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sper.pogacar\Desktop\"/>
    </mc:Choice>
  </mc:AlternateContent>
  <xr:revisionPtr revIDLastSave="0" documentId="8_{8537F6B1-E832-4C34-AAEE-1476584789E3}" xr6:coauthVersionLast="45" xr6:coauthVersionMax="45" xr10:uidLastSave="{00000000-0000-0000-0000-000000000000}"/>
  <bookViews>
    <workbookView xWindow="-120" yWindow="-120" windowWidth="29040" windowHeight="15840" tabRatio="881" xr2:uid="{C14691F4-944C-4DD1-B8EF-BB702B070B32}"/>
  </bookViews>
  <sheets>
    <sheet name="Glavno" sheetId="6" r:id="rId1"/>
    <sheet name="Klasifikacije_uredba" sheetId="5" r:id="rId2"/>
    <sheet name="Šifrant_FAW_aktivne" sheetId="25" r:id="rId3"/>
    <sheet name="Šifrant_FAW" sheetId="10" r:id="rId4"/>
    <sheet name="Kontrola_FAW_aktivne" sheetId="26" r:id="rId5"/>
    <sheet name="Kontrola_FAW" sheetId="23" r:id="rId6"/>
    <sheet name="Zbiralec_EKOL" sheetId="9" r:id="rId7"/>
    <sheet name="Odstranjevanje" sheetId="19" r:id="rId8"/>
    <sheet name="Poročilo o raziskavi nev. last." sheetId="22" r:id="rId9"/>
    <sheet name="EKO-03-01" sheetId="24" r:id="rId10"/>
    <sheet name="EKO-03-03" sheetId="2" r:id="rId11"/>
    <sheet name="19 02 04 AVG" sheetId="11" r:id="rId12"/>
    <sheet name="19 02 04 GSB" sheetId="14" r:id="rId13"/>
    <sheet name="19 02 04 Wien Energie" sheetId="15" r:id="rId14"/>
    <sheet name="19 02 04 AGR" sheetId="17" r:id="rId1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2" i="19" l="1"/>
  <c r="F101" i="19"/>
  <c r="F100" i="19"/>
  <c r="F99" i="19"/>
  <c r="F98" i="19"/>
  <c r="F97" i="19"/>
  <c r="F96" i="19"/>
  <c r="F95" i="19"/>
  <c r="F94" i="19"/>
  <c r="F93" i="19"/>
  <c r="F92" i="19"/>
  <c r="F91" i="19"/>
  <c r="F90" i="19"/>
  <c r="F89" i="19"/>
  <c r="F88" i="19"/>
  <c r="F87" i="19"/>
  <c r="F86" i="19"/>
  <c r="F85" i="19"/>
  <c r="F84" i="19"/>
  <c r="F83" i="19"/>
  <c r="F82" i="19"/>
  <c r="F81" i="19"/>
  <c r="F80" i="19"/>
  <c r="F79" i="19"/>
  <c r="F78" i="19"/>
  <c r="F77" i="19"/>
  <c r="F76" i="19"/>
  <c r="F75" i="19"/>
  <c r="F74" i="19"/>
  <c r="F73" i="19"/>
  <c r="F72" i="19"/>
  <c r="F71" i="19"/>
  <c r="F70" i="19"/>
  <c r="F69" i="19"/>
  <c r="F68" i="19"/>
  <c r="F67" i="19"/>
  <c r="H2" i="26" l="1"/>
  <c r="H3" i="26"/>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42" i="26"/>
  <c r="H43" i="26"/>
  <c r="H44" i="26"/>
  <c r="H45" i="26"/>
  <c r="H46" i="26"/>
  <c r="H47" i="26"/>
  <c r="H48" i="26"/>
  <c r="H49" i="26"/>
  <c r="H50" i="26"/>
  <c r="H51" i="26"/>
  <c r="H52" i="26"/>
  <c r="H53" i="26"/>
  <c r="H54" i="26"/>
  <c r="H55" i="26"/>
  <c r="H56" i="26"/>
  <c r="H57" i="26"/>
  <c r="H58" i="26"/>
  <c r="H59" i="26"/>
  <c r="H60" i="26"/>
  <c r="H61" i="26"/>
  <c r="H62" i="26"/>
  <c r="H63" i="26"/>
  <c r="H64" i="26"/>
  <c r="H65" i="26"/>
  <c r="H66" i="26"/>
  <c r="H67" i="26"/>
  <c r="H68" i="26"/>
  <c r="H69" i="26"/>
  <c r="H70" i="26"/>
  <c r="H71" i="26"/>
  <c r="H72" i="26"/>
  <c r="H73" i="26"/>
  <c r="H74" i="26"/>
  <c r="H75" i="26"/>
  <c r="H76" i="26"/>
  <c r="H77" i="26"/>
  <c r="H78" i="26"/>
  <c r="H79" i="26"/>
  <c r="H80" i="26"/>
  <c r="H81" i="26"/>
  <c r="H82" i="26"/>
  <c r="H83" i="26"/>
  <c r="H84" i="26"/>
  <c r="H85" i="26"/>
  <c r="H86" i="26"/>
  <c r="H87" i="26"/>
  <c r="H88" i="26"/>
  <c r="H89" i="26"/>
  <c r="H90" i="26"/>
  <c r="H91" i="26"/>
  <c r="H92" i="26"/>
  <c r="H93" i="26"/>
  <c r="H94" i="26"/>
  <c r="H95" i="26"/>
  <c r="H96" i="26"/>
  <c r="H97" i="26"/>
  <c r="H98" i="26"/>
  <c r="H99" i="26"/>
  <c r="H100" i="26"/>
  <c r="H101" i="26"/>
  <c r="H102" i="26"/>
  <c r="H103" i="26"/>
  <c r="H104" i="26"/>
  <c r="H105" i="26"/>
  <c r="H106" i="26"/>
  <c r="H107" i="26"/>
  <c r="H108" i="26"/>
  <c r="H109" i="26"/>
  <c r="H110" i="26"/>
  <c r="H111" i="26"/>
  <c r="H112" i="26"/>
  <c r="H113" i="26"/>
  <c r="H114" i="26"/>
  <c r="H115" i="26"/>
  <c r="H116" i="26"/>
  <c r="H117" i="26"/>
  <c r="H118" i="26"/>
  <c r="H119" i="26"/>
  <c r="H120" i="26"/>
  <c r="H121" i="26"/>
  <c r="H122" i="26"/>
  <c r="H123" i="26"/>
  <c r="H124" i="26"/>
  <c r="H125" i="26"/>
  <c r="H126" i="26"/>
  <c r="H127" i="26"/>
  <c r="H128" i="26"/>
  <c r="H129" i="26"/>
  <c r="H130" i="26"/>
  <c r="H131" i="26"/>
  <c r="H132" i="26"/>
  <c r="H133" i="26"/>
  <c r="H134" i="26"/>
  <c r="H135" i="26"/>
  <c r="H136" i="26"/>
  <c r="H137" i="26"/>
  <c r="H138" i="26"/>
  <c r="H139" i="26"/>
  <c r="H140" i="26"/>
  <c r="H141" i="26"/>
  <c r="H142" i="26"/>
  <c r="H143" i="26"/>
  <c r="H144" i="26"/>
  <c r="H145" i="26"/>
  <c r="H146" i="26"/>
  <c r="H147" i="26"/>
  <c r="H148" i="26"/>
  <c r="H149" i="26"/>
  <c r="H150" i="26"/>
  <c r="H151" i="26"/>
  <c r="H152" i="26"/>
  <c r="H153" i="26"/>
  <c r="H154" i="26"/>
  <c r="H155" i="26"/>
  <c r="H156" i="26"/>
  <c r="H157" i="26"/>
  <c r="H158" i="26"/>
  <c r="H159" i="26"/>
  <c r="H160" i="26"/>
  <c r="H161" i="26"/>
  <c r="H162" i="26"/>
  <c r="H163" i="26"/>
  <c r="H164" i="26"/>
  <c r="H165" i="26"/>
  <c r="H166" i="26"/>
  <c r="H167" i="26"/>
  <c r="H168" i="26"/>
  <c r="H169" i="26"/>
  <c r="H170" i="26"/>
  <c r="H171" i="26"/>
  <c r="H172" i="26"/>
  <c r="H173" i="26"/>
  <c r="H174" i="26"/>
  <c r="H175" i="26"/>
  <c r="H176" i="26"/>
  <c r="H177" i="26"/>
  <c r="H178" i="26"/>
  <c r="H179" i="26"/>
  <c r="H180" i="26"/>
  <c r="H181" i="26"/>
  <c r="H182" i="26"/>
  <c r="H183" i="26"/>
  <c r="H184" i="26"/>
  <c r="H185" i="26"/>
  <c r="H186" i="26"/>
  <c r="H187" i="26"/>
  <c r="H188" i="26"/>
  <c r="H189" i="26"/>
  <c r="H190" i="26"/>
  <c r="H191" i="26"/>
  <c r="H192" i="26"/>
  <c r="H193" i="26"/>
  <c r="H194" i="26"/>
  <c r="H195" i="26"/>
  <c r="H196" i="26"/>
  <c r="H197" i="26"/>
  <c r="H198" i="26"/>
  <c r="H199" i="26"/>
  <c r="H200" i="26"/>
  <c r="H201" i="26"/>
  <c r="H202" i="26"/>
  <c r="H203" i="26"/>
  <c r="H204" i="26"/>
  <c r="H205" i="26"/>
  <c r="H206" i="26"/>
  <c r="H207" i="26"/>
  <c r="H208" i="26"/>
  <c r="H209" i="26"/>
  <c r="H210" i="26"/>
  <c r="H211" i="26"/>
  <c r="H212" i="26"/>
  <c r="H213" i="26"/>
  <c r="H214" i="26"/>
  <c r="H215" i="26"/>
  <c r="H216" i="26"/>
  <c r="H217" i="26"/>
  <c r="H218" i="26"/>
  <c r="H219" i="26"/>
  <c r="H220" i="26"/>
  <c r="H221" i="26"/>
  <c r="H222" i="26"/>
  <c r="H223" i="26"/>
  <c r="H224" i="26"/>
  <c r="H225" i="26"/>
  <c r="H226" i="26"/>
  <c r="H227" i="26"/>
  <c r="H228" i="26"/>
  <c r="H229" i="26"/>
  <c r="H230" i="26"/>
  <c r="H231" i="26"/>
  <c r="H232" i="26"/>
  <c r="H233" i="26"/>
  <c r="H234" i="26"/>
  <c r="H235" i="26"/>
  <c r="H236" i="26"/>
  <c r="H237" i="26"/>
  <c r="H238" i="26"/>
  <c r="H239" i="26"/>
  <c r="H240" i="26"/>
  <c r="H241" i="26"/>
  <c r="H242" i="26"/>
  <c r="H243" i="26"/>
  <c r="H244" i="26"/>
  <c r="H245" i="26"/>
  <c r="H246" i="26"/>
  <c r="H247" i="26"/>
  <c r="H248" i="26"/>
  <c r="H249" i="26"/>
  <c r="H250" i="26"/>
  <c r="H251" i="26"/>
  <c r="H252" i="26"/>
  <c r="H253" i="26"/>
  <c r="H254" i="26"/>
  <c r="H255" i="26"/>
  <c r="H256" i="26"/>
  <c r="H257" i="26"/>
  <c r="H258" i="26"/>
  <c r="H259" i="26"/>
  <c r="H260" i="26"/>
  <c r="H261" i="26"/>
  <c r="H262" i="26"/>
  <c r="H263" i="26"/>
  <c r="H264" i="26"/>
  <c r="H265" i="26"/>
  <c r="H266" i="26"/>
  <c r="H267" i="26"/>
  <c r="H268" i="26"/>
  <c r="H269" i="26"/>
  <c r="H270" i="26"/>
  <c r="H271" i="26"/>
  <c r="H272" i="26"/>
  <c r="H273" i="26"/>
  <c r="H274" i="26"/>
  <c r="H275" i="26"/>
  <c r="H276" i="26"/>
  <c r="H277" i="26"/>
  <c r="H278" i="26"/>
  <c r="H279" i="26"/>
  <c r="H280" i="26"/>
  <c r="H281" i="26"/>
  <c r="H282" i="26"/>
  <c r="H283" i="26"/>
  <c r="H284" i="26"/>
  <c r="H285" i="26"/>
  <c r="H286" i="26"/>
  <c r="H287" i="26"/>
  <c r="H288" i="26"/>
  <c r="H289" i="26"/>
  <c r="H290" i="26"/>
  <c r="H291" i="26"/>
  <c r="H292" i="26"/>
  <c r="H293" i="26"/>
  <c r="H294" i="26"/>
  <c r="H295" i="26"/>
  <c r="H296" i="26"/>
  <c r="H297" i="26"/>
  <c r="H298" i="26"/>
  <c r="H299" i="26"/>
  <c r="H300" i="26"/>
  <c r="H301" i="26"/>
  <c r="H302" i="26"/>
  <c r="H303" i="26"/>
  <c r="H304" i="26"/>
  <c r="H305" i="26"/>
  <c r="H306" i="26"/>
  <c r="H307" i="26"/>
  <c r="H308" i="26"/>
  <c r="H309" i="26"/>
  <c r="H310" i="26"/>
  <c r="H311" i="26"/>
  <c r="H312" i="26"/>
  <c r="H313" i="26"/>
  <c r="H314" i="26"/>
  <c r="H315" i="26"/>
  <c r="H316" i="26"/>
  <c r="H317" i="26"/>
  <c r="H318" i="26"/>
  <c r="H319" i="26"/>
  <c r="H320" i="26"/>
  <c r="H321" i="26"/>
  <c r="H322" i="26"/>
  <c r="H323" i="26"/>
  <c r="H324" i="26"/>
  <c r="H325" i="26"/>
  <c r="H326" i="26"/>
  <c r="H327" i="26"/>
  <c r="H328" i="26"/>
  <c r="H329" i="26"/>
  <c r="H330" i="26"/>
  <c r="H331" i="26"/>
  <c r="H332" i="26"/>
  <c r="H333" i="26"/>
  <c r="H334" i="26"/>
  <c r="H335" i="26"/>
  <c r="H336" i="26"/>
  <c r="H337" i="26"/>
  <c r="H338" i="26"/>
  <c r="H339" i="26"/>
  <c r="H340" i="26"/>
  <c r="H341" i="26"/>
  <c r="H342" i="26"/>
  <c r="H343" i="26"/>
  <c r="H344" i="26"/>
  <c r="H345" i="26"/>
  <c r="H346" i="26"/>
  <c r="H347" i="26"/>
  <c r="H348" i="26"/>
  <c r="H349" i="26"/>
  <c r="H350" i="26"/>
  <c r="H351" i="26"/>
  <c r="H352" i="26"/>
  <c r="H353" i="26"/>
  <c r="H354" i="26"/>
  <c r="H355" i="26"/>
  <c r="H356" i="26"/>
  <c r="H357" i="26"/>
  <c r="H358" i="26"/>
  <c r="H359" i="26"/>
  <c r="H360" i="26"/>
  <c r="H361" i="26"/>
  <c r="H362" i="26"/>
  <c r="H363" i="26"/>
  <c r="H364" i="26"/>
  <c r="H365" i="26"/>
  <c r="H366" i="26"/>
  <c r="H367" i="26"/>
  <c r="H368" i="26"/>
  <c r="H369" i="26"/>
  <c r="H370" i="26"/>
  <c r="H371" i="26"/>
  <c r="H372" i="26"/>
  <c r="H373" i="26"/>
  <c r="H374" i="26"/>
  <c r="H375" i="26"/>
  <c r="H376" i="26"/>
  <c r="H377" i="26"/>
  <c r="H378" i="26"/>
  <c r="H379" i="26"/>
  <c r="H380" i="26"/>
  <c r="H381" i="26"/>
  <c r="H382" i="26"/>
  <c r="H383" i="26"/>
  <c r="H384" i="26"/>
  <c r="H385" i="26"/>
  <c r="H386" i="26"/>
  <c r="H387" i="26"/>
  <c r="H388" i="26"/>
  <c r="H389" i="26"/>
  <c r="H390" i="26"/>
  <c r="H391" i="26"/>
  <c r="H392" i="26"/>
  <c r="H393" i="26"/>
  <c r="H394" i="26"/>
  <c r="H395" i="26"/>
  <c r="H396" i="26"/>
  <c r="H397" i="26"/>
  <c r="H398" i="26"/>
  <c r="H399" i="26"/>
  <c r="H400" i="26"/>
  <c r="H401" i="26"/>
  <c r="H402" i="26"/>
  <c r="H403" i="26"/>
  <c r="H404" i="26"/>
  <c r="H405" i="26"/>
  <c r="H406" i="26"/>
  <c r="H407" i="26"/>
  <c r="H408" i="26"/>
  <c r="H409" i="26"/>
  <c r="H410" i="26"/>
  <c r="H411" i="26"/>
  <c r="H412" i="26"/>
  <c r="H413" i="26"/>
  <c r="H414" i="26"/>
  <c r="H415" i="26"/>
  <c r="H416" i="26"/>
  <c r="H417" i="26"/>
  <c r="H418" i="26"/>
  <c r="H419" i="26"/>
  <c r="H420" i="26"/>
  <c r="H421" i="26"/>
  <c r="H422" i="26"/>
  <c r="H423" i="26"/>
  <c r="H424" i="26"/>
  <c r="H425" i="26"/>
  <c r="H426" i="26"/>
  <c r="H427" i="26"/>
  <c r="H428" i="26"/>
  <c r="H429" i="26"/>
  <c r="H430" i="26"/>
  <c r="H431" i="26"/>
  <c r="H432" i="26"/>
  <c r="H433" i="26"/>
  <c r="H434" i="26"/>
  <c r="H435" i="26"/>
  <c r="H436" i="26"/>
  <c r="H437" i="26"/>
  <c r="H438" i="26"/>
  <c r="H439" i="26"/>
  <c r="H440" i="26"/>
  <c r="H441" i="26"/>
  <c r="H442" i="26"/>
  <c r="H443" i="26"/>
  <c r="H444" i="26"/>
  <c r="H445" i="26"/>
  <c r="H446" i="26"/>
  <c r="H447" i="26"/>
  <c r="H448" i="26"/>
  <c r="H449" i="26"/>
  <c r="H450" i="26"/>
  <c r="H451" i="26"/>
  <c r="H452" i="26"/>
  <c r="H453" i="26"/>
  <c r="H454" i="26"/>
  <c r="H455" i="26"/>
  <c r="H456" i="26"/>
  <c r="H457" i="26"/>
  <c r="H458" i="26"/>
  <c r="H459" i="26"/>
  <c r="H460" i="26"/>
  <c r="H461" i="26"/>
  <c r="H462" i="26"/>
  <c r="H463" i="26"/>
  <c r="H464" i="26"/>
  <c r="H465" i="26"/>
  <c r="H466" i="26"/>
  <c r="H467" i="26"/>
  <c r="H468" i="26"/>
  <c r="H469" i="26"/>
  <c r="H470" i="26"/>
  <c r="H471" i="26"/>
  <c r="H472" i="26"/>
  <c r="H473" i="26"/>
  <c r="H474" i="26"/>
  <c r="H475" i="26"/>
  <c r="H476" i="26"/>
  <c r="H477" i="26"/>
  <c r="H478" i="26"/>
  <c r="H479" i="26"/>
  <c r="H480" i="26"/>
  <c r="H481" i="26"/>
  <c r="H482" i="26"/>
  <c r="H483" i="26"/>
  <c r="H484" i="26"/>
  <c r="H485" i="26"/>
  <c r="H486" i="26"/>
  <c r="H487" i="26"/>
  <c r="H488" i="26"/>
  <c r="H489" i="26"/>
  <c r="H490" i="26"/>
  <c r="H491" i="26"/>
  <c r="H492" i="26"/>
  <c r="H493" i="26"/>
  <c r="H494" i="26"/>
  <c r="H495" i="26"/>
  <c r="H496" i="26"/>
  <c r="H497" i="26"/>
  <c r="H498" i="26"/>
  <c r="H499" i="26"/>
  <c r="H500" i="26"/>
  <c r="H501" i="26"/>
  <c r="H502" i="26"/>
  <c r="H503" i="26"/>
  <c r="H504" i="26"/>
  <c r="H505" i="26"/>
  <c r="H506" i="26"/>
  <c r="H507" i="26"/>
  <c r="H508" i="26"/>
  <c r="H509" i="26"/>
  <c r="H510" i="26"/>
  <c r="H511" i="26"/>
  <c r="H512" i="26"/>
  <c r="H513" i="26"/>
  <c r="H514" i="26"/>
  <c r="H515" i="26"/>
  <c r="H516" i="26"/>
  <c r="H517" i="26"/>
  <c r="H518" i="26"/>
  <c r="H519" i="26"/>
  <c r="H520" i="26"/>
  <c r="H521" i="26"/>
  <c r="H522" i="26"/>
  <c r="H523" i="26"/>
  <c r="H524" i="26"/>
  <c r="H525" i="26"/>
  <c r="H526" i="26"/>
  <c r="H527" i="26"/>
  <c r="H528" i="26"/>
  <c r="H529" i="26"/>
  <c r="H530" i="26"/>
  <c r="H531" i="26"/>
  <c r="H532" i="26"/>
  <c r="H533" i="26"/>
  <c r="H534" i="26"/>
  <c r="H535" i="26"/>
  <c r="H536" i="26"/>
  <c r="H537" i="26"/>
  <c r="H538" i="26"/>
  <c r="H539" i="26"/>
  <c r="H540" i="26"/>
  <c r="H541" i="26"/>
  <c r="H542" i="26"/>
  <c r="H543" i="26"/>
  <c r="H544" i="26"/>
  <c r="H545" i="26"/>
  <c r="H546" i="26"/>
  <c r="H547" i="26"/>
  <c r="H548" i="26"/>
  <c r="H549" i="26"/>
  <c r="H550" i="26"/>
  <c r="H551" i="26"/>
  <c r="H552" i="26"/>
  <c r="H553" i="26"/>
  <c r="H554" i="26"/>
  <c r="H555" i="26"/>
  <c r="H556" i="26"/>
  <c r="H557" i="26"/>
  <c r="H558" i="26"/>
  <c r="H559" i="26"/>
  <c r="H560" i="26"/>
  <c r="H561" i="26"/>
  <c r="H562" i="26"/>
  <c r="H563" i="26"/>
  <c r="H564" i="26"/>
  <c r="H565" i="26"/>
  <c r="H566" i="26"/>
  <c r="H567" i="26"/>
  <c r="H568" i="26"/>
  <c r="H569" i="26"/>
  <c r="H570" i="26"/>
  <c r="H571" i="26"/>
  <c r="H572" i="26"/>
  <c r="H573" i="26"/>
  <c r="H574" i="26"/>
  <c r="H575" i="26"/>
  <c r="H576" i="26"/>
  <c r="H577" i="26"/>
  <c r="H578" i="26"/>
  <c r="H579" i="26"/>
  <c r="H580" i="26"/>
  <c r="H581" i="26"/>
  <c r="H582" i="26"/>
  <c r="H583" i="26"/>
  <c r="H584" i="26"/>
  <c r="H585" i="26"/>
  <c r="H586" i="26"/>
  <c r="H587" i="26"/>
  <c r="H588" i="26"/>
  <c r="H589" i="26"/>
  <c r="H590" i="26"/>
  <c r="H591" i="26"/>
  <c r="H592" i="26"/>
  <c r="H593" i="26"/>
  <c r="H594" i="26"/>
  <c r="H595" i="26"/>
  <c r="H596" i="26"/>
  <c r="H597" i="26"/>
  <c r="H598" i="26"/>
  <c r="H599" i="26"/>
  <c r="H600" i="26"/>
  <c r="H601" i="26"/>
  <c r="H602" i="26"/>
  <c r="H603" i="26"/>
  <c r="H604" i="26"/>
  <c r="H605" i="26"/>
  <c r="H606" i="26"/>
  <c r="H607" i="26"/>
  <c r="H608" i="26"/>
  <c r="H609" i="26"/>
  <c r="H610" i="26"/>
  <c r="H611" i="26"/>
  <c r="H612" i="26"/>
  <c r="H613" i="26"/>
  <c r="H614" i="26"/>
  <c r="H615" i="26"/>
  <c r="H616" i="26"/>
  <c r="H617" i="26"/>
  <c r="H618" i="26"/>
  <c r="H619" i="26"/>
  <c r="H620" i="26"/>
  <c r="H621" i="26"/>
  <c r="H622" i="26"/>
  <c r="H623" i="26"/>
  <c r="H624" i="26"/>
  <c r="H625" i="26"/>
  <c r="H626" i="26"/>
  <c r="H627" i="26"/>
  <c r="H628" i="26"/>
  <c r="H629" i="26"/>
  <c r="H630" i="26"/>
  <c r="H631" i="26"/>
  <c r="H632" i="26"/>
  <c r="H633" i="26"/>
  <c r="H634" i="26"/>
  <c r="H635" i="26"/>
  <c r="H636" i="26"/>
  <c r="H637" i="26"/>
  <c r="H638" i="26"/>
  <c r="H639" i="26"/>
  <c r="H640" i="26"/>
  <c r="H641" i="26"/>
  <c r="H642" i="26"/>
  <c r="H643" i="26"/>
  <c r="H644" i="26"/>
  <c r="H645" i="26"/>
  <c r="H646" i="26"/>
  <c r="H647" i="26"/>
  <c r="H648" i="26"/>
  <c r="H649" i="26"/>
  <c r="H650" i="26"/>
  <c r="H651" i="26"/>
  <c r="H652" i="26"/>
  <c r="H653" i="26"/>
  <c r="H654" i="26"/>
  <c r="H655" i="26"/>
  <c r="H656" i="26"/>
  <c r="H657" i="26"/>
  <c r="H658" i="26"/>
  <c r="H659" i="26"/>
  <c r="H660" i="26"/>
  <c r="H661" i="26"/>
  <c r="H662" i="26"/>
  <c r="H663" i="26"/>
  <c r="H664" i="26"/>
  <c r="H665" i="26"/>
  <c r="H666" i="26"/>
  <c r="H667" i="26"/>
  <c r="H668" i="26"/>
  <c r="H669" i="26"/>
  <c r="H670" i="26"/>
  <c r="H671" i="26"/>
  <c r="H672" i="26"/>
  <c r="H673" i="26"/>
  <c r="H674" i="26"/>
  <c r="H675" i="26"/>
  <c r="H676" i="26"/>
  <c r="H677" i="26"/>
  <c r="H678" i="26"/>
  <c r="H679" i="26"/>
  <c r="H680" i="26"/>
  <c r="H681" i="26"/>
  <c r="H682" i="26"/>
  <c r="H683" i="26"/>
  <c r="H684" i="26"/>
  <c r="H685" i="26"/>
  <c r="H686" i="26"/>
  <c r="H687" i="26"/>
  <c r="H688" i="26"/>
  <c r="H689" i="26"/>
  <c r="H690" i="26"/>
  <c r="H691" i="26"/>
  <c r="H692" i="26"/>
  <c r="H693" i="26"/>
  <c r="H694" i="26"/>
  <c r="H695" i="26"/>
  <c r="H696" i="26"/>
  <c r="H697" i="26"/>
  <c r="H698" i="26"/>
  <c r="H699" i="26"/>
  <c r="H700" i="26"/>
  <c r="H701" i="26"/>
  <c r="H702" i="26"/>
  <c r="H703" i="26"/>
  <c r="H704" i="26"/>
  <c r="H705" i="26"/>
  <c r="H706" i="26"/>
  <c r="H707" i="26"/>
  <c r="H708" i="26"/>
  <c r="H709" i="26"/>
  <c r="H710" i="26"/>
  <c r="H711" i="26"/>
  <c r="H712" i="26"/>
  <c r="H713" i="26"/>
  <c r="H714" i="26"/>
  <c r="H715" i="26"/>
  <c r="H716" i="26"/>
  <c r="H717" i="26"/>
  <c r="H718" i="26"/>
  <c r="H719" i="26"/>
  <c r="H720" i="26"/>
  <c r="H721" i="26"/>
  <c r="H722" i="26"/>
  <c r="H723" i="26"/>
  <c r="H724" i="26"/>
  <c r="H725" i="26"/>
  <c r="H726" i="26"/>
  <c r="H727" i="26"/>
  <c r="H728" i="26"/>
  <c r="H729" i="26"/>
  <c r="H730" i="26"/>
  <c r="H731" i="26"/>
  <c r="H732" i="26"/>
  <c r="H733" i="26"/>
  <c r="H734" i="26"/>
  <c r="H735" i="26"/>
  <c r="H736" i="26"/>
  <c r="H737" i="26"/>
  <c r="H738" i="26"/>
  <c r="H739" i="26"/>
  <c r="H740" i="26"/>
  <c r="H741" i="26"/>
  <c r="H742" i="26"/>
  <c r="H743" i="26"/>
  <c r="H744" i="26"/>
  <c r="H745" i="26"/>
  <c r="H746" i="26"/>
  <c r="H747" i="26"/>
  <c r="H748" i="26"/>
  <c r="H749" i="26"/>
  <c r="H750" i="26"/>
  <c r="H751" i="26"/>
  <c r="H752" i="26"/>
  <c r="H753" i="26"/>
  <c r="H754" i="26"/>
  <c r="H755" i="26"/>
  <c r="H756" i="26"/>
  <c r="H757" i="26"/>
  <c r="H758" i="26"/>
  <c r="H759" i="26"/>
  <c r="H760" i="26"/>
  <c r="H761" i="26"/>
  <c r="H762" i="26"/>
  <c r="H763" i="26"/>
  <c r="H764" i="26"/>
  <c r="H765" i="26"/>
  <c r="H766" i="26"/>
  <c r="H767" i="26"/>
  <c r="H768" i="26"/>
  <c r="H769" i="26"/>
  <c r="H770" i="26"/>
  <c r="H771" i="26"/>
  <c r="H772" i="26"/>
  <c r="H773" i="26"/>
  <c r="H774" i="26"/>
  <c r="H775" i="26"/>
  <c r="H776" i="26"/>
  <c r="H777" i="26"/>
  <c r="H778" i="26"/>
  <c r="H779" i="26"/>
  <c r="H780" i="26"/>
  <c r="H781" i="26"/>
  <c r="H782" i="26"/>
  <c r="H783" i="26"/>
  <c r="H784" i="26"/>
  <c r="H785" i="26"/>
  <c r="H786" i="26"/>
  <c r="H787" i="26"/>
  <c r="H788" i="26"/>
  <c r="H789" i="26"/>
  <c r="H790" i="26"/>
  <c r="H791" i="26"/>
  <c r="H792" i="26"/>
  <c r="H793" i="26"/>
  <c r="H794" i="26"/>
  <c r="H795" i="26"/>
  <c r="H796" i="26"/>
  <c r="H797" i="26"/>
  <c r="H798" i="26"/>
  <c r="H799" i="26"/>
  <c r="H800" i="26"/>
  <c r="H801" i="26"/>
  <c r="H802" i="26"/>
  <c r="H803" i="26"/>
  <c r="H804" i="26"/>
  <c r="H805" i="26"/>
  <c r="H806" i="26"/>
  <c r="H807" i="26"/>
  <c r="H808" i="26"/>
  <c r="H809" i="26"/>
  <c r="H810" i="26"/>
  <c r="H811" i="26"/>
  <c r="H812" i="26"/>
  <c r="H813" i="26"/>
  <c r="H814" i="26"/>
  <c r="H815" i="26"/>
  <c r="H816" i="26"/>
  <c r="H817" i="26"/>
  <c r="H818" i="26"/>
  <c r="H819" i="26"/>
  <c r="H820" i="26"/>
  <c r="H821" i="26"/>
  <c r="H822" i="26"/>
  <c r="H823" i="26"/>
  <c r="H824" i="26"/>
  <c r="H825" i="26"/>
  <c r="H826" i="26"/>
  <c r="H827" i="26"/>
  <c r="H828" i="26"/>
  <c r="H829" i="26"/>
  <c r="H830" i="26"/>
  <c r="H831" i="26"/>
  <c r="H832" i="26"/>
  <c r="H833" i="26"/>
  <c r="H834" i="26"/>
  <c r="H835" i="26"/>
  <c r="H836" i="26"/>
  <c r="H837" i="26"/>
  <c r="H838" i="26"/>
  <c r="H839" i="26"/>
  <c r="H840" i="26"/>
  <c r="C31" i="26"/>
  <c r="C840" i="26"/>
  <c r="B840" i="26"/>
  <c r="C839" i="26"/>
  <c r="B839" i="26"/>
  <c r="C838" i="26"/>
  <c r="B838" i="26"/>
  <c r="C837" i="26"/>
  <c r="B837" i="26"/>
  <c r="C836" i="26"/>
  <c r="B836" i="26"/>
  <c r="C835" i="26"/>
  <c r="B835" i="26"/>
  <c r="C834" i="26"/>
  <c r="B834" i="26"/>
  <c r="C833" i="26"/>
  <c r="B833" i="26"/>
  <c r="C832" i="26"/>
  <c r="B832" i="26"/>
  <c r="C831" i="26"/>
  <c r="B831" i="26"/>
  <c r="C830" i="26"/>
  <c r="B830" i="26"/>
  <c r="C829" i="26"/>
  <c r="B829" i="26"/>
  <c r="C828" i="26"/>
  <c r="B828" i="26"/>
  <c r="C827" i="26"/>
  <c r="B827" i="26"/>
  <c r="C826" i="26"/>
  <c r="B826" i="26"/>
  <c r="C825" i="26"/>
  <c r="B825" i="26"/>
  <c r="C824" i="26"/>
  <c r="B824" i="26"/>
  <c r="C823" i="26"/>
  <c r="B823" i="26"/>
  <c r="C822" i="26"/>
  <c r="B822" i="26"/>
  <c r="C821" i="26"/>
  <c r="B821" i="26"/>
  <c r="C820" i="26"/>
  <c r="B820" i="26"/>
  <c r="C819" i="26"/>
  <c r="B819" i="26"/>
  <c r="C818" i="26"/>
  <c r="B818" i="26"/>
  <c r="C817" i="26"/>
  <c r="B817" i="26"/>
  <c r="C816" i="26"/>
  <c r="B816" i="26"/>
  <c r="C815" i="26"/>
  <c r="B815" i="26"/>
  <c r="C814" i="26"/>
  <c r="B814" i="26"/>
  <c r="C813" i="26"/>
  <c r="B813" i="26"/>
  <c r="C812" i="26"/>
  <c r="B812" i="26"/>
  <c r="C811" i="26"/>
  <c r="B811" i="26"/>
  <c r="C810" i="26"/>
  <c r="B810" i="26"/>
  <c r="C809" i="26"/>
  <c r="B809" i="26"/>
  <c r="C808" i="26"/>
  <c r="B808" i="26"/>
  <c r="C807" i="26"/>
  <c r="B807" i="26"/>
  <c r="C806" i="26"/>
  <c r="B806" i="26"/>
  <c r="C805" i="26"/>
  <c r="B805" i="26"/>
  <c r="C804" i="26"/>
  <c r="B804" i="26"/>
  <c r="C803" i="26"/>
  <c r="B803" i="26"/>
  <c r="C802" i="26"/>
  <c r="B802" i="26"/>
  <c r="C801" i="26"/>
  <c r="B801" i="26"/>
  <c r="C800" i="26"/>
  <c r="B800" i="26"/>
  <c r="C799" i="26"/>
  <c r="B799" i="26"/>
  <c r="C798" i="26"/>
  <c r="B798" i="26"/>
  <c r="C797" i="26"/>
  <c r="B797" i="26"/>
  <c r="C796" i="26"/>
  <c r="B796" i="26"/>
  <c r="C795" i="26"/>
  <c r="B795" i="26"/>
  <c r="C794" i="26"/>
  <c r="B794" i="26"/>
  <c r="C793" i="26"/>
  <c r="B793" i="26"/>
  <c r="C792" i="26"/>
  <c r="B792" i="26"/>
  <c r="C791" i="26"/>
  <c r="B791" i="26"/>
  <c r="C790" i="26"/>
  <c r="B790" i="26"/>
  <c r="C789" i="26"/>
  <c r="B789" i="26"/>
  <c r="C788" i="26"/>
  <c r="B788" i="26"/>
  <c r="C787" i="26"/>
  <c r="B787" i="26"/>
  <c r="C786" i="26"/>
  <c r="B786" i="26"/>
  <c r="C785" i="26"/>
  <c r="B785" i="26"/>
  <c r="C784" i="26"/>
  <c r="B784" i="26"/>
  <c r="C783" i="26"/>
  <c r="B783" i="26"/>
  <c r="C782" i="26"/>
  <c r="B782" i="26"/>
  <c r="C781" i="26"/>
  <c r="B781" i="26"/>
  <c r="C780" i="26"/>
  <c r="B780" i="26"/>
  <c r="C779" i="26"/>
  <c r="B779" i="26"/>
  <c r="C778" i="26"/>
  <c r="B778" i="26"/>
  <c r="C777" i="26"/>
  <c r="B777" i="26"/>
  <c r="C776" i="26"/>
  <c r="B776" i="26"/>
  <c r="C775" i="26"/>
  <c r="B775" i="26"/>
  <c r="C774" i="26"/>
  <c r="B774" i="26"/>
  <c r="C773" i="26"/>
  <c r="B773" i="26"/>
  <c r="C772" i="26"/>
  <c r="B772" i="26"/>
  <c r="C771" i="26"/>
  <c r="B771" i="26"/>
  <c r="C770" i="26"/>
  <c r="B770" i="26"/>
  <c r="C769" i="26"/>
  <c r="B769" i="26"/>
  <c r="C768" i="26"/>
  <c r="B768" i="26"/>
  <c r="C767" i="26"/>
  <c r="B767" i="26"/>
  <c r="C766" i="26"/>
  <c r="B766" i="26"/>
  <c r="C765" i="26"/>
  <c r="B765" i="26"/>
  <c r="C764" i="26"/>
  <c r="B764" i="26"/>
  <c r="C763" i="26"/>
  <c r="B763" i="26"/>
  <c r="C762" i="26"/>
  <c r="B762" i="26"/>
  <c r="C761" i="26"/>
  <c r="B761" i="26"/>
  <c r="C760" i="26"/>
  <c r="B760" i="26"/>
  <c r="C759" i="26"/>
  <c r="B759" i="26"/>
  <c r="C758" i="26"/>
  <c r="B758" i="26"/>
  <c r="C757" i="26"/>
  <c r="B757" i="26"/>
  <c r="C756" i="26"/>
  <c r="B756" i="26"/>
  <c r="C755" i="26"/>
  <c r="B755" i="26"/>
  <c r="C754" i="26"/>
  <c r="B754" i="26"/>
  <c r="C753" i="26"/>
  <c r="B753" i="26"/>
  <c r="C752" i="26"/>
  <c r="B752" i="26"/>
  <c r="C751" i="26"/>
  <c r="B751" i="26"/>
  <c r="C750" i="26"/>
  <c r="B750" i="26"/>
  <c r="C749" i="26"/>
  <c r="B749" i="26"/>
  <c r="C748" i="26"/>
  <c r="B748" i="26"/>
  <c r="C747" i="26"/>
  <c r="B747" i="26"/>
  <c r="C746" i="26"/>
  <c r="B746" i="26"/>
  <c r="C745" i="26"/>
  <c r="B745" i="26"/>
  <c r="C744" i="26"/>
  <c r="B744" i="26"/>
  <c r="C743" i="26"/>
  <c r="B743" i="26"/>
  <c r="C742" i="26"/>
  <c r="B742" i="26"/>
  <c r="C741" i="26"/>
  <c r="B741" i="26"/>
  <c r="C740" i="26"/>
  <c r="B740" i="26"/>
  <c r="C739" i="26"/>
  <c r="B739" i="26"/>
  <c r="C738" i="26"/>
  <c r="B738" i="26"/>
  <c r="C737" i="26"/>
  <c r="B737" i="26"/>
  <c r="C736" i="26"/>
  <c r="B736" i="26"/>
  <c r="C735" i="26"/>
  <c r="B735" i="26"/>
  <c r="C734" i="26"/>
  <c r="B734" i="26"/>
  <c r="C733" i="26"/>
  <c r="B733" i="26"/>
  <c r="C732" i="26"/>
  <c r="B732" i="26"/>
  <c r="C731" i="26"/>
  <c r="B731" i="26"/>
  <c r="C730" i="26"/>
  <c r="B730" i="26"/>
  <c r="C729" i="26"/>
  <c r="B729" i="26"/>
  <c r="C728" i="26"/>
  <c r="B728" i="26"/>
  <c r="C727" i="26"/>
  <c r="B727" i="26"/>
  <c r="C726" i="26"/>
  <c r="B726" i="26"/>
  <c r="C725" i="26"/>
  <c r="B725" i="26"/>
  <c r="C724" i="26"/>
  <c r="B724" i="26"/>
  <c r="C723" i="26"/>
  <c r="B723" i="26"/>
  <c r="C722" i="26"/>
  <c r="B722" i="26"/>
  <c r="C721" i="26"/>
  <c r="B721" i="26"/>
  <c r="C720" i="26"/>
  <c r="B720" i="26"/>
  <c r="C719" i="26"/>
  <c r="B719" i="26"/>
  <c r="C718" i="26"/>
  <c r="B718" i="26"/>
  <c r="C717" i="26"/>
  <c r="B717" i="26"/>
  <c r="C716" i="26"/>
  <c r="B716" i="26"/>
  <c r="C715" i="26"/>
  <c r="B715" i="26"/>
  <c r="C714" i="26"/>
  <c r="B714" i="26"/>
  <c r="C713" i="26"/>
  <c r="B713" i="26"/>
  <c r="C712" i="26"/>
  <c r="B712" i="26"/>
  <c r="C711" i="26"/>
  <c r="B711" i="26"/>
  <c r="C710" i="26"/>
  <c r="B710" i="26"/>
  <c r="C709" i="26"/>
  <c r="B709" i="26"/>
  <c r="C708" i="26"/>
  <c r="B708" i="26"/>
  <c r="C707" i="26"/>
  <c r="B707" i="26"/>
  <c r="C706" i="26"/>
  <c r="B706" i="26"/>
  <c r="C705" i="26"/>
  <c r="B705" i="26"/>
  <c r="C704" i="26"/>
  <c r="B704" i="26"/>
  <c r="C703" i="26"/>
  <c r="B703" i="26"/>
  <c r="C702" i="26"/>
  <c r="B702" i="26"/>
  <c r="C701" i="26"/>
  <c r="B701" i="26"/>
  <c r="C700" i="26"/>
  <c r="B700" i="26"/>
  <c r="C699" i="26"/>
  <c r="B699" i="26"/>
  <c r="C698" i="26"/>
  <c r="B698" i="26"/>
  <c r="C697" i="26"/>
  <c r="B697" i="26"/>
  <c r="C696" i="26"/>
  <c r="B696" i="26"/>
  <c r="C695" i="26"/>
  <c r="B695" i="26"/>
  <c r="C694" i="26"/>
  <c r="B694" i="26"/>
  <c r="C693" i="26"/>
  <c r="B693" i="26"/>
  <c r="C692" i="26"/>
  <c r="B692" i="26"/>
  <c r="C691" i="26"/>
  <c r="B691" i="26"/>
  <c r="C690" i="26"/>
  <c r="B690" i="26"/>
  <c r="C689" i="26"/>
  <c r="B689" i="26"/>
  <c r="C688" i="26"/>
  <c r="B688" i="26"/>
  <c r="C687" i="26"/>
  <c r="B687" i="26"/>
  <c r="C686" i="26"/>
  <c r="B686" i="26"/>
  <c r="C685" i="26"/>
  <c r="B685" i="26"/>
  <c r="C684" i="26"/>
  <c r="B684" i="26"/>
  <c r="C683" i="26"/>
  <c r="B683" i="26"/>
  <c r="C682" i="26"/>
  <c r="B682" i="26"/>
  <c r="C681" i="26"/>
  <c r="B681" i="26"/>
  <c r="C680" i="26"/>
  <c r="B680" i="26"/>
  <c r="C679" i="26"/>
  <c r="B679" i="26"/>
  <c r="C678" i="26"/>
  <c r="B678" i="26"/>
  <c r="C677" i="26"/>
  <c r="B677" i="26"/>
  <c r="C676" i="26"/>
  <c r="B676" i="26"/>
  <c r="C675" i="26"/>
  <c r="B675" i="26"/>
  <c r="C674" i="26"/>
  <c r="B674" i="26"/>
  <c r="C673" i="26"/>
  <c r="B673" i="26"/>
  <c r="C672" i="26"/>
  <c r="B672" i="26"/>
  <c r="C671" i="26"/>
  <c r="B671" i="26"/>
  <c r="C670" i="26"/>
  <c r="B670" i="26"/>
  <c r="C669" i="26"/>
  <c r="B669" i="26"/>
  <c r="C668" i="26"/>
  <c r="B668" i="26"/>
  <c r="C667" i="26"/>
  <c r="B667" i="26"/>
  <c r="C666" i="26"/>
  <c r="B666" i="26"/>
  <c r="C665" i="26"/>
  <c r="B665" i="26"/>
  <c r="C664" i="26"/>
  <c r="B664" i="26"/>
  <c r="C663" i="26"/>
  <c r="B663" i="26"/>
  <c r="C662" i="26"/>
  <c r="B662" i="26"/>
  <c r="C661" i="26"/>
  <c r="B661" i="26"/>
  <c r="C660" i="26"/>
  <c r="B660" i="26"/>
  <c r="C659" i="26"/>
  <c r="B659" i="26"/>
  <c r="C658" i="26"/>
  <c r="B658" i="26"/>
  <c r="C657" i="26"/>
  <c r="B657" i="26"/>
  <c r="C656" i="26"/>
  <c r="B656" i="26"/>
  <c r="C655" i="26"/>
  <c r="B655" i="26"/>
  <c r="C654" i="26"/>
  <c r="B654" i="26"/>
  <c r="C653" i="26"/>
  <c r="B653" i="26"/>
  <c r="C652" i="26"/>
  <c r="B652" i="26"/>
  <c r="C651" i="26"/>
  <c r="B651" i="26"/>
  <c r="C650" i="26"/>
  <c r="B650" i="26"/>
  <c r="C649" i="26"/>
  <c r="B649" i="26"/>
  <c r="C648" i="26"/>
  <c r="B648" i="26"/>
  <c r="C647" i="26"/>
  <c r="B647" i="26"/>
  <c r="C646" i="26"/>
  <c r="B646" i="26"/>
  <c r="C645" i="26"/>
  <c r="B645" i="26"/>
  <c r="C644" i="26"/>
  <c r="B644" i="26"/>
  <c r="C643" i="26"/>
  <c r="B643" i="26"/>
  <c r="C642" i="26"/>
  <c r="B642" i="26"/>
  <c r="C641" i="26"/>
  <c r="B641" i="26"/>
  <c r="C640" i="26"/>
  <c r="B640" i="26"/>
  <c r="C639" i="26"/>
  <c r="B639" i="26"/>
  <c r="C638" i="26"/>
  <c r="B638" i="26"/>
  <c r="C637" i="26"/>
  <c r="B637" i="26"/>
  <c r="C636" i="26"/>
  <c r="B636" i="26"/>
  <c r="C635" i="26"/>
  <c r="B635" i="26"/>
  <c r="C634" i="26"/>
  <c r="B634" i="26"/>
  <c r="C633" i="26"/>
  <c r="B633" i="26"/>
  <c r="C632" i="26"/>
  <c r="B632" i="26"/>
  <c r="C631" i="26"/>
  <c r="B631" i="26"/>
  <c r="C630" i="26"/>
  <c r="B630" i="26"/>
  <c r="C629" i="26"/>
  <c r="B629" i="26"/>
  <c r="C628" i="26"/>
  <c r="B628" i="26"/>
  <c r="C627" i="26"/>
  <c r="B627" i="26"/>
  <c r="C626" i="26"/>
  <c r="B626" i="26"/>
  <c r="C625" i="26"/>
  <c r="B625" i="26"/>
  <c r="C624" i="26"/>
  <c r="B624" i="26"/>
  <c r="C623" i="26"/>
  <c r="B623" i="26"/>
  <c r="C622" i="26"/>
  <c r="B622" i="26"/>
  <c r="C621" i="26"/>
  <c r="B621" i="26"/>
  <c r="C620" i="26"/>
  <c r="B620" i="26"/>
  <c r="C619" i="26"/>
  <c r="B619" i="26"/>
  <c r="C618" i="26"/>
  <c r="B618" i="26"/>
  <c r="C617" i="26"/>
  <c r="B617" i="26"/>
  <c r="C616" i="26"/>
  <c r="B616" i="26"/>
  <c r="C615" i="26"/>
  <c r="B615" i="26"/>
  <c r="C614" i="26"/>
  <c r="B614" i="26"/>
  <c r="C613" i="26"/>
  <c r="B613" i="26"/>
  <c r="C612" i="26"/>
  <c r="B612" i="26"/>
  <c r="C611" i="26"/>
  <c r="B611" i="26"/>
  <c r="C610" i="26"/>
  <c r="B610" i="26"/>
  <c r="C609" i="26"/>
  <c r="B609" i="26"/>
  <c r="C608" i="26"/>
  <c r="B608" i="26"/>
  <c r="C607" i="26"/>
  <c r="B607" i="26"/>
  <c r="C606" i="26"/>
  <c r="B606" i="26"/>
  <c r="C605" i="26"/>
  <c r="B605" i="26"/>
  <c r="C604" i="26"/>
  <c r="B604" i="26"/>
  <c r="C603" i="26"/>
  <c r="B603" i="26"/>
  <c r="C602" i="26"/>
  <c r="B602" i="26"/>
  <c r="C601" i="26"/>
  <c r="B601" i="26"/>
  <c r="C600" i="26"/>
  <c r="B600" i="26"/>
  <c r="C599" i="26"/>
  <c r="B599" i="26"/>
  <c r="C598" i="26"/>
  <c r="B598" i="26"/>
  <c r="C597" i="26"/>
  <c r="B597" i="26"/>
  <c r="C596" i="26"/>
  <c r="B596" i="26"/>
  <c r="C595" i="26"/>
  <c r="B595" i="26"/>
  <c r="C594" i="26"/>
  <c r="B594" i="26"/>
  <c r="C593" i="26"/>
  <c r="B593" i="26"/>
  <c r="C592" i="26"/>
  <c r="B592" i="26"/>
  <c r="C591" i="26"/>
  <c r="B591" i="26"/>
  <c r="C590" i="26"/>
  <c r="B590" i="26"/>
  <c r="C589" i="26"/>
  <c r="B589" i="26"/>
  <c r="C588" i="26"/>
  <c r="B588" i="26"/>
  <c r="C587" i="26"/>
  <c r="B587" i="26"/>
  <c r="C586" i="26"/>
  <c r="B586" i="26"/>
  <c r="C585" i="26"/>
  <c r="B585" i="26"/>
  <c r="C584" i="26"/>
  <c r="B584" i="26"/>
  <c r="C583" i="26"/>
  <c r="B583" i="26"/>
  <c r="C582" i="26"/>
  <c r="B582" i="26"/>
  <c r="C581" i="26"/>
  <c r="B581" i="26"/>
  <c r="C580" i="26"/>
  <c r="B580" i="26"/>
  <c r="C579" i="26"/>
  <c r="B579" i="26"/>
  <c r="C578" i="26"/>
  <c r="B578" i="26"/>
  <c r="C577" i="26"/>
  <c r="B577" i="26"/>
  <c r="C576" i="26"/>
  <c r="B576" i="26"/>
  <c r="C575" i="26"/>
  <c r="B575" i="26"/>
  <c r="C574" i="26"/>
  <c r="B574" i="26"/>
  <c r="C573" i="26"/>
  <c r="B573" i="26"/>
  <c r="C572" i="26"/>
  <c r="B572" i="26"/>
  <c r="C571" i="26"/>
  <c r="B571" i="26"/>
  <c r="C570" i="26"/>
  <c r="B570" i="26"/>
  <c r="C569" i="26"/>
  <c r="B569" i="26"/>
  <c r="C568" i="26"/>
  <c r="B568" i="26"/>
  <c r="C567" i="26"/>
  <c r="B567" i="26"/>
  <c r="C566" i="26"/>
  <c r="B566" i="26"/>
  <c r="C565" i="26"/>
  <c r="B565" i="26"/>
  <c r="C564" i="26"/>
  <c r="B564" i="26"/>
  <c r="C563" i="26"/>
  <c r="B563" i="26"/>
  <c r="C562" i="26"/>
  <c r="B562" i="26"/>
  <c r="C561" i="26"/>
  <c r="B561" i="26"/>
  <c r="C560" i="26"/>
  <c r="B560" i="26"/>
  <c r="C559" i="26"/>
  <c r="B559" i="26"/>
  <c r="C558" i="26"/>
  <c r="B558" i="26"/>
  <c r="C557" i="26"/>
  <c r="B557" i="26"/>
  <c r="C556" i="26"/>
  <c r="B556" i="26"/>
  <c r="C555" i="26"/>
  <c r="B555" i="26"/>
  <c r="C554" i="26"/>
  <c r="B554" i="26"/>
  <c r="C553" i="26"/>
  <c r="B553" i="26"/>
  <c r="C552" i="26"/>
  <c r="B552" i="26"/>
  <c r="C551" i="26"/>
  <c r="B551" i="26"/>
  <c r="C550" i="26"/>
  <c r="B550" i="26"/>
  <c r="C549" i="26"/>
  <c r="B549" i="26"/>
  <c r="C548" i="26"/>
  <c r="B548" i="26"/>
  <c r="C547" i="26"/>
  <c r="B547" i="26"/>
  <c r="C546" i="26"/>
  <c r="B546" i="26"/>
  <c r="C545" i="26"/>
  <c r="B545" i="26"/>
  <c r="C544" i="26"/>
  <c r="B544" i="26"/>
  <c r="C543" i="26"/>
  <c r="B543" i="26"/>
  <c r="C542" i="26"/>
  <c r="B542" i="26"/>
  <c r="C541" i="26"/>
  <c r="B541" i="26"/>
  <c r="C540" i="26"/>
  <c r="B540" i="26"/>
  <c r="C539" i="26"/>
  <c r="B539" i="26"/>
  <c r="C538" i="26"/>
  <c r="B538" i="26"/>
  <c r="C537" i="26"/>
  <c r="B537" i="26"/>
  <c r="C536" i="26"/>
  <c r="B536" i="26"/>
  <c r="C535" i="26"/>
  <c r="B535" i="26"/>
  <c r="C534" i="26"/>
  <c r="B534" i="26"/>
  <c r="C533" i="26"/>
  <c r="B533" i="26"/>
  <c r="C532" i="26"/>
  <c r="B532" i="26"/>
  <c r="C531" i="26"/>
  <c r="B531" i="26"/>
  <c r="C530" i="26"/>
  <c r="B530" i="26"/>
  <c r="C529" i="26"/>
  <c r="B529" i="26"/>
  <c r="C528" i="26"/>
  <c r="B528" i="26"/>
  <c r="C527" i="26"/>
  <c r="B527" i="26"/>
  <c r="C526" i="26"/>
  <c r="B526" i="26"/>
  <c r="C525" i="26"/>
  <c r="B525" i="26"/>
  <c r="C524" i="26"/>
  <c r="B524" i="26"/>
  <c r="C523" i="26"/>
  <c r="B523" i="26"/>
  <c r="C522" i="26"/>
  <c r="B522" i="26"/>
  <c r="C521" i="26"/>
  <c r="B521" i="26"/>
  <c r="C520" i="26"/>
  <c r="B520" i="26"/>
  <c r="C519" i="26"/>
  <c r="B519" i="26"/>
  <c r="C518" i="26"/>
  <c r="B518" i="26"/>
  <c r="C517" i="26"/>
  <c r="B517" i="26"/>
  <c r="C516" i="26"/>
  <c r="B516" i="26"/>
  <c r="C515" i="26"/>
  <c r="B515" i="26"/>
  <c r="C514" i="26"/>
  <c r="B514" i="26"/>
  <c r="C513" i="26"/>
  <c r="B513" i="26"/>
  <c r="C512" i="26"/>
  <c r="B512" i="26"/>
  <c r="C511" i="26"/>
  <c r="B511" i="26"/>
  <c r="C510" i="26"/>
  <c r="B510" i="26"/>
  <c r="C509" i="26"/>
  <c r="B509" i="26"/>
  <c r="C508" i="26"/>
  <c r="B508" i="26"/>
  <c r="C507" i="26"/>
  <c r="B507" i="26"/>
  <c r="C506" i="26"/>
  <c r="B506" i="26"/>
  <c r="C505" i="26"/>
  <c r="B505" i="26"/>
  <c r="C504" i="26"/>
  <c r="B504" i="26"/>
  <c r="C503" i="26"/>
  <c r="B503" i="26"/>
  <c r="C502" i="26"/>
  <c r="B502" i="26"/>
  <c r="C501" i="26"/>
  <c r="B501" i="26"/>
  <c r="C500" i="26"/>
  <c r="B500" i="26"/>
  <c r="C499" i="26"/>
  <c r="B499" i="26"/>
  <c r="C498" i="26"/>
  <c r="B498" i="26"/>
  <c r="C497" i="26"/>
  <c r="B497" i="26"/>
  <c r="C496" i="26"/>
  <c r="B496" i="26"/>
  <c r="C495" i="26"/>
  <c r="B495" i="26"/>
  <c r="C494" i="26"/>
  <c r="B494" i="26"/>
  <c r="C493" i="26"/>
  <c r="B493" i="26"/>
  <c r="C492" i="26"/>
  <c r="B492" i="26"/>
  <c r="C491" i="26"/>
  <c r="B491" i="26"/>
  <c r="C490" i="26"/>
  <c r="B490" i="26"/>
  <c r="C489" i="26"/>
  <c r="B489" i="26"/>
  <c r="C488" i="26"/>
  <c r="B488" i="26"/>
  <c r="C487" i="26"/>
  <c r="B487" i="26"/>
  <c r="C486" i="26"/>
  <c r="B486" i="26"/>
  <c r="C485" i="26"/>
  <c r="B485" i="26"/>
  <c r="C484" i="26"/>
  <c r="B484" i="26"/>
  <c r="C483" i="26"/>
  <c r="B483" i="26"/>
  <c r="C482" i="26"/>
  <c r="B482" i="26"/>
  <c r="C481" i="26"/>
  <c r="B481" i="26"/>
  <c r="C480" i="26"/>
  <c r="B480" i="26"/>
  <c r="C479" i="26"/>
  <c r="B479" i="26"/>
  <c r="C478" i="26"/>
  <c r="B478" i="26"/>
  <c r="C477" i="26"/>
  <c r="B477" i="26"/>
  <c r="C476" i="26"/>
  <c r="B476" i="26"/>
  <c r="C475" i="26"/>
  <c r="B475" i="26"/>
  <c r="C474" i="26"/>
  <c r="B474" i="26"/>
  <c r="C473" i="26"/>
  <c r="B473" i="26"/>
  <c r="C472" i="26"/>
  <c r="B472" i="26"/>
  <c r="C471" i="26"/>
  <c r="B471" i="26"/>
  <c r="C470" i="26"/>
  <c r="B470" i="26"/>
  <c r="C469" i="26"/>
  <c r="B469" i="26"/>
  <c r="C468" i="26"/>
  <c r="B468" i="26"/>
  <c r="C467" i="26"/>
  <c r="B467" i="26"/>
  <c r="C466" i="26"/>
  <c r="B466" i="26"/>
  <c r="C465" i="26"/>
  <c r="B465" i="26"/>
  <c r="C464" i="26"/>
  <c r="B464" i="26"/>
  <c r="C463" i="26"/>
  <c r="B463" i="26"/>
  <c r="C462" i="26"/>
  <c r="B462" i="26"/>
  <c r="C461" i="26"/>
  <c r="B461" i="26"/>
  <c r="C460" i="26"/>
  <c r="B460" i="26"/>
  <c r="C459" i="26"/>
  <c r="B459" i="26"/>
  <c r="C458" i="26"/>
  <c r="B458" i="26"/>
  <c r="C457" i="26"/>
  <c r="B457" i="26"/>
  <c r="C456" i="26"/>
  <c r="B456" i="26"/>
  <c r="C455" i="26"/>
  <c r="B455" i="26"/>
  <c r="C454" i="26"/>
  <c r="B454" i="26"/>
  <c r="C453" i="26"/>
  <c r="B453" i="26"/>
  <c r="C452" i="26"/>
  <c r="B452" i="26"/>
  <c r="C451" i="26"/>
  <c r="B451" i="26"/>
  <c r="C450" i="26"/>
  <c r="B450" i="26"/>
  <c r="C449" i="26"/>
  <c r="B449" i="26"/>
  <c r="C448" i="26"/>
  <c r="B448" i="26"/>
  <c r="C447" i="26"/>
  <c r="B447" i="26"/>
  <c r="C446" i="26"/>
  <c r="B446" i="26"/>
  <c r="C445" i="26"/>
  <c r="B445" i="26"/>
  <c r="C444" i="26"/>
  <c r="B444" i="26"/>
  <c r="C443" i="26"/>
  <c r="B443" i="26"/>
  <c r="C442" i="26"/>
  <c r="B442" i="26"/>
  <c r="C441" i="26"/>
  <c r="B441" i="26"/>
  <c r="C440" i="26"/>
  <c r="B440" i="26"/>
  <c r="C439" i="26"/>
  <c r="B439" i="26"/>
  <c r="C438" i="26"/>
  <c r="B438" i="26"/>
  <c r="C437" i="26"/>
  <c r="B437" i="26"/>
  <c r="C436" i="26"/>
  <c r="B436" i="26"/>
  <c r="C435" i="26"/>
  <c r="B435" i="26"/>
  <c r="C434" i="26"/>
  <c r="B434" i="26"/>
  <c r="C433" i="26"/>
  <c r="B433" i="26"/>
  <c r="C432" i="26"/>
  <c r="B432" i="26"/>
  <c r="C431" i="26"/>
  <c r="B431" i="26"/>
  <c r="C430" i="26"/>
  <c r="B430" i="26"/>
  <c r="C429" i="26"/>
  <c r="B429" i="26"/>
  <c r="C428" i="26"/>
  <c r="B428" i="26"/>
  <c r="C427" i="26"/>
  <c r="B427" i="26"/>
  <c r="C426" i="26"/>
  <c r="B426" i="26"/>
  <c r="C425" i="26"/>
  <c r="B425" i="26"/>
  <c r="C424" i="26"/>
  <c r="B424" i="26"/>
  <c r="C423" i="26"/>
  <c r="B423" i="26"/>
  <c r="C422" i="26"/>
  <c r="B422" i="26"/>
  <c r="C421" i="26"/>
  <c r="B421" i="26"/>
  <c r="C420" i="26"/>
  <c r="B420" i="26"/>
  <c r="C419" i="26"/>
  <c r="B419" i="26"/>
  <c r="C418" i="26"/>
  <c r="B418" i="26"/>
  <c r="C417" i="26"/>
  <c r="B417" i="26"/>
  <c r="C416" i="26"/>
  <c r="B416" i="26"/>
  <c r="C415" i="26"/>
  <c r="B415" i="26"/>
  <c r="C414" i="26"/>
  <c r="B414" i="26"/>
  <c r="C413" i="26"/>
  <c r="B413" i="26"/>
  <c r="C412" i="26"/>
  <c r="B412" i="26"/>
  <c r="C411" i="26"/>
  <c r="B411" i="26"/>
  <c r="C410" i="26"/>
  <c r="B410" i="26"/>
  <c r="C409" i="26"/>
  <c r="B409" i="26"/>
  <c r="C408" i="26"/>
  <c r="B408" i="26"/>
  <c r="C407" i="26"/>
  <c r="B407" i="26"/>
  <c r="C406" i="26"/>
  <c r="B406" i="26"/>
  <c r="C405" i="26"/>
  <c r="B405" i="26"/>
  <c r="C404" i="26"/>
  <c r="B404" i="26"/>
  <c r="C403" i="26"/>
  <c r="B403" i="26"/>
  <c r="C402" i="26"/>
  <c r="B402" i="26"/>
  <c r="C401" i="26"/>
  <c r="B401" i="26"/>
  <c r="C400" i="26"/>
  <c r="B400" i="26"/>
  <c r="C399" i="26"/>
  <c r="B399" i="26"/>
  <c r="C398" i="26"/>
  <c r="B398" i="26"/>
  <c r="C397" i="26"/>
  <c r="B397" i="26"/>
  <c r="C396" i="26"/>
  <c r="B396" i="26"/>
  <c r="C395" i="26"/>
  <c r="B395" i="26"/>
  <c r="C394" i="26"/>
  <c r="B394" i="26"/>
  <c r="C393" i="26"/>
  <c r="B393" i="26"/>
  <c r="C392" i="26"/>
  <c r="B392" i="26"/>
  <c r="C391" i="26"/>
  <c r="B391" i="26"/>
  <c r="C390" i="26"/>
  <c r="B390" i="26"/>
  <c r="C389" i="26"/>
  <c r="B389" i="26"/>
  <c r="C388" i="26"/>
  <c r="B388" i="26"/>
  <c r="C387" i="26"/>
  <c r="B387" i="26"/>
  <c r="C386" i="26"/>
  <c r="B386" i="26"/>
  <c r="C385" i="26"/>
  <c r="B385" i="26"/>
  <c r="C384" i="26"/>
  <c r="B384" i="26"/>
  <c r="C383" i="26"/>
  <c r="B383" i="26"/>
  <c r="C382" i="26"/>
  <c r="B382" i="26"/>
  <c r="C381" i="26"/>
  <c r="B381" i="26"/>
  <c r="C380" i="26"/>
  <c r="B380" i="26"/>
  <c r="C379" i="26"/>
  <c r="B379" i="26"/>
  <c r="C378" i="26"/>
  <c r="B378" i="26"/>
  <c r="C377" i="26"/>
  <c r="B377" i="26"/>
  <c r="C376" i="26"/>
  <c r="B376" i="26"/>
  <c r="C375" i="26"/>
  <c r="B375" i="26"/>
  <c r="C374" i="26"/>
  <c r="B374" i="26"/>
  <c r="C373" i="26"/>
  <c r="B373" i="26"/>
  <c r="C372" i="26"/>
  <c r="B372" i="26"/>
  <c r="C371" i="26"/>
  <c r="B371" i="26"/>
  <c r="C370" i="26"/>
  <c r="B370" i="26"/>
  <c r="C369" i="26"/>
  <c r="B369" i="26"/>
  <c r="C368" i="26"/>
  <c r="B368" i="26"/>
  <c r="C367" i="26"/>
  <c r="B367" i="26"/>
  <c r="C366" i="26"/>
  <c r="B366" i="26"/>
  <c r="C365" i="26"/>
  <c r="B365" i="26"/>
  <c r="C364" i="26"/>
  <c r="B364" i="26"/>
  <c r="C363" i="26"/>
  <c r="B363" i="26"/>
  <c r="C362" i="26"/>
  <c r="B362" i="26"/>
  <c r="C361" i="26"/>
  <c r="B361" i="26"/>
  <c r="C360" i="26"/>
  <c r="B360" i="26"/>
  <c r="C359" i="26"/>
  <c r="B359" i="26"/>
  <c r="C358" i="26"/>
  <c r="B358" i="26"/>
  <c r="C357" i="26"/>
  <c r="B357" i="26"/>
  <c r="C356" i="26"/>
  <c r="B356" i="26"/>
  <c r="C355" i="26"/>
  <c r="B355" i="26"/>
  <c r="C354" i="26"/>
  <c r="B354" i="26"/>
  <c r="C353" i="26"/>
  <c r="B353" i="26"/>
  <c r="C352" i="26"/>
  <c r="B352" i="26"/>
  <c r="C351" i="26"/>
  <c r="B351" i="26"/>
  <c r="C350" i="26"/>
  <c r="B350" i="26"/>
  <c r="C349" i="26"/>
  <c r="B349" i="26"/>
  <c r="C348" i="26"/>
  <c r="B348" i="26"/>
  <c r="C347" i="26"/>
  <c r="B347" i="26"/>
  <c r="C346" i="26"/>
  <c r="B346" i="26"/>
  <c r="C345" i="26"/>
  <c r="B345" i="26"/>
  <c r="C344" i="26"/>
  <c r="B344" i="26"/>
  <c r="C343" i="26"/>
  <c r="B343" i="26"/>
  <c r="C342" i="26"/>
  <c r="B342" i="26"/>
  <c r="C341" i="26"/>
  <c r="B341" i="26"/>
  <c r="C340" i="26"/>
  <c r="B340" i="26"/>
  <c r="C339" i="26"/>
  <c r="B339" i="26"/>
  <c r="C338" i="26"/>
  <c r="B338" i="26"/>
  <c r="C337" i="26"/>
  <c r="B337" i="26"/>
  <c r="C336" i="26"/>
  <c r="B336" i="26"/>
  <c r="C335" i="26"/>
  <c r="B335" i="26"/>
  <c r="C334" i="26"/>
  <c r="B334" i="26"/>
  <c r="C333" i="26"/>
  <c r="B333" i="26"/>
  <c r="C332" i="26"/>
  <c r="B332" i="26"/>
  <c r="C331" i="26"/>
  <c r="B331" i="26"/>
  <c r="C330" i="26"/>
  <c r="B330" i="26"/>
  <c r="C329" i="26"/>
  <c r="B329" i="26"/>
  <c r="C328" i="26"/>
  <c r="B328" i="26"/>
  <c r="C327" i="26"/>
  <c r="B327" i="26"/>
  <c r="C326" i="26"/>
  <c r="B326" i="26"/>
  <c r="C325" i="26"/>
  <c r="B325" i="26"/>
  <c r="C324" i="26"/>
  <c r="B324" i="26"/>
  <c r="C323" i="26"/>
  <c r="B323" i="26"/>
  <c r="C322" i="26"/>
  <c r="B322" i="26"/>
  <c r="C321" i="26"/>
  <c r="B321" i="26"/>
  <c r="C320" i="26"/>
  <c r="B320" i="26"/>
  <c r="C319" i="26"/>
  <c r="B319" i="26"/>
  <c r="C318" i="26"/>
  <c r="B318" i="26"/>
  <c r="C317" i="26"/>
  <c r="B317" i="26"/>
  <c r="C316" i="26"/>
  <c r="B316" i="26"/>
  <c r="C315" i="26"/>
  <c r="B315" i="26"/>
  <c r="C314" i="26"/>
  <c r="B314" i="26"/>
  <c r="C313" i="26"/>
  <c r="B313" i="26"/>
  <c r="C312" i="26"/>
  <c r="B312" i="26"/>
  <c r="C311" i="26"/>
  <c r="B311" i="26"/>
  <c r="C310" i="26"/>
  <c r="B310" i="26"/>
  <c r="C309" i="26"/>
  <c r="B309" i="26"/>
  <c r="C308" i="26"/>
  <c r="B308" i="26"/>
  <c r="C307" i="26"/>
  <c r="B307" i="26"/>
  <c r="C306" i="26"/>
  <c r="B306" i="26"/>
  <c r="C305" i="26"/>
  <c r="B305" i="26"/>
  <c r="C304" i="26"/>
  <c r="B304" i="26"/>
  <c r="C303" i="26"/>
  <c r="B303" i="26"/>
  <c r="C302" i="26"/>
  <c r="B302" i="26"/>
  <c r="C301" i="26"/>
  <c r="B301" i="26"/>
  <c r="C300" i="26"/>
  <c r="B300" i="26"/>
  <c r="C299" i="26"/>
  <c r="B299" i="26"/>
  <c r="C298" i="26"/>
  <c r="B298" i="26"/>
  <c r="C297" i="26"/>
  <c r="B297" i="26"/>
  <c r="C296" i="26"/>
  <c r="B296" i="26"/>
  <c r="C295" i="26"/>
  <c r="B295" i="26"/>
  <c r="C294" i="26"/>
  <c r="B294" i="26"/>
  <c r="C293" i="26"/>
  <c r="B293" i="26"/>
  <c r="C292" i="26"/>
  <c r="B292" i="26"/>
  <c r="C291" i="26"/>
  <c r="B291" i="26"/>
  <c r="C290" i="26"/>
  <c r="B290" i="26"/>
  <c r="C289" i="26"/>
  <c r="B289" i="26"/>
  <c r="C288" i="26"/>
  <c r="B288" i="26"/>
  <c r="C287" i="26"/>
  <c r="B287" i="26"/>
  <c r="C286" i="26"/>
  <c r="B286" i="26"/>
  <c r="C285" i="26"/>
  <c r="B285" i="26"/>
  <c r="C284" i="26"/>
  <c r="B284" i="26"/>
  <c r="C283" i="26"/>
  <c r="B283" i="26"/>
  <c r="C282" i="26"/>
  <c r="B282" i="26"/>
  <c r="C281" i="26"/>
  <c r="B281" i="26"/>
  <c r="C280" i="26"/>
  <c r="B280" i="26"/>
  <c r="C279" i="26"/>
  <c r="B279" i="26"/>
  <c r="C278" i="26"/>
  <c r="B278" i="26"/>
  <c r="C277" i="26"/>
  <c r="B277" i="26"/>
  <c r="C276" i="26"/>
  <c r="B276" i="26"/>
  <c r="C275" i="26"/>
  <c r="B275" i="26"/>
  <c r="C274" i="26"/>
  <c r="B274" i="26"/>
  <c r="C273" i="26"/>
  <c r="B273" i="26"/>
  <c r="C272" i="26"/>
  <c r="B272" i="26"/>
  <c r="C271" i="26"/>
  <c r="B271" i="26"/>
  <c r="C270" i="26"/>
  <c r="B270" i="26"/>
  <c r="C269" i="26"/>
  <c r="B269" i="26"/>
  <c r="C268" i="26"/>
  <c r="B268" i="26"/>
  <c r="C267" i="26"/>
  <c r="B267" i="26"/>
  <c r="C266" i="26"/>
  <c r="B266" i="26"/>
  <c r="C265" i="26"/>
  <c r="B265" i="26"/>
  <c r="C264" i="26"/>
  <c r="B264" i="26"/>
  <c r="C263" i="26"/>
  <c r="B263" i="26"/>
  <c r="C262" i="26"/>
  <c r="B262" i="26"/>
  <c r="C261" i="26"/>
  <c r="B261" i="26"/>
  <c r="C260" i="26"/>
  <c r="B260" i="26"/>
  <c r="C259" i="26"/>
  <c r="B259" i="26"/>
  <c r="C258" i="26"/>
  <c r="B258" i="26"/>
  <c r="C257" i="26"/>
  <c r="B257" i="26"/>
  <c r="C256" i="26"/>
  <c r="B256" i="26"/>
  <c r="C255" i="26"/>
  <c r="B255" i="26"/>
  <c r="C254" i="26"/>
  <c r="B254" i="26"/>
  <c r="C253" i="26"/>
  <c r="B253" i="26"/>
  <c r="C252" i="26"/>
  <c r="B252" i="26"/>
  <c r="C251" i="26"/>
  <c r="B251" i="26"/>
  <c r="C250" i="26"/>
  <c r="B250" i="26"/>
  <c r="C249" i="26"/>
  <c r="B249" i="26"/>
  <c r="C248" i="26"/>
  <c r="B248" i="26"/>
  <c r="C247" i="26"/>
  <c r="B247" i="26"/>
  <c r="C246" i="26"/>
  <c r="B246" i="26"/>
  <c r="C245" i="26"/>
  <c r="B245" i="26"/>
  <c r="C244" i="26"/>
  <c r="B244" i="26"/>
  <c r="C243" i="26"/>
  <c r="B243" i="26"/>
  <c r="C242" i="26"/>
  <c r="B242" i="26"/>
  <c r="C241" i="26"/>
  <c r="B241" i="26"/>
  <c r="C240" i="26"/>
  <c r="B240" i="26"/>
  <c r="C239" i="26"/>
  <c r="B239" i="26"/>
  <c r="C238" i="26"/>
  <c r="B238" i="26"/>
  <c r="C237" i="26"/>
  <c r="B237" i="26"/>
  <c r="C236" i="26"/>
  <c r="B236" i="26"/>
  <c r="C235" i="26"/>
  <c r="B235" i="26"/>
  <c r="C234" i="26"/>
  <c r="B234" i="26"/>
  <c r="C233" i="26"/>
  <c r="B233" i="26"/>
  <c r="C232" i="26"/>
  <c r="B232" i="26"/>
  <c r="C231" i="26"/>
  <c r="B231" i="26"/>
  <c r="C230" i="26"/>
  <c r="B230" i="26"/>
  <c r="C229" i="26"/>
  <c r="B229" i="26"/>
  <c r="C228" i="26"/>
  <c r="B228" i="26"/>
  <c r="C227" i="26"/>
  <c r="B227" i="26"/>
  <c r="C226" i="26"/>
  <c r="B226" i="26"/>
  <c r="C225" i="26"/>
  <c r="B225" i="26"/>
  <c r="C224" i="26"/>
  <c r="B224" i="26"/>
  <c r="C223" i="26"/>
  <c r="B223" i="26"/>
  <c r="C222" i="26"/>
  <c r="B222" i="26"/>
  <c r="C221" i="26"/>
  <c r="B221" i="26"/>
  <c r="C220" i="26"/>
  <c r="B220" i="26"/>
  <c r="C219" i="26"/>
  <c r="B219" i="26"/>
  <c r="C218" i="26"/>
  <c r="B218" i="26"/>
  <c r="C217" i="26"/>
  <c r="B217" i="26"/>
  <c r="C216" i="26"/>
  <c r="B216" i="26"/>
  <c r="C215" i="26"/>
  <c r="B215" i="26"/>
  <c r="C214" i="26"/>
  <c r="B214" i="26"/>
  <c r="C213" i="26"/>
  <c r="B213" i="26"/>
  <c r="C212" i="26"/>
  <c r="B212" i="26"/>
  <c r="C211" i="26"/>
  <c r="B211" i="26"/>
  <c r="C210" i="26"/>
  <c r="B210" i="26"/>
  <c r="C209" i="26"/>
  <c r="B209" i="26"/>
  <c r="C208" i="26"/>
  <c r="B208" i="26"/>
  <c r="C207" i="26"/>
  <c r="B207" i="26"/>
  <c r="C206" i="26"/>
  <c r="B206" i="26"/>
  <c r="C205" i="26"/>
  <c r="B205" i="26"/>
  <c r="C204" i="26"/>
  <c r="B204" i="26"/>
  <c r="C203" i="26"/>
  <c r="B203" i="26"/>
  <c r="C202" i="26"/>
  <c r="B202" i="26"/>
  <c r="C201" i="26"/>
  <c r="B201" i="26"/>
  <c r="C200" i="26"/>
  <c r="B200" i="26"/>
  <c r="C199" i="26"/>
  <c r="B199" i="26"/>
  <c r="C198" i="26"/>
  <c r="B198" i="26"/>
  <c r="C197" i="26"/>
  <c r="B197" i="26"/>
  <c r="C196" i="26"/>
  <c r="B196" i="26"/>
  <c r="C195" i="26"/>
  <c r="B195" i="26"/>
  <c r="C194" i="26"/>
  <c r="B194" i="26"/>
  <c r="C193" i="26"/>
  <c r="B193" i="26"/>
  <c r="C192" i="26"/>
  <c r="B192" i="26"/>
  <c r="C191" i="26"/>
  <c r="B191" i="26"/>
  <c r="C190" i="26"/>
  <c r="B190" i="26"/>
  <c r="C189" i="26"/>
  <c r="B189" i="26"/>
  <c r="C188" i="26"/>
  <c r="B188" i="26"/>
  <c r="C187" i="26"/>
  <c r="B187" i="26"/>
  <c r="C186" i="26"/>
  <c r="B186" i="26"/>
  <c r="C185" i="26"/>
  <c r="B185" i="26"/>
  <c r="C184" i="26"/>
  <c r="B184" i="26"/>
  <c r="C183" i="26"/>
  <c r="B183" i="26"/>
  <c r="C182" i="26"/>
  <c r="B182" i="26"/>
  <c r="C181" i="26"/>
  <c r="B181" i="26"/>
  <c r="C180" i="26"/>
  <c r="B180" i="26"/>
  <c r="C179" i="26"/>
  <c r="B179" i="26"/>
  <c r="C178" i="26"/>
  <c r="B178" i="26"/>
  <c r="C177" i="26"/>
  <c r="B177" i="26"/>
  <c r="C176" i="26"/>
  <c r="B176" i="26"/>
  <c r="C175" i="26"/>
  <c r="B175" i="26"/>
  <c r="C174" i="26"/>
  <c r="B174" i="26"/>
  <c r="C173" i="26"/>
  <c r="B173" i="26"/>
  <c r="C172" i="26"/>
  <c r="B172" i="26"/>
  <c r="C171" i="26"/>
  <c r="B171" i="26"/>
  <c r="C170" i="26"/>
  <c r="B170" i="26"/>
  <c r="C169" i="26"/>
  <c r="B169" i="26"/>
  <c r="C168" i="26"/>
  <c r="B168" i="26"/>
  <c r="C167" i="26"/>
  <c r="B167" i="26"/>
  <c r="C166" i="26"/>
  <c r="B166" i="26"/>
  <c r="C165" i="26"/>
  <c r="B165" i="26"/>
  <c r="C164" i="26"/>
  <c r="B164" i="26"/>
  <c r="C163" i="26"/>
  <c r="B163" i="26"/>
  <c r="C162" i="26"/>
  <c r="B162" i="26"/>
  <c r="C161" i="26"/>
  <c r="B161" i="26"/>
  <c r="C160" i="26"/>
  <c r="B160" i="26"/>
  <c r="C159" i="26"/>
  <c r="B159" i="26"/>
  <c r="C158" i="26"/>
  <c r="B158" i="26"/>
  <c r="C157" i="26"/>
  <c r="B157" i="26"/>
  <c r="C156" i="26"/>
  <c r="B156" i="26"/>
  <c r="C155" i="26"/>
  <c r="B155" i="26"/>
  <c r="C154" i="26"/>
  <c r="B154" i="26"/>
  <c r="C153" i="26"/>
  <c r="B153" i="26"/>
  <c r="C152" i="26"/>
  <c r="B152" i="26"/>
  <c r="C151" i="26"/>
  <c r="B151" i="26"/>
  <c r="C150" i="26"/>
  <c r="B150" i="26"/>
  <c r="C149" i="26"/>
  <c r="B149" i="26"/>
  <c r="C148" i="26"/>
  <c r="B148" i="26"/>
  <c r="C147" i="26"/>
  <c r="B147" i="26"/>
  <c r="C146" i="26"/>
  <c r="B146" i="26"/>
  <c r="C145" i="26"/>
  <c r="B145" i="26"/>
  <c r="C144" i="26"/>
  <c r="B144" i="26"/>
  <c r="C143" i="26"/>
  <c r="B143" i="26"/>
  <c r="C142" i="26"/>
  <c r="B142" i="26"/>
  <c r="C141" i="26"/>
  <c r="B141" i="26"/>
  <c r="C140" i="26"/>
  <c r="B140" i="26"/>
  <c r="C139" i="26"/>
  <c r="B139" i="26"/>
  <c r="C138" i="26"/>
  <c r="B138" i="26"/>
  <c r="C137" i="26"/>
  <c r="B137" i="26"/>
  <c r="C136" i="26"/>
  <c r="B136" i="26"/>
  <c r="C135" i="26"/>
  <c r="B135" i="26"/>
  <c r="C134" i="26"/>
  <c r="B134" i="26"/>
  <c r="C133" i="26"/>
  <c r="B133" i="26"/>
  <c r="C132" i="26"/>
  <c r="B132" i="26"/>
  <c r="C131" i="26"/>
  <c r="B131" i="26"/>
  <c r="C130" i="26"/>
  <c r="B130" i="26"/>
  <c r="C129" i="26"/>
  <c r="B129" i="26"/>
  <c r="C128" i="26"/>
  <c r="B128" i="26"/>
  <c r="C127" i="26"/>
  <c r="B127" i="26"/>
  <c r="C126" i="26"/>
  <c r="B126" i="26"/>
  <c r="C125" i="26"/>
  <c r="B125" i="26"/>
  <c r="C124" i="26"/>
  <c r="B124" i="26"/>
  <c r="C123" i="26"/>
  <c r="B123" i="26"/>
  <c r="C122" i="26"/>
  <c r="B122" i="26"/>
  <c r="C121" i="26"/>
  <c r="B121" i="26"/>
  <c r="C120" i="26"/>
  <c r="B120" i="26"/>
  <c r="C119" i="26"/>
  <c r="B119" i="26"/>
  <c r="C118" i="26"/>
  <c r="B118" i="26"/>
  <c r="C117" i="26"/>
  <c r="B117" i="26"/>
  <c r="C116" i="26"/>
  <c r="B116" i="26"/>
  <c r="C115" i="26"/>
  <c r="B115" i="26"/>
  <c r="C114" i="26"/>
  <c r="B114" i="26"/>
  <c r="C113" i="26"/>
  <c r="B113" i="26"/>
  <c r="C112" i="26"/>
  <c r="B112" i="26"/>
  <c r="C111" i="26"/>
  <c r="B111" i="26"/>
  <c r="C110" i="26"/>
  <c r="B110" i="26"/>
  <c r="C109" i="26"/>
  <c r="B109" i="26"/>
  <c r="C108" i="26"/>
  <c r="B108" i="26"/>
  <c r="C107" i="26"/>
  <c r="B107" i="26"/>
  <c r="C106" i="26"/>
  <c r="B106" i="26"/>
  <c r="C105" i="26"/>
  <c r="B105" i="26"/>
  <c r="C104" i="26"/>
  <c r="B104" i="26"/>
  <c r="C103" i="26"/>
  <c r="B103" i="26"/>
  <c r="C102" i="26"/>
  <c r="B102" i="26"/>
  <c r="C101" i="26"/>
  <c r="B101" i="26"/>
  <c r="C100" i="26"/>
  <c r="B100" i="26"/>
  <c r="C99" i="26"/>
  <c r="B99" i="26"/>
  <c r="C98" i="26"/>
  <c r="B98" i="26"/>
  <c r="C97" i="26"/>
  <c r="B97" i="26"/>
  <c r="C96" i="26"/>
  <c r="B96" i="26"/>
  <c r="C95" i="26"/>
  <c r="B95" i="26"/>
  <c r="C94" i="26"/>
  <c r="B94" i="26"/>
  <c r="C93" i="26"/>
  <c r="B93" i="26"/>
  <c r="C92" i="26"/>
  <c r="B92" i="26"/>
  <c r="C91" i="26"/>
  <c r="B91" i="26"/>
  <c r="C90" i="26"/>
  <c r="B90" i="26"/>
  <c r="C89" i="26"/>
  <c r="B89" i="26"/>
  <c r="C88" i="26"/>
  <c r="B88" i="26"/>
  <c r="C87" i="26"/>
  <c r="B87" i="26"/>
  <c r="C86" i="26"/>
  <c r="B86" i="26"/>
  <c r="C85" i="26"/>
  <c r="B85" i="26"/>
  <c r="C84" i="26"/>
  <c r="B84" i="26"/>
  <c r="C83" i="26"/>
  <c r="B83" i="26"/>
  <c r="C82" i="26"/>
  <c r="B82" i="26"/>
  <c r="C81" i="26"/>
  <c r="B81" i="26"/>
  <c r="C80" i="26"/>
  <c r="B80" i="26"/>
  <c r="C79" i="26"/>
  <c r="B79" i="26"/>
  <c r="C78" i="26"/>
  <c r="B78" i="26"/>
  <c r="C77" i="26"/>
  <c r="B77" i="26"/>
  <c r="C76" i="26"/>
  <c r="B76" i="26"/>
  <c r="C75" i="26"/>
  <c r="B75" i="26"/>
  <c r="C74" i="26"/>
  <c r="B74" i="26"/>
  <c r="C73" i="26"/>
  <c r="B73" i="26"/>
  <c r="C72" i="26"/>
  <c r="B72" i="26"/>
  <c r="C71" i="26"/>
  <c r="B71" i="26"/>
  <c r="C70" i="26"/>
  <c r="B70" i="26"/>
  <c r="C69" i="26"/>
  <c r="B69" i="26"/>
  <c r="C68" i="26"/>
  <c r="B68" i="26"/>
  <c r="C67" i="26"/>
  <c r="B67" i="26"/>
  <c r="C66" i="26"/>
  <c r="B66" i="26"/>
  <c r="C65" i="26"/>
  <c r="B65" i="26"/>
  <c r="C64" i="26"/>
  <c r="B64" i="26"/>
  <c r="C63" i="26"/>
  <c r="B63" i="26"/>
  <c r="C62" i="26"/>
  <c r="B62" i="26"/>
  <c r="C61" i="26"/>
  <c r="B61" i="26"/>
  <c r="C60" i="26"/>
  <c r="B60" i="26"/>
  <c r="C59" i="26"/>
  <c r="B59" i="26"/>
  <c r="C58" i="26"/>
  <c r="B58" i="26"/>
  <c r="C57" i="26"/>
  <c r="B57" i="26"/>
  <c r="C56" i="26"/>
  <c r="B56" i="26"/>
  <c r="C55" i="26"/>
  <c r="B55" i="26"/>
  <c r="C54" i="26"/>
  <c r="B54" i="26"/>
  <c r="C53" i="26"/>
  <c r="B53" i="26"/>
  <c r="C52" i="26"/>
  <c r="B52" i="26"/>
  <c r="C51" i="26"/>
  <c r="B51" i="26"/>
  <c r="C50" i="26"/>
  <c r="B50" i="26"/>
  <c r="C49" i="26"/>
  <c r="B49" i="26"/>
  <c r="C48" i="26"/>
  <c r="B48" i="26"/>
  <c r="C47" i="26"/>
  <c r="B47" i="26"/>
  <c r="C46" i="26"/>
  <c r="B46" i="26"/>
  <c r="C45" i="26"/>
  <c r="B45" i="26"/>
  <c r="C44" i="26"/>
  <c r="B44" i="26"/>
  <c r="C43" i="26"/>
  <c r="B43" i="26"/>
  <c r="C42" i="26"/>
  <c r="B42" i="26"/>
  <c r="C41" i="26"/>
  <c r="B41" i="26"/>
  <c r="C40" i="26"/>
  <c r="B40" i="26"/>
  <c r="C39" i="26"/>
  <c r="B39" i="26"/>
  <c r="C38" i="26"/>
  <c r="B38" i="26"/>
  <c r="C37" i="26"/>
  <c r="B37" i="26"/>
  <c r="C36" i="26"/>
  <c r="B36" i="26"/>
  <c r="C35" i="26"/>
  <c r="B35" i="26"/>
  <c r="C34" i="26"/>
  <c r="B34" i="26"/>
  <c r="C33" i="26"/>
  <c r="B33" i="26"/>
  <c r="C32" i="26"/>
  <c r="B32" i="26"/>
  <c r="B31" i="26"/>
  <c r="C30" i="26"/>
  <c r="B30" i="26"/>
  <c r="C29" i="26"/>
  <c r="B29" i="26"/>
  <c r="C28" i="26"/>
  <c r="B28" i="26"/>
  <c r="C27" i="26"/>
  <c r="B27" i="26"/>
  <c r="C26" i="26"/>
  <c r="B26" i="26"/>
  <c r="C25" i="26"/>
  <c r="B25" i="26"/>
  <c r="C24" i="26"/>
  <c r="B24" i="26"/>
  <c r="C23" i="26"/>
  <c r="B23" i="26"/>
  <c r="C22" i="26"/>
  <c r="B22" i="26"/>
  <c r="C21" i="26"/>
  <c r="B21" i="26"/>
  <c r="C20" i="26"/>
  <c r="B20" i="26"/>
  <c r="C19" i="26"/>
  <c r="B19" i="26"/>
  <c r="C18" i="26"/>
  <c r="B18" i="26"/>
  <c r="C17" i="26"/>
  <c r="B17" i="26"/>
  <c r="C16" i="26"/>
  <c r="B16" i="26"/>
  <c r="C15" i="26"/>
  <c r="B15" i="26"/>
  <c r="C14" i="26"/>
  <c r="B14" i="26"/>
  <c r="C13" i="26"/>
  <c r="B13" i="26"/>
  <c r="C12" i="26"/>
  <c r="B12" i="26"/>
  <c r="C11" i="26"/>
  <c r="B11" i="26"/>
  <c r="C10" i="26"/>
  <c r="B10" i="26"/>
  <c r="C9" i="26"/>
  <c r="B9" i="26"/>
  <c r="C8" i="26"/>
  <c r="B8" i="26"/>
  <c r="C7" i="26"/>
  <c r="B7" i="26"/>
  <c r="C6" i="26"/>
  <c r="B6" i="26"/>
  <c r="C5" i="26"/>
  <c r="B5" i="26"/>
  <c r="C4" i="26"/>
  <c r="B4" i="26"/>
  <c r="C3" i="26"/>
  <c r="B3" i="26"/>
  <c r="C2" i="26"/>
  <c r="B2" i="26"/>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E32" i="25" a="1"/>
  <c r="E32" i="25" s="1"/>
  <c r="E33" i="25" a="1"/>
  <c r="E33" i="25" s="1"/>
  <c r="E34" i="25" a="1"/>
  <c r="E34" i="25" s="1"/>
  <c r="E35" i="25" a="1"/>
  <c r="E35" i="25" s="1"/>
  <c r="E36" i="25" a="1"/>
  <c r="E36" i="25" s="1"/>
  <c r="E37" i="25" a="1"/>
  <c r="E37" i="25" s="1"/>
  <c r="E38" i="25" a="1"/>
  <c r="E38" i="25" s="1"/>
  <c r="E39" i="25" a="1"/>
  <c r="E39" i="25" s="1"/>
  <c r="E40" i="25" a="1"/>
  <c r="E40" i="25" s="1"/>
  <c r="E41" i="25" a="1"/>
  <c r="E41" i="25" s="1"/>
  <c r="E42" i="25" a="1"/>
  <c r="E42" i="25" s="1"/>
  <c r="E43" i="25" a="1"/>
  <c r="E43" i="25" s="1"/>
  <c r="E44" i="25" a="1"/>
  <c r="E44" i="25" s="1"/>
  <c r="E45" i="25" a="1"/>
  <c r="E45" i="25" s="1"/>
  <c r="E46" i="25" a="1"/>
  <c r="E46" i="25" s="1"/>
  <c r="E47" i="25" a="1"/>
  <c r="E47" i="25" s="1"/>
  <c r="E48" i="25" a="1"/>
  <c r="E48" i="25" s="1"/>
  <c r="E49" i="25" a="1"/>
  <c r="E49" i="25" s="1"/>
  <c r="E50" i="25" a="1"/>
  <c r="E50" i="25" s="1"/>
  <c r="E51" i="25" a="1"/>
  <c r="E51" i="25" s="1"/>
  <c r="E52" i="25" a="1"/>
  <c r="E52" i="25" s="1"/>
  <c r="E53" i="25" a="1"/>
  <c r="E53" i="25" s="1"/>
  <c r="E54" i="25" a="1"/>
  <c r="E54" i="25" s="1"/>
  <c r="E55" i="25" a="1"/>
  <c r="E55" i="25" s="1"/>
  <c r="E56" i="25" a="1"/>
  <c r="E56" i="25" s="1"/>
  <c r="E57" i="25" a="1"/>
  <c r="E57" i="25" s="1"/>
  <c r="E58" i="25" a="1"/>
  <c r="E58" i="25" s="1"/>
  <c r="E59" i="25" a="1"/>
  <c r="E59" i="25" s="1"/>
  <c r="E60" i="25" a="1"/>
  <c r="E60" i="25" s="1"/>
  <c r="E61" i="25" a="1"/>
  <c r="E61" i="25" s="1"/>
  <c r="E62" i="25" a="1"/>
  <c r="E62" i="25" s="1"/>
  <c r="E63" i="25" a="1"/>
  <c r="E63" i="25" s="1"/>
  <c r="E64" i="25" a="1"/>
  <c r="E64" i="25" s="1"/>
  <c r="E65" i="25" a="1"/>
  <c r="E65" i="25" s="1"/>
  <c r="E66" i="25" a="1"/>
  <c r="E66" i="25" s="1"/>
  <c r="E67" i="25" a="1"/>
  <c r="E67" i="25" s="1"/>
  <c r="E68" i="25" a="1"/>
  <c r="E68" i="25" s="1"/>
  <c r="E69" i="25" a="1"/>
  <c r="E69" i="25" s="1"/>
  <c r="E70" i="25" a="1"/>
  <c r="E70" i="25" s="1"/>
  <c r="E71" i="25" a="1"/>
  <c r="E71" i="25" s="1"/>
  <c r="E72" i="25" a="1"/>
  <c r="E72" i="25" s="1"/>
  <c r="E73" i="25" a="1"/>
  <c r="E73" i="25" s="1"/>
  <c r="E74" i="25" a="1"/>
  <c r="E74" i="25" s="1"/>
  <c r="E75" i="25" a="1"/>
  <c r="E75" i="25" s="1"/>
  <c r="E76" i="25" a="1"/>
  <c r="E76" i="25" s="1"/>
  <c r="E77" i="25" a="1"/>
  <c r="E77" i="25" s="1"/>
  <c r="E78" i="25" a="1"/>
  <c r="E78" i="25" s="1"/>
  <c r="E79" i="25" a="1"/>
  <c r="E79" i="25" s="1"/>
  <c r="E80" i="25" a="1"/>
  <c r="E80" i="25" s="1"/>
  <c r="E81" i="25" a="1"/>
  <c r="E81" i="25" s="1"/>
  <c r="E82" i="25" a="1"/>
  <c r="E82" i="25" s="1"/>
  <c r="E83" i="25" a="1"/>
  <c r="E83" i="25" s="1"/>
  <c r="E84" i="25" a="1"/>
  <c r="E84" i="25" s="1"/>
  <c r="E85" i="25" a="1"/>
  <c r="E85" i="25" s="1"/>
  <c r="E86" i="25" a="1"/>
  <c r="E86" i="25" s="1"/>
  <c r="E87" i="25" a="1"/>
  <c r="E87" i="25" s="1"/>
  <c r="E88" i="25" a="1"/>
  <c r="E88" i="25" s="1"/>
  <c r="E89" i="25" a="1"/>
  <c r="E89" i="25" s="1"/>
  <c r="E90" i="25" a="1"/>
  <c r="E90" i="25" s="1"/>
  <c r="E91" i="25" a="1"/>
  <c r="E91" i="25" s="1"/>
  <c r="E92" i="25" a="1"/>
  <c r="E92" i="25" s="1"/>
  <c r="E93" i="25" a="1"/>
  <c r="E93" i="25" s="1"/>
  <c r="E94" i="25" a="1"/>
  <c r="E94" i="25" s="1"/>
  <c r="E95" i="25" a="1"/>
  <c r="E95" i="25" s="1"/>
  <c r="E96" i="25" a="1"/>
  <c r="E96" i="25" s="1"/>
  <c r="E97" i="25" a="1"/>
  <c r="E97" i="25" s="1"/>
  <c r="E98" i="25" a="1"/>
  <c r="E98" i="25" s="1"/>
  <c r="E99" i="25" a="1"/>
  <c r="E99" i="25" s="1"/>
  <c r="E100" i="25" a="1"/>
  <c r="E100" i="25" s="1"/>
  <c r="E101" i="25" a="1"/>
  <c r="E101" i="25" s="1"/>
  <c r="E102" i="25" a="1"/>
  <c r="E102" i="25" s="1"/>
  <c r="E103" i="25" a="1"/>
  <c r="E103" i="25" s="1"/>
  <c r="E104" i="25" a="1"/>
  <c r="E104" i="25" s="1"/>
  <c r="E105" i="25" a="1"/>
  <c r="E105" i="25" s="1"/>
  <c r="E106" i="25" a="1"/>
  <c r="E106" i="25" s="1"/>
  <c r="E107" i="25" a="1"/>
  <c r="E107" i="25" s="1"/>
  <c r="E108" i="25" a="1"/>
  <c r="E108" i="25" s="1"/>
  <c r="E109" i="25" a="1"/>
  <c r="E109" i="25" s="1"/>
  <c r="E110" i="25" a="1"/>
  <c r="E110" i="25" s="1"/>
  <c r="E111" i="25" a="1"/>
  <c r="E111" i="25" s="1"/>
  <c r="E112" i="25" a="1"/>
  <c r="E112" i="25" s="1"/>
  <c r="E113" i="25" a="1"/>
  <c r="E113" i="25" s="1"/>
  <c r="E114" i="25" a="1"/>
  <c r="E114" i="25" s="1"/>
  <c r="D31" i="25"/>
  <c r="E31" i="25" s="1" a="1"/>
  <c r="E31" i="25" s="1"/>
  <c r="D30" i="25"/>
  <c r="E30" i="25" s="1" a="1"/>
  <c r="E30" i="25" s="1"/>
  <c r="D29" i="25"/>
  <c r="E29" i="25" s="1" a="1"/>
  <c r="E29" i="25" s="1"/>
  <c r="D28" i="25"/>
  <c r="E28" i="25" s="1" a="1"/>
  <c r="E28" i="25" s="1"/>
  <c r="D27" i="25"/>
  <c r="E27" i="25" s="1" a="1"/>
  <c r="E27" i="25" s="1"/>
  <c r="D26" i="25"/>
  <c r="E26" i="25" s="1" a="1"/>
  <c r="E26" i="25" s="1"/>
  <c r="E25" i="25" a="1"/>
  <c r="E25" i="25" s="1"/>
  <c r="D25" i="25"/>
  <c r="D24" i="25"/>
  <c r="E24" i="25" s="1" a="1"/>
  <c r="E24" i="25" s="1"/>
  <c r="D23" i="25"/>
  <c r="E23" i="25" s="1" a="1"/>
  <c r="E23" i="25" s="1"/>
  <c r="D22" i="25"/>
  <c r="E22" i="25" s="1" a="1"/>
  <c r="E22" i="25" s="1"/>
  <c r="D21" i="25"/>
  <c r="E21" i="25" s="1" a="1"/>
  <c r="E21" i="25" s="1"/>
  <c r="D20" i="25"/>
  <c r="E20" i="25" s="1" a="1"/>
  <c r="E20" i="25" s="1"/>
  <c r="D19" i="25"/>
  <c r="E19" i="25" s="1" a="1"/>
  <c r="E19" i="25" s="1"/>
  <c r="D18" i="25"/>
  <c r="E18" i="25" s="1" a="1"/>
  <c r="E18" i="25" s="1"/>
  <c r="D17" i="25"/>
  <c r="E17" i="25" s="1" a="1"/>
  <c r="E17" i="25" s="1"/>
  <c r="D16" i="25"/>
  <c r="E16" i="25" s="1" a="1"/>
  <c r="E16" i="25" s="1"/>
  <c r="D15" i="25"/>
  <c r="E15" i="25" s="1" a="1"/>
  <c r="E15" i="25" s="1"/>
  <c r="D14" i="25"/>
  <c r="E14" i="25" s="1" a="1"/>
  <c r="E14" i="25" s="1"/>
  <c r="D13" i="25"/>
  <c r="E13" i="25" s="1" a="1"/>
  <c r="E13" i="25" s="1"/>
  <c r="D12" i="25"/>
  <c r="E12" i="25" s="1" a="1"/>
  <c r="E12" i="25" s="1"/>
  <c r="D11" i="25"/>
  <c r="E11" i="25" s="1" a="1"/>
  <c r="E11" i="25" s="1"/>
  <c r="D10" i="25"/>
  <c r="E10" i="25" s="1" a="1"/>
  <c r="E10" i="25" s="1"/>
  <c r="D9" i="25"/>
  <c r="E9" i="25" s="1" a="1"/>
  <c r="E9" i="25" s="1"/>
  <c r="D8" i="25"/>
  <c r="E8" i="25" s="1" a="1"/>
  <c r="E8" i="25" s="1"/>
  <c r="D7" i="25"/>
  <c r="E7" i="25" s="1" a="1"/>
  <c r="E7" i="25" s="1"/>
  <c r="D6" i="25"/>
  <c r="E6" i="25" s="1" a="1"/>
  <c r="E6" i="25" s="1"/>
  <c r="D5" i="25"/>
  <c r="E5" i="25" s="1" a="1"/>
  <c r="E5" i="25" s="1"/>
  <c r="D4" i="25"/>
  <c r="E4" i="25" s="1" a="1"/>
  <c r="E4" i="25" s="1"/>
  <c r="D3" i="25"/>
  <c r="E3" i="25" s="1" a="1"/>
  <c r="E3" i="25" s="1"/>
  <c r="D2" i="25"/>
  <c r="E2" i="25" s="1" a="1"/>
  <c r="E2" i="25" s="1"/>
  <c r="C35" i="23" l="1"/>
  <c r="I2"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828" i="23"/>
  <c r="I829" i="23"/>
  <c r="I830" i="23"/>
  <c r="I831" i="23"/>
  <c r="I832" i="23"/>
  <c r="I833" i="23"/>
  <c r="I834" i="23"/>
  <c r="I835" i="23"/>
  <c r="I836" i="23"/>
  <c r="I837" i="23"/>
  <c r="I838" i="23"/>
  <c r="I839" i="23"/>
  <c r="I840" i="23"/>
  <c r="C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C828" i="23"/>
  <c r="C829" i="23"/>
  <c r="C830" i="23"/>
  <c r="C831" i="23"/>
  <c r="C832" i="23"/>
  <c r="C833" i="23"/>
  <c r="C834" i="23"/>
  <c r="C835" i="23"/>
  <c r="C836" i="23"/>
  <c r="C837" i="23"/>
  <c r="C838" i="23"/>
  <c r="C839" i="23"/>
  <c r="C840" i="23"/>
  <c r="H2" i="23"/>
  <c r="H3" i="23" l="1"/>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828" i="23"/>
  <c r="H829" i="23"/>
  <c r="H830" i="23"/>
  <c r="H831" i="23"/>
  <c r="H832" i="23"/>
  <c r="H833" i="23"/>
  <c r="H834" i="23"/>
  <c r="H835" i="23"/>
  <c r="H836" i="23"/>
  <c r="H837" i="23"/>
  <c r="H838" i="23"/>
  <c r="H839" i="23"/>
  <c r="H840" i="23"/>
  <c r="H4" i="24"/>
  <c r="H5" i="24" s="1"/>
  <c r="H6" i="24" s="1"/>
  <c r="H7" i="24" s="1"/>
  <c r="H8" i="24" s="1"/>
  <c r="H9" i="24" s="1"/>
  <c r="H10" i="24" s="1"/>
  <c r="H11" i="24" s="1"/>
  <c r="H12" i="24" s="1"/>
  <c r="H13" i="24" s="1"/>
  <c r="H14" i="24" s="1"/>
  <c r="H15" i="24" s="1"/>
  <c r="H16" i="24" s="1"/>
  <c r="H17" i="24" s="1"/>
  <c r="H18" i="24" s="1"/>
  <c r="H19" i="24" s="1"/>
  <c r="H20" i="24" s="1"/>
  <c r="H21" i="24" s="1"/>
  <c r="H22" i="24" s="1"/>
  <c r="H23" i="24" s="1"/>
  <c r="H24" i="24" s="1"/>
  <c r="H25" i="24" s="1"/>
  <c r="H26" i="24" s="1"/>
  <c r="H27" i="24" s="1"/>
  <c r="H28" i="24" s="1"/>
  <c r="H29" i="24" s="1"/>
  <c r="H30" i="24" s="1"/>
  <c r="H31" i="24" s="1"/>
  <c r="H32" i="24" s="1"/>
  <c r="H33" i="24" s="1"/>
  <c r="H34" i="24" s="1"/>
  <c r="H35" i="24" s="1"/>
  <c r="H36" i="24" s="1"/>
  <c r="H37" i="24" s="1"/>
  <c r="H38" i="24" s="1"/>
  <c r="H39" i="24" s="1"/>
  <c r="H40" i="24" s="1"/>
  <c r="H41" i="24" s="1"/>
  <c r="H42" i="24" s="1"/>
  <c r="H43" i="24" s="1"/>
  <c r="H44" i="24" s="1"/>
  <c r="H45" i="24" s="1"/>
  <c r="H46" i="24" s="1"/>
  <c r="H47" i="24" s="1"/>
  <c r="H48" i="24" s="1"/>
  <c r="H49" i="24" s="1"/>
  <c r="H50" i="24" s="1"/>
  <c r="H51" i="24" s="1"/>
  <c r="H52" i="24" s="1"/>
  <c r="H53" i="24" s="1"/>
  <c r="H54" i="24" s="1"/>
  <c r="H55" i="24" s="1"/>
  <c r="H56" i="24" s="1"/>
  <c r="H57" i="24" s="1"/>
  <c r="H58" i="24" s="1"/>
  <c r="H59" i="24" s="1"/>
  <c r="H60" i="24" s="1"/>
  <c r="H61" i="24" s="1"/>
  <c r="H62" i="24" s="1"/>
  <c r="H63" i="24" s="1"/>
  <c r="H64" i="24" s="1"/>
  <c r="H65" i="24" s="1"/>
  <c r="H66" i="24" s="1"/>
  <c r="H67" i="24" s="1"/>
  <c r="G2" i="23" l="1"/>
  <c r="F2" i="23" s="1"/>
  <c r="G3" i="23"/>
  <c r="F3" i="23" s="1"/>
  <c r="G4" i="23"/>
  <c r="F4" i="23" s="1"/>
  <c r="G5" i="23"/>
  <c r="F5" i="23" s="1"/>
  <c r="G6" i="23"/>
  <c r="F6" i="23" s="1"/>
  <c r="G7" i="23"/>
  <c r="F7" i="23" s="1"/>
  <c r="G8" i="23"/>
  <c r="F8" i="23" s="1"/>
  <c r="G9" i="23"/>
  <c r="F9" i="23" s="1"/>
  <c r="G10" i="23"/>
  <c r="F10" i="23" s="1"/>
  <c r="G11" i="23"/>
  <c r="F11" i="23" s="1"/>
  <c r="G12" i="23"/>
  <c r="F12" i="23" s="1"/>
  <c r="G13" i="23"/>
  <c r="F13" i="23" s="1"/>
  <c r="G14" i="23"/>
  <c r="F14" i="23" s="1"/>
  <c r="G15" i="23"/>
  <c r="F15" i="23" s="1"/>
  <c r="G16" i="23"/>
  <c r="F16" i="23" s="1"/>
  <c r="G17" i="23"/>
  <c r="F17" i="23" s="1"/>
  <c r="G18" i="23"/>
  <c r="F18" i="23" s="1"/>
  <c r="G19" i="23"/>
  <c r="F19" i="23" s="1"/>
  <c r="G20" i="23"/>
  <c r="F20" i="23" s="1"/>
  <c r="G21" i="23"/>
  <c r="F21" i="23" s="1"/>
  <c r="G22" i="23"/>
  <c r="F22" i="23" s="1"/>
  <c r="G23" i="23"/>
  <c r="F23" i="23" s="1"/>
  <c r="G24" i="23"/>
  <c r="F24" i="23" s="1"/>
  <c r="G25" i="23"/>
  <c r="F25" i="23" s="1"/>
  <c r="G26" i="23"/>
  <c r="F26" i="23" s="1"/>
  <c r="G27" i="23"/>
  <c r="F27" i="23" s="1"/>
  <c r="G28" i="23"/>
  <c r="F28" i="23" s="1"/>
  <c r="G29" i="23"/>
  <c r="F29" i="23" s="1"/>
  <c r="G30" i="23"/>
  <c r="F30" i="23" s="1"/>
  <c r="G31" i="23"/>
  <c r="F31" i="23" s="1"/>
  <c r="G32" i="23"/>
  <c r="F32" i="23" s="1"/>
  <c r="G33" i="23"/>
  <c r="F33" i="23" s="1"/>
  <c r="G34" i="23"/>
  <c r="F34" i="23" s="1"/>
  <c r="G35" i="23"/>
  <c r="F35" i="23" s="1"/>
  <c r="G36" i="23"/>
  <c r="F36" i="23" s="1"/>
  <c r="G37" i="23"/>
  <c r="F37" i="23" s="1"/>
  <c r="G38" i="23"/>
  <c r="F38" i="23" s="1"/>
  <c r="G39" i="23"/>
  <c r="F39" i="23" s="1"/>
  <c r="G40" i="23"/>
  <c r="F40" i="23" s="1"/>
  <c r="G41" i="23"/>
  <c r="F41" i="23" s="1"/>
  <c r="G42" i="23"/>
  <c r="F42" i="23" s="1"/>
  <c r="G43" i="23"/>
  <c r="F43" i="23" s="1"/>
  <c r="G44" i="23"/>
  <c r="F44" i="23" s="1"/>
  <c r="G45" i="23"/>
  <c r="F45" i="23" s="1"/>
  <c r="G46" i="23"/>
  <c r="F46" i="23" s="1"/>
  <c r="G47" i="23"/>
  <c r="F47" i="23" s="1"/>
  <c r="G48" i="23"/>
  <c r="F48" i="23" s="1"/>
  <c r="G49" i="23"/>
  <c r="F49" i="23" s="1"/>
  <c r="G50" i="23"/>
  <c r="F50" i="23" s="1"/>
  <c r="G51" i="23"/>
  <c r="F51" i="23" s="1"/>
  <c r="G52" i="23"/>
  <c r="F52" i="23" s="1"/>
  <c r="G53" i="23"/>
  <c r="F53" i="23" s="1"/>
  <c r="G54" i="23"/>
  <c r="F54" i="23" s="1"/>
  <c r="G55" i="23"/>
  <c r="F55" i="23" s="1"/>
  <c r="G56" i="23"/>
  <c r="F56" i="23" s="1"/>
  <c r="G57" i="23"/>
  <c r="F57" i="23" s="1"/>
  <c r="G58" i="23"/>
  <c r="F58" i="23" s="1"/>
  <c r="G59" i="23"/>
  <c r="F59" i="23" s="1"/>
  <c r="G60" i="23"/>
  <c r="F60" i="23" s="1"/>
  <c r="G61" i="23"/>
  <c r="F61" i="23" s="1"/>
  <c r="G62" i="23"/>
  <c r="F62" i="23" s="1"/>
  <c r="G63" i="23"/>
  <c r="F63" i="23" s="1"/>
  <c r="G64" i="23"/>
  <c r="F64" i="23" s="1"/>
  <c r="G65" i="23"/>
  <c r="F65" i="23" s="1"/>
  <c r="G66" i="23"/>
  <c r="F66" i="23" s="1"/>
  <c r="G67" i="23"/>
  <c r="F67" i="23" s="1"/>
  <c r="G68" i="23"/>
  <c r="F68" i="23" s="1"/>
  <c r="G69" i="23"/>
  <c r="F69" i="23" s="1"/>
  <c r="G70" i="23"/>
  <c r="F70" i="23" s="1"/>
  <c r="G71" i="23"/>
  <c r="F71" i="23" s="1"/>
  <c r="G72" i="23"/>
  <c r="F72" i="23" s="1"/>
  <c r="G73" i="23"/>
  <c r="F73" i="23" s="1"/>
  <c r="G74" i="23"/>
  <c r="F74" i="23" s="1"/>
  <c r="G75" i="23"/>
  <c r="F75" i="23" s="1"/>
  <c r="G76" i="23"/>
  <c r="F76" i="23" s="1"/>
  <c r="G77" i="23"/>
  <c r="F77" i="23" s="1"/>
  <c r="G78" i="23"/>
  <c r="F78" i="23" s="1"/>
  <c r="G79" i="23"/>
  <c r="F79" i="23" s="1"/>
  <c r="G80" i="23"/>
  <c r="F80" i="23" s="1"/>
  <c r="G81" i="23"/>
  <c r="F81" i="23" s="1"/>
  <c r="G82" i="23"/>
  <c r="F82" i="23" s="1"/>
  <c r="G83" i="23"/>
  <c r="F83" i="23" s="1"/>
  <c r="G84" i="23"/>
  <c r="F84" i="23" s="1"/>
  <c r="G85" i="23"/>
  <c r="F85" i="23" s="1"/>
  <c r="G86" i="23"/>
  <c r="F86" i="23" s="1"/>
  <c r="G87" i="23"/>
  <c r="F87" i="23" s="1"/>
  <c r="G88" i="23"/>
  <c r="F88" i="23" s="1"/>
  <c r="G89" i="23"/>
  <c r="F89" i="23" s="1"/>
  <c r="G90" i="23"/>
  <c r="F90" i="23" s="1"/>
  <c r="G91" i="23"/>
  <c r="F91" i="23" s="1"/>
  <c r="G92" i="23"/>
  <c r="F92" i="23" s="1"/>
  <c r="G93" i="23"/>
  <c r="F93" i="23" s="1"/>
  <c r="G94" i="23"/>
  <c r="F94" i="23" s="1"/>
  <c r="G95" i="23"/>
  <c r="F95" i="23" s="1"/>
  <c r="G96" i="23"/>
  <c r="F96" i="23" s="1"/>
  <c r="G97" i="23"/>
  <c r="F97" i="23" s="1"/>
  <c r="G98" i="23"/>
  <c r="F98" i="23" s="1"/>
  <c r="G99" i="23"/>
  <c r="F99" i="23" s="1"/>
  <c r="G100" i="23"/>
  <c r="F100" i="23" s="1"/>
  <c r="G101" i="23"/>
  <c r="F101" i="23" s="1"/>
  <c r="G102" i="23"/>
  <c r="F102" i="23" s="1"/>
  <c r="G103" i="23"/>
  <c r="F103" i="23" s="1"/>
  <c r="G104" i="23"/>
  <c r="F104" i="23" s="1"/>
  <c r="G105" i="23"/>
  <c r="F105" i="23" s="1"/>
  <c r="G106" i="23"/>
  <c r="F106" i="23" s="1"/>
  <c r="G107" i="23"/>
  <c r="F107" i="23" s="1"/>
  <c r="G108" i="23"/>
  <c r="F108" i="23" s="1"/>
  <c r="G109" i="23"/>
  <c r="F109" i="23" s="1"/>
  <c r="G110" i="23"/>
  <c r="F110" i="23" s="1"/>
  <c r="G111" i="23"/>
  <c r="F111" i="23" s="1"/>
  <c r="G112" i="23"/>
  <c r="F112" i="23" s="1"/>
  <c r="G113" i="23"/>
  <c r="F113" i="23" s="1"/>
  <c r="G114" i="23"/>
  <c r="F114" i="23" s="1"/>
  <c r="G115" i="23"/>
  <c r="F115" i="23" s="1"/>
  <c r="G116" i="23"/>
  <c r="F116" i="23" s="1"/>
  <c r="G117" i="23"/>
  <c r="F117" i="23" s="1"/>
  <c r="G118" i="23"/>
  <c r="F118" i="23" s="1"/>
  <c r="G119" i="23"/>
  <c r="F119" i="23" s="1"/>
  <c r="G120" i="23"/>
  <c r="F120" i="23" s="1"/>
  <c r="G121" i="23"/>
  <c r="F121" i="23" s="1"/>
  <c r="G122" i="23"/>
  <c r="F122" i="23" s="1"/>
  <c r="G123" i="23"/>
  <c r="F123" i="23" s="1"/>
  <c r="G124" i="23"/>
  <c r="F124" i="23" s="1"/>
  <c r="G125" i="23"/>
  <c r="F125" i="23" s="1"/>
  <c r="G126" i="23"/>
  <c r="F126" i="23" s="1"/>
  <c r="G127" i="23"/>
  <c r="F127" i="23" s="1"/>
  <c r="G128" i="23"/>
  <c r="F128" i="23" s="1"/>
  <c r="G129" i="23"/>
  <c r="F129" i="23" s="1"/>
  <c r="G130" i="23"/>
  <c r="F130" i="23" s="1"/>
  <c r="G131" i="23"/>
  <c r="F131" i="23" s="1"/>
  <c r="G132" i="23"/>
  <c r="F132" i="23" s="1"/>
  <c r="G133" i="23"/>
  <c r="F133" i="23" s="1"/>
  <c r="G134" i="23"/>
  <c r="F134" i="23" s="1"/>
  <c r="G135" i="23"/>
  <c r="F135" i="23" s="1"/>
  <c r="G136" i="23"/>
  <c r="F136" i="23" s="1"/>
  <c r="G137" i="23"/>
  <c r="F137" i="23" s="1"/>
  <c r="G138" i="23"/>
  <c r="F138" i="23" s="1"/>
  <c r="G139" i="23"/>
  <c r="F139" i="23" s="1"/>
  <c r="G140" i="23"/>
  <c r="F140" i="23" s="1"/>
  <c r="G141" i="23"/>
  <c r="F141" i="23" s="1"/>
  <c r="G142" i="23"/>
  <c r="F142" i="23" s="1"/>
  <c r="G143" i="23"/>
  <c r="F143" i="23" s="1"/>
  <c r="G144" i="23"/>
  <c r="F144" i="23" s="1"/>
  <c r="G145" i="23"/>
  <c r="F145" i="23" s="1"/>
  <c r="G146" i="23"/>
  <c r="F146" i="23" s="1"/>
  <c r="G147" i="23"/>
  <c r="F147" i="23" s="1"/>
  <c r="G148" i="23"/>
  <c r="F148" i="23" s="1"/>
  <c r="G149" i="23"/>
  <c r="F149" i="23" s="1"/>
  <c r="G150" i="23"/>
  <c r="F150" i="23" s="1"/>
  <c r="G151" i="23"/>
  <c r="F151" i="23" s="1"/>
  <c r="G152" i="23"/>
  <c r="F152" i="23" s="1"/>
  <c r="G153" i="23"/>
  <c r="F153" i="23" s="1"/>
  <c r="G154" i="23"/>
  <c r="F154" i="23" s="1"/>
  <c r="G155" i="23"/>
  <c r="F155" i="23" s="1"/>
  <c r="G156" i="23"/>
  <c r="F156" i="23" s="1"/>
  <c r="G157" i="23"/>
  <c r="F157" i="23" s="1"/>
  <c r="G158" i="23"/>
  <c r="F158" i="23" s="1"/>
  <c r="G159" i="23"/>
  <c r="F159" i="23" s="1"/>
  <c r="G160" i="23"/>
  <c r="F160" i="23" s="1"/>
  <c r="G161" i="23"/>
  <c r="F161" i="23" s="1"/>
  <c r="G162" i="23"/>
  <c r="F162" i="23" s="1"/>
  <c r="G163" i="23"/>
  <c r="F163" i="23" s="1"/>
  <c r="G164" i="23"/>
  <c r="F164" i="23" s="1"/>
  <c r="G165" i="23"/>
  <c r="F165" i="23" s="1"/>
  <c r="G166" i="23"/>
  <c r="F166" i="23" s="1"/>
  <c r="G167" i="23"/>
  <c r="F167" i="23" s="1"/>
  <c r="G168" i="23"/>
  <c r="F168" i="23" s="1"/>
  <c r="G169" i="23"/>
  <c r="F169" i="23" s="1"/>
  <c r="G170" i="23"/>
  <c r="F170" i="23" s="1"/>
  <c r="G171" i="23"/>
  <c r="F171" i="23" s="1"/>
  <c r="G172" i="23"/>
  <c r="F172" i="23" s="1"/>
  <c r="G173" i="23"/>
  <c r="F173" i="23" s="1"/>
  <c r="G174" i="23"/>
  <c r="F174" i="23" s="1"/>
  <c r="G175" i="23"/>
  <c r="F175" i="23" s="1"/>
  <c r="G176" i="23"/>
  <c r="F176" i="23" s="1"/>
  <c r="G177" i="23"/>
  <c r="F177" i="23" s="1"/>
  <c r="G178" i="23"/>
  <c r="F178" i="23" s="1"/>
  <c r="G179" i="23"/>
  <c r="F179" i="23" s="1"/>
  <c r="G180" i="23"/>
  <c r="F180" i="23" s="1"/>
  <c r="G181" i="23"/>
  <c r="F181" i="23" s="1"/>
  <c r="G182" i="23"/>
  <c r="F182" i="23" s="1"/>
  <c r="G183" i="23"/>
  <c r="F183" i="23" s="1"/>
  <c r="G184" i="23"/>
  <c r="F184" i="23" s="1"/>
  <c r="G185" i="23"/>
  <c r="F185" i="23" s="1"/>
  <c r="G186" i="23"/>
  <c r="F186" i="23" s="1"/>
  <c r="G187" i="23"/>
  <c r="F187" i="23" s="1"/>
  <c r="G188" i="23"/>
  <c r="F188" i="23" s="1"/>
  <c r="G189" i="23"/>
  <c r="F189" i="23" s="1"/>
  <c r="G190" i="23"/>
  <c r="F190" i="23" s="1"/>
  <c r="G191" i="23"/>
  <c r="F191" i="23" s="1"/>
  <c r="G192" i="23"/>
  <c r="F192" i="23" s="1"/>
  <c r="G193" i="23"/>
  <c r="F193" i="23" s="1"/>
  <c r="G194" i="23"/>
  <c r="F194" i="23" s="1"/>
  <c r="G195" i="23"/>
  <c r="F195" i="23" s="1"/>
  <c r="G196" i="23"/>
  <c r="F196" i="23" s="1"/>
  <c r="G197" i="23"/>
  <c r="F197" i="23" s="1"/>
  <c r="G198" i="23"/>
  <c r="F198" i="23" s="1"/>
  <c r="G199" i="23"/>
  <c r="F199" i="23" s="1"/>
  <c r="G200" i="23"/>
  <c r="F200" i="23" s="1"/>
  <c r="G201" i="23"/>
  <c r="F201" i="23" s="1"/>
  <c r="G202" i="23"/>
  <c r="F202" i="23" s="1"/>
  <c r="G203" i="23"/>
  <c r="F203" i="23" s="1"/>
  <c r="G204" i="23"/>
  <c r="F204" i="23" s="1"/>
  <c r="G205" i="23"/>
  <c r="F205" i="23" s="1"/>
  <c r="G206" i="23"/>
  <c r="F206" i="23" s="1"/>
  <c r="G207" i="23"/>
  <c r="F207" i="23" s="1"/>
  <c r="G208" i="23"/>
  <c r="F208" i="23" s="1"/>
  <c r="G209" i="23"/>
  <c r="F209" i="23" s="1"/>
  <c r="G210" i="23"/>
  <c r="F210" i="23" s="1"/>
  <c r="G211" i="23"/>
  <c r="F211" i="23" s="1"/>
  <c r="G212" i="23"/>
  <c r="F212" i="23" s="1"/>
  <c r="G213" i="23"/>
  <c r="F213" i="23" s="1"/>
  <c r="G214" i="23"/>
  <c r="F214" i="23" s="1"/>
  <c r="G215" i="23"/>
  <c r="F215" i="23" s="1"/>
  <c r="G216" i="23"/>
  <c r="F216" i="23" s="1"/>
  <c r="G217" i="23"/>
  <c r="F217" i="23" s="1"/>
  <c r="G218" i="23"/>
  <c r="F218" i="23" s="1"/>
  <c r="G219" i="23"/>
  <c r="F219" i="23" s="1"/>
  <c r="G220" i="23"/>
  <c r="F220" i="23" s="1"/>
  <c r="G221" i="23"/>
  <c r="F221" i="23" s="1"/>
  <c r="G222" i="23"/>
  <c r="F222" i="23" s="1"/>
  <c r="G223" i="23"/>
  <c r="F223" i="23" s="1"/>
  <c r="G224" i="23"/>
  <c r="F224" i="23" s="1"/>
  <c r="G225" i="23"/>
  <c r="F225" i="23" s="1"/>
  <c r="G226" i="23"/>
  <c r="F226" i="23" s="1"/>
  <c r="G227" i="23"/>
  <c r="F227" i="23" s="1"/>
  <c r="G228" i="23"/>
  <c r="F228" i="23" s="1"/>
  <c r="G229" i="23"/>
  <c r="F229" i="23" s="1"/>
  <c r="G230" i="23"/>
  <c r="F230" i="23" s="1"/>
  <c r="G231" i="23"/>
  <c r="F231" i="23" s="1"/>
  <c r="G232" i="23"/>
  <c r="F232" i="23" s="1"/>
  <c r="G233" i="23"/>
  <c r="F233" i="23" s="1"/>
  <c r="G234" i="23"/>
  <c r="F234" i="23" s="1"/>
  <c r="G235" i="23"/>
  <c r="F235" i="23" s="1"/>
  <c r="G236" i="23"/>
  <c r="F236" i="23" s="1"/>
  <c r="G237" i="23"/>
  <c r="F237" i="23" s="1"/>
  <c r="G238" i="23"/>
  <c r="F238" i="23" s="1"/>
  <c r="G239" i="23"/>
  <c r="F239" i="23" s="1"/>
  <c r="G240" i="23"/>
  <c r="F240" i="23" s="1"/>
  <c r="G241" i="23"/>
  <c r="F241" i="23" s="1"/>
  <c r="G242" i="23"/>
  <c r="F242" i="23" s="1"/>
  <c r="G243" i="23"/>
  <c r="F243" i="23" s="1"/>
  <c r="G244" i="23"/>
  <c r="F244" i="23" s="1"/>
  <c r="G245" i="23"/>
  <c r="F245" i="23" s="1"/>
  <c r="G246" i="23"/>
  <c r="F246" i="23" s="1"/>
  <c r="G247" i="23"/>
  <c r="F247" i="23" s="1"/>
  <c r="G248" i="23"/>
  <c r="F248" i="23" s="1"/>
  <c r="G249" i="23"/>
  <c r="F249" i="23" s="1"/>
  <c r="G250" i="23"/>
  <c r="F250" i="23" s="1"/>
  <c r="G251" i="23"/>
  <c r="F251" i="23" s="1"/>
  <c r="G252" i="23"/>
  <c r="F252" i="23" s="1"/>
  <c r="G253" i="23"/>
  <c r="F253" i="23" s="1"/>
  <c r="G254" i="23"/>
  <c r="F254" i="23" s="1"/>
  <c r="G255" i="23"/>
  <c r="F255" i="23" s="1"/>
  <c r="G256" i="23"/>
  <c r="F256" i="23" s="1"/>
  <c r="G257" i="23"/>
  <c r="F257" i="23" s="1"/>
  <c r="G258" i="23"/>
  <c r="F258" i="23" s="1"/>
  <c r="G259" i="23"/>
  <c r="F259" i="23" s="1"/>
  <c r="G260" i="23"/>
  <c r="F260" i="23" s="1"/>
  <c r="G261" i="23"/>
  <c r="F261" i="23" s="1"/>
  <c r="G262" i="23"/>
  <c r="F262" i="23" s="1"/>
  <c r="G263" i="23"/>
  <c r="F263" i="23" s="1"/>
  <c r="G264" i="23"/>
  <c r="F264" i="23" s="1"/>
  <c r="G265" i="23"/>
  <c r="F265" i="23" s="1"/>
  <c r="G266" i="23"/>
  <c r="F266" i="23" s="1"/>
  <c r="G267" i="23"/>
  <c r="F267" i="23" s="1"/>
  <c r="G268" i="23"/>
  <c r="F268" i="23" s="1"/>
  <c r="G269" i="23"/>
  <c r="F269" i="23" s="1"/>
  <c r="G270" i="23"/>
  <c r="F270" i="23" s="1"/>
  <c r="G271" i="23"/>
  <c r="F271" i="23" s="1"/>
  <c r="G272" i="23"/>
  <c r="F272" i="23" s="1"/>
  <c r="G273" i="23"/>
  <c r="F273" i="23" s="1"/>
  <c r="G274" i="23"/>
  <c r="F274" i="23" s="1"/>
  <c r="G275" i="23"/>
  <c r="F275" i="23" s="1"/>
  <c r="G276" i="23"/>
  <c r="F276" i="23" s="1"/>
  <c r="G277" i="23"/>
  <c r="F277" i="23" s="1"/>
  <c r="G278" i="23"/>
  <c r="F278" i="23" s="1"/>
  <c r="G279" i="23"/>
  <c r="F279" i="23" s="1"/>
  <c r="G280" i="23"/>
  <c r="F280" i="23" s="1"/>
  <c r="G281" i="23"/>
  <c r="F281" i="23" s="1"/>
  <c r="G282" i="23"/>
  <c r="F282" i="23" s="1"/>
  <c r="G283" i="23"/>
  <c r="F283" i="23" s="1"/>
  <c r="G284" i="23"/>
  <c r="F284" i="23" s="1"/>
  <c r="G285" i="23"/>
  <c r="F285" i="23" s="1"/>
  <c r="G286" i="23"/>
  <c r="F286" i="23" s="1"/>
  <c r="G287" i="23"/>
  <c r="F287" i="23" s="1"/>
  <c r="G288" i="23"/>
  <c r="F288" i="23" s="1"/>
  <c r="G289" i="23"/>
  <c r="F289" i="23" s="1"/>
  <c r="G290" i="23"/>
  <c r="F290" i="23" s="1"/>
  <c r="G291" i="23"/>
  <c r="F291" i="23" s="1"/>
  <c r="G292" i="23"/>
  <c r="F292" i="23" s="1"/>
  <c r="G293" i="23"/>
  <c r="F293" i="23" s="1"/>
  <c r="G294" i="23"/>
  <c r="F294" i="23" s="1"/>
  <c r="G295" i="23"/>
  <c r="F295" i="23" s="1"/>
  <c r="G296" i="23"/>
  <c r="F296" i="23" s="1"/>
  <c r="G297" i="23"/>
  <c r="F297" i="23" s="1"/>
  <c r="G298" i="23"/>
  <c r="F298" i="23" s="1"/>
  <c r="G299" i="23"/>
  <c r="F299" i="23" s="1"/>
  <c r="G300" i="23"/>
  <c r="F300" i="23" s="1"/>
  <c r="G301" i="23"/>
  <c r="F301" i="23" s="1"/>
  <c r="G302" i="23"/>
  <c r="F302" i="23" s="1"/>
  <c r="G303" i="23"/>
  <c r="F303" i="23" s="1"/>
  <c r="G304" i="23"/>
  <c r="F304" i="23" s="1"/>
  <c r="G305" i="23"/>
  <c r="F305" i="23" s="1"/>
  <c r="G306" i="23"/>
  <c r="F306" i="23" s="1"/>
  <c r="G307" i="23"/>
  <c r="F307" i="23" s="1"/>
  <c r="G308" i="23"/>
  <c r="F308" i="23" s="1"/>
  <c r="G309" i="23"/>
  <c r="F309" i="23" s="1"/>
  <c r="G310" i="23"/>
  <c r="F310" i="23" s="1"/>
  <c r="G311" i="23"/>
  <c r="F311" i="23" s="1"/>
  <c r="G312" i="23"/>
  <c r="F312" i="23" s="1"/>
  <c r="G313" i="23"/>
  <c r="F313" i="23" s="1"/>
  <c r="G314" i="23"/>
  <c r="F314" i="23" s="1"/>
  <c r="G315" i="23"/>
  <c r="F315" i="23" s="1"/>
  <c r="G316" i="23"/>
  <c r="F316" i="23" s="1"/>
  <c r="G317" i="23"/>
  <c r="F317" i="23" s="1"/>
  <c r="G318" i="23"/>
  <c r="F318" i="23" s="1"/>
  <c r="G319" i="23"/>
  <c r="F319" i="23" s="1"/>
  <c r="G320" i="23"/>
  <c r="F320" i="23" s="1"/>
  <c r="G321" i="23"/>
  <c r="F321" i="23" s="1"/>
  <c r="G322" i="23"/>
  <c r="F322" i="23" s="1"/>
  <c r="G323" i="23"/>
  <c r="F323" i="23" s="1"/>
  <c r="G324" i="23"/>
  <c r="F324" i="23" s="1"/>
  <c r="G325" i="23"/>
  <c r="F325" i="23" s="1"/>
  <c r="G326" i="23"/>
  <c r="F326" i="23" s="1"/>
  <c r="G327" i="23"/>
  <c r="F327" i="23" s="1"/>
  <c r="G328" i="23"/>
  <c r="F328" i="23" s="1"/>
  <c r="G329" i="23"/>
  <c r="F329" i="23" s="1"/>
  <c r="G330" i="23"/>
  <c r="F330" i="23" s="1"/>
  <c r="G331" i="23"/>
  <c r="F331" i="23" s="1"/>
  <c r="G332" i="23"/>
  <c r="F332" i="23" s="1"/>
  <c r="G333" i="23"/>
  <c r="F333" i="23" s="1"/>
  <c r="G334" i="23"/>
  <c r="F334" i="23" s="1"/>
  <c r="G335" i="23"/>
  <c r="F335" i="23" s="1"/>
  <c r="G336" i="23"/>
  <c r="F336" i="23" s="1"/>
  <c r="G337" i="23"/>
  <c r="F337" i="23" s="1"/>
  <c r="G338" i="23"/>
  <c r="F338" i="23" s="1"/>
  <c r="G339" i="23"/>
  <c r="F339" i="23" s="1"/>
  <c r="G340" i="23"/>
  <c r="F340" i="23" s="1"/>
  <c r="G341" i="23"/>
  <c r="F341" i="23" s="1"/>
  <c r="G342" i="23"/>
  <c r="F342" i="23" s="1"/>
  <c r="G343" i="23"/>
  <c r="F343" i="23" s="1"/>
  <c r="G344" i="23"/>
  <c r="F344" i="23" s="1"/>
  <c r="G345" i="23"/>
  <c r="F345" i="23" s="1"/>
  <c r="G346" i="23"/>
  <c r="F346" i="23" s="1"/>
  <c r="G347" i="23"/>
  <c r="F347" i="23" s="1"/>
  <c r="G348" i="23"/>
  <c r="F348" i="23" s="1"/>
  <c r="G349" i="23"/>
  <c r="F349" i="23" s="1"/>
  <c r="G350" i="23"/>
  <c r="F350" i="23" s="1"/>
  <c r="G351" i="23"/>
  <c r="F351" i="23" s="1"/>
  <c r="G352" i="23"/>
  <c r="F352" i="23" s="1"/>
  <c r="G353" i="23"/>
  <c r="F353" i="23" s="1"/>
  <c r="G354" i="23"/>
  <c r="F354" i="23" s="1"/>
  <c r="G355" i="23"/>
  <c r="F355" i="23" s="1"/>
  <c r="G356" i="23"/>
  <c r="F356" i="23" s="1"/>
  <c r="G357" i="23"/>
  <c r="F357" i="23" s="1"/>
  <c r="G358" i="23"/>
  <c r="F358" i="23" s="1"/>
  <c r="G359" i="23"/>
  <c r="F359" i="23" s="1"/>
  <c r="G360" i="23"/>
  <c r="F360" i="23" s="1"/>
  <c r="G361" i="23"/>
  <c r="F361" i="23" s="1"/>
  <c r="G362" i="23"/>
  <c r="F362" i="23" s="1"/>
  <c r="G363" i="23"/>
  <c r="F363" i="23" s="1"/>
  <c r="G364" i="23"/>
  <c r="F364" i="23" s="1"/>
  <c r="G365" i="23"/>
  <c r="F365" i="23" s="1"/>
  <c r="G366" i="23"/>
  <c r="F366" i="23" s="1"/>
  <c r="G367" i="23"/>
  <c r="F367" i="23" s="1"/>
  <c r="G368" i="23"/>
  <c r="F368" i="23" s="1"/>
  <c r="G369" i="23"/>
  <c r="F369" i="23" s="1"/>
  <c r="G370" i="23"/>
  <c r="F370" i="23" s="1"/>
  <c r="G371" i="23"/>
  <c r="F371" i="23" s="1"/>
  <c r="G372" i="23"/>
  <c r="F372" i="23" s="1"/>
  <c r="G373" i="23"/>
  <c r="F373" i="23" s="1"/>
  <c r="G374" i="23"/>
  <c r="F374" i="23" s="1"/>
  <c r="G375" i="23"/>
  <c r="F375" i="23" s="1"/>
  <c r="G376" i="23"/>
  <c r="F376" i="23" s="1"/>
  <c r="G377" i="23"/>
  <c r="F377" i="23" s="1"/>
  <c r="G378" i="23"/>
  <c r="F378" i="23" s="1"/>
  <c r="G379" i="23"/>
  <c r="F379" i="23" s="1"/>
  <c r="G380" i="23"/>
  <c r="F380" i="23" s="1"/>
  <c r="G381" i="23"/>
  <c r="F381" i="23" s="1"/>
  <c r="G382" i="23"/>
  <c r="F382" i="23" s="1"/>
  <c r="G383" i="23"/>
  <c r="F383" i="23" s="1"/>
  <c r="G384" i="23"/>
  <c r="F384" i="23" s="1"/>
  <c r="G385" i="23"/>
  <c r="F385" i="23" s="1"/>
  <c r="G386" i="23"/>
  <c r="F386" i="23" s="1"/>
  <c r="G387" i="23"/>
  <c r="F387" i="23" s="1"/>
  <c r="G388" i="23"/>
  <c r="F388" i="23" s="1"/>
  <c r="G389" i="23"/>
  <c r="F389" i="23" s="1"/>
  <c r="G390" i="23"/>
  <c r="F390" i="23" s="1"/>
  <c r="G391" i="23"/>
  <c r="F391" i="23" s="1"/>
  <c r="G392" i="23"/>
  <c r="F392" i="23" s="1"/>
  <c r="G393" i="23"/>
  <c r="F393" i="23" s="1"/>
  <c r="G394" i="23"/>
  <c r="F394" i="23" s="1"/>
  <c r="G395" i="23"/>
  <c r="F395" i="23" s="1"/>
  <c r="G396" i="23"/>
  <c r="F396" i="23" s="1"/>
  <c r="G397" i="23"/>
  <c r="F397" i="23" s="1"/>
  <c r="G398" i="23"/>
  <c r="F398" i="23" s="1"/>
  <c r="G399" i="23"/>
  <c r="F399" i="23" s="1"/>
  <c r="G400" i="23"/>
  <c r="F400" i="23" s="1"/>
  <c r="G401" i="23"/>
  <c r="F401" i="23" s="1"/>
  <c r="G402" i="23"/>
  <c r="F402" i="23" s="1"/>
  <c r="G403" i="23"/>
  <c r="F403" i="23" s="1"/>
  <c r="G404" i="23"/>
  <c r="F404" i="23" s="1"/>
  <c r="G405" i="23"/>
  <c r="F405" i="23" s="1"/>
  <c r="G406" i="23"/>
  <c r="F406" i="23" s="1"/>
  <c r="G407" i="23"/>
  <c r="F407" i="23" s="1"/>
  <c r="G408" i="23"/>
  <c r="F408" i="23" s="1"/>
  <c r="G409" i="23"/>
  <c r="F409" i="23" s="1"/>
  <c r="G410" i="23"/>
  <c r="F410" i="23" s="1"/>
  <c r="G411" i="23"/>
  <c r="F411" i="23" s="1"/>
  <c r="G412" i="23"/>
  <c r="F412" i="23" s="1"/>
  <c r="G413" i="23"/>
  <c r="F413" i="23" s="1"/>
  <c r="G414" i="23"/>
  <c r="F414" i="23" s="1"/>
  <c r="G415" i="23"/>
  <c r="F415" i="23" s="1"/>
  <c r="G416" i="23"/>
  <c r="F416" i="23" s="1"/>
  <c r="G417" i="23"/>
  <c r="F417" i="23" s="1"/>
  <c r="G418" i="23"/>
  <c r="F418" i="23" s="1"/>
  <c r="G419" i="23"/>
  <c r="F419" i="23" s="1"/>
  <c r="G420" i="23"/>
  <c r="F420" i="23" s="1"/>
  <c r="G421" i="23"/>
  <c r="F421" i="23" s="1"/>
  <c r="G422" i="23"/>
  <c r="F422" i="23" s="1"/>
  <c r="G423" i="23"/>
  <c r="F423" i="23" s="1"/>
  <c r="G424" i="23"/>
  <c r="F424" i="23" s="1"/>
  <c r="G425" i="23"/>
  <c r="F425" i="23" s="1"/>
  <c r="G426" i="23"/>
  <c r="F426" i="23" s="1"/>
  <c r="G427" i="23"/>
  <c r="F427" i="23" s="1"/>
  <c r="G428" i="23"/>
  <c r="F428" i="23" s="1"/>
  <c r="G429" i="23"/>
  <c r="F429" i="23" s="1"/>
  <c r="G430" i="23"/>
  <c r="F430" i="23" s="1"/>
  <c r="G431" i="23"/>
  <c r="F431" i="23" s="1"/>
  <c r="G432" i="23"/>
  <c r="F432" i="23" s="1"/>
  <c r="G433" i="23"/>
  <c r="F433" i="23" s="1"/>
  <c r="G434" i="23"/>
  <c r="F434" i="23" s="1"/>
  <c r="G435" i="23"/>
  <c r="F435" i="23" s="1"/>
  <c r="G436" i="23"/>
  <c r="F436" i="23" s="1"/>
  <c r="G437" i="23"/>
  <c r="F437" i="23" s="1"/>
  <c r="G438" i="23"/>
  <c r="F438" i="23" s="1"/>
  <c r="G439" i="23"/>
  <c r="F439" i="23" s="1"/>
  <c r="G440" i="23"/>
  <c r="F440" i="23" s="1"/>
  <c r="G441" i="23"/>
  <c r="F441" i="23" s="1"/>
  <c r="G442" i="23"/>
  <c r="F442" i="23" s="1"/>
  <c r="G443" i="23"/>
  <c r="F443" i="23" s="1"/>
  <c r="G444" i="23"/>
  <c r="F444" i="23" s="1"/>
  <c r="G445" i="23"/>
  <c r="F445" i="23" s="1"/>
  <c r="G446" i="23"/>
  <c r="F446" i="23" s="1"/>
  <c r="G447" i="23"/>
  <c r="F447" i="23" s="1"/>
  <c r="G448" i="23"/>
  <c r="F448" i="23" s="1"/>
  <c r="G449" i="23"/>
  <c r="F449" i="23" s="1"/>
  <c r="G450" i="23"/>
  <c r="F450" i="23" s="1"/>
  <c r="G451" i="23"/>
  <c r="F451" i="23" s="1"/>
  <c r="G452" i="23"/>
  <c r="F452" i="23" s="1"/>
  <c r="G453" i="23"/>
  <c r="F453" i="23" s="1"/>
  <c r="G454" i="23"/>
  <c r="F454" i="23" s="1"/>
  <c r="G455" i="23"/>
  <c r="F455" i="23" s="1"/>
  <c r="G456" i="23"/>
  <c r="F456" i="23" s="1"/>
  <c r="G457" i="23"/>
  <c r="F457" i="23" s="1"/>
  <c r="G458" i="23"/>
  <c r="F458" i="23" s="1"/>
  <c r="G459" i="23"/>
  <c r="F459" i="23" s="1"/>
  <c r="G460" i="23"/>
  <c r="F460" i="23" s="1"/>
  <c r="G461" i="23"/>
  <c r="F461" i="23" s="1"/>
  <c r="G462" i="23"/>
  <c r="F462" i="23" s="1"/>
  <c r="G463" i="23"/>
  <c r="F463" i="23" s="1"/>
  <c r="G464" i="23"/>
  <c r="F464" i="23" s="1"/>
  <c r="G465" i="23"/>
  <c r="F465" i="23" s="1"/>
  <c r="G466" i="23"/>
  <c r="F466" i="23" s="1"/>
  <c r="G467" i="23"/>
  <c r="F467" i="23" s="1"/>
  <c r="G468" i="23"/>
  <c r="F468" i="23" s="1"/>
  <c r="G469" i="23"/>
  <c r="F469" i="23" s="1"/>
  <c r="G470" i="23"/>
  <c r="F470" i="23" s="1"/>
  <c r="G471" i="23"/>
  <c r="F471" i="23" s="1"/>
  <c r="G472" i="23"/>
  <c r="F472" i="23" s="1"/>
  <c r="G473" i="23"/>
  <c r="F473" i="23" s="1"/>
  <c r="G474" i="23"/>
  <c r="F474" i="23" s="1"/>
  <c r="G475" i="23"/>
  <c r="F475" i="23" s="1"/>
  <c r="G476" i="23"/>
  <c r="F476" i="23" s="1"/>
  <c r="G477" i="23"/>
  <c r="F477" i="23" s="1"/>
  <c r="G478" i="23"/>
  <c r="F478" i="23" s="1"/>
  <c r="G479" i="23"/>
  <c r="F479" i="23" s="1"/>
  <c r="G480" i="23"/>
  <c r="F480" i="23" s="1"/>
  <c r="G481" i="23"/>
  <c r="F481" i="23" s="1"/>
  <c r="G482" i="23"/>
  <c r="F482" i="23" s="1"/>
  <c r="G483" i="23"/>
  <c r="F483" i="23" s="1"/>
  <c r="G484" i="23"/>
  <c r="F484" i="23" s="1"/>
  <c r="G485" i="23"/>
  <c r="F485" i="23" s="1"/>
  <c r="G486" i="23"/>
  <c r="F486" i="23" s="1"/>
  <c r="G487" i="23"/>
  <c r="F487" i="23" s="1"/>
  <c r="G488" i="23"/>
  <c r="F488" i="23" s="1"/>
  <c r="G489" i="23"/>
  <c r="F489" i="23" s="1"/>
  <c r="G490" i="23"/>
  <c r="F490" i="23" s="1"/>
  <c r="G491" i="23"/>
  <c r="F491" i="23" s="1"/>
  <c r="G492" i="23"/>
  <c r="F492" i="23" s="1"/>
  <c r="G493" i="23"/>
  <c r="F493" i="23" s="1"/>
  <c r="G494" i="23"/>
  <c r="F494" i="23" s="1"/>
  <c r="G495" i="23"/>
  <c r="F495" i="23" s="1"/>
  <c r="G496" i="23"/>
  <c r="F496" i="23" s="1"/>
  <c r="G497" i="23"/>
  <c r="F497" i="23" s="1"/>
  <c r="G498" i="23"/>
  <c r="F498" i="23" s="1"/>
  <c r="G499" i="23"/>
  <c r="F499" i="23" s="1"/>
  <c r="G500" i="23"/>
  <c r="F500" i="23" s="1"/>
  <c r="G501" i="23"/>
  <c r="F501" i="23" s="1"/>
  <c r="G502" i="23"/>
  <c r="F502" i="23" s="1"/>
  <c r="G503" i="23"/>
  <c r="F503" i="23" s="1"/>
  <c r="G504" i="23"/>
  <c r="F504" i="23" s="1"/>
  <c r="G505" i="23"/>
  <c r="F505" i="23" s="1"/>
  <c r="G506" i="23"/>
  <c r="F506" i="23" s="1"/>
  <c r="G507" i="23"/>
  <c r="F507" i="23" s="1"/>
  <c r="G508" i="23"/>
  <c r="F508" i="23" s="1"/>
  <c r="G509" i="23"/>
  <c r="F509" i="23" s="1"/>
  <c r="G510" i="23"/>
  <c r="F510" i="23" s="1"/>
  <c r="G511" i="23"/>
  <c r="F511" i="23" s="1"/>
  <c r="G512" i="23"/>
  <c r="F512" i="23" s="1"/>
  <c r="G513" i="23"/>
  <c r="F513" i="23" s="1"/>
  <c r="G514" i="23"/>
  <c r="F514" i="23" s="1"/>
  <c r="G515" i="23"/>
  <c r="F515" i="23" s="1"/>
  <c r="G516" i="23"/>
  <c r="F516" i="23" s="1"/>
  <c r="G517" i="23"/>
  <c r="F517" i="23" s="1"/>
  <c r="G518" i="23"/>
  <c r="F518" i="23" s="1"/>
  <c r="G519" i="23"/>
  <c r="F519" i="23" s="1"/>
  <c r="G520" i="23"/>
  <c r="F520" i="23" s="1"/>
  <c r="G521" i="23"/>
  <c r="F521" i="23" s="1"/>
  <c r="G522" i="23"/>
  <c r="F522" i="23" s="1"/>
  <c r="G523" i="23"/>
  <c r="F523" i="23" s="1"/>
  <c r="G524" i="23"/>
  <c r="F524" i="23" s="1"/>
  <c r="G525" i="23"/>
  <c r="F525" i="23" s="1"/>
  <c r="G526" i="23"/>
  <c r="F526" i="23" s="1"/>
  <c r="G527" i="23"/>
  <c r="F527" i="23" s="1"/>
  <c r="G528" i="23"/>
  <c r="F528" i="23" s="1"/>
  <c r="G529" i="23"/>
  <c r="F529" i="23" s="1"/>
  <c r="G530" i="23"/>
  <c r="F530" i="23" s="1"/>
  <c r="G531" i="23"/>
  <c r="F531" i="23" s="1"/>
  <c r="G532" i="23"/>
  <c r="F532" i="23" s="1"/>
  <c r="G533" i="23"/>
  <c r="F533" i="23" s="1"/>
  <c r="G534" i="23"/>
  <c r="F534" i="23" s="1"/>
  <c r="G535" i="23"/>
  <c r="F535" i="23" s="1"/>
  <c r="G536" i="23"/>
  <c r="F536" i="23" s="1"/>
  <c r="G537" i="23"/>
  <c r="F537" i="23" s="1"/>
  <c r="G538" i="23"/>
  <c r="F538" i="23" s="1"/>
  <c r="G539" i="23"/>
  <c r="F539" i="23" s="1"/>
  <c r="G540" i="23"/>
  <c r="F540" i="23" s="1"/>
  <c r="G541" i="23"/>
  <c r="F541" i="23" s="1"/>
  <c r="G542" i="23"/>
  <c r="F542" i="23" s="1"/>
  <c r="G543" i="23"/>
  <c r="F543" i="23" s="1"/>
  <c r="G544" i="23"/>
  <c r="F544" i="23" s="1"/>
  <c r="G545" i="23"/>
  <c r="F545" i="23" s="1"/>
  <c r="G546" i="23"/>
  <c r="F546" i="23" s="1"/>
  <c r="G547" i="23"/>
  <c r="F547" i="23" s="1"/>
  <c r="G548" i="23"/>
  <c r="F548" i="23" s="1"/>
  <c r="G549" i="23"/>
  <c r="F549" i="23" s="1"/>
  <c r="G550" i="23"/>
  <c r="F550" i="23" s="1"/>
  <c r="G551" i="23"/>
  <c r="F551" i="23" s="1"/>
  <c r="G552" i="23"/>
  <c r="F552" i="23" s="1"/>
  <c r="G553" i="23"/>
  <c r="F553" i="23" s="1"/>
  <c r="G554" i="23"/>
  <c r="F554" i="23" s="1"/>
  <c r="G555" i="23"/>
  <c r="F555" i="23" s="1"/>
  <c r="G556" i="23"/>
  <c r="F556" i="23" s="1"/>
  <c r="G557" i="23"/>
  <c r="F557" i="23" s="1"/>
  <c r="G558" i="23"/>
  <c r="F558" i="23" s="1"/>
  <c r="G559" i="23"/>
  <c r="F559" i="23" s="1"/>
  <c r="G560" i="23"/>
  <c r="F560" i="23" s="1"/>
  <c r="G561" i="23"/>
  <c r="F561" i="23" s="1"/>
  <c r="G562" i="23"/>
  <c r="F562" i="23" s="1"/>
  <c r="G563" i="23"/>
  <c r="F563" i="23" s="1"/>
  <c r="G564" i="23"/>
  <c r="F564" i="23" s="1"/>
  <c r="G565" i="23"/>
  <c r="F565" i="23" s="1"/>
  <c r="G566" i="23"/>
  <c r="F566" i="23" s="1"/>
  <c r="G567" i="23"/>
  <c r="F567" i="23" s="1"/>
  <c r="G568" i="23"/>
  <c r="F568" i="23" s="1"/>
  <c r="G569" i="23"/>
  <c r="F569" i="23" s="1"/>
  <c r="G570" i="23"/>
  <c r="F570" i="23" s="1"/>
  <c r="G571" i="23"/>
  <c r="F571" i="23" s="1"/>
  <c r="G572" i="23"/>
  <c r="F572" i="23" s="1"/>
  <c r="G573" i="23"/>
  <c r="F573" i="23" s="1"/>
  <c r="G574" i="23"/>
  <c r="F574" i="23" s="1"/>
  <c r="G575" i="23"/>
  <c r="F575" i="23" s="1"/>
  <c r="G576" i="23"/>
  <c r="F576" i="23" s="1"/>
  <c r="G577" i="23"/>
  <c r="F577" i="23" s="1"/>
  <c r="G578" i="23"/>
  <c r="F578" i="23" s="1"/>
  <c r="G579" i="23"/>
  <c r="F579" i="23" s="1"/>
  <c r="G580" i="23"/>
  <c r="F580" i="23" s="1"/>
  <c r="G581" i="23"/>
  <c r="F581" i="23" s="1"/>
  <c r="G582" i="23"/>
  <c r="F582" i="23" s="1"/>
  <c r="G583" i="23"/>
  <c r="F583" i="23" s="1"/>
  <c r="G584" i="23"/>
  <c r="F584" i="23" s="1"/>
  <c r="G585" i="23"/>
  <c r="F585" i="23" s="1"/>
  <c r="G586" i="23"/>
  <c r="F586" i="23" s="1"/>
  <c r="G587" i="23"/>
  <c r="F587" i="23" s="1"/>
  <c r="G588" i="23"/>
  <c r="F588" i="23" s="1"/>
  <c r="G589" i="23"/>
  <c r="F589" i="23" s="1"/>
  <c r="G590" i="23"/>
  <c r="F590" i="23" s="1"/>
  <c r="G591" i="23"/>
  <c r="F591" i="23" s="1"/>
  <c r="G592" i="23"/>
  <c r="F592" i="23" s="1"/>
  <c r="G593" i="23"/>
  <c r="F593" i="23" s="1"/>
  <c r="G594" i="23"/>
  <c r="F594" i="23" s="1"/>
  <c r="G595" i="23"/>
  <c r="F595" i="23" s="1"/>
  <c r="G596" i="23"/>
  <c r="F596" i="23" s="1"/>
  <c r="G597" i="23"/>
  <c r="F597" i="23" s="1"/>
  <c r="G598" i="23"/>
  <c r="F598" i="23" s="1"/>
  <c r="G599" i="23"/>
  <c r="F599" i="23" s="1"/>
  <c r="G600" i="23"/>
  <c r="F600" i="23" s="1"/>
  <c r="G601" i="23"/>
  <c r="F601" i="23" s="1"/>
  <c r="G602" i="23"/>
  <c r="F602" i="23" s="1"/>
  <c r="G603" i="23"/>
  <c r="F603" i="23" s="1"/>
  <c r="G604" i="23"/>
  <c r="F604" i="23" s="1"/>
  <c r="G605" i="23"/>
  <c r="F605" i="23" s="1"/>
  <c r="G606" i="23"/>
  <c r="F606" i="23" s="1"/>
  <c r="G607" i="23"/>
  <c r="F607" i="23" s="1"/>
  <c r="G608" i="23"/>
  <c r="F608" i="23" s="1"/>
  <c r="G609" i="23"/>
  <c r="F609" i="23" s="1"/>
  <c r="G610" i="23"/>
  <c r="F610" i="23" s="1"/>
  <c r="G611" i="23"/>
  <c r="F611" i="23" s="1"/>
  <c r="G612" i="23"/>
  <c r="F612" i="23" s="1"/>
  <c r="G613" i="23"/>
  <c r="F613" i="23" s="1"/>
  <c r="G614" i="23"/>
  <c r="F614" i="23" s="1"/>
  <c r="G615" i="23"/>
  <c r="F615" i="23" s="1"/>
  <c r="G616" i="23"/>
  <c r="F616" i="23" s="1"/>
  <c r="G617" i="23"/>
  <c r="F617" i="23" s="1"/>
  <c r="G618" i="23"/>
  <c r="F618" i="23" s="1"/>
  <c r="G619" i="23"/>
  <c r="F619" i="23" s="1"/>
  <c r="G620" i="23"/>
  <c r="F620" i="23" s="1"/>
  <c r="G621" i="23"/>
  <c r="F621" i="23" s="1"/>
  <c r="G622" i="23"/>
  <c r="F622" i="23" s="1"/>
  <c r="G623" i="23"/>
  <c r="F623" i="23" s="1"/>
  <c r="G624" i="23"/>
  <c r="F624" i="23" s="1"/>
  <c r="G625" i="23"/>
  <c r="F625" i="23" s="1"/>
  <c r="G626" i="23"/>
  <c r="F626" i="23" s="1"/>
  <c r="G627" i="23"/>
  <c r="F627" i="23" s="1"/>
  <c r="G628" i="23"/>
  <c r="F628" i="23" s="1"/>
  <c r="G629" i="23"/>
  <c r="F629" i="23" s="1"/>
  <c r="G630" i="23"/>
  <c r="F630" i="23" s="1"/>
  <c r="G631" i="23"/>
  <c r="F631" i="23" s="1"/>
  <c r="G632" i="23"/>
  <c r="F632" i="23" s="1"/>
  <c r="G633" i="23"/>
  <c r="F633" i="23" s="1"/>
  <c r="G634" i="23"/>
  <c r="F634" i="23" s="1"/>
  <c r="G635" i="23"/>
  <c r="F635" i="23" s="1"/>
  <c r="G636" i="23"/>
  <c r="F636" i="23" s="1"/>
  <c r="G637" i="23"/>
  <c r="F637" i="23" s="1"/>
  <c r="G638" i="23"/>
  <c r="F638" i="23" s="1"/>
  <c r="G639" i="23"/>
  <c r="F639" i="23" s="1"/>
  <c r="G640" i="23"/>
  <c r="F640" i="23" s="1"/>
  <c r="G641" i="23"/>
  <c r="F641" i="23" s="1"/>
  <c r="G642" i="23"/>
  <c r="F642" i="23" s="1"/>
  <c r="G643" i="23"/>
  <c r="F643" i="23" s="1"/>
  <c r="G644" i="23"/>
  <c r="F644" i="23" s="1"/>
  <c r="G645" i="23"/>
  <c r="F645" i="23" s="1"/>
  <c r="G646" i="23"/>
  <c r="F646" i="23" s="1"/>
  <c r="G647" i="23"/>
  <c r="F647" i="23" s="1"/>
  <c r="G648" i="23"/>
  <c r="F648" i="23" s="1"/>
  <c r="G649" i="23"/>
  <c r="F649" i="23" s="1"/>
  <c r="G650" i="23"/>
  <c r="F650" i="23" s="1"/>
  <c r="G651" i="23"/>
  <c r="F651" i="23" s="1"/>
  <c r="G652" i="23"/>
  <c r="F652" i="23" s="1"/>
  <c r="G653" i="23"/>
  <c r="F653" i="23" s="1"/>
  <c r="G654" i="23"/>
  <c r="F654" i="23" s="1"/>
  <c r="G655" i="23"/>
  <c r="F655" i="23" s="1"/>
  <c r="G656" i="23"/>
  <c r="F656" i="23" s="1"/>
  <c r="G657" i="23"/>
  <c r="F657" i="23" s="1"/>
  <c r="G658" i="23"/>
  <c r="F658" i="23" s="1"/>
  <c r="G659" i="23"/>
  <c r="F659" i="23" s="1"/>
  <c r="G660" i="23"/>
  <c r="F660" i="23" s="1"/>
  <c r="G661" i="23"/>
  <c r="F661" i="23" s="1"/>
  <c r="G662" i="23"/>
  <c r="F662" i="23" s="1"/>
  <c r="G663" i="23"/>
  <c r="F663" i="23" s="1"/>
  <c r="G664" i="23"/>
  <c r="F664" i="23" s="1"/>
  <c r="G665" i="23"/>
  <c r="F665" i="23" s="1"/>
  <c r="G666" i="23"/>
  <c r="F666" i="23" s="1"/>
  <c r="G667" i="23"/>
  <c r="F667" i="23" s="1"/>
  <c r="G668" i="23"/>
  <c r="F668" i="23" s="1"/>
  <c r="G669" i="23"/>
  <c r="F669" i="23" s="1"/>
  <c r="G670" i="23"/>
  <c r="F670" i="23" s="1"/>
  <c r="G671" i="23"/>
  <c r="F671" i="23" s="1"/>
  <c r="G672" i="23"/>
  <c r="F672" i="23" s="1"/>
  <c r="G673" i="23"/>
  <c r="F673" i="23" s="1"/>
  <c r="G674" i="23"/>
  <c r="F674" i="23" s="1"/>
  <c r="G675" i="23"/>
  <c r="F675" i="23" s="1"/>
  <c r="G676" i="23"/>
  <c r="F676" i="23" s="1"/>
  <c r="G677" i="23"/>
  <c r="F677" i="23" s="1"/>
  <c r="G678" i="23"/>
  <c r="F678" i="23" s="1"/>
  <c r="G679" i="23"/>
  <c r="F679" i="23" s="1"/>
  <c r="G680" i="23"/>
  <c r="F680" i="23" s="1"/>
  <c r="G681" i="23"/>
  <c r="F681" i="23" s="1"/>
  <c r="G682" i="23"/>
  <c r="F682" i="23" s="1"/>
  <c r="G683" i="23"/>
  <c r="F683" i="23" s="1"/>
  <c r="G684" i="23"/>
  <c r="F684" i="23" s="1"/>
  <c r="G685" i="23"/>
  <c r="F685" i="23" s="1"/>
  <c r="G686" i="23"/>
  <c r="F686" i="23" s="1"/>
  <c r="G687" i="23"/>
  <c r="F687" i="23" s="1"/>
  <c r="G688" i="23"/>
  <c r="F688" i="23" s="1"/>
  <c r="G689" i="23"/>
  <c r="F689" i="23" s="1"/>
  <c r="G690" i="23"/>
  <c r="F690" i="23" s="1"/>
  <c r="G691" i="23"/>
  <c r="F691" i="23" s="1"/>
  <c r="G692" i="23"/>
  <c r="F692" i="23" s="1"/>
  <c r="G693" i="23"/>
  <c r="F693" i="23" s="1"/>
  <c r="G694" i="23"/>
  <c r="F694" i="23" s="1"/>
  <c r="G695" i="23"/>
  <c r="F695" i="23" s="1"/>
  <c r="G696" i="23"/>
  <c r="F696" i="23" s="1"/>
  <c r="G697" i="23"/>
  <c r="F697" i="23" s="1"/>
  <c r="G698" i="23"/>
  <c r="F698" i="23" s="1"/>
  <c r="G699" i="23"/>
  <c r="F699" i="23" s="1"/>
  <c r="G700" i="23"/>
  <c r="F700" i="23" s="1"/>
  <c r="G701" i="23"/>
  <c r="F701" i="23" s="1"/>
  <c r="G702" i="23"/>
  <c r="F702" i="23" s="1"/>
  <c r="G703" i="23"/>
  <c r="F703" i="23" s="1"/>
  <c r="G704" i="23"/>
  <c r="F704" i="23" s="1"/>
  <c r="G705" i="23"/>
  <c r="F705" i="23" s="1"/>
  <c r="G706" i="23"/>
  <c r="F706" i="23" s="1"/>
  <c r="G707" i="23"/>
  <c r="F707" i="23" s="1"/>
  <c r="G708" i="23"/>
  <c r="F708" i="23" s="1"/>
  <c r="G709" i="23"/>
  <c r="F709" i="23" s="1"/>
  <c r="G710" i="23"/>
  <c r="F710" i="23" s="1"/>
  <c r="G711" i="23"/>
  <c r="F711" i="23" s="1"/>
  <c r="G712" i="23"/>
  <c r="F712" i="23" s="1"/>
  <c r="G713" i="23"/>
  <c r="F713" i="23" s="1"/>
  <c r="G714" i="23"/>
  <c r="F714" i="23" s="1"/>
  <c r="G715" i="23"/>
  <c r="F715" i="23" s="1"/>
  <c r="G716" i="23"/>
  <c r="F716" i="23" s="1"/>
  <c r="G717" i="23"/>
  <c r="F717" i="23" s="1"/>
  <c r="G718" i="23"/>
  <c r="F718" i="23" s="1"/>
  <c r="G719" i="23"/>
  <c r="F719" i="23" s="1"/>
  <c r="G720" i="23"/>
  <c r="F720" i="23" s="1"/>
  <c r="G721" i="23"/>
  <c r="F721" i="23" s="1"/>
  <c r="G722" i="23"/>
  <c r="F722" i="23" s="1"/>
  <c r="G723" i="23"/>
  <c r="F723" i="23" s="1"/>
  <c r="G724" i="23"/>
  <c r="F724" i="23" s="1"/>
  <c r="G725" i="23"/>
  <c r="F725" i="23" s="1"/>
  <c r="G726" i="23"/>
  <c r="F726" i="23" s="1"/>
  <c r="G727" i="23"/>
  <c r="F727" i="23" s="1"/>
  <c r="G728" i="23"/>
  <c r="F728" i="23" s="1"/>
  <c r="G729" i="23"/>
  <c r="F729" i="23" s="1"/>
  <c r="G730" i="23"/>
  <c r="F730" i="23" s="1"/>
  <c r="G731" i="23"/>
  <c r="F731" i="23" s="1"/>
  <c r="G732" i="23"/>
  <c r="F732" i="23" s="1"/>
  <c r="G733" i="23"/>
  <c r="F733" i="23" s="1"/>
  <c r="G734" i="23"/>
  <c r="F734" i="23" s="1"/>
  <c r="G735" i="23"/>
  <c r="F735" i="23" s="1"/>
  <c r="G736" i="23"/>
  <c r="F736" i="23" s="1"/>
  <c r="G737" i="23"/>
  <c r="F737" i="23" s="1"/>
  <c r="G738" i="23"/>
  <c r="F738" i="23" s="1"/>
  <c r="G739" i="23"/>
  <c r="F739" i="23" s="1"/>
  <c r="G740" i="23"/>
  <c r="F740" i="23" s="1"/>
  <c r="G741" i="23"/>
  <c r="F741" i="23" s="1"/>
  <c r="G742" i="23"/>
  <c r="F742" i="23" s="1"/>
  <c r="G743" i="23"/>
  <c r="F743" i="23" s="1"/>
  <c r="G744" i="23"/>
  <c r="F744" i="23" s="1"/>
  <c r="G745" i="23"/>
  <c r="F745" i="23" s="1"/>
  <c r="G746" i="23"/>
  <c r="F746" i="23" s="1"/>
  <c r="G747" i="23"/>
  <c r="F747" i="23" s="1"/>
  <c r="G748" i="23"/>
  <c r="F748" i="23" s="1"/>
  <c r="G749" i="23"/>
  <c r="F749" i="23" s="1"/>
  <c r="G750" i="23"/>
  <c r="F750" i="23" s="1"/>
  <c r="G751" i="23"/>
  <c r="F751" i="23" s="1"/>
  <c r="G752" i="23"/>
  <c r="F752" i="23" s="1"/>
  <c r="G753" i="23"/>
  <c r="F753" i="23" s="1"/>
  <c r="G754" i="23"/>
  <c r="F754" i="23" s="1"/>
  <c r="G755" i="23"/>
  <c r="F755" i="23" s="1"/>
  <c r="G756" i="23"/>
  <c r="F756" i="23" s="1"/>
  <c r="G757" i="23"/>
  <c r="F757" i="23" s="1"/>
  <c r="G758" i="23"/>
  <c r="F758" i="23" s="1"/>
  <c r="G759" i="23"/>
  <c r="F759" i="23" s="1"/>
  <c r="G760" i="23"/>
  <c r="F760" i="23" s="1"/>
  <c r="G761" i="23"/>
  <c r="F761" i="23" s="1"/>
  <c r="G762" i="23"/>
  <c r="F762" i="23" s="1"/>
  <c r="G763" i="23"/>
  <c r="F763" i="23" s="1"/>
  <c r="G764" i="23"/>
  <c r="F764" i="23" s="1"/>
  <c r="G765" i="23"/>
  <c r="F765" i="23" s="1"/>
  <c r="G766" i="23"/>
  <c r="F766" i="23" s="1"/>
  <c r="G767" i="23"/>
  <c r="F767" i="23" s="1"/>
  <c r="G768" i="23"/>
  <c r="F768" i="23" s="1"/>
  <c r="G769" i="23"/>
  <c r="F769" i="23" s="1"/>
  <c r="G770" i="23"/>
  <c r="F770" i="23" s="1"/>
  <c r="G771" i="23"/>
  <c r="F771" i="23" s="1"/>
  <c r="G772" i="23"/>
  <c r="F772" i="23" s="1"/>
  <c r="G773" i="23"/>
  <c r="F773" i="23" s="1"/>
  <c r="G774" i="23"/>
  <c r="F774" i="23" s="1"/>
  <c r="G775" i="23"/>
  <c r="F775" i="23" s="1"/>
  <c r="G776" i="23"/>
  <c r="F776" i="23" s="1"/>
  <c r="G777" i="23"/>
  <c r="F777" i="23" s="1"/>
  <c r="G778" i="23"/>
  <c r="F778" i="23" s="1"/>
  <c r="G779" i="23"/>
  <c r="F779" i="23" s="1"/>
  <c r="G780" i="23"/>
  <c r="F780" i="23" s="1"/>
  <c r="G781" i="23"/>
  <c r="F781" i="23" s="1"/>
  <c r="G782" i="23"/>
  <c r="F782" i="23" s="1"/>
  <c r="G783" i="23"/>
  <c r="F783" i="23" s="1"/>
  <c r="G784" i="23"/>
  <c r="F784" i="23" s="1"/>
  <c r="G785" i="23"/>
  <c r="F785" i="23" s="1"/>
  <c r="G786" i="23"/>
  <c r="F786" i="23" s="1"/>
  <c r="G787" i="23"/>
  <c r="F787" i="23" s="1"/>
  <c r="G788" i="23"/>
  <c r="F788" i="23" s="1"/>
  <c r="G789" i="23"/>
  <c r="F789" i="23" s="1"/>
  <c r="G790" i="23"/>
  <c r="F790" i="23" s="1"/>
  <c r="G791" i="23"/>
  <c r="F791" i="23" s="1"/>
  <c r="G792" i="23"/>
  <c r="F792" i="23" s="1"/>
  <c r="G793" i="23"/>
  <c r="F793" i="23" s="1"/>
  <c r="G794" i="23"/>
  <c r="F794" i="23" s="1"/>
  <c r="G795" i="23"/>
  <c r="F795" i="23" s="1"/>
  <c r="G796" i="23"/>
  <c r="F796" i="23" s="1"/>
  <c r="G797" i="23"/>
  <c r="F797" i="23" s="1"/>
  <c r="G798" i="23"/>
  <c r="F798" i="23" s="1"/>
  <c r="G799" i="23"/>
  <c r="F799" i="23" s="1"/>
  <c r="G800" i="23"/>
  <c r="F800" i="23" s="1"/>
  <c r="G801" i="23"/>
  <c r="F801" i="23" s="1"/>
  <c r="G802" i="23"/>
  <c r="F802" i="23" s="1"/>
  <c r="G803" i="23"/>
  <c r="F803" i="23" s="1"/>
  <c r="G804" i="23"/>
  <c r="F804" i="23" s="1"/>
  <c r="G805" i="23"/>
  <c r="F805" i="23" s="1"/>
  <c r="G806" i="23"/>
  <c r="F806" i="23" s="1"/>
  <c r="G807" i="23"/>
  <c r="F807" i="23" s="1"/>
  <c r="G808" i="23"/>
  <c r="F808" i="23" s="1"/>
  <c r="G809" i="23"/>
  <c r="F809" i="23" s="1"/>
  <c r="G810" i="23"/>
  <c r="F810" i="23" s="1"/>
  <c r="G811" i="23"/>
  <c r="F811" i="23" s="1"/>
  <c r="G812" i="23"/>
  <c r="F812" i="23" s="1"/>
  <c r="G813" i="23"/>
  <c r="F813" i="23" s="1"/>
  <c r="G814" i="23"/>
  <c r="F814" i="23" s="1"/>
  <c r="G815" i="23"/>
  <c r="F815" i="23" s="1"/>
  <c r="G816" i="23"/>
  <c r="F816" i="23" s="1"/>
  <c r="G817" i="23"/>
  <c r="F817" i="23" s="1"/>
  <c r="G818" i="23"/>
  <c r="F818" i="23" s="1"/>
  <c r="G819" i="23"/>
  <c r="F819" i="23" s="1"/>
  <c r="G820" i="23"/>
  <c r="F820" i="23" s="1"/>
  <c r="G821" i="23"/>
  <c r="F821" i="23" s="1"/>
  <c r="G822" i="23"/>
  <c r="F822" i="23" s="1"/>
  <c r="G823" i="23"/>
  <c r="F823" i="23" s="1"/>
  <c r="G824" i="23"/>
  <c r="F824" i="23" s="1"/>
  <c r="G825" i="23"/>
  <c r="F825" i="23" s="1"/>
  <c r="G826" i="23"/>
  <c r="F826" i="23" s="1"/>
  <c r="G827" i="23"/>
  <c r="F827" i="23" s="1"/>
  <c r="G828" i="23"/>
  <c r="F828" i="23" s="1"/>
  <c r="G829" i="23"/>
  <c r="F829" i="23" s="1"/>
  <c r="G830" i="23"/>
  <c r="F830" i="23" s="1"/>
  <c r="G831" i="23"/>
  <c r="F831" i="23" s="1"/>
  <c r="G832" i="23"/>
  <c r="F832" i="23" s="1"/>
  <c r="G833" i="23"/>
  <c r="F833" i="23" s="1"/>
  <c r="G834" i="23"/>
  <c r="F834" i="23" s="1"/>
  <c r="G835" i="23"/>
  <c r="F835" i="23" s="1"/>
  <c r="G836" i="23"/>
  <c r="F836" i="23" s="1"/>
  <c r="G837" i="23"/>
  <c r="F837" i="23" s="1"/>
  <c r="G838" i="23"/>
  <c r="F838" i="23" s="1"/>
  <c r="G839" i="23"/>
  <c r="F839" i="23" s="1"/>
  <c r="G840" i="23"/>
  <c r="F840" i="23" s="1"/>
  <c r="F66" i="19" l="1"/>
  <c r="F65" i="19"/>
  <c r="F64" i="19"/>
  <c r="F63" i="19"/>
  <c r="F62" i="19"/>
  <c r="F61" i="19"/>
  <c r="F60" i="19"/>
  <c r="F59" i="19"/>
  <c r="F58" i="19"/>
  <c r="F57" i="19"/>
  <c r="F56" i="19"/>
  <c r="F55" i="19"/>
  <c r="F54" i="19"/>
  <c r="F53" i="19"/>
  <c r="F52" i="19"/>
  <c r="F51" i="19"/>
  <c r="F50" i="19"/>
  <c r="F49" i="19"/>
  <c r="F48" i="19"/>
  <c r="F47" i="19"/>
  <c r="F46" i="19"/>
  <c r="F45" i="19"/>
  <c r="F44" i="19"/>
  <c r="F43" i="19"/>
  <c r="F42" i="19"/>
  <c r="F41" i="19"/>
  <c r="F40" i="19"/>
  <c r="F39" i="19"/>
  <c r="F38" i="19"/>
  <c r="F37" i="19"/>
  <c r="F36" i="19"/>
  <c r="F35" i="19"/>
  <c r="F34" i="19"/>
  <c r="F33" i="19"/>
  <c r="F32" i="19"/>
  <c r="F31" i="19"/>
  <c r="F30" i="19"/>
  <c r="F29" i="19"/>
  <c r="F28" i="19"/>
  <c r="F27" i="19"/>
  <c r="F26" i="19"/>
  <c r="F25" i="19"/>
  <c r="F24" i="19"/>
  <c r="F23" i="19"/>
  <c r="F22" i="19"/>
  <c r="F21" i="19"/>
  <c r="F20" i="19"/>
  <c r="F19" i="19"/>
  <c r="F18" i="19"/>
  <c r="F17" i="19"/>
  <c r="F16" i="19"/>
  <c r="F15" i="19"/>
  <c r="F14" i="19"/>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2" i="22"/>
  <c r="C3" i="22"/>
  <c r="C4" i="22"/>
  <c r="C5" i="22"/>
  <c r="C6" i="22"/>
  <c r="C7" i="22"/>
  <c r="C8" i="22"/>
  <c r="C9" i="22"/>
  <c r="C10" i="22"/>
  <c r="C11" i="22"/>
  <c r="C12" i="22"/>
  <c r="C13" i="22"/>
  <c r="C14" i="22"/>
  <c r="C15" i="22"/>
  <c r="C16" i="22"/>
  <c r="C17" i="22"/>
  <c r="C18" i="22"/>
  <c r="C19" i="22"/>
  <c r="C20" i="22"/>
  <c r="C21" i="22"/>
  <c r="C22" i="22"/>
  <c r="C23" i="22"/>
  <c r="C24" i="22"/>
  <c r="C25" i="22"/>
  <c r="C26" i="22"/>
  <c r="C27" i="22"/>
  <c r="B2" i="23" l="1"/>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B828" i="23"/>
  <c r="B829" i="23"/>
  <c r="B830" i="23"/>
  <c r="B831" i="23"/>
  <c r="B832" i="23"/>
  <c r="B833" i="23"/>
  <c r="B834" i="23"/>
  <c r="B835" i="23"/>
  <c r="B836" i="23"/>
  <c r="B837" i="23"/>
  <c r="B838" i="23"/>
  <c r="B839" i="23"/>
  <c r="B840" i="23"/>
  <c r="G2" i="6" a="1"/>
  <c r="G2" i="6" s="1"/>
  <c r="G3" i="6" a="1"/>
  <c r="G3" i="6" s="1"/>
  <c r="G4" i="6" a="1"/>
  <c r="G4" i="6" s="1"/>
  <c r="G5" i="6" a="1"/>
  <c r="G5" i="6" s="1"/>
  <c r="G6" i="6" a="1"/>
  <c r="G6" i="6" s="1"/>
  <c r="G7" i="6" a="1"/>
  <c r="G7" i="6" s="1"/>
  <c r="G8" i="6" a="1"/>
  <c r="G8" i="6" s="1"/>
  <c r="G9" i="6" a="1"/>
  <c r="G9" i="6" s="1"/>
  <c r="G10" i="6" a="1"/>
  <c r="G10" i="6" s="1"/>
  <c r="G11" i="6" a="1"/>
  <c r="G11" i="6" s="1"/>
  <c r="G12" i="6" a="1"/>
  <c r="G12" i="6" s="1"/>
  <c r="G13" i="6" a="1"/>
  <c r="G13" i="6" s="1"/>
  <c r="G14" i="6" a="1"/>
  <c r="G14" i="6" s="1"/>
  <c r="G15" i="6" a="1"/>
  <c r="G15" i="6" s="1"/>
  <c r="G16" i="6" a="1"/>
  <c r="G16" i="6" s="1"/>
  <c r="G17" i="6" a="1"/>
  <c r="G17" i="6" s="1"/>
  <c r="G18" i="6" a="1"/>
  <c r="G18" i="6" s="1"/>
  <c r="G19" i="6" a="1"/>
  <c r="G19" i="6" s="1"/>
  <c r="G20" i="6" a="1"/>
  <c r="G20" i="6" s="1"/>
  <c r="G21" i="6" a="1"/>
  <c r="G21" i="6" s="1"/>
  <c r="G22" i="6" a="1"/>
  <c r="G22" i="6" s="1"/>
  <c r="G23" i="6" a="1"/>
  <c r="G23" i="6" s="1"/>
  <c r="G24" i="6" a="1"/>
  <c r="G24" i="6" s="1"/>
  <c r="G25" i="6" a="1"/>
  <c r="G25" i="6" s="1"/>
  <c r="G26" i="6" a="1"/>
  <c r="G26" i="6" s="1"/>
  <c r="G27" i="6" a="1"/>
  <c r="G27" i="6" s="1"/>
  <c r="G28" i="6" a="1"/>
  <c r="G28" i="6" s="1"/>
  <c r="G29" i="6" a="1"/>
  <c r="G29" i="6" s="1"/>
  <c r="G30" i="6" a="1"/>
  <c r="G30" i="6" s="1"/>
  <c r="G31" i="6" a="1"/>
  <c r="G31" i="6" s="1"/>
  <c r="G32" i="6" a="1"/>
  <c r="G32" i="6" s="1"/>
  <c r="G33" i="6" a="1"/>
  <c r="G33" i="6" s="1"/>
  <c r="G34" i="6" a="1"/>
  <c r="G34" i="6" s="1"/>
  <c r="G35" i="6" a="1"/>
  <c r="G35" i="6" s="1"/>
  <c r="G36" i="6" a="1"/>
  <c r="G36" i="6" s="1"/>
  <c r="G37" i="6" a="1"/>
  <c r="G37" i="6" s="1"/>
  <c r="G38" i="6" a="1"/>
  <c r="G38" i="6" s="1"/>
  <c r="G39" i="6" a="1"/>
  <c r="G39" i="6" s="1"/>
  <c r="G40" i="6" a="1"/>
  <c r="G40" i="6" s="1"/>
  <c r="G41" i="6" a="1"/>
  <c r="G41" i="6" s="1"/>
  <c r="G42" i="6" a="1"/>
  <c r="G42" i="6" s="1"/>
  <c r="G43" i="6" a="1"/>
  <c r="G43" i="6" s="1"/>
  <c r="G44" i="6" a="1"/>
  <c r="G44" i="6" s="1"/>
  <c r="G45" i="6" a="1"/>
  <c r="G45" i="6" s="1"/>
  <c r="G46" i="6" a="1"/>
  <c r="G46" i="6" s="1"/>
  <c r="G47" i="6" a="1"/>
  <c r="G47" i="6" s="1"/>
  <c r="G48" i="6" a="1"/>
  <c r="G48" i="6" s="1"/>
  <c r="G49" i="6" a="1"/>
  <c r="G49" i="6" s="1"/>
  <c r="G50" i="6" a="1"/>
  <c r="G50" i="6" s="1"/>
  <c r="G51" i="6" a="1"/>
  <c r="G51" i="6" s="1"/>
  <c r="G52" i="6" a="1"/>
  <c r="G52" i="6" s="1"/>
  <c r="G53" i="6" a="1"/>
  <c r="G53" i="6" s="1"/>
  <c r="G54" i="6" a="1"/>
  <c r="G54" i="6" s="1"/>
  <c r="G55" i="6" a="1"/>
  <c r="G55" i="6" s="1"/>
  <c r="G56" i="6" a="1"/>
  <c r="G56" i="6" s="1"/>
  <c r="G57" i="6" a="1"/>
  <c r="G57" i="6" s="1"/>
  <c r="G58" i="6" a="1"/>
  <c r="G58" i="6" s="1"/>
  <c r="G59" i="6" a="1"/>
  <c r="G59" i="6" s="1"/>
  <c r="G60" i="6" a="1"/>
  <c r="G60" i="6" s="1"/>
  <c r="G61" i="6" a="1"/>
  <c r="G61" i="6" s="1"/>
  <c r="G62" i="6" a="1"/>
  <c r="G62" i="6" s="1"/>
  <c r="G63" i="6" a="1"/>
  <c r="G63" i="6" s="1"/>
  <c r="G64" i="6" a="1"/>
  <c r="G64" i="6" s="1"/>
  <c r="G65" i="6" a="1"/>
  <c r="G65" i="6" s="1"/>
  <c r="G66" i="6" a="1"/>
  <c r="G66" i="6" s="1"/>
  <c r="G67" i="6" a="1"/>
  <c r="G67" i="6" s="1"/>
  <c r="G68" i="6" a="1"/>
  <c r="G68" i="6" s="1"/>
  <c r="G69" i="6" a="1"/>
  <c r="G69" i="6" s="1"/>
  <c r="G70" i="6" a="1"/>
  <c r="G70" i="6" s="1"/>
  <c r="G71" i="6" a="1"/>
  <c r="G71" i="6" s="1"/>
  <c r="G72" i="6" a="1"/>
  <c r="G72" i="6" s="1"/>
  <c r="G73" i="6" a="1"/>
  <c r="G73" i="6" s="1"/>
  <c r="G74" i="6" a="1"/>
  <c r="G74" i="6" s="1"/>
  <c r="G75" i="6" a="1"/>
  <c r="G75" i="6" s="1"/>
  <c r="G76" i="6" a="1"/>
  <c r="G76" i="6" s="1"/>
  <c r="G77" i="6" a="1"/>
  <c r="G77" i="6" s="1"/>
  <c r="G78" i="6" a="1"/>
  <c r="G78" i="6" s="1"/>
  <c r="G79" i="6" a="1"/>
  <c r="G79" i="6" s="1"/>
  <c r="G80" i="6" a="1"/>
  <c r="G80" i="6" s="1"/>
  <c r="G81" i="6" a="1"/>
  <c r="G81" i="6" s="1"/>
  <c r="G82" i="6" a="1"/>
  <c r="G82" i="6" s="1"/>
  <c r="G83" i="6" a="1"/>
  <c r="G83" i="6" s="1"/>
  <c r="G84" i="6" a="1"/>
  <c r="G84" i="6" s="1"/>
  <c r="G85" i="6" a="1"/>
  <c r="G85" i="6" s="1"/>
  <c r="G86" i="6" a="1"/>
  <c r="G86" i="6" s="1"/>
  <c r="G87" i="6" a="1"/>
  <c r="G87" i="6" s="1"/>
  <c r="G88" i="6" a="1"/>
  <c r="G88" i="6" s="1"/>
  <c r="G89" i="6" a="1"/>
  <c r="G89" i="6" s="1"/>
  <c r="G90" i="6" a="1"/>
  <c r="G90" i="6" s="1"/>
  <c r="G91" i="6" a="1"/>
  <c r="G91" i="6" s="1"/>
  <c r="G92" i="6" a="1"/>
  <c r="G92" i="6" s="1"/>
  <c r="G93" i="6" a="1"/>
  <c r="G93" i="6" s="1"/>
  <c r="G94" i="6" a="1"/>
  <c r="G94" i="6" s="1"/>
  <c r="G95" i="6" a="1"/>
  <c r="G95" i="6" s="1"/>
  <c r="G96" i="6" a="1"/>
  <c r="G96" i="6" s="1"/>
  <c r="G97" i="6" a="1"/>
  <c r="G97" i="6" s="1"/>
  <c r="G98" i="6" a="1"/>
  <c r="G98" i="6" s="1"/>
  <c r="G99" i="6" a="1"/>
  <c r="G99" i="6" s="1"/>
  <c r="G100" i="6" a="1"/>
  <c r="G100" i="6" s="1"/>
  <c r="G101" i="6" a="1"/>
  <c r="G101" i="6" s="1"/>
  <c r="G102" i="6" a="1"/>
  <c r="G102" i="6" s="1"/>
  <c r="G103" i="6" a="1"/>
  <c r="G103" i="6" s="1"/>
  <c r="G104" i="6" a="1"/>
  <c r="G104" i="6" s="1"/>
  <c r="G105" i="6" a="1"/>
  <c r="G105" i="6" s="1"/>
  <c r="G106" i="6" a="1"/>
  <c r="G106" i="6" s="1"/>
  <c r="G107" i="6" a="1"/>
  <c r="G107" i="6" s="1"/>
  <c r="G108" i="6" a="1"/>
  <c r="G108" i="6" s="1"/>
  <c r="G109" i="6" a="1"/>
  <c r="G109" i="6" s="1"/>
  <c r="G110" i="6" a="1"/>
  <c r="G110" i="6" s="1"/>
  <c r="G111" i="6" a="1"/>
  <c r="G111" i="6" s="1"/>
  <c r="G112" i="6" a="1"/>
  <c r="G112" i="6" s="1"/>
  <c r="G113" i="6" a="1"/>
  <c r="G113" i="6" s="1"/>
  <c r="G114" i="6" a="1"/>
  <c r="G114" i="6" s="1"/>
  <c r="G115" i="6" a="1"/>
  <c r="G115" i="6" s="1"/>
  <c r="G116" i="6" a="1"/>
  <c r="G116" i="6" s="1"/>
  <c r="G117" i="6" a="1"/>
  <c r="G117" i="6" s="1"/>
  <c r="G118" i="6" a="1"/>
  <c r="G118" i="6" s="1"/>
  <c r="G119" i="6" a="1"/>
  <c r="G119" i="6" s="1"/>
  <c r="G120" i="6" a="1"/>
  <c r="G120" i="6" s="1"/>
  <c r="G121" i="6" a="1"/>
  <c r="G121" i="6" s="1"/>
  <c r="G122" i="6" a="1"/>
  <c r="G122" i="6" s="1"/>
  <c r="G123" i="6" a="1"/>
  <c r="G123" i="6" s="1"/>
  <c r="G124" i="6" a="1"/>
  <c r="G124" i="6" s="1"/>
  <c r="G125" i="6" a="1"/>
  <c r="G125" i="6" s="1"/>
  <c r="G126" i="6" a="1"/>
  <c r="G126" i="6" s="1"/>
  <c r="G127" i="6" a="1"/>
  <c r="G127" i="6" s="1"/>
  <c r="G128" i="6" a="1"/>
  <c r="G128" i="6" s="1"/>
  <c r="G129" i="6" a="1"/>
  <c r="G129" i="6" s="1"/>
  <c r="G130" i="6" a="1"/>
  <c r="G130" i="6" s="1"/>
  <c r="G131" i="6" a="1"/>
  <c r="G131" i="6" s="1"/>
  <c r="G132" i="6" a="1"/>
  <c r="G132" i="6" s="1"/>
  <c r="G133" i="6" a="1"/>
  <c r="G133" i="6" s="1"/>
  <c r="G134" i="6" a="1"/>
  <c r="G134" i="6" s="1"/>
  <c r="G135" i="6" a="1"/>
  <c r="G135" i="6" s="1"/>
  <c r="G136" i="6" a="1"/>
  <c r="G136" i="6" s="1"/>
  <c r="G137" i="6" a="1"/>
  <c r="G137" i="6" s="1"/>
  <c r="G138" i="6" a="1"/>
  <c r="G138" i="6" s="1"/>
  <c r="G139" i="6" a="1"/>
  <c r="G139" i="6" s="1"/>
  <c r="G140" i="6" a="1"/>
  <c r="G140" i="6" s="1"/>
  <c r="G141" i="6" a="1"/>
  <c r="G141" i="6" s="1"/>
  <c r="G142" i="6" a="1"/>
  <c r="G142" i="6" s="1"/>
  <c r="G143" i="6" a="1"/>
  <c r="G143" i="6" s="1"/>
  <c r="G144" i="6" a="1"/>
  <c r="G144" i="6" s="1"/>
  <c r="G145" i="6" a="1"/>
  <c r="G145" i="6" s="1"/>
  <c r="G146" i="6" a="1"/>
  <c r="G146" i="6" s="1"/>
  <c r="G147" i="6" a="1"/>
  <c r="G147" i="6" s="1"/>
  <c r="G148" i="6" a="1"/>
  <c r="G148" i="6" s="1"/>
  <c r="G149" i="6" a="1"/>
  <c r="G149" i="6" s="1"/>
  <c r="G150" i="6" a="1"/>
  <c r="G150" i="6" s="1"/>
  <c r="G151" i="6" a="1"/>
  <c r="G151" i="6" s="1"/>
  <c r="G152" i="6" a="1"/>
  <c r="G152" i="6" s="1"/>
  <c r="G153" i="6" a="1"/>
  <c r="G153" i="6" s="1"/>
  <c r="G154" i="6" a="1"/>
  <c r="G154" i="6" s="1"/>
  <c r="G155" i="6" a="1"/>
  <c r="G155" i="6" s="1"/>
  <c r="G156" i="6" a="1"/>
  <c r="G156" i="6" s="1"/>
  <c r="G157" i="6" a="1"/>
  <c r="G157" i="6" s="1"/>
  <c r="G158" i="6" a="1"/>
  <c r="G158" i="6" s="1"/>
  <c r="G159" i="6" a="1"/>
  <c r="G159" i="6" s="1"/>
  <c r="G160" i="6" a="1"/>
  <c r="G160" i="6" s="1"/>
  <c r="G161" i="6" a="1"/>
  <c r="G161" i="6" s="1"/>
  <c r="G162" i="6" a="1"/>
  <c r="G162" i="6" s="1"/>
  <c r="G163" i="6" a="1"/>
  <c r="G163" i="6" s="1"/>
  <c r="G164" i="6" a="1"/>
  <c r="G164" i="6" s="1"/>
  <c r="G165" i="6" a="1"/>
  <c r="G165" i="6" s="1"/>
  <c r="G166" i="6" a="1"/>
  <c r="G166" i="6" s="1"/>
  <c r="G167" i="6" a="1"/>
  <c r="G167" i="6" s="1"/>
  <c r="G168" i="6" a="1"/>
  <c r="G168" i="6" s="1"/>
  <c r="G169" i="6" a="1"/>
  <c r="G169" i="6" s="1"/>
  <c r="G170" i="6" a="1"/>
  <c r="G170" i="6" s="1"/>
  <c r="G171" i="6" a="1"/>
  <c r="G171" i="6" s="1"/>
  <c r="G172" i="6" a="1"/>
  <c r="G172" i="6" s="1"/>
  <c r="G173" i="6" a="1"/>
  <c r="G173" i="6" s="1"/>
  <c r="G174" i="6" a="1"/>
  <c r="G174" i="6" s="1"/>
  <c r="G175" i="6" a="1"/>
  <c r="G175" i="6" s="1"/>
  <c r="G176" i="6" a="1"/>
  <c r="G176" i="6" s="1"/>
  <c r="G177" i="6" a="1"/>
  <c r="G177" i="6" s="1"/>
  <c r="G178" i="6" a="1"/>
  <c r="G178" i="6" s="1"/>
  <c r="G179" i="6" a="1"/>
  <c r="G179" i="6" s="1"/>
  <c r="G180" i="6" a="1"/>
  <c r="G180" i="6" s="1"/>
  <c r="G181" i="6" a="1"/>
  <c r="G181" i="6" s="1"/>
  <c r="G182" i="6" a="1"/>
  <c r="G182" i="6" s="1"/>
  <c r="G183" i="6" a="1"/>
  <c r="G183" i="6" s="1"/>
  <c r="G184" i="6" a="1"/>
  <c r="G184" i="6" s="1"/>
  <c r="G185" i="6" a="1"/>
  <c r="G185" i="6" s="1"/>
  <c r="G186" i="6" a="1"/>
  <c r="G186" i="6" s="1"/>
  <c r="G187" i="6" a="1"/>
  <c r="G187" i="6" s="1"/>
  <c r="G188" i="6" a="1"/>
  <c r="G188" i="6" s="1"/>
  <c r="G189" i="6" a="1"/>
  <c r="G189" i="6" s="1"/>
  <c r="G190" i="6" a="1"/>
  <c r="G190" i="6" s="1"/>
  <c r="G191" i="6" a="1"/>
  <c r="G191" i="6" s="1"/>
  <c r="G192" i="6" a="1"/>
  <c r="G192" i="6" s="1"/>
  <c r="G193" i="6" a="1"/>
  <c r="G193" i="6" s="1"/>
  <c r="G194" i="6" a="1"/>
  <c r="G194" i="6" s="1"/>
  <c r="G195" i="6" a="1"/>
  <c r="G195" i="6" s="1"/>
  <c r="G196" i="6" a="1"/>
  <c r="G196" i="6" s="1"/>
  <c r="G197" i="6" a="1"/>
  <c r="G197" i="6" s="1"/>
  <c r="G198" i="6" a="1"/>
  <c r="G198" i="6" s="1"/>
  <c r="G199" i="6" a="1"/>
  <c r="G199" i="6" s="1"/>
  <c r="G200" i="6" a="1"/>
  <c r="G200" i="6" s="1"/>
  <c r="G201" i="6" a="1"/>
  <c r="G201" i="6" s="1"/>
  <c r="G202" i="6" a="1"/>
  <c r="G202" i="6" s="1"/>
  <c r="G203" i="6" a="1"/>
  <c r="G203" i="6" s="1"/>
  <c r="G204" i="6" a="1"/>
  <c r="G204" i="6" s="1"/>
  <c r="G205" i="6" a="1"/>
  <c r="G205" i="6" s="1"/>
  <c r="G206" i="6" a="1"/>
  <c r="G206" i="6" s="1"/>
  <c r="G207" i="6" a="1"/>
  <c r="G207" i="6" s="1"/>
  <c r="G208" i="6" a="1"/>
  <c r="G208" i="6" s="1"/>
  <c r="G209" i="6" a="1"/>
  <c r="G209" i="6" s="1"/>
  <c r="G210" i="6" a="1"/>
  <c r="G210" i="6" s="1"/>
  <c r="G211" i="6" a="1"/>
  <c r="G211" i="6" s="1"/>
  <c r="G212" i="6" a="1"/>
  <c r="G212" i="6" s="1"/>
  <c r="G213" i="6" a="1"/>
  <c r="G213" i="6" s="1"/>
  <c r="G214" i="6" a="1"/>
  <c r="G214" i="6" s="1"/>
  <c r="G215" i="6" a="1"/>
  <c r="G215" i="6" s="1"/>
  <c r="G216" i="6" a="1"/>
  <c r="G216" i="6" s="1"/>
  <c r="G217" i="6" a="1"/>
  <c r="G217" i="6" s="1"/>
  <c r="G218" i="6" a="1"/>
  <c r="G218" i="6" s="1"/>
  <c r="G219" i="6" a="1"/>
  <c r="G219" i="6" s="1"/>
  <c r="G220" i="6" a="1"/>
  <c r="G220" i="6" s="1"/>
  <c r="G221" i="6" a="1"/>
  <c r="G221" i="6" s="1"/>
  <c r="G222" i="6" a="1"/>
  <c r="G222" i="6" s="1"/>
  <c r="G223" i="6" a="1"/>
  <c r="G223" i="6" s="1"/>
  <c r="G224" i="6" a="1"/>
  <c r="G224" i="6" s="1"/>
  <c r="G225" i="6" a="1"/>
  <c r="G225" i="6" s="1"/>
  <c r="G226" i="6" a="1"/>
  <c r="G226" i="6" s="1"/>
  <c r="G227" i="6" a="1"/>
  <c r="G227" i="6" s="1"/>
  <c r="G228" i="6" a="1"/>
  <c r="G228" i="6" s="1"/>
  <c r="G229" i="6" a="1"/>
  <c r="G229" i="6" s="1"/>
  <c r="G230" i="6" a="1"/>
  <c r="G230" i="6" s="1"/>
  <c r="G231" i="6" a="1"/>
  <c r="G231" i="6" s="1"/>
  <c r="G232" i="6" a="1"/>
  <c r="G232" i="6" s="1"/>
  <c r="G233" i="6" a="1"/>
  <c r="G233" i="6" s="1"/>
  <c r="G234" i="6" a="1"/>
  <c r="G234" i="6" s="1"/>
  <c r="G235" i="6" a="1"/>
  <c r="G235" i="6" s="1"/>
  <c r="G236" i="6" a="1"/>
  <c r="G236" i="6" s="1"/>
  <c r="G237" i="6" a="1"/>
  <c r="G237" i="6" s="1"/>
  <c r="G238" i="6" a="1"/>
  <c r="G238" i="6" s="1"/>
  <c r="G239" i="6" a="1"/>
  <c r="G239" i="6" s="1"/>
  <c r="G240" i="6" a="1"/>
  <c r="G240" i="6" s="1"/>
  <c r="G241" i="6" a="1"/>
  <c r="G241" i="6" s="1"/>
  <c r="G242" i="6" a="1"/>
  <c r="G242" i="6" s="1"/>
  <c r="G243" i="6" a="1"/>
  <c r="G243" i="6" s="1"/>
  <c r="G244" i="6" a="1"/>
  <c r="G244" i="6" s="1"/>
  <c r="G245" i="6" a="1"/>
  <c r="G245" i="6" s="1"/>
  <c r="G246" i="6" a="1"/>
  <c r="G246" i="6" s="1"/>
  <c r="G247" i="6" a="1"/>
  <c r="G247" i="6" s="1"/>
  <c r="G248" i="6" a="1"/>
  <c r="G248" i="6" s="1"/>
  <c r="G249" i="6" a="1"/>
  <c r="G249" i="6" s="1"/>
  <c r="G250" i="6" a="1"/>
  <c r="G250" i="6" s="1"/>
  <c r="G251" i="6" a="1"/>
  <c r="G251" i="6" s="1"/>
  <c r="G252" i="6" a="1"/>
  <c r="G252" i="6" s="1"/>
  <c r="G253" i="6" a="1"/>
  <c r="G253" i="6" s="1"/>
  <c r="G254" i="6" a="1"/>
  <c r="G254" i="6" s="1"/>
  <c r="G255" i="6" a="1"/>
  <c r="G255" i="6" s="1"/>
  <c r="G256" i="6" a="1"/>
  <c r="G256" i="6" s="1"/>
  <c r="G257" i="6" a="1"/>
  <c r="G257" i="6" s="1"/>
  <c r="G258" i="6" a="1"/>
  <c r="G258" i="6" s="1"/>
  <c r="G259" i="6" a="1"/>
  <c r="G259" i="6" s="1"/>
  <c r="G260" i="6" a="1"/>
  <c r="G260" i="6" s="1"/>
  <c r="G261" i="6" a="1"/>
  <c r="G261" i="6" s="1"/>
  <c r="G262" i="6" a="1"/>
  <c r="G262" i="6" s="1"/>
  <c r="G263" i="6" a="1"/>
  <c r="G263" i="6" s="1"/>
  <c r="G264" i="6" a="1"/>
  <c r="G264" i="6" s="1"/>
  <c r="G265" i="6" a="1"/>
  <c r="G265" i="6" s="1"/>
  <c r="G266" i="6" a="1"/>
  <c r="G266" i="6" s="1"/>
  <c r="G267" i="6" a="1"/>
  <c r="G267" i="6" s="1"/>
  <c r="G268" i="6" a="1"/>
  <c r="G268" i="6" s="1"/>
  <c r="G269" i="6" a="1"/>
  <c r="G269" i="6" s="1"/>
  <c r="G270" i="6" a="1"/>
  <c r="G270" i="6" s="1"/>
  <c r="G271" i="6" a="1"/>
  <c r="G271" i="6" s="1"/>
  <c r="G272" i="6" a="1"/>
  <c r="G272" i="6" s="1"/>
  <c r="G273" i="6" a="1"/>
  <c r="G273" i="6" s="1"/>
  <c r="G274" i="6" a="1"/>
  <c r="G274" i="6" s="1"/>
  <c r="G275" i="6" a="1"/>
  <c r="G275" i="6" s="1"/>
  <c r="G276" i="6" a="1"/>
  <c r="G276" i="6" s="1"/>
  <c r="G277" i="6" a="1"/>
  <c r="G277" i="6" s="1"/>
  <c r="G278" i="6" a="1"/>
  <c r="G278" i="6" s="1"/>
  <c r="G279" i="6" a="1"/>
  <c r="G279" i="6" s="1"/>
  <c r="G280" i="6" a="1"/>
  <c r="G280" i="6" s="1"/>
  <c r="G281" i="6" a="1"/>
  <c r="G281" i="6" s="1"/>
  <c r="G282" i="6" a="1"/>
  <c r="G282" i="6" s="1"/>
  <c r="G283" i="6" a="1"/>
  <c r="G283" i="6" s="1"/>
  <c r="G284" i="6" a="1"/>
  <c r="G284" i="6" s="1"/>
  <c r="G285" i="6" a="1"/>
  <c r="G285" i="6" s="1"/>
  <c r="G286" i="6" a="1"/>
  <c r="G286" i="6" s="1"/>
  <c r="G287" i="6" a="1"/>
  <c r="G287" i="6" s="1"/>
  <c r="G288" i="6" a="1"/>
  <c r="G288" i="6" s="1"/>
  <c r="G289" i="6" a="1"/>
  <c r="G289" i="6" s="1"/>
  <c r="G290" i="6" a="1"/>
  <c r="G290" i="6" s="1"/>
  <c r="G291" i="6" a="1"/>
  <c r="G291" i="6" s="1"/>
  <c r="G292" i="6" a="1"/>
  <c r="G292" i="6" s="1"/>
  <c r="G293" i="6" a="1"/>
  <c r="G293" i="6" s="1"/>
  <c r="G294" i="6" a="1"/>
  <c r="G294" i="6" s="1"/>
  <c r="G295" i="6" a="1"/>
  <c r="G295" i="6" s="1"/>
  <c r="G296" i="6" a="1"/>
  <c r="G296" i="6" s="1"/>
  <c r="G297" i="6" a="1"/>
  <c r="G297" i="6" s="1"/>
  <c r="G298" i="6" a="1"/>
  <c r="G298" i="6" s="1"/>
  <c r="G299" i="6" a="1"/>
  <c r="G299" i="6" s="1"/>
  <c r="G300" i="6" a="1"/>
  <c r="G300" i="6" s="1"/>
  <c r="G301" i="6" a="1"/>
  <c r="G301" i="6" s="1"/>
  <c r="G302" i="6" a="1"/>
  <c r="G302" i="6" s="1"/>
  <c r="G303" i="6" a="1"/>
  <c r="G303" i="6" s="1"/>
  <c r="G304" i="6" a="1"/>
  <c r="G304" i="6" s="1"/>
  <c r="G305" i="6" a="1"/>
  <c r="G305" i="6" s="1"/>
  <c r="G306" i="6" a="1"/>
  <c r="G306" i="6" s="1"/>
  <c r="G307" i="6" a="1"/>
  <c r="G307" i="6" s="1"/>
  <c r="G308" i="6" a="1"/>
  <c r="G308" i="6" s="1"/>
  <c r="G309" i="6" a="1"/>
  <c r="G309" i="6" s="1"/>
  <c r="G310" i="6" a="1"/>
  <c r="G310" i="6" s="1"/>
  <c r="G311" i="6" a="1"/>
  <c r="G311" i="6" s="1"/>
  <c r="G312" i="6" a="1"/>
  <c r="G312" i="6" s="1"/>
  <c r="G313" i="6" a="1"/>
  <c r="G313" i="6" s="1"/>
  <c r="G314" i="6" a="1"/>
  <c r="G314" i="6" s="1"/>
  <c r="G315" i="6" a="1"/>
  <c r="G315" i="6" s="1"/>
  <c r="G316" i="6" a="1"/>
  <c r="G316" i="6" s="1"/>
  <c r="G317" i="6" a="1"/>
  <c r="G317" i="6" s="1"/>
  <c r="G318" i="6" a="1"/>
  <c r="G318" i="6" s="1"/>
  <c r="G319" i="6" a="1"/>
  <c r="G319" i="6" s="1"/>
  <c r="G320" i="6" a="1"/>
  <c r="G320" i="6" s="1"/>
  <c r="G321" i="6" a="1"/>
  <c r="G321" i="6" s="1"/>
  <c r="G322" i="6" a="1"/>
  <c r="G322" i="6" s="1"/>
  <c r="G323" i="6" a="1"/>
  <c r="G323" i="6" s="1"/>
  <c r="G324" i="6" a="1"/>
  <c r="G324" i="6" s="1"/>
  <c r="G325" i="6" a="1"/>
  <c r="G325" i="6" s="1"/>
  <c r="G326" i="6" a="1"/>
  <c r="G326" i="6" s="1"/>
  <c r="G327" i="6" a="1"/>
  <c r="G327" i="6" s="1"/>
  <c r="G328" i="6" a="1"/>
  <c r="G328" i="6" s="1"/>
  <c r="G329" i="6" a="1"/>
  <c r="G329" i="6" s="1"/>
  <c r="G330" i="6" a="1"/>
  <c r="G330" i="6" s="1"/>
  <c r="G331" i="6" a="1"/>
  <c r="G331" i="6" s="1"/>
  <c r="G332" i="6" a="1"/>
  <c r="G332" i="6" s="1"/>
  <c r="G333" i="6" a="1"/>
  <c r="G333" i="6" s="1"/>
  <c r="G334" i="6" a="1"/>
  <c r="G334" i="6" s="1"/>
  <c r="G335" i="6" a="1"/>
  <c r="G335" i="6" s="1"/>
  <c r="G336" i="6" a="1"/>
  <c r="G336" i="6" s="1"/>
  <c r="G337" i="6" a="1"/>
  <c r="G337" i="6" s="1"/>
  <c r="G338" i="6" a="1"/>
  <c r="G338" i="6" s="1"/>
  <c r="G339" i="6" a="1"/>
  <c r="G339" i="6" s="1"/>
  <c r="G340" i="6" a="1"/>
  <c r="G340" i="6" s="1"/>
  <c r="G341" i="6" a="1"/>
  <c r="G341" i="6" s="1"/>
  <c r="G342" i="6" a="1"/>
  <c r="G342" i="6" s="1"/>
  <c r="G343" i="6" a="1"/>
  <c r="G343" i="6" s="1"/>
  <c r="G344" i="6" a="1"/>
  <c r="G344" i="6" s="1"/>
  <c r="G345" i="6" a="1"/>
  <c r="G345" i="6" s="1"/>
  <c r="G346" i="6" a="1"/>
  <c r="G346" i="6" s="1"/>
  <c r="G347" i="6" a="1"/>
  <c r="G347" i="6" s="1"/>
  <c r="G348" i="6" a="1"/>
  <c r="G348" i="6" s="1"/>
  <c r="G349" i="6" a="1"/>
  <c r="G349" i="6" s="1"/>
  <c r="G350" i="6" a="1"/>
  <c r="G350" i="6" s="1"/>
  <c r="G351" i="6" a="1"/>
  <c r="G351" i="6" s="1"/>
  <c r="G352" i="6" a="1"/>
  <c r="G352" i="6" s="1"/>
  <c r="G353" i="6" a="1"/>
  <c r="G353" i="6" s="1"/>
  <c r="G354" i="6" a="1"/>
  <c r="G354" i="6" s="1"/>
  <c r="G355" i="6" a="1"/>
  <c r="G355" i="6" s="1"/>
  <c r="G356" i="6" a="1"/>
  <c r="G356" i="6" s="1"/>
  <c r="G357" i="6" a="1"/>
  <c r="G357" i="6" s="1"/>
  <c r="G358" i="6" a="1"/>
  <c r="G358" i="6" s="1"/>
  <c r="G359" i="6" a="1"/>
  <c r="G359" i="6" s="1"/>
  <c r="G360" i="6" a="1"/>
  <c r="G360" i="6" s="1"/>
  <c r="G361" i="6" a="1"/>
  <c r="G361" i="6" s="1"/>
  <c r="G362" i="6" a="1"/>
  <c r="G362" i="6" s="1"/>
  <c r="G363" i="6" a="1"/>
  <c r="G363" i="6" s="1"/>
  <c r="G364" i="6" a="1"/>
  <c r="G364" i="6" s="1"/>
  <c r="G365" i="6" a="1"/>
  <c r="G365" i="6" s="1"/>
  <c r="G366" i="6" a="1"/>
  <c r="G366" i="6" s="1"/>
  <c r="G367" i="6" a="1"/>
  <c r="G367" i="6" s="1"/>
  <c r="G368" i="6" a="1"/>
  <c r="G368" i="6" s="1"/>
  <c r="G369" i="6" a="1"/>
  <c r="G369" i="6" s="1"/>
  <c r="G370" i="6" a="1"/>
  <c r="G370" i="6" s="1"/>
  <c r="G371" i="6" a="1"/>
  <c r="G371" i="6" s="1"/>
  <c r="G372" i="6" a="1"/>
  <c r="G372" i="6" s="1"/>
  <c r="G373" i="6" a="1"/>
  <c r="G373" i="6" s="1"/>
  <c r="G374" i="6" a="1"/>
  <c r="G374" i="6" s="1"/>
  <c r="G375" i="6" a="1"/>
  <c r="G375" i="6" s="1"/>
  <c r="G376" i="6" a="1"/>
  <c r="G376" i="6" s="1"/>
  <c r="G377" i="6" a="1"/>
  <c r="G377" i="6" s="1"/>
  <c r="G378" i="6" a="1"/>
  <c r="G378" i="6" s="1"/>
  <c r="G379" i="6" a="1"/>
  <c r="G379" i="6" s="1"/>
  <c r="G380" i="6" a="1"/>
  <c r="G380" i="6" s="1"/>
  <c r="G381" i="6" a="1"/>
  <c r="G381" i="6" s="1"/>
  <c r="G382" i="6" a="1"/>
  <c r="G382" i="6" s="1"/>
  <c r="G383" i="6" a="1"/>
  <c r="G383" i="6" s="1"/>
  <c r="G384" i="6" a="1"/>
  <c r="G384" i="6" s="1"/>
  <c r="G385" i="6" a="1"/>
  <c r="G385" i="6" s="1"/>
  <c r="G386" i="6" a="1"/>
  <c r="G386" i="6" s="1"/>
  <c r="G387" i="6" a="1"/>
  <c r="G387" i="6" s="1"/>
  <c r="G388" i="6" a="1"/>
  <c r="G388" i="6" s="1"/>
  <c r="G389" i="6" a="1"/>
  <c r="G389" i="6" s="1"/>
  <c r="G390" i="6" a="1"/>
  <c r="G390" i="6" s="1"/>
  <c r="G391" i="6" a="1"/>
  <c r="G391" i="6" s="1"/>
  <c r="G392" i="6" a="1"/>
  <c r="G392" i="6" s="1"/>
  <c r="G393" i="6" a="1"/>
  <c r="G393" i="6" s="1"/>
  <c r="G394" i="6" a="1"/>
  <c r="G394" i="6" s="1"/>
  <c r="G395" i="6" a="1"/>
  <c r="G395" i="6" s="1"/>
  <c r="G396" i="6" a="1"/>
  <c r="G396" i="6" s="1"/>
  <c r="G397" i="6" a="1"/>
  <c r="G397" i="6" s="1"/>
  <c r="G398" i="6" a="1"/>
  <c r="G398" i="6" s="1"/>
  <c r="G399" i="6" a="1"/>
  <c r="G399" i="6" s="1"/>
  <c r="G400" i="6" a="1"/>
  <c r="G400" i="6" s="1"/>
  <c r="G401" i="6" a="1"/>
  <c r="G401" i="6" s="1"/>
  <c r="G402" i="6" a="1"/>
  <c r="G402" i="6" s="1"/>
  <c r="G403" i="6" a="1"/>
  <c r="G403" i="6" s="1"/>
  <c r="G404" i="6" a="1"/>
  <c r="G404" i="6" s="1"/>
  <c r="G405" i="6" a="1"/>
  <c r="G405" i="6" s="1"/>
  <c r="G406" i="6" a="1"/>
  <c r="G406" i="6" s="1"/>
  <c r="G407" i="6" a="1"/>
  <c r="G407" i="6" s="1"/>
  <c r="G408" i="6" a="1"/>
  <c r="G408" i="6" s="1"/>
  <c r="G409" i="6" a="1"/>
  <c r="G409" i="6" s="1"/>
  <c r="G410" i="6" a="1"/>
  <c r="G410" i="6" s="1"/>
  <c r="G411" i="6" a="1"/>
  <c r="G411" i="6" s="1"/>
  <c r="G412" i="6" a="1"/>
  <c r="G412" i="6" s="1"/>
  <c r="G413" i="6" a="1"/>
  <c r="G413" i="6" s="1"/>
  <c r="G414" i="6" a="1"/>
  <c r="G414" i="6" s="1"/>
  <c r="G415" i="6" a="1"/>
  <c r="G415" i="6" s="1"/>
  <c r="G416" i="6" a="1"/>
  <c r="G416" i="6" s="1"/>
  <c r="G417" i="6" a="1"/>
  <c r="G417" i="6" s="1"/>
  <c r="G418" i="6" a="1"/>
  <c r="G418" i="6" s="1"/>
  <c r="G419" i="6" a="1"/>
  <c r="G419" i="6" s="1"/>
  <c r="G420" i="6" a="1"/>
  <c r="G420" i="6" s="1"/>
  <c r="G421" i="6" a="1"/>
  <c r="G421" i="6" s="1"/>
  <c r="G422" i="6" a="1"/>
  <c r="G422" i="6" s="1"/>
  <c r="G423" i="6" a="1"/>
  <c r="G423" i="6" s="1"/>
  <c r="G424" i="6" a="1"/>
  <c r="G424" i="6" s="1"/>
  <c r="G425" i="6" a="1"/>
  <c r="G425" i="6" s="1"/>
  <c r="G426" i="6" a="1"/>
  <c r="G426" i="6" s="1"/>
  <c r="G427" i="6" a="1"/>
  <c r="G427" i="6" s="1"/>
  <c r="G428" i="6" a="1"/>
  <c r="G428" i="6" s="1"/>
  <c r="G429" i="6" a="1"/>
  <c r="G429" i="6" s="1"/>
  <c r="G430" i="6" a="1"/>
  <c r="G430" i="6" s="1"/>
  <c r="G431" i="6" a="1"/>
  <c r="G431" i="6" s="1"/>
  <c r="G432" i="6" a="1"/>
  <c r="G432" i="6" s="1"/>
  <c r="G433" i="6" a="1"/>
  <c r="G433" i="6" s="1"/>
  <c r="G434" i="6" a="1"/>
  <c r="G434" i="6" s="1"/>
  <c r="G435" i="6" a="1"/>
  <c r="G435" i="6" s="1"/>
  <c r="G436" i="6" a="1"/>
  <c r="G436" i="6" s="1"/>
  <c r="G437" i="6" a="1"/>
  <c r="G437" i="6" s="1"/>
  <c r="G438" i="6" a="1"/>
  <c r="G438" i="6" s="1"/>
  <c r="G439" i="6" a="1"/>
  <c r="G439" i="6" s="1"/>
  <c r="G440" i="6" a="1"/>
  <c r="G440" i="6" s="1"/>
  <c r="G441" i="6" a="1"/>
  <c r="G441" i="6" s="1"/>
  <c r="G442" i="6" a="1"/>
  <c r="G442" i="6" s="1"/>
  <c r="G443" i="6" a="1"/>
  <c r="G443" i="6" s="1"/>
  <c r="G444" i="6" a="1"/>
  <c r="G444" i="6" s="1"/>
  <c r="G445" i="6" a="1"/>
  <c r="G445" i="6" s="1"/>
  <c r="G446" i="6" a="1"/>
  <c r="G446" i="6" s="1"/>
  <c r="G447" i="6" a="1"/>
  <c r="G447" i="6" s="1"/>
  <c r="G448" i="6" a="1"/>
  <c r="G448" i="6" s="1"/>
  <c r="G449" i="6" a="1"/>
  <c r="G449" i="6" s="1"/>
  <c r="G450" i="6" a="1"/>
  <c r="G450" i="6" s="1"/>
  <c r="G451" i="6" a="1"/>
  <c r="G451" i="6" s="1"/>
  <c r="G452" i="6" a="1"/>
  <c r="G452" i="6" s="1"/>
  <c r="G453" i="6" a="1"/>
  <c r="G453" i="6" s="1"/>
  <c r="G454" i="6" a="1"/>
  <c r="G454" i="6" s="1"/>
  <c r="G455" i="6" a="1"/>
  <c r="G455" i="6" s="1"/>
  <c r="G456" i="6" a="1"/>
  <c r="G456" i="6" s="1"/>
  <c r="G457" i="6" a="1"/>
  <c r="G457" i="6" s="1"/>
  <c r="G458" i="6" a="1"/>
  <c r="G458" i="6" s="1"/>
  <c r="G459" i="6" a="1"/>
  <c r="G459" i="6" s="1"/>
  <c r="G460" i="6" a="1"/>
  <c r="G460" i="6" s="1"/>
  <c r="G461" i="6" a="1"/>
  <c r="G461" i="6" s="1"/>
  <c r="G462" i="6" a="1"/>
  <c r="G462" i="6" s="1"/>
  <c r="G463" i="6" a="1"/>
  <c r="G463" i="6" s="1"/>
  <c r="G464" i="6" a="1"/>
  <c r="G464" i="6" s="1"/>
  <c r="G465" i="6" a="1"/>
  <c r="G465" i="6" s="1"/>
  <c r="G466" i="6" a="1"/>
  <c r="G466" i="6" s="1"/>
  <c r="G467" i="6" a="1"/>
  <c r="G467" i="6" s="1"/>
  <c r="G468" i="6" a="1"/>
  <c r="G468" i="6" s="1"/>
  <c r="G469" i="6" a="1"/>
  <c r="G469" i="6" s="1"/>
  <c r="G470" i="6" a="1"/>
  <c r="G470" i="6" s="1"/>
  <c r="G471" i="6" a="1"/>
  <c r="G471" i="6" s="1"/>
  <c r="G472" i="6" a="1"/>
  <c r="G472" i="6" s="1"/>
  <c r="G473" i="6" a="1"/>
  <c r="G473" i="6" s="1"/>
  <c r="G474" i="6" a="1"/>
  <c r="G474" i="6" s="1"/>
  <c r="G475" i="6" a="1"/>
  <c r="G475" i="6" s="1"/>
  <c r="G476" i="6" a="1"/>
  <c r="G476" i="6" s="1"/>
  <c r="G477" i="6" a="1"/>
  <c r="G477" i="6" s="1"/>
  <c r="G478" i="6" a="1"/>
  <c r="G478" i="6" s="1"/>
  <c r="G479" i="6" a="1"/>
  <c r="G479" i="6" s="1"/>
  <c r="G480" i="6" a="1"/>
  <c r="G480" i="6" s="1"/>
  <c r="G481" i="6" a="1"/>
  <c r="G481" i="6" s="1"/>
  <c r="G482" i="6" a="1"/>
  <c r="G482" i="6" s="1"/>
  <c r="G483" i="6" a="1"/>
  <c r="G483" i="6" s="1"/>
  <c r="G484" i="6" a="1"/>
  <c r="G484" i="6" s="1"/>
  <c r="G485" i="6" a="1"/>
  <c r="G485" i="6" s="1"/>
  <c r="G486" i="6" a="1"/>
  <c r="G486" i="6" s="1"/>
  <c r="G487" i="6" a="1"/>
  <c r="G487" i="6" s="1"/>
  <c r="G488" i="6" a="1"/>
  <c r="G488" i="6" s="1"/>
  <c r="G489" i="6" a="1"/>
  <c r="G489" i="6" s="1"/>
  <c r="G490" i="6" a="1"/>
  <c r="G490" i="6" s="1"/>
  <c r="G491" i="6" a="1"/>
  <c r="G491" i="6" s="1"/>
  <c r="G492" i="6" a="1"/>
  <c r="G492" i="6" s="1"/>
  <c r="G493" i="6" a="1"/>
  <c r="G493" i="6" s="1"/>
  <c r="G494" i="6" a="1"/>
  <c r="G494" i="6" s="1"/>
  <c r="G495" i="6" a="1"/>
  <c r="G495" i="6" s="1"/>
  <c r="G496" i="6" a="1"/>
  <c r="G496" i="6" s="1"/>
  <c r="G497" i="6" a="1"/>
  <c r="G497" i="6" s="1"/>
  <c r="G498" i="6" a="1"/>
  <c r="G498" i="6" s="1"/>
  <c r="G499" i="6" a="1"/>
  <c r="G499" i="6" s="1"/>
  <c r="G500" i="6" a="1"/>
  <c r="G500" i="6" s="1"/>
  <c r="G501" i="6" a="1"/>
  <c r="G501" i="6" s="1"/>
  <c r="G502" i="6" a="1"/>
  <c r="G502" i="6" s="1"/>
  <c r="G503" i="6" a="1"/>
  <c r="G503" i="6" s="1"/>
  <c r="G504" i="6" a="1"/>
  <c r="G504" i="6" s="1"/>
  <c r="G505" i="6" a="1"/>
  <c r="G505" i="6" s="1"/>
  <c r="G506" i="6" a="1"/>
  <c r="G506" i="6" s="1"/>
  <c r="G507" i="6" a="1"/>
  <c r="G507" i="6" s="1"/>
  <c r="G508" i="6" a="1"/>
  <c r="G508" i="6" s="1"/>
  <c r="G509" i="6" a="1"/>
  <c r="G509" i="6" s="1"/>
  <c r="G510" i="6" a="1"/>
  <c r="G510" i="6" s="1"/>
  <c r="G511" i="6" a="1"/>
  <c r="G511" i="6" s="1"/>
  <c r="G512" i="6" a="1"/>
  <c r="G512" i="6" s="1"/>
  <c r="G513" i="6" a="1"/>
  <c r="G513" i="6" s="1"/>
  <c r="G514" i="6" a="1"/>
  <c r="G514" i="6" s="1"/>
  <c r="G515" i="6" a="1"/>
  <c r="G515" i="6" s="1"/>
  <c r="G516" i="6" a="1"/>
  <c r="G516" i="6" s="1"/>
  <c r="G517" i="6" a="1"/>
  <c r="G517" i="6" s="1"/>
  <c r="G518" i="6" a="1"/>
  <c r="G518" i="6" s="1"/>
  <c r="G519" i="6" a="1"/>
  <c r="G519" i="6" s="1"/>
  <c r="G520" i="6" a="1"/>
  <c r="G520" i="6" s="1"/>
  <c r="G521" i="6" a="1"/>
  <c r="G521" i="6" s="1"/>
  <c r="G522" i="6" a="1"/>
  <c r="G522" i="6" s="1"/>
  <c r="G523" i="6" a="1"/>
  <c r="G523" i="6" s="1"/>
  <c r="G524" i="6" a="1"/>
  <c r="G524" i="6" s="1"/>
  <c r="G525" i="6" a="1"/>
  <c r="G525" i="6" s="1"/>
  <c r="G526" i="6" a="1"/>
  <c r="G526" i="6" s="1"/>
  <c r="G527" i="6" a="1"/>
  <c r="G527" i="6" s="1"/>
  <c r="G528" i="6" a="1"/>
  <c r="G528" i="6" s="1"/>
  <c r="G529" i="6" a="1"/>
  <c r="G529" i="6" s="1"/>
  <c r="G530" i="6" a="1"/>
  <c r="G530" i="6" s="1"/>
  <c r="G531" i="6" a="1"/>
  <c r="G531" i="6" s="1"/>
  <c r="G532" i="6" a="1"/>
  <c r="G532" i="6" s="1"/>
  <c r="G533" i="6" a="1"/>
  <c r="G533" i="6" s="1"/>
  <c r="G534" i="6" a="1"/>
  <c r="G534" i="6" s="1"/>
  <c r="G535" i="6" a="1"/>
  <c r="G535" i="6" s="1"/>
  <c r="G536" i="6" a="1"/>
  <c r="G536" i="6" s="1"/>
  <c r="G537" i="6" a="1"/>
  <c r="G537" i="6" s="1"/>
  <c r="G538" i="6" a="1"/>
  <c r="G538" i="6" s="1"/>
  <c r="G539" i="6" a="1"/>
  <c r="G539" i="6" s="1"/>
  <c r="G540" i="6" a="1"/>
  <c r="G540" i="6" s="1"/>
  <c r="G541" i="6" a="1"/>
  <c r="G541" i="6" s="1"/>
  <c r="G542" i="6" a="1"/>
  <c r="G542" i="6" s="1"/>
  <c r="G543" i="6" a="1"/>
  <c r="G543" i="6" s="1"/>
  <c r="G544" i="6" a="1"/>
  <c r="G544" i="6" s="1"/>
  <c r="G545" i="6" a="1"/>
  <c r="G545" i="6" s="1"/>
  <c r="G546" i="6" a="1"/>
  <c r="G546" i="6" s="1"/>
  <c r="G547" i="6" a="1"/>
  <c r="G547" i="6" s="1"/>
  <c r="G548" i="6" a="1"/>
  <c r="G548" i="6" s="1"/>
  <c r="G549" i="6" a="1"/>
  <c r="G549" i="6" s="1"/>
  <c r="G550" i="6" a="1"/>
  <c r="G550" i="6" s="1"/>
  <c r="G551" i="6" a="1"/>
  <c r="G551" i="6" s="1"/>
  <c r="G552" i="6" a="1"/>
  <c r="G552" i="6" s="1"/>
  <c r="G553" i="6" a="1"/>
  <c r="G553" i="6" s="1"/>
  <c r="G554" i="6" a="1"/>
  <c r="G554" i="6" s="1"/>
  <c r="G555" i="6" a="1"/>
  <c r="G555" i="6" s="1"/>
  <c r="G556" i="6" a="1"/>
  <c r="G556" i="6" s="1"/>
  <c r="G557" i="6" a="1"/>
  <c r="G557" i="6" s="1"/>
  <c r="G558" i="6" a="1"/>
  <c r="G558" i="6" s="1"/>
  <c r="G559" i="6" a="1"/>
  <c r="G559" i="6" s="1"/>
  <c r="G560" i="6" a="1"/>
  <c r="G560" i="6" s="1"/>
  <c r="G561" i="6" a="1"/>
  <c r="G561" i="6" s="1"/>
  <c r="G562" i="6" a="1"/>
  <c r="G562" i="6" s="1"/>
  <c r="G563" i="6" a="1"/>
  <c r="G563" i="6" s="1"/>
  <c r="G564" i="6" a="1"/>
  <c r="G564" i="6" s="1"/>
  <c r="G565" i="6" a="1"/>
  <c r="G565" i="6" s="1"/>
  <c r="G566" i="6" a="1"/>
  <c r="G566" i="6" s="1"/>
  <c r="G567" i="6" a="1"/>
  <c r="G567" i="6" s="1"/>
  <c r="G568" i="6" a="1"/>
  <c r="G568" i="6" s="1"/>
  <c r="G569" i="6" a="1"/>
  <c r="G569" i="6" s="1"/>
  <c r="G570" i="6" a="1"/>
  <c r="G570" i="6" s="1"/>
  <c r="G571" i="6" a="1"/>
  <c r="G571" i="6" s="1"/>
  <c r="G572" i="6" a="1"/>
  <c r="G572" i="6" s="1"/>
  <c r="G573" i="6" a="1"/>
  <c r="G573" i="6" s="1"/>
  <c r="G574" i="6" a="1"/>
  <c r="G574" i="6" s="1"/>
  <c r="G575" i="6" a="1"/>
  <c r="G575" i="6" s="1"/>
  <c r="G576" i="6" a="1"/>
  <c r="G576" i="6" s="1"/>
  <c r="G577" i="6" a="1"/>
  <c r="G577" i="6" s="1"/>
  <c r="G578" i="6" a="1"/>
  <c r="G578" i="6" s="1"/>
  <c r="G579" i="6" a="1"/>
  <c r="G579" i="6" s="1"/>
  <c r="G580" i="6" a="1"/>
  <c r="G580" i="6" s="1"/>
  <c r="G581" i="6" a="1"/>
  <c r="G581" i="6" s="1"/>
  <c r="G582" i="6" a="1"/>
  <c r="G582" i="6" s="1"/>
  <c r="G583" i="6" a="1"/>
  <c r="G583" i="6" s="1"/>
  <c r="G584" i="6" a="1"/>
  <c r="G584" i="6" s="1"/>
  <c r="G585" i="6" a="1"/>
  <c r="G585" i="6" s="1"/>
  <c r="G586" i="6" a="1"/>
  <c r="G586" i="6" s="1"/>
  <c r="G587" i="6" a="1"/>
  <c r="G587" i="6" s="1"/>
  <c r="G588" i="6" a="1"/>
  <c r="G588" i="6" s="1"/>
  <c r="G589" i="6" a="1"/>
  <c r="G589" i="6" s="1"/>
  <c r="G590" i="6" a="1"/>
  <c r="G590" i="6" s="1"/>
  <c r="G591" i="6" a="1"/>
  <c r="G591" i="6" s="1"/>
  <c r="G592" i="6" a="1"/>
  <c r="G592" i="6" s="1"/>
  <c r="G593" i="6" a="1"/>
  <c r="G593" i="6" s="1"/>
  <c r="G594" i="6" a="1"/>
  <c r="G594" i="6" s="1"/>
  <c r="G595" i="6" a="1"/>
  <c r="G595" i="6" s="1"/>
  <c r="G596" i="6" a="1"/>
  <c r="G596" i="6" s="1"/>
  <c r="G597" i="6" a="1"/>
  <c r="G597" i="6" s="1"/>
  <c r="G598" i="6" a="1"/>
  <c r="G598" i="6" s="1"/>
  <c r="G599" i="6" a="1"/>
  <c r="G599" i="6" s="1"/>
  <c r="G600" i="6" a="1"/>
  <c r="G600" i="6" s="1"/>
  <c r="G601" i="6" a="1"/>
  <c r="G601" i="6" s="1"/>
  <c r="G602" i="6" a="1"/>
  <c r="G602" i="6" s="1"/>
  <c r="G603" i="6" a="1"/>
  <c r="G603" i="6" s="1"/>
  <c r="G604" i="6" a="1"/>
  <c r="G604" i="6" s="1"/>
  <c r="G605" i="6" a="1"/>
  <c r="G605" i="6" s="1"/>
  <c r="G606" i="6" a="1"/>
  <c r="G606" i="6" s="1"/>
  <c r="G607" i="6" a="1"/>
  <c r="G607" i="6" s="1"/>
  <c r="G608" i="6" a="1"/>
  <c r="G608" i="6" s="1"/>
  <c r="G609" i="6" a="1"/>
  <c r="G609" i="6" s="1"/>
  <c r="G610" i="6" a="1"/>
  <c r="G610" i="6" s="1"/>
  <c r="G611" i="6" a="1"/>
  <c r="G611" i="6" s="1"/>
  <c r="G612" i="6" a="1"/>
  <c r="G612" i="6" s="1"/>
  <c r="G613" i="6" a="1"/>
  <c r="G613" i="6" s="1"/>
  <c r="G614" i="6" a="1"/>
  <c r="G614" i="6" s="1"/>
  <c r="G615" i="6" a="1"/>
  <c r="G615" i="6" s="1"/>
  <c r="G616" i="6" a="1"/>
  <c r="G616" i="6" s="1"/>
  <c r="G617" i="6" a="1"/>
  <c r="G617" i="6" s="1"/>
  <c r="G618" i="6" a="1"/>
  <c r="G618" i="6" s="1"/>
  <c r="G619" i="6" a="1"/>
  <c r="G619" i="6" s="1"/>
  <c r="G620" i="6" a="1"/>
  <c r="G620" i="6" s="1"/>
  <c r="G621" i="6" a="1"/>
  <c r="G621" i="6" s="1"/>
  <c r="G622" i="6" a="1"/>
  <c r="G622" i="6" s="1"/>
  <c r="G623" i="6" a="1"/>
  <c r="G623" i="6" s="1"/>
  <c r="G624" i="6" a="1"/>
  <c r="G624" i="6" s="1"/>
  <c r="G625" i="6" a="1"/>
  <c r="G625" i="6" s="1"/>
  <c r="G626" i="6" a="1"/>
  <c r="G626" i="6" s="1"/>
  <c r="G627" i="6" a="1"/>
  <c r="G627" i="6" s="1"/>
  <c r="G628" i="6" a="1"/>
  <c r="G628" i="6" s="1"/>
  <c r="G629" i="6" a="1"/>
  <c r="G629" i="6" s="1"/>
  <c r="G630" i="6" a="1"/>
  <c r="G630" i="6" s="1"/>
  <c r="G631" i="6" a="1"/>
  <c r="G631" i="6" s="1"/>
  <c r="G632" i="6" a="1"/>
  <c r="G632" i="6" s="1"/>
  <c r="G633" i="6" a="1"/>
  <c r="G633" i="6" s="1"/>
  <c r="G634" i="6" a="1"/>
  <c r="G634" i="6" s="1"/>
  <c r="G635" i="6" a="1"/>
  <c r="G635" i="6" s="1"/>
  <c r="G636" i="6" a="1"/>
  <c r="G636" i="6" s="1"/>
  <c r="G637" i="6" a="1"/>
  <c r="G637" i="6" s="1"/>
  <c r="G638" i="6" a="1"/>
  <c r="G638" i="6" s="1"/>
  <c r="G639" i="6" a="1"/>
  <c r="G639" i="6" s="1"/>
  <c r="G640" i="6" a="1"/>
  <c r="G640" i="6" s="1"/>
  <c r="G641" i="6" a="1"/>
  <c r="G641" i="6" s="1"/>
  <c r="G642" i="6" a="1"/>
  <c r="G642" i="6" s="1"/>
  <c r="G643" i="6" a="1"/>
  <c r="G643" i="6" s="1"/>
  <c r="G644" i="6" a="1"/>
  <c r="G644" i="6" s="1"/>
  <c r="G645" i="6" a="1"/>
  <c r="G645" i="6" s="1"/>
  <c r="G646" i="6" a="1"/>
  <c r="G646" i="6" s="1"/>
  <c r="G647" i="6" a="1"/>
  <c r="G647" i="6" s="1"/>
  <c r="G648" i="6" a="1"/>
  <c r="G648" i="6" s="1"/>
  <c r="G649" i="6" a="1"/>
  <c r="G649" i="6" s="1"/>
  <c r="G650" i="6" a="1"/>
  <c r="G650" i="6" s="1"/>
  <c r="G651" i="6" a="1"/>
  <c r="G651" i="6" s="1"/>
  <c r="G652" i="6" a="1"/>
  <c r="G652" i="6" s="1"/>
  <c r="G653" i="6" a="1"/>
  <c r="G653" i="6" s="1"/>
  <c r="G654" i="6" a="1"/>
  <c r="G654" i="6" s="1"/>
  <c r="G655" i="6" a="1"/>
  <c r="G655" i="6" s="1"/>
  <c r="G656" i="6" a="1"/>
  <c r="G656" i="6" s="1"/>
  <c r="G657" i="6" a="1"/>
  <c r="G657" i="6" s="1"/>
  <c r="G658" i="6" a="1"/>
  <c r="G658" i="6" s="1"/>
  <c r="G659" i="6" a="1"/>
  <c r="G659" i="6" s="1"/>
  <c r="G660" i="6" a="1"/>
  <c r="G660" i="6" s="1"/>
  <c r="G661" i="6" a="1"/>
  <c r="G661" i="6" s="1"/>
  <c r="G662" i="6" a="1"/>
  <c r="G662" i="6" s="1"/>
  <c r="G663" i="6" a="1"/>
  <c r="G663" i="6" s="1"/>
  <c r="G664" i="6" a="1"/>
  <c r="G664" i="6" s="1"/>
  <c r="G665" i="6" a="1"/>
  <c r="G665" i="6" s="1"/>
  <c r="G666" i="6" a="1"/>
  <c r="G666" i="6" s="1"/>
  <c r="G667" i="6" a="1"/>
  <c r="G667" i="6" s="1"/>
  <c r="G668" i="6" a="1"/>
  <c r="G668" i="6" s="1"/>
  <c r="G669" i="6" a="1"/>
  <c r="G669" i="6" s="1"/>
  <c r="G670" i="6" a="1"/>
  <c r="G670" i="6" s="1"/>
  <c r="G671" i="6" a="1"/>
  <c r="G671" i="6" s="1"/>
  <c r="G672" i="6" a="1"/>
  <c r="G672" i="6" s="1"/>
  <c r="G673" i="6" a="1"/>
  <c r="G673" i="6" s="1"/>
  <c r="G674" i="6" a="1"/>
  <c r="G674" i="6" s="1"/>
  <c r="G675" i="6" a="1"/>
  <c r="G675" i="6" s="1"/>
  <c r="G676" i="6" a="1"/>
  <c r="G676" i="6" s="1"/>
  <c r="G677" i="6" a="1"/>
  <c r="G677" i="6" s="1"/>
  <c r="G678" i="6" a="1"/>
  <c r="G678" i="6" s="1"/>
  <c r="G679" i="6" a="1"/>
  <c r="G679" i="6" s="1"/>
  <c r="G680" i="6" a="1"/>
  <c r="G680" i="6" s="1"/>
  <c r="G681" i="6" a="1"/>
  <c r="G681" i="6" s="1"/>
  <c r="G682" i="6" a="1"/>
  <c r="G682" i="6" s="1"/>
  <c r="G683" i="6" a="1"/>
  <c r="G683" i="6" s="1"/>
  <c r="G684" i="6" a="1"/>
  <c r="G684" i="6" s="1"/>
  <c r="G685" i="6" a="1"/>
  <c r="G685" i="6" s="1"/>
  <c r="G686" i="6" a="1"/>
  <c r="G686" i="6" s="1"/>
  <c r="G687" i="6" a="1"/>
  <c r="G687" i="6" s="1"/>
  <c r="G688" i="6" a="1"/>
  <c r="G688" i="6" s="1"/>
  <c r="G689" i="6" a="1"/>
  <c r="G689" i="6" s="1"/>
  <c r="G690" i="6" a="1"/>
  <c r="G690" i="6" s="1"/>
  <c r="G691" i="6" a="1"/>
  <c r="G691" i="6" s="1"/>
  <c r="G692" i="6" a="1"/>
  <c r="G692" i="6" s="1"/>
  <c r="G693" i="6" a="1"/>
  <c r="G693" i="6" s="1"/>
  <c r="G694" i="6" a="1"/>
  <c r="G694" i="6" s="1"/>
  <c r="G695" i="6" a="1"/>
  <c r="G695" i="6" s="1"/>
  <c r="G696" i="6" a="1"/>
  <c r="G696" i="6" s="1"/>
  <c r="G697" i="6" a="1"/>
  <c r="G697" i="6" s="1"/>
  <c r="G698" i="6" a="1"/>
  <c r="G698" i="6" s="1"/>
  <c r="G699" i="6" a="1"/>
  <c r="G699" i="6" s="1"/>
  <c r="G700" i="6" a="1"/>
  <c r="G700" i="6" s="1"/>
  <c r="G701" i="6" a="1"/>
  <c r="G701" i="6" s="1"/>
  <c r="G702" i="6" a="1"/>
  <c r="G702" i="6" s="1"/>
  <c r="G703" i="6" a="1"/>
  <c r="G703" i="6" s="1"/>
  <c r="G704" i="6" a="1"/>
  <c r="G704" i="6" s="1"/>
  <c r="G705" i="6" a="1"/>
  <c r="G705" i="6" s="1"/>
  <c r="G706" i="6" a="1"/>
  <c r="G706" i="6" s="1"/>
  <c r="G707" i="6" a="1"/>
  <c r="G707" i="6" s="1"/>
  <c r="G708" i="6" a="1"/>
  <c r="G708" i="6" s="1"/>
  <c r="G709" i="6" a="1"/>
  <c r="G709" i="6" s="1"/>
  <c r="G710" i="6" a="1"/>
  <c r="G710" i="6" s="1"/>
  <c r="G711" i="6" a="1"/>
  <c r="G711" i="6" s="1"/>
  <c r="G712" i="6" a="1"/>
  <c r="G712" i="6" s="1"/>
  <c r="G713" i="6" a="1"/>
  <c r="G713" i="6" s="1"/>
  <c r="G714" i="6" a="1"/>
  <c r="G714" i="6" s="1"/>
  <c r="G715" i="6" a="1"/>
  <c r="G715" i="6" s="1"/>
  <c r="G716" i="6" a="1"/>
  <c r="G716" i="6" s="1"/>
  <c r="G717" i="6" a="1"/>
  <c r="G717" i="6" s="1"/>
  <c r="G718" i="6" a="1"/>
  <c r="G718" i="6" s="1"/>
  <c r="G719" i="6" a="1"/>
  <c r="G719" i="6" s="1"/>
  <c r="G720" i="6" a="1"/>
  <c r="G720" i="6" s="1"/>
  <c r="G721" i="6" a="1"/>
  <c r="G721" i="6" s="1"/>
  <c r="G722" i="6" a="1"/>
  <c r="G722" i="6" s="1"/>
  <c r="G723" i="6" a="1"/>
  <c r="G723" i="6" s="1"/>
  <c r="G724" i="6" a="1"/>
  <c r="G724" i="6" s="1"/>
  <c r="G725" i="6" a="1"/>
  <c r="G725" i="6" s="1"/>
  <c r="G726" i="6" a="1"/>
  <c r="G726" i="6" s="1"/>
  <c r="G727" i="6" a="1"/>
  <c r="G727" i="6" s="1"/>
  <c r="G728" i="6" a="1"/>
  <c r="G728" i="6" s="1"/>
  <c r="G729" i="6" a="1"/>
  <c r="G729" i="6" s="1"/>
  <c r="G730" i="6" a="1"/>
  <c r="G730" i="6" s="1"/>
  <c r="G731" i="6" a="1"/>
  <c r="G731" i="6" s="1"/>
  <c r="G732" i="6" a="1"/>
  <c r="G732" i="6" s="1"/>
  <c r="G733" i="6" a="1"/>
  <c r="G733" i="6" s="1"/>
  <c r="G734" i="6" a="1"/>
  <c r="G734" i="6" s="1"/>
  <c r="G735" i="6" a="1"/>
  <c r="G735" i="6" s="1"/>
  <c r="G736" i="6" a="1"/>
  <c r="G736" i="6" s="1"/>
  <c r="G737" i="6" a="1"/>
  <c r="G737" i="6" s="1"/>
  <c r="G738" i="6" a="1"/>
  <c r="G738" i="6" s="1"/>
  <c r="G739" i="6" a="1"/>
  <c r="G739" i="6" s="1"/>
  <c r="G740" i="6" a="1"/>
  <c r="G740" i="6" s="1"/>
  <c r="G741" i="6" a="1"/>
  <c r="G741" i="6" s="1"/>
  <c r="G742" i="6" a="1"/>
  <c r="G742" i="6" s="1"/>
  <c r="G743" i="6" a="1"/>
  <c r="G743" i="6" s="1"/>
  <c r="G744" i="6" a="1"/>
  <c r="G744" i="6" s="1"/>
  <c r="G745" i="6" a="1"/>
  <c r="G745" i="6" s="1"/>
  <c r="G746" i="6" a="1"/>
  <c r="G746" i="6" s="1"/>
  <c r="G747" i="6" a="1"/>
  <c r="G747" i="6" s="1"/>
  <c r="G748" i="6" a="1"/>
  <c r="G748" i="6" s="1"/>
  <c r="G749" i="6" a="1"/>
  <c r="G749" i="6" s="1"/>
  <c r="G750" i="6" a="1"/>
  <c r="G750" i="6" s="1"/>
  <c r="G751" i="6" a="1"/>
  <c r="G751" i="6" s="1"/>
  <c r="G752" i="6" a="1"/>
  <c r="G752" i="6" s="1"/>
  <c r="G753" i="6" a="1"/>
  <c r="G753" i="6" s="1"/>
  <c r="G754" i="6" a="1"/>
  <c r="G754" i="6" s="1"/>
  <c r="G755" i="6" a="1"/>
  <c r="G755" i="6" s="1"/>
  <c r="G756" i="6" a="1"/>
  <c r="G756" i="6" s="1"/>
  <c r="G757" i="6" a="1"/>
  <c r="G757" i="6" s="1"/>
  <c r="G758" i="6" a="1"/>
  <c r="G758" i="6" s="1"/>
  <c r="G759" i="6" a="1"/>
  <c r="G759" i="6" s="1"/>
  <c r="G760" i="6" a="1"/>
  <c r="G760" i="6" s="1"/>
  <c r="G761" i="6" a="1"/>
  <c r="G761" i="6" s="1"/>
  <c r="G762" i="6" a="1"/>
  <c r="G762" i="6" s="1"/>
  <c r="G763" i="6" a="1"/>
  <c r="G763" i="6" s="1"/>
  <c r="G764" i="6" a="1"/>
  <c r="G764" i="6" s="1"/>
  <c r="G765" i="6" a="1"/>
  <c r="G765" i="6" s="1"/>
  <c r="G766" i="6" a="1"/>
  <c r="G766" i="6" s="1"/>
  <c r="G767" i="6" a="1"/>
  <c r="G767" i="6" s="1"/>
  <c r="G768" i="6" a="1"/>
  <c r="G768" i="6" s="1"/>
  <c r="G769" i="6" a="1"/>
  <c r="G769" i="6" s="1"/>
  <c r="G770" i="6" a="1"/>
  <c r="G770" i="6" s="1"/>
  <c r="G771" i="6" a="1"/>
  <c r="G771" i="6" s="1"/>
  <c r="G772" i="6" a="1"/>
  <c r="G772" i="6" s="1"/>
  <c r="G773" i="6" a="1"/>
  <c r="G773" i="6" s="1"/>
  <c r="G774" i="6" a="1"/>
  <c r="G774" i="6" s="1"/>
  <c r="G775" i="6" a="1"/>
  <c r="G775" i="6" s="1"/>
  <c r="G776" i="6" a="1"/>
  <c r="G776" i="6" s="1"/>
  <c r="G777" i="6" a="1"/>
  <c r="G777" i="6" s="1"/>
  <c r="G778" i="6" a="1"/>
  <c r="G778" i="6" s="1"/>
  <c r="G779" i="6" a="1"/>
  <c r="G779" i="6" s="1"/>
  <c r="G780" i="6" a="1"/>
  <c r="G780" i="6" s="1"/>
  <c r="G781" i="6" a="1"/>
  <c r="G781" i="6" s="1"/>
  <c r="G782" i="6" a="1"/>
  <c r="G782" i="6" s="1"/>
  <c r="G783" i="6" a="1"/>
  <c r="G783" i="6" s="1"/>
  <c r="G784" i="6" a="1"/>
  <c r="G784" i="6" s="1"/>
  <c r="G785" i="6" a="1"/>
  <c r="G785" i="6" s="1"/>
  <c r="G786" i="6" a="1"/>
  <c r="G786" i="6" s="1"/>
  <c r="G787" i="6" a="1"/>
  <c r="G787" i="6" s="1"/>
  <c r="G788" i="6" a="1"/>
  <c r="G788" i="6" s="1"/>
  <c r="G789" i="6" a="1"/>
  <c r="G789" i="6" s="1"/>
  <c r="G790" i="6" a="1"/>
  <c r="G790" i="6" s="1"/>
  <c r="G791" i="6" a="1"/>
  <c r="G791" i="6" s="1"/>
  <c r="G792" i="6" a="1"/>
  <c r="G792" i="6" s="1"/>
  <c r="G793" i="6" a="1"/>
  <c r="G793" i="6" s="1"/>
  <c r="G794" i="6" a="1"/>
  <c r="G794" i="6" s="1"/>
  <c r="G795" i="6" a="1"/>
  <c r="G795" i="6" s="1"/>
  <c r="G796" i="6" a="1"/>
  <c r="G796" i="6" s="1"/>
  <c r="G797" i="6" a="1"/>
  <c r="G797" i="6" s="1"/>
  <c r="G798" i="6" a="1"/>
  <c r="G798" i="6" s="1"/>
  <c r="G799" i="6" a="1"/>
  <c r="G799" i="6" s="1"/>
  <c r="G800" i="6" a="1"/>
  <c r="G800" i="6" s="1"/>
  <c r="G801" i="6" a="1"/>
  <c r="G801" i="6" s="1"/>
  <c r="G802" i="6" a="1"/>
  <c r="G802" i="6" s="1"/>
  <c r="G803" i="6" a="1"/>
  <c r="G803" i="6" s="1"/>
  <c r="G804" i="6" a="1"/>
  <c r="G804" i="6" s="1"/>
  <c r="G805" i="6" a="1"/>
  <c r="G805" i="6" s="1"/>
  <c r="G806" i="6" a="1"/>
  <c r="G806" i="6" s="1"/>
  <c r="G807" i="6" a="1"/>
  <c r="G807" i="6" s="1"/>
  <c r="G808" i="6" a="1"/>
  <c r="G808" i="6" s="1"/>
  <c r="G809" i="6" a="1"/>
  <c r="G809" i="6" s="1"/>
  <c r="G810" i="6" a="1"/>
  <c r="G810" i="6" s="1"/>
  <c r="G811" i="6" a="1"/>
  <c r="G811" i="6" s="1"/>
  <c r="G812" i="6" a="1"/>
  <c r="G812" i="6" s="1"/>
  <c r="G813" i="6" a="1"/>
  <c r="G813" i="6" s="1"/>
  <c r="G814" i="6" a="1"/>
  <c r="G814" i="6" s="1"/>
  <c r="G815" i="6" a="1"/>
  <c r="G815" i="6" s="1"/>
  <c r="G816" i="6" a="1"/>
  <c r="G816" i="6" s="1"/>
  <c r="G817" i="6" a="1"/>
  <c r="G817" i="6" s="1"/>
  <c r="G818" i="6" a="1"/>
  <c r="G818" i="6" s="1"/>
  <c r="G819" i="6" a="1"/>
  <c r="G819" i="6" s="1"/>
  <c r="G820" i="6" a="1"/>
  <c r="G820" i="6" s="1"/>
  <c r="G821" i="6" a="1"/>
  <c r="G821" i="6" s="1"/>
  <c r="G822" i="6" a="1"/>
  <c r="G822" i="6" s="1"/>
  <c r="G823" i="6" a="1"/>
  <c r="G823" i="6" s="1"/>
  <c r="G824" i="6" a="1"/>
  <c r="G824" i="6" s="1"/>
  <c r="G825" i="6" a="1"/>
  <c r="G825" i="6" s="1"/>
  <c r="G826" i="6" a="1"/>
  <c r="G826" i="6" s="1"/>
  <c r="G827" i="6" a="1"/>
  <c r="G827" i="6" s="1"/>
  <c r="G828" i="6" a="1"/>
  <c r="G828" i="6" s="1"/>
  <c r="G829" i="6" a="1"/>
  <c r="G829" i="6" s="1"/>
  <c r="G830" i="6" a="1"/>
  <c r="G830" i="6" s="1"/>
  <c r="G831" i="6" a="1"/>
  <c r="G831" i="6" s="1"/>
  <c r="G832" i="6" a="1"/>
  <c r="G832" i="6" s="1"/>
  <c r="G833" i="6" a="1"/>
  <c r="G833" i="6" s="1"/>
  <c r="G834" i="6" a="1"/>
  <c r="G834" i="6" s="1"/>
  <c r="G835" i="6" a="1"/>
  <c r="G835" i="6" s="1"/>
  <c r="G836" i="6" a="1"/>
  <c r="G836" i="6" s="1"/>
  <c r="G837" i="6" a="1"/>
  <c r="G837" i="6" s="1"/>
  <c r="G838" i="6" a="1"/>
  <c r="G838" i="6" s="1"/>
  <c r="G839" i="6" a="1"/>
  <c r="G839" i="6" s="1"/>
  <c r="G840" i="6" a="1"/>
  <c r="G840" i="6" s="1"/>
  <c r="C27" i="11"/>
  <c r="C22" i="11"/>
  <c r="C21" i="11"/>
  <c r="I2" i="6" a="1"/>
  <c r="I2" i="6" s="1"/>
  <c r="I3" i="6" a="1"/>
  <c r="I3" i="6" s="1"/>
  <c r="I4" i="6" a="1"/>
  <c r="I4" i="6" s="1"/>
  <c r="I5" i="6" a="1"/>
  <c r="I5" i="6" s="1"/>
  <c r="I6" i="6" a="1"/>
  <c r="I6" i="6" s="1"/>
  <c r="I7" i="6" a="1"/>
  <c r="I7" i="6" s="1"/>
  <c r="I8" i="6" a="1"/>
  <c r="I8" i="6" s="1"/>
  <c r="I9" i="6" a="1"/>
  <c r="I9" i="6" s="1"/>
  <c r="I10" i="6" a="1"/>
  <c r="I10" i="6" s="1"/>
  <c r="I11" i="6" a="1"/>
  <c r="I11" i="6" s="1"/>
  <c r="I12" i="6" a="1"/>
  <c r="I12" i="6" s="1"/>
  <c r="I13" i="6" a="1"/>
  <c r="I13" i="6" s="1"/>
  <c r="I14" i="6" a="1"/>
  <c r="I14" i="6" s="1"/>
  <c r="I15" i="6" a="1"/>
  <c r="I15" i="6" s="1"/>
  <c r="I16" i="6" a="1"/>
  <c r="I16" i="6" s="1"/>
  <c r="I17" i="6" a="1"/>
  <c r="I17" i="6" s="1"/>
  <c r="I18" i="6" a="1"/>
  <c r="I18" i="6" s="1"/>
  <c r="I19" i="6" a="1"/>
  <c r="I19" i="6" s="1"/>
  <c r="I20" i="6" a="1"/>
  <c r="I20" i="6" s="1"/>
  <c r="I21" i="6" a="1"/>
  <c r="I21" i="6" s="1"/>
  <c r="I22" i="6" a="1"/>
  <c r="I22" i="6" s="1"/>
  <c r="I23" i="6" a="1"/>
  <c r="I23" i="6" s="1"/>
  <c r="I24" i="6" a="1"/>
  <c r="I24" i="6" s="1"/>
  <c r="I25" i="6" a="1"/>
  <c r="I25" i="6" s="1"/>
  <c r="I26" i="6" a="1"/>
  <c r="I26" i="6" s="1"/>
  <c r="I27" i="6" a="1"/>
  <c r="I27" i="6" s="1"/>
  <c r="I28" i="6" a="1"/>
  <c r="I28" i="6" s="1"/>
  <c r="I29" i="6" a="1"/>
  <c r="I29" i="6" s="1"/>
  <c r="I30" i="6" a="1"/>
  <c r="I30" i="6" s="1"/>
  <c r="I31" i="6" a="1"/>
  <c r="I31" i="6" s="1"/>
  <c r="I32" i="6" a="1"/>
  <c r="I32" i="6" s="1"/>
  <c r="I33" i="6" a="1"/>
  <c r="I33" i="6" s="1"/>
  <c r="I34" i="6" a="1"/>
  <c r="I34" i="6" s="1"/>
  <c r="I35" i="6" a="1"/>
  <c r="I35" i="6" s="1"/>
  <c r="I36" i="6" a="1"/>
  <c r="I36" i="6" s="1"/>
  <c r="I37" i="6" a="1"/>
  <c r="I37" i="6" s="1"/>
  <c r="I38" i="6" a="1"/>
  <c r="I38" i="6" s="1"/>
  <c r="I39" i="6" a="1"/>
  <c r="I39" i="6" s="1"/>
  <c r="I40" i="6" a="1"/>
  <c r="I40" i="6" s="1"/>
  <c r="I41" i="6" a="1"/>
  <c r="I41" i="6" s="1"/>
  <c r="I42" i="6" a="1"/>
  <c r="I42" i="6" s="1"/>
  <c r="I43" i="6" a="1"/>
  <c r="I43" i="6" s="1"/>
  <c r="I44" i="6" a="1"/>
  <c r="I44" i="6" s="1"/>
  <c r="I45" i="6" a="1"/>
  <c r="I45" i="6" s="1"/>
  <c r="I46" i="6" a="1"/>
  <c r="I46" i="6" s="1"/>
  <c r="I47" i="6" a="1"/>
  <c r="I47" i="6" s="1"/>
  <c r="I48" i="6" a="1"/>
  <c r="I48" i="6" s="1"/>
  <c r="I49" i="6" a="1"/>
  <c r="I49" i="6" s="1"/>
  <c r="I50" i="6" a="1"/>
  <c r="I50" i="6" s="1"/>
  <c r="I51" i="6" a="1"/>
  <c r="I51" i="6" s="1"/>
  <c r="I52" i="6" a="1"/>
  <c r="I52" i="6" s="1"/>
  <c r="I53" i="6" a="1"/>
  <c r="I53" i="6" s="1"/>
  <c r="I54" i="6" a="1"/>
  <c r="I54" i="6" s="1"/>
  <c r="I55" i="6" a="1"/>
  <c r="I55" i="6" s="1"/>
  <c r="I56" i="6" a="1"/>
  <c r="I56" i="6" s="1"/>
  <c r="I57" i="6" a="1"/>
  <c r="I57" i="6" s="1"/>
  <c r="I58" i="6" a="1"/>
  <c r="I58" i="6" s="1"/>
  <c r="I59" i="6" a="1"/>
  <c r="I59" i="6" s="1"/>
  <c r="I60" i="6" a="1"/>
  <c r="I60" i="6" s="1"/>
  <c r="I61" i="6" a="1"/>
  <c r="I61" i="6" s="1"/>
  <c r="I62" i="6" a="1"/>
  <c r="I62" i="6" s="1"/>
  <c r="I63" i="6" a="1"/>
  <c r="I63" i="6" s="1"/>
  <c r="I64" i="6" a="1"/>
  <c r="I64" i="6" s="1"/>
  <c r="I65" i="6" a="1"/>
  <c r="I65" i="6" s="1"/>
  <c r="I66" i="6" a="1"/>
  <c r="I66" i="6" s="1"/>
  <c r="I67" i="6" a="1"/>
  <c r="I67" i="6" s="1"/>
  <c r="I68" i="6" a="1"/>
  <c r="I68" i="6" s="1"/>
  <c r="I69" i="6" a="1"/>
  <c r="I69" i="6" s="1"/>
  <c r="I70" i="6" a="1"/>
  <c r="I70" i="6" s="1"/>
  <c r="I71" i="6" a="1"/>
  <c r="I71" i="6" s="1"/>
  <c r="I72" i="6" a="1"/>
  <c r="I72" i="6" s="1"/>
  <c r="I73" i="6" a="1"/>
  <c r="I73" i="6" s="1"/>
  <c r="I74" i="6" a="1"/>
  <c r="I74" i="6" s="1"/>
  <c r="I75" i="6" a="1"/>
  <c r="I75" i="6" s="1"/>
  <c r="I76" i="6" a="1"/>
  <c r="I76" i="6" s="1"/>
  <c r="I77" i="6" a="1"/>
  <c r="I77" i="6" s="1"/>
  <c r="I78" i="6" a="1"/>
  <c r="I78" i="6" s="1"/>
  <c r="I79" i="6" a="1"/>
  <c r="I79" i="6" s="1"/>
  <c r="I80" i="6" a="1"/>
  <c r="I80" i="6" s="1"/>
  <c r="I81" i="6" a="1"/>
  <c r="I81" i="6" s="1"/>
  <c r="I82" i="6" a="1"/>
  <c r="I82" i="6" s="1"/>
  <c r="I83" i="6" a="1"/>
  <c r="I83" i="6" s="1"/>
  <c r="I84" i="6" a="1"/>
  <c r="I84" i="6" s="1"/>
  <c r="I85" i="6" a="1"/>
  <c r="I85" i="6" s="1"/>
  <c r="I86" i="6" a="1"/>
  <c r="I86" i="6" s="1"/>
  <c r="I87" i="6" a="1"/>
  <c r="I87" i="6" s="1"/>
  <c r="I88" i="6" a="1"/>
  <c r="I88" i="6" s="1"/>
  <c r="I89" i="6" a="1"/>
  <c r="I89" i="6" s="1"/>
  <c r="I90" i="6" a="1"/>
  <c r="I90" i="6" s="1"/>
  <c r="I91" i="6" a="1"/>
  <c r="I91" i="6" s="1"/>
  <c r="I92" i="6" a="1"/>
  <c r="I92" i="6" s="1"/>
  <c r="I93" i="6" a="1"/>
  <c r="I93" i="6" s="1"/>
  <c r="I94" i="6" a="1"/>
  <c r="I94" i="6" s="1"/>
  <c r="I95" i="6" a="1"/>
  <c r="I95" i="6" s="1"/>
  <c r="I96" i="6" a="1"/>
  <c r="I96" i="6" s="1"/>
  <c r="I97" i="6" a="1"/>
  <c r="I97" i="6" s="1"/>
  <c r="I98" i="6" a="1"/>
  <c r="I98" i="6" s="1"/>
  <c r="I99" i="6" a="1"/>
  <c r="I99" i="6" s="1"/>
  <c r="I100" i="6" a="1"/>
  <c r="I100" i="6" s="1"/>
  <c r="I101" i="6" a="1"/>
  <c r="I101" i="6" s="1"/>
  <c r="I102" i="6" a="1"/>
  <c r="I102" i="6" s="1"/>
  <c r="I103" i="6" a="1"/>
  <c r="I103" i="6" s="1"/>
  <c r="I104" i="6" a="1"/>
  <c r="I104" i="6" s="1"/>
  <c r="I105" i="6" a="1"/>
  <c r="I105" i="6" s="1"/>
  <c r="I106" i="6" a="1"/>
  <c r="I106" i="6" s="1"/>
  <c r="I107" i="6" a="1"/>
  <c r="I107" i="6" s="1"/>
  <c r="I108" i="6" a="1"/>
  <c r="I108" i="6" s="1"/>
  <c r="I109" i="6" a="1"/>
  <c r="I109" i="6" s="1"/>
  <c r="I110" i="6" a="1"/>
  <c r="I110" i="6" s="1"/>
  <c r="I111" i="6" a="1"/>
  <c r="I111" i="6" s="1"/>
  <c r="I112" i="6" a="1"/>
  <c r="I112" i="6" s="1"/>
  <c r="I113" i="6" a="1"/>
  <c r="I113" i="6" s="1"/>
  <c r="I114" i="6" a="1"/>
  <c r="I114" i="6" s="1"/>
  <c r="I115" i="6" a="1"/>
  <c r="I115" i="6" s="1"/>
  <c r="I116" i="6" a="1"/>
  <c r="I116" i="6" s="1"/>
  <c r="I117" i="6" a="1"/>
  <c r="I117" i="6" s="1"/>
  <c r="I118" i="6" a="1"/>
  <c r="I118" i="6" s="1"/>
  <c r="I119" i="6" a="1"/>
  <c r="I119" i="6" s="1"/>
  <c r="I120" i="6" a="1"/>
  <c r="I120" i="6" s="1"/>
  <c r="I121" i="6" a="1"/>
  <c r="I121" i="6" s="1"/>
  <c r="I122" i="6" a="1"/>
  <c r="I122" i="6" s="1"/>
  <c r="I123" i="6" a="1"/>
  <c r="I123" i="6" s="1"/>
  <c r="I124" i="6" a="1"/>
  <c r="I124" i="6" s="1"/>
  <c r="I125" i="6" a="1"/>
  <c r="I125" i="6" s="1"/>
  <c r="I126" i="6" a="1"/>
  <c r="I126" i="6" s="1"/>
  <c r="I127" i="6" a="1"/>
  <c r="I127" i="6" s="1"/>
  <c r="I128" i="6" a="1"/>
  <c r="I128" i="6" s="1"/>
  <c r="I129" i="6" a="1"/>
  <c r="I129" i="6" s="1"/>
  <c r="I130" i="6" a="1"/>
  <c r="I130" i="6" s="1"/>
  <c r="I131" i="6" a="1"/>
  <c r="I131" i="6" s="1"/>
  <c r="I132" i="6" a="1"/>
  <c r="I132" i="6" s="1"/>
  <c r="I133" i="6" a="1"/>
  <c r="I133" i="6" s="1"/>
  <c r="I134" i="6" a="1"/>
  <c r="I134" i="6" s="1"/>
  <c r="I135" i="6" a="1"/>
  <c r="I135" i="6" s="1"/>
  <c r="I136" i="6" a="1"/>
  <c r="I136" i="6" s="1"/>
  <c r="I137" i="6" a="1"/>
  <c r="I137" i="6" s="1"/>
  <c r="I138" i="6" a="1"/>
  <c r="I138" i="6" s="1"/>
  <c r="I139" i="6" a="1"/>
  <c r="I139" i="6" s="1"/>
  <c r="I140" i="6" a="1"/>
  <c r="I140" i="6" s="1"/>
  <c r="I141" i="6" a="1"/>
  <c r="I141" i="6" s="1"/>
  <c r="I142" i="6" a="1"/>
  <c r="I142" i="6" s="1"/>
  <c r="I143" i="6" a="1"/>
  <c r="I143" i="6" s="1"/>
  <c r="I144" i="6" a="1"/>
  <c r="I144" i="6" s="1"/>
  <c r="I145" i="6" a="1"/>
  <c r="I145" i="6" s="1"/>
  <c r="I146" i="6" a="1"/>
  <c r="I146" i="6" s="1"/>
  <c r="I147" i="6" a="1"/>
  <c r="I147" i="6" s="1"/>
  <c r="I148" i="6" a="1"/>
  <c r="I148" i="6" s="1"/>
  <c r="I149" i="6" a="1"/>
  <c r="I149" i="6" s="1"/>
  <c r="I150" i="6" a="1"/>
  <c r="I150" i="6" s="1"/>
  <c r="I151" i="6" a="1"/>
  <c r="I151" i="6" s="1"/>
  <c r="I152" i="6" a="1"/>
  <c r="I152" i="6" s="1"/>
  <c r="I153" i="6" a="1"/>
  <c r="I153" i="6" s="1"/>
  <c r="I154" i="6" a="1"/>
  <c r="I154" i="6" s="1"/>
  <c r="I155" i="6" a="1"/>
  <c r="I155" i="6" s="1"/>
  <c r="I156" i="6" a="1"/>
  <c r="I156" i="6" s="1"/>
  <c r="I157" i="6" a="1"/>
  <c r="I157" i="6" s="1"/>
  <c r="I158" i="6" a="1"/>
  <c r="I158" i="6" s="1"/>
  <c r="I159" i="6" a="1"/>
  <c r="I159" i="6" s="1"/>
  <c r="I160" i="6" a="1"/>
  <c r="I160" i="6" s="1"/>
  <c r="I161" i="6" a="1"/>
  <c r="I161" i="6" s="1"/>
  <c r="I162" i="6" a="1"/>
  <c r="I162" i="6" s="1"/>
  <c r="I163" i="6" a="1"/>
  <c r="I163" i="6" s="1"/>
  <c r="I164" i="6" a="1"/>
  <c r="I164" i="6" s="1"/>
  <c r="I165" i="6" a="1"/>
  <c r="I165" i="6" s="1"/>
  <c r="I166" i="6" a="1"/>
  <c r="I166" i="6" s="1"/>
  <c r="I167" i="6" a="1"/>
  <c r="I167" i="6" s="1"/>
  <c r="I168" i="6" a="1"/>
  <c r="I168" i="6" s="1"/>
  <c r="I169" i="6" a="1"/>
  <c r="I169" i="6" s="1"/>
  <c r="I170" i="6" a="1"/>
  <c r="I170" i="6" s="1"/>
  <c r="I171" i="6" a="1"/>
  <c r="I171" i="6" s="1"/>
  <c r="I172" i="6" a="1"/>
  <c r="I172" i="6" s="1"/>
  <c r="I173" i="6" a="1"/>
  <c r="I173" i="6" s="1"/>
  <c r="I174" i="6" a="1"/>
  <c r="I174" i="6" s="1"/>
  <c r="I175" i="6" a="1"/>
  <c r="I175" i="6" s="1"/>
  <c r="I176" i="6" a="1"/>
  <c r="I176" i="6" s="1"/>
  <c r="I177" i="6" a="1"/>
  <c r="I177" i="6" s="1"/>
  <c r="I178" i="6" a="1"/>
  <c r="I178" i="6" s="1"/>
  <c r="I179" i="6" a="1"/>
  <c r="I179" i="6" s="1"/>
  <c r="I180" i="6" a="1"/>
  <c r="I180" i="6" s="1"/>
  <c r="I181" i="6" a="1"/>
  <c r="I181" i="6" s="1"/>
  <c r="I182" i="6" a="1"/>
  <c r="I182" i="6" s="1"/>
  <c r="I183" i="6" a="1"/>
  <c r="I183" i="6" s="1"/>
  <c r="I184" i="6" a="1"/>
  <c r="I184" i="6" s="1"/>
  <c r="I185" i="6" a="1"/>
  <c r="I185" i="6" s="1"/>
  <c r="I186" i="6" a="1"/>
  <c r="I186" i="6" s="1"/>
  <c r="I187" i="6" a="1"/>
  <c r="I187" i="6" s="1"/>
  <c r="I188" i="6" a="1"/>
  <c r="I188" i="6" s="1"/>
  <c r="I189" i="6" a="1"/>
  <c r="I189" i="6" s="1"/>
  <c r="I190" i="6" a="1"/>
  <c r="I190" i="6" s="1"/>
  <c r="I191" i="6" a="1"/>
  <c r="I191" i="6" s="1"/>
  <c r="I192" i="6" a="1"/>
  <c r="I192" i="6" s="1"/>
  <c r="I193" i="6" a="1"/>
  <c r="I193" i="6" s="1"/>
  <c r="I194" i="6" a="1"/>
  <c r="I194" i="6" s="1"/>
  <c r="I195" i="6" a="1"/>
  <c r="I195" i="6" s="1"/>
  <c r="I196" i="6" a="1"/>
  <c r="I196" i="6" s="1"/>
  <c r="I197" i="6" a="1"/>
  <c r="I197" i="6" s="1"/>
  <c r="I198" i="6" a="1"/>
  <c r="I198" i="6" s="1"/>
  <c r="I199" i="6" a="1"/>
  <c r="I199" i="6" s="1"/>
  <c r="I200" i="6" a="1"/>
  <c r="I200" i="6" s="1"/>
  <c r="I201" i="6" a="1"/>
  <c r="I201" i="6" s="1"/>
  <c r="I202" i="6" a="1"/>
  <c r="I202" i="6" s="1"/>
  <c r="I203" i="6" a="1"/>
  <c r="I203" i="6" s="1"/>
  <c r="I204" i="6" a="1"/>
  <c r="I204" i="6" s="1"/>
  <c r="I205" i="6" a="1"/>
  <c r="I205" i="6" s="1"/>
  <c r="I206" i="6" a="1"/>
  <c r="I206" i="6" s="1"/>
  <c r="I207" i="6" a="1"/>
  <c r="I207" i="6" s="1"/>
  <c r="I208" i="6" a="1"/>
  <c r="I208" i="6" s="1"/>
  <c r="I209" i="6" a="1"/>
  <c r="I209" i="6" s="1"/>
  <c r="I210" i="6" a="1"/>
  <c r="I210" i="6" s="1"/>
  <c r="I211" i="6" a="1"/>
  <c r="I211" i="6" s="1"/>
  <c r="I212" i="6" a="1"/>
  <c r="I212" i="6" s="1"/>
  <c r="I213" i="6" a="1"/>
  <c r="I213" i="6" s="1"/>
  <c r="I214" i="6" a="1"/>
  <c r="I214" i="6" s="1"/>
  <c r="I215" i="6" a="1"/>
  <c r="I215" i="6" s="1"/>
  <c r="I216" i="6" a="1"/>
  <c r="I216" i="6" s="1"/>
  <c r="I217" i="6" a="1"/>
  <c r="I217" i="6" s="1"/>
  <c r="I218" i="6" a="1"/>
  <c r="I218" i="6" s="1"/>
  <c r="I219" i="6" a="1"/>
  <c r="I219" i="6" s="1"/>
  <c r="I220" i="6" a="1"/>
  <c r="I220" i="6" s="1"/>
  <c r="I221" i="6" a="1"/>
  <c r="I221" i="6" s="1"/>
  <c r="I222" i="6" a="1"/>
  <c r="I222" i="6" s="1"/>
  <c r="I223" i="6" a="1"/>
  <c r="I223" i="6" s="1"/>
  <c r="I224" i="6" a="1"/>
  <c r="I224" i="6" s="1"/>
  <c r="I225" i="6" a="1"/>
  <c r="I225" i="6" s="1"/>
  <c r="I226" i="6" a="1"/>
  <c r="I226" i="6" s="1"/>
  <c r="I227" i="6" a="1"/>
  <c r="I227" i="6" s="1"/>
  <c r="I228" i="6" a="1"/>
  <c r="I228" i="6" s="1"/>
  <c r="I229" i="6" a="1"/>
  <c r="I229" i="6" s="1"/>
  <c r="I230" i="6" a="1"/>
  <c r="I230" i="6" s="1"/>
  <c r="I231" i="6" a="1"/>
  <c r="I231" i="6" s="1"/>
  <c r="I232" i="6" a="1"/>
  <c r="I232" i="6" s="1"/>
  <c r="I233" i="6" a="1"/>
  <c r="I233" i="6" s="1"/>
  <c r="I234" i="6" a="1"/>
  <c r="I234" i="6" s="1"/>
  <c r="I235" i="6" a="1"/>
  <c r="I235" i="6" s="1"/>
  <c r="I236" i="6" a="1"/>
  <c r="I236" i="6" s="1"/>
  <c r="I237" i="6" a="1"/>
  <c r="I237" i="6" s="1"/>
  <c r="I238" i="6" a="1"/>
  <c r="I238" i="6" s="1"/>
  <c r="I239" i="6" a="1"/>
  <c r="I239" i="6" s="1"/>
  <c r="I240" i="6" a="1"/>
  <c r="I240" i="6" s="1"/>
  <c r="I241" i="6" a="1"/>
  <c r="I241" i="6" s="1"/>
  <c r="I242" i="6" a="1"/>
  <c r="I242" i="6" s="1"/>
  <c r="I243" i="6" a="1"/>
  <c r="I243" i="6" s="1"/>
  <c r="I244" i="6" a="1"/>
  <c r="I244" i="6" s="1"/>
  <c r="I245" i="6" a="1"/>
  <c r="I245" i="6" s="1"/>
  <c r="I246" i="6" a="1"/>
  <c r="I246" i="6" s="1"/>
  <c r="I247" i="6" a="1"/>
  <c r="I247" i="6" s="1"/>
  <c r="I248" i="6" a="1"/>
  <c r="I248" i="6" s="1"/>
  <c r="I249" i="6" a="1"/>
  <c r="I249" i="6" s="1"/>
  <c r="I250" i="6" a="1"/>
  <c r="I250" i="6" s="1"/>
  <c r="I251" i="6" a="1"/>
  <c r="I251" i="6" s="1"/>
  <c r="I252" i="6" a="1"/>
  <c r="I252" i="6" s="1"/>
  <c r="I253" i="6" a="1"/>
  <c r="I253" i="6" s="1"/>
  <c r="I254" i="6" a="1"/>
  <c r="I254" i="6" s="1"/>
  <c r="I255" i="6" a="1"/>
  <c r="I255" i="6" s="1"/>
  <c r="I256" i="6" a="1"/>
  <c r="I256" i="6" s="1"/>
  <c r="I257" i="6" a="1"/>
  <c r="I257" i="6" s="1"/>
  <c r="I258" i="6" a="1"/>
  <c r="I258" i="6" s="1"/>
  <c r="I259" i="6" a="1"/>
  <c r="I259" i="6" s="1"/>
  <c r="I260" i="6" a="1"/>
  <c r="I260" i="6" s="1"/>
  <c r="I261" i="6" a="1"/>
  <c r="I261" i="6" s="1"/>
  <c r="I262" i="6" a="1"/>
  <c r="I262" i="6" s="1"/>
  <c r="I263" i="6" a="1"/>
  <c r="I263" i="6" s="1"/>
  <c r="I264" i="6" a="1"/>
  <c r="I264" i="6" s="1"/>
  <c r="I265" i="6" a="1"/>
  <c r="I265" i="6" s="1"/>
  <c r="I266" i="6" a="1"/>
  <c r="I266" i="6" s="1"/>
  <c r="I267" i="6" a="1"/>
  <c r="I267" i="6" s="1"/>
  <c r="I268" i="6" a="1"/>
  <c r="I268" i="6" s="1"/>
  <c r="I269" i="6" a="1"/>
  <c r="I269" i="6" s="1"/>
  <c r="I270" i="6" a="1"/>
  <c r="I270" i="6" s="1"/>
  <c r="I271" i="6" a="1"/>
  <c r="I271" i="6" s="1"/>
  <c r="I272" i="6" a="1"/>
  <c r="I272" i="6" s="1"/>
  <c r="I273" i="6" a="1"/>
  <c r="I273" i="6" s="1"/>
  <c r="I274" i="6" a="1"/>
  <c r="I274" i="6" s="1"/>
  <c r="I275" i="6" a="1"/>
  <c r="I275" i="6" s="1"/>
  <c r="I276" i="6" a="1"/>
  <c r="I276" i="6" s="1"/>
  <c r="I277" i="6" a="1"/>
  <c r="I277" i="6" s="1"/>
  <c r="I278" i="6" a="1"/>
  <c r="I278" i="6" s="1"/>
  <c r="I279" i="6" a="1"/>
  <c r="I279" i="6" s="1"/>
  <c r="I280" i="6" a="1"/>
  <c r="I280" i="6" s="1"/>
  <c r="I281" i="6" a="1"/>
  <c r="I281" i="6" s="1"/>
  <c r="I282" i="6" a="1"/>
  <c r="I282" i="6" s="1"/>
  <c r="I283" i="6" a="1"/>
  <c r="I283" i="6" s="1"/>
  <c r="I284" i="6" a="1"/>
  <c r="I284" i="6" s="1"/>
  <c r="I285" i="6" a="1"/>
  <c r="I285" i="6" s="1"/>
  <c r="I286" i="6" a="1"/>
  <c r="I286" i="6" s="1"/>
  <c r="I287" i="6" a="1"/>
  <c r="I287" i="6" s="1"/>
  <c r="I288" i="6" a="1"/>
  <c r="I288" i="6" s="1"/>
  <c r="I289" i="6" a="1"/>
  <c r="I289" i="6" s="1"/>
  <c r="I290" i="6" a="1"/>
  <c r="I290" i="6" s="1"/>
  <c r="I291" i="6" a="1"/>
  <c r="I291" i="6" s="1"/>
  <c r="I292" i="6" a="1"/>
  <c r="I292" i="6" s="1"/>
  <c r="I293" i="6" a="1"/>
  <c r="I293" i="6" s="1"/>
  <c r="I294" i="6" a="1"/>
  <c r="I294" i="6" s="1"/>
  <c r="I295" i="6" a="1"/>
  <c r="I295" i="6" s="1"/>
  <c r="I296" i="6" a="1"/>
  <c r="I296" i="6" s="1"/>
  <c r="I297" i="6" a="1"/>
  <c r="I297" i="6" s="1"/>
  <c r="I298" i="6" a="1"/>
  <c r="I298" i="6" s="1"/>
  <c r="I299" i="6" a="1"/>
  <c r="I299" i="6" s="1"/>
  <c r="I300" i="6" a="1"/>
  <c r="I300" i="6" s="1"/>
  <c r="I301" i="6" a="1"/>
  <c r="I301" i="6" s="1"/>
  <c r="I302" i="6" a="1"/>
  <c r="I302" i="6" s="1"/>
  <c r="I303" i="6" a="1"/>
  <c r="I303" i="6" s="1"/>
  <c r="I304" i="6" a="1"/>
  <c r="I304" i="6" s="1"/>
  <c r="I305" i="6" a="1"/>
  <c r="I305" i="6" s="1"/>
  <c r="I306" i="6" a="1"/>
  <c r="I306" i="6" s="1"/>
  <c r="I307" i="6" a="1"/>
  <c r="I307" i="6" s="1"/>
  <c r="I308" i="6" a="1"/>
  <c r="I308" i="6" s="1"/>
  <c r="I309" i="6" a="1"/>
  <c r="I309" i="6" s="1"/>
  <c r="I310" i="6" a="1"/>
  <c r="I310" i="6" s="1"/>
  <c r="I311" i="6" a="1"/>
  <c r="I311" i="6" s="1"/>
  <c r="I312" i="6" a="1"/>
  <c r="I312" i="6" s="1"/>
  <c r="I313" i="6" a="1"/>
  <c r="I313" i="6" s="1"/>
  <c r="I314" i="6" a="1"/>
  <c r="I314" i="6" s="1"/>
  <c r="I315" i="6" a="1"/>
  <c r="I315" i="6" s="1"/>
  <c r="I316" i="6" a="1"/>
  <c r="I316" i="6" s="1"/>
  <c r="I317" i="6" a="1"/>
  <c r="I317" i="6" s="1"/>
  <c r="I318" i="6" a="1"/>
  <c r="I318" i="6" s="1"/>
  <c r="I319" i="6" a="1"/>
  <c r="I319" i="6" s="1"/>
  <c r="I320" i="6" a="1"/>
  <c r="I320" i="6" s="1"/>
  <c r="I321" i="6" a="1"/>
  <c r="I321" i="6" s="1"/>
  <c r="I322" i="6" a="1"/>
  <c r="I322" i="6" s="1"/>
  <c r="I323" i="6" a="1"/>
  <c r="I323" i="6" s="1"/>
  <c r="I324" i="6" a="1"/>
  <c r="I324" i="6" s="1"/>
  <c r="I325" i="6" a="1"/>
  <c r="I325" i="6" s="1"/>
  <c r="I326" i="6" a="1"/>
  <c r="I326" i="6" s="1"/>
  <c r="I327" i="6" a="1"/>
  <c r="I327" i="6" s="1"/>
  <c r="I328" i="6" a="1"/>
  <c r="I328" i="6" s="1"/>
  <c r="I329" i="6" a="1"/>
  <c r="I329" i="6" s="1"/>
  <c r="I330" i="6" a="1"/>
  <c r="I330" i="6" s="1"/>
  <c r="I331" i="6" a="1"/>
  <c r="I331" i="6" s="1"/>
  <c r="I332" i="6" a="1"/>
  <c r="I332" i="6" s="1"/>
  <c r="I333" i="6" a="1"/>
  <c r="I333" i="6" s="1"/>
  <c r="I334" i="6" a="1"/>
  <c r="I334" i="6" s="1"/>
  <c r="I335" i="6" a="1"/>
  <c r="I335" i="6" s="1"/>
  <c r="I336" i="6" a="1"/>
  <c r="I336" i="6" s="1"/>
  <c r="I337" i="6" a="1"/>
  <c r="I337" i="6" s="1"/>
  <c r="I338" i="6" a="1"/>
  <c r="I338" i="6" s="1"/>
  <c r="I339" i="6" a="1"/>
  <c r="I339" i="6" s="1"/>
  <c r="I340" i="6" a="1"/>
  <c r="I340" i="6" s="1"/>
  <c r="I341" i="6" a="1"/>
  <c r="I341" i="6" s="1"/>
  <c r="I342" i="6" a="1"/>
  <c r="I342" i="6" s="1"/>
  <c r="I343" i="6" a="1"/>
  <c r="I343" i="6" s="1"/>
  <c r="I344" i="6" a="1"/>
  <c r="I344" i="6" s="1"/>
  <c r="I345" i="6" a="1"/>
  <c r="I345" i="6" s="1"/>
  <c r="I346" i="6" a="1"/>
  <c r="I346" i="6" s="1"/>
  <c r="I347" i="6" a="1"/>
  <c r="I347" i="6" s="1"/>
  <c r="I348" i="6" a="1"/>
  <c r="I348" i="6" s="1"/>
  <c r="I349" i="6" a="1"/>
  <c r="I349" i="6" s="1"/>
  <c r="I350" i="6" a="1"/>
  <c r="I350" i="6" s="1"/>
  <c r="I351" i="6" a="1"/>
  <c r="I351" i="6" s="1"/>
  <c r="I352" i="6" a="1"/>
  <c r="I352" i="6" s="1"/>
  <c r="I353" i="6" a="1"/>
  <c r="I353" i="6" s="1"/>
  <c r="I354" i="6" a="1"/>
  <c r="I354" i="6" s="1"/>
  <c r="I355" i="6" a="1"/>
  <c r="I355" i="6" s="1"/>
  <c r="I356" i="6" a="1"/>
  <c r="I356" i="6" s="1"/>
  <c r="I357" i="6" a="1"/>
  <c r="I357" i="6" s="1"/>
  <c r="I358" i="6" a="1"/>
  <c r="I358" i="6" s="1"/>
  <c r="I359" i="6" a="1"/>
  <c r="I359" i="6" s="1"/>
  <c r="I360" i="6" a="1"/>
  <c r="I360" i="6" s="1"/>
  <c r="I361" i="6" a="1"/>
  <c r="I361" i="6" s="1"/>
  <c r="I362" i="6" a="1"/>
  <c r="I362" i="6" s="1"/>
  <c r="I363" i="6" a="1"/>
  <c r="I363" i="6" s="1"/>
  <c r="I364" i="6" a="1"/>
  <c r="I364" i="6" s="1"/>
  <c r="I365" i="6" a="1"/>
  <c r="I365" i="6" s="1"/>
  <c r="I366" i="6" a="1"/>
  <c r="I366" i="6" s="1"/>
  <c r="I367" i="6" a="1"/>
  <c r="I367" i="6" s="1"/>
  <c r="I368" i="6" a="1"/>
  <c r="I368" i="6" s="1"/>
  <c r="I369" i="6" a="1"/>
  <c r="I369" i="6" s="1"/>
  <c r="I370" i="6" a="1"/>
  <c r="I370" i="6" s="1"/>
  <c r="I371" i="6" a="1"/>
  <c r="I371" i="6" s="1"/>
  <c r="I372" i="6" a="1"/>
  <c r="I372" i="6" s="1"/>
  <c r="I373" i="6" a="1"/>
  <c r="I373" i="6" s="1"/>
  <c r="I374" i="6" a="1"/>
  <c r="I374" i="6" s="1"/>
  <c r="I375" i="6" a="1"/>
  <c r="I375" i="6" s="1"/>
  <c r="I376" i="6" a="1"/>
  <c r="I376" i="6" s="1"/>
  <c r="I377" i="6" a="1"/>
  <c r="I377" i="6" s="1"/>
  <c r="I378" i="6" a="1"/>
  <c r="I378" i="6" s="1"/>
  <c r="I379" i="6" a="1"/>
  <c r="I379" i="6" s="1"/>
  <c r="I380" i="6" a="1"/>
  <c r="I380" i="6" s="1"/>
  <c r="I381" i="6" a="1"/>
  <c r="I381" i="6" s="1"/>
  <c r="I382" i="6" a="1"/>
  <c r="I382" i="6" s="1"/>
  <c r="I383" i="6" a="1"/>
  <c r="I383" i="6" s="1"/>
  <c r="I384" i="6" a="1"/>
  <c r="I384" i="6" s="1"/>
  <c r="I385" i="6" a="1"/>
  <c r="I385" i="6" s="1"/>
  <c r="I386" i="6" a="1"/>
  <c r="I386" i="6" s="1"/>
  <c r="I387" i="6" a="1"/>
  <c r="I387" i="6" s="1"/>
  <c r="I388" i="6" a="1"/>
  <c r="I388" i="6" s="1"/>
  <c r="I389" i="6" a="1"/>
  <c r="I389" i="6" s="1"/>
  <c r="I390" i="6" a="1"/>
  <c r="I390" i="6" s="1"/>
  <c r="I391" i="6" a="1"/>
  <c r="I391" i="6" s="1"/>
  <c r="I392" i="6" a="1"/>
  <c r="I392" i="6" s="1"/>
  <c r="I393" i="6" a="1"/>
  <c r="I393" i="6" s="1"/>
  <c r="I394" i="6" a="1"/>
  <c r="I394" i="6" s="1"/>
  <c r="I395" i="6" a="1"/>
  <c r="I395" i="6" s="1"/>
  <c r="I396" i="6" a="1"/>
  <c r="I396" i="6" s="1"/>
  <c r="I397" i="6" a="1"/>
  <c r="I397" i="6" s="1"/>
  <c r="I398" i="6" a="1"/>
  <c r="I398" i="6" s="1"/>
  <c r="I399" i="6" a="1"/>
  <c r="I399" i="6" s="1"/>
  <c r="I400" i="6" a="1"/>
  <c r="I400" i="6" s="1"/>
  <c r="I401" i="6" a="1"/>
  <c r="I401" i="6" s="1"/>
  <c r="I402" i="6" a="1"/>
  <c r="I402" i="6" s="1"/>
  <c r="I403" i="6" a="1"/>
  <c r="I403" i="6" s="1"/>
  <c r="I404" i="6" a="1"/>
  <c r="I404" i="6" s="1"/>
  <c r="I405" i="6" a="1"/>
  <c r="I405" i="6" s="1"/>
  <c r="I406" i="6" a="1"/>
  <c r="I406" i="6" s="1"/>
  <c r="I407" i="6" a="1"/>
  <c r="I407" i="6" s="1"/>
  <c r="I408" i="6" a="1"/>
  <c r="I408" i="6" s="1"/>
  <c r="I409" i="6" a="1"/>
  <c r="I409" i="6" s="1"/>
  <c r="I410" i="6" a="1"/>
  <c r="I410" i="6" s="1"/>
  <c r="I411" i="6" a="1"/>
  <c r="I411" i="6" s="1"/>
  <c r="I412" i="6" a="1"/>
  <c r="I412" i="6" s="1"/>
  <c r="I413" i="6" a="1"/>
  <c r="I413" i="6" s="1"/>
  <c r="I414" i="6" a="1"/>
  <c r="I414" i="6" s="1"/>
  <c r="I415" i="6" a="1"/>
  <c r="I415" i="6" s="1"/>
  <c r="I416" i="6" a="1"/>
  <c r="I416" i="6" s="1"/>
  <c r="I417" i="6" a="1"/>
  <c r="I417" i="6" s="1"/>
  <c r="I418" i="6" a="1"/>
  <c r="I418" i="6" s="1"/>
  <c r="I419" i="6" a="1"/>
  <c r="I419" i="6" s="1"/>
  <c r="I420" i="6" a="1"/>
  <c r="I420" i="6" s="1"/>
  <c r="I421" i="6" a="1"/>
  <c r="I421" i="6" s="1"/>
  <c r="I422" i="6" a="1"/>
  <c r="I422" i="6" s="1"/>
  <c r="I423" i="6" a="1"/>
  <c r="I423" i="6" s="1"/>
  <c r="I424" i="6" a="1"/>
  <c r="I424" i="6" s="1"/>
  <c r="I425" i="6" a="1"/>
  <c r="I425" i="6" s="1"/>
  <c r="I426" i="6" a="1"/>
  <c r="I426" i="6" s="1"/>
  <c r="I427" i="6" a="1"/>
  <c r="I427" i="6" s="1"/>
  <c r="I428" i="6" a="1"/>
  <c r="I428" i="6" s="1"/>
  <c r="I429" i="6" a="1"/>
  <c r="I429" i="6" s="1"/>
  <c r="I430" i="6" a="1"/>
  <c r="I430" i="6" s="1"/>
  <c r="I431" i="6" a="1"/>
  <c r="I431" i="6" s="1"/>
  <c r="I432" i="6" a="1"/>
  <c r="I432" i="6" s="1"/>
  <c r="I433" i="6" a="1"/>
  <c r="I433" i="6" s="1"/>
  <c r="I434" i="6" a="1"/>
  <c r="I434" i="6" s="1"/>
  <c r="I435" i="6" a="1"/>
  <c r="I435" i="6" s="1"/>
  <c r="I436" i="6" a="1"/>
  <c r="I436" i="6" s="1"/>
  <c r="I437" i="6" a="1"/>
  <c r="I437" i="6" s="1"/>
  <c r="I438" i="6" a="1"/>
  <c r="I438" i="6" s="1"/>
  <c r="I439" i="6" a="1"/>
  <c r="I439" i="6" s="1"/>
  <c r="I440" i="6" a="1"/>
  <c r="I440" i="6" s="1"/>
  <c r="I441" i="6" a="1"/>
  <c r="I441" i="6" s="1"/>
  <c r="I442" i="6" a="1"/>
  <c r="I442" i="6" s="1"/>
  <c r="I443" i="6" a="1"/>
  <c r="I443" i="6" s="1"/>
  <c r="I444" i="6" a="1"/>
  <c r="I444" i="6" s="1"/>
  <c r="I445" i="6" a="1"/>
  <c r="I445" i="6" s="1"/>
  <c r="I446" i="6" a="1"/>
  <c r="I446" i="6" s="1"/>
  <c r="I447" i="6" a="1"/>
  <c r="I447" i="6" s="1"/>
  <c r="I448" i="6" a="1"/>
  <c r="I448" i="6" s="1"/>
  <c r="I449" i="6" a="1"/>
  <c r="I449" i="6" s="1"/>
  <c r="I450" i="6" a="1"/>
  <c r="I450" i="6" s="1"/>
  <c r="I451" i="6" a="1"/>
  <c r="I451" i="6" s="1"/>
  <c r="I452" i="6" a="1"/>
  <c r="I452" i="6" s="1"/>
  <c r="I453" i="6" a="1"/>
  <c r="I453" i="6" s="1"/>
  <c r="I454" i="6" a="1"/>
  <c r="I454" i="6" s="1"/>
  <c r="I455" i="6" a="1"/>
  <c r="I455" i="6" s="1"/>
  <c r="I456" i="6" a="1"/>
  <c r="I456" i="6" s="1"/>
  <c r="I457" i="6" a="1"/>
  <c r="I457" i="6" s="1"/>
  <c r="I458" i="6" a="1"/>
  <c r="I458" i="6" s="1"/>
  <c r="I459" i="6" a="1"/>
  <c r="I459" i="6" s="1"/>
  <c r="I460" i="6" a="1"/>
  <c r="I460" i="6" s="1"/>
  <c r="I461" i="6" a="1"/>
  <c r="I461" i="6" s="1"/>
  <c r="I462" i="6" a="1"/>
  <c r="I462" i="6" s="1"/>
  <c r="I463" i="6" a="1"/>
  <c r="I463" i="6" s="1"/>
  <c r="I464" i="6" a="1"/>
  <c r="I464" i="6" s="1"/>
  <c r="I465" i="6" a="1"/>
  <c r="I465" i="6" s="1"/>
  <c r="I466" i="6" a="1"/>
  <c r="I466" i="6" s="1"/>
  <c r="I467" i="6" a="1"/>
  <c r="I467" i="6" s="1"/>
  <c r="I468" i="6" a="1"/>
  <c r="I468" i="6" s="1"/>
  <c r="I469" i="6" a="1"/>
  <c r="I469" i="6" s="1"/>
  <c r="I470" i="6" a="1"/>
  <c r="I470" i="6" s="1"/>
  <c r="I471" i="6" a="1"/>
  <c r="I471" i="6" s="1"/>
  <c r="I472" i="6" a="1"/>
  <c r="I472" i="6" s="1"/>
  <c r="I473" i="6" a="1"/>
  <c r="I473" i="6" s="1"/>
  <c r="I474" i="6" a="1"/>
  <c r="I474" i="6" s="1"/>
  <c r="I475" i="6" a="1"/>
  <c r="I475" i="6" s="1"/>
  <c r="I476" i="6" a="1"/>
  <c r="I476" i="6" s="1"/>
  <c r="I477" i="6" a="1"/>
  <c r="I477" i="6" s="1"/>
  <c r="I478" i="6" a="1"/>
  <c r="I478" i="6" s="1"/>
  <c r="I479" i="6" a="1"/>
  <c r="I479" i="6" s="1"/>
  <c r="I480" i="6" a="1"/>
  <c r="I480" i="6" s="1"/>
  <c r="I481" i="6" a="1"/>
  <c r="I481" i="6" s="1"/>
  <c r="I482" i="6" a="1"/>
  <c r="I482" i="6" s="1"/>
  <c r="I483" i="6" a="1"/>
  <c r="I483" i="6" s="1"/>
  <c r="I484" i="6" a="1"/>
  <c r="I484" i="6" s="1"/>
  <c r="I485" i="6" a="1"/>
  <c r="I485" i="6" s="1"/>
  <c r="I486" i="6" a="1"/>
  <c r="I486" i="6" s="1"/>
  <c r="I487" i="6" a="1"/>
  <c r="I487" i="6" s="1"/>
  <c r="I488" i="6" a="1"/>
  <c r="I488" i="6" s="1"/>
  <c r="I489" i="6" a="1"/>
  <c r="I489" i="6" s="1"/>
  <c r="I490" i="6" a="1"/>
  <c r="I490" i="6" s="1"/>
  <c r="I491" i="6" a="1"/>
  <c r="I491" i="6" s="1"/>
  <c r="I492" i="6" a="1"/>
  <c r="I492" i="6" s="1"/>
  <c r="I493" i="6" a="1"/>
  <c r="I493" i="6" s="1"/>
  <c r="I494" i="6" a="1"/>
  <c r="I494" i="6" s="1"/>
  <c r="I495" i="6" a="1"/>
  <c r="I495" i="6" s="1"/>
  <c r="I496" i="6" a="1"/>
  <c r="I496" i="6" s="1"/>
  <c r="I497" i="6" a="1"/>
  <c r="I497" i="6" s="1"/>
  <c r="I498" i="6" a="1"/>
  <c r="I498" i="6" s="1"/>
  <c r="I499" i="6" a="1"/>
  <c r="I499" i="6" s="1"/>
  <c r="I500" i="6" a="1"/>
  <c r="I500" i="6" s="1"/>
  <c r="I501" i="6" a="1"/>
  <c r="I501" i="6" s="1"/>
  <c r="I502" i="6" a="1"/>
  <c r="I502" i="6" s="1"/>
  <c r="I503" i="6" a="1"/>
  <c r="I503" i="6" s="1"/>
  <c r="I504" i="6" a="1"/>
  <c r="I504" i="6" s="1"/>
  <c r="I505" i="6" a="1"/>
  <c r="I505" i="6" s="1"/>
  <c r="I506" i="6" a="1"/>
  <c r="I506" i="6" s="1"/>
  <c r="I507" i="6" a="1"/>
  <c r="I507" i="6" s="1"/>
  <c r="I508" i="6" a="1"/>
  <c r="I508" i="6" s="1"/>
  <c r="I509" i="6" a="1"/>
  <c r="I509" i="6" s="1"/>
  <c r="I510" i="6" a="1"/>
  <c r="I510" i="6" s="1"/>
  <c r="I511" i="6" a="1"/>
  <c r="I511" i="6" s="1"/>
  <c r="I512" i="6" a="1"/>
  <c r="I512" i="6" s="1"/>
  <c r="I513" i="6" a="1"/>
  <c r="I513" i="6" s="1"/>
  <c r="I514" i="6" a="1"/>
  <c r="I514" i="6" s="1"/>
  <c r="I515" i="6" a="1"/>
  <c r="I515" i="6" s="1"/>
  <c r="I516" i="6" a="1"/>
  <c r="I516" i="6" s="1"/>
  <c r="I517" i="6" a="1"/>
  <c r="I517" i="6" s="1"/>
  <c r="I518" i="6" a="1"/>
  <c r="I518" i="6" s="1"/>
  <c r="I519" i="6" a="1"/>
  <c r="I519" i="6" s="1"/>
  <c r="I520" i="6" a="1"/>
  <c r="I520" i="6" s="1"/>
  <c r="I521" i="6" a="1"/>
  <c r="I521" i="6" s="1"/>
  <c r="I522" i="6" a="1"/>
  <c r="I522" i="6" s="1"/>
  <c r="I523" i="6" a="1"/>
  <c r="I523" i="6" s="1"/>
  <c r="I524" i="6" a="1"/>
  <c r="I524" i="6" s="1"/>
  <c r="I525" i="6" a="1"/>
  <c r="I525" i="6" s="1"/>
  <c r="I526" i="6" a="1"/>
  <c r="I526" i="6" s="1"/>
  <c r="I527" i="6" a="1"/>
  <c r="I527" i="6" s="1"/>
  <c r="I528" i="6" a="1"/>
  <c r="I528" i="6" s="1"/>
  <c r="I529" i="6" a="1"/>
  <c r="I529" i="6" s="1"/>
  <c r="I530" i="6" a="1"/>
  <c r="I530" i="6" s="1"/>
  <c r="I531" i="6" a="1"/>
  <c r="I531" i="6" s="1"/>
  <c r="I532" i="6" a="1"/>
  <c r="I532" i="6" s="1"/>
  <c r="I533" i="6" a="1"/>
  <c r="I533" i="6" s="1"/>
  <c r="I534" i="6" a="1"/>
  <c r="I534" i="6" s="1"/>
  <c r="I535" i="6" a="1"/>
  <c r="I535" i="6" s="1"/>
  <c r="I536" i="6" a="1"/>
  <c r="I536" i="6" s="1"/>
  <c r="I537" i="6" a="1"/>
  <c r="I537" i="6" s="1"/>
  <c r="I538" i="6" a="1"/>
  <c r="I538" i="6" s="1"/>
  <c r="I539" i="6" a="1"/>
  <c r="I539" i="6" s="1"/>
  <c r="I540" i="6" a="1"/>
  <c r="I540" i="6" s="1"/>
  <c r="I541" i="6" a="1"/>
  <c r="I541" i="6" s="1"/>
  <c r="I542" i="6" a="1"/>
  <c r="I542" i="6" s="1"/>
  <c r="I543" i="6" a="1"/>
  <c r="I543" i="6" s="1"/>
  <c r="I544" i="6" a="1"/>
  <c r="I544" i="6" s="1"/>
  <c r="I545" i="6" a="1"/>
  <c r="I545" i="6" s="1"/>
  <c r="I546" i="6" a="1"/>
  <c r="I546" i="6" s="1"/>
  <c r="I547" i="6" a="1"/>
  <c r="I547" i="6" s="1"/>
  <c r="I548" i="6" a="1"/>
  <c r="I548" i="6" s="1"/>
  <c r="I549" i="6" a="1"/>
  <c r="I549" i="6" s="1"/>
  <c r="I550" i="6" a="1"/>
  <c r="I550" i="6" s="1"/>
  <c r="I551" i="6" a="1"/>
  <c r="I551" i="6" s="1"/>
  <c r="I552" i="6" a="1"/>
  <c r="I552" i="6" s="1"/>
  <c r="I553" i="6" a="1"/>
  <c r="I553" i="6" s="1"/>
  <c r="I554" i="6" a="1"/>
  <c r="I554" i="6" s="1"/>
  <c r="I555" i="6" a="1"/>
  <c r="I555" i="6" s="1"/>
  <c r="I556" i="6" a="1"/>
  <c r="I556" i="6" s="1"/>
  <c r="I557" i="6" a="1"/>
  <c r="I557" i="6" s="1"/>
  <c r="I558" i="6" a="1"/>
  <c r="I558" i="6" s="1"/>
  <c r="I559" i="6" a="1"/>
  <c r="I559" i="6" s="1"/>
  <c r="I560" i="6" a="1"/>
  <c r="I560" i="6" s="1"/>
  <c r="I561" i="6" a="1"/>
  <c r="I561" i="6" s="1"/>
  <c r="I562" i="6" a="1"/>
  <c r="I562" i="6" s="1"/>
  <c r="I563" i="6" a="1"/>
  <c r="I563" i="6" s="1"/>
  <c r="I564" i="6" a="1"/>
  <c r="I564" i="6" s="1"/>
  <c r="I565" i="6" a="1"/>
  <c r="I565" i="6" s="1"/>
  <c r="I566" i="6" a="1"/>
  <c r="I566" i="6" s="1"/>
  <c r="I567" i="6" a="1"/>
  <c r="I567" i="6" s="1"/>
  <c r="I568" i="6" a="1"/>
  <c r="I568" i="6" s="1"/>
  <c r="I569" i="6" a="1"/>
  <c r="I569" i="6" s="1"/>
  <c r="I570" i="6" a="1"/>
  <c r="I570" i="6" s="1"/>
  <c r="I571" i="6" a="1"/>
  <c r="I571" i="6" s="1"/>
  <c r="I572" i="6" a="1"/>
  <c r="I572" i="6" s="1"/>
  <c r="I573" i="6" a="1"/>
  <c r="I573" i="6" s="1"/>
  <c r="I574" i="6" a="1"/>
  <c r="I574" i="6" s="1"/>
  <c r="I575" i="6" a="1"/>
  <c r="I575" i="6" s="1"/>
  <c r="I576" i="6" a="1"/>
  <c r="I576" i="6" s="1"/>
  <c r="I577" i="6" a="1"/>
  <c r="I577" i="6" s="1"/>
  <c r="I578" i="6" a="1"/>
  <c r="I578" i="6" s="1"/>
  <c r="I579" i="6" a="1"/>
  <c r="I579" i="6" s="1"/>
  <c r="I580" i="6" a="1"/>
  <c r="I580" i="6" s="1"/>
  <c r="I581" i="6" a="1"/>
  <c r="I581" i="6" s="1"/>
  <c r="I582" i="6" a="1"/>
  <c r="I582" i="6" s="1"/>
  <c r="I583" i="6" a="1"/>
  <c r="I583" i="6" s="1"/>
  <c r="I584" i="6" a="1"/>
  <c r="I584" i="6" s="1"/>
  <c r="I585" i="6" a="1"/>
  <c r="I585" i="6" s="1"/>
  <c r="I586" i="6" a="1"/>
  <c r="I586" i="6" s="1"/>
  <c r="I587" i="6" a="1"/>
  <c r="I587" i="6" s="1"/>
  <c r="I588" i="6" a="1"/>
  <c r="I588" i="6" s="1"/>
  <c r="I589" i="6" a="1"/>
  <c r="I589" i="6" s="1"/>
  <c r="I590" i="6" a="1"/>
  <c r="I590" i="6" s="1"/>
  <c r="I591" i="6" a="1"/>
  <c r="I591" i="6" s="1"/>
  <c r="I592" i="6" a="1"/>
  <c r="I592" i="6" s="1"/>
  <c r="I593" i="6" a="1"/>
  <c r="I593" i="6" s="1"/>
  <c r="I594" i="6" a="1"/>
  <c r="I594" i="6" s="1"/>
  <c r="I595" i="6" a="1"/>
  <c r="I595" i="6" s="1"/>
  <c r="I596" i="6" a="1"/>
  <c r="I596" i="6" s="1"/>
  <c r="I597" i="6" a="1"/>
  <c r="I597" i="6" s="1"/>
  <c r="I598" i="6" a="1"/>
  <c r="I598" i="6" s="1"/>
  <c r="I599" i="6" a="1"/>
  <c r="I599" i="6" s="1"/>
  <c r="I600" i="6" a="1"/>
  <c r="I600" i="6" s="1"/>
  <c r="I601" i="6" a="1"/>
  <c r="I601" i="6" s="1"/>
  <c r="I602" i="6" a="1"/>
  <c r="I602" i="6" s="1"/>
  <c r="I603" i="6" a="1"/>
  <c r="I603" i="6" s="1"/>
  <c r="I604" i="6" a="1"/>
  <c r="I604" i="6" s="1"/>
  <c r="I605" i="6" a="1"/>
  <c r="I605" i="6" s="1"/>
  <c r="I606" i="6" a="1"/>
  <c r="I606" i="6" s="1"/>
  <c r="I607" i="6" a="1"/>
  <c r="I607" i="6" s="1"/>
  <c r="I608" i="6" a="1"/>
  <c r="I608" i="6" s="1"/>
  <c r="I609" i="6" a="1"/>
  <c r="I609" i="6" s="1"/>
  <c r="I610" i="6" a="1"/>
  <c r="I610" i="6" s="1"/>
  <c r="I611" i="6" a="1"/>
  <c r="I611" i="6" s="1"/>
  <c r="I612" i="6" a="1"/>
  <c r="I612" i="6" s="1"/>
  <c r="I613" i="6" a="1"/>
  <c r="I613" i="6" s="1"/>
  <c r="I614" i="6" a="1"/>
  <c r="I614" i="6" s="1"/>
  <c r="I615" i="6" a="1"/>
  <c r="I615" i="6" s="1"/>
  <c r="I616" i="6" a="1"/>
  <c r="I616" i="6" s="1"/>
  <c r="I617" i="6" a="1"/>
  <c r="I617" i="6" s="1"/>
  <c r="I618" i="6" a="1"/>
  <c r="I618" i="6" s="1"/>
  <c r="I619" i="6" a="1"/>
  <c r="I619" i="6" s="1"/>
  <c r="I620" i="6" a="1"/>
  <c r="I620" i="6" s="1"/>
  <c r="I621" i="6" a="1"/>
  <c r="I621" i="6" s="1"/>
  <c r="I622" i="6" a="1"/>
  <c r="I622" i="6" s="1"/>
  <c r="I623" i="6" a="1"/>
  <c r="I623" i="6" s="1"/>
  <c r="I624" i="6" a="1"/>
  <c r="I624" i="6" s="1"/>
  <c r="I625" i="6" a="1"/>
  <c r="I625" i="6" s="1"/>
  <c r="I626" i="6" a="1"/>
  <c r="I626" i="6" s="1"/>
  <c r="I627" i="6" a="1"/>
  <c r="I627" i="6" s="1"/>
  <c r="I628" i="6" a="1"/>
  <c r="I628" i="6" s="1"/>
  <c r="I629" i="6" a="1"/>
  <c r="I629" i="6" s="1"/>
  <c r="I630" i="6" a="1"/>
  <c r="I630" i="6" s="1"/>
  <c r="I631" i="6" a="1"/>
  <c r="I631" i="6" s="1"/>
  <c r="I632" i="6" a="1"/>
  <c r="I632" i="6" s="1"/>
  <c r="I633" i="6" a="1"/>
  <c r="I633" i="6" s="1"/>
  <c r="I634" i="6" a="1"/>
  <c r="I634" i="6" s="1"/>
  <c r="I635" i="6" a="1"/>
  <c r="I635" i="6" s="1"/>
  <c r="I636" i="6" a="1"/>
  <c r="I636" i="6" s="1"/>
  <c r="I637" i="6" a="1"/>
  <c r="I637" i="6" s="1"/>
  <c r="I638" i="6" a="1"/>
  <c r="I638" i="6" s="1"/>
  <c r="I639" i="6" a="1"/>
  <c r="I639" i="6" s="1"/>
  <c r="I640" i="6" a="1"/>
  <c r="I640" i="6" s="1"/>
  <c r="I641" i="6" a="1"/>
  <c r="I641" i="6" s="1"/>
  <c r="I642" i="6" a="1"/>
  <c r="I642" i="6" s="1"/>
  <c r="I643" i="6" a="1"/>
  <c r="I643" i="6" s="1"/>
  <c r="I644" i="6" a="1"/>
  <c r="I644" i="6" s="1"/>
  <c r="I645" i="6" a="1"/>
  <c r="I645" i="6" s="1"/>
  <c r="I646" i="6" a="1"/>
  <c r="I646" i="6" s="1"/>
  <c r="I647" i="6" a="1"/>
  <c r="I647" i="6" s="1"/>
  <c r="I648" i="6" a="1"/>
  <c r="I648" i="6" s="1"/>
  <c r="I649" i="6" a="1"/>
  <c r="I649" i="6" s="1"/>
  <c r="I650" i="6" a="1"/>
  <c r="I650" i="6" s="1"/>
  <c r="I651" i="6" a="1"/>
  <c r="I651" i="6" s="1"/>
  <c r="I652" i="6" a="1"/>
  <c r="I652" i="6" s="1"/>
  <c r="I653" i="6" a="1"/>
  <c r="I653" i="6" s="1"/>
  <c r="I654" i="6" a="1"/>
  <c r="I654" i="6" s="1"/>
  <c r="I655" i="6" a="1"/>
  <c r="I655" i="6" s="1"/>
  <c r="I656" i="6" a="1"/>
  <c r="I656" i="6" s="1"/>
  <c r="I657" i="6" a="1"/>
  <c r="I657" i="6" s="1"/>
  <c r="I658" i="6" a="1"/>
  <c r="I658" i="6" s="1"/>
  <c r="I659" i="6" a="1"/>
  <c r="I659" i="6" s="1"/>
  <c r="I660" i="6" a="1"/>
  <c r="I660" i="6" s="1"/>
  <c r="I661" i="6" a="1"/>
  <c r="I661" i="6" s="1"/>
  <c r="I662" i="6" a="1"/>
  <c r="I662" i="6" s="1"/>
  <c r="I663" i="6" a="1"/>
  <c r="I663" i="6" s="1"/>
  <c r="I664" i="6" a="1"/>
  <c r="I664" i="6" s="1"/>
  <c r="I665" i="6" a="1"/>
  <c r="I665" i="6" s="1"/>
  <c r="I666" i="6" a="1"/>
  <c r="I666" i="6" s="1"/>
  <c r="I667" i="6" a="1"/>
  <c r="I667" i="6" s="1"/>
  <c r="I668" i="6" a="1"/>
  <c r="I668" i="6" s="1"/>
  <c r="I669" i="6" a="1"/>
  <c r="I669" i="6" s="1"/>
  <c r="I670" i="6" a="1"/>
  <c r="I670" i="6" s="1"/>
  <c r="I671" i="6" a="1"/>
  <c r="I671" i="6" s="1"/>
  <c r="I672" i="6" a="1"/>
  <c r="I672" i="6" s="1"/>
  <c r="I673" i="6" a="1"/>
  <c r="I673" i="6" s="1"/>
  <c r="I674" i="6" a="1"/>
  <c r="I674" i="6" s="1"/>
  <c r="I675" i="6" a="1"/>
  <c r="I675" i="6" s="1"/>
  <c r="I676" i="6" a="1"/>
  <c r="I676" i="6" s="1"/>
  <c r="I677" i="6" a="1"/>
  <c r="I677" i="6" s="1"/>
  <c r="I678" i="6" a="1"/>
  <c r="I678" i="6" s="1"/>
  <c r="I679" i="6" a="1"/>
  <c r="I679" i="6" s="1"/>
  <c r="I680" i="6" a="1"/>
  <c r="I680" i="6" s="1"/>
  <c r="I681" i="6" a="1"/>
  <c r="I681" i="6" s="1"/>
  <c r="I682" i="6" a="1"/>
  <c r="I682" i="6" s="1"/>
  <c r="I683" i="6" a="1"/>
  <c r="I683" i="6" s="1"/>
  <c r="I684" i="6" a="1"/>
  <c r="I684" i="6" s="1"/>
  <c r="I685" i="6" a="1"/>
  <c r="I685" i="6" s="1"/>
  <c r="I686" i="6" a="1"/>
  <c r="I686" i="6" s="1"/>
  <c r="I687" i="6" a="1"/>
  <c r="I687" i="6" s="1"/>
  <c r="I688" i="6" a="1"/>
  <c r="I688" i="6" s="1"/>
  <c r="I689" i="6" a="1"/>
  <c r="I689" i="6" s="1"/>
  <c r="I690" i="6" a="1"/>
  <c r="I690" i="6" s="1"/>
  <c r="I691" i="6" a="1"/>
  <c r="I691" i="6" s="1"/>
  <c r="I692" i="6" a="1"/>
  <c r="I692" i="6" s="1"/>
  <c r="I693" i="6" a="1"/>
  <c r="I693" i="6" s="1"/>
  <c r="I694" i="6" a="1"/>
  <c r="I694" i="6" s="1"/>
  <c r="I695" i="6" a="1"/>
  <c r="I695" i="6" s="1"/>
  <c r="I696" i="6" a="1"/>
  <c r="I696" i="6" s="1"/>
  <c r="I697" i="6" a="1"/>
  <c r="I697" i="6" s="1"/>
  <c r="I698" i="6" a="1"/>
  <c r="I698" i="6" s="1"/>
  <c r="I699" i="6" a="1"/>
  <c r="I699" i="6" s="1"/>
  <c r="I700" i="6" a="1"/>
  <c r="I700" i="6" s="1"/>
  <c r="I701" i="6" a="1"/>
  <c r="I701" i="6" s="1"/>
  <c r="I702" i="6" a="1"/>
  <c r="I702" i="6" s="1"/>
  <c r="I703" i="6" a="1"/>
  <c r="I703" i="6" s="1"/>
  <c r="I704" i="6" a="1"/>
  <c r="I704" i="6" s="1"/>
  <c r="I705" i="6" a="1"/>
  <c r="I705" i="6" s="1"/>
  <c r="I706" i="6" a="1"/>
  <c r="I706" i="6" s="1"/>
  <c r="I707" i="6" a="1"/>
  <c r="I707" i="6" s="1"/>
  <c r="I708" i="6" a="1"/>
  <c r="I708" i="6" s="1"/>
  <c r="I709" i="6" a="1"/>
  <c r="I709" i="6" s="1"/>
  <c r="I710" i="6" a="1"/>
  <c r="I710" i="6" s="1"/>
  <c r="I711" i="6" a="1"/>
  <c r="I711" i="6" s="1"/>
  <c r="I712" i="6" a="1"/>
  <c r="I712" i="6" s="1"/>
  <c r="I713" i="6" a="1"/>
  <c r="I713" i="6" s="1"/>
  <c r="I714" i="6" a="1"/>
  <c r="I714" i="6" s="1"/>
  <c r="I715" i="6" a="1"/>
  <c r="I715" i="6" s="1"/>
  <c r="I716" i="6" a="1"/>
  <c r="I716" i="6" s="1"/>
  <c r="I717" i="6" a="1"/>
  <c r="I717" i="6" s="1"/>
  <c r="I718" i="6" a="1"/>
  <c r="I718" i="6" s="1"/>
  <c r="I719" i="6" a="1"/>
  <c r="I719" i="6" s="1"/>
  <c r="I720" i="6" a="1"/>
  <c r="I720" i="6" s="1"/>
  <c r="I721" i="6" a="1"/>
  <c r="I721" i="6" s="1"/>
  <c r="I722" i="6" a="1"/>
  <c r="I722" i="6" s="1"/>
  <c r="I723" i="6" a="1"/>
  <c r="I723" i="6" s="1"/>
  <c r="I724" i="6" a="1"/>
  <c r="I724" i="6" s="1"/>
  <c r="I725" i="6" a="1"/>
  <c r="I725" i="6" s="1"/>
  <c r="I726" i="6" a="1"/>
  <c r="I726" i="6" s="1"/>
  <c r="I727" i="6" a="1"/>
  <c r="I727" i="6" s="1"/>
  <c r="I728" i="6" a="1"/>
  <c r="I728" i="6" s="1"/>
  <c r="I729" i="6" a="1"/>
  <c r="I729" i="6" s="1"/>
  <c r="I730" i="6" a="1"/>
  <c r="I730" i="6" s="1"/>
  <c r="I731" i="6" a="1"/>
  <c r="I731" i="6" s="1"/>
  <c r="I732" i="6" a="1"/>
  <c r="I732" i="6" s="1"/>
  <c r="I733" i="6" a="1"/>
  <c r="I733" i="6" s="1"/>
  <c r="I734" i="6" a="1"/>
  <c r="I734" i="6" s="1"/>
  <c r="I735" i="6" a="1"/>
  <c r="I735" i="6" s="1"/>
  <c r="I736" i="6" a="1"/>
  <c r="I736" i="6" s="1"/>
  <c r="I737" i="6" a="1"/>
  <c r="I737" i="6" s="1"/>
  <c r="I738" i="6" a="1"/>
  <c r="I738" i="6" s="1"/>
  <c r="I739" i="6" a="1"/>
  <c r="I739" i="6" s="1"/>
  <c r="I740" i="6" a="1"/>
  <c r="I740" i="6" s="1"/>
  <c r="I741" i="6" a="1"/>
  <c r="I741" i="6" s="1"/>
  <c r="I742" i="6" a="1"/>
  <c r="I742" i="6" s="1"/>
  <c r="I743" i="6" a="1"/>
  <c r="I743" i="6" s="1"/>
  <c r="I744" i="6" a="1"/>
  <c r="I744" i="6" s="1"/>
  <c r="I745" i="6" a="1"/>
  <c r="I745" i="6" s="1"/>
  <c r="I746" i="6" a="1"/>
  <c r="I746" i="6" s="1"/>
  <c r="I747" i="6" a="1"/>
  <c r="I747" i="6" s="1"/>
  <c r="I748" i="6" a="1"/>
  <c r="I748" i="6" s="1"/>
  <c r="I749" i="6" a="1"/>
  <c r="I749" i="6" s="1"/>
  <c r="I750" i="6" a="1"/>
  <c r="I750" i="6" s="1"/>
  <c r="I751" i="6" a="1"/>
  <c r="I751" i="6" s="1"/>
  <c r="I752" i="6" a="1"/>
  <c r="I752" i="6" s="1"/>
  <c r="I753" i="6" a="1"/>
  <c r="I753" i="6" s="1"/>
  <c r="I754" i="6" a="1"/>
  <c r="I754" i="6" s="1"/>
  <c r="I755" i="6" a="1"/>
  <c r="I755" i="6" s="1"/>
  <c r="I756" i="6" a="1"/>
  <c r="I756" i="6" s="1"/>
  <c r="I757" i="6" a="1"/>
  <c r="I757" i="6" s="1"/>
  <c r="I758" i="6" a="1"/>
  <c r="I758" i="6" s="1"/>
  <c r="I759" i="6" a="1"/>
  <c r="I759" i="6" s="1"/>
  <c r="I760" i="6" a="1"/>
  <c r="I760" i="6" s="1"/>
  <c r="I761" i="6" a="1"/>
  <c r="I761" i="6" s="1"/>
  <c r="I762" i="6" a="1"/>
  <c r="I762" i="6" s="1"/>
  <c r="I763" i="6" a="1"/>
  <c r="I763" i="6" s="1"/>
  <c r="I764" i="6" a="1"/>
  <c r="I764" i="6" s="1"/>
  <c r="I765" i="6" a="1"/>
  <c r="I765" i="6" s="1"/>
  <c r="I766" i="6" a="1"/>
  <c r="I766" i="6" s="1"/>
  <c r="I767" i="6" a="1"/>
  <c r="I767" i="6" s="1"/>
  <c r="I768" i="6" a="1"/>
  <c r="I768" i="6" s="1"/>
  <c r="I769" i="6" a="1"/>
  <c r="I769" i="6" s="1"/>
  <c r="I770" i="6" a="1"/>
  <c r="I770" i="6" s="1"/>
  <c r="I771" i="6" a="1"/>
  <c r="I771" i="6" s="1"/>
  <c r="I772" i="6" a="1"/>
  <c r="I772" i="6" s="1"/>
  <c r="I773" i="6" a="1"/>
  <c r="I773" i="6" s="1"/>
  <c r="I774" i="6" a="1"/>
  <c r="I774" i="6" s="1"/>
  <c r="I775" i="6" a="1"/>
  <c r="I775" i="6" s="1"/>
  <c r="I776" i="6" a="1"/>
  <c r="I776" i="6" s="1"/>
  <c r="I777" i="6" a="1"/>
  <c r="I777" i="6" s="1"/>
  <c r="I778" i="6" a="1"/>
  <c r="I778" i="6" s="1"/>
  <c r="I779" i="6" a="1"/>
  <c r="I779" i="6" s="1"/>
  <c r="I780" i="6" a="1"/>
  <c r="I780" i="6" s="1"/>
  <c r="I781" i="6" a="1"/>
  <c r="I781" i="6" s="1"/>
  <c r="I782" i="6" a="1"/>
  <c r="I782" i="6" s="1"/>
  <c r="I783" i="6" a="1"/>
  <c r="I783" i="6" s="1"/>
  <c r="I784" i="6" a="1"/>
  <c r="I784" i="6" s="1"/>
  <c r="I785" i="6" a="1"/>
  <c r="I785" i="6" s="1"/>
  <c r="I786" i="6" a="1"/>
  <c r="I786" i="6" s="1"/>
  <c r="I787" i="6" a="1"/>
  <c r="I787" i="6" s="1"/>
  <c r="I788" i="6" a="1"/>
  <c r="I788" i="6" s="1"/>
  <c r="I789" i="6" a="1"/>
  <c r="I789" i="6" s="1"/>
  <c r="I790" i="6" a="1"/>
  <c r="I790" i="6" s="1"/>
  <c r="I791" i="6" a="1"/>
  <c r="I791" i="6" s="1"/>
  <c r="I792" i="6" a="1"/>
  <c r="I792" i="6" s="1"/>
  <c r="I793" i="6" a="1"/>
  <c r="I793" i="6" s="1"/>
  <c r="I794" i="6" a="1"/>
  <c r="I794" i="6" s="1"/>
  <c r="I795" i="6" a="1"/>
  <c r="I795" i="6" s="1"/>
  <c r="I796" i="6" a="1"/>
  <c r="I796" i="6" s="1"/>
  <c r="I797" i="6" a="1"/>
  <c r="I797" i="6" s="1"/>
  <c r="I798" i="6" a="1"/>
  <c r="I798" i="6" s="1"/>
  <c r="I799" i="6" a="1"/>
  <c r="I799" i="6" s="1"/>
  <c r="I800" i="6" a="1"/>
  <c r="I800" i="6" s="1"/>
  <c r="I801" i="6" a="1"/>
  <c r="I801" i="6" s="1"/>
  <c r="I802" i="6" a="1"/>
  <c r="I802" i="6" s="1"/>
  <c r="I803" i="6" a="1"/>
  <c r="I803" i="6" s="1"/>
  <c r="I804" i="6" a="1"/>
  <c r="I804" i="6" s="1"/>
  <c r="I805" i="6" a="1"/>
  <c r="I805" i="6" s="1"/>
  <c r="I806" i="6" a="1"/>
  <c r="I806" i="6" s="1"/>
  <c r="I807" i="6" a="1"/>
  <c r="I807" i="6" s="1"/>
  <c r="I808" i="6" a="1"/>
  <c r="I808" i="6" s="1"/>
  <c r="I809" i="6" a="1"/>
  <c r="I809" i="6" s="1"/>
  <c r="I810" i="6" a="1"/>
  <c r="I810" i="6" s="1"/>
  <c r="I811" i="6" a="1"/>
  <c r="I811" i="6" s="1"/>
  <c r="I812" i="6" a="1"/>
  <c r="I812" i="6" s="1"/>
  <c r="I813" i="6" a="1"/>
  <c r="I813" i="6" s="1"/>
  <c r="I814" i="6" a="1"/>
  <c r="I814" i="6" s="1"/>
  <c r="I815" i="6" a="1"/>
  <c r="I815" i="6" s="1"/>
  <c r="I816" i="6" a="1"/>
  <c r="I816" i="6" s="1"/>
  <c r="I817" i="6" a="1"/>
  <c r="I817" i="6" s="1"/>
  <c r="I818" i="6" a="1"/>
  <c r="I818" i="6" s="1"/>
  <c r="I819" i="6" a="1"/>
  <c r="I819" i="6" s="1"/>
  <c r="I820" i="6" a="1"/>
  <c r="I820" i="6" s="1"/>
  <c r="I821" i="6" a="1"/>
  <c r="I821" i="6" s="1"/>
  <c r="I822" i="6" a="1"/>
  <c r="I822" i="6" s="1"/>
  <c r="I823" i="6" a="1"/>
  <c r="I823" i="6" s="1"/>
  <c r="I824" i="6" a="1"/>
  <c r="I824" i="6" s="1"/>
  <c r="I825" i="6" a="1"/>
  <c r="I825" i="6" s="1"/>
  <c r="I826" i="6" a="1"/>
  <c r="I826" i="6" s="1"/>
  <c r="I827" i="6" a="1"/>
  <c r="I827" i="6" s="1"/>
  <c r="I828" i="6" a="1"/>
  <c r="I828" i="6" s="1"/>
  <c r="I829" i="6" a="1"/>
  <c r="I829" i="6" s="1"/>
  <c r="I830" i="6" a="1"/>
  <c r="I830" i="6" s="1"/>
  <c r="I831" i="6" a="1"/>
  <c r="I831" i="6" s="1"/>
  <c r="I832" i="6" a="1"/>
  <c r="I832" i="6" s="1"/>
  <c r="I833" i="6" a="1"/>
  <c r="I833" i="6" s="1"/>
  <c r="I834" i="6" a="1"/>
  <c r="I834" i="6" s="1"/>
  <c r="I835" i="6" a="1"/>
  <c r="I835" i="6" s="1"/>
  <c r="I836" i="6" a="1"/>
  <c r="I836" i="6" s="1"/>
  <c r="I837" i="6" a="1"/>
  <c r="I837" i="6" s="1"/>
  <c r="I838" i="6" a="1"/>
  <c r="I838" i="6" s="1"/>
  <c r="I839" i="6" a="1"/>
  <c r="I839" i="6" s="1"/>
  <c r="I840" i="6" a="1"/>
  <c r="I840" i="6" s="1"/>
  <c r="F2" i="19"/>
  <c r="C9" i="19"/>
  <c r="C8" i="19"/>
  <c r="F9" i="19"/>
  <c r="F8" i="19"/>
  <c r="C7" i="19"/>
  <c r="F7" i="19"/>
  <c r="C6" i="19"/>
  <c r="F6" i="19"/>
  <c r="F3" i="19"/>
  <c r="F4" i="19"/>
  <c r="F13" i="19"/>
  <c r="F11" i="19"/>
  <c r="F10" i="19"/>
  <c r="F12" i="19"/>
  <c r="C8" i="17"/>
  <c r="C7" i="17"/>
  <c r="C6" i="17"/>
  <c r="C5" i="17"/>
  <c r="C4" i="17"/>
  <c r="F5" i="19"/>
  <c r="C4" i="15"/>
  <c r="C5" i="15"/>
  <c r="C6" i="15"/>
  <c r="C7" i="15"/>
  <c r="C8" i="15"/>
  <c r="C9" i="15"/>
  <c r="C10" i="15"/>
  <c r="C11" i="15"/>
  <c r="C12" i="15"/>
  <c r="C13" i="15"/>
  <c r="C14" i="15"/>
  <c r="C15" i="15"/>
  <c r="C16" i="15"/>
  <c r="C17" i="15"/>
  <c r="C18" i="15"/>
  <c r="C19" i="15"/>
  <c r="C19" i="14"/>
  <c r="C18" i="14"/>
  <c r="C17" i="14"/>
  <c r="C16" i="14"/>
  <c r="C15" i="14"/>
  <c r="C14" i="14"/>
  <c r="C13" i="14"/>
  <c r="C12" i="14"/>
  <c r="C11" i="14"/>
  <c r="C10" i="14"/>
  <c r="C9" i="14"/>
  <c r="C8" i="14"/>
  <c r="C7" i="14"/>
  <c r="C6" i="14"/>
  <c r="C5" i="14"/>
  <c r="C4" i="14"/>
  <c r="C3" i="17"/>
  <c r="B1" i="17"/>
  <c r="C3" i="15"/>
  <c r="B1" i="15"/>
  <c r="C3" i="14"/>
  <c r="B1" i="14"/>
  <c r="B1" i="11"/>
  <c r="C3" i="11"/>
  <c r="C4" i="11"/>
  <c r="C5" i="11"/>
  <c r="C6" i="11"/>
  <c r="C7" i="11"/>
  <c r="C8" i="11"/>
  <c r="C9" i="11"/>
  <c r="C10" i="11"/>
  <c r="C11" i="11"/>
  <c r="C12" i="11"/>
  <c r="C13" i="11"/>
  <c r="C14" i="11"/>
  <c r="C15" i="11"/>
  <c r="C16" i="11"/>
  <c r="C17" i="11"/>
  <c r="C18" i="11"/>
  <c r="C19" i="11"/>
  <c r="C20" i="11"/>
  <c r="C23" i="11"/>
  <c r="C24" i="11"/>
  <c r="C25" i="11"/>
  <c r="C26" i="11"/>
  <c r="C28" i="11"/>
  <c r="C29" i="11"/>
  <c r="C30" i="11"/>
  <c r="C31" i="11"/>
  <c r="C32" i="11"/>
  <c r="C33" i="11"/>
  <c r="C34" i="11"/>
  <c r="C35" i="11"/>
  <c r="C36" i="11"/>
  <c r="C37" i="11"/>
  <c r="C38" i="11"/>
  <c r="L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L610" i="6"/>
  <c r="L611" i="6"/>
  <c r="L612" i="6"/>
  <c r="L613" i="6"/>
  <c r="L614" i="6"/>
  <c r="L615" i="6"/>
  <c r="L616" i="6"/>
  <c r="L617" i="6"/>
  <c r="L618" i="6"/>
  <c r="L619" i="6"/>
  <c r="L620" i="6"/>
  <c r="L621" i="6"/>
  <c r="L622" i="6"/>
  <c r="L623" i="6"/>
  <c r="L624" i="6"/>
  <c r="L625" i="6"/>
  <c r="L626" i="6"/>
  <c r="L627" i="6"/>
  <c r="L628" i="6"/>
  <c r="L629" i="6"/>
  <c r="L630" i="6"/>
  <c r="L631" i="6"/>
  <c r="L632" i="6"/>
  <c r="L633" i="6"/>
  <c r="L634" i="6"/>
  <c r="L635" i="6"/>
  <c r="L636" i="6"/>
  <c r="L637" i="6"/>
  <c r="L638" i="6"/>
  <c r="L639" i="6"/>
  <c r="L640" i="6"/>
  <c r="L641" i="6"/>
  <c r="L642" i="6"/>
  <c r="L643" i="6"/>
  <c r="L644" i="6"/>
  <c r="L645" i="6"/>
  <c r="L646" i="6"/>
  <c r="L647" i="6"/>
  <c r="L648" i="6"/>
  <c r="L649" i="6"/>
  <c r="L650" i="6"/>
  <c r="L651" i="6"/>
  <c r="L652" i="6"/>
  <c r="L653" i="6"/>
  <c r="L654" i="6"/>
  <c r="L655" i="6"/>
  <c r="L656" i="6"/>
  <c r="L657" i="6"/>
  <c r="L658" i="6"/>
  <c r="L659" i="6"/>
  <c r="L660" i="6"/>
  <c r="L661" i="6"/>
  <c r="L662" i="6"/>
  <c r="L663" i="6"/>
  <c r="L664" i="6"/>
  <c r="L665" i="6"/>
  <c r="L666" i="6"/>
  <c r="L667" i="6"/>
  <c r="L668" i="6"/>
  <c r="L669" i="6"/>
  <c r="L670" i="6"/>
  <c r="L671" i="6"/>
  <c r="L672" i="6"/>
  <c r="L673" i="6"/>
  <c r="L674" i="6"/>
  <c r="L675" i="6"/>
  <c r="L676" i="6"/>
  <c r="L677" i="6"/>
  <c r="L678" i="6"/>
  <c r="L679" i="6"/>
  <c r="L680" i="6"/>
  <c r="L681" i="6"/>
  <c r="L682" i="6"/>
  <c r="L683" i="6"/>
  <c r="L684" i="6"/>
  <c r="L685" i="6"/>
  <c r="L686" i="6"/>
  <c r="L687" i="6"/>
  <c r="L688" i="6"/>
  <c r="L689" i="6"/>
  <c r="L690" i="6"/>
  <c r="L691" i="6"/>
  <c r="L692" i="6"/>
  <c r="L693" i="6"/>
  <c r="L694" i="6"/>
  <c r="L695" i="6"/>
  <c r="L696" i="6"/>
  <c r="L697" i="6"/>
  <c r="L698" i="6"/>
  <c r="L699" i="6"/>
  <c r="L700" i="6"/>
  <c r="L701" i="6"/>
  <c r="L702" i="6"/>
  <c r="L703" i="6"/>
  <c r="L704" i="6"/>
  <c r="L705" i="6"/>
  <c r="L706" i="6"/>
  <c r="L707" i="6"/>
  <c r="L708" i="6"/>
  <c r="L709" i="6"/>
  <c r="L710" i="6"/>
  <c r="L711" i="6"/>
  <c r="L712" i="6"/>
  <c r="L713" i="6"/>
  <c r="L714" i="6"/>
  <c r="L715" i="6"/>
  <c r="L716" i="6"/>
  <c r="L717" i="6"/>
  <c r="L718" i="6"/>
  <c r="L719" i="6"/>
  <c r="L720" i="6"/>
  <c r="L721" i="6"/>
  <c r="L722" i="6"/>
  <c r="L723" i="6"/>
  <c r="L724" i="6"/>
  <c r="L725" i="6"/>
  <c r="L726" i="6"/>
  <c r="L727" i="6"/>
  <c r="L728" i="6"/>
  <c r="L729" i="6"/>
  <c r="L730" i="6"/>
  <c r="L731" i="6"/>
  <c r="L732" i="6"/>
  <c r="L733" i="6"/>
  <c r="L734" i="6"/>
  <c r="L735" i="6"/>
  <c r="L736" i="6"/>
  <c r="L737" i="6"/>
  <c r="L738" i="6"/>
  <c r="L739" i="6"/>
  <c r="L740" i="6"/>
  <c r="L741" i="6"/>
  <c r="L742" i="6"/>
  <c r="L743" i="6"/>
  <c r="L744" i="6"/>
  <c r="L745" i="6"/>
  <c r="L746" i="6"/>
  <c r="L747" i="6"/>
  <c r="L748" i="6"/>
  <c r="L749" i="6"/>
  <c r="L750" i="6"/>
  <c r="L751" i="6"/>
  <c r="L752" i="6"/>
  <c r="L753" i="6"/>
  <c r="L754" i="6"/>
  <c r="L755" i="6"/>
  <c r="L756" i="6"/>
  <c r="L757" i="6"/>
  <c r="L758" i="6"/>
  <c r="L759" i="6"/>
  <c r="L760" i="6"/>
  <c r="L761" i="6"/>
  <c r="L762" i="6"/>
  <c r="L763" i="6"/>
  <c r="L764" i="6"/>
  <c r="L765" i="6"/>
  <c r="L766" i="6"/>
  <c r="L767" i="6"/>
  <c r="L768" i="6"/>
  <c r="L769" i="6"/>
  <c r="L770" i="6"/>
  <c r="L771" i="6"/>
  <c r="L772" i="6"/>
  <c r="L773" i="6"/>
  <c r="L774" i="6"/>
  <c r="L775" i="6"/>
  <c r="L776" i="6"/>
  <c r="L777" i="6"/>
  <c r="L778" i="6"/>
  <c r="L779" i="6"/>
  <c r="L780" i="6"/>
  <c r="L781" i="6"/>
  <c r="L782" i="6"/>
  <c r="L783" i="6"/>
  <c r="L784" i="6"/>
  <c r="L785" i="6"/>
  <c r="L786" i="6"/>
  <c r="L787" i="6"/>
  <c r="L788" i="6"/>
  <c r="L789" i="6"/>
  <c r="L790" i="6"/>
  <c r="L791" i="6"/>
  <c r="L792" i="6"/>
  <c r="L793" i="6"/>
  <c r="L794" i="6"/>
  <c r="L795" i="6"/>
  <c r="L796" i="6"/>
  <c r="L797" i="6"/>
  <c r="L798" i="6"/>
  <c r="L799" i="6"/>
  <c r="L800" i="6"/>
  <c r="L801" i="6"/>
  <c r="L802" i="6"/>
  <c r="L803" i="6"/>
  <c r="L804" i="6"/>
  <c r="L805" i="6"/>
  <c r="L806" i="6"/>
  <c r="L807" i="6"/>
  <c r="L808" i="6"/>
  <c r="L809" i="6"/>
  <c r="L810" i="6"/>
  <c r="L811" i="6"/>
  <c r="L812" i="6"/>
  <c r="L813" i="6"/>
  <c r="L814" i="6"/>
  <c r="L815" i="6"/>
  <c r="L816" i="6"/>
  <c r="L817" i="6"/>
  <c r="L818" i="6"/>
  <c r="L819" i="6"/>
  <c r="L820" i="6"/>
  <c r="L821" i="6"/>
  <c r="L822" i="6"/>
  <c r="L823" i="6"/>
  <c r="L824" i="6"/>
  <c r="L825" i="6"/>
  <c r="L826" i="6"/>
  <c r="L827" i="6"/>
  <c r="L828" i="6"/>
  <c r="L829" i="6"/>
  <c r="L830" i="6"/>
  <c r="L831" i="6"/>
  <c r="L832" i="6"/>
  <c r="L833" i="6"/>
  <c r="L834" i="6"/>
  <c r="L835" i="6"/>
  <c r="L836" i="6"/>
  <c r="L837" i="6"/>
  <c r="L838" i="6"/>
  <c r="L839" i="6"/>
  <c r="L840" i="6"/>
  <c r="D2"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E164" i="10" s="1" a="1"/>
  <c r="E164" i="10" s="1"/>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L7" i="2"/>
  <c r="M7" i="2"/>
  <c r="L6" i="2"/>
  <c r="M6" i="2"/>
  <c r="L5" i="2"/>
  <c r="M4" i="2"/>
  <c r="M5" i="2" s="1"/>
  <c r="L4" i="2"/>
  <c r="L3" i="2"/>
  <c r="J2" i="6"/>
  <c r="G2" i="26" s="1"/>
  <c r="J3" i="6"/>
  <c r="G3" i="26" s="1"/>
  <c r="J4" i="6"/>
  <c r="G4" i="26" s="1"/>
  <c r="J5" i="6"/>
  <c r="G5" i="26" s="1"/>
  <c r="J6" i="6"/>
  <c r="G6" i="26" s="1"/>
  <c r="J7" i="6"/>
  <c r="G7" i="26" s="1"/>
  <c r="J8" i="6"/>
  <c r="G8" i="26" s="1"/>
  <c r="J9" i="6"/>
  <c r="G9" i="26" s="1"/>
  <c r="J10" i="6"/>
  <c r="G10" i="26" s="1"/>
  <c r="J11" i="6"/>
  <c r="G11" i="26" s="1"/>
  <c r="J12" i="6"/>
  <c r="G12" i="26" s="1"/>
  <c r="J13" i="6"/>
  <c r="G13" i="26" s="1"/>
  <c r="J14" i="6"/>
  <c r="G14" i="26" s="1"/>
  <c r="J15" i="6"/>
  <c r="G15" i="26" s="1"/>
  <c r="J16" i="6"/>
  <c r="G16" i="26" s="1"/>
  <c r="J17" i="6"/>
  <c r="G17" i="26" s="1"/>
  <c r="J18" i="6"/>
  <c r="G18" i="26" s="1"/>
  <c r="J19" i="6"/>
  <c r="G19" i="26" s="1"/>
  <c r="J20" i="6"/>
  <c r="G20" i="26" s="1"/>
  <c r="J21" i="6"/>
  <c r="G21" i="26" s="1"/>
  <c r="J22" i="6"/>
  <c r="G22" i="26" s="1"/>
  <c r="J23" i="6"/>
  <c r="G23" i="26" s="1"/>
  <c r="J24" i="6"/>
  <c r="G24" i="26" s="1"/>
  <c r="J25" i="6"/>
  <c r="G25" i="26" s="1"/>
  <c r="J26" i="6"/>
  <c r="G26" i="26" s="1"/>
  <c r="J27" i="6"/>
  <c r="G27" i="26" s="1"/>
  <c r="J28" i="6"/>
  <c r="G28" i="26" s="1"/>
  <c r="J29" i="6"/>
  <c r="G29" i="26" s="1"/>
  <c r="J30" i="6"/>
  <c r="G30" i="26" s="1"/>
  <c r="J31" i="6"/>
  <c r="G31" i="26" s="1"/>
  <c r="J32" i="6"/>
  <c r="G32" i="26" s="1"/>
  <c r="J33" i="6"/>
  <c r="G33" i="26" s="1"/>
  <c r="J34" i="6"/>
  <c r="G34" i="26" s="1"/>
  <c r="J35" i="6"/>
  <c r="G35" i="26" s="1"/>
  <c r="J36" i="6"/>
  <c r="G36" i="26" s="1"/>
  <c r="J37" i="6"/>
  <c r="G37" i="26" s="1"/>
  <c r="J38" i="6"/>
  <c r="G38" i="26" s="1"/>
  <c r="J39" i="6"/>
  <c r="G39" i="26" s="1"/>
  <c r="J40" i="6"/>
  <c r="G40" i="26" s="1"/>
  <c r="J41" i="6"/>
  <c r="G41" i="26" s="1"/>
  <c r="J42" i="6"/>
  <c r="G42" i="26" s="1"/>
  <c r="J43" i="6"/>
  <c r="G43" i="26" s="1"/>
  <c r="J44" i="6"/>
  <c r="G44" i="26" s="1"/>
  <c r="J45" i="6"/>
  <c r="G45" i="26" s="1"/>
  <c r="J46" i="6"/>
  <c r="G46" i="26" s="1"/>
  <c r="J47" i="6"/>
  <c r="G47" i="26" s="1"/>
  <c r="J48" i="6"/>
  <c r="G48" i="26" s="1"/>
  <c r="J49" i="6"/>
  <c r="G49" i="26" s="1"/>
  <c r="J50" i="6"/>
  <c r="G50" i="26" s="1"/>
  <c r="J51" i="6"/>
  <c r="G51" i="26" s="1"/>
  <c r="J52" i="6"/>
  <c r="G52" i="26" s="1"/>
  <c r="J53" i="6"/>
  <c r="G53" i="26" s="1"/>
  <c r="J54" i="6"/>
  <c r="G54" i="26" s="1"/>
  <c r="J55" i="6"/>
  <c r="G55" i="26" s="1"/>
  <c r="J56" i="6"/>
  <c r="G56" i="26" s="1"/>
  <c r="J57" i="6"/>
  <c r="G57" i="26" s="1"/>
  <c r="J58" i="6"/>
  <c r="G58" i="26" s="1"/>
  <c r="J59" i="6"/>
  <c r="G59" i="26" s="1"/>
  <c r="J60" i="6"/>
  <c r="G60" i="26" s="1"/>
  <c r="J61" i="6"/>
  <c r="G61" i="26" s="1"/>
  <c r="J62" i="6"/>
  <c r="G62" i="26" s="1"/>
  <c r="J63" i="6"/>
  <c r="G63" i="26" s="1"/>
  <c r="J64" i="6"/>
  <c r="G64" i="26" s="1"/>
  <c r="J65" i="6"/>
  <c r="G65" i="26" s="1"/>
  <c r="J66" i="6"/>
  <c r="G66" i="26" s="1"/>
  <c r="J67" i="6"/>
  <c r="G67" i="26" s="1"/>
  <c r="J68" i="6"/>
  <c r="G68" i="26" s="1"/>
  <c r="J69" i="6"/>
  <c r="G69" i="26" s="1"/>
  <c r="J70" i="6"/>
  <c r="G70" i="26" s="1"/>
  <c r="J71" i="6"/>
  <c r="G71" i="26" s="1"/>
  <c r="J72" i="6"/>
  <c r="G72" i="26" s="1"/>
  <c r="J73" i="6"/>
  <c r="G73" i="26" s="1"/>
  <c r="J74" i="6"/>
  <c r="G74" i="26" s="1"/>
  <c r="J75" i="6"/>
  <c r="G75" i="26" s="1"/>
  <c r="J76" i="6"/>
  <c r="G76" i="26" s="1"/>
  <c r="J77" i="6"/>
  <c r="G77" i="26" s="1"/>
  <c r="J78" i="6"/>
  <c r="G78" i="26" s="1"/>
  <c r="J79" i="6"/>
  <c r="G79" i="26" s="1"/>
  <c r="J80" i="6"/>
  <c r="G80" i="26" s="1"/>
  <c r="J81" i="6"/>
  <c r="G81" i="26" s="1"/>
  <c r="J82" i="6"/>
  <c r="G82" i="26" s="1"/>
  <c r="J83" i="6"/>
  <c r="G83" i="26" s="1"/>
  <c r="J84" i="6"/>
  <c r="G84" i="26" s="1"/>
  <c r="J85" i="6"/>
  <c r="G85" i="26" s="1"/>
  <c r="J86" i="6"/>
  <c r="G86" i="26" s="1"/>
  <c r="J87" i="6"/>
  <c r="G87" i="26" s="1"/>
  <c r="J88" i="6"/>
  <c r="G88" i="26" s="1"/>
  <c r="J89" i="6"/>
  <c r="G89" i="26" s="1"/>
  <c r="J90" i="6"/>
  <c r="G90" i="26" s="1"/>
  <c r="J91" i="6"/>
  <c r="G91" i="26" s="1"/>
  <c r="J92" i="6"/>
  <c r="G92" i="26" s="1"/>
  <c r="J93" i="6"/>
  <c r="G93" i="26" s="1"/>
  <c r="J94" i="6"/>
  <c r="G94" i="26" s="1"/>
  <c r="J95" i="6"/>
  <c r="G95" i="26" s="1"/>
  <c r="J96" i="6"/>
  <c r="G96" i="26" s="1"/>
  <c r="J97" i="6"/>
  <c r="G97" i="26" s="1"/>
  <c r="J98" i="6"/>
  <c r="G98" i="26" s="1"/>
  <c r="J99" i="6"/>
  <c r="G99" i="26" s="1"/>
  <c r="J100" i="6"/>
  <c r="G100" i="26" s="1"/>
  <c r="J101" i="6"/>
  <c r="G101" i="26" s="1"/>
  <c r="J102" i="6"/>
  <c r="G102" i="26" s="1"/>
  <c r="J103" i="6"/>
  <c r="G103" i="26" s="1"/>
  <c r="J104" i="6"/>
  <c r="G104" i="26" s="1"/>
  <c r="J105" i="6"/>
  <c r="G105" i="26" s="1"/>
  <c r="J106" i="6"/>
  <c r="G106" i="26" s="1"/>
  <c r="J107" i="6"/>
  <c r="G107" i="26" s="1"/>
  <c r="J108" i="6"/>
  <c r="G108" i="26" s="1"/>
  <c r="J109" i="6"/>
  <c r="G109" i="26" s="1"/>
  <c r="J110" i="6"/>
  <c r="G110" i="26" s="1"/>
  <c r="J111" i="6"/>
  <c r="G111" i="26" s="1"/>
  <c r="J112" i="6"/>
  <c r="G112" i="26" s="1"/>
  <c r="J113" i="6"/>
  <c r="G113" i="26" s="1"/>
  <c r="J114" i="6"/>
  <c r="G114" i="26" s="1"/>
  <c r="J115" i="6"/>
  <c r="G115" i="26" s="1"/>
  <c r="J116" i="6"/>
  <c r="G116" i="26" s="1"/>
  <c r="J117" i="6"/>
  <c r="G117" i="26" s="1"/>
  <c r="J118" i="6"/>
  <c r="G118" i="26" s="1"/>
  <c r="J119" i="6"/>
  <c r="G119" i="26" s="1"/>
  <c r="J120" i="6"/>
  <c r="G120" i="26" s="1"/>
  <c r="J121" i="6"/>
  <c r="G121" i="26" s="1"/>
  <c r="J122" i="6"/>
  <c r="G122" i="26" s="1"/>
  <c r="J123" i="6"/>
  <c r="G123" i="26" s="1"/>
  <c r="J124" i="6"/>
  <c r="G124" i="26" s="1"/>
  <c r="J125" i="6"/>
  <c r="G125" i="26" s="1"/>
  <c r="J126" i="6"/>
  <c r="G126" i="26" s="1"/>
  <c r="J127" i="6"/>
  <c r="G127" i="26" s="1"/>
  <c r="J128" i="6"/>
  <c r="G128" i="26" s="1"/>
  <c r="J129" i="6"/>
  <c r="G129" i="26" s="1"/>
  <c r="J130" i="6"/>
  <c r="G130" i="26" s="1"/>
  <c r="J131" i="6"/>
  <c r="G131" i="26" s="1"/>
  <c r="J132" i="6"/>
  <c r="G132" i="26" s="1"/>
  <c r="J133" i="6"/>
  <c r="G133" i="26" s="1"/>
  <c r="J134" i="6"/>
  <c r="G134" i="26" s="1"/>
  <c r="J135" i="6"/>
  <c r="G135" i="26" s="1"/>
  <c r="J136" i="6"/>
  <c r="G136" i="26" s="1"/>
  <c r="J137" i="6"/>
  <c r="G137" i="26" s="1"/>
  <c r="J138" i="6"/>
  <c r="G138" i="26" s="1"/>
  <c r="J139" i="6"/>
  <c r="G139" i="26" s="1"/>
  <c r="J140" i="6"/>
  <c r="G140" i="26" s="1"/>
  <c r="J141" i="6"/>
  <c r="G141" i="26" s="1"/>
  <c r="J142" i="6"/>
  <c r="G142" i="26" s="1"/>
  <c r="J143" i="6"/>
  <c r="G143" i="26" s="1"/>
  <c r="J144" i="6"/>
  <c r="G144" i="26" s="1"/>
  <c r="J145" i="6"/>
  <c r="G145" i="26" s="1"/>
  <c r="J146" i="6"/>
  <c r="G146" i="26" s="1"/>
  <c r="J147" i="6"/>
  <c r="G147" i="26" s="1"/>
  <c r="J148" i="6"/>
  <c r="G148" i="26" s="1"/>
  <c r="J149" i="6"/>
  <c r="G149" i="26" s="1"/>
  <c r="J150" i="6"/>
  <c r="G150" i="26" s="1"/>
  <c r="J151" i="6"/>
  <c r="G151" i="26" s="1"/>
  <c r="J152" i="6"/>
  <c r="G152" i="26" s="1"/>
  <c r="J153" i="6"/>
  <c r="G153" i="26" s="1"/>
  <c r="J154" i="6"/>
  <c r="G154" i="26" s="1"/>
  <c r="J155" i="6"/>
  <c r="G155" i="26" s="1"/>
  <c r="J156" i="6"/>
  <c r="G156" i="26" s="1"/>
  <c r="J157" i="6"/>
  <c r="G157" i="26" s="1"/>
  <c r="J158" i="6"/>
  <c r="G158" i="26" s="1"/>
  <c r="J159" i="6"/>
  <c r="G159" i="26" s="1"/>
  <c r="J160" i="6"/>
  <c r="G160" i="26" s="1"/>
  <c r="J161" i="6"/>
  <c r="G161" i="26" s="1"/>
  <c r="J162" i="6"/>
  <c r="G162" i="26" s="1"/>
  <c r="J163" i="6"/>
  <c r="G163" i="26" s="1"/>
  <c r="J164" i="6"/>
  <c r="G164" i="26" s="1"/>
  <c r="J165" i="6"/>
  <c r="G165" i="26" s="1"/>
  <c r="J166" i="6"/>
  <c r="G166" i="26" s="1"/>
  <c r="J167" i="6"/>
  <c r="G167" i="26" s="1"/>
  <c r="J168" i="6"/>
  <c r="G168" i="26" s="1"/>
  <c r="J169" i="6"/>
  <c r="G169" i="26" s="1"/>
  <c r="J170" i="6"/>
  <c r="G170" i="26" s="1"/>
  <c r="J171" i="6"/>
  <c r="G171" i="26" s="1"/>
  <c r="J172" i="6"/>
  <c r="G172" i="26" s="1"/>
  <c r="J173" i="6"/>
  <c r="G173" i="26" s="1"/>
  <c r="J174" i="6"/>
  <c r="G174" i="26" s="1"/>
  <c r="J175" i="6"/>
  <c r="G175" i="26" s="1"/>
  <c r="J176" i="6"/>
  <c r="G176" i="26" s="1"/>
  <c r="J177" i="6"/>
  <c r="G177" i="26" s="1"/>
  <c r="J178" i="6"/>
  <c r="G178" i="26" s="1"/>
  <c r="J179" i="6"/>
  <c r="G179" i="26" s="1"/>
  <c r="J180" i="6"/>
  <c r="G180" i="26" s="1"/>
  <c r="J181" i="6"/>
  <c r="G181" i="26" s="1"/>
  <c r="J182" i="6"/>
  <c r="G182" i="26" s="1"/>
  <c r="J183" i="6"/>
  <c r="G183" i="26" s="1"/>
  <c r="J184" i="6"/>
  <c r="G184" i="26" s="1"/>
  <c r="J185" i="6"/>
  <c r="G185" i="26" s="1"/>
  <c r="J186" i="6"/>
  <c r="G186" i="26" s="1"/>
  <c r="J187" i="6"/>
  <c r="G187" i="26" s="1"/>
  <c r="J188" i="6"/>
  <c r="G188" i="26" s="1"/>
  <c r="J189" i="6"/>
  <c r="G189" i="26" s="1"/>
  <c r="J190" i="6"/>
  <c r="G190" i="26" s="1"/>
  <c r="J191" i="6"/>
  <c r="G191" i="26" s="1"/>
  <c r="J192" i="6"/>
  <c r="G192" i="26" s="1"/>
  <c r="J193" i="6"/>
  <c r="G193" i="26" s="1"/>
  <c r="J194" i="6"/>
  <c r="G194" i="26" s="1"/>
  <c r="J195" i="6"/>
  <c r="G195" i="26" s="1"/>
  <c r="J196" i="6"/>
  <c r="G196" i="26" s="1"/>
  <c r="J197" i="6"/>
  <c r="G197" i="26" s="1"/>
  <c r="J198" i="6"/>
  <c r="G198" i="26" s="1"/>
  <c r="J199" i="6"/>
  <c r="G199" i="26" s="1"/>
  <c r="J200" i="6"/>
  <c r="G200" i="26" s="1"/>
  <c r="J201" i="6"/>
  <c r="G201" i="26" s="1"/>
  <c r="J202" i="6"/>
  <c r="G202" i="26" s="1"/>
  <c r="J203" i="6"/>
  <c r="G203" i="26" s="1"/>
  <c r="J204" i="6"/>
  <c r="G204" i="26" s="1"/>
  <c r="J205" i="6"/>
  <c r="G205" i="26" s="1"/>
  <c r="J206" i="6"/>
  <c r="G206" i="26" s="1"/>
  <c r="J207" i="6"/>
  <c r="G207" i="26" s="1"/>
  <c r="J208" i="6"/>
  <c r="G208" i="26" s="1"/>
  <c r="J209" i="6"/>
  <c r="G209" i="26" s="1"/>
  <c r="J210" i="6"/>
  <c r="G210" i="26" s="1"/>
  <c r="J211" i="6"/>
  <c r="G211" i="26" s="1"/>
  <c r="J212" i="6"/>
  <c r="G212" i="26" s="1"/>
  <c r="J213" i="6"/>
  <c r="G213" i="26" s="1"/>
  <c r="J214" i="6"/>
  <c r="G214" i="26" s="1"/>
  <c r="J215" i="6"/>
  <c r="G215" i="26" s="1"/>
  <c r="J216" i="6"/>
  <c r="G216" i="26" s="1"/>
  <c r="J217" i="6"/>
  <c r="G217" i="26" s="1"/>
  <c r="J218" i="6"/>
  <c r="G218" i="26" s="1"/>
  <c r="J219" i="6"/>
  <c r="G219" i="26" s="1"/>
  <c r="J220" i="6"/>
  <c r="G220" i="26" s="1"/>
  <c r="J221" i="6"/>
  <c r="G221" i="26" s="1"/>
  <c r="J222" i="6"/>
  <c r="G222" i="26" s="1"/>
  <c r="J223" i="6"/>
  <c r="G223" i="26" s="1"/>
  <c r="J224" i="6"/>
  <c r="G224" i="26" s="1"/>
  <c r="J225" i="6"/>
  <c r="G225" i="26" s="1"/>
  <c r="J226" i="6"/>
  <c r="G226" i="26" s="1"/>
  <c r="J227" i="6"/>
  <c r="G227" i="26" s="1"/>
  <c r="J228" i="6"/>
  <c r="G228" i="26" s="1"/>
  <c r="J229" i="6"/>
  <c r="G229" i="26" s="1"/>
  <c r="J230" i="6"/>
  <c r="G230" i="26" s="1"/>
  <c r="J231" i="6"/>
  <c r="G231" i="26" s="1"/>
  <c r="J232" i="6"/>
  <c r="G232" i="26" s="1"/>
  <c r="J233" i="6"/>
  <c r="G233" i="26" s="1"/>
  <c r="J234" i="6"/>
  <c r="G234" i="26" s="1"/>
  <c r="J235" i="6"/>
  <c r="G235" i="26" s="1"/>
  <c r="J236" i="6"/>
  <c r="G236" i="26" s="1"/>
  <c r="J237" i="6"/>
  <c r="G237" i="26" s="1"/>
  <c r="J238" i="6"/>
  <c r="G238" i="26" s="1"/>
  <c r="J239" i="6"/>
  <c r="G239" i="26" s="1"/>
  <c r="J240" i="6"/>
  <c r="G240" i="26" s="1"/>
  <c r="J241" i="6"/>
  <c r="G241" i="26" s="1"/>
  <c r="J242" i="6"/>
  <c r="G242" i="26" s="1"/>
  <c r="J243" i="6"/>
  <c r="G243" i="26" s="1"/>
  <c r="J244" i="6"/>
  <c r="G244" i="26" s="1"/>
  <c r="J245" i="6"/>
  <c r="G245" i="26" s="1"/>
  <c r="J246" i="6"/>
  <c r="G246" i="26" s="1"/>
  <c r="J247" i="6"/>
  <c r="G247" i="26" s="1"/>
  <c r="J248" i="6"/>
  <c r="G248" i="26" s="1"/>
  <c r="J249" i="6"/>
  <c r="G249" i="26" s="1"/>
  <c r="J250" i="6"/>
  <c r="G250" i="26" s="1"/>
  <c r="J251" i="6"/>
  <c r="G251" i="26" s="1"/>
  <c r="J252" i="6"/>
  <c r="G252" i="26" s="1"/>
  <c r="J253" i="6"/>
  <c r="G253" i="26" s="1"/>
  <c r="J254" i="6"/>
  <c r="G254" i="26" s="1"/>
  <c r="J255" i="6"/>
  <c r="G255" i="26" s="1"/>
  <c r="J256" i="6"/>
  <c r="G256" i="26" s="1"/>
  <c r="J257" i="6"/>
  <c r="G257" i="26" s="1"/>
  <c r="J258" i="6"/>
  <c r="G258" i="26" s="1"/>
  <c r="J259" i="6"/>
  <c r="G259" i="26" s="1"/>
  <c r="J260" i="6"/>
  <c r="G260" i="26" s="1"/>
  <c r="J261" i="6"/>
  <c r="G261" i="26" s="1"/>
  <c r="J262" i="6"/>
  <c r="G262" i="26" s="1"/>
  <c r="J263" i="6"/>
  <c r="G263" i="26" s="1"/>
  <c r="J264" i="6"/>
  <c r="G264" i="26" s="1"/>
  <c r="J265" i="6"/>
  <c r="G265" i="26" s="1"/>
  <c r="J266" i="6"/>
  <c r="G266" i="26" s="1"/>
  <c r="J267" i="6"/>
  <c r="G267" i="26" s="1"/>
  <c r="J268" i="6"/>
  <c r="G268" i="26" s="1"/>
  <c r="J269" i="6"/>
  <c r="G269" i="26" s="1"/>
  <c r="J270" i="6"/>
  <c r="G270" i="26" s="1"/>
  <c r="J271" i="6"/>
  <c r="G271" i="26" s="1"/>
  <c r="J272" i="6"/>
  <c r="G272" i="26" s="1"/>
  <c r="J273" i="6"/>
  <c r="G273" i="26" s="1"/>
  <c r="J274" i="6"/>
  <c r="G274" i="26" s="1"/>
  <c r="J275" i="6"/>
  <c r="G275" i="26" s="1"/>
  <c r="J276" i="6"/>
  <c r="G276" i="26" s="1"/>
  <c r="J277" i="6"/>
  <c r="G277" i="26" s="1"/>
  <c r="J278" i="6"/>
  <c r="G278" i="26" s="1"/>
  <c r="J279" i="6"/>
  <c r="G279" i="26" s="1"/>
  <c r="J280" i="6"/>
  <c r="G280" i="26" s="1"/>
  <c r="J281" i="6"/>
  <c r="G281" i="26" s="1"/>
  <c r="J282" i="6"/>
  <c r="G282" i="26" s="1"/>
  <c r="J283" i="6"/>
  <c r="G283" i="26" s="1"/>
  <c r="J284" i="6"/>
  <c r="G284" i="26" s="1"/>
  <c r="J285" i="6"/>
  <c r="G285" i="26" s="1"/>
  <c r="J286" i="6"/>
  <c r="G286" i="26" s="1"/>
  <c r="J287" i="6"/>
  <c r="G287" i="26" s="1"/>
  <c r="J288" i="6"/>
  <c r="G288" i="26" s="1"/>
  <c r="J289" i="6"/>
  <c r="G289" i="26" s="1"/>
  <c r="J290" i="6"/>
  <c r="G290" i="26" s="1"/>
  <c r="J291" i="6"/>
  <c r="G291" i="26" s="1"/>
  <c r="J292" i="6"/>
  <c r="G292" i="26" s="1"/>
  <c r="J293" i="6"/>
  <c r="G293" i="26" s="1"/>
  <c r="J294" i="6"/>
  <c r="G294" i="26" s="1"/>
  <c r="J295" i="6"/>
  <c r="G295" i="26" s="1"/>
  <c r="J296" i="6"/>
  <c r="G296" i="26" s="1"/>
  <c r="J297" i="6"/>
  <c r="G297" i="26" s="1"/>
  <c r="J298" i="6"/>
  <c r="G298" i="26" s="1"/>
  <c r="J299" i="6"/>
  <c r="G299" i="26" s="1"/>
  <c r="J300" i="6"/>
  <c r="G300" i="26" s="1"/>
  <c r="J301" i="6"/>
  <c r="G301" i="26" s="1"/>
  <c r="J302" i="6"/>
  <c r="G302" i="26" s="1"/>
  <c r="J303" i="6"/>
  <c r="G303" i="26" s="1"/>
  <c r="J304" i="6"/>
  <c r="G304" i="26" s="1"/>
  <c r="J305" i="6"/>
  <c r="G305" i="26" s="1"/>
  <c r="J306" i="6"/>
  <c r="G306" i="26" s="1"/>
  <c r="J307" i="6"/>
  <c r="G307" i="26" s="1"/>
  <c r="J308" i="6"/>
  <c r="G308" i="26" s="1"/>
  <c r="J309" i="6"/>
  <c r="G309" i="26" s="1"/>
  <c r="J310" i="6"/>
  <c r="G310" i="26" s="1"/>
  <c r="J311" i="6"/>
  <c r="G311" i="26" s="1"/>
  <c r="J312" i="6"/>
  <c r="G312" i="26" s="1"/>
  <c r="J313" i="6"/>
  <c r="G313" i="26" s="1"/>
  <c r="J314" i="6"/>
  <c r="G314" i="26" s="1"/>
  <c r="J315" i="6"/>
  <c r="G315" i="26" s="1"/>
  <c r="J316" i="6"/>
  <c r="G316" i="26" s="1"/>
  <c r="J317" i="6"/>
  <c r="G317" i="26" s="1"/>
  <c r="J318" i="6"/>
  <c r="G318" i="26" s="1"/>
  <c r="J319" i="6"/>
  <c r="G319" i="26" s="1"/>
  <c r="J320" i="6"/>
  <c r="G320" i="26" s="1"/>
  <c r="J321" i="6"/>
  <c r="G321" i="26" s="1"/>
  <c r="J322" i="6"/>
  <c r="G322" i="26" s="1"/>
  <c r="J323" i="6"/>
  <c r="G323" i="26" s="1"/>
  <c r="J324" i="6"/>
  <c r="G324" i="26" s="1"/>
  <c r="J325" i="6"/>
  <c r="G325" i="26" s="1"/>
  <c r="J326" i="6"/>
  <c r="G326" i="26" s="1"/>
  <c r="J327" i="6"/>
  <c r="G327" i="26" s="1"/>
  <c r="J328" i="6"/>
  <c r="G328" i="26" s="1"/>
  <c r="J329" i="6"/>
  <c r="G329" i="26" s="1"/>
  <c r="J330" i="6"/>
  <c r="G330" i="26" s="1"/>
  <c r="J331" i="6"/>
  <c r="G331" i="26" s="1"/>
  <c r="J332" i="6"/>
  <c r="G332" i="26" s="1"/>
  <c r="J333" i="6"/>
  <c r="G333" i="26" s="1"/>
  <c r="J334" i="6"/>
  <c r="G334" i="26" s="1"/>
  <c r="J335" i="6"/>
  <c r="G335" i="26" s="1"/>
  <c r="J336" i="6"/>
  <c r="G336" i="26" s="1"/>
  <c r="J337" i="6"/>
  <c r="G337" i="26" s="1"/>
  <c r="J338" i="6"/>
  <c r="G338" i="26" s="1"/>
  <c r="J339" i="6"/>
  <c r="G339" i="26" s="1"/>
  <c r="J340" i="6"/>
  <c r="G340" i="26" s="1"/>
  <c r="J341" i="6"/>
  <c r="G341" i="26" s="1"/>
  <c r="J342" i="6"/>
  <c r="G342" i="26" s="1"/>
  <c r="J343" i="6"/>
  <c r="G343" i="26" s="1"/>
  <c r="J344" i="6"/>
  <c r="G344" i="26" s="1"/>
  <c r="J345" i="6"/>
  <c r="G345" i="26" s="1"/>
  <c r="J346" i="6"/>
  <c r="G346" i="26" s="1"/>
  <c r="J347" i="6"/>
  <c r="G347" i="26" s="1"/>
  <c r="J348" i="6"/>
  <c r="G348" i="26" s="1"/>
  <c r="J349" i="6"/>
  <c r="G349" i="26" s="1"/>
  <c r="J350" i="6"/>
  <c r="G350" i="26" s="1"/>
  <c r="J351" i="6"/>
  <c r="G351" i="26" s="1"/>
  <c r="J352" i="6"/>
  <c r="G352" i="26" s="1"/>
  <c r="J353" i="6"/>
  <c r="G353" i="26" s="1"/>
  <c r="J354" i="6"/>
  <c r="G354" i="26" s="1"/>
  <c r="J355" i="6"/>
  <c r="G355" i="26" s="1"/>
  <c r="J356" i="6"/>
  <c r="G356" i="26" s="1"/>
  <c r="J357" i="6"/>
  <c r="G357" i="26" s="1"/>
  <c r="J358" i="6"/>
  <c r="G358" i="26" s="1"/>
  <c r="J359" i="6"/>
  <c r="G359" i="26" s="1"/>
  <c r="J360" i="6"/>
  <c r="G360" i="26" s="1"/>
  <c r="J361" i="6"/>
  <c r="G361" i="26" s="1"/>
  <c r="J362" i="6"/>
  <c r="G362" i="26" s="1"/>
  <c r="J363" i="6"/>
  <c r="G363" i="26" s="1"/>
  <c r="J364" i="6"/>
  <c r="G364" i="26" s="1"/>
  <c r="J365" i="6"/>
  <c r="G365" i="26" s="1"/>
  <c r="J366" i="6"/>
  <c r="G366" i="26" s="1"/>
  <c r="J367" i="6"/>
  <c r="G367" i="26" s="1"/>
  <c r="J368" i="6"/>
  <c r="G368" i="26" s="1"/>
  <c r="J369" i="6"/>
  <c r="G369" i="26" s="1"/>
  <c r="J370" i="6"/>
  <c r="G370" i="26" s="1"/>
  <c r="J371" i="6"/>
  <c r="G371" i="26" s="1"/>
  <c r="J372" i="6"/>
  <c r="G372" i="26" s="1"/>
  <c r="J373" i="6"/>
  <c r="G373" i="26" s="1"/>
  <c r="J374" i="6"/>
  <c r="G374" i="26" s="1"/>
  <c r="J375" i="6"/>
  <c r="G375" i="26" s="1"/>
  <c r="J376" i="6"/>
  <c r="G376" i="26" s="1"/>
  <c r="J377" i="6"/>
  <c r="G377" i="26" s="1"/>
  <c r="J378" i="6"/>
  <c r="G378" i="26" s="1"/>
  <c r="J379" i="6"/>
  <c r="G379" i="26" s="1"/>
  <c r="J380" i="6"/>
  <c r="G380" i="26" s="1"/>
  <c r="J381" i="6"/>
  <c r="G381" i="26" s="1"/>
  <c r="J382" i="6"/>
  <c r="G382" i="26" s="1"/>
  <c r="J383" i="6"/>
  <c r="G383" i="26" s="1"/>
  <c r="J384" i="6"/>
  <c r="G384" i="26" s="1"/>
  <c r="J385" i="6"/>
  <c r="G385" i="26" s="1"/>
  <c r="J386" i="6"/>
  <c r="G386" i="26" s="1"/>
  <c r="J387" i="6"/>
  <c r="G387" i="26" s="1"/>
  <c r="J388" i="6"/>
  <c r="G388" i="26" s="1"/>
  <c r="J389" i="6"/>
  <c r="G389" i="26" s="1"/>
  <c r="J390" i="6"/>
  <c r="G390" i="26" s="1"/>
  <c r="J391" i="6"/>
  <c r="G391" i="26" s="1"/>
  <c r="J392" i="6"/>
  <c r="G392" i="26" s="1"/>
  <c r="J393" i="6"/>
  <c r="G393" i="26" s="1"/>
  <c r="J394" i="6"/>
  <c r="G394" i="26" s="1"/>
  <c r="J395" i="6"/>
  <c r="G395" i="26" s="1"/>
  <c r="J396" i="6"/>
  <c r="G396" i="26" s="1"/>
  <c r="J397" i="6"/>
  <c r="G397" i="26" s="1"/>
  <c r="J398" i="6"/>
  <c r="G398" i="26" s="1"/>
  <c r="J399" i="6"/>
  <c r="G399" i="26" s="1"/>
  <c r="J400" i="6"/>
  <c r="G400" i="26" s="1"/>
  <c r="J401" i="6"/>
  <c r="G401" i="26" s="1"/>
  <c r="J402" i="6"/>
  <c r="G402" i="26" s="1"/>
  <c r="J403" i="6"/>
  <c r="G403" i="26" s="1"/>
  <c r="J404" i="6"/>
  <c r="G404" i="26" s="1"/>
  <c r="J405" i="6"/>
  <c r="G405" i="26" s="1"/>
  <c r="J406" i="6"/>
  <c r="G406" i="26" s="1"/>
  <c r="J407" i="6"/>
  <c r="G407" i="26" s="1"/>
  <c r="J408" i="6"/>
  <c r="G408" i="26" s="1"/>
  <c r="J409" i="6"/>
  <c r="G409" i="26" s="1"/>
  <c r="J410" i="6"/>
  <c r="G410" i="26" s="1"/>
  <c r="J411" i="6"/>
  <c r="G411" i="26" s="1"/>
  <c r="J412" i="6"/>
  <c r="G412" i="26" s="1"/>
  <c r="J413" i="6"/>
  <c r="G413" i="26" s="1"/>
  <c r="J414" i="6"/>
  <c r="G414" i="26" s="1"/>
  <c r="J415" i="6"/>
  <c r="G415" i="26" s="1"/>
  <c r="J416" i="6"/>
  <c r="G416" i="26" s="1"/>
  <c r="J417" i="6"/>
  <c r="G417" i="26" s="1"/>
  <c r="J418" i="6"/>
  <c r="G418" i="26" s="1"/>
  <c r="J419" i="6"/>
  <c r="G419" i="26" s="1"/>
  <c r="J420" i="6"/>
  <c r="G420" i="26" s="1"/>
  <c r="J421" i="6"/>
  <c r="G421" i="26" s="1"/>
  <c r="J422" i="6"/>
  <c r="G422" i="26" s="1"/>
  <c r="J423" i="6"/>
  <c r="G423" i="26" s="1"/>
  <c r="J424" i="6"/>
  <c r="G424" i="26" s="1"/>
  <c r="J425" i="6"/>
  <c r="G425" i="26" s="1"/>
  <c r="J426" i="6"/>
  <c r="G426" i="26" s="1"/>
  <c r="J427" i="6"/>
  <c r="G427" i="26" s="1"/>
  <c r="J428" i="6"/>
  <c r="G428" i="26" s="1"/>
  <c r="J429" i="6"/>
  <c r="G429" i="26" s="1"/>
  <c r="J430" i="6"/>
  <c r="G430" i="26" s="1"/>
  <c r="J431" i="6"/>
  <c r="G431" i="26" s="1"/>
  <c r="J432" i="6"/>
  <c r="G432" i="26" s="1"/>
  <c r="J433" i="6"/>
  <c r="G433" i="26" s="1"/>
  <c r="J434" i="6"/>
  <c r="G434" i="26" s="1"/>
  <c r="J435" i="6"/>
  <c r="G435" i="26" s="1"/>
  <c r="J436" i="6"/>
  <c r="G436" i="26" s="1"/>
  <c r="J437" i="6"/>
  <c r="G437" i="26" s="1"/>
  <c r="J438" i="6"/>
  <c r="G438" i="26" s="1"/>
  <c r="J439" i="6"/>
  <c r="G439" i="26" s="1"/>
  <c r="J440" i="6"/>
  <c r="G440" i="26" s="1"/>
  <c r="J441" i="6"/>
  <c r="G441" i="26" s="1"/>
  <c r="J442" i="6"/>
  <c r="G442" i="26" s="1"/>
  <c r="J443" i="6"/>
  <c r="G443" i="26" s="1"/>
  <c r="J444" i="6"/>
  <c r="G444" i="26" s="1"/>
  <c r="J445" i="6"/>
  <c r="G445" i="26" s="1"/>
  <c r="J446" i="6"/>
  <c r="G446" i="26" s="1"/>
  <c r="J447" i="6"/>
  <c r="G447" i="26" s="1"/>
  <c r="J448" i="6"/>
  <c r="G448" i="26" s="1"/>
  <c r="J449" i="6"/>
  <c r="G449" i="26" s="1"/>
  <c r="J450" i="6"/>
  <c r="G450" i="26" s="1"/>
  <c r="J451" i="6"/>
  <c r="G451" i="26" s="1"/>
  <c r="J452" i="6"/>
  <c r="G452" i="26" s="1"/>
  <c r="J453" i="6"/>
  <c r="G453" i="26" s="1"/>
  <c r="J454" i="6"/>
  <c r="G454" i="26" s="1"/>
  <c r="J455" i="6"/>
  <c r="G455" i="26" s="1"/>
  <c r="J456" i="6"/>
  <c r="G456" i="26" s="1"/>
  <c r="J457" i="6"/>
  <c r="G457" i="26" s="1"/>
  <c r="J458" i="6"/>
  <c r="G458" i="26" s="1"/>
  <c r="J459" i="6"/>
  <c r="G459" i="26" s="1"/>
  <c r="J460" i="6"/>
  <c r="G460" i="26" s="1"/>
  <c r="J461" i="6"/>
  <c r="G461" i="26" s="1"/>
  <c r="J462" i="6"/>
  <c r="G462" i="26" s="1"/>
  <c r="J463" i="6"/>
  <c r="G463" i="26" s="1"/>
  <c r="J464" i="6"/>
  <c r="G464" i="26" s="1"/>
  <c r="J465" i="6"/>
  <c r="G465" i="26" s="1"/>
  <c r="J466" i="6"/>
  <c r="G466" i="26" s="1"/>
  <c r="J467" i="6"/>
  <c r="G467" i="26" s="1"/>
  <c r="J468" i="6"/>
  <c r="G468" i="26" s="1"/>
  <c r="J469" i="6"/>
  <c r="G469" i="26" s="1"/>
  <c r="J470" i="6"/>
  <c r="G470" i="26" s="1"/>
  <c r="J471" i="6"/>
  <c r="G471" i="26" s="1"/>
  <c r="J472" i="6"/>
  <c r="G472" i="26" s="1"/>
  <c r="J473" i="6"/>
  <c r="G473" i="26" s="1"/>
  <c r="J474" i="6"/>
  <c r="G474" i="26" s="1"/>
  <c r="J475" i="6"/>
  <c r="G475" i="26" s="1"/>
  <c r="J476" i="6"/>
  <c r="G476" i="26" s="1"/>
  <c r="J477" i="6"/>
  <c r="G477" i="26" s="1"/>
  <c r="J478" i="6"/>
  <c r="G478" i="26" s="1"/>
  <c r="J479" i="6"/>
  <c r="G479" i="26" s="1"/>
  <c r="J480" i="6"/>
  <c r="G480" i="26" s="1"/>
  <c r="J481" i="6"/>
  <c r="G481" i="26" s="1"/>
  <c r="J482" i="6"/>
  <c r="G482" i="26" s="1"/>
  <c r="J483" i="6"/>
  <c r="G483" i="26" s="1"/>
  <c r="J484" i="6"/>
  <c r="G484" i="26" s="1"/>
  <c r="J485" i="6"/>
  <c r="G485" i="26" s="1"/>
  <c r="J486" i="6"/>
  <c r="G486" i="26" s="1"/>
  <c r="J487" i="6"/>
  <c r="G487" i="26" s="1"/>
  <c r="J488" i="6"/>
  <c r="G488" i="26" s="1"/>
  <c r="J489" i="6"/>
  <c r="G489" i="26" s="1"/>
  <c r="J490" i="6"/>
  <c r="G490" i="26" s="1"/>
  <c r="J491" i="6"/>
  <c r="G491" i="26" s="1"/>
  <c r="J492" i="6"/>
  <c r="G492" i="26" s="1"/>
  <c r="J493" i="6"/>
  <c r="G493" i="26" s="1"/>
  <c r="J494" i="6"/>
  <c r="G494" i="26" s="1"/>
  <c r="J495" i="6"/>
  <c r="G495" i="26" s="1"/>
  <c r="J496" i="6"/>
  <c r="G496" i="26" s="1"/>
  <c r="J497" i="6"/>
  <c r="G497" i="26" s="1"/>
  <c r="J498" i="6"/>
  <c r="G498" i="26" s="1"/>
  <c r="J499" i="6"/>
  <c r="G499" i="26" s="1"/>
  <c r="J500" i="6"/>
  <c r="G500" i="26" s="1"/>
  <c r="J501" i="6"/>
  <c r="G501" i="26" s="1"/>
  <c r="J502" i="6"/>
  <c r="G502" i="26" s="1"/>
  <c r="J503" i="6"/>
  <c r="G503" i="26" s="1"/>
  <c r="J504" i="6"/>
  <c r="G504" i="26" s="1"/>
  <c r="J505" i="6"/>
  <c r="G505" i="26" s="1"/>
  <c r="J506" i="6"/>
  <c r="G506" i="26" s="1"/>
  <c r="J507" i="6"/>
  <c r="G507" i="26" s="1"/>
  <c r="J508" i="6"/>
  <c r="G508" i="26" s="1"/>
  <c r="J509" i="6"/>
  <c r="G509" i="26" s="1"/>
  <c r="J510" i="6"/>
  <c r="G510" i="26" s="1"/>
  <c r="J511" i="6"/>
  <c r="G511" i="26" s="1"/>
  <c r="J512" i="6"/>
  <c r="G512" i="26" s="1"/>
  <c r="J513" i="6"/>
  <c r="G513" i="26" s="1"/>
  <c r="J514" i="6"/>
  <c r="G514" i="26" s="1"/>
  <c r="J515" i="6"/>
  <c r="G515" i="26" s="1"/>
  <c r="J516" i="6"/>
  <c r="G516" i="26" s="1"/>
  <c r="J517" i="6"/>
  <c r="G517" i="26" s="1"/>
  <c r="J518" i="6"/>
  <c r="G518" i="26" s="1"/>
  <c r="J519" i="6"/>
  <c r="G519" i="26" s="1"/>
  <c r="J520" i="6"/>
  <c r="G520" i="26" s="1"/>
  <c r="J521" i="6"/>
  <c r="G521" i="26" s="1"/>
  <c r="J522" i="6"/>
  <c r="G522" i="26" s="1"/>
  <c r="J523" i="6"/>
  <c r="G523" i="26" s="1"/>
  <c r="J524" i="6"/>
  <c r="G524" i="26" s="1"/>
  <c r="J525" i="6"/>
  <c r="G525" i="26" s="1"/>
  <c r="J526" i="6"/>
  <c r="G526" i="26" s="1"/>
  <c r="J527" i="6"/>
  <c r="G527" i="26" s="1"/>
  <c r="J528" i="6"/>
  <c r="G528" i="26" s="1"/>
  <c r="J529" i="6"/>
  <c r="G529" i="26" s="1"/>
  <c r="J530" i="6"/>
  <c r="G530" i="26" s="1"/>
  <c r="J531" i="6"/>
  <c r="G531" i="26" s="1"/>
  <c r="J532" i="6"/>
  <c r="G532" i="26" s="1"/>
  <c r="J533" i="6"/>
  <c r="G533" i="26" s="1"/>
  <c r="J534" i="6"/>
  <c r="G534" i="26" s="1"/>
  <c r="J535" i="6"/>
  <c r="G535" i="26" s="1"/>
  <c r="J536" i="6"/>
  <c r="G536" i="26" s="1"/>
  <c r="J537" i="6"/>
  <c r="G537" i="26" s="1"/>
  <c r="J538" i="6"/>
  <c r="G538" i="26" s="1"/>
  <c r="J539" i="6"/>
  <c r="G539" i="26" s="1"/>
  <c r="J540" i="6"/>
  <c r="G540" i="26" s="1"/>
  <c r="J541" i="6"/>
  <c r="G541" i="26" s="1"/>
  <c r="J542" i="6"/>
  <c r="G542" i="26" s="1"/>
  <c r="J543" i="6"/>
  <c r="G543" i="26" s="1"/>
  <c r="J544" i="6"/>
  <c r="G544" i="26" s="1"/>
  <c r="J545" i="6"/>
  <c r="G545" i="26" s="1"/>
  <c r="J546" i="6"/>
  <c r="G546" i="26" s="1"/>
  <c r="J547" i="6"/>
  <c r="G547" i="26" s="1"/>
  <c r="J548" i="6"/>
  <c r="G548" i="26" s="1"/>
  <c r="J549" i="6"/>
  <c r="G549" i="26" s="1"/>
  <c r="J550" i="6"/>
  <c r="G550" i="26" s="1"/>
  <c r="J551" i="6"/>
  <c r="G551" i="26" s="1"/>
  <c r="J552" i="6"/>
  <c r="G552" i="26" s="1"/>
  <c r="J553" i="6"/>
  <c r="G553" i="26" s="1"/>
  <c r="J554" i="6"/>
  <c r="G554" i="26" s="1"/>
  <c r="J555" i="6"/>
  <c r="G555" i="26" s="1"/>
  <c r="J556" i="6"/>
  <c r="G556" i="26" s="1"/>
  <c r="J557" i="6"/>
  <c r="G557" i="26" s="1"/>
  <c r="J558" i="6"/>
  <c r="G558" i="26" s="1"/>
  <c r="J559" i="6"/>
  <c r="G559" i="26" s="1"/>
  <c r="J560" i="6"/>
  <c r="G560" i="26" s="1"/>
  <c r="J561" i="6"/>
  <c r="G561" i="26" s="1"/>
  <c r="J562" i="6"/>
  <c r="G562" i="26" s="1"/>
  <c r="J563" i="6"/>
  <c r="G563" i="26" s="1"/>
  <c r="J564" i="6"/>
  <c r="G564" i="26" s="1"/>
  <c r="J565" i="6"/>
  <c r="G565" i="26" s="1"/>
  <c r="J566" i="6"/>
  <c r="G566" i="26" s="1"/>
  <c r="J567" i="6"/>
  <c r="G567" i="26" s="1"/>
  <c r="J568" i="6"/>
  <c r="G568" i="26" s="1"/>
  <c r="J569" i="6"/>
  <c r="G569" i="26" s="1"/>
  <c r="J570" i="6"/>
  <c r="G570" i="26" s="1"/>
  <c r="J571" i="6"/>
  <c r="G571" i="26" s="1"/>
  <c r="J572" i="6"/>
  <c r="G572" i="26" s="1"/>
  <c r="J573" i="6"/>
  <c r="G573" i="26" s="1"/>
  <c r="J574" i="6"/>
  <c r="G574" i="26" s="1"/>
  <c r="J575" i="6"/>
  <c r="G575" i="26" s="1"/>
  <c r="J576" i="6"/>
  <c r="G576" i="26" s="1"/>
  <c r="J577" i="6"/>
  <c r="G577" i="26" s="1"/>
  <c r="J578" i="6"/>
  <c r="G578" i="26" s="1"/>
  <c r="J579" i="6"/>
  <c r="G579" i="26" s="1"/>
  <c r="J580" i="6"/>
  <c r="G580" i="26" s="1"/>
  <c r="J581" i="6"/>
  <c r="G581" i="26" s="1"/>
  <c r="J582" i="6"/>
  <c r="G582" i="26" s="1"/>
  <c r="J583" i="6"/>
  <c r="G583" i="26" s="1"/>
  <c r="J584" i="6"/>
  <c r="G584" i="26" s="1"/>
  <c r="J585" i="6"/>
  <c r="G585" i="26" s="1"/>
  <c r="J586" i="6"/>
  <c r="G586" i="26" s="1"/>
  <c r="J587" i="6"/>
  <c r="G587" i="26" s="1"/>
  <c r="J588" i="6"/>
  <c r="G588" i="26" s="1"/>
  <c r="J589" i="6"/>
  <c r="G589" i="26" s="1"/>
  <c r="J590" i="6"/>
  <c r="G590" i="26" s="1"/>
  <c r="J591" i="6"/>
  <c r="G591" i="26" s="1"/>
  <c r="J592" i="6"/>
  <c r="G592" i="26" s="1"/>
  <c r="J593" i="6"/>
  <c r="G593" i="26" s="1"/>
  <c r="J594" i="6"/>
  <c r="G594" i="26" s="1"/>
  <c r="J595" i="6"/>
  <c r="G595" i="26" s="1"/>
  <c r="J596" i="6"/>
  <c r="G596" i="26" s="1"/>
  <c r="J597" i="6"/>
  <c r="G597" i="26" s="1"/>
  <c r="J598" i="6"/>
  <c r="G598" i="26" s="1"/>
  <c r="J599" i="6"/>
  <c r="G599" i="26" s="1"/>
  <c r="J600" i="6"/>
  <c r="G600" i="26" s="1"/>
  <c r="J601" i="6"/>
  <c r="G601" i="26" s="1"/>
  <c r="J602" i="6"/>
  <c r="G602" i="26" s="1"/>
  <c r="J603" i="6"/>
  <c r="G603" i="26" s="1"/>
  <c r="J604" i="6"/>
  <c r="G604" i="26" s="1"/>
  <c r="J605" i="6"/>
  <c r="G605" i="26" s="1"/>
  <c r="J606" i="6"/>
  <c r="G606" i="26" s="1"/>
  <c r="J607" i="6"/>
  <c r="G607" i="26" s="1"/>
  <c r="J608" i="6"/>
  <c r="G608" i="26" s="1"/>
  <c r="J609" i="6"/>
  <c r="G609" i="26" s="1"/>
  <c r="J610" i="6"/>
  <c r="G610" i="26" s="1"/>
  <c r="J611" i="6"/>
  <c r="G611" i="26" s="1"/>
  <c r="J612" i="6"/>
  <c r="G612" i="26" s="1"/>
  <c r="J613" i="6"/>
  <c r="G613" i="26" s="1"/>
  <c r="J614" i="6"/>
  <c r="G614" i="26" s="1"/>
  <c r="J615" i="6"/>
  <c r="G615" i="26" s="1"/>
  <c r="J616" i="6"/>
  <c r="G616" i="26" s="1"/>
  <c r="J617" i="6"/>
  <c r="G617" i="26" s="1"/>
  <c r="J618" i="6"/>
  <c r="G618" i="26" s="1"/>
  <c r="J619" i="6"/>
  <c r="G619" i="26" s="1"/>
  <c r="J620" i="6"/>
  <c r="G620" i="26" s="1"/>
  <c r="J621" i="6"/>
  <c r="G621" i="26" s="1"/>
  <c r="J622" i="6"/>
  <c r="G622" i="26" s="1"/>
  <c r="J623" i="6"/>
  <c r="G623" i="26" s="1"/>
  <c r="J624" i="6"/>
  <c r="G624" i="26" s="1"/>
  <c r="J625" i="6"/>
  <c r="G625" i="26" s="1"/>
  <c r="J626" i="6"/>
  <c r="G626" i="26" s="1"/>
  <c r="J627" i="6"/>
  <c r="G627" i="26" s="1"/>
  <c r="J628" i="6"/>
  <c r="G628" i="26" s="1"/>
  <c r="J629" i="6"/>
  <c r="G629" i="26" s="1"/>
  <c r="J630" i="6"/>
  <c r="G630" i="26" s="1"/>
  <c r="J631" i="6"/>
  <c r="G631" i="26" s="1"/>
  <c r="J632" i="6"/>
  <c r="G632" i="26" s="1"/>
  <c r="J633" i="6"/>
  <c r="G633" i="26" s="1"/>
  <c r="J634" i="6"/>
  <c r="G634" i="26" s="1"/>
  <c r="J635" i="6"/>
  <c r="G635" i="26" s="1"/>
  <c r="J636" i="6"/>
  <c r="G636" i="26" s="1"/>
  <c r="J637" i="6"/>
  <c r="G637" i="26" s="1"/>
  <c r="J638" i="6"/>
  <c r="G638" i="26" s="1"/>
  <c r="J639" i="6"/>
  <c r="G639" i="26" s="1"/>
  <c r="J640" i="6"/>
  <c r="G640" i="26" s="1"/>
  <c r="J641" i="6"/>
  <c r="G641" i="26" s="1"/>
  <c r="J642" i="6"/>
  <c r="G642" i="26" s="1"/>
  <c r="J643" i="6"/>
  <c r="G643" i="26" s="1"/>
  <c r="J644" i="6"/>
  <c r="G644" i="26" s="1"/>
  <c r="J645" i="6"/>
  <c r="G645" i="26" s="1"/>
  <c r="J646" i="6"/>
  <c r="G646" i="26" s="1"/>
  <c r="J647" i="6"/>
  <c r="G647" i="26" s="1"/>
  <c r="J648" i="6"/>
  <c r="G648" i="26" s="1"/>
  <c r="J649" i="6"/>
  <c r="G649" i="26" s="1"/>
  <c r="J650" i="6"/>
  <c r="G650" i="26" s="1"/>
  <c r="J651" i="6"/>
  <c r="G651" i="26" s="1"/>
  <c r="J652" i="6"/>
  <c r="G652" i="26" s="1"/>
  <c r="J653" i="6"/>
  <c r="G653" i="26" s="1"/>
  <c r="J654" i="6"/>
  <c r="G654" i="26" s="1"/>
  <c r="J655" i="6"/>
  <c r="G655" i="26" s="1"/>
  <c r="J656" i="6"/>
  <c r="G656" i="26" s="1"/>
  <c r="J657" i="6"/>
  <c r="G657" i="26" s="1"/>
  <c r="J658" i="6"/>
  <c r="G658" i="26" s="1"/>
  <c r="J659" i="6"/>
  <c r="G659" i="26" s="1"/>
  <c r="J660" i="6"/>
  <c r="G660" i="26" s="1"/>
  <c r="J661" i="6"/>
  <c r="G661" i="26" s="1"/>
  <c r="J662" i="6"/>
  <c r="G662" i="26" s="1"/>
  <c r="J663" i="6"/>
  <c r="G663" i="26" s="1"/>
  <c r="J664" i="6"/>
  <c r="G664" i="26" s="1"/>
  <c r="J665" i="6"/>
  <c r="G665" i="26" s="1"/>
  <c r="J666" i="6"/>
  <c r="G666" i="26" s="1"/>
  <c r="J667" i="6"/>
  <c r="G667" i="26" s="1"/>
  <c r="J668" i="6"/>
  <c r="G668" i="26" s="1"/>
  <c r="J669" i="6"/>
  <c r="G669" i="26" s="1"/>
  <c r="J670" i="6"/>
  <c r="G670" i="26" s="1"/>
  <c r="J671" i="6"/>
  <c r="G671" i="26" s="1"/>
  <c r="J672" i="6"/>
  <c r="G672" i="26" s="1"/>
  <c r="J673" i="6"/>
  <c r="G673" i="26" s="1"/>
  <c r="J674" i="6"/>
  <c r="G674" i="26" s="1"/>
  <c r="J675" i="6"/>
  <c r="G675" i="26" s="1"/>
  <c r="J676" i="6"/>
  <c r="G676" i="26" s="1"/>
  <c r="J677" i="6"/>
  <c r="G677" i="26" s="1"/>
  <c r="J678" i="6"/>
  <c r="G678" i="26" s="1"/>
  <c r="J679" i="6"/>
  <c r="G679" i="26" s="1"/>
  <c r="J680" i="6"/>
  <c r="G680" i="26" s="1"/>
  <c r="J681" i="6"/>
  <c r="G681" i="26" s="1"/>
  <c r="J682" i="6"/>
  <c r="G682" i="26" s="1"/>
  <c r="J683" i="6"/>
  <c r="G683" i="26" s="1"/>
  <c r="J684" i="6"/>
  <c r="G684" i="26" s="1"/>
  <c r="J685" i="6"/>
  <c r="G685" i="26" s="1"/>
  <c r="J686" i="6"/>
  <c r="G686" i="26" s="1"/>
  <c r="J687" i="6"/>
  <c r="G687" i="26" s="1"/>
  <c r="J688" i="6"/>
  <c r="G688" i="26" s="1"/>
  <c r="J689" i="6"/>
  <c r="G689" i="26" s="1"/>
  <c r="J690" i="6"/>
  <c r="G690" i="26" s="1"/>
  <c r="J691" i="6"/>
  <c r="G691" i="26" s="1"/>
  <c r="J692" i="6"/>
  <c r="G692" i="26" s="1"/>
  <c r="J693" i="6"/>
  <c r="G693" i="26" s="1"/>
  <c r="J694" i="6"/>
  <c r="G694" i="26" s="1"/>
  <c r="J695" i="6"/>
  <c r="G695" i="26" s="1"/>
  <c r="J696" i="6"/>
  <c r="G696" i="26" s="1"/>
  <c r="J697" i="6"/>
  <c r="G697" i="26" s="1"/>
  <c r="J698" i="6"/>
  <c r="G698" i="26" s="1"/>
  <c r="J699" i="6"/>
  <c r="G699" i="26" s="1"/>
  <c r="J700" i="6"/>
  <c r="G700" i="26" s="1"/>
  <c r="J701" i="6"/>
  <c r="G701" i="26" s="1"/>
  <c r="J702" i="6"/>
  <c r="G702" i="26" s="1"/>
  <c r="J703" i="6"/>
  <c r="G703" i="26" s="1"/>
  <c r="J704" i="6"/>
  <c r="G704" i="26" s="1"/>
  <c r="J705" i="6"/>
  <c r="G705" i="26" s="1"/>
  <c r="J706" i="6"/>
  <c r="G706" i="26" s="1"/>
  <c r="J707" i="6"/>
  <c r="G707" i="26" s="1"/>
  <c r="J708" i="6"/>
  <c r="G708" i="26" s="1"/>
  <c r="J709" i="6"/>
  <c r="G709" i="26" s="1"/>
  <c r="J710" i="6"/>
  <c r="G710" i="26" s="1"/>
  <c r="J711" i="6"/>
  <c r="G711" i="26" s="1"/>
  <c r="J712" i="6"/>
  <c r="G712" i="26" s="1"/>
  <c r="J713" i="6"/>
  <c r="G713" i="26" s="1"/>
  <c r="J714" i="6"/>
  <c r="G714" i="26" s="1"/>
  <c r="J715" i="6"/>
  <c r="G715" i="26" s="1"/>
  <c r="J716" i="6"/>
  <c r="G716" i="26" s="1"/>
  <c r="J717" i="6"/>
  <c r="G717" i="26" s="1"/>
  <c r="J718" i="6"/>
  <c r="G718" i="26" s="1"/>
  <c r="J719" i="6"/>
  <c r="G719" i="26" s="1"/>
  <c r="J720" i="6"/>
  <c r="G720" i="26" s="1"/>
  <c r="J721" i="6"/>
  <c r="G721" i="26" s="1"/>
  <c r="J722" i="6"/>
  <c r="G722" i="26" s="1"/>
  <c r="J723" i="6"/>
  <c r="G723" i="26" s="1"/>
  <c r="J724" i="6"/>
  <c r="G724" i="26" s="1"/>
  <c r="J725" i="6"/>
  <c r="G725" i="26" s="1"/>
  <c r="J726" i="6"/>
  <c r="G726" i="26" s="1"/>
  <c r="J727" i="6"/>
  <c r="G727" i="26" s="1"/>
  <c r="J728" i="6"/>
  <c r="G728" i="26" s="1"/>
  <c r="J729" i="6"/>
  <c r="G729" i="26" s="1"/>
  <c r="J730" i="6"/>
  <c r="G730" i="26" s="1"/>
  <c r="J731" i="6"/>
  <c r="G731" i="26" s="1"/>
  <c r="J732" i="6"/>
  <c r="G732" i="26" s="1"/>
  <c r="J733" i="6"/>
  <c r="G733" i="26" s="1"/>
  <c r="J734" i="6"/>
  <c r="G734" i="26" s="1"/>
  <c r="J735" i="6"/>
  <c r="G735" i="26" s="1"/>
  <c r="J736" i="6"/>
  <c r="G736" i="26" s="1"/>
  <c r="J737" i="6"/>
  <c r="G737" i="26" s="1"/>
  <c r="J738" i="6"/>
  <c r="G738" i="26" s="1"/>
  <c r="J739" i="6"/>
  <c r="G739" i="26" s="1"/>
  <c r="J740" i="6"/>
  <c r="G740" i="26" s="1"/>
  <c r="J741" i="6"/>
  <c r="G741" i="26" s="1"/>
  <c r="J742" i="6"/>
  <c r="G742" i="26" s="1"/>
  <c r="J743" i="6"/>
  <c r="G743" i="26" s="1"/>
  <c r="J744" i="6"/>
  <c r="G744" i="26" s="1"/>
  <c r="J745" i="6"/>
  <c r="G745" i="26" s="1"/>
  <c r="J746" i="6"/>
  <c r="G746" i="26" s="1"/>
  <c r="J747" i="6"/>
  <c r="G747" i="26" s="1"/>
  <c r="J748" i="6"/>
  <c r="G748" i="26" s="1"/>
  <c r="J749" i="6"/>
  <c r="G749" i="26" s="1"/>
  <c r="J750" i="6"/>
  <c r="G750" i="26" s="1"/>
  <c r="J751" i="6"/>
  <c r="G751" i="26" s="1"/>
  <c r="J752" i="6"/>
  <c r="G752" i="26" s="1"/>
  <c r="J753" i="6"/>
  <c r="G753" i="26" s="1"/>
  <c r="J754" i="6"/>
  <c r="G754" i="26" s="1"/>
  <c r="J755" i="6"/>
  <c r="G755" i="26" s="1"/>
  <c r="J756" i="6"/>
  <c r="G756" i="26" s="1"/>
  <c r="J757" i="6"/>
  <c r="G757" i="26" s="1"/>
  <c r="J758" i="6"/>
  <c r="G758" i="26" s="1"/>
  <c r="J759" i="6"/>
  <c r="G759" i="26" s="1"/>
  <c r="J760" i="6"/>
  <c r="G760" i="26" s="1"/>
  <c r="J761" i="6"/>
  <c r="G761" i="26" s="1"/>
  <c r="J762" i="6"/>
  <c r="G762" i="26" s="1"/>
  <c r="J763" i="6"/>
  <c r="G763" i="26" s="1"/>
  <c r="J764" i="6"/>
  <c r="G764" i="26" s="1"/>
  <c r="J765" i="6"/>
  <c r="G765" i="26" s="1"/>
  <c r="J766" i="6"/>
  <c r="G766" i="26" s="1"/>
  <c r="J767" i="6"/>
  <c r="G767" i="26" s="1"/>
  <c r="J768" i="6"/>
  <c r="G768" i="26" s="1"/>
  <c r="J769" i="6"/>
  <c r="G769" i="26" s="1"/>
  <c r="J770" i="6"/>
  <c r="G770" i="26" s="1"/>
  <c r="J771" i="6"/>
  <c r="G771" i="26" s="1"/>
  <c r="J772" i="6"/>
  <c r="G772" i="26" s="1"/>
  <c r="J773" i="6"/>
  <c r="G773" i="26" s="1"/>
  <c r="J774" i="6"/>
  <c r="G774" i="26" s="1"/>
  <c r="J775" i="6"/>
  <c r="G775" i="26" s="1"/>
  <c r="J776" i="6"/>
  <c r="G776" i="26" s="1"/>
  <c r="J777" i="6"/>
  <c r="G777" i="26" s="1"/>
  <c r="J778" i="6"/>
  <c r="G778" i="26" s="1"/>
  <c r="J779" i="6"/>
  <c r="G779" i="26" s="1"/>
  <c r="J780" i="6"/>
  <c r="G780" i="26" s="1"/>
  <c r="J781" i="6"/>
  <c r="G781" i="26" s="1"/>
  <c r="J782" i="6"/>
  <c r="G782" i="26" s="1"/>
  <c r="J783" i="6"/>
  <c r="G783" i="26" s="1"/>
  <c r="J784" i="6"/>
  <c r="G784" i="26" s="1"/>
  <c r="J785" i="6"/>
  <c r="G785" i="26" s="1"/>
  <c r="J786" i="6"/>
  <c r="G786" i="26" s="1"/>
  <c r="J787" i="6"/>
  <c r="G787" i="26" s="1"/>
  <c r="J788" i="6"/>
  <c r="G788" i="26" s="1"/>
  <c r="J789" i="6"/>
  <c r="G789" i="26" s="1"/>
  <c r="J790" i="6"/>
  <c r="G790" i="26" s="1"/>
  <c r="J791" i="6"/>
  <c r="G791" i="26" s="1"/>
  <c r="J792" i="6"/>
  <c r="G792" i="26" s="1"/>
  <c r="J793" i="6"/>
  <c r="G793" i="26" s="1"/>
  <c r="J794" i="6"/>
  <c r="G794" i="26" s="1"/>
  <c r="J795" i="6"/>
  <c r="G795" i="26" s="1"/>
  <c r="J796" i="6"/>
  <c r="G796" i="26" s="1"/>
  <c r="J797" i="6"/>
  <c r="G797" i="26" s="1"/>
  <c r="J798" i="6"/>
  <c r="G798" i="26" s="1"/>
  <c r="J799" i="6"/>
  <c r="G799" i="26" s="1"/>
  <c r="J800" i="6"/>
  <c r="G800" i="26" s="1"/>
  <c r="J801" i="6"/>
  <c r="G801" i="26" s="1"/>
  <c r="J802" i="6"/>
  <c r="G802" i="26" s="1"/>
  <c r="J803" i="6"/>
  <c r="G803" i="26" s="1"/>
  <c r="J804" i="6"/>
  <c r="G804" i="26" s="1"/>
  <c r="J805" i="6"/>
  <c r="G805" i="26" s="1"/>
  <c r="J806" i="6"/>
  <c r="G806" i="26" s="1"/>
  <c r="J807" i="6"/>
  <c r="G807" i="26" s="1"/>
  <c r="J808" i="6"/>
  <c r="G808" i="26" s="1"/>
  <c r="J809" i="6"/>
  <c r="G809" i="26" s="1"/>
  <c r="J810" i="6"/>
  <c r="G810" i="26" s="1"/>
  <c r="J811" i="6"/>
  <c r="G811" i="26" s="1"/>
  <c r="J812" i="6"/>
  <c r="G812" i="26" s="1"/>
  <c r="J813" i="6"/>
  <c r="G813" i="26" s="1"/>
  <c r="J814" i="6"/>
  <c r="G814" i="26" s="1"/>
  <c r="J815" i="6"/>
  <c r="G815" i="26" s="1"/>
  <c r="J816" i="6"/>
  <c r="G816" i="26" s="1"/>
  <c r="J817" i="6"/>
  <c r="G817" i="26" s="1"/>
  <c r="J818" i="6"/>
  <c r="G818" i="26" s="1"/>
  <c r="J819" i="6"/>
  <c r="G819" i="26" s="1"/>
  <c r="J820" i="6"/>
  <c r="G820" i="26" s="1"/>
  <c r="J821" i="6"/>
  <c r="G821" i="26" s="1"/>
  <c r="J822" i="6"/>
  <c r="G822" i="26" s="1"/>
  <c r="J823" i="6"/>
  <c r="G823" i="26" s="1"/>
  <c r="J824" i="6"/>
  <c r="G824" i="26" s="1"/>
  <c r="J825" i="6"/>
  <c r="G825" i="26" s="1"/>
  <c r="J826" i="6"/>
  <c r="G826" i="26" s="1"/>
  <c r="J827" i="6"/>
  <c r="G827" i="26" s="1"/>
  <c r="J828" i="6"/>
  <c r="G828" i="26" s="1"/>
  <c r="J829" i="6"/>
  <c r="G829" i="26" s="1"/>
  <c r="J830" i="6"/>
  <c r="G830" i="26" s="1"/>
  <c r="J831" i="6"/>
  <c r="G831" i="26" s="1"/>
  <c r="J832" i="6"/>
  <c r="G832" i="26" s="1"/>
  <c r="J833" i="6"/>
  <c r="G833" i="26" s="1"/>
  <c r="J834" i="6"/>
  <c r="G834" i="26" s="1"/>
  <c r="J835" i="6"/>
  <c r="G835" i="26" s="1"/>
  <c r="J836" i="6"/>
  <c r="G836" i="26" s="1"/>
  <c r="J837" i="6"/>
  <c r="G837" i="26" s="1"/>
  <c r="J838" i="6"/>
  <c r="G838" i="26" s="1"/>
  <c r="J839" i="6"/>
  <c r="G839" i="26" s="1"/>
  <c r="J840" i="6"/>
  <c r="G840" i="26" s="1"/>
  <c r="H2" i="6"/>
  <c r="F2" i="26" s="1"/>
  <c r="H3" i="6"/>
  <c r="F3" i="26" s="1"/>
  <c r="H4" i="6"/>
  <c r="F4" i="26" s="1"/>
  <c r="H5" i="6"/>
  <c r="F5" i="26" s="1"/>
  <c r="H6" i="6"/>
  <c r="F6" i="26" s="1"/>
  <c r="H7" i="6"/>
  <c r="F7" i="26" s="1"/>
  <c r="H8" i="6"/>
  <c r="F8" i="26" s="1"/>
  <c r="H9" i="6"/>
  <c r="F9" i="26" s="1"/>
  <c r="H10" i="6"/>
  <c r="F10" i="26" s="1"/>
  <c r="H11" i="6"/>
  <c r="F11" i="26" s="1"/>
  <c r="H12" i="6"/>
  <c r="F12" i="26" s="1"/>
  <c r="H13" i="6"/>
  <c r="F13" i="26" s="1"/>
  <c r="H14" i="6"/>
  <c r="F14" i="26" s="1"/>
  <c r="H15" i="6"/>
  <c r="F15" i="26" s="1"/>
  <c r="H16" i="6"/>
  <c r="F16" i="26" s="1"/>
  <c r="H17" i="6"/>
  <c r="F17" i="26" s="1"/>
  <c r="H18" i="6"/>
  <c r="F18" i="26" s="1"/>
  <c r="H19" i="6"/>
  <c r="F19" i="26" s="1"/>
  <c r="H20" i="6"/>
  <c r="F20" i="26" s="1"/>
  <c r="H21" i="6"/>
  <c r="F21" i="26" s="1"/>
  <c r="H22" i="6"/>
  <c r="F22" i="26" s="1"/>
  <c r="H23" i="6"/>
  <c r="F23" i="26" s="1"/>
  <c r="H24" i="6"/>
  <c r="F24" i="26" s="1"/>
  <c r="H25" i="6"/>
  <c r="F25" i="26" s="1"/>
  <c r="H26" i="6"/>
  <c r="F26" i="26" s="1"/>
  <c r="H27" i="6"/>
  <c r="F27" i="26" s="1"/>
  <c r="H28" i="6"/>
  <c r="F28" i="26" s="1"/>
  <c r="H29" i="6"/>
  <c r="F29" i="26" s="1"/>
  <c r="H30" i="6"/>
  <c r="F30" i="26" s="1"/>
  <c r="H31" i="6"/>
  <c r="F31" i="26" s="1"/>
  <c r="H32" i="6"/>
  <c r="F32" i="26" s="1"/>
  <c r="H33" i="6"/>
  <c r="F33" i="26" s="1"/>
  <c r="H34" i="6"/>
  <c r="F34" i="26" s="1"/>
  <c r="H35" i="6"/>
  <c r="F35" i="26" s="1"/>
  <c r="H36" i="6"/>
  <c r="F36" i="26" s="1"/>
  <c r="H37" i="6"/>
  <c r="F37" i="26" s="1"/>
  <c r="H38" i="6"/>
  <c r="F38" i="26" s="1"/>
  <c r="H39" i="6"/>
  <c r="F39" i="26" s="1"/>
  <c r="H40" i="6"/>
  <c r="F40" i="26" s="1"/>
  <c r="H41" i="6"/>
  <c r="F41" i="26" s="1"/>
  <c r="H42" i="6"/>
  <c r="F42" i="26" s="1"/>
  <c r="H43" i="6"/>
  <c r="F43" i="26" s="1"/>
  <c r="H44" i="6"/>
  <c r="F44" i="26" s="1"/>
  <c r="H45" i="6"/>
  <c r="F45" i="26" s="1"/>
  <c r="H46" i="6"/>
  <c r="F46" i="26" s="1"/>
  <c r="H47" i="6"/>
  <c r="F47" i="26" s="1"/>
  <c r="H48" i="6"/>
  <c r="F48" i="26" s="1"/>
  <c r="H49" i="6"/>
  <c r="F49" i="26" s="1"/>
  <c r="H50" i="6"/>
  <c r="F50" i="26" s="1"/>
  <c r="H51" i="6"/>
  <c r="F51" i="26" s="1"/>
  <c r="H52" i="6"/>
  <c r="F52" i="26" s="1"/>
  <c r="H53" i="6"/>
  <c r="F53" i="26" s="1"/>
  <c r="H54" i="6"/>
  <c r="F54" i="26" s="1"/>
  <c r="H55" i="6"/>
  <c r="F55" i="26" s="1"/>
  <c r="H56" i="6"/>
  <c r="F56" i="26" s="1"/>
  <c r="H57" i="6"/>
  <c r="F57" i="26" s="1"/>
  <c r="H58" i="6"/>
  <c r="F58" i="26" s="1"/>
  <c r="H59" i="6"/>
  <c r="F59" i="26" s="1"/>
  <c r="H60" i="6"/>
  <c r="F60" i="26" s="1"/>
  <c r="H61" i="6"/>
  <c r="F61" i="26" s="1"/>
  <c r="H62" i="6"/>
  <c r="F62" i="26" s="1"/>
  <c r="H63" i="6"/>
  <c r="F63" i="26" s="1"/>
  <c r="H64" i="6"/>
  <c r="F64" i="26" s="1"/>
  <c r="H65" i="6"/>
  <c r="F65" i="26" s="1"/>
  <c r="H66" i="6"/>
  <c r="F66" i="26" s="1"/>
  <c r="H67" i="6"/>
  <c r="F67" i="26" s="1"/>
  <c r="H68" i="6"/>
  <c r="F68" i="26" s="1"/>
  <c r="H69" i="6"/>
  <c r="F69" i="26" s="1"/>
  <c r="H70" i="6"/>
  <c r="F70" i="26" s="1"/>
  <c r="H71" i="6"/>
  <c r="F71" i="26" s="1"/>
  <c r="H72" i="6"/>
  <c r="F72" i="26" s="1"/>
  <c r="H73" i="6"/>
  <c r="F73" i="26" s="1"/>
  <c r="H74" i="6"/>
  <c r="F74" i="26" s="1"/>
  <c r="H75" i="6"/>
  <c r="F75" i="26" s="1"/>
  <c r="H76" i="6"/>
  <c r="F76" i="26" s="1"/>
  <c r="H77" i="6"/>
  <c r="F77" i="26" s="1"/>
  <c r="H78" i="6"/>
  <c r="F78" i="26" s="1"/>
  <c r="H79" i="6"/>
  <c r="F79" i="26" s="1"/>
  <c r="H80" i="6"/>
  <c r="F80" i="26" s="1"/>
  <c r="H81" i="6"/>
  <c r="F81" i="26" s="1"/>
  <c r="H82" i="6"/>
  <c r="F82" i="26" s="1"/>
  <c r="H83" i="6"/>
  <c r="F83" i="26" s="1"/>
  <c r="H84" i="6"/>
  <c r="F84" i="26" s="1"/>
  <c r="H85" i="6"/>
  <c r="F85" i="26" s="1"/>
  <c r="H86" i="6"/>
  <c r="F86" i="26" s="1"/>
  <c r="H87" i="6"/>
  <c r="F87" i="26" s="1"/>
  <c r="H88" i="6"/>
  <c r="F88" i="26" s="1"/>
  <c r="H89" i="6"/>
  <c r="F89" i="26" s="1"/>
  <c r="H90" i="6"/>
  <c r="F90" i="26" s="1"/>
  <c r="H91" i="6"/>
  <c r="F91" i="26" s="1"/>
  <c r="H92" i="6"/>
  <c r="F92" i="26" s="1"/>
  <c r="H93" i="6"/>
  <c r="F93" i="26" s="1"/>
  <c r="H94" i="6"/>
  <c r="F94" i="26" s="1"/>
  <c r="H95" i="6"/>
  <c r="F95" i="26" s="1"/>
  <c r="H96" i="6"/>
  <c r="F96" i="26" s="1"/>
  <c r="H97" i="6"/>
  <c r="F97" i="26" s="1"/>
  <c r="H98" i="6"/>
  <c r="F98" i="26" s="1"/>
  <c r="H99" i="6"/>
  <c r="F99" i="26" s="1"/>
  <c r="H100" i="6"/>
  <c r="F100" i="26" s="1"/>
  <c r="H101" i="6"/>
  <c r="F101" i="26" s="1"/>
  <c r="H102" i="6"/>
  <c r="F102" i="26" s="1"/>
  <c r="H103" i="6"/>
  <c r="F103" i="26" s="1"/>
  <c r="H104" i="6"/>
  <c r="F104" i="26" s="1"/>
  <c r="H105" i="6"/>
  <c r="F105" i="26" s="1"/>
  <c r="H106" i="6"/>
  <c r="F106" i="26" s="1"/>
  <c r="H107" i="6"/>
  <c r="F107" i="26" s="1"/>
  <c r="H108" i="6"/>
  <c r="F108" i="26" s="1"/>
  <c r="H109" i="6"/>
  <c r="F109" i="26" s="1"/>
  <c r="H110" i="6"/>
  <c r="F110" i="26" s="1"/>
  <c r="H111" i="6"/>
  <c r="F111" i="26" s="1"/>
  <c r="H112" i="6"/>
  <c r="F112" i="26" s="1"/>
  <c r="H113" i="6"/>
  <c r="F113" i="26" s="1"/>
  <c r="H114" i="6"/>
  <c r="F114" i="26" s="1"/>
  <c r="H115" i="6"/>
  <c r="F115" i="26" s="1"/>
  <c r="H116" i="6"/>
  <c r="F116" i="26" s="1"/>
  <c r="H117" i="6"/>
  <c r="F117" i="26" s="1"/>
  <c r="H118" i="6"/>
  <c r="F118" i="26" s="1"/>
  <c r="H119" i="6"/>
  <c r="F119" i="26" s="1"/>
  <c r="H120" i="6"/>
  <c r="F120" i="26" s="1"/>
  <c r="H121" i="6"/>
  <c r="F121" i="26" s="1"/>
  <c r="H122" i="6"/>
  <c r="F122" i="26" s="1"/>
  <c r="H123" i="6"/>
  <c r="F123" i="26" s="1"/>
  <c r="H124" i="6"/>
  <c r="F124" i="26" s="1"/>
  <c r="H125" i="6"/>
  <c r="F125" i="26" s="1"/>
  <c r="H126" i="6"/>
  <c r="F126" i="26" s="1"/>
  <c r="H127" i="6"/>
  <c r="F127" i="26" s="1"/>
  <c r="H128" i="6"/>
  <c r="F128" i="26" s="1"/>
  <c r="H129" i="6"/>
  <c r="F129" i="26" s="1"/>
  <c r="H130" i="6"/>
  <c r="F130" i="26" s="1"/>
  <c r="H131" i="6"/>
  <c r="F131" i="26" s="1"/>
  <c r="H132" i="6"/>
  <c r="F132" i="26" s="1"/>
  <c r="H133" i="6"/>
  <c r="F133" i="26" s="1"/>
  <c r="H134" i="6"/>
  <c r="F134" i="26" s="1"/>
  <c r="H135" i="6"/>
  <c r="F135" i="26" s="1"/>
  <c r="H136" i="6"/>
  <c r="F136" i="26" s="1"/>
  <c r="H137" i="6"/>
  <c r="F137" i="26" s="1"/>
  <c r="H138" i="6"/>
  <c r="F138" i="26" s="1"/>
  <c r="H139" i="6"/>
  <c r="F139" i="26" s="1"/>
  <c r="H140" i="6"/>
  <c r="F140" i="26" s="1"/>
  <c r="H141" i="6"/>
  <c r="F141" i="26" s="1"/>
  <c r="H142" i="6"/>
  <c r="F142" i="26" s="1"/>
  <c r="H143" i="6"/>
  <c r="F143" i="26" s="1"/>
  <c r="H144" i="6"/>
  <c r="F144" i="26" s="1"/>
  <c r="H145" i="6"/>
  <c r="F145" i="26" s="1"/>
  <c r="H146" i="6"/>
  <c r="F146" i="26" s="1"/>
  <c r="H147" i="6"/>
  <c r="F147" i="26" s="1"/>
  <c r="H148" i="6"/>
  <c r="F148" i="26" s="1"/>
  <c r="H149" i="6"/>
  <c r="F149" i="26" s="1"/>
  <c r="H150" i="6"/>
  <c r="F150" i="26" s="1"/>
  <c r="H151" i="6"/>
  <c r="F151" i="26" s="1"/>
  <c r="H152" i="6"/>
  <c r="F152" i="26" s="1"/>
  <c r="H153" i="6"/>
  <c r="F153" i="26" s="1"/>
  <c r="H154" i="6"/>
  <c r="F154" i="26" s="1"/>
  <c r="H155" i="6"/>
  <c r="F155" i="26" s="1"/>
  <c r="H156" i="6"/>
  <c r="F156" i="26" s="1"/>
  <c r="H157" i="6"/>
  <c r="F157" i="26" s="1"/>
  <c r="H158" i="6"/>
  <c r="F158" i="26" s="1"/>
  <c r="H159" i="6"/>
  <c r="F159" i="26" s="1"/>
  <c r="H160" i="6"/>
  <c r="F160" i="26" s="1"/>
  <c r="H161" i="6"/>
  <c r="F161" i="26" s="1"/>
  <c r="H162" i="6"/>
  <c r="F162" i="26" s="1"/>
  <c r="H163" i="6"/>
  <c r="F163" i="26" s="1"/>
  <c r="H164" i="6"/>
  <c r="F164" i="26" s="1"/>
  <c r="H165" i="6"/>
  <c r="F165" i="26" s="1"/>
  <c r="H166" i="6"/>
  <c r="F166" i="26" s="1"/>
  <c r="H167" i="6"/>
  <c r="F167" i="26" s="1"/>
  <c r="H168" i="6"/>
  <c r="F168" i="26" s="1"/>
  <c r="H169" i="6"/>
  <c r="F169" i="26" s="1"/>
  <c r="H170" i="6"/>
  <c r="F170" i="26" s="1"/>
  <c r="H171" i="6"/>
  <c r="F171" i="26" s="1"/>
  <c r="H172" i="6"/>
  <c r="F172" i="26" s="1"/>
  <c r="H173" i="6"/>
  <c r="F173" i="26" s="1"/>
  <c r="H174" i="6"/>
  <c r="F174" i="26" s="1"/>
  <c r="H175" i="6"/>
  <c r="F175" i="26" s="1"/>
  <c r="H176" i="6"/>
  <c r="F176" i="26" s="1"/>
  <c r="H177" i="6"/>
  <c r="F177" i="26" s="1"/>
  <c r="H178" i="6"/>
  <c r="F178" i="26" s="1"/>
  <c r="H179" i="6"/>
  <c r="F179" i="26" s="1"/>
  <c r="H180" i="6"/>
  <c r="F180" i="26" s="1"/>
  <c r="H181" i="6"/>
  <c r="F181" i="26" s="1"/>
  <c r="H182" i="6"/>
  <c r="F182" i="26" s="1"/>
  <c r="H183" i="6"/>
  <c r="F183" i="26" s="1"/>
  <c r="H184" i="6"/>
  <c r="F184" i="26" s="1"/>
  <c r="H185" i="6"/>
  <c r="F185" i="26" s="1"/>
  <c r="H186" i="6"/>
  <c r="F186" i="26" s="1"/>
  <c r="H187" i="6"/>
  <c r="F187" i="26" s="1"/>
  <c r="H188" i="6"/>
  <c r="F188" i="26" s="1"/>
  <c r="H189" i="6"/>
  <c r="F189" i="26" s="1"/>
  <c r="H190" i="6"/>
  <c r="F190" i="26" s="1"/>
  <c r="H191" i="6"/>
  <c r="F191" i="26" s="1"/>
  <c r="H192" i="6"/>
  <c r="F192" i="26" s="1"/>
  <c r="H193" i="6"/>
  <c r="F193" i="26" s="1"/>
  <c r="H194" i="6"/>
  <c r="F194" i="26" s="1"/>
  <c r="H195" i="6"/>
  <c r="F195" i="26" s="1"/>
  <c r="H196" i="6"/>
  <c r="F196" i="26" s="1"/>
  <c r="H197" i="6"/>
  <c r="F197" i="26" s="1"/>
  <c r="H198" i="6"/>
  <c r="F198" i="26" s="1"/>
  <c r="H199" i="6"/>
  <c r="F199" i="26" s="1"/>
  <c r="H200" i="6"/>
  <c r="F200" i="26" s="1"/>
  <c r="H201" i="6"/>
  <c r="F201" i="26" s="1"/>
  <c r="H202" i="6"/>
  <c r="F202" i="26" s="1"/>
  <c r="H203" i="6"/>
  <c r="F203" i="26" s="1"/>
  <c r="H204" i="6"/>
  <c r="F204" i="26" s="1"/>
  <c r="H205" i="6"/>
  <c r="F205" i="26" s="1"/>
  <c r="H206" i="6"/>
  <c r="F206" i="26" s="1"/>
  <c r="H207" i="6"/>
  <c r="F207" i="26" s="1"/>
  <c r="H208" i="6"/>
  <c r="F208" i="26" s="1"/>
  <c r="H209" i="6"/>
  <c r="F209" i="26" s="1"/>
  <c r="H210" i="6"/>
  <c r="F210" i="26" s="1"/>
  <c r="H211" i="6"/>
  <c r="F211" i="26" s="1"/>
  <c r="H212" i="6"/>
  <c r="F212" i="26" s="1"/>
  <c r="H213" i="6"/>
  <c r="F213" i="26" s="1"/>
  <c r="H214" i="6"/>
  <c r="F214" i="26" s="1"/>
  <c r="H215" i="6"/>
  <c r="F215" i="26" s="1"/>
  <c r="H216" i="6"/>
  <c r="F216" i="26" s="1"/>
  <c r="H217" i="6"/>
  <c r="F217" i="26" s="1"/>
  <c r="H218" i="6"/>
  <c r="F218" i="26" s="1"/>
  <c r="H219" i="6"/>
  <c r="F219" i="26" s="1"/>
  <c r="H220" i="6"/>
  <c r="F220" i="26" s="1"/>
  <c r="H221" i="6"/>
  <c r="F221" i="26" s="1"/>
  <c r="H222" i="6"/>
  <c r="F222" i="26" s="1"/>
  <c r="H223" i="6"/>
  <c r="F223" i="26" s="1"/>
  <c r="H224" i="6"/>
  <c r="F224" i="26" s="1"/>
  <c r="H225" i="6"/>
  <c r="F225" i="26" s="1"/>
  <c r="H226" i="6"/>
  <c r="F226" i="26" s="1"/>
  <c r="H227" i="6"/>
  <c r="F227" i="26" s="1"/>
  <c r="H228" i="6"/>
  <c r="F228" i="26" s="1"/>
  <c r="H229" i="6"/>
  <c r="F229" i="26" s="1"/>
  <c r="H230" i="6"/>
  <c r="F230" i="26" s="1"/>
  <c r="H231" i="6"/>
  <c r="F231" i="26" s="1"/>
  <c r="H232" i="6"/>
  <c r="F232" i="26" s="1"/>
  <c r="H233" i="6"/>
  <c r="F233" i="26" s="1"/>
  <c r="H234" i="6"/>
  <c r="F234" i="26" s="1"/>
  <c r="H235" i="6"/>
  <c r="F235" i="26" s="1"/>
  <c r="H236" i="6"/>
  <c r="F236" i="26" s="1"/>
  <c r="H237" i="6"/>
  <c r="F237" i="26" s="1"/>
  <c r="H238" i="6"/>
  <c r="F238" i="26" s="1"/>
  <c r="H239" i="6"/>
  <c r="F239" i="26" s="1"/>
  <c r="H240" i="6"/>
  <c r="F240" i="26" s="1"/>
  <c r="H241" i="6"/>
  <c r="F241" i="26" s="1"/>
  <c r="H242" i="6"/>
  <c r="F242" i="26" s="1"/>
  <c r="H243" i="6"/>
  <c r="F243" i="26" s="1"/>
  <c r="H244" i="6"/>
  <c r="F244" i="26" s="1"/>
  <c r="H245" i="6"/>
  <c r="F245" i="26" s="1"/>
  <c r="H246" i="6"/>
  <c r="F246" i="26" s="1"/>
  <c r="H247" i="6"/>
  <c r="F247" i="26" s="1"/>
  <c r="H248" i="6"/>
  <c r="F248" i="26" s="1"/>
  <c r="H249" i="6"/>
  <c r="F249" i="26" s="1"/>
  <c r="H250" i="6"/>
  <c r="F250" i="26" s="1"/>
  <c r="H251" i="6"/>
  <c r="F251" i="26" s="1"/>
  <c r="H252" i="6"/>
  <c r="F252" i="26" s="1"/>
  <c r="H253" i="6"/>
  <c r="F253" i="26" s="1"/>
  <c r="H254" i="6"/>
  <c r="F254" i="26" s="1"/>
  <c r="H255" i="6"/>
  <c r="F255" i="26" s="1"/>
  <c r="H256" i="6"/>
  <c r="F256" i="26" s="1"/>
  <c r="H257" i="6"/>
  <c r="F257" i="26" s="1"/>
  <c r="H258" i="6"/>
  <c r="F258" i="26" s="1"/>
  <c r="H259" i="6"/>
  <c r="F259" i="26" s="1"/>
  <c r="H260" i="6"/>
  <c r="F260" i="26" s="1"/>
  <c r="H261" i="6"/>
  <c r="F261" i="26" s="1"/>
  <c r="H262" i="6"/>
  <c r="F262" i="26" s="1"/>
  <c r="H263" i="6"/>
  <c r="F263" i="26" s="1"/>
  <c r="H264" i="6"/>
  <c r="F264" i="26" s="1"/>
  <c r="H265" i="6"/>
  <c r="F265" i="26" s="1"/>
  <c r="H266" i="6"/>
  <c r="F266" i="26" s="1"/>
  <c r="H267" i="6"/>
  <c r="F267" i="26" s="1"/>
  <c r="H268" i="6"/>
  <c r="F268" i="26" s="1"/>
  <c r="H269" i="6"/>
  <c r="F269" i="26" s="1"/>
  <c r="H270" i="6"/>
  <c r="F270" i="26" s="1"/>
  <c r="H271" i="6"/>
  <c r="F271" i="26" s="1"/>
  <c r="H272" i="6"/>
  <c r="F272" i="26" s="1"/>
  <c r="H273" i="6"/>
  <c r="F273" i="26" s="1"/>
  <c r="H274" i="6"/>
  <c r="F274" i="26" s="1"/>
  <c r="H275" i="6"/>
  <c r="F275" i="26" s="1"/>
  <c r="H276" i="6"/>
  <c r="F276" i="26" s="1"/>
  <c r="H277" i="6"/>
  <c r="F277" i="26" s="1"/>
  <c r="H278" i="6"/>
  <c r="F278" i="26" s="1"/>
  <c r="H279" i="6"/>
  <c r="F279" i="26" s="1"/>
  <c r="H280" i="6"/>
  <c r="F280" i="26" s="1"/>
  <c r="H281" i="6"/>
  <c r="F281" i="26" s="1"/>
  <c r="H282" i="6"/>
  <c r="F282" i="26" s="1"/>
  <c r="H283" i="6"/>
  <c r="F283" i="26" s="1"/>
  <c r="H284" i="6"/>
  <c r="F284" i="26" s="1"/>
  <c r="H285" i="6"/>
  <c r="F285" i="26" s="1"/>
  <c r="H286" i="6"/>
  <c r="F286" i="26" s="1"/>
  <c r="H287" i="6"/>
  <c r="F287" i="26" s="1"/>
  <c r="H288" i="6"/>
  <c r="F288" i="26" s="1"/>
  <c r="H289" i="6"/>
  <c r="F289" i="26" s="1"/>
  <c r="H290" i="6"/>
  <c r="F290" i="26" s="1"/>
  <c r="H291" i="6"/>
  <c r="F291" i="26" s="1"/>
  <c r="H292" i="6"/>
  <c r="F292" i="26" s="1"/>
  <c r="H293" i="6"/>
  <c r="F293" i="26" s="1"/>
  <c r="H294" i="6"/>
  <c r="F294" i="26" s="1"/>
  <c r="H295" i="6"/>
  <c r="F295" i="26" s="1"/>
  <c r="H296" i="6"/>
  <c r="F296" i="26" s="1"/>
  <c r="H297" i="6"/>
  <c r="F297" i="26" s="1"/>
  <c r="H298" i="6"/>
  <c r="F298" i="26" s="1"/>
  <c r="H299" i="6"/>
  <c r="F299" i="26" s="1"/>
  <c r="H300" i="6"/>
  <c r="F300" i="26" s="1"/>
  <c r="H301" i="6"/>
  <c r="F301" i="26" s="1"/>
  <c r="H302" i="6"/>
  <c r="F302" i="26" s="1"/>
  <c r="H303" i="6"/>
  <c r="F303" i="26" s="1"/>
  <c r="H304" i="6"/>
  <c r="F304" i="26" s="1"/>
  <c r="H305" i="6"/>
  <c r="F305" i="26" s="1"/>
  <c r="H306" i="6"/>
  <c r="F306" i="26" s="1"/>
  <c r="H307" i="6"/>
  <c r="F307" i="26" s="1"/>
  <c r="H308" i="6"/>
  <c r="F308" i="26" s="1"/>
  <c r="H309" i="6"/>
  <c r="F309" i="26" s="1"/>
  <c r="H310" i="6"/>
  <c r="F310" i="26" s="1"/>
  <c r="H311" i="6"/>
  <c r="F311" i="26" s="1"/>
  <c r="H312" i="6"/>
  <c r="F312" i="26" s="1"/>
  <c r="H313" i="6"/>
  <c r="F313" i="26" s="1"/>
  <c r="H314" i="6"/>
  <c r="F314" i="26" s="1"/>
  <c r="H315" i="6"/>
  <c r="F315" i="26" s="1"/>
  <c r="H316" i="6"/>
  <c r="F316" i="26" s="1"/>
  <c r="H317" i="6"/>
  <c r="F317" i="26" s="1"/>
  <c r="H318" i="6"/>
  <c r="F318" i="26" s="1"/>
  <c r="H319" i="6"/>
  <c r="F319" i="26" s="1"/>
  <c r="H320" i="6"/>
  <c r="F320" i="26" s="1"/>
  <c r="H321" i="6"/>
  <c r="F321" i="26" s="1"/>
  <c r="H322" i="6"/>
  <c r="F322" i="26" s="1"/>
  <c r="H323" i="6"/>
  <c r="F323" i="26" s="1"/>
  <c r="H324" i="6"/>
  <c r="F324" i="26" s="1"/>
  <c r="H325" i="6"/>
  <c r="F325" i="26" s="1"/>
  <c r="H326" i="6"/>
  <c r="F326" i="26" s="1"/>
  <c r="H327" i="6"/>
  <c r="F327" i="26" s="1"/>
  <c r="H328" i="6"/>
  <c r="F328" i="26" s="1"/>
  <c r="H329" i="6"/>
  <c r="F329" i="26" s="1"/>
  <c r="H330" i="6"/>
  <c r="F330" i="26" s="1"/>
  <c r="H331" i="6"/>
  <c r="F331" i="26" s="1"/>
  <c r="H332" i="6"/>
  <c r="F332" i="26" s="1"/>
  <c r="H333" i="6"/>
  <c r="F333" i="26" s="1"/>
  <c r="H334" i="6"/>
  <c r="F334" i="26" s="1"/>
  <c r="H335" i="6"/>
  <c r="F335" i="26" s="1"/>
  <c r="H336" i="6"/>
  <c r="F336" i="26" s="1"/>
  <c r="H337" i="6"/>
  <c r="F337" i="26" s="1"/>
  <c r="H338" i="6"/>
  <c r="F338" i="26" s="1"/>
  <c r="H339" i="6"/>
  <c r="F339" i="26" s="1"/>
  <c r="H340" i="6"/>
  <c r="F340" i="26" s="1"/>
  <c r="H341" i="6"/>
  <c r="F341" i="26" s="1"/>
  <c r="H342" i="6"/>
  <c r="F342" i="26" s="1"/>
  <c r="H343" i="6"/>
  <c r="F343" i="26" s="1"/>
  <c r="H344" i="6"/>
  <c r="F344" i="26" s="1"/>
  <c r="H345" i="6"/>
  <c r="F345" i="26" s="1"/>
  <c r="H346" i="6"/>
  <c r="F346" i="26" s="1"/>
  <c r="H347" i="6"/>
  <c r="F347" i="26" s="1"/>
  <c r="H348" i="6"/>
  <c r="F348" i="26" s="1"/>
  <c r="H349" i="6"/>
  <c r="F349" i="26" s="1"/>
  <c r="H350" i="6"/>
  <c r="F350" i="26" s="1"/>
  <c r="H351" i="6"/>
  <c r="F351" i="26" s="1"/>
  <c r="H352" i="6"/>
  <c r="F352" i="26" s="1"/>
  <c r="H353" i="6"/>
  <c r="F353" i="26" s="1"/>
  <c r="H354" i="6"/>
  <c r="F354" i="26" s="1"/>
  <c r="H355" i="6"/>
  <c r="F355" i="26" s="1"/>
  <c r="H356" i="6"/>
  <c r="F356" i="26" s="1"/>
  <c r="H357" i="6"/>
  <c r="F357" i="26" s="1"/>
  <c r="H358" i="6"/>
  <c r="F358" i="26" s="1"/>
  <c r="H359" i="6"/>
  <c r="F359" i="26" s="1"/>
  <c r="H360" i="6"/>
  <c r="F360" i="26" s="1"/>
  <c r="H361" i="6"/>
  <c r="F361" i="26" s="1"/>
  <c r="H362" i="6"/>
  <c r="F362" i="26" s="1"/>
  <c r="H363" i="6"/>
  <c r="F363" i="26" s="1"/>
  <c r="H364" i="6"/>
  <c r="F364" i="26" s="1"/>
  <c r="H365" i="6"/>
  <c r="F365" i="26" s="1"/>
  <c r="H366" i="6"/>
  <c r="F366" i="26" s="1"/>
  <c r="H367" i="6"/>
  <c r="F367" i="26" s="1"/>
  <c r="H368" i="6"/>
  <c r="F368" i="26" s="1"/>
  <c r="H369" i="6"/>
  <c r="F369" i="26" s="1"/>
  <c r="H370" i="6"/>
  <c r="F370" i="26" s="1"/>
  <c r="H371" i="6"/>
  <c r="F371" i="26" s="1"/>
  <c r="H372" i="6"/>
  <c r="F372" i="26" s="1"/>
  <c r="H373" i="6"/>
  <c r="F373" i="26" s="1"/>
  <c r="H374" i="6"/>
  <c r="F374" i="26" s="1"/>
  <c r="H375" i="6"/>
  <c r="F375" i="26" s="1"/>
  <c r="H376" i="6"/>
  <c r="F376" i="26" s="1"/>
  <c r="H377" i="6"/>
  <c r="F377" i="26" s="1"/>
  <c r="H378" i="6"/>
  <c r="F378" i="26" s="1"/>
  <c r="H379" i="6"/>
  <c r="F379" i="26" s="1"/>
  <c r="H380" i="6"/>
  <c r="F380" i="26" s="1"/>
  <c r="H381" i="6"/>
  <c r="F381" i="26" s="1"/>
  <c r="H382" i="6"/>
  <c r="F382" i="26" s="1"/>
  <c r="H383" i="6"/>
  <c r="F383" i="26" s="1"/>
  <c r="H384" i="6"/>
  <c r="F384" i="26" s="1"/>
  <c r="H385" i="6"/>
  <c r="F385" i="26" s="1"/>
  <c r="H386" i="6"/>
  <c r="F386" i="26" s="1"/>
  <c r="H387" i="6"/>
  <c r="F387" i="26" s="1"/>
  <c r="H388" i="6"/>
  <c r="F388" i="26" s="1"/>
  <c r="H389" i="6"/>
  <c r="F389" i="26" s="1"/>
  <c r="H390" i="6"/>
  <c r="F390" i="26" s="1"/>
  <c r="H391" i="6"/>
  <c r="F391" i="26" s="1"/>
  <c r="H392" i="6"/>
  <c r="F392" i="26" s="1"/>
  <c r="H393" i="6"/>
  <c r="F393" i="26" s="1"/>
  <c r="H394" i="6"/>
  <c r="F394" i="26" s="1"/>
  <c r="H395" i="6"/>
  <c r="F395" i="26" s="1"/>
  <c r="H396" i="6"/>
  <c r="F396" i="26" s="1"/>
  <c r="H397" i="6"/>
  <c r="F397" i="26" s="1"/>
  <c r="H398" i="6"/>
  <c r="F398" i="26" s="1"/>
  <c r="H399" i="6"/>
  <c r="F399" i="26" s="1"/>
  <c r="H400" i="6"/>
  <c r="F400" i="26" s="1"/>
  <c r="H401" i="6"/>
  <c r="F401" i="26" s="1"/>
  <c r="H402" i="6"/>
  <c r="F402" i="26" s="1"/>
  <c r="H403" i="6"/>
  <c r="F403" i="26" s="1"/>
  <c r="H404" i="6"/>
  <c r="F404" i="26" s="1"/>
  <c r="H405" i="6"/>
  <c r="F405" i="26" s="1"/>
  <c r="H406" i="6"/>
  <c r="F406" i="26" s="1"/>
  <c r="H407" i="6"/>
  <c r="F407" i="26" s="1"/>
  <c r="H408" i="6"/>
  <c r="F408" i="26" s="1"/>
  <c r="H409" i="6"/>
  <c r="F409" i="26" s="1"/>
  <c r="H410" i="6"/>
  <c r="F410" i="26" s="1"/>
  <c r="H411" i="6"/>
  <c r="F411" i="26" s="1"/>
  <c r="H412" i="6"/>
  <c r="F412" i="26" s="1"/>
  <c r="H413" i="6"/>
  <c r="F413" i="26" s="1"/>
  <c r="H414" i="6"/>
  <c r="F414" i="26" s="1"/>
  <c r="H415" i="6"/>
  <c r="F415" i="26" s="1"/>
  <c r="H416" i="6"/>
  <c r="F416" i="26" s="1"/>
  <c r="H417" i="6"/>
  <c r="F417" i="26" s="1"/>
  <c r="H418" i="6"/>
  <c r="F418" i="26" s="1"/>
  <c r="H419" i="6"/>
  <c r="F419" i="26" s="1"/>
  <c r="H420" i="6"/>
  <c r="F420" i="26" s="1"/>
  <c r="H421" i="6"/>
  <c r="F421" i="26" s="1"/>
  <c r="H422" i="6"/>
  <c r="F422" i="26" s="1"/>
  <c r="H423" i="6"/>
  <c r="F423" i="26" s="1"/>
  <c r="H424" i="6"/>
  <c r="F424" i="26" s="1"/>
  <c r="H425" i="6"/>
  <c r="F425" i="26" s="1"/>
  <c r="H426" i="6"/>
  <c r="F426" i="26" s="1"/>
  <c r="H427" i="6"/>
  <c r="F427" i="26" s="1"/>
  <c r="H428" i="6"/>
  <c r="F428" i="26" s="1"/>
  <c r="H429" i="6"/>
  <c r="F429" i="26" s="1"/>
  <c r="H430" i="6"/>
  <c r="F430" i="26" s="1"/>
  <c r="H431" i="6"/>
  <c r="F431" i="26" s="1"/>
  <c r="H432" i="6"/>
  <c r="F432" i="26" s="1"/>
  <c r="H433" i="6"/>
  <c r="F433" i="26" s="1"/>
  <c r="H434" i="6"/>
  <c r="F434" i="26" s="1"/>
  <c r="H435" i="6"/>
  <c r="F435" i="26" s="1"/>
  <c r="H436" i="6"/>
  <c r="F436" i="26" s="1"/>
  <c r="H437" i="6"/>
  <c r="F437" i="26" s="1"/>
  <c r="H438" i="6"/>
  <c r="F438" i="26" s="1"/>
  <c r="H439" i="6"/>
  <c r="F439" i="26" s="1"/>
  <c r="H440" i="6"/>
  <c r="F440" i="26" s="1"/>
  <c r="H441" i="6"/>
  <c r="F441" i="26" s="1"/>
  <c r="H442" i="6"/>
  <c r="F442" i="26" s="1"/>
  <c r="H443" i="6"/>
  <c r="F443" i="26" s="1"/>
  <c r="H444" i="6"/>
  <c r="F444" i="26" s="1"/>
  <c r="H445" i="6"/>
  <c r="F445" i="26" s="1"/>
  <c r="H446" i="6"/>
  <c r="F446" i="26" s="1"/>
  <c r="H447" i="6"/>
  <c r="F447" i="26" s="1"/>
  <c r="H448" i="6"/>
  <c r="F448" i="26" s="1"/>
  <c r="H449" i="6"/>
  <c r="F449" i="26" s="1"/>
  <c r="H450" i="6"/>
  <c r="F450" i="26" s="1"/>
  <c r="H451" i="6"/>
  <c r="F451" i="26" s="1"/>
  <c r="H452" i="6"/>
  <c r="F452" i="26" s="1"/>
  <c r="H453" i="6"/>
  <c r="F453" i="26" s="1"/>
  <c r="H454" i="6"/>
  <c r="F454" i="26" s="1"/>
  <c r="H455" i="6"/>
  <c r="F455" i="26" s="1"/>
  <c r="H456" i="6"/>
  <c r="F456" i="26" s="1"/>
  <c r="H457" i="6"/>
  <c r="F457" i="26" s="1"/>
  <c r="H458" i="6"/>
  <c r="F458" i="26" s="1"/>
  <c r="H459" i="6"/>
  <c r="F459" i="26" s="1"/>
  <c r="H460" i="6"/>
  <c r="F460" i="26" s="1"/>
  <c r="H461" i="6"/>
  <c r="F461" i="26" s="1"/>
  <c r="H462" i="6"/>
  <c r="F462" i="26" s="1"/>
  <c r="H463" i="6"/>
  <c r="F463" i="26" s="1"/>
  <c r="H464" i="6"/>
  <c r="F464" i="26" s="1"/>
  <c r="H465" i="6"/>
  <c r="F465" i="26" s="1"/>
  <c r="H466" i="6"/>
  <c r="F466" i="26" s="1"/>
  <c r="H467" i="6"/>
  <c r="F467" i="26" s="1"/>
  <c r="H468" i="6"/>
  <c r="F468" i="26" s="1"/>
  <c r="H469" i="6"/>
  <c r="F469" i="26" s="1"/>
  <c r="H470" i="6"/>
  <c r="F470" i="26" s="1"/>
  <c r="H471" i="6"/>
  <c r="F471" i="26" s="1"/>
  <c r="H472" i="6"/>
  <c r="F472" i="26" s="1"/>
  <c r="H473" i="6"/>
  <c r="F473" i="26" s="1"/>
  <c r="H474" i="6"/>
  <c r="F474" i="26" s="1"/>
  <c r="H475" i="6"/>
  <c r="F475" i="26" s="1"/>
  <c r="H476" i="6"/>
  <c r="F476" i="26" s="1"/>
  <c r="H477" i="6"/>
  <c r="F477" i="26" s="1"/>
  <c r="H478" i="6"/>
  <c r="F478" i="26" s="1"/>
  <c r="H479" i="6"/>
  <c r="F479" i="26" s="1"/>
  <c r="H480" i="6"/>
  <c r="F480" i="26" s="1"/>
  <c r="H481" i="6"/>
  <c r="F481" i="26" s="1"/>
  <c r="H482" i="6"/>
  <c r="F482" i="26" s="1"/>
  <c r="H483" i="6"/>
  <c r="F483" i="26" s="1"/>
  <c r="H484" i="6"/>
  <c r="F484" i="26" s="1"/>
  <c r="H485" i="6"/>
  <c r="F485" i="26" s="1"/>
  <c r="H486" i="6"/>
  <c r="F486" i="26" s="1"/>
  <c r="H487" i="6"/>
  <c r="F487" i="26" s="1"/>
  <c r="H488" i="6"/>
  <c r="F488" i="26" s="1"/>
  <c r="H489" i="6"/>
  <c r="F489" i="26" s="1"/>
  <c r="H490" i="6"/>
  <c r="F490" i="26" s="1"/>
  <c r="H491" i="6"/>
  <c r="F491" i="26" s="1"/>
  <c r="H492" i="6"/>
  <c r="F492" i="26" s="1"/>
  <c r="H493" i="6"/>
  <c r="F493" i="26" s="1"/>
  <c r="H494" i="6"/>
  <c r="F494" i="26" s="1"/>
  <c r="H495" i="6"/>
  <c r="F495" i="26" s="1"/>
  <c r="H496" i="6"/>
  <c r="F496" i="26" s="1"/>
  <c r="H497" i="6"/>
  <c r="F497" i="26" s="1"/>
  <c r="H498" i="6"/>
  <c r="F498" i="26" s="1"/>
  <c r="H499" i="6"/>
  <c r="F499" i="26" s="1"/>
  <c r="H500" i="6"/>
  <c r="F500" i="26" s="1"/>
  <c r="H501" i="6"/>
  <c r="F501" i="26" s="1"/>
  <c r="H502" i="6"/>
  <c r="F502" i="26" s="1"/>
  <c r="H503" i="6"/>
  <c r="F503" i="26" s="1"/>
  <c r="H504" i="6"/>
  <c r="F504" i="26" s="1"/>
  <c r="H505" i="6"/>
  <c r="F505" i="26" s="1"/>
  <c r="H506" i="6"/>
  <c r="F506" i="26" s="1"/>
  <c r="H507" i="6"/>
  <c r="F507" i="26" s="1"/>
  <c r="H508" i="6"/>
  <c r="F508" i="26" s="1"/>
  <c r="H509" i="6"/>
  <c r="F509" i="26" s="1"/>
  <c r="H510" i="6"/>
  <c r="F510" i="26" s="1"/>
  <c r="H511" i="6"/>
  <c r="F511" i="26" s="1"/>
  <c r="H512" i="6"/>
  <c r="F512" i="26" s="1"/>
  <c r="H513" i="6"/>
  <c r="F513" i="26" s="1"/>
  <c r="H514" i="6"/>
  <c r="F514" i="26" s="1"/>
  <c r="H515" i="6"/>
  <c r="F515" i="26" s="1"/>
  <c r="H516" i="6"/>
  <c r="F516" i="26" s="1"/>
  <c r="H517" i="6"/>
  <c r="F517" i="26" s="1"/>
  <c r="H518" i="6"/>
  <c r="F518" i="26" s="1"/>
  <c r="H519" i="6"/>
  <c r="F519" i="26" s="1"/>
  <c r="H520" i="6"/>
  <c r="F520" i="26" s="1"/>
  <c r="H521" i="6"/>
  <c r="F521" i="26" s="1"/>
  <c r="H522" i="6"/>
  <c r="F522" i="26" s="1"/>
  <c r="H523" i="6"/>
  <c r="F523" i="26" s="1"/>
  <c r="H524" i="6"/>
  <c r="F524" i="26" s="1"/>
  <c r="H525" i="6"/>
  <c r="F525" i="26" s="1"/>
  <c r="H526" i="6"/>
  <c r="F526" i="26" s="1"/>
  <c r="H527" i="6"/>
  <c r="F527" i="26" s="1"/>
  <c r="H528" i="6"/>
  <c r="F528" i="26" s="1"/>
  <c r="H529" i="6"/>
  <c r="F529" i="26" s="1"/>
  <c r="H530" i="6"/>
  <c r="F530" i="26" s="1"/>
  <c r="H531" i="6"/>
  <c r="F531" i="26" s="1"/>
  <c r="H532" i="6"/>
  <c r="F532" i="26" s="1"/>
  <c r="H533" i="6"/>
  <c r="F533" i="26" s="1"/>
  <c r="H534" i="6"/>
  <c r="F534" i="26" s="1"/>
  <c r="H535" i="6"/>
  <c r="F535" i="26" s="1"/>
  <c r="H536" i="6"/>
  <c r="F536" i="26" s="1"/>
  <c r="H537" i="6"/>
  <c r="F537" i="26" s="1"/>
  <c r="H538" i="6"/>
  <c r="F538" i="26" s="1"/>
  <c r="H539" i="6"/>
  <c r="F539" i="26" s="1"/>
  <c r="H540" i="6"/>
  <c r="F540" i="26" s="1"/>
  <c r="H541" i="6"/>
  <c r="F541" i="26" s="1"/>
  <c r="H542" i="6"/>
  <c r="F542" i="26" s="1"/>
  <c r="H543" i="6"/>
  <c r="F543" i="26" s="1"/>
  <c r="H544" i="6"/>
  <c r="F544" i="26" s="1"/>
  <c r="H545" i="6"/>
  <c r="F545" i="26" s="1"/>
  <c r="H546" i="6"/>
  <c r="F546" i="26" s="1"/>
  <c r="H547" i="6"/>
  <c r="F547" i="26" s="1"/>
  <c r="H548" i="6"/>
  <c r="F548" i="26" s="1"/>
  <c r="H549" i="6"/>
  <c r="F549" i="26" s="1"/>
  <c r="H550" i="6"/>
  <c r="F550" i="26" s="1"/>
  <c r="H551" i="6"/>
  <c r="F551" i="26" s="1"/>
  <c r="H552" i="6"/>
  <c r="F552" i="26" s="1"/>
  <c r="H553" i="6"/>
  <c r="F553" i="26" s="1"/>
  <c r="H554" i="6"/>
  <c r="F554" i="26" s="1"/>
  <c r="H555" i="6"/>
  <c r="F555" i="26" s="1"/>
  <c r="H556" i="6"/>
  <c r="F556" i="26" s="1"/>
  <c r="H557" i="6"/>
  <c r="F557" i="26" s="1"/>
  <c r="H558" i="6"/>
  <c r="F558" i="26" s="1"/>
  <c r="H559" i="6"/>
  <c r="F559" i="26" s="1"/>
  <c r="H560" i="6"/>
  <c r="F560" i="26" s="1"/>
  <c r="H561" i="6"/>
  <c r="F561" i="26" s="1"/>
  <c r="H562" i="6"/>
  <c r="F562" i="26" s="1"/>
  <c r="H563" i="6"/>
  <c r="F563" i="26" s="1"/>
  <c r="H564" i="6"/>
  <c r="F564" i="26" s="1"/>
  <c r="H565" i="6"/>
  <c r="F565" i="26" s="1"/>
  <c r="H566" i="6"/>
  <c r="F566" i="26" s="1"/>
  <c r="H567" i="6"/>
  <c r="F567" i="26" s="1"/>
  <c r="H568" i="6"/>
  <c r="F568" i="26" s="1"/>
  <c r="H569" i="6"/>
  <c r="F569" i="26" s="1"/>
  <c r="H570" i="6"/>
  <c r="F570" i="26" s="1"/>
  <c r="H571" i="6"/>
  <c r="F571" i="26" s="1"/>
  <c r="H572" i="6"/>
  <c r="F572" i="26" s="1"/>
  <c r="H573" i="6"/>
  <c r="F573" i="26" s="1"/>
  <c r="H574" i="6"/>
  <c r="F574" i="26" s="1"/>
  <c r="H575" i="6"/>
  <c r="F575" i="26" s="1"/>
  <c r="H576" i="6"/>
  <c r="F576" i="26" s="1"/>
  <c r="H577" i="6"/>
  <c r="F577" i="26" s="1"/>
  <c r="H578" i="6"/>
  <c r="F578" i="26" s="1"/>
  <c r="H579" i="6"/>
  <c r="F579" i="26" s="1"/>
  <c r="H580" i="6"/>
  <c r="F580" i="26" s="1"/>
  <c r="H581" i="6"/>
  <c r="F581" i="26" s="1"/>
  <c r="H582" i="6"/>
  <c r="F582" i="26" s="1"/>
  <c r="H583" i="6"/>
  <c r="F583" i="26" s="1"/>
  <c r="H584" i="6"/>
  <c r="F584" i="26" s="1"/>
  <c r="H585" i="6"/>
  <c r="F585" i="26" s="1"/>
  <c r="H586" i="6"/>
  <c r="F586" i="26" s="1"/>
  <c r="H587" i="6"/>
  <c r="F587" i="26" s="1"/>
  <c r="H588" i="6"/>
  <c r="F588" i="26" s="1"/>
  <c r="H589" i="6"/>
  <c r="F589" i="26" s="1"/>
  <c r="H590" i="6"/>
  <c r="F590" i="26" s="1"/>
  <c r="H591" i="6"/>
  <c r="F591" i="26" s="1"/>
  <c r="H592" i="6"/>
  <c r="F592" i="26" s="1"/>
  <c r="H593" i="6"/>
  <c r="F593" i="26" s="1"/>
  <c r="H594" i="6"/>
  <c r="F594" i="26" s="1"/>
  <c r="H595" i="6"/>
  <c r="F595" i="26" s="1"/>
  <c r="H596" i="6"/>
  <c r="F596" i="26" s="1"/>
  <c r="H597" i="6"/>
  <c r="F597" i="26" s="1"/>
  <c r="H598" i="6"/>
  <c r="F598" i="26" s="1"/>
  <c r="H599" i="6"/>
  <c r="F599" i="26" s="1"/>
  <c r="H600" i="6"/>
  <c r="F600" i="26" s="1"/>
  <c r="H601" i="6"/>
  <c r="F601" i="26" s="1"/>
  <c r="H602" i="6"/>
  <c r="F602" i="26" s="1"/>
  <c r="H603" i="6"/>
  <c r="F603" i="26" s="1"/>
  <c r="H604" i="6"/>
  <c r="F604" i="26" s="1"/>
  <c r="H605" i="6"/>
  <c r="F605" i="26" s="1"/>
  <c r="H606" i="6"/>
  <c r="F606" i="26" s="1"/>
  <c r="H607" i="6"/>
  <c r="F607" i="26" s="1"/>
  <c r="H608" i="6"/>
  <c r="F608" i="26" s="1"/>
  <c r="H609" i="6"/>
  <c r="F609" i="26" s="1"/>
  <c r="H610" i="6"/>
  <c r="F610" i="26" s="1"/>
  <c r="H611" i="6"/>
  <c r="F611" i="26" s="1"/>
  <c r="H612" i="6"/>
  <c r="F612" i="26" s="1"/>
  <c r="H613" i="6"/>
  <c r="F613" i="26" s="1"/>
  <c r="H614" i="6"/>
  <c r="F614" i="26" s="1"/>
  <c r="H615" i="6"/>
  <c r="F615" i="26" s="1"/>
  <c r="H616" i="6"/>
  <c r="F616" i="26" s="1"/>
  <c r="H617" i="6"/>
  <c r="F617" i="26" s="1"/>
  <c r="H618" i="6"/>
  <c r="F618" i="26" s="1"/>
  <c r="H619" i="6"/>
  <c r="F619" i="26" s="1"/>
  <c r="H620" i="6"/>
  <c r="F620" i="26" s="1"/>
  <c r="H621" i="6"/>
  <c r="F621" i="26" s="1"/>
  <c r="H622" i="6"/>
  <c r="F622" i="26" s="1"/>
  <c r="H623" i="6"/>
  <c r="F623" i="26" s="1"/>
  <c r="H624" i="6"/>
  <c r="F624" i="26" s="1"/>
  <c r="H625" i="6"/>
  <c r="F625" i="26" s="1"/>
  <c r="H626" i="6"/>
  <c r="F626" i="26" s="1"/>
  <c r="H627" i="6"/>
  <c r="F627" i="26" s="1"/>
  <c r="H628" i="6"/>
  <c r="F628" i="26" s="1"/>
  <c r="H629" i="6"/>
  <c r="F629" i="26" s="1"/>
  <c r="H630" i="6"/>
  <c r="F630" i="26" s="1"/>
  <c r="H631" i="6"/>
  <c r="F631" i="26" s="1"/>
  <c r="H632" i="6"/>
  <c r="F632" i="26" s="1"/>
  <c r="H633" i="6"/>
  <c r="F633" i="26" s="1"/>
  <c r="H634" i="6"/>
  <c r="F634" i="26" s="1"/>
  <c r="H635" i="6"/>
  <c r="F635" i="26" s="1"/>
  <c r="H636" i="6"/>
  <c r="F636" i="26" s="1"/>
  <c r="H637" i="6"/>
  <c r="F637" i="26" s="1"/>
  <c r="H638" i="6"/>
  <c r="F638" i="26" s="1"/>
  <c r="H639" i="6"/>
  <c r="F639" i="26" s="1"/>
  <c r="H640" i="6"/>
  <c r="F640" i="26" s="1"/>
  <c r="H641" i="6"/>
  <c r="F641" i="26" s="1"/>
  <c r="H642" i="6"/>
  <c r="F642" i="26" s="1"/>
  <c r="H643" i="6"/>
  <c r="F643" i="26" s="1"/>
  <c r="H644" i="6"/>
  <c r="F644" i="26" s="1"/>
  <c r="H645" i="6"/>
  <c r="F645" i="26" s="1"/>
  <c r="H646" i="6"/>
  <c r="F646" i="26" s="1"/>
  <c r="H647" i="6"/>
  <c r="F647" i="26" s="1"/>
  <c r="H648" i="6"/>
  <c r="F648" i="26" s="1"/>
  <c r="H649" i="6"/>
  <c r="F649" i="26" s="1"/>
  <c r="H650" i="6"/>
  <c r="F650" i="26" s="1"/>
  <c r="H651" i="6"/>
  <c r="F651" i="26" s="1"/>
  <c r="H652" i="6"/>
  <c r="F652" i="26" s="1"/>
  <c r="H653" i="6"/>
  <c r="F653" i="26" s="1"/>
  <c r="H654" i="6"/>
  <c r="F654" i="26" s="1"/>
  <c r="H655" i="6"/>
  <c r="F655" i="26" s="1"/>
  <c r="H656" i="6"/>
  <c r="F656" i="26" s="1"/>
  <c r="H657" i="6"/>
  <c r="F657" i="26" s="1"/>
  <c r="H658" i="6"/>
  <c r="F658" i="26" s="1"/>
  <c r="H659" i="6"/>
  <c r="F659" i="26" s="1"/>
  <c r="H660" i="6"/>
  <c r="F660" i="26" s="1"/>
  <c r="H661" i="6"/>
  <c r="F661" i="26" s="1"/>
  <c r="H662" i="6"/>
  <c r="F662" i="26" s="1"/>
  <c r="H663" i="6"/>
  <c r="F663" i="26" s="1"/>
  <c r="H664" i="6"/>
  <c r="F664" i="26" s="1"/>
  <c r="H665" i="6"/>
  <c r="F665" i="26" s="1"/>
  <c r="H666" i="6"/>
  <c r="F666" i="26" s="1"/>
  <c r="H667" i="6"/>
  <c r="F667" i="26" s="1"/>
  <c r="H668" i="6"/>
  <c r="F668" i="26" s="1"/>
  <c r="H669" i="6"/>
  <c r="F669" i="26" s="1"/>
  <c r="H670" i="6"/>
  <c r="F670" i="26" s="1"/>
  <c r="H671" i="6"/>
  <c r="F671" i="26" s="1"/>
  <c r="H672" i="6"/>
  <c r="F672" i="26" s="1"/>
  <c r="H673" i="6"/>
  <c r="F673" i="26" s="1"/>
  <c r="H674" i="6"/>
  <c r="F674" i="26" s="1"/>
  <c r="H675" i="6"/>
  <c r="F675" i="26" s="1"/>
  <c r="H676" i="6"/>
  <c r="F676" i="26" s="1"/>
  <c r="H677" i="6"/>
  <c r="F677" i="26" s="1"/>
  <c r="H678" i="6"/>
  <c r="F678" i="26" s="1"/>
  <c r="H679" i="6"/>
  <c r="F679" i="26" s="1"/>
  <c r="H680" i="6"/>
  <c r="F680" i="26" s="1"/>
  <c r="H681" i="6"/>
  <c r="F681" i="26" s="1"/>
  <c r="H682" i="6"/>
  <c r="F682" i="26" s="1"/>
  <c r="H683" i="6"/>
  <c r="F683" i="26" s="1"/>
  <c r="H684" i="6"/>
  <c r="F684" i="26" s="1"/>
  <c r="H685" i="6"/>
  <c r="F685" i="26" s="1"/>
  <c r="H686" i="6"/>
  <c r="F686" i="26" s="1"/>
  <c r="H687" i="6"/>
  <c r="F687" i="26" s="1"/>
  <c r="H688" i="6"/>
  <c r="F688" i="26" s="1"/>
  <c r="H689" i="6"/>
  <c r="F689" i="26" s="1"/>
  <c r="H690" i="6"/>
  <c r="F690" i="26" s="1"/>
  <c r="H691" i="6"/>
  <c r="F691" i="26" s="1"/>
  <c r="H692" i="6"/>
  <c r="F692" i="26" s="1"/>
  <c r="H693" i="6"/>
  <c r="F693" i="26" s="1"/>
  <c r="H694" i="6"/>
  <c r="F694" i="26" s="1"/>
  <c r="H695" i="6"/>
  <c r="F695" i="26" s="1"/>
  <c r="H696" i="6"/>
  <c r="F696" i="26" s="1"/>
  <c r="H697" i="6"/>
  <c r="F697" i="26" s="1"/>
  <c r="H698" i="6"/>
  <c r="F698" i="26" s="1"/>
  <c r="H699" i="6"/>
  <c r="F699" i="26" s="1"/>
  <c r="H700" i="6"/>
  <c r="F700" i="26" s="1"/>
  <c r="H701" i="6"/>
  <c r="F701" i="26" s="1"/>
  <c r="H702" i="6"/>
  <c r="F702" i="26" s="1"/>
  <c r="H703" i="6"/>
  <c r="F703" i="26" s="1"/>
  <c r="H704" i="6"/>
  <c r="F704" i="26" s="1"/>
  <c r="H705" i="6"/>
  <c r="F705" i="26" s="1"/>
  <c r="H706" i="6"/>
  <c r="F706" i="26" s="1"/>
  <c r="H707" i="6"/>
  <c r="F707" i="26" s="1"/>
  <c r="H708" i="6"/>
  <c r="F708" i="26" s="1"/>
  <c r="H709" i="6"/>
  <c r="F709" i="26" s="1"/>
  <c r="H710" i="6"/>
  <c r="F710" i="26" s="1"/>
  <c r="H711" i="6"/>
  <c r="F711" i="26" s="1"/>
  <c r="H712" i="6"/>
  <c r="F712" i="26" s="1"/>
  <c r="H713" i="6"/>
  <c r="F713" i="26" s="1"/>
  <c r="H714" i="6"/>
  <c r="F714" i="26" s="1"/>
  <c r="H715" i="6"/>
  <c r="F715" i="26" s="1"/>
  <c r="H716" i="6"/>
  <c r="F716" i="26" s="1"/>
  <c r="H717" i="6"/>
  <c r="F717" i="26" s="1"/>
  <c r="H718" i="6"/>
  <c r="F718" i="26" s="1"/>
  <c r="H719" i="6"/>
  <c r="F719" i="26" s="1"/>
  <c r="H720" i="6"/>
  <c r="F720" i="26" s="1"/>
  <c r="H721" i="6"/>
  <c r="F721" i="26" s="1"/>
  <c r="H722" i="6"/>
  <c r="F722" i="26" s="1"/>
  <c r="H723" i="6"/>
  <c r="F723" i="26" s="1"/>
  <c r="H724" i="6"/>
  <c r="F724" i="26" s="1"/>
  <c r="H725" i="6"/>
  <c r="F725" i="26" s="1"/>
  <c r="H726" i="6"/>
  <c r="F726" i="26" s="1"/>
  <c r="H727" i="6"/>
  <c r="F727" i="26" s="1"/>
  <c r="H728" i="6"/>
  <c r="F728" i="26" s="1"/>
  <c r="H729" i="6"/>
  <c r="F729" i="26" s="1"/>
  <c r="H730" i="6"/>
  <c r="F730" i="26" s="1"/>
  <c r="H731" i="6"/>
  <c r="F731" i="26" s="1"/>
  <c r="H732" i="6"/>
  <c r="F732" i="26" s="1"/>
  <c r="H733" i="6"/>
  <c r="F733" i="26" s="1"/>
  <c r="H734" i="6"/>
  <c r="F734" i="26" s="1"/>
  <c r="H735" i="6"/>
  <c r="F735" i="26" s="1"/>
  <c r="H736" i="6"/>
  <c r="F736" i="26" s="1"/>
  <c r="H737" i="6"/>
  <c r="F737" i="26" s="1"/>
  <c r="H738" i="6"/>
  <c r="F738" i="26" s="1"/>
  <c r="H739" i="6"/>
  <c r="F739" i="26" s="1"/>
  <c r="H740" i="6"/>
  <c r="F740" i="26" s="1"/>
  <c r="H741" i="6"/>
  <c r="F741" i="26" s="1"/>
  <c r="H742" i="6"/>
  <c r="F742" i="26" s="1"/>
  <c r="H743" i="6"/>
  <c r="F743" i="26" s="1"/>
  <c r="H744" i="6"/>
  <c r="F744" i="26" s="1"/>
  <c r="H745" i="6"/>
  <c r="F745" i="26" s="1"/>
  <c r="H746" i="6"/>
  <c r="F746" i="26" s="1"/>
  <c r="H747" i="6"/>
  <c r="F747" i="26" s="1"/>
  <c r="H748" i="6"/>
  <c r="F748" i="26" s="1"/>
  <c r="H749" i="6"/>
  <c r="F749" i="26" s="1"/>
  <c r="H750" i="6"/>
  <c r="F750" i="26" s="1"/>
  <c r="H751" i="6"/>
  <c r="F751" i="26" s="1"/>
  <c r="H752" i="6"/>
  <c r="F752" i="26" s="1"/>
  <c r="H753" i="6"/>
  <c r="F753" i="26" s="1"/>
  <c r="H754" i="6"/>
  <c r="F754" i="26" s="1"/>
  <c r="H755" i="6"/>
  <c r="F755" i="26" s="1"/>
  <c r="H756" i="6"/>
  <c r="F756" i="26" s="1"/>
  <c r="H757" i="6"/>
  <c r="F757" i="26" s="1"/>
  <c r="H758" i="6"/>
  <c r="F758" i="26" s="1"/>
  <c r="H759" i="6"/>
  <c r="F759" i="26" s="1"/>
  <c r="H760" i="6"/>
  <c r="F760" i="26" s="1"/>
  <c r="H761" i="6"/>
  <c r="F761" i="26" s="1"/>
  <c r="H762" i="6"/>
  <c r="F762" i="26" s="1"/>
  <c r="H763" i="6"/>
  <c r="F763" i="26" s="1"/>
  <c r="H764" i="6"/>
  <c r="F764" i="26" s="1"/>
  <c r="H765" i="6"/>
  <c r="F765" i="26" s="1"/>
  <c r="H766" i="6"/>
  <c r="F766" i="26" s="1"/>
  <c r="H767" i="6"/>
  <c r="F767" i="26" s="1"/>
  <c r="H768" i="6"/>
  <c r="F768" i="26" s="1"/>
  <c r="H769" i="6"/>
  <c r="F769" i="26" s="1"/>
  <c r="H770" i="6"/>
  <c r="F770" i="26" s="1"/>
  <c r="H771" i="6"/>
  <c r="F771" i="26" s="1"/>
  <c r="H772" i="6"/>
  <c r="F772" i="26" s="1"/>
  <c r="H773" i="6"/>
  <c r="F773" i="26" s="1"/>
  <c r="H774" i="6"/>
  <c r="F774" i="26" s="1"/>
  <c r="H775" i="6"/>
  <c r="F775" i="26" s="1"/>
  <c r="H776" i="6"/>
  <c r="F776" i="26" s="1"/>
  <c r="H777" i="6"/>
  <c r="F777" i="26" s="1"/>
  <c r="H778" i="6"/>
  <c r="F778" i="26" s="1"/>
  <c r="H779" i="6"/>
  <c r="F779" i="26" s="1"/>
  <c r="H780" i="6"/>
  <c r="F780" i="26" s="1"/>
  <c r="H781" i="6"/>
  <c r="F781" i="26" s="1"/>
  <c r="H782" i="6"/>
  <c r="F782" i="26" s="1"/>
  <c r="H783" i="6"/>
  <c r="F783" i="26" s="1"/>
  <c r="H784" i="6"/>
  <c r="F784" i="26" s="1"/>
  <c r="H785" i="6"/>
  <c r="F785" i="26" s="1"/>
  <c r="H786" i="6"/>
  <c r="F786" i="26" s="1"/>
  <c r="H787" i="6"/>
  <c r="F787" i="26" s="1"/>
  <c r="H788" i="6"/>
  <c r="F788" i="26" s="1"/>
  <c r="H789" i="6"/>
  <c r="F789" i="26" s="1"/>
  <c r="H790" i="6"/>
  <c r="F790" i="26" s="1"/>
  <c r="H791" i="6"/>
  <c r="F791" i="26" s="1"/>
  <c r="H792" i="6"/>
  <c r="F792" i="26" s="1"/>
  <c r="H793" i="6"/>
  <c r="F793" i="26" s="1"/>
  <c r="H794" i="6"/>
  <c r="F794" i="26" s="1"/>
  <c r="H795" i="6"/>
  <c r="F795" i="26" s="1"/>
  <c r="H796" i="6"/>
  <c r="F796" i="26" s="1"/>
  <c r="H797" i="6"/>
  <c r="F797" i="26" s="1"/>
  <c r="H798" i="6"/>
  <c r="F798" i="26" s="1"/>
  <c r="H799" i="6"/>
  <c r="F799" i="26" s="1"/>
  <c r="H800" i="6"/>
  <c r="F800" i="26" s="1"/>
  <c r="H801" i="6"/>
  <c r="F801" i="26" s="1"/>
  <c r="H802" i="6"/>
  <c r="F802" i="26" s="1"/>
  <c r="H803" i="6"/>
  <c r="F803" i="26" s="1"/>
  <c r="H804" i="6"/>
  <c r="F804" i="26" s="1"/>
  <c r="H805" i="6"/>
  <c r="F805" i="26" s="1"/>
  <c r="H806" i="6"/>
  <c r="F806" i="26" s="1"/>
  <c r="H807" i="6"/>
  <c r="F807" i="26" s="1"/>
  <c r="H808" i="6"/>
  <c r="F808" i="26" s="1"/>
  <c r="H809" i="6"/>
  <c r="F809" i="26" s="1"/>
  <c r="H810" i="6"/>
  <c r="F810" i="26" s="1"/>
  <c r="H811" i="6"/>
  <c r="F811" i="26" s="1"/>
  <c r="H812" i="6"/>
  <c r="F812" i="26" s="1"/>
  <c r="H813" i="6"/>
  <c r="F813" i="26" s="1"/>
  <c r="H814" i="6"/>
  <c r="F814" i="26" s="1"/>
  <c r="H815" i="6"/>
  <c r="F815" i="26" s="1"/>
  <c r="H816" i="6"/>
  <c r="F816" i="26" s="1"/>
  <c r="H817" i="6"/>
  <c r="F817" i="26" s="1"/>
  <c r="H818" i="6"/>
  <c r="F818" i="26" s="1"/>
  <c r="H819" i="6"/>
  <c r="F819" i="26" s="1"/>
  <c r="H820" i="6"/>
  <c r="F820" i="26" s="1"/>
  <c r="H821" i="6"/>
  <c r="F821" i="26" s="1"/>
  <c r="H822" i="6"/>
  <c r="F822" i="26" s="1"/>
  <c r="H823" i="6"/>
  <c r="F823" i="26" s="1"/>
  <c r="H824" i="6"/>
  <c r="F824" i="26" s="1"/>
  <c r="H825" i="6"/>
  <c r="F825" i="26" s="1"/>
  <c r="H826" i="6"/>
  <c r="F826" i="26" s="1"/>
  <c r="H827" i="6"/>
  <c r="F827" i="26" s="1"/>
  <c r="H828" i="6"/>
  <c r="F828" i="26" s="1"/>
  <c r="H829" i="6"/>
  <c r="F829" i="26" s="1"/>
  <c r="H830" i="6"/>
  <c r="F830" i="26" s="1"/>
  <c r="H831" i="6"/>
  <c r="F831" i="26" s="1"/>
  <c r="H832" i="6"/>
  <c r="F832" i="26" s="1"/>
  <c r="H833" i="6"/>
  <c r="F833" i="26" s="1"/>
  <c r="H834" i="6"/>
  <c r="F834" i="26" s="1"/>
  <c r="H835" i="6"/>
  <c r="F835" i="26" s="1"/>
  <c r="H836" i="6"/>
  <c r="F836" i="26" s="1"/>
  <c r="H837" i="6"/>
  <c r="F837" i="26" s="1"/>
  <c r="H838" i="6"/>
  <c r="F838" i="26" s="1"/>
  <c r="H839" i="6"/>
  <c r="F839" i="26" s="1"/>
  <c r="H840" i="6"/>
  <c r="F840" i="26" s="1"/>
  <c r="C2" i="9"/>
  <c r="F2" i="6" s="1"/>
  <c r="C3" i="9"/>
  <c r="F3" i="6" s="1"/>
  <c r="C4" i="9"/>
  <c r="F6" i="6" s="1"/>
  <c r="C5" i="9"/>
  <c r="F8" i="6" s="1"/>
  <c r="C6" i="9"/>
  <c r="F9" i="6" s="1"/>
  <c r="C7" i="9"/>
  <c r="F10" i="6" s="1"/>
  <c r="C8" i="9"/>
  <c r="F12" i="6" s="1"/>
  <c r="C9" i="9"/>
  <c r="F13" i="6" s="1"/>
  <c r="C10" i="9"/>
  <c r="F14" i="6" s="1"/>
  <c r="C11" i="9"/>
  <c r="F15" i="6" s="1"/>
  <c r="C12" i="9"/>
  <c r="F16" i="6" s="1"/>
  <c r="C13" i="9"/>
  <c r="F17" i="6" s="1"/>
  <c r="C14" i="9"/>
  <c r="F18" i="6" s="1"/>
  <c r="C15" i="9"/>
  <c r="F19" i="6" s="1"/>
  <c r="C16" i="9"/>
  <c r="F22" i="6" s="1"/>
  <c r="C17" i="9"/>
  <c r="F23" i="6" s="1"/>
  <c r="C18" i="9"/>
  <c r="F24" i="6" s="1"/>
  <c r="C19" i="9"/>
  <c r="F25" i="6" s="1"/>
  <c r="C20" i="9"/>
  <c r="F26" i="6" s="1"/>
  <c r="C21" i="9"/>
  <c r="F27" i="6" s="1"/>
  <c r="C22" i="9"/>
  <c r="F28" i="6" s="1"/>
  <c r="C23" i="9"/>
  <c r="F29" i="6" s="1"/>
  <c r="C24" i="9"/>
  <c r="F30" i="6" s="1"/>
  <c r="C25" i="9"/>
  <c r="F32" i="6" s="1"/>
  <c r="C26" i="9"/>
  <c r="F33" i="6" s="1"/>
  <c r="C27" i="9"/>
  <c r="F34" i="6" s="1"/>
  <c r="C28" i="9"/>
  <c r="F35" i="6" s="1"/>
  <c r="C29" i="9"/>
  <c r="F36" i="6" s="1"/>
  <c r="C30" i="9"/>
  <c r="F37" i="6" s="1"/>
  <c r="C31" i="9"/>
  <c r="F38" i="6" s="1"/>
  <c r="C32" i="9"/>
  <c r="F39" i="6" s="1"/>
  <c r="C33" i="9"/>
  <c r="F40" i="6" s="1"/>
  <c r="C34" i="9"/>
  <c r="F41" i="6" s="1"/>
  <c r="C35" i="9"/>
  <c r="F42" i="6" s="1"/>
  <c r="C36" i="9"/>
  <c r="F43" i="6" s="1"/>
  <c r="C37" i="9"/>
  <c r="F44" i="6" s="1"/>
  <c r="C38" i="9"/>
  <c r="F45" i="6" s="1"/>
  <c r="C39" i="9"/>
  <c r="F46" i="6" s="1"/>
  <c r="C40" i="9"/>
  <c r="F47" i="6" s="1"/>
  <c r="C41" i="9"/>
  <c r="F48" i="6" s="1"/>
  <c r="C42" i="9"/>
  <c r="F49" i="6" s="1"/>
  <c r="C43" i="9"/>
  <c r="F50" i="6" s="1"/>
  <c r="C44" i="9"/>
  <c r="F51" i="6" s="1"/>
  <c r="C45" i="9"/>
  <c r="F52" i="6" s="1"/>
  <c r="C46" i="9"/>
  <c r="F53" i="6" s="1"/>
  <c r="C47" i="9"/>
  <c r="F54" i="6" s="1"/>
  <c r="C48" i="9"/>
  <c r="F55" i="6" s="1"/>
  <c r="C49" i="9"/>
  <c r="F56" i="6" s="1"/>
  <c r="C50" i="9"/>
  <c r="F57" i="6" s="1"/>
  <c r="C51" i="9"/>
  <c r="F58" i="6" s="1"/>
  <c r="C52" i="9"/>
  <c r="F59" i="6" s="1"/>
  <c r="C53" i="9"/>
  <c r="F60" i="6" s="1"/>
  <c r="C54" i="9"/>
  <c r="F61" i="6" s="1"/>
  <c r="C55" i="9"/>
  <c r="F62" i="6" s="1"/>
  <c r="C56" i="9"/>
  <c r="F63" i="6" s="1"/>
  <c r="C57" i="9"/>
  <c r="F65" i="6" s="1"/>
  <c r="C58" i="9"/>
  <c r="F66" i="6" s="1"/>
  <c r="C59" i="9"/>
  <c r="F72" i="6" s="1"/>
  <c r="C60" i="9"/>
  <c r="F73" i="6" s="1"/>
  <c r="C61" i="9"/>
  <c r="F74" i="6" s="1"/>
  <c r="C62" i="9"/>
  <c r="F75" i="6" s="1"/>
  <c r="C63" i="9"/>
  <c r="F76" i="6" s="1"/>
  <c r="C64" i="9"/>
  <c r="F77" i="6" s="1"/>
  <c r="C65" i="9"/>
  <c r="F78" i="6" s="1"/>
  <c r="C66" i="9"/>
  <c r="F79" i="6" s="1"/>
  <c r="C67" i="9"/>
  <c r="F80" i="6" s="1"/>
  <c r="C68" i="9"/>
  <c r="F81" i="6" s="1"/>
  <c r="C69" i="9"/>
  <c r="F82" i="6" s="1"/>
  <c r="C70" i="9"/>
  <c r="F83" i="6" s="1"/>
  <c r="C71" i="9"/>
  <c r="F85" i="6" s="1"/>
  <c r="C72" i="9"/>
  <c r="F86" i="6" s="1"/>
  <c r="C73" i="9"/>
  <c r="F87" i="6" s="1"/>
  <c r="C74" i="9"/>
  <c r="F88" i="6" s="1"/>
  <c r="C75" i="9"/>
  <c r="F89" i="6" s="1"/>
  <c r="C76" i="9"/>
  <c r="F90" i="6" s="1"/>
  <c r="C77" i="9"/>
  <c r="F91" i="6" s="1"/>
  <c r="C78" i="9"/>
  <c r="F92" i="6" s="1"/>
  <c r="C79" i="9"/>
  <c r="F93" i="6" s="1"/>
  <c r="C80" i="9"/>
  <c r="F95" i="6" s="1"/>
  <c r="C81" i="9"/>
  <c r="F97" i="6" s="1"/>
  <c r="C82" i="9"/>
  <c r="F99" i="6" s="1"/>
  <c r="C83" i="9"/>
  <c r="F100" i="6" s="1"/>
  <c r="C84" i="9"/>
  <c r="F101" i="6" s="1"/>
  <c r="C85" i="9"/>
  <c r="F102" i="6" s="1"/>
  <c r="C86" i="9"/>
  <c r="F111" i="6" s="1"/>
  <c r="C87" i="9"/>
  <c r="F114" i="6" s="1"/>
  <c r="C88" i="9"/>
  <c r="F115" i="6" s="1"/>
  <c r="C89" i="9"/>
  <c r="F117" i="6" s="1"/>
  <c r="C90" i="9"/>
  <c r="F118" i="6" s="1"/>
  <c r="C91" i="9"/>
  <c r="F119" i="6" s="1"/>
  <c r="C92" i="9"/>
  <c r="F122" i="6" s="1"/>
  <c r="C93" i="9"/>
  <c r="F123" i="6" s="1"/>
  <c r="C94" i="9"/>
  <c r="F125" i="6" s="1"/>
  <c r="C95" i="9"/>
  <c r="F126" i="6" s="1"/>
  <c r="C96" i="9"/>
  <c r="F133" i="6" s="1"/>
  <c r="C97" i="9"/>
  <c r="F138" i="6" s="1"/>
  <c r="C98" i="9"/>
  <c r="F141" i="6" s="1"/>
  <c r="C99" i="9"/>
  <c r="F143" i="6" s="1"/>
  <c r="C100" i="9"/>
  <c r="F144" i="6" s="1"/>
  <c r="C101" i="9"/>
  <c r="F148" i="6" s="1"/>
  <c r="C102" i="9"/>
  <c r="F150" i="6" s="1"/>
  <c r="C103" i="9"/>
  <c r="F152" i="6" s="1"/>
  <c r="C104" i="9"/>
  <c r="F153" i="6" s="1"/>
  <c r="C105" i="9"/>
  <c r="F158" i="6" s="1"/>
  <c r="C106" i="9"/>
  <c r="F160" i="6" s="1"/>
  <c r="C107" i="9"/>
  <c r="F161" i="6" s="1"/>
  <c r="C108" i="9"/>
  <c r="F163" i="6" s="1"/>
  <c r="C109" i="9"/>
  <c r="F164" i="6" s="1"/>
  <c r="C110" i="9"/>
  <c r="F166" i="6" s="1"/>
  <c r="C111" i="9"/>
  <c r="F167" i="6" s="1"/>
  <c r="C112" i="9"/>
  <c r="F168" i="6" s="1"/>
  <c r="C113" i="9"/>
  <c r="F171" i="6" s="1"/>
  <c r="C114" i="9"/>
  <c r="F174" i="6" s="1"/>
  <c r="C115" i="9"/>
  <c r="F183" i="6" s="1"/>
  <c r="C116" i="9"/>
  <c r="F184" i="6" s="1"/>
  <c r="C117" i="9"/>
  <c r="F193" i="6" s="1"/>
  <c r="C118" i="9"/>
  <c r="F194" i="6" s="1"/>
  <c r="C119" i="9"/>
  <c r="F196" i="6" s="1"/>
  <c r="C120" i="9"/>
  <c r="F198" i="6" s="1"/>
  <c r="C121" i="9"/>
  <c r="F199" i="6" s="1"/>
  <c r="C122" i="9"/>
  <c r="F208" i="6" s="1"/>
  <c r="C123" i="9"/>
  <c r="F209" i="6" s="1"/>
  <c r="C124" i="9"/>
  <c r="F218" i="6" s="1"/>
  <c r="C125" i="9"/>
  <c r="F220" i="6" s="1"/>
  <c r="C126" i="9"/>
  <c r="F229" i="6" s="1"/>
  <c r="C127" i="9"/>
  <c r="F231" i="6" s="1"/>
  <c r="C128" i="9"/>
  <c r="F232" i="6" s="1"/>
  <c r="C129" i="9"/>
  <c r="F241" i="6" s="1"/>
  <c r="C130" i="9"/>
  <c r="F242" i="6" s="1"/>
  <c r="C131" i="9"/>
  <c r="F251" i="6" s="1"/>
  <c r="C132" i="9"/>
  <c r="F252" i="6" s="1"/>
  <c r="C133" i="9"/>
  <c r="F254" i="6" s="1"/>
  <c r="C134" i="9"/>
  <c r="F256" i="6" s="1"/>
  <c r="C135" i="9"/>
  <c r="F258" i="6" s="1"/>
  <c r="C136" i="9"/>
  <c r="F260" i="6" s="1"/>
  <c r="C137" i="9"/>
  <c r="F262" i="6" s="1"/>
  <c r="C138" i="9"/>
  <c r="F264" i="6" s="1"/>
  <c r="C139" i="9"/>
  <c r="F265" i="6" s="1"/>
  <c r="C140" i="9"/>
  <c r="F266" i="6" s="1"/>
  <c r="C141" i="9"/>
  <c r="F267" i="6" s="1"/>
  <c r="C142" i="9"/>
  <c r="F268" i="6" s="1"/>
  <c r="C143" i="9"/>
  <c r="F269" i="6" s="1"/>
  <c r="C144" i="9"/>
  <c r="F270" i="6" s="1"/>
  <c r="C145" i="9"/>
  <c r="F272" i="6" s="1"/>
  <c r="C146" i="9"/>
  <c r="F274" i="6" s="1"/>
  <c r="C147" i="9"/>
  <c r="F277" i="6" s="1"/>
  <c r="C148" i="9"/>
  <c r="F279" i="6" s="1"/>
  <c r="C149" i="9"/>
  <c r="F281" i="6" s="1"/>
  <c r="C150" i="9"/>
  <c r="F283" i="6" s="1"/>
  <c r="C151" i="9"/>
  <c r="F285" i="6" s="1"/>
  <c r="C152" i="9"/>
  <c r="F287" i="6" s="1"/>
  <c r="C153" i="9"/>
  <c r="F289" i="6" s="1"/>
  <c r="C154" i="9"/>
  <c r="F297" i="6" s="1"/>
  <c r="C155" i="9"/>
  <c r="F298" i="6" s="1"/>
  <c r="C156" i="9"/>
  <c r="F299" i="6" s="1"/>
  <c r="C157" i="9"/>
  <c r="F301" i="6" s="1"/>
  <c r="C158" i="9"/>
  <c r="F303" i="6" s="1"/>
  <c r="C159" i="9"/>
  <c r="F304" i="6" s="1"/>
  <c r="C160" i="9"/>
  <c r="F305" i="6" s="1"/>
  <c r="C161" i="9"/>
  <c r="F306" i="6" s="1"/>
  <c r="C162" i="9"/>
  <c r="F308" i="6" s="1"/>
  <c r="C163" i="9"/>
  <c r="F309" i="6" s="1"/>
  <c r="C164" i="9"/>
  <c r="F313" i="6" s="1"/>
  <c r="C165" i="9"/>
  <c r="F315" i="6" s="1"/>
  <c r="C166" i="9"/>
  <c r="F317" i="6" s="1"/>
  <c r="C167" i="9"/>
  <c r="F319" i="6" s="1"/>
  <c r="C168" i="9"/>
  <c r="F321" i="6" s="1"/>
  <c r="C169" i="9"/>
  <c r="F322" i="6" s="1"/>
  <c r="C170" i="9"/>
  <c r="F323" i="6" s="1"/>
  <c r="C171" i="9"/>
  <c r="F324" i="6" s="1"/>
  <c r="C172" i="9"/>
  <c r="F325" i="6" s="1"/>
  <c r="C173" i="9"/>
  <c r="F326" i="6" s="1"/>
  <c r="C174" i="9"/>
  <c r="F327" i="6" s="1"/>
  <c r="C175" i="9"/>
  <c r="F329" i="6" s="1"/>
  <c r="C176" i="9"/>
  <c r="F330" i="6" s="1"/>
  <c r="C177" i="9"/>
  <c r="F332" i="6" s="1"/>
  <c r="C178" i="9"/>
  <c r="F334" i="6" s="1"/>
  <c r="C179" i="9"/>
  <c r="F335" i="6" s="1"/>
  <c r="C180" i="9"/>
  <c r="F336" i="6" s="1"/>
  <c r="C181" i="9"/>
  <c r="F337" i="6" s="1"/>
  <c r="C182" i="9"/>
  <c r="F339" i="6" s="1"/>
  <c r="C183" i="9"/>
  <c r="F343" i="6" s="1"/>
  <c r="C184" i="9"/>
  <c r="F345" i="6" s="1"/>
  <c r="C185" i="9"/>
  <c r="F347" i="6" s="1"/>
  <c r="C186" i="9"/>
  <c r="F349" i="6" s="1"/>
  <c r="C187" i="9"/>
  <c r="F351" i="6" s="1"/>
  <c r="C188" i="9"/>
  <c r="F353" i="6" s="1"/>
  <c r="C189" i="9"/>
  <c r="F355" i="6" s="1"/>
  <c r="C190" i="9"/>
  <c r="F357" i="6" s="1"/>
  <c r="C191" i="9"/>
  <c r="F358" i="6" s="1"/>
  <c r="C192" i="9"/>
  <c r="F367" i="6" s="1"/>
  <c r="C193" i="9"/>
  <c r="F368" i="6" s="1"/>
  <c r="C194" i="9"/>
  <c r="F369" i="6" s="1"/>
  <c r="C195" i="9"/>
  <c r="F371" i="6" s="1"/>
  <c r="C196" i="9"/>
  <c r="F375" i="6" s="1"/>
  <c r="C197" i="9"/>
  <c r="F377" i="6" s="1"/>
  <c r="C198" i="9"/>
  <c r="F378" i="6" s="1"/>
  <c r="C199" i="9"/>
  <c r="F379" i="6" s="1"/>
  <c r="C200" i="9"/>
  <c r="F380" i="6" s="1"/>
  <c r="C201" i="9"/>
  <c r="F382" i="6" s="1"/>
  <c r="C202" i="9"/>
  <c r="F386" i="6" s="1"/>
  <c r="C203" i="9"/>
  <c r="F387" i="6" s="1"/>
  <c r="C204" i="9"/>
  <c r="F388" i="6" s="1"/>
  <c r="C205" i="9"/>
  <c r="F389" i="6" s="1"/>
  <c r="C206" i="9"/>
  <c r="F390" i="6" s="1"/>
  <c r="C207" i="9"/>
  <c r="F391" i="6" s="1"/>
  <c r="C208" i="9"/>
  <c r="F392" i="6" s="1"/>
  <c r="C209" i="9"/>
  <c r="F394" i="6" s="1"/>
  <c r="C210" i="9"/>
  <c r="F395" i="6" s="1"/>
  <c r="C211" i="9"/>
  <c r="F396" i="6" s="1"/>
  <c r="C212" i="9"/>
  <c r="F398" i="6" s="1"/>
  <c r="C213" i="9"/>
  <c r="F400" i="6" s="1"/>
  <c r="C214" i="9"/>
  <c r="F402" i="6" s="1"/>
  <c r="C215" i="9"/>
  <c r="F403" i="6" s="1"/>
  <c r="C216" i="9"/>
  <c r="F405" i="6" s="1"/>
  <c r="C217" i="9"/>
  <c r="F407" i="6" s="1"/>
  <c r="C218" i="9"/>
  <c r="F409" i="6" s="1"/>
  <c r="C219" i="9"/>
  <c r="F410" i="6" s="1"/>
  <c r="C220" i="9"/>
  <c r="F411" i="6" s="1"/>
  <c r="C221" i="9"/>
  <c r="F413" i="6" s="1"/>
  <c r="C222" i="9"/>
  <c r="F415" i="6" s="1"/>
  <c r="C223" i="9"/>
  <c r="F417" i="6" s="1"/>
  <c r="C224" i="9"/>
  <c r="F419" i="6" s="1"/>
  <c r="C225" i="9"/>
  <c r="F421" i="6" s="1"/>
  <c r="C226" i="9"/>
  <c r="F423" i="6" s="1"/>
  <c r="C227" i="9"/>
  <c r="F424" i="6" s="1"/>
  <c r="C228" i="9"/>
  <c r="F425" i="6" s="1"/>
  <c r="C229" i="9"/>
  <c r="F427" i="6" s="1"/>
  <c r="C230" i="9"/>
  <c r="F429" i="6" s="1"/>
  <c r="C231" i="9"/>
  <c r="F431" i="6" s="1"/>
  <c r="C232" i="9"/>
  <c r="F433" i="6" s="1"/>
  <c r="C233" i="9"/>
  <c r="F435" i="6" s="1"/>
  <c r="C234" i="9"/>
  <c r="F437" i="6" s="1"/>
  <c r="C235" i="9"/>
  <c r="F438" i="6" s="1"/>
  <c r="C236" i="9"/>
  <c r="F439" i="6" s="1"/>
  <c r="C237" i="9"/>
  <c r="F440" i="6" s="1"/>
  <c r="C238" i="9"/>
  <c r="F442" i="6" s="1"/>
  <c r="C239" i="9"/>
  <c r="F444" i="6" s="1"/>
  <c r="C240" i="9"/>
  <c r="F446" i="6" s="1"/>
  <c r="C241" i="9"/>
  <c r="F448" i="6" s="1"/>
  <c r="C242" i="9"/>
  <c r="F450" i="6" s="1"/>
  <c r="C243" i="9"/>
  <c r="F452" i="6" s="1"/>
  <c r="C244" i="9"/>
  <c r="F453" i="6" s="1"/>
  <c r="C245" i="9"/>
  <c r="F454" i="6" s="1"/>
  <c r="C246" i="9"/>
  <c r="F455" i="6" s="1"/>
  <c r="C247" i="9"/>
  <c r="F456" i="6" s="1"/>
  <c r="C248" i="9"/>
  <c r="F457" i="6" s="1"/>
  <c r="C249" i="9"/>
  <c r="F458" i="6" s="1"/>
  <c r="C250" i="9"/>
  <c r="F460" i="6" s="1"/>
  <c r="C251" i="9"/>
  <c r="F462" i="6" s="1"/>
  <c r="C252" i="9"/>
  <c r="F463" i="6" s="1"/>
  <c r="C253" i="9"/>
  <c r="F464" i="6" s="1"/>
  <c r="C254" i="9"/>
  <c r="F465" i="6" s="1"/>
  <c r="C255" i="9"/>
  <c r="F466" i="6" s="1"/>
  <c r="C256" i="9"/>
  <c r="F467" i="6" s="1"/>
  <c r="C257" i="9"/>
  <c r="F468" i="6" s="1"/>
  <c r="C258" i="9"/>
  <c r="F470" i="6" s="1"/>
  <c r="C259" i="9"/>
  <c r="F471" i="6" s="1"/>
  <c r="C260" i="9"/>
  <c r="F473" i="6" s="1"/>
  <c r="C261" i="9"/>
  <c r="F474" i="6" s="1"/>
  <c r="C262" i="9"/>
  <c r="F475" i="6" s="1"/>
  <c r="C263" i="9"/>
  <c r="F482" i="6" s="1"/>
  <c r="C264" i="9"/>
  <c r="F484" i="6" s="1"/>
  <c r="C265" i="9"/>
  <c r="F486" i="6" s="1"/>
  <c r="C266" i="9"/>
  <c r="F490" i="6" s="1"/>
  <c r="C267" i="9"/>
  <c r="F492" i="6" s="1"/>
  <c r="C268" i="9"/>
  <c r="F494" i="6" s="1"/>
  <c r="C269" i="9"/>
  <c r="F496" i="6" s="1"/>
  <c r="C270" i="9"/>
  <c r="F499" i="6" s="1"/>
  <c r="C271" i="9"/>
  <c r="F500" i="6" s="1"/>
  <c r="C272" i="9"/>
  <c r="F503" i="6" s="1"/>
  <c r="C273" i="9"/>
  <c r="F504" i="6" s="1"/>
  <c r="C274" i="9"/>
  <c r="F505" i="6" s="1"/>
  <c r="C275" i="9"/>
  <c r="F506" i="6" s="1"/>
  <c r="C276" i="9"/>
  <c r="F507" i="6" s="1"/>
  <c r="C277" i="9"/>
  <c r="F508" i="6" s="1"/>
  <c r="C278" i="9"/>
  <c r="F515" i="6" s="1"/>
  <c r="C279" i="9"/>
  <c r="F517" i="6" s="1"/>
  <c r="C280" i="9"/>
  <c r="F519" i="6" s="1"/>
  <c r="C281" i="9"/>
  <c r="F523" i="6" s="1"/>
  <c r="C282" i="9"/>
  <c r="F524" i="6" s="1"/>
  <c r="C283" i="9"/>
  <c r="F566" i="6" s="1"/>
  <c r="C284" i="9"/>
  <c r="F567" i="6" s="1"/>
  <c r="C285" i="9"/>
  <c r="F568" i="6" s="1"/>
  <c r="C286" i="9"/>
  <c r="F569" i="6" s="1"/>
  <c r="C287" i="9"/>
  <c r="F570" i="6" s="1"/>
  <c r="C288" i="9"/>
  <c r="F571" i="6" s="1"/>
  <c r="C289" i="9"/>
  <c r="F572" i="6" s="1"/>
  <c r="C290" i="9"/>
  <c r="F573" i="6" s="1"/>
  <c r="C291" i="9"/>
  <c r="F577" i="6" s="1"/>
  <c r="C292" i="9"/>
  <c r="F578" i="6" s="1"/>
  <c r="C293" i="9"/>
  <c r="F580" i="6" s="1"/>
  <c r="C294" i="9"/>
  <c r="F586" i="6" s="1"/>
  <c r="C295" i="9"/>
  <c r="F589" i="6" s="1"/>
  <c r="C296" i="9"/>
  <c r="F590" i="6" s="1"/>
  <c r="C297" i="9"/>
  <c r="F591" i="6" s="1"/>
  <c r="C298" i="9"/>
  <c r="F592" i="6" s="1"/>
  <c r="C299" i="9"/>
  <c r="F593" i="6" s="1"/>
  <c r="C300" i="9"/>
  <c r="F594" i="6" s="1"/>
  <c r="C301" i="9"/>
  <c r="F596" i="6" s="1"/>
  <c r="C302" i="9"/>
  <c r="F597" i="6" s="1"/>
  <c r="C303" i="9"/>
  <c r="F603" i="6" s="1"/>
  <c r="C304" i="9"/>
  <c r="F605" i="6" s="1"/>
  <c r="C305" i="9"/>
  <c r="F607" i="6" s="1"/>
  <c r="C306" i="9"/>
  <c r="F609" i="6" s="1"/>
  <c r="C307" i="9"/>
  <c r="F614" i="6" s="1"/>
  <c r="C308" i="9"/>
  <c r="F618" i="6" s="1"/>
  <c r="C309" i="9"/>
  <c r="F622" i="6" s="1"/>
  <c r="C310" i="9"/>
  <c r="F623" i="6" s="1"/>
  <c r="C311" i="9"/>
  <c r="F627" i="6" s="1"/>
  <c r="C312" i="9"/>
  <c r="F628" i="6" s="1"/>
  <c r="C313" i="9"/>
  <c r="F630" i="6" s="1"/>
  <c r="C314" i="9"/>
  <c r="F631" i="6" s="1"/>
  <c r="C315" i="9"/>
  <c r="F640" i="6" s="1"/>
  <c r="C316" i="9"/>
  <c r="F642" i="6" s="1"/>
  <c r="C317" i="9"/>
  <c r="F644" i="6" s="1"/>
  <c r="C318" i="9"/>
  <c r="F646" i="6" s="1"/>
  <c r="C319" i="9"/>
  <c r="F648" i="6" s="1"/>
  <c r="C320" i="9"/>
  <c r="F649" i="6" s="1"/>
  <c r="C321" i="9"/>
  <c r="F650" i="6" s="1"/>
  <c r="C322" i="9"/>
  <c r="F651" i="6" s="1"/>
  <c r="C323" i="9"/>
  <c r="F653" i="6" s="1"/>
  <c r="C324" i="9"/>
  <c r="F654" i="6" s="1"/>
  <c r="C325" i="9"/>
  <c r="F655" i="6" s="1"/>
  <c r="C326" i="9"/>
  <c r="F656" i="6" s="1"/>
  <c r="C327" i="9"/>
  <c r="F659" i="6" s="1"/>
  <c r="C328" i="9"/>
  <c r="F661" i="6" s="1"/>
  <c r="C329" i="9"/>
  <c r="F662" i="6" s="1"/>
  <c r="C330" i="9"/>
  <c r="F663" i="6" s="1"/>
  <c r="C331" i="9"/>
  <c r="F664" i="6" s="1"/>
  <c r="C332" i="9"/>
  <c r="F665" i="6" s="1"/>
  <c r="C333" i="9"/>
  <c r="F666" i="6" s="1"/>
  <c r="C334" i="9"/>
  <c r="F667" i="6" s="1"/>
  <c r="C335" i="9"/>
  <c r="F670" i="6" s="1"/>
  <c r="C336" i="9"/>
  <c r="F672" i="6" s="1"/>
  <c r="C337" i="9"/>
  <c r="F674" i="6" s="1"/>
  <c r="C338" i="9"/>
  <c r="F676" i="6" s="1"/>
  <c r="C339" i="9"/>
  <c r="F679" i="6" s="1"/>
  <c r="C340" i="9"/>
  <c r="F682" i="6" s="1"/>
  <c r="C341" i="9"/>
  <c r="F686" i="6" s="1"/>
  <c r="C342" i="9"/>
  <c r="F687" i="6" s="1"/>
  <c r="C343" i="9"/>
  <c r="F688" i="6" s="1"/>
  <c r="C344" i="9"/>
  <c r="F690" i="6" s="1"/>
  <c r="C345" i="9"/>
  <c r="F692" i="6" s="1"/>
  <c r="C346" i="9"/>
  <c r="F694" i="6" s="1"/>
  <c r="C347" i="9"/>
  <c r="F696" i="6" s="1"/>
  <c r="C348" i="9"/>
  <c r="F698" i="6" s="1"/>
  <c r="C349" i="9"/>
  <c r="F700" i="6" s="1"/>
  <c r="C350" i="9"/>
  <c r="F702" i="6" s="1"/>
  <c r="C351" i="9"/>
  <c r="F703" i="6" s="1"/>
  <c r="C352" i="9"/>
  <c r="F709" i="6" s="1"/>
  <c r="C353" i="9"/>
  <c r="F711" i="6" s="1"/>
  <c r="C354" i="9"/>
  <c r="F713" i="6" s="1"/>
  <c r="C355" i="9"/>
  <c r="F715" i="6" s="1"/>
  <c r="C356" i="9"/>
  <c r="F716" i="6" s="1"/>
  <c r="C357" i="9"/>
  <c r="F717" i="6" s="1"/>
  <c r="C358" i="9"/>
  <c r="F718" i="6" s="1"/>
  <c r="C359" i="9"/>
  <c r="F721" i="6" s="1"/>
  <c r="C360" i="9"/>
  <c r="F725" i="6" s="1"/>
  <c r="C361" i="9"/>
  <c r="F727" i="6" s="1"/>
  <c r="C362" i="9"/>
  <c r="F729" i="6" s="1"/>
  <c r="C363" i="9"/>
  <c r="F731" i="6" s="1"/>
  <c r="C364" i="9"/>
  <c r="F732" i="6" s="1"/>
  <c r="C365" i="9"/>
  <c r="F735" i="6" s="1"/>
  <c r="C366" i="9"/>
  <c r="F736" i="6" s="1"/>
  <c r="C367" i="9"/>
  <c r="F737" i="6" s="1"/>
  <c r="C368" i="9"/>
  <c r="F738" i="6" s="1"/>
  <c r="C369" i="9"/>
  <c r="F739" i="6" s="1"/>
  <c r="C370" i="9"/>
  <c r="F740" i="6" s="1"/>
  <c r="C371" i="9"/>
  <c r="F741" i="6" s="1"/>
  <c r="C372" i="9"/>
  <c r="F742" i="6" s="1"/>
  <c r="C373" i="9"/>
  <c r="F743" i="6" s="1"/>
  <c r="C374" i="9"/>
  <c r="F744" i="6" s="1"/>
  <c r="C375" i="9"/>
  <c r="F746" i="6" s="1"/>
  <c r="C376" i="9"/>
  <c r="F747" i="6" s="1"/>
  <c r="C377" i="9"/>
  <c r="F748" i="6" s="1"/>
  <c r="C378" i="9"/>
  <c r="F749" i="6" s="1"/>
  <c r="C379" i="9"/>
  <c r="F753" i="6" s="1"/>
  <c r="C380" i="9"/>
  <c r="F756" i="6" s="1"/>
  <c r="C381" i="9"/>
  <c r="F758" i="6" s="1"/>
  <c r="C382" i="9"/>
  <c r="F759" i="6" s="1"/>
  <c r="C383" i="9"/>
  <c r="F760" i="6" s="1"/>
  <c r="C384" i="9"/>
  <c r="F761" i="6" s="1"/>
  <c r="C385" i="9"/>
  <c r="F762" i="6" s="1"/>
  <c r="C386" i="9"/>
  <c r="F763" i="6" s="1"/>
  <c r="C387" i="9"/>
  <c r="F764" i="6" s="1"/>
  <c r="C388" i="9"/>
  <c r="F765" i="6" s="1"/>
  <c r="C389" i="9"/>
  <c r="F766" i="6" s="1"/>
  <c r="C390" i="9"/>
  <c r="F767" i="6" s="1"/>
  <c r="C391" i="9"/>
  <c r="F768" i="6" s="1"/>
  <c r="C392" i="9"/>
  <c r="F770" i="6" s="1"/>
  <c r="C393" i="9"/>
  <c r="F772" i="6" s="1"/>
  <c r="C394" i="9"/>
  <c r="F778" i="6" s="1"/>
  <c r="C395" i="9"/>
  <c r="F780" i="6" s="1"/>
  <c r="C396" i="9"/>
  <c r="F781" i="6" s="1"/>
  <c r="C397" i="9"/>
  <c r="F782" i="6" s="1"/>
  <c r="C398" i="9"/>
  <c r="F783" i="6" s="1"/>
  <c r="C399" i="9"/>
  <c r="F784" i="6" s="1"/>
  <c r="C400" i="9"/>
  <c r="F785" i="6" s="1"/>
  <c r="C401" i="9"/>
  <c r="F787" i="6" s="1"/>
  <c r="C402" i="9"/>
  <c r="F788" i="6" s="1"/>
  <c r="C403" i="9"/>
  <c r="F789" i="6" s="1"/>
  <c r="C404" i="9"/>
  <c r="F790" i="6" s="1"/>
  <c r="C405" i="9"/>
  <c r="F792" i="6" s="1"/>
  <c r="C406" i="9"/>
  <c r="F794" i="6" s="1"/>
  <c r="C407" i="9"/>
  <c r="F796" i="6" s="1"/>
  <c r="C408" i="9"/>
  <c r="F798" i="6" s="1"/>
  <c r="C409" i="9"/>
  <c r="F800" i="6" s="1"/>
  <c r="C410" i="9"/>
  <c r="F801" i="6" s="1"/>
  <c r="C411" i="9"/>
  <c r="F802" i="6" s="1"/>
  <c r="C412" i="9"/>
  <c r="F803" i="6" s="1"/>
  <c r="C413" i="9"/>
  <c r="F804" i="6" s="1"/>
  <c r="C414" i="9"/>
  <c r="F805" i="6" s="1"/>
  <c r="C415" i="9"/>
  <c r="F813" i="6" s="1"/>
  <c r="C416" i="9"/>
  <c r="F816" i="6" s="1"/>
  <c r="C417" i="9"/>
  <c r="F818" i="6" s="1"/>
  <c r="C418" i="9"/>
  <c r="F820" i="6" s="1"/>
  <c r="C419" i="9"/>
  <c r="F822" i="6" s="1"/>
  <c r="C420" i="9"/>
  <c r="F824" i="6" s="1"/>
  <c r="C421" i="9"/>
  <c r="F826" i="6" s="1"/>
  <c r="C422" i="9"/>
  <c r="F827" i="6" s="1"/>
  <c r="C423" i="9"/>
  <c r="F828" i="6" s="1"/>
  <c r="C424" i="9"/>
  <c r="F829" i="6" s="1"/>
  <c r="C425" i="9"/>
  <c r="F830" i="6" s="1"/>
  <c r="C426" i="9"/>
  <c r="F831" i="6" s="1"/>
  <c r="C427" i="9"/>
  <c r="F832" i="6" s="1"/>
  <c r="C428" i="9"/>
  <c r="F833" i="6" s="1"/>
  <c r="C429" i="9"/>
  <c r="F834" i="6" s="1"/>
  <c r="C430" i="9"/>
  <c r="F835" i="6" s="1"/>
  <c r="C431" i="9"/>
  <c r="F836" i="6" s="1"/>
  <c r="C432" i="9"/>
  <c r="F837" i="6" s="1"/>
  <c r="C433" i="9"/>
  <c r="F838" i="6" s="1"/>
  <c r="C434" i="9"/>
  <c r="F839" i="6" s="1"/>
  <c r="C435" i="9"/>
  <c r="F840" i="6" s="1"/>
  <c r="C436" i="9"/>
  <c r="F4" i="6" s="1"/>
  <c r="C437" i="9"/>
  <c r="F5" i="6" s="1"/>
  <c r="C438" i="9"/>
  <c r="F7" i="6" s="1"/>
  <c r="C439" i="9"/>
  <c r="F11" i="6" s="1"/>
  <c r="C440" i="9"/>
  <c r="F20" i="6" s="1"/>
  <c r="C441" i="9"/>
  <c r="F21" i="6" s="1"/>
  <c r="C442" i="9"/>
  <c r="F31" i="6" s="1"/>
  <c r="C443" i="9"/>
  <c r="F64" i="6" s="1"/>
  <c r="C444" i="9"/>
  <c r="F67" i="6" s="1"/>
  <c r="C445" i="9"/>
  <c r="F68" i="6" s="1"/>
  <c r="C446" i="9"/>
  <c r="F69" i="6" s="1"/>
  <c r="C447" i="9"/>
  <c r="F70" i="6" s="1"/>
  <c r="C448" i="9"/>
  <c r="F71" i="6" s="1"/>
  <c r="C449" i="9"/>
  <c r="F84" i="6" s="1"/>
  <c r="C450" i="9"/>
  <c r="F94" i="6" s="1"/>
  <c r="C451" i="9"/>
  <c r="F96" i="6" s="1"/>
  <c r="C452" i="9"/>
  <c r="F98" i="6" s="1"/>
  <c r="C453" i="9"/>
  <c r="F103" i="6" s="1"/>
  <c r="C454" i="9"/>
  <c r="F104" i="6" s="1"/>
  <c r="C455" i="9"/>
  <c r="F105" i="6" s="1"/>
  <c r="C456" i="9"/>
  <c r="F106" i="6" s="1"/>
  <c r="C457" i="9"/>
  <c r="F107" i="6" s="1"/>
  <c r="C458" i="9"/>
  <c r="F108" i="6" s="1"/>
  <c r="C459" i="9"/>
  <c r="F109" i="6" s="1"/>
  <c r="C460" i="9"/>
  <c r="F110" i="6" s="1"/>
  <c r="C461" i="9"/>
  <c r="F112" i="6" s="1"/>
  <c r="C462" i="9"/>
  <c r="F113" i="6" s="1"/>
  <c r="C463" i="9"/>
  <c r="F116" i="6" s="1"/>
  <c r="C464" i="9"/>
  <c r="F120" i="6" s="1"/>
  <c r="C465" i="9"/>
  <c r="F121" i="6" s="1"/>
  <c r="C466" i="9"/>
  <c r="F124" i="6" s="1"/>
  <c r="C467" i="9"/>
  <c r="F127" i="6" s="1"/>
  <c r="C468" i="9"/>
  <c r="F128" i="6" s="1"/>
  <c r="C469" i="9"/>
  <c r="F129" i="6" s="1"/>
  <c r="C470" i="9"/>
  <c r="F130" i="6" s="1"/>
  <c r="C471" i="9"/>
  <c r="F131" i="6" s="1"/>
  <c r="C472" i="9"/>
  <c r="F132" i="6" s="1"/>
  <c r="C473" i="9"/>
  <c r="F134" i="6" s="1"/>
  <c r="C474" i="9"/>
  <c r="F135" i="6" s="1"/>
  <c r="C475" i="9"/>
  <c r="F136" i="6" s="1"/>
  <c r="C476" i="9"/>
  <c r="F137" i="6" s="1"/>
  <c r="C477" i="9"/>
  <c r="F139" i="6" s="1"/>
  <c r="C478" i="9"/>
  <c r="F140" i="6" s="1"/>
  <c r="C479" i="9"/>
  <c r="F142" i="6" s="1"/>
  <c r="C480" i="9"/>
  <c r="F145" i="6" s="1"/>
  <c r="C481" i="9"/>
  <c r="F146" i="6" s="1"/>
  <c r="C482" i="9"/>
  <c r="F147" i="6" s="1"/>
  <c r="C483" i="9"/>
  <c r="F149" i="6" s="1"/>
  <c r="C484" i="9"/>
  <c r="F151" i="6" s="1"/>
  <c r="C485" i="9"/>
  <c r="F154" i="6" s="1"/>
  <c r="C486" i="9"/>
  <c r="F155" i="6" s="1"/>
  <c r="C487" i="9"/>
  <c r="F156" i="6" s="1"/>
  <c r="C488" i="9"/>
  <c r="F157" i="6" s="1"/>
  <c r="C489" i="9"/>
  <c r="F159" i="6" s="1"/>
  <c r="C490" i="9"/>
  <c r="F162" i="6" s="1"/>
  <c r="C491" i="9"/>
  <c r="F165" i="6" s="1"/>
  <c r="C492" i="9"/>
  <c r="F169" i="6" s="1"/>
  <c r="C493" i="9"/>
  <c r="F170" i="6" s="1"/>
  <c r="C494" i="9"/>
  <c r="F172" i="6" s="1"/>
  <c r="C495" i="9"/>
  <c r="F173" i="6" s="1"/>
  <c r="C496" i="9"/>
  <c r="F175" i="6" s="1"/>
  <c r="C497" i="9"/>
  <c r="F176" i="6" s="1"/>
  <c r="C498" i="9"/>
  <c r="F177" i="6" s="1"/>
  <c r="C499" i="9"/>
  <c r="F178" i="6" s="1"/>
  <c r="C500" i="9"/>
  <c r="F179" i="6" s="1"/>
  <c r="C501" i="9"/>
  <c r="F180" i="6" s="1"/>
  <c r="C502" i="9"/>
  <c r="F181" i="6" s="1"/>
  <c r="C503" i="9"/>
  <c r="F182" i="6" s="1"/>
  <c r="C504" i="9"/>
  <c r="F185" i="6" s="1"/>
  <c r="C505" i="9"/>
  <c r="F186" i="6" s="1"/>
  <c r="C506" i="9"/>
  <c r="F187" i="6" s="1"/>
  <c r="C507" i="9"/>
  <c r="F188" i="6" s="1"/>
  <c r="C508" i="9"/>
  <c r="F189" i="6" s="1"/>
  <c r="C509" i="9"/>
  <c r="F190" i="6" s="1"/>
  <c r="C510" i="9"/>
  <c r="F191" i="6" s="1"/>
  <c r="C511" i="9"/>
  <c r="F192" i="6" s="1"/>
  <c r="C512" i="9"/>
  <c r="F195" i="6" s="1"/>
  <c r="C513" i="9"/>
  <c r="F197" i="6" s="1"/>
  <c r="C514" i="9"/>
  <c r="F200" i="6" s="1"/>
  <c r="C515" i="9"/>
  <c r="F201" i="6" s="1"/>
  <c r="C516" i="9"/>
  <c r="F202" i="6" s="1"/>
  <c r="C517" i="9"/>
  <c r="F203" i="6" s="1"/>
  <c r="C518" i="9"/>
  <c r="F204" i="6" s="1"/>
  <c r="C519" i="9"/>
  <c r="F205" i="6" s="1"/>
  <c r="C520" i="9"/>
  <c r="F206" i="6" s="1"/>
  <c r="C521" i="9"/>
  <c r="F207" i="6" s="1"/>
  <c r="C522" i="9"/>
  <c r="F210" i="6" s="1"/>
  <c r="C523" i="9"/>
  <c r="F211" i="6" s="1"/>
  <c r="C524" i="9"/>
  <c r="F212" i="6" s="1"/>
  <c r="C525" i="9"/>
  <c r="F213" i="6" s="1"/>
  <c r="C526" i="9"/>
  <c r="F214" i="6" s="1"/>
  <c r="C527" i="9"/>
  <c r="F215" i="6" s="1"/>
  <c r="C528" i="9"/>
  <c r="F216" i="6" s="1"/>
  <c r="C529" i="9"/>
  <c r="F217" i="6" s="1"/>
  <c r="C530" i="9"/>
  <c r="F219" i="6" s="1"/>
  <c r="C531" i="9"/>
  <c r="F221" i="6" s="1"/>
  <c r="C532" i="9"/>
  <c r="F222" i="6" s="1"/>
  <c r="C533" i="9"/>
  <c r="F223" i="6" s="1"/>
  <c r="C534" i="9"/>
  <c r="F224" i="6" s="1"/>
  <c r="C535" i="9"/>
  <c r="F225" i="6" s="1"/>
  <c r="C536" i="9"/>
  <c r="F226" i="6" s="1"/>
  <c r="C537" i="9"/>
  <c r="F227" i="6" s="1"/>
  <c r="C538" i="9"/>
  <c r="F228" i="6" s="1"/>
  <c r="C539" i="9"/>
  <c r="F230" i="6" s="1"/>
  <c r="C540" i="9"/>
  <c r="F233" i="6" s="1"/>
  <c r="C541" i="9"/>
  <c r="F234" i="6" s="1"/>
  <c r="C542" i="9"/>
  <c r="F235" i="6" s="1"/>
  <c r="C543" i="9"/>
  <c r="F236" i="6" s="1"/>
  <c r="C544" i="9"/>
  <c r="F237" i="6" s="1"/>
  <c r="C545" i="9"/>
  <c r="F238" i="6" s="1"/>
  <c r="C546" i="9"/>
  <c r="F239" i="6" s="1"/>
  <c r="C547" i="9"/>
  <c r="F240" i="6" s="1"/>
  <c r="C548" i="9"/>
  <c r="F243" i="6" s="1"/>
  <c r="C549" i="9"/>
  <c r="F244" i="6" s="1"/>
  <c r="C550" i="9"/>
  <c r="F245" i="6" s="1"/>
  <c r="C551" i="9"/>
  <c r="F246" i="6" s="1"/>
  <c r="C552" i="9"/>
  <c r="F247" i="6" s="1"/>
  <c r="C553" i="9"/>
  <c r="F248" i="6" s="1"/>
  <c r="C554" i="9"/>
  <c r="F249" i="6" s="1"/>
  <c r="C555" i="9"/>
  <c r="F250" i="6" s="1"/>
  <c r="C556" i="9"/>
  <c r="F253" i="6" s="1"/>
  <c r="C557" i="9"/>
  <c r="F255" i="6" s="1"/>
  <c r="C558" i="9"/>
  <c r="F257" i="6" s="1"/>
  <c r="C559" i="9"/>
  <c r="F259" i="6" s="1"/>
  <c r="C560" i="9"/>
  <c r="F261" i="6" s="1"/>
  <c r="C561" i="9"/>
  <c r="F263" i="6" s="1"/>
  <c r="C562" i="9"/>
  <c r="F271" i="6" s="1"/>
  <c r="C563" i="9"/>
  <c r="F273" i="6" s="1"/>
  <c r="C564" i="9"/>
  <c r="F275" i="6" s="1"/>
  <c r="C565" i="9"/>
  <c r="F276" i="6" s="1"/>
  <c r="C566" i="9"/>
  <c r="F278" i="6" s="1"/>
  <c r="C567" i="9"/>
  <c r="F280" i="6" s="1"/>
  <c r="C568" i="9"/>
  <c r="F282" i="6" s="1"/>
  <c r="C569" i="9"/>
  <c r="F284" i="6" s="1"/>
  <c r="C570" i="9"/>
  <c r="F286" i="6" s="1"/>
  <c r="C571" i="9"/>
  <c r="F288" i="6" s="1"/>
  <c r="C572" i="9"/>
  <c r="F290" i="6" s="1"/>
  <c r="C573" i="9"/>
  <c r="F291" i="6" s="1"/>
  <c r="C574" i="9"/>
  <c r="F292" i="6" s="1"/>
  <c r="C575" i="9"/>
  <c r="F293" i="6" s="1"/>
  <c r="C576" i="9"/>
  <c r="F294" i="6" s="1"/>
  <c r="C577" i="9"/>
  <c r="F295" i="6" s="1"/>
  <c r="C578" i="9"/>
  <c r="F296" i="6" s="1"/>
  <c r="C579" i="9"/>
  <c r="F300" i="6" s="1"/>
  <c r="C580" i="9"/>
  <c r="F302" i="6" s="1"/>
  <c r="C581" i="9"/>
  <c r="F307" i="6" s="1"/>
  <c r="C582" i="9"/>
  <c r="F310" i="6" s="1"/>
  <c r="C583" i="9"/>
  <c r="F311" i="6" s="1"/>
  <c r="C584" i="9"/>
  <c r="F312" i="6" s="1"/>
  <c r="C585" i="9"/>
  <c r="F314" i="6" s="1"/>
  <c r="C586" i="9"/>
  <c r="F316" i="6" s="1"/>
  <c r="C587" i="9"/>
  <c r="F318" i="6" s="1"/>
  <c r="C588" i="9"/>
  <c r="F320" i="6" s="1"/>
  <c r="C589" i="9"/>
  <c r="F328" i="6" s="1"/>
  <c r="C590" i="9"/>
  <c r="F331" i="6" s="1"/>
  <c r="C591" i="9"/>
  <c r="F333" i="6" s="1"/>
  <c r="C592" i="9"/>
  <c r="F338" i="6" s="1"/>
  <c r="C593" i="9"/>
  <c r="F340" i="6" s="1"/>
  <c r="C594" i="9"/>
  <c r="F341" i="6" s="1"/>
  <c r="C595" i="9"/>
  <c r="F342" i="6" s="1"/>
  <c r="C596" i="9"/>
  <c r="F344" i="6" s="1"/>
  <c r="C597" i="9"/>
  <c r="F346" i="6" s="1"/>
  <c r="C598" i="9"/>
  <c r="F348" i="6" s="1"/>
  <c r="C599" i="9"/>
  <c r="F350" i="6" s="1"/>
  <c r="C600" i="9"/>
  <c r="F352" i="6" s="1"/>
  <c r="C601" i="9"/>
  <c r="F354" i="6" s="1"/>
  <c r="C602" i="9"/>
  <c r="F356" i="6" s="1"/>
  <c r="C603" i="9"/>
  <c r="F359" i="6" s="1"/>
  <c r="C604" i="9"/>
  <c r="F360" i="6" s="1"/>
  <c r="C605" i="9"/>
  <c r="F361" i="6" s="1"/>
  <c r="C606" i="9"/>
  <c r="F362" i="6" s="1"/>
  <c r="C607" i="9"/>
  <c r="F363" i="6" s="1"/>
  <c r="C608" i="9"/>
  <c r="F364" i="6" s="1"/>
  <c r="C609" i="9"/>
  <c r="F365" i="6" s="1"/>
  <c r="C610" i="9"/>
  <c r="F366" i="6" s="1"/>
  <c r="C611" i="9"/>
  <c r="F370" i="6" s="1"/>
  <c r="C612" i="9"/>
  <c r="F372" i="6" s="1"/>
  <c r="C613" i="9"/>
  <c r="F373" i="6" s="1"/>
  <c r="C614" i="9"/>
  <c r="F374" i="6" s="1"/>
  <c r="C615" i="9"/>
  <c r="F376" i="6" s="1"/>
  <c r="C616" i="9"/>
  <c r="F381" i="6" s="1"/>
  <c r="C617" i="9"/>
  <c r="F383" i="6" s="1"/>
  <c r="C618" i="9"/>
  <c r="F384" i="6" s="1"/>
  <c r="C619" i="9"/>
  <c r="F385" i="6" s="1"/>
  <c r="C620" i="9"/>
  <c r="F393" i="6" s="1"/>
  <c r="C621" i="9"/>
  <c r="F397" i="6" s="1"/>
  <c r="C622" i="9"/>
  <c r="F399" i="6" s="1"/>
  <c r="C623" i="9"/>
  <c r="F401" i="6" s="1"/>
  <c r="C624" i="9"/>
  <c r="F404" i="6" s="1"/>
  <c r="C625" i="9"/>
  <c r="F406" i="6" s="1"/>
  <c r="C626" i="9"/>
  <c r="F408" i="6" s="1"/>
  <c r="C627" i="9"/>
  <c r="F412" i="6" s="1"/>
  <c r="C628" i="9"/>
  <c r="F414" i="6" s="1"/>
  <c r="C629" i="9"/>
  <c r="F416" i="6" s="1"/>
  <c r="C630" i="9"/>
  <c r="F418" i="6" s="1"/>
  <c r="C631" i="9"/>
  <c r="F420" i="6" s="1"/>
  <c r="C632" i="9"/>
  <c r="F422" i="6" s="1"/>
  <c r="C633" i="9"/>
  <c r="F426" i="6" s="1"/>
  <c r="C634" i="9"/>
  <c r="F428" i="6" s="1"/>
  <c r="C635" i="9"/>
  <c r="F430" i="6" s="1"/>
  <c r="C636" i="9"/>
  <c r="F432" i="6" s="1"/>
  <c r="C637" i="9"/>
  <c r="F434" i="6" s="1"/>
  <c r="C638" i="9"/>
  <c r="F436" i="6" s="1"/>
  <c r="C639" i="9"/>
  <c r="F441" i="6" s="1"/>
  <c r="C640" i="9"/>
  <c r="F443" i="6" s="1"/>
  <c r="C641" i="9"/>
  <c r="F445" i="6" s="1"/>
  <c r="C642" i="9"/>
  <c r="F447" i="6" s="1"/>
  <c r="C643" i="9"/>
  <c r="F449" i="6" s="1"/>
  <c r="C644" i="9"/>
  <c r="F451" i="6" s="1"/>
  <c r="C645" i="9"/>
  <c r="F459" i="6" s="1"/>
  <c r="C646" i="9"/>
  <c r="F461" i="6" s="1"/>
  <c r="C647" i="9"/>
  <c r="F469" i="6" s="1"/>
  <c r="C648" i="9"/>
  <c r="F472" i="6" s="1"/>
  <c r="C649" i="9"/>
  <c r="F476" i="6" s="1"/>
  <c r="C650" i="9"/>
  <c r="F477" i="6" s="1"/>
  <c r="C651" i="9"/>
  <c r="F478" i="6" s="1"/>
  <c r="C652" i="9"/>
  <c r="F479" i="6" s="1"/>
  <c r="C653" i="9"/>
  <c r="F480" i="6" s="1"/>
  <c r="C654" i="9"/>
  <c r="F481" i="6" s="1"/>
  <c r="C655" i="9"/>
  <c r="F483" i="6" s="1"/>
  <c r="C656" i="9"/>
  <c r="F485" i="6" s="1"/>
  <c r="C657" i="9"/>
  <c r="F487" i="6" s="1"/>
  <c r="C658" i="9"/>
  <c r="F488" i="6" s="1"/>
  <c r="C659" i="9"/>
  <c r="F489" i="6" s="1"/>
  <c r="C660" i="9"/>
  <c r="F491" i="6" s="1"/>
  <c r="C661" i="9"/>
  <c r="F493" i="6" s="1"/>
  <c r="C662" i="9"/>
  <c r="F495" i="6" s="1"/>
  <c r="C663" i="9"/>
  <c r="F497" i="6" s="1"/>
  <c r="C664" i="9"/>
  <c r="F498" i="6" s="1"/>
  <c r="C665" i="9"/>
  <c r="F501" i="6" s="1"/>
  <c r="C666" i="9"/>
  <c r="F502" i="6" s="1"/>
  <c r="C667" i="9"/>
  <c r="F509" i="6" s="1"/>
  <c r="C668" i="9"/>
  <c r="F510" i="6" s="1"/>
  <c r="C669" i="9"/>
  <c r="F511" i="6" s="1"/>
  <c r="C670" i="9"/>
  <c r="F512" i="6" s="1"/>
  <c r="C671" i="9"/>
  <c r="F513" i="6" s="1"/>
  <c r="C672" i="9"/>
  <c r="F514" i="6" s="1"/>
  <c r="C673" i="9"/>
  <c r="F516" i="6" s="1"/>
  <c r="C674" i="9"/>
  <c r="F518" i="6" s="1"/>
  <c r="C675" i="9"/>
  <c r="F520" i="6" s="1"/>
  <c r="C676" i="9"/>
  <c r="F521" i="6" s="1"/>
  <c r="C677" i="9"/>
  <c r="F522" i="6" s="1"/>
  <c r="C678" i="9"/>
  <c r="F525" i="6" s="1"/>
  <c r="C679" i="9"/>
  <c r="F526" i="6" s="1"/>
  <c r="C680" i="9"/>
  <c r="F527" i="6" s="1"/>
  <c r="C681" i="9"/>
  <c r="F528" i="6" s="1"/>
  <c r="C682" i="9"/>
  <c r="F529" i="6" s="1"/>
  <c r="C683" i="9"/>
  <c r="F530" i="6" s="1"/>
  <c r="C684" i="9"/>
  <c r="F531" i="6" s="1"/>
  <c r="C685" i="9"/>
  <c r="F532" i="6" s="1"/>
  <c r="C686" i="9"/>
  <c r="F533" i="6" s="1"/>
  <c r="C687" i="9"/>
  <c r="F534" i="6" s="1"/>
  <c r="C688" i="9"/>
  <c r="F535" i="6" s="1"/>
  <c r="C689" i="9"/>
  <c r="F536" i="6" s="1"/>
  <c r="C690" i="9"/>
  <c r="F537" i="6" s="1"/>
  <c r="C691" i="9"/>
  <c r="F538" i="6" s="1"/>
  <c r="C692" i="9"/>
  <c r="F539" i="6" s="1"/>
  <c r="C693" i="9"/>
  <c r="F540" i="6" s="1"/>
  <c r="C694" i="9"/>
  <c r="F541" i="6" s="1"/>
  <c r="C695" i="9"/>
  <c r="F542" i="6" s="1"/>
  <c r="C696" i="9"/>
  <c r="F543" i="6" s="1"/>
  <c r="C697" i="9"/>
  <c r="F544" i="6" s="1"/>
  <c r="C698" i="9"/>
  <c r="F545" i="6" s="1"/>
  <c r="C699" i="9"/>
  <c r="F546" i="6" s="1"/>
  <c r="C700" i="9"/>
  <c r="F547" i="6" s="1"/>
  <c r="C701" i="9"/>
  <c r="F548" i="6" s="1"/>
  <c r="C702" i="9"/>
  <c r="F549" i="6" s="1"/>
  <c r="C703" i="9"/>
  <c r="F550" i="6" s="1"/>
  <c r="C704" i="9"/>
  <c r="F551" i="6" s="1"/>
  <c r="C705" i="9"/>
  <c r="F552" i="6" s="1"/>
  <c r="C706" i="9"/>
  <c r="F553" i="6" s="1"/>
  <c r="C707" i="9"/>
  <c r="F554" i="6" s="1"/>
  <c r="C708" i="9"/>
  <c r="F555" i="6" s="1"/>
  <c r="C709" i="9"/>
  <c r="F556" i="6" s="1"/>
  <c r="C710" i="9"/>
  <c r="F557" i="6" s="1"/>
  <c r="C711" i="9"/>
  <c r="F558" i="6" s="1"/>
  <c r="C712" i="9"/>
  <c r="F559" i="6" s="1"/>
  <c r="C713" i="9"/>
  <c r="F560" i="6" s="1"/>
  <c r="C714" i="9"/>
  <c r="F561" i="6" s="1"/>
  <c r="C715" i="9"/>
  <c r="F562" i="6" s="1"/>
  <c r="C716" i="9"/>
  <c r="F563" i="6" s="1"/>
  <c r="C717" i="9"/>
  <c r="F564" i="6" s="1"/>
  <c r="C718" i="9"/>
  <c r="F565" i="6" s="1"/>
  <c r="C719" i="9"/>
  <c r="F574" i="6" s="1"/>
  <c r="C720" i="9"/>
  <c r="F575" i="6" s="1"/>
  <c r="C721" i="9"/>
  <c r="F576" i="6" s="1"/>
  <c r="C722" i="9"/>
  <c r="F579" i="6" s="1"/>
  <c r="C723" i="9"/>
  <c r="F581" i="6" s="1"/>
  <c r="C724" i="9"/>
  <c r="F582" i="6" s="1"/>
  <c r="C725" i="9"/>
  <c r="F583" i="6" s="1"/>
  <c r="C726" i="9"/>
  <c r="F584" i="6" s="1"/>
  <c r="C727" i="9"/>
  <c r="F585" i="6" s="1"/>
  <c r="C728" i="9"/>
  <c r="F587" i="6" s="1"/>
  <c r="C729" i="9"/>
  <c r="F588" i="6" s="1"/>
  <c r="C730" i="9"/>
  <c r="F595" i="6" s="1"/>
  <c r="C731" i="9"/>
  <c r="F598" i="6" s="1"/>
  <c r="C732" i="9"/>
  <c r="F599" i="6" s="1"/>
  <c r="C733" i="9"/>
  <c r="F600" i="6" s="1"/>
  <c r="C734" i="9"/>
  <c r="F601" i="6" s="1"/>
  <c r="C735" i="9"/>
  <c r="F602" i="6" s="1"/>
  <c r="C736" i="9"/>
  <c r="F604" i="6" s="1"/>
  <c r="C737" i="9"/>
  <c r="F606" i="6" s="1"/>
  <c r="C738" i="9"/>
  <c r="F608" i="6" s="1"/>
  <c r="C739" i="9"/>
  <c r="F610" i="6" s="1"/>
  <c r="C740" i="9"/>
  <c r="F611" i="6" s="1"/>
  <c r="C741" i="9"/>
  <c r="F612" i="6" s="1"/>
  <c r="C742" i="9"/>
  <c r="F613" i="6" s="1"/>
  <c r="C743" i="9"/>
  <c r="F615" i="6" s="1"/>
  <c r="C744" i="9"/>
  <c r="F616" i="6" s="1"/>
  <c r="C745" i="9"/>
  <c r="F617" i="6" s="1"/>
  <c r="C746" i="9"/>
  <c r="F619" i="6" s="1"/>
  <c r="C747" i="9"/>
  <c r="F620" i="6" s="1"/>
  <c r="C748" i="9"/>
  <c r="F621" i="6" s="1"/>
  <c r="C749" i="9"/>
  <c r="F624" i="6" s="1"/>
  <c r="C750" i="9"/>
  <c r="F625" i="6" s="1"/>
  <c r="C751" i="9"/>
  <c r="F626" i="6" s="1"/>
  <c r="C752" i="9"/>
  <c r="F629" i="6" s="1"/>
  <c r="C753" i="9"/>
  <c r="F632" i="6" s="1"/>
  <c r="C754" i="9"/>
  <c r="F633" i="6" s="1"/>
  <c r="C755" i="9"/>
  <c r="F634" i="6" s="1"/>
  <c r="C756" i="9"/>
  <c r="F635" i="6" s="1"/>
  <c r="C757" i="9"/>
  <c r="F636" i="6" s="1"/>
  <c r="C758" i="9"/>
  <c r="F637" i="6" s="1"/>
  <c r="C759" i="9"/>
  <c r="F638" i="6" s="1"/>
  <c r="C760" i="9"/>
  <c r="F639" i="6" s="1"/>
  <c r="C761" i="9"/>
  <c r="F641" i="6" s="1"/>
  <c r="C762" i="9"/>
  <c r="F643" i="6" s="1"/>
  <c r="C763" i="9"/>
  <c r="F645" i="6" s="1"/>
  <c r="C764" i="9"/>
  <c r="F647" i="6" s="1"/>
  <c r="C765" i="9"/>
  <c r="F652" i="6" s="1"/>
  <c r="C766" i="9"/>
  <c r="F657" i="6" s="1"/>
  <c r="C767" i="9"/>
  <c r="F658" i="6" s="1"/>
  <c r="C768" i="9"/>
  <c r="F660" i="6" s="1"/>
  <c r="C769" i="9"/>
  <c r="F668" i="6" s="1"/>
  <c r="C770" i="9"/>
  <c r="F669" i="6" s="1"/>
  <c r="C771" i="9"/>
  <c r="F671" i="6" s="1"/>
  <c r="C772" i="9"/>
  <c r="F673" i="6" s="1"/>
  <c r="C773" i="9"/>
  <c r="F675" i="6" s="1"/>
  <c r="C774" i="9"/>
  <c r="F677" i="6" s="1"/>
  <c r="C775" i="9"/>
  <c r="F678" i="6" s="1"/>
  <c r="C776" i="9"/>
  <c r="F680" i="6" s="1"/>
  <c r="C777" i="9"/>
  <c r="F681" i="6" s="1"/>
  <c r="C778" i="9"/>
  <c r="F683" i="6" s="1"/>
  <c r="C779" i="9"/>
  <c r="F684" i="6" s="1"/>
  <c r="C780" i="9"/>
  <c r="F685" i="6" s="1"/>
  <c r="C781" i="9"/>
  <c r="F689" i="6" s="1"/>
  <c r="C782" i="9"/>
  <c r="F691" i="6" s="1"/>
  <c r="C783" i="9"/>
  <c r="F693" i="6" s="1"/>
  <c r="C784" i="9"/>
  <c r="F695" i="6" s="1"/>
  <c r="C785" i="9"/>
  <c r="F697" i="6" s="1"/>
  <c r="C786" i="9"/>
  <c r="F699" i="6" s="1"/>
  <c r="C787" i="9"/>
  <c r="F701" i="6" s="1"/>
  <c r="C788" i="9"/>
  <c r="F704" i="6" s="1"/>
  <c r="C789" i="9"/>
  <c r="F705" i="6" s="1"/>
  <c r="C790" i="9"/>
  <c r="F706" i="6" s="1"/>
  <c r="C791" i="9"/>
  <c r="F707" i="6" s="1"/>
  <c r="C792" i="9"/>
  <c r="F708" i="6" s="1"/>
  <c r="C793" i="9"/>
  <c r="F710" i="6" s="1"/>
  <c r="C794" i="9"/>
  <c r="F712" i="6" s="1"/>
  <c r="C795" i="9"/>
  <c r="F714" i="6" s="1"/>
  <c r="C796" i="9"/>
  <c r="F719" i="6" s="1"/>
  <c r="C797" i="9"/>
  <c r="F720" i="6" s="1"/>
  <c r="C798" i="9"/>
  <c r="F722" i="6" s="1"/>
  <c r="C799" i="9"/>
  <c r="F723" i="6" s="1"/>
  <c r="C800" i="9"/>
  <c r="F724" i="6" s="1"/>
  <c r="C801" i="9"/>
  <c r="F726" i="6" s="1"/>
  <c r="C802" i="9"/>
  <c r="F728" i="6" s="1"/>
  <c r="C803" i="9"/>
  <c r="F730" i="6" s="1"/>
  <c r="C804" i="9"/>
  <c r="F733" i="6" s="1"/>
  <c r="C805" i="9"/>
  <c r="F734" i="6" s="1"/>
  <c r="C806" i="9"/>
  <c r="F745" i="6" s="1"/>
  <c r="C807" i="9"/>
  <c r="F750" i="6" s="1"/>
  <c r="C808" i="9"/>
  <c r="F751" i="6" s="1"/>
  <c r="C809" i="9"/>
  <c r="F752" i="6" s="1"/>
  <c r="C810" i="9"/>
  <c r="F754" i="6" s="1"/>
  <c r="C811" i="9"/>
  <c r="F755" i="6" s="1"/>
  <c r="C812" i="9"/>
  <c r="F757" i="6" s="1"/>
  <c r="C813" i="9"/>
  <c r="F769" i="6" s="1"/>
  <c r="C814" i="9"/>
  <c r="F771" i="6" s="1"/>
  <c r="C815" i="9"/>
  <c r="F773" i="6" s="1"/>
  <c r="C816" i="9"/>
  <c r="F774" i="6" s="1"/>
  <c r="C817" i="9"/>
  <c r="F775" i="6" s="1"/>
  <c r="C818" i="9"/>
  <c r="F776" i="6" s="1"/>
  <c r="C819" i="9"/>
  <c r="F777" i="6" s="1"/>
  <c r="C820" i="9"/>
  <c r="F779" i="6" s="1"/>
  <c r="C821" i="9"/>
  <c r="F786" i="6" s="1"/>
  <c r="C822" i="9"/>
  <c r="F791" i="6" s="1"/>
  <c r="C823" i="9"/>
  <c r="F793" i="6" s="1"/>
  <c r="C824" i="9"/>
  <c r="F795" i="6" s="1"/>
  <c r="C825" i="9"/>
  <c r="F797" i="6" s="1"/>
  <c r="C826" i="9"/>
  <c r="F799" i="6" s="1"/>
  <c r="C827" i="9"/>
  <c r="F806" i="6" s="1"/>
  <c r="C828" i="9"/>
  <c r="F807" i="6" s="1"/>
  <c r="C829" i="9"/>
  <c r="F808" i="6" s="1"/>
  <c r="C830" i="9"/>
  <c r="F809" i="6" s="1"/>
  <c r="C831" i="9"/>
  <c r="F810" i="6" s="1"/>
  <c r="C832" i="9"/>
  <c r="F811" i="6" s="1"/>
  <c r="C833" i="9"/>
  <c r="F812" i="6" s="1"/>
  <c r="C834" i="9"/>
  <c r="F814" i="6" s="1"/>
  <c r="C835" i="9"/>
  <c r="F815" i="6" s="1"/>
  <c r="C836" i="9"/>
  <c r="F817" i="6" s="1"/>
  <c r="C837" i="9"/>
  <c r="F819" i="6" s="1"/>
  <c r="C838" i="9"/>
  <c r="F821" i="6" s="1"/>
  <c r="C839" i="9"/>
  <c r="F823" i="6" s="1"/>
  <c r="C840" i="9"/>
  <c r="F825" i="6" s="1"/>
  <c r="B2" i="9"/>
  <c r="E2" i="6" s="1"/>
  <c r="B3" i="9"/>
  <c r="E3" i="6" s="1"/>
  <c r="B4" i="9"/>
  <c r="E6" i="6" s="1"/>
  <c r="B5" i="9"/>
  <c r="E8" i="6" s="1"/>
  <c r="B6" i="9"/>
  <c r="E9" i="6" s="1"/>
  <c r="B7" i="9"/>
  <c r="E10" i="6" s="1"/>
  <c r="B8" i="9"/>
  <c r="E12" i="6" s="1"/>
  <c r="B9" i="9"/>
  <c r="E13" i="6" s="1"/>
  <c r="B10" i="9"/>
  <c r="E14" i="6" s="1"/>
  <c r="B11" i="9"/>
  <c r="E15" i="6" s="1"/>
  <c r="B12" i="9"/>
  <c r="E16" i="6" s="1"/>
  <c r="B13" i="9"/>
  <c r="E17" i="6" s="1"/>
  <c r="B14" i="9"/>
  <c r="E18" i="6" s="1"/>
  <c r="B15" i="9"/>
  <c r="E19" i="6" s="1"/>
  <c r="B16" i="9"/>
  <c r="E22" i="6" s="1"/>
  <c r="B17" i="9"/>
  <c r="E23" i="6" s="1"/>
  <c r="B18" i="9"/>
  <c r="E24" i="6" s="1"/>
  <c r="B19" i="9"/>
  <c r="E25" i="6" s="1"/>
  <c r="B20" i="9"/>
  <c r="E26" i="6" s="1"/>
  <c r="B21" i="9"/>
  <c r="E27" i="6" s="1"/>
  <c r="B22" i="9"/>
  <c r="E28" i="6" s="1"/>
  <c r="B23" i="9"/>
  <c r="E29" i="6" s="1"/>
  <c r="B24" i="9"/>
  <c r="E30" i="6" s="1"/>
  <c r="B25" i="9"/>
  <c r="E32" i="6" s="1"/>
  <c r="B26" i="9"/>
  <c r="E33" i="6" s="1"/>
  <c r="B27" i="9"/>
  <c r="E34" i="6" s="1"/>
  <c r="B28" i="9"/>
  <c r="E35" i="6" s="1"/>
  <c r="B29" i="9"/>
  <c r="E36" i="6" s="1"/>
  <c r="B30" i="9"/>
  <c r="E37" i="6" s="1"/>
  <c r="B31" i="9"/>
  <c r="E38" i="6" s="1"/>
  <c r="B32" i="9"/>
  <c r="E39" i="6" s="1"/>
  <c r="B33" i="9"/>
  <c r="E40" i="6" s="1"/>
  <c r="F2" i="25" s="1"/>
  <c r="B34" i="9"/>
  <c r="E41" i="6" s="1"/>
  <c r="B35" i="9"/>
  <c r="E42" i="6" s="1"/>
  <c r="B36" i="9"/>
  <c r="E43" i="6" s="1"/>
  <c r="B37" i="9"/>
  <c r="E44" i="6" s="1"/>
  <c r="B38" i="9"/>
  <c r="E45" i="6" s="1"/>
  <c r="B39" i="9"/>
  <c r="E46" i="6" s="1"/>
  <c r="B40" i="9"/>
  <c r="E47" i="6" s="1"/>
  <c r="B41" i="9"/>
  <c r="E48" i="6" s="1"/>
  <c r="B42" i="9"/>
  <c r="E49" i="6" s="1"/>
  <c r="B43" i="9"/>
  <c r="E50" i="6" s="1"/>
  <c r="B44" i="9"/>
  <c r="E51" i="6" s="1"/>
  <c r="B45" i="9"/>
  <c r="E52" i="6" s="1"/>
  <c r="B46" i="9"/>
  <c r="E53" i="6" s="1"/>
  <c r="B47" i="9"/>
  <c r="E54" i="6" s="1"/>
  <c r="B48" i="9"/>
  <c r="E55" i="6" s="1"/>
  <c r="B49" i="9"/>
  <c r="E56" i="6" s="1"/>
  <c r="B50" i="9"/>
  <c r="E57" i="6" s="1"/>
  <c r="B51" i="9"/>
  <c r="E58" i="6" s="1"/>
  <c r="B52" i="9"/>
  <c r="E59" i="6" s="1"/>
  <c r="B53" i="9"/>
  <c r="E60" i="6" s="1"/>
  <c r="B54" i="9"/>
  <c r="E61" i="6" s="1"/>
  <c r="B55" i="9"/>
  <c r="E62" i="6" s="1"/>
  <c r="B56" i="9"/>
  <c r="E63" i="6" s="1"/>
  <c r="B57" i="9"/>
  <c r="E65" i="6" s="1"/>
  <c r="D65" i="6" s="1"/>
  <c r="D65" i="26" s="1"/>
  <c r="B58" i="9"/>
  <c r="E66" i="6" s="1"/>
  <c r="B59" i="9"/>
  <c r="E72" i="6" s="1"/>
  <c r="B60" i="9"/>
  <c r="E73" i="6" s="1"/>
  <c r="B61" i="9"/>
  <c r="E74" i="6" s="1"/>
  <c r="B62" i="9"/>
  <c r="E75" i="6" s="1"/>
  <c r="B63" i="9"/>
  <c r="E76" i="6" s="1"/>
  <c r="B64" i="9"/>
  <c r="E77" i="6" s="1"/>
  <c r="B65" i="9"/>
  <c r="E78" i="6" s="1"/>
  <c r="B66" i="9"/>
  <c r="E79" i="6" s="1"/>
  <c r="B67" i="9"/>
  <c r="E80" i="6" s="1"/>
  <c r="F3" i="25" s="1"/>
  <c r="B68" i="9"/>
  <c r="E81" i="6" s="1"/>
  <c r="B69" i="9"/>
  <c r="E82" i="6" s="1"/>
  <c r="B70" i="9"/>
  <c r="E83" i="6" s="1"/>
  <c r="B71" i="9"/>
  <c r="E85" i="6" s="1"/>
  <c r="B72" i="9"/>
  <c r="E86" i="6" s="1"/>
  <c r="B73" i="9"/>
  <c r="E87" i="6" s="1"/>
  <c r="B74" i="9"/>
  <c r="E88" i="6" s="1"/>
  <c r="B75" i="9"/>
  <c r="E89" i="6" s="1"/>
  <c r="B76" i="9"/>
  <c r="E90" i="6" s="1"/>
  <c r="B77" i="9"/>
  <c r="E91" i="6" s="1"/>
  <c r="B78" i="9"/>
  <c r="E92" i="6" s="1"/>
  <c r="B79" i="9"/>
  <c r="E93" i="6" s="1"/>
  <c r="B80" i="9"/>
  <c r="E95" i="6" s="1"/>
  <c r="B81" i="9"/>
  <c r="E97" i="6" s="1"/>
  <c r="D97" i="6" s="1"/>
  <c r="D97" i="26" s="1"/>
  <c r="B82" i="9"/>
  <c r="E99" i="6" s="1"/>
  <c r="B83" i="9"/>
  <c r="E100" i="6" s="1"/>
  <c r="B84" i="9"/>
  <c r="E101" i="6" s="1"/>
  <c r="B85" i="9"/>
  <c r="E102" i="6" s="1"/>
  <c r="B86" i="9"/>
  <c r="E111" i="6" s="1"/>
  <c r="B87" i="9"/>
  <c r="E114" i="6" s="1"/>
  <c r="B88" i="9"/>
  <c r="E115" i="6" s="1"/>
  <c r="B89" i="9"/>
  <c r="E117" i="6" s="1"/>
  <c r="B90" i="9"/>
  <c r="E118" i="6" s="1"/>
  <c r="B91" i="9"/>
  <c r="E119" i="6" s="1"/>
  <c r="B92" i="9"/>
  <c r="E122" i="6" s="1"/>
  <c r="B93" i="9"/>
  <c r="E123" i="6" s="1"/>
  <c r="B94" i="9"/>
  <c r="E125" i="6" s="1"/>
  <c r="B95" i="9"/>
  <c r="E126" i="6" s="1"/>
  <c r="B96" i="9"/>
  <c r="E133" i="6" s="1"/>
  <c r="B97" i="9"/>
  <c r="E138" i="6" s="1"/>
  <c r="B98" i="9"/>
  <c r="E141" i="6" s="1"/>
  <c r="B99" i="9"/>
  <c r="E143" i="6" s="1"/>
  <c r="B100" i="9"/>
  <c r="E144" i="6" s="1"/>
  <c r="B101" i="9"/>
  <c r="E148" i="6" s="1"/>
  <c r="B102" i="9"/>
  <c r="E150" i="6" s="1"/>
  <c r="B103" i="9"/>
  <c r="E152" i="6" s="1"/>
  <c r="B104" i="9"/>
  <c r="E153" i="6" s="1"/>
  <c r="B105" i="9"/>
  <c r="E158" i="6" s="1"/>
  <c r="B106" i="9"/>
  <c r="E160" i="6" s="1"/>
  <c r="B107" i="9"/>
  <c r="E161" i="6" s="1"/>
  <c r="B108" i="9"/>
  <c r="E163" i="6" s="1"/>
  <c r="B109" i="9"/>
  <c r="E164" i="6" s="1"/>
  <c r="B110" i="9"/>
  <c r="E166" i="6" s="1"/>
  <c r="B111" i="9"/>
  <c r="E167" i="6" s="1"/>
  <c r="B112" i="9"/>
  <c r="E168" i="6" s="1"/>
  <c r="B113" i="9"/>
  <c r="E171" i="6" s="1"/>
  <c r="B114" i="9"/>
  <c r="E174" i="6" s="1"/>
  <c r="B115" i="9"/>
  <c r="E183" i="6" s="1"/>
  <c r="B116" i="9"/>
  <c r="E184" i="6" s="1"/>
  <c r="B117" i="9"/>
  <c r="E193" i="6" s="1"/>
  <c r="B118" i="9"/>
  <c r="E194" i="6" s="1"/>
  <c r="F12" i="25" s="1"/>
  <c r="B119" i="9"/>
  <c r="E196" i="6" s="1"/>
  <c r="B120" i="9"/>
  <c r="E198" i="6" s="1"/>
  <c r="B121" i="9"/>
  <c r="E199" i="6" s="1"/>
  <c r="F14" i="25" s="1"/>
  <c r="B122" i="9"/>
  <c r="E208" i="6" s="1"/>
  <c r="B123" i="9"/>
  <c r="E209" i="6" s="1"/>
  <c r="B124" i="9"/>
  <c r="E218" i="6" s="1"/>
  <c r="B125" i="9"/>
  <c r="E220" i="6" s="1"/>
  <c r="B126" i="9"/>
  <c r="E229" i="6" s="1"/>
  <c r="B127" i="9"/>
  <c r="E231" i="6" s="1"/>
  <c r="B128" i="9"/>
  <c r="E232" i="6" s="1"/>
  <c r="B129" i="9"/>
  <c r="E241" i="6" s="1"/>
  <c r="D241" i="6" s="1"/>
  <c r="D241" i="26" s="1"/>
  <c r="B130" i="9"/>
  <c r="E242" i="6" s="1"/>
  <c r="B131" i="9"/>
  <c r="E251" i="6" s="1"/>
  <c r="B132" i="9"/>
  <c r="E252" i="6" s="1"/>
  <c r="B133" i="9"/>
  <c r="E254" i="6" s="1"/>
  <c r="F19" i="25" s="1"/>
  <c r="B134" i="9"/>
  <c r="E256" i="6" s="1"/>
  <c r="F21" i="25" s="1"/>
  <c r="B135" i="9"/>
  <c r="E258" i="6" s="1"/>
  <c r="B136" i="9"/>
  <c r="E260" i="6" s="1"/>
  <c r="B137" i="9"/>
  <c r="E262" i="6" s="1"/>
  <c r="F25" i="25" s="1"/>
  <c r="B138" i="9"/>
  <c r="E264" i="6" s="1"/>
  <c r="B139" i="9"/>
  <c r="E265" i="6" s="1"/>
  <c r="B140" i="9"/>
  <c r="E266" i="6" s="1"/>
  <c r="B141" i="9"/>
  <c r="E267" i="6" s="1"/>
  <c r="B142" i="9"/>
  <c r="E268" i="6" s="1"/>
  <c r="B143" i="9"/>
  <c r="E269" i="6" s="1"/>
  <c r="F28" i="25" s="1"/>
  <c r="B144" i="9"/>
  <c r="E270" i="6" s="1"/>
  <c r="B145" i="9"/>
  <c r="E272" i="6" s="1"/>
  <c r="B146" i="9"/>
  <c r="E274" i="6" s="1"/>
  <c r="B147" i="9"/>
  <c r="E277" i="6" s="1"/>
  <c r="F32" i="25" s="1"/>
  <c r="B148" i="9"/>
  <c r="E279" i="6" s="1"/>
  <c r="B149" i="9"/>
  <c r="E281" i="6" s="1"/>
  <c r="B150" i="9"/>
  <c r="E283" i="6" s="1"/>
  <c r="B151" i="9"/>
  <c r="E285" i="6" s="1"/>
  <c r="B152" i="9"/>
  <c r="E287" i="6" s="1"/>
  <c r="B153" i="9"/>
  <c r="E289" i="6" s="1"/>
  <c r="D289" i="6" s="1"/>
  <c r="D289" i="26" s="1"/>
  <c r="B154" i="9"/>
  <c r="E297" i="6" s="1"/>
  <c r="B155" i="9"/>
  <c r="E298" i="6" s="1"/>
  <c r="B156" i="9"/>
  <c r="E299" i="6" s="1"/>
  <c r="B157" i="9"/>
  <c r="E301" i="6" s="1"/>
  <c r="B158" i="9"/>
  <c r="E303" i="6" s="1"/>
  <c r="B159" i="9"/>
  <c r="E304" i="6" s="1"/>
  <c r="F41" i="25" s="1"/>
  <c r="B160" i="9"/>
  <c r="E305" i="6" s="1"/>
  <c r="B161" i="9"/>
  <c r="E306" i="6" s="1"/>
  <c r="B162" i="9"/>
  <c r="E308" i="6" s="1"/>
  <c r="B163" i="9"/>
  <c r="E309" i="6" s="1"/>
  <c r="B164" i="9"/>
  <c r="E313" i="6" s="1"/>
  <c r="B165" i="9"/>
  <c r="E315" i="6" s="1"/>
  <c r="B166" i="9"/>
  <c r="E317" i="6" s="1"/>
  <c r="B167" i="9"/>
  <c r="E319" i="6" s="1"/>
  <c r="B168" i="9"/>
  <c r="E321" i="6" s="1"/>
  <c r="B169" i="9"/>
  <c r="E322" i="6" s="1"/>
  <c r="B170" i="9"/>
  <c r="E323" i="6" s="1"/>
  <c r="B171" i="9"/>
  <c r="E324" i="6" s="1"/>
  <c r="B172" i="9"/>
  <c r="E325" i="6" s="1"/>
  <c r="B173" i="9"/>
  <c r="E326" i="6" s="1"/>
  <c r="F42" i="25" s="1"/>
  <c r="B174" i="9"/>
  <c r="E327" i="6" s="1"/>
  <c r="B175" i="9"/>
  <c r="E329" i="6" s="1"/>
  <c r="B176" i="9"/>
  <c r="E330" i="6" s="1"/>
  <c r="B177" i="9"/>
  <c r="E332" i="6" s="1"/>
  <c r="B178" i="9"/>
  <c r="E334" i="6" s="1"/>
  <c r="B179" i="9"/>
  <c r="E335" i="6" s="1"/>
  <c r="B180" i="9"/>
  <c r="E336" i="6" s="1"/>
  <c r="B181" i="9"/>
  <c r="E337" i="6" s="1"/>
  <c r="B182" i="9"/>
  <c r="E339" i="6" s="1"/>
  <c r="B183" i="9"/>
  <c r="E343" i="6" s="1"/>
  <c r="B184" i="9"/>
  <c r="E345" i="6" s="1"/>
  <c r="B185" i="9"/>
  <c r="E347" i="6" s="1"/>
  <c r="B186" i="9"/>
  <c r="E349" i="6" s="1"/>
  <c r="B187" i="9"/>
  <c r="E351" i="6" s="1"/>
  <c r="B188" i="9"/>
  <c r="E353" i="6" s="1"/>
  <c r="B189" i="9"/>
  <c r="E355" i="6" s="1"/>
  <c r="B190" i="9"/>
  <c r="E357" i="6" s="1"/>
  <c r="B191" i="9"/>
  <c r="E358" i="6" s="1"/>
  <c r="B192" i="9"/>
  <c r="E367" i="6" s="1"/>
  <c r="B193" i="9"/>
  <c r="E368" i="6" s="1"/>
  <c r="B194" i="9"/>
  <c r="E369" i="6" s="1"/>
  <c r="B195" i="9"/>
  <c r="E371" i="6" s="1"/>
  <c r="B196" i="9"/>
  <c r="E375" i="6" s="1"/>
  <c r="B197" i="9"/>
  <c r="E377" i="6" s="1"/>
  <c r="B198" i="9"/>
  <c r="E378" i="6" s="1"/>
  <c r="B199" i="9"/>
  <c r="E379" i="6" s="1"/>
  <c r="B200" i="9"/>
  <c r="E380" i="6" s="1"/>
  <c r="B201" i="9"/>
  <c r="E382" i="6" s="1"/>
  <c r="B202" i="9"/>
  <c r="E386" i="6" s="1"/>
  <c r="B203" i="9"/>
  <c r="E387" i="6" s="1"/>
  <c r="B204" i="9"/>
  <c r="E388" i="6" s="1"/>
  <c r="B205" i="9"/>
  <c r="E389" i="6" s="1"/>
  <c r="B206" i="9"/>
  <c r="E390" i="6" s="1"/>
  <c r="B207" i="9"/>
  <c r="E391" i="6" s="1"/>
  <c r="B208" i="9"/>
  <c r="E392" i="6" s="1"/>
  <c r="B209" i="9"/>
  <c r="E394" i="6" s="1"/>
  <c r="B210" i="9"/>
  <c r="E395" i="6" s="1"/>
  <c r="B211" i="9"/>
  <c r="E396" i="6" s="1"/>
  <c r="B212" i="9"/>
  <c r="E398" i="6" s="1"/>
  <c r="B213" i="9"/>
  <c r="E400" i="6" s="1"/>
  <c r="B214" i="9"/>
  <c r="E402" i="6" s="1"/>
  <c r="B215" i="9"/>
  <c r="E403" i="6" s="1"/>
  <c r="B216" i="9"/>
  <c r="E405" i="6" s="1"/>
  <c r="B217" i="9"/>
  <c r="E407" i="6" s="1"/>
  <c r="B218" i="9"/>
  <c r="E409" i="6" s="1"/>
  <c r="B219" i="9"/>
  <c r="E410" i="6" s="1"/>
  <c r="B220" i="9"/>
  <c r="E411" i="6" s="1"/>
  <c r="B221" i="9"/>
  <c r="E413" i="6" s="1"/>
  <c r="B222" i="9"/>
  <c r="E415" i="6" s="1"/>
  <c r="B223" i="9"/>
  <c r="E417" i="6" s="1"/>
  <c r="B224" i="9"/>
  <c r="E419" i="6" s="1"/>
  <c r="B225" i="9"/>
  <c r="E421" i="6" s="1"/>
  <c r="B226" i="9"/>
  <c r="E423" i="6" s="1"/>
  <c r="B227" i="9"/>
  <c r="E424" i="6" s="1"/>
  <c r="B228" i="9"/>
  <c r="E425" i="6" s="1"/>
  <c r="B229" i="9"/>
  <c r="E427" i="6" s="1"/>
  <c r="B230" i="9"/>
  <c r="E429" i="6" s="1"/>
  <c r="F43" i="25" s="1"/>
  <c r="B231" i="9"/>
  <c r="E431" i="6" s="1"/>
  <c r="B232" i="9"/>
  <c r="E433" i="6" s="1"/>
  <c r="B233" i="9"/>
  <c r="E435" i="6" s="1"/>
  <c r="F45" i="25" s="1"/>
  <c r="B234" i="9"/>
  <c r="E437" i="6" s="1"/>
  <c r="B235" i="9"/>
  <c r="E438" i="6" s="1"/>
  <c r="B236" i="9"/>
  <c r="E439" i="6" s="1"/>
  <c r="B237" i="9"/>
  <c r="E440" i="6" s="1"/>
  <c r="B238" i="9"/>
  <c r="E442" i="6" s="1"/>
  <c r="B239" i="9"/>
  <c r="E444" i="6" s="1"/>
  <c r="B240" i="9"/>
  <c r="E446" i="6" s="1"/>
  <c r="B241" i="9"/>
  <c r="E448" i="6" s="1"/>
  <c r="B242" i="9"/>
  <c r="E450" i="6" s="1"/>
  <c r="B243" i="9"/>
  <c r="E452" i="6" s="1"/>
  <c r="B244" i="9"/>
  <c r="E453" i="6" s="1"/>
  <c r="B245" i="9"/>
  <c r="E454" i="6" s="1"/>
  <c r="F46" i="25" s="1"/>
  <c r="B246" i="9"/>
  <c r="E455" i="6" s="1"/>
  <c r="B247" i="9"/>
  <c r="E456" i="6" s="1"/>
  <c r="B248" i="9"/>
  <c r="E457" i="6" s="1"/>
  <c r="B249" i="9"/>
  <c r="E458" i="6" s="1"/>
  <c r="B250" i="9"/>
  <c r="E460" i="6" s="1"/>
  <c r="B251" i="9"/>
  <c r="E462" i="6" s="1"/>
  <c r="B252" i="9"/>
  <c r="E463" i="6" s="1"/>
  <c r="B253" i="9"/>
  <c r="E464" i="6" s="1"/>
  <c r="B254" i="9"/>
  <c r="E465" i="6" s="1"/>
  <c r="B255" i="9"/>
  <c r="E466" i="6" s="1"/>
  <c r="B256" i="9"/>
  <c r="E467" i="6" s="1"/>
  <c r="B257" i="9"/>
  <c r="E468" i="6" s="1"/>
  <c r="B258" i="9"/>
  <c r="E470" i="6" s="1"/>
  <c r="B259" i="9"/>
  <c r="E471" i="6" s="1"/>
  <c r="B260" i="9"/>
  <c r="E473" i="6" s="1"/>
  <c r="B261" i="9"/>
  <c r="E474" i="6" s="1"/>
  <c r="B262" i="9"/>
  <c r="E475" i="6" s="1"/>
  <c r="B263" i="9"/>
  <c r="E482" i="6" s="1"/>
  <c r="B264" i="9"/>
  <c r="E484" i="6" s="1"/>
  <c r="B265" i="9"/>
  <c r="E486" i="6" s="1"/>
  <c r="B266" i="9"/>
  <c r="E490" i="6" s="1"/>
  <c r="B267" i="9"/>
  <c r="E492" i="6" s="1"/>
  <c r="B268" i="9"/>
  <c r="E494" i="6" s="1"/>
  <c r="B269" i="9"/>
  <c r="E496" i="6" s="1"/>
  <c r="B270" i="9"/>
  <c r="E499" i="6" s="1"/>
  <c r="B271" i="9"/>
  <c r="E500" i="6" s="1"/>
  <c r="B272" i="9"/>
  <c r="E503" i="6" s="1"/>
  <c r="B273" i="9"/>
  <c r="E504" i="6" s="1"/>
  <c r="B274" i="9"/>
  <c r="E505" i="6" s="1"/>
  <c r="B275" i="9"/>
  <c r="E506" i="6" s="1"/>
  <c r="B276" i="9"/>
  <c r="E507" i="6" s="1"/>
  <c r="B277" i="9"/>
  <c r="E508" i="6" s="1"/>
  <c r="F53" i="25" s="1"/>
  <c r="B278" i="9"/>
  <c r="E515" i="6" s="1"/>
  <c r="B279" i="9"/>
  <c r="E517" i="6" s="1"/>
  <c r="F58" i="25" s="1"/>
  <c r="B280" i="9"/>
  <c r="E519" i="6" s="1"/>
  <c r="F60" i="25" s="1"/>
  <c r="B281" i="9"/>
  <c r="E523" i="6" s="1"/>
  <c r="F63" i="25" s="1"/>
  <c r="B282" i="9"/>
  <c r="E524" i="6" s="1"/>
  <c r="B283" i="9"/>
  <c r="E566" i="6" s="1"/>
  <c r="B284" i="9"/>
  <c r="E567" i="6" s="1"/>
  <c r="F74" i="25" s="1"/>
  <c r="B285" i="9"/>
  <c r="E568" i="6" s="1"/>
  <c r="B286" i="9"/>
  <c r="E569" i="6" s="1"/>
  <c r="B287" i="9"/>
  <c r="E570" i="6" s="1"/>
  <c r="B288" i="9"/>
  <c r="E571" i="6" s="1"/>
  <c r="F76" i="25" s="1"/>
  <c r="B289" i="9"/>
  <c r="E572" i="6" s="1"/>
  <c r="B290" i="9"/>
  <c r="E573" i="6" s="1"/>
  <c r="B291" i="9"/>
  <c r="E577" i="6" s="1"/>
  <c r="B292" i="9"/>
  <c r="E578" i="6" s="1"/>
  <c r="B293" i="9"/>
  <c r="E580" i="6" s="1"/>
  <c r="B294" i="9"/>
  <c r="E586" i="6" s="1"/>
  <c r="F81" i="25" s="1"/>
  <c r="B295" i="9"/>
  <c r="E589" i="6" s="1"/>
  <c r="F84" i="25" s="1"/>
  <c r="B296" i="9"/>
  <c r="E590" i="6" s="1"/>
  <c r="B297" i="9"/>
  <c r="E591" i="6" s="1"/>
  <c r="F85" i="25" s="1"/>
  <c r="B298" i="9"/>
  <c r="E592" i="6" s="1"/>
  <c r="B299" i="9"/>
  <c r="E593" i="6" s="1"/>
  <c r="B300" i="9"/>
  <c r="E594" i="6" s="1"/>
  <c r="F87" i="25" s="1"/>
  <c r="B301" i="9"/>
  <c r="E596" i="6" s="1"/>
  <c r="F89" i="25" s="1"/>
  <c r="B302" i="9"/>
  <c r="E597" i="6" s="1"/>
  <c r="F90" i="25" s="1"/>
  <c r="B303" i="9"/>
  <c r="E603" i="6" s="1"/>
  <c r="B304" i="9"/>
  <c r="E605" i="6" s="1"/>
  <c r="B305" i="9"/>
  <c r="E607" i="6" s="1"/>
  <c r="F92" i="25" s="1"/>
  <c r="B306" i="9"/>
  <c r="E609" i="6" s="1"/>
  <c r="B307" i="9"/>
  <c r="E614" i="6" s="1"/>
  <c r="B308" i="9"/>
  <c r="E618" i="6" s="1"/>
  <c r="B309" i="9"/>
  <c r="E622" i="6" s="1"/>
  <c r="B310" i="9"/>
  <c r="E623" i="6" s="1"/>
  <c r="B311" i="9"/>
  <c r="E627" i="6" s="1"/>
  <c r="B312" i="9"/>
  <c r="E628" i="6" s="1"/>
  <c r="B313" i="9"/>
  <c r="E630" i="6" s="1"/>
  <c r="B314" i="9"/>
  <c r="E631" i="6" s="1"/>
  <c r="B315" i="9"/>
  <c r="E640" i="6" s="1"/>
  <c r="F102" i="25" s="1"/>
  <c r="B316" i="9"/>
  <c r="E642" i="6" s="1"/>
  <c r="B317" i="9"/>
  <c r="E644" i="6" s="1"/>
  <c r="B318" i="9"/>
  <c r="E646" i="6" s="1"/>
  <c r="B319" i="9"/>
  <c r="E648" i="6" s="1"/>
  <c r="B320" i="9"/>
  <c r="E649" i="6" s="1"/>
  <c r="B321" i="9"/>
  <c r="E650" i="6" s="1"/>
  <c r="B322" i="9"/>
  <c r="E651" i="6" s="1"/>
  <c r="B323" i="9"/>
  <c r="E653" i="6" s="1"/>
  <c r="B324" i="9"/>
  <c r="E654" i="6" s="1"/>
  <c r="B325" i="9"/>
  <c r="E655" i="6" s="1"/>
  <c r="B326" i="9"/>
  <c r="E656" i="6" s="1"/>
  <c r="B327" i="9"/>
  <c r="E659" i="6" s="1"/>
  <c r="B328" i="9"/>
  <c r="E661" i="6" s="1"/>
  <c r="B329" i="9"/>
  <c r="E662" i="6" s="1"/>
  <c r="B330" i="9"/>
  <c r="E663" i="6" s="1"/>
  <c r="B331" i="9"/>
  <c r="E664" i="6" s="1"/>
  <c r="B332" i="9"/>
  <c r="E665" i="6" s="1"/>
  <c r="B333" i="9"/>
  <c r="E666" i="6" s="1"/>
  <c r="B334" i="9"/>
  <c r="E667" i="6" s="1"/>
  <c r="B335" i="9"/>
  <c r="E670" i="6" s="1"/>
  <c r="B336" i="9"/>
  <c r="E672" i="6" s="1"/>
  <c r="B337" i="9"/>
  <c r="E674" i="6" s="1"/>
  <c r="B338" i="9"/>
  <c r="E676" i="6" s="1"/>
  <c r="B339" i="9"/>
  <c r="E679" i="6" s="1"/>
  <c r="B340" i="9"/>
  <c r="E682" i="6" s="1"/>
  <c r="B341" i="9"/>
  <c r="E686" i="6" s="1"/>
  <c r="B342" i="9"/>
  <c r="E687" i="6" s="1"/>
  <c r="B343" i="9"/>
  <c r="E688" i="6" s="1"/>
  <c r="B344" i="9"/>
  <c r="E690" i="6" s="1"/>
  <c r="B345" i="9"/>
  <c r="E692" i="6" s="1"/>
  <c r="B346" i="9"/>
  <c r="E694" i="6" s="1"/>
  <c r="B347" i="9"/>
  <c r="E696" i="6" s="1"/>
  <c r="B348" i="9"/>
  <c r="E698" i="6" s="1"/>
  <c r="B349" i="9"/>
  <c r="E700" i="6" s="1"/>
  <c r="B350" i="9"/>
  <c r="E702" i="6" s="1"/>
  <c r="B351" i="9"/>
  <c r="E703" i="6" s="1"/>
  <c r="B352" i="9"/>
  <c r="E709" i="6" s="1"/>
  <c r="B353" i="9"/>
  <c r="E711" i="6" s="1"/>
  <c r="B354" i="9"/>
  <c r="E713" i="6" s="1"/>
  <c r="B355" i="9"/>
  <c r="E715" i="6" s="1"/>
  <c r="B356" i="9"/>
  <c r="E716" i="6" s="1"/>
  <c r="B357" i="9"/>
  <c r="E717" i="6" s="1"/>
  <c r="B358" i="9"/>
  <c r="E718" i="6" s="1"/>
  <c r="B359" i="9"/>
  <c r="E721" i="6" s="1"/>
  <c r="B360" i="9"/>
  <c r="E725" i="6" s="1"/>
  <c r="B361" i="9"/>
  <c r="E727" i="6" s="1"/>
  <c r="B362" i="9"/>
  <c r="E729" i="6" s="1"/>
  <c r="B363" i="9"/>
  <c r="E731" i="6" s="1"/>
  <c r="B364" i="9"/>
  <c r="E732" i="6" s="1"/>
  <c r="B365" i="9"/>
  <c r="E735" i="6" s="1"/>
  <c r="B366" i="9"/>
  <c r="E736" i="6" s="1"/>
  <c r="B367" i="9"/>
  <c r="E737" i="6" s="1"/>
  <c r="B368" i="9"/>
  <c r="E738" i="6" s="1"/>
  <c r="B369" i="9"/>
  <c r="E739" i="6" s="1"/>
  <c r="B370" i="9"/>
  <c r="E740" i="6" s="1"/>
  <c r="B371" i="9"/>
  <c r="E741" i="6" s="1"/>
  <c r="B372" i="9"/>
  <c r="E742" i="6" s="1"/>
  <c r="B373" i="9"/>
  <c r="E743" i="6" s="1"/>
  <c r="B374" i="9"/>
  <c r="E744" i="6" s="1"/>
  <c r="B375" i="9"/>
  <c r="E746" i="6" s="1"/>
  <c r="B376" i="9"/>
  <c r="E747" i="6" s="1"/>
  <c r="B377" i="9"/>
  <c r="E748" i="6" s="1"/>
  <c r="F105" i="25" s="1"/>
  <c r="B378" i="9"/>
  <c r="E749" i="6" s="1"/>
  <c r="F106" i="25" s="1"/>
  <c r="B379" i="9"/>
  <c r="E753" i="6" s="1"/>
  <c r="B380" i="9"/>
  <c r="E756" i="6" s="1"/>
  <c r="B381" i="9"/>
  <c r="E758" i="6" s="1"/>
  <c r="F110" i="25" s="1"/>
  <c r="B382" i="9"/>
  <c r="E759" i="6" s="1"/>
  <c r="B383" i="9"/>
  <c r="E760" i="6" s="1"/>
  <c r="B384" i="9"/>
  <c r="E761" i="6" s="1"/>
  <c r="B385" i="9"/>
  <c r="E762" i="6" s="1"/>
  <c r="B386" i="9"/>
  <c r="E763" i="6" s="1"/>
  <c r="B387" i="9"/>
  <c r="E764" i="6" s="1"/>
  <c r="F111" i="25" s="1"/>
  <c r="B388" i="9"/>
  <c r="E765" i="6" s="1"/>
  <c r="B389" i="9"/>
  <c r="E766" i="6" s="1"/>
  <c r="B390" i="9"/>
  <c r="E767" i="6" s="1"/>
  <c r="B391" i="9"/>
  <c r="E768" i="6" s="1"/>
  <c r="B392" i="9"/>
  <c r="E770" i="6" s="1"/>
  <c r="B393" i="9"/>
  <c r="E772" i="6" s="1"/>
  <c r="B394" i="9"/>
  <c r="E778" i="6" s="1"/>
  <c r="B395" i="9"/>
  <c r="E780" i="6" s="1"/>
  <c r="B396" i="9"/>
  <c r="E781" i="6" s="1"/>
  <c r="B397" i="9"/>
  <c r="E782" i="6" s="1"/>
  <c r="F112" i="25" s="1"/>
  <c r="B398" i="9"/>
  <c r="E783" i="6" s="1"/>
  <c r="B399" i="9"/>
  <c r="E784" i="6" s="1"/>
  <c r="F113" i="25" s="1"/>
  <c r="B400" i="9"/>
  <c r="E785" i="6" s="1"/>
  <c r="B401" i="9"/>
  <c r="E787" i="6" s="1"/>
  <c r="B402" i="9"/>
  <c r="E788" i="6" s="1"/>
  <c r="B403" i="9"/>
  <c r="E789" i="6" s="1"/>
  <c r="B404" i="9"/>
  <c r="E790" i="6" s="1"/>
  <c r="B405" i="9"/>
  <c r="E792" i="6" s="1"/>
  <c r="B406" i="9"/>
  <c r="E794" i="6" s="1"/>
  <c r="B407" i="9"/>
  <c r="E796" i="6" s="1"/>
  <c r="B408" i="9"/>
  <c r="E798" i="6" s="1"/>
  <c r="B409" i="9"/>
  <c r="E800" i="6" s="1"/>
  <c r="B410" i="9"/>
  <c r="E801" i="6" s="1"/>
  <c r="B411" i="9"/>
  <c r="E802" i="6" s="1"/>
  <c r="B412" i="9"/>
  <c r="E803" i="6" s="1"/>
  <c r="B413" i="9"/>
  <c r="E804" i="6" s="1"/>
  <c r="B414" i="9"/>
  <c r="E805" i="6" s="1"/>
  <c r="B415" i="9"/>
  <c r="E813" i="6" s="1"/>
  <c r="F114" i="25" s="1"/>
  <c r="B416" i="9"/>
  <c r="E816" i="6" s="1"/>
  <c r="B417" i="9"/>
  <c r="E818" i="6" s="1"/>
  <c r="B418" i="9"/>
  <c r="E820" i="6" s="1"/>
  <c r="B419" i="9"/>
  <c r="E822" i="6" s="1"/>
  <c r="B420" i="9"/>
  <c r="E824" i="6" s="1"/>
  <c r="B421" i="9"/>
  <c r="E826" i="6" s="1"/>
  <c r="B422" i="9"/>
  <c r="E827" i="6" s="1"/>
  <c r="B423" i="9"/>
  <c r="E828" i="6" s="1"/>
  <c r="B424" i="9"/>
  <c r="E829" i="6" s="1"/>
  <c r="B425" i="9"/>
  <c r="E830" i="6" s="1"/>
  <c r="B426" i="9"/>
  <c r="E831" i="6" s="1"/>
  <c r="B427" i="9"/>
  <c r="E832" i="6" s="1"/>
  <c r="B428" i="9"/>
  <c r="E833" i="6" s="1"/>
  <c r="B429" i="9"/>
  <c r="E834" i="6" s="1"/>
  <c r="B430" i="9"/>
  <c r="E835" i="6" s="1"/>
  <c r="B431" i="9"/>
  <c r="E836" i="6" s="1"/>
  <c r="B432" i="9"/>
  <c r="E837" i="6" s="1"/>
  <c r="B433" i="9"/>
  <c r="E838" i="6" s="1"/>
  <c r="B434" i="9"/>
  <c r="E839" i="6" s="1"/>
  <c r="B435" i="9"/>
  <c r="E840" i="6" s="1"/>
  <c r="B436" i="9"/>
  <c r="E4" i="6" s="1"/>
  <c r="B437" i="9"/>
  <c r="E5" i="6" s="1"/>
  <c r="B438" i="9"/>
  <c r="E7" i="6" s="1"/>
  <c r="B439" i="9"/>
  <c r="E11" i="6" s="1"/>
  <c r="B440" i="9"/>
  <c r="E20" i="6" s="1"/>
  <c r="B441" i="9"/>
  <c r="E21" i="6" s="1"/>
  <c r="B442" i="9"/>
  <c r="E31" i="6" s="1"/>
  <c r="B443" i="9"/>
  <c r="E64" i="6" s="1"/>
  <c r="B444" i="9"/>
  <c r="E67" i="6" s="1"/>
  <c r="B445" i="9"/>
  <c r="E68" i="6" s="1"/>
  <c r="B446" i="9"/>
  <c r="E69" i="6" s="1"/>
  <c r="B447" i="9"/>
  <c r="E70" i="6" s="1"/>
  <c r="B448" i="9"/>
  <c r="E71" i="6" s="1"/>
  <c r="B449" i="9"/>
  <c r="E84" i="6" s="1"/>
  <c r="B450" i="9"/>
  <c r="E94" i="6" s="1"/>
  <c r="B451" i="9"/>
  <c r="E96" i="6" s="1"/>
  <c r="B452" i="9"/>
  <c r="E98" i="6" s="1"/>
  <c r="B453" i="9"/>
  <c r="E103" i="6" s="1"/>
  <c r="B454" i="9"/>
  <c r="E104" i="6" s="1"/>
  <c r="B455" i="9"/>
  <c r="E105" i="6" s="1"/>
  <c r="B456" i="9"/>
  <c r="E106" i="6" s="1"/>
  <c r="B457" i="9"/>
  <c r="E107" i="6" s="1"/>
  <c r="B458" i="9"/>
  <c r="E108" i="6" s="1"/>
  <c r="B459" i="9"/>
  <c r="E109" i="6" s="1"/>
  <c r="B460" i="9"/>
  <c r="E110" i="6" s="1"/>
  <c r="B461" i="9"/>
  <c r="E112" i="6" s="1"/>
  <c r="B462" i="9"/>
  <c r="E113" i="6" s="1"/>
  <c r="B463" i="9"/>
  <c r="E116" i="6" s="1"/>
  <c r="B464" i="9"/>
  <c r="E120" i="6" s="1"/>
  <c r="B465" i="9"/>
  <c r="E121" i="6" s="1"/>
  <c r="D121" i="6" s="1"/>
  <c r="D121" i="26" s="1"/>
  <c r="B466" i="9"/>
  <c r="E124" i="6" s="1"/>
  <c r="B467" i="9"/>
  <c r="E127" i="6" s="1"/>
  <c r="B468" i="9"/>
  <c r="E128" i="6" s="1"/>
  <c r="F4" i="25" s="1"/>
  <c r="B469" i="9"/>
  <c r="E129" i="6" s="1"/>
  <c r="B470" i="9"/>
  <c r="E130" i="6" s="1"/>
  <c r="B471" i="9"/>
  <c r="E131" i="6" s="1"/>
  <c r="B472" i="9"/>
  <c r="E132" i="6" s="1"/>
  <c r="F5" i="25" s="1"/>
  <c r="B473" i="9"/>
  <c r="E134" i="6" s="1"/>
  <c r="B474" i="9"/>
  <c r="E135" i="6" s="1"/>
  <c r="F6" i="25" s="1"/>
  <c r="B475" i="9"/>
  <c r="E136" i="6" s="1"/>
  <c r="B476" i="9"/>
  <c r="E137" i="6" s="1"/>
  <c r="B477" i="9"/>
  <c r="E139" i="6" s="1"/>
  <c r="F8" i="25" s="1"/>
  <c r="B478" i="9"/>
  <c r="E140" i="6" s="1"/>
  <c r="F9" i="25" s="1"/>
  <c r="B479" i="9"/>
  <c r="E142" i="6" s="1"/>
  <c r="B480" i="9"/>
  <c r="E145" i="6" s="1"/>
  <c r="B481" i="9"/>
  <c r="E146" i="6" s="1"/>
  <c r="F10" i="25" s="1"/>
  <c r="B482" i="9"/>
  <c r="E147" i="6" s="1"/>
  <c r="B483" i="9"/>
  <c r="E149" i="6" s="1"/>
  <c r="B484" i="9"/>
  <c r="E151" i="6" s="1"/>
  <c r="B485" i="9"/>
  <c r="E154" i="6" s="1"/>
  <c r="B486" i="9"/>
  <c r="E155" i="6" s="1"/>
  <c r="B487" i="9"/>
  <c r="E156" i="6" s="1"/>
  <c r="B488" i="9"/>
  <c r="E157" i="6" s="1"/>
  <c r="B489" i="9"/>
  <c r="E159" i="6" s="1"/>
  <c r="B490" i="9"/>
  <c r="E162" i="6" s="1"/>
  <c r="B491" i="9"/>
  <c r="E165" i="6" s="1"/>
  <c r="B492" i="9"/>
  <c r="E169" i="6" s="1"/>
  <c r="B493" i="9"/>
  <c r="E170" i="6" s="1"/>
  <c r="B494" i="9"/>
  <c r="E172" i="6" s="1"/>
  <c r="B495" i="9"/>
  <c r="E173" i="6" s="1"/>
  <c r="B496" i="9"/>
  <c r="E175" i="6" s="1"/>
  <c r="B497" i="9"/>
  <c r="E176" i="6" s="1"/>
  <c r="B498" i="9"/>
  <c r="E177" i="6" s="1"/>
  <c r="B499" i="9"/>
  <c r="E178" i="6" s="1"/>
  <c r="B500" i="9"/>
  <c r="E179" i="6" s="1"/>
  <c r="B501" i="9"/>
  <c r="E180" i="6" s="1"/>
  <c r="B502" i="9"/>
  <c r="E181" i="6" s="1"/>
  <c r="B503" i="9"/>
  <c r="E182" i="6" s="1"/>
  <c r="B504" i="9"/>
  <c r="E185" i="6" s="1"/>
  <c r="B505" i="9"/>
  <c r="E186" i="6" s="1"/>
  <c r="B506" i="9"/>
  <c r="E187" i="6" s="1"/>
  <c r="B507" i="9"/>
  <c r="E188" i="6" s="1"/>
  <c r="B508" i="9"/>
  <c r="E189" i="6" s="1"/>
  <c r="F11" i="25" s="1"/>
  <c r="B509" i="9"/>
  <c r="E190" i="6" s="1"/>
  <c r="B510" i="9"/>
  <c r="E191" i="6" s="1"/>
  <c r="B511" i="9"/>
  <c r="E192" i="6" s="1"/>
  <c r="B512" i="9"/>
  <c r="E195" i="6" s="1"/>
  <c r="F13" i="25" s="1"/>
  <c r="B513" i="9"/>
  <c r="E197" i="6" s="1"/>
  <c r="B514" i="9"/>
  <c r="E200" i="6" s="1"/>
  <c r="B515" i="9"/>
  <c r="E201" i="6" s="1"/>
  <c r="B516" i="9"/>
  <c r="E202" i="6" s="1"/>
  <c r="B517" i="9"/>
  <c r="E203" i="6" s="1"/>
  <c r="B518" i="9"/>
  <c r="E204" i="6" s="1"/>
  <c r="B519" i="9"/>
  <c r="E205" i="6" s="1"/>
  <c r="B520" i="9"/>
  <c r="E206" i="6" s="1"/>
  <c r="B521" i="9"/>
  <c r="E207" i="6" s="1"/>
  <c r="B522" i="9"/>
  <c r="E210" i="6" s="1"/>
  <c r="B523" i="9"/>
  <c r="E211" i="6" s="1"/>
  <c r="B524" i="9"/>
  <c r="E212" i="6" s="1"/>
  <c r="B525" i="9"/>
  <c r="E213" i="6" s="1"/>
  <c r="B526" i="9"/>
  <c r="E214" i="6" s="1"/>
  <c r="B527" i="9"/>
  <c r="E215" i="6" s="1"/>
  <c r="B528" i="9"/>
  <c r="E216" i="6" s="1"/>
  <c r="B529" i="9"/>
  <c r="E217" i="6" s="1"/>
  <c r="D217" i="6" s="1"/>
  <c r="D217" i="26" s="1"/>
  <c r="B530" i="9"/>
  <c r="E219" i="6" s="1"/>
  <c r="B531" i="9"/>
  <c r="E221" i="6" s="1"/>
  <c r="B532" i="9"/>
  <c r="E222" i="6" s="1"/>
  <c r="B533" i="9"/>
  <c r="E223" i="6" s="1"/>
  <c r="B534" i="9"/>
  <c r="E224" i="6" s="1"/>
  <c r="B535" i="9"/>
  <c r="E225" i="6" s="1"/>
  <c r="B536" i="9"/>
  <c r="E226" i="6" s="1"/>
  <c r="B537" i="9"/>
  <c r="E227" i="6" s="1"/>
  <c r="B538" i="9"/>
  <c r="E228" i="6" s="1"/>
  <c r="B539" i="9"/>
  <c r="E230" i="6" s="1"/>
  <c r="B540" i="9"/>
  <c r="E233" i="6" s="1"/>
  <c r="B541" i="9"/>
  <c r="E234" i="6" s="1"/>
  <c r="F16" i="25" s="1"/>
  <c r="B542" i="9"/>
  <c r="E235" i="6" s="1"/>
  <c r="F17" i="25" s="1"/>
  <c r="B543" i="9"/>
  <c r="E236" i="6" s="1"/>
  <c r="B544" i="9"/>
  <c r="E237" i="6" s="1"/>
  <c r="B545" i="9"/>
  <c r="E238" i="6" s="1"/>
  <c r="B546" i="9"/>
  <c r="E239" i="6" s="1"/>
  <c r="B547" i="9"/>
  <c r="E240" i="6" s="1"/>
  <c r="B548" i="9"/>
  <c r="E243" i="6" s="1"/>
  <c r="B549" i="9"/>
  <c r="E244" i="6" s="1"/>
  <c r="B550" i="9"/>
  <c r="E245" i="6" s="1"/>
  <c r="B551" i="9"/>
  <c r="E246" i="6" s="1"/>
  <c r="B552" i="9"/>
  <c r="E247" i="6" s="1"/>
  <c r="B553" i="9"/>
  <c r="E248" i="6" s="1"/>
  <c r="B554" i="9"/>
  <c r="E249" i="6" s="1"/>
  <c r="B555" i="9"/>
  <c r="E250" i="6" s="1"/>
  <c r="B556" i="9"/>
  <c r="E253" i="6" s="1"/>
  <c r="F18" i="25" s="1"/>
  <c r="B557" i="9"/>
  <c r="E255" i="6" s="1"/>
  <c r="F20" i="25" s="1"/>
  <c r="B558" i="9"/>
  <c r="E257" i="6" s="1"/>
  <c r="B559" i="9"/>
  <c r="E259" i="6" s="1"/>
  <c r="F23" i="25" s="1"/>
  <c r="B560" i="9"/>
  <c r="E261" i="6" s="1"/>
  <c r="F24" i="25" s="1"/>
  <c r="B561" i="9"/>
  <c r="E263" i="6" s="1"/>
  <c r="F26" i="25" s="1"/>
  <c r="B562" i="9"/>
  <c r="E271" i="6" s="1"/>
  <c r="F29" i="25" s="1"/>
  <c r="B563" i="9"/>
  <c r="E273" i="6" s="1"/>
  <c r="B564" i="9"/>
  <c r="E275" i="6" s="1"/>
  <c r="B565" i="9"/>
  <c r="E276" i="6" s="1"/>
  <c r="F31" i="25" s="1"/>
  <c r="B566" i="9"/>
  <c r="E278" i="6" s="1"/>
  <c r="B567" i="9"/>
  <c r="E280" i="6" s="1"/>
  <c r="F33" i="25" s="1"/>
  <c r="B568" i="9"/>
  <c r="E282" i="6" s="1"/>
  <c r="F35" i="25" s="1"/>
  <c r="B569" i="9"/>
  <c r="E284" i="6" s="1"/>
  <c r="B570" i="9"/>
  <c r="E286" i="6" s="1"/>
  <c r="B571" i="9"/>
  <c r="E288" i="6" s="1"/>
  <c r="B572" i="9"/>
  <c r="E290" i="6" s="1"/>
  <c r="F36" i="25" s="1"/>
  <c r="B573" i="9"/>
  <c r="E291" i="6" s="1"/>
  <c r="F37" i="25" s="1"/>
  <c r="B574" i="9"/>
  <c r="E292" i="6" s="1"/>
  <c r="F38" i="25" s="1"/>
  <c r="B575" i="9"/>
  <c r="E293" i="6" s="1"/>
  <c r="F39" i="25" s="1"/>
  <c r="B576" i="9"/>
  <c r="E294" i="6" s="1"/>
  <c r="F40" i="25" s="1"/>
  <c r="B577" i="9"/>
  <c r="E295" i="6" s="1"/>
  <c r="B578" i="9"/>
  <c r="E296" i="6" s="1"/>
  <c r="B579" i="9"/>
  <c r="E300" i="6" s="1"/>
  <c r="B580" i="9"/>
  <c r="E302" i="6" s="1"/>
  <c r="B581" i="9"/>
  <c r="E307" i="6" s="1"/>
  <c r="B582" i="9"/>
  <c r="E310" i="6" s="1"/>
  <c r="B583" i="9"/>
  <c r="E311" i="6" s="1"/>
  <c r="B584" i="9"/>
  <c r="E312" i="6" s="1"/>
  <c r="B585" i="9"/>
  <c r="E314" i="6" s="1"/>
  <c r="B586" i="9"/>
  <c r="E316" i="6" s="1"/>
  <c r="B587" i="9"/>
  <c r="E318" i="6" s="1"/>
  <c r="B588" i="9"/>
  <c r="E320" i="6" s="1"/>
  <c r="B589" i="9"/>
  <c r="E328" i="6" s="1"/>
  <c r="B590" i="9"/>
  <c r="E331" i="6" s="1"/>
  <c r="B591" i="9"/>
  <c r="E333" i="6" s="1"/>
  <c r="B592" i="9"/>
  <c r="E338" i="6" s="1"/>
  <c r="B593" i="9"/>
  <c r="E340" i="6" s="1"/>
  <c r="B594" i="9"/>
  <c r="E341" i="6" s="1"/>
  <c r="B595" i="9"/>
  <c r="E342" i="6" s="1"/>
  <c r="B596" i="9"/>
  <c r="E344" i="6" s="1"/>
  <c r="B597" i="9"/>
  <c r="E346" i="6" s="1"/>
  <c r="B598" i="9"/>
  <c r="E348" i="6" s="1"/>
  <c r="B599" i="9"/>
  <c r="E350" i="6" s="1"/>
  <c r="B600" i="9"/>
  <c r="E352" i="6" s="1"/>
  <c r="B601" i="9"/>
  <c r="E354" i="6" s="1"/>
  <c r="B602" i="9"/>
  <c r="E356" i="6" s="1"/>
  <c r="B603" i="9"/>
  <c r="E359" i="6" s="1"/>
  <c r="B604" i="9"/>
  <c r="E360" i="6" s="1"/>
  <c r="B605" i="9"/>
  <c r="E361" i="6" s="1"/>
  <c r="B606" i="9"/>
  <c r="E362" i="6" s="1"/>
  <c r="B607" i="9"/>
  <c r="E363" i="6" s="1"/>
  <c r="B608" i="9"/>
  <c r="E364" i="6" s="1"/>
  <c r="B609" i="9"/>
  <c r="E365" i="6" s="1"/>
  <c r="B610" i="9"/>
  <c r="E366" i="6" s="1"/>
  <c r="B611" i="9"/>
  <c r="E370" i="6" s="1"/>
  <c r="B612" i="9"/>
  <c r="E372" i="6" s="1"/>
  <c r="B613" i="9"/>
  <c r="E373" i="6" s="1"/>
  <c r="B614" i="9"/>
  <c r="E374" i="6" s="1"/>
  <c r="B615" i="9"/>
  <c r="E376" i="6" s="1"/>
  <c r="B616" i="9"/>
  <c r="E381" i="6" s="1"/>
  <c r="B617" i="9"/>
  <c r="E383" i="6" s="1"/>
  <c r="B618" i="9"/>
  <c r="E384" i="6" s="1"/>
  <c r="B619" i="9"/>
  <c r="E385" i="6" s="1"/>
  <c r="B620" i="9"/>
  <c r="E393" i="6" s="1"/>
  <c r="B621" i="9"/>
  <c r="E397" i="6" s="1"/>
  <c r="B622" i="9"/>
  <c r="E399" i="6" s="1"/>
  <c r="B623" i="9"/>
  <c r="E401" i="6" s="1"/>
  <c r="B624" i="9"/>
  <c r="E404" i="6" s="1"/>
  <c r="B625" i="9"/>
  <c r="E406" i="6" s="1"/>
  <c r="B626" i="9"/>
  <c r="E408" i="6" s="1"/>
  <c r="B627" i="9"/>
  <c r="E412" i="6" s="1"/>
  <c r="B628" i="9"/>
  <c r="E414" i="6" s="1"/>
  <c r="B629" i="9"/>
  <c r="E416" i="6" s="1"/>
  <c r="B630" i="9"/>
  <c r="E418" i="6" s="1"/>
  <c r="B631" i="9"/>
  <c r="E420" i="6" s="1"/>
  <c r="B632" i="9"/>
  <c r="E422" i="6" s="1"/>
  <c r="D422" i="6" s="1"/>
  <c r="D422" i="26" s="1"/>
  <c r="B633" i="9"/>
  <c r="E426" i="6" s="1"/>
  <c r="B634" i="9"/>
  <c r="E428" i="6" s="1"/>
  <c r="B635" i="9"/>
  <c r="E430" i="6" s="1"/>
  <c r="B636" i="9"/>
  <c r="E432" i="6" s="1"/>
  <c r="F44" i="25" s="1"/>
  <c r="B637" i="9"/>
  <c r="E434" i="6" s="1"/>
  <c r="B638" i="9"/>
  <c r="E436" i="6" s="1"/>
  <c r="B639" i="9"/>
  <c r="E441" i="6" s="1"/>
  <c r="B640" i="9"/>
  <c r="E443" i="6" s="1"/>
  <c r="B641" i="9"/>
  <c r="E445" i="6" s="1"/>
  <c r="B642" i="9"/>
  <c r="E447" i="6" s="1"/>
  <c r="B643" i="9"/>
  <c r="E449" i="6" s="1"/>
  <c r="B644" i="9"/>
  <c r="E451" i="6" s="1"/>
  <c r="B645" i="9"/>
  <c r="E459" i="6" s="1"/>
  <c r="B646" i="9"/>
  <c r="E461" i="6" s="1"/>
  <c r="B647" i="9"/>
  <c r="E469" i="6" s="1"/>
  <c r="B648" i="9"/>
  <c r="E472" i="6" s="1"/>
  <c r="B649" i="9"/>
  <c r="E476" i="6" s="1"/>
  <c r="B650" i="9"/>
  <c r="E477" i="6" s="1"/>
  <c r="B651" i="9"/>
  <c r="E478" i="6" s="1"/>
  <c r="B652" i="9"/>
  <c r="E479" i="6" s="1"/>
  <c r="F47" i="25" s="1"/>
  <c r="B653" i="9"/>
  <c r="E480" i="6" s="1"/>
  <c r="F48" i="25" s="1"/>
  <c r="B654" i="9"/>
  <c r="E481" i="6" s="1"/>
  <c r="B655" i="9"/>
  <c r="E483" i="6" s="1"/>
  <c r="F50" i="25" s="1"/>
  <c r="B656" i="9"/>
  <c r="E485" i="6" s="1"/>
  <c r="F51" i="25" s="1"/>
  <c r="B657" i="9"/>
  <c r="E487" i="6" s="1"/>
  <c r="B658" i="9"/>
  <c r="E488" i="6" s="1"/>
  <c r="B659" i="9"/>
  <c r="E489" i="6" s="1"/>
  <c r="B660" i="9"/>
  <c r="E491" i="6" s="1"/>
  <c r="B661" i="9"/>
  <c r="E493" i="6" s="1"/>
  <c r="B662" i="9"/>
  <c r="E495" i="6" s="1"/>
  <c r="B663" i="9"/>
  <c r="E497" i="6" s="1"/>
  <c r="B664" i="9"/>
  <c r="E498" i="6" s="1"/>
  <c r="B665" i="9"/>
  <c r="E501" i="6" s="1"/>
  <c r="B666" i="9"/>
  <c r="E502" i="6" s="1"/>
  <c r="B667" i="9"/>
  <c r="E509" i="6" s="1"/>
  <c r="B668" i="9"/>
  <c r="E510" i="6" s="1"/>
  <c r="F54" i="25" s="1"/>
  <c r="B669" i="9"/>
  <c r="E511" i="6" s="1"/>
  <c r="B670" i="9"/>
  <c r="E512" i="6" s="1"/>
  <c r="F55" i="25" s="1"/>
  <c r="B671" i="9"/>
  <c r="E513" i="6" s="1"/>
  <c r="B672" i="9"/>
  <c r="E514" i="6" s="1"/>
  <c r="F56" i="25" s="1"/>
  <c r="B673" i="9"/>
  <c r="E516" i="6" s="1"/>
  <c r="F57" i="25" s="1"/>
  <c r="B674" i="9"/>
  <c r="E518" i="6" s="1"/>
  <c r="F59" i="25" s="1"/>
  <c r="B675" i="9"/>
  <c r="E520" i="6" s="1"/>
  <c r="F61" i="25" s="1"/>
  <c r="B676" i="9"/>
  <c r="E521" i="6" s="1"/>
  <c r="B677" i="9"/>
  <c r="E522" i="6" s="1"/>
  <c r="F62" i="25" s="1"/>
  <c r="B678" i="9"/>
  <c r="E525" i="6" s="1"/>
  <c r="F64" i="25" s="1"/>
  <c r="B679" i="9"/>
  <c r="E526" i="6" s="1"/>
  <c r="B680" i="9"/>
  <c r="E527" i="6" s="1"/>
  <c r="B681" i="9"/>
  <c r="E528" i="6" s="1"/>
  <c r="B682" i="9"/>
  <c r="E529" i="6" s="1"/>
  <c r="B683" i="9"/>
  <c r="E530" i="6" s="1"/>
  <c r="B684" i="9"/>
  <c r="E531" i="6" s="1"/>
  <c r="B685" i="9"/>
  <c r="E532" i="6" s="1"/>
  <c r="B686" i="9"/>
  <c r="E533" i="6" s="1"/>
  <c r="B687" i="9"/>
  <c r="E534" i="6" s="1"/>
  <c r="B688" i="9"/>
  <c r="E535" i="6" s="1"/>
  <c r="B689" i="9"/>
  <c r="E536" i="6" s="1"/>
  <c r="B690" i="9"/>
  <c r="E537" i="6" s="1"/>
  <c r="B691" i="9"/>
  <c r="E538" i="6" s="1"/>
  <c r="B692" i="9"/>
  <c r="E539" i="6" s="1"/>
  <c r="B693" i="9"/>
  <c r="E540" i="6" s="1"/>
  <c r="B694" i="9"/>
  <c r="E541" i="6" s="1"/>
  <c r="B695" i="9"/>
  <c r="E542" i="6" s="1"/>
  <c r="B696" i="9"/>
  <c r="E543" i="6" s="1"/>
  <c r="B697" i="9"/>
  <c r="E544" i="6" s="1"/>
  <c r="B698" i="9"/>
  <c r="E545" i="6" s="1"/>
  <c r="B699" i="9"/>
  <c r="E546" i="6" s="1"/>
  <c r="B700" i="9"/>
  <c r="E547" i="6" s="1"/>
  <c r="B701" i="9"/>
  <c r="E548" i="6" s="1"/>
  <c r="B702" i="9"/>
  <c r="E549" i="6" s="1"/>
  <c r="B703" i="9"/>
  <c r="E550" i="6" s="1"/>
  <c r="F65" i="25" s="1"/>
  <c r="B704" i="9"/>
  <c r="E551" i="6" s="1"/>
  <c r="F66" i="25" s="1"/>
  <c r="B705" i="9"/>
  <c r="E552" i="6" s="1"/>
  <c r="B706" i="9"/>
  <c r="E553" i="6" s="1"/>
  <c r="B707" i="9"/>
  <c r="E554" i="6" s="1"/>
  <c r="B708" i="9"/>
  <c r="E555" i="6" s="1"/>
  <c r="F68" i="25" s="1"/>
  <c r="B709" i="9"/>
  <c r="E556" i="6" s="1"/>
  <c r="F69" i="25" s="1"/>
  <c r="B710" i="9"/>
  <c r="E557" i="6" s="1"/>
  <c r="F70" i="25" s="1"/>
  <c r="B711" i="9"/>
  <c r="E558" i="6" s="1"/>
  <c r="B712" i="9"/>
  <c r="E559" i="6" s="1"/>
  <c r="B713" i="9"/>
  <c r="E560" i="6" s="1"/>
  <c r="B714" i="9"/>
  <c r="E561" i="6" s="1"/>
  <c r="B715" i="9"/>
  <c r="E562" i="6" s="1"/>
  <c r="B716" i="9"/>
  <c r="E563" i="6" s="1"/>
  <c r="F71" i="25" s="1"/>
  <c r="B717" i="9"/>
  <c r="E564" i="6" s="1"/>
  <c r="F72" i="25" s="1"/>
  <c r="B718" i="9"/>
  <c r="E565" i="6" s="1"/>
  <c r="F73" i="25" s="1"/>
  <c r="B719" i="9"/>
  <c r="E574" i="6" s="1"/>
  <c r="F77" i="25" s="1"/>
  <c r="B720" i="9"/>
  <c r="E575" i="6" s="1"/>
  <c r="B721" i="9"/>
  <c r="E576" i="6" s="1"/>
  <c r="F78" i="25" s="1"/>
  <c r="B722" i="9"/>
  <c r="E579" i="6" s="1"/>
  <c r="B723" i="9"/>
  <c r="E581" i="6" s="1"/>
  <c r="F80" i="25" s="1"/>
  <c r="B724" i="9"/>
  <c r="E582" i="6" s="1"/>
  <c r="B725" i="9"/>
  <c r="E583" i="6" s="1"/>
  <c r="B726" i="9"/>
  <c r="E584" i="6" s="1"/>
  <c r="B727" i="9"/>
  <c r="E585" i="6" s="1"/>
  <c r="B728" i="9"/>
  <c r="E587" i="6" s="1"/>
  <c r="F82" i="25" s="1"/>
  <c r="B729" i="9"/>
  <c r="E588" i="6" s="1"/>
  <c r="F83" i="25" s="1"/>
  <c r="B730" i="9"/>
  <c r="E595" i="6" s="1"/>
  <c r="F88" i="25" s="1"/>
  <c r="B731" i="9"/>
  <c r="E598" i="6" s="1"/>
  <c r="B732" i="9"/>
  <c r="E599" i="6" s="1"/>
  <c r="B733" i="9"/>
  <c r="E600" i="6" s="1"/>
  <c r="B734" i="9"/>
  <c r="E601" i="6" s="1"/>
  <c r="B735" i="9"/>
  <c r="E602" i="6" s="1"/>
  <c r="B736" i="9"/>
  <c r="E604" i="6" s="1"/>
  <c r="B737" i="9"/>
  <c r="E606" i="6" s="1"/>
  <c r="F91" i="25" s="1"/>
  <c r="B738" i="9"/>
  <c r="E608" i="6" s="1"/>
  <c r="B739" i="9"/>
  <c r="E610" i="6" s="1"/>
  <c r="B740" i="9"/>
  <c r="E611" i="6" s="1"/>
  <c r="B741" i="9"/>
  <c r="E612" i="6" s="1"/>
  <c r="B742" i="9"/>
  <c r="E613" i="6" s="1"/>
  <c r="B743" i="9"/>
  <c r="E615" i="6" s="1"/>
  <c r="F95" i="25" s="1"/>
  <c r="B744" i="9"/>
  <c r="E616" i="6" s="1"/>
  <c r="F96" i="25" s="1"/>
  <c r="B745" i="9"/>
  <c r="E617" i="6" s="1"/>
  <c r="B746" i="9"/>
  <c r="E619" i="6" s="1"/>
  <c r="F98" i="25" s="1"/>
  <c r="B747" i="9"/>
  <c r="E620" i="6" s="1"/>
  <c r="B748" i="9"/>
  <c r="E621" i="6" s="1"/>
  <c r="B749" i="9"/>
  <c r="E624" i="6" s="1"/>
  <c r="F99" i="25" s="1"/>
  <c r="B750" i="9"/>
  <c r="E625" i="6" s="1"/>
  <c r="B751" i="9"/>
  <c r="E626" i="6" s="1"/>
  <c r="F100" i="25" s="1"/>
  <c r="B752" i="9"/>
  <c r="E629" i="6" s="1"/>
  <c r="B753" i="9"/>
  <c r="E632" i="6" s="1"/>
  <c r="B754" i="9"/>
  <c r="E633" i="6" s="1"/>
  <c r="B755" i="9"/>
  <c r="E634" i="6" s="1"/>
  <c r="B756" i="9"/>
  <c r="E635" i="6" s="1"/>
  <c r="B757" i="9"/>
  <c r="E636" i="6" s="1"/>
  <c r="B758" i="9"/>
  <c r="E637" i="6" s="1"/>
  <c r="B759" i="9"/>
  <c r="E638" i="6" s="1"/>
  <c r="B760" i="9"/>
  <c r="E639" i="6" s="1"/>
  <c r="F101" i="25" s="1"/>
  <c r="B761" i="9"/>
  <c r="E641" i="6" s="1"/>
  <c r="D641" i="6" s="1"/>
  <c r="D641" i="26" s="1"/>
  <c r="B762" i="9"/>
  <c r="E643" i="6" s="1"/>
  <c r="B763" i="9"/>
  <c r="E645" i="6" s="1"/>
  <c r="B764" i="9"/>
  <c r="E647" i="6" s="1"/>
  <c r="B765" i="9"/>
  <c r="E652" i="6" s="1"/>
  <c r="B766" i="9"/>
  <c r="E657" i="6" s="1"/>
  <c r="B767" i="9"/>
  <c r="E658" i="6" s="1"/>
  <c r="B768" i="9"/>
  <c r="E660" i="6" s="1"/>
  <c r="B769" i="9"/>
  <c r="E668" i="6" s="1"/>
  <c r="B770" i="9"/>
  <c r="E669" i="6" s="1"/>
  <c r="B771" i="9"/>
  <c r="E671" i="6" s="1"/>
  <c r="B772" i="9"/>
  <c r="E673" i="6" s="1"/>
  <c r="B773" i="9"/>
  <c r="E675" i="6" s="1"/>
  <c r="B774" i="9"/>
  <c r="E677" i="6" s="1"/>
  <c r="B775" i="9"/>
  <c r="E678" i="6" s="1"/>
  <c r="B776" i="9"/>
  <c r="E680" i="6" s="1"/>
  <c r="B777" i="9"/>
  <c r="E681" i="6" s="1"/>
  <c r="D681" i="6" s="1"/>
  <c r="D681" i="26" s="1"/>
  <c r="B778" i="9"/>
  <c r="E683" i="6" s="1"/>
  <c r="B779" i="9"/>
  <c r="E684" i="6" s="1"/>
  <c r="B780" i="9"/>
  <c r="E685" i="6" s="1"/>
  <c r="B781" i="9"/>
  <c r="E689" i="6" s="1"/>
  <c r="B782" i="9"/>
  <c r="E691" i="6" s="1"/>
  <c r="B783" i="9"/>
  <c r="E693" i="6" s="1"/>
  <c r="B784" i="9"/>
  <c r="E695" i="6" s="1"/>
  <c r="F103" i="25" s="1"/>
  <c r="B785" i="9"/>
  <c r="E697" i="6" s="1"/>
  <c r="D697" i="6" s="1"/>
  <c r="D697" i="26" s="1"/>
  <c r="B786" i="9"/>
  <c r="E699" i="6" s="1"/>
  <c r="B787" i="9"/>
  <c r="E701" i="6" s="1"/>
  <c r="B788" i="9"/>
  <c r="E704" i="6" s="1"/>
  <c r="B789" i="9"/>
  <c r="E705" i="6" s="1"/>
  <c r="B790" i="9"/>
  <c r="E706" i="6" s="1"/>
  <c r="B791" i="9"/>
  <c r="E707" i="6" s="1"/>
  <c r="B792" i="9"/>
  <c r="E708" i="6" s="1"/>
  <c r="B793" i="9"/>
  <c r="E710" i="6" s="1"/>
  <c r="B794" i="9"/>
  <c r="E712" i="6" s="1"/>
  <c r="B795" i="9"/>
  <c r="E714" i="6" s="1"/>
  <c r="B796" i="9"/>
  <c r="E719" i="6" s="1"/>
  <c r="B797" i="9"/>
  <c r="E720" i="6" s="1"/>
  <c r="F104" i="25" s="1"/>
  <c r="B798" i="9"/>
  <c r="E722" i="6" s="1"/>
  <c r="B799" i="9"/>
  <c r="E723" i="6" s="1"/>
  <c r="B800" i="9"/>
  <c r="E724" i="6" s="1"/>
  <c r="B801" i="9"/>
  <c r="E726" i="6" s="1"/>
  <c r="B802" i="9"/>
  <c r="E728" i="6" s="1"/>
  <c r="B803" i="9"/>
  <c r="E730" i="6" s="1"/>
  <c r="B804" i="9"/>
  <c r="E733" i="6" s="1"/>
  <c r="B805" i="9"/>
  <c r="E734" i="6" s="1"/>
  <c r="B806" i="9"/>
  <c r="E745" i="6" s="1"/>
  <c r="B807" i="9"/>
  <c r="E750" i="6" s="1"/>
  <c r="F107" i="25" s="1"/>
  <c r="B808" i="9"/>
  <c r="E751" i="6" s="1"/>
  <c r="B809" i="9"/>
  <c r="E752" i="6" s="1"/>
  <c r="B810" i="9"/>
  <c r="E754" i="6" s="1"/>
  <c r="B811" i="9"/>
  <c r="E755" i="6" s="1"/>
  <c r="B812" i="9"/>
  <c r="E757" i="6" s="1"/>
  <c r="F109" i="25" s="1"/>
  <c r="B813" i="9"/>
  <c r="E769" i="6" s="1"/>
  <c r="B814" i="9"/>
  <c r="E771" i="6" s="1"/>
  <c r="B815" i="9"/>
  <c r="E773" i="6" s="1"/>
  <c r="B816" i="9"/>
  <c r="E774" i="6" s="1"/>
  <c r="D774" i="6" s="1"/>
  <c r="D774" i="26" s="1"/>
  <c r="B817" i="9"/>
  <c r="E775" i="6" s="1"/>
  <c r="B818" i="9"/>
  <c r="E776" i="6" s="1"/>
  <c r="B819" i="9"/>
  <c r="E777" i="6" s="1"/>
  <c r="B820" i="9"/>
  <c r="E779" i="6" s="1"/>
  <c r="B821" i="9"/>
  <c r="E786" i="6" s="1"/>
  <c r="B822" i="9"/>
  <c r="E791" i="6" s="1"/>
  <c r="B823" i="9"/>
  <c r="E793" i="6" s="1"/>
  <c r="B824" i="9"/>
  <c r="E795" i="6" s="1"/>
  <c r="B825" i="9"/>
  <c r="E797" i="6" s="1"/>
  <c r="B826" i="9"/>
  <c r="E799" i="6" s="1"/>
  <c r="B827" i="9"/>
  <c r="E806" i="6" s="1"/>
  <c r="B828" i="9"/>
  <c r="E807" i="6" s="1"/>
  <c r="B829" i="9"/>
  <c r="E808" i="6" s="1"/>
  <c r="B830" i="9"/>
  <c r="E809" i="6" s="1"/>
  <c r="B831" i="9"/>
  <c r="E810" i="6" s="1"/>
  <c r="B832" i="9"/>
  <c r="E811" i="6" s="1"/>
  <c r="B833" i="9"/>
  <c r="E812" i="6" s="1"/>
  <c r="B834" i="9"/>
  <c r="E814" i="6" s="1"/>
  <c r="B835" i="9"/>
  <c r="E815" i="6" s="1"/>
  <c r="B836" i="9"/>
  <c r="E817" i="6" s="1"/>
  <c r="B837" i="9"/>
  <c r="E819" i="6" s="1"/>
  <c r="B838" i="9"/>
  <c r="E821" i="6" s="1"/>
  <c r="B839" i="9"/>
  <c r="E823" i="6" s="1"/>
  <c r="B840" i="9"/>
  <c r="E825" i="6" s="1"/>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D561" i="6" l="1"/>
  <c r="D561" i="26" s="1"/>
  <c r="D545" i="6"/>
  <c r="D545" i="26" s="1"/>
  <c r="D537" i="6"/>
  <c r="D537" i="26" s="1"/>
  <c r="D529" i="6"/>
  <c r="D529" i="26" s="1"/>
  <c r="D249" i="6"/>
  <c r="D249" i="26" s="1"/>
  <c r="D177" i="6"/>
  <c r="D177" i="26" s="1"/>
  <c r="D409" i="6"/>
  <c r="D409" i="26" s="1"/>
  <c r="D369" i="6"/>
  <c r="D369" i="26" s="1"/>
  <c r="D297" i="6"/>
  <c r="D297" i="26" s="1"/>
  <c r="D57" i="6"/>
  <c r="D57" i="26" s="1"/>
  <c r="D49" i="6"/>
  <c r="D49" i="26" s="1"/>
  <c r="D41" i="6"/>
  <c r="D41" i="26" s="1"/>
  <c r="D33" i="6"/>
  <c r="D33" i="26" s="1"/>
  <c r="D9" i="6"/>
  <c r="D9" i="26" s="1"/>
  <c r="D17" i="6"/>
  <c r="D17" i="26" s="1"/>
  <c r="D185" i="6"/>
  <c r="D185" i="26" s="1"/>
  <c r="D145" i="6"/>
  <c r="D145" i="26" s="1"/>
  <c r="D457" i="6"/>
  <c r="D457" i="26" s="1"/>
  <c r="D433" i="6"/>
  <c r="D433" i="26" s="1"/>
  <c r="D345" i="6"/>
  <c r="D345" i="26" s="1"/>
  <c r="D321" i="6"/>
  <c r="D321" i="26" s="1"/>
  <c r="D305" i="6"/>
  <c r="D305" i="26" s="1"/>
  <c r="D153" i="6"/>
  <c r="D153" i="26" s="1"/>
  <c r="D585" i="6"/>
  <c r="D585" i="26" s="1"/>
  <c r="D497" i="6"/>
  <c r="D497" i="26" s="1"/>
  <c r="D441" i="6"/>
  <c r="D441" i="26" s="1"/>
  <c r="D105" i="6"/>
  <c r="D105" i="26" s="1"/>
  <c r="D329" i="6"/>
  <c r="D329" i="26" s="1"/>
  <c r="D113" i="6"/>
  <c r="D113" i="26" s="1"/>
  <c r="D465" i="6"/>
  <c r="D465" i="26" s="1"/>
  <c r="D361" i="6"/>
  <c r="D361" i="26" s="1"/>
  <c r="D129" i="6"/>
  <c r="D129" i="26" s="1"/>
  <c r="D377" i="6"/>
  <c r="D377" i="26" s="1"/>
  <c r="D337" i="6"/>
  <c r="D337" i="26" s="1"/>
  <c r="D193" i="6"/>
  <c r="D193" i="26" s="1"/>
  <c r="D513" i="6"/>
  <c r="D513" i="26" s="1"/>
  <c r="D401" i="6"/>
  <c r="D401" i="26" s="1"/>
  <c r="D225" i="6"/>
  <c r="D225" i="26" s="1"/>
  <c r="D417" i="6"/>
  <c r="D417" i="26" s="1"/>
  <c r="D673" i="6"/>
  <c r="D673" i="26" s="1"/>
  <c r="D521" i="6"/>
  <c r="D521" i="26" s="1"/>
  <c r="D393" i="6"/>
  <c r="D393" i="26" s="1"/>
  <c r="D169" i="6"/>
  <c r="D169" i="26" s="1"/>
  <c r="D665" i="6"/>
  <c r="D665" i="26" s="1"/>
  <c r="D473" i="6"/>
  <c r="D473" i="26" s="1"/>
  <c r="D425" i="6"/>
  <c r="D425" i="26" s="1"/>
  <c r="D353" i="6"/>
  <c r="D353" i="26" s="1"/>
  <c r="D313" i="6"/>
  <c r="D313" i="26" s="1"/>
  <c r="D81" i="6"/>
  <c r="D81" i="26" s="1"/>
  <c r="D73" i="6"/>
  <c r="D73" i="26" s="1"/>
  <c r="D489" i="6"/>
  <c r="D489" i="26" s="1"/>
  <c r="D449" i="6"/>
  <c r="D449" i="26" s="1"/>
  <c r="D385" i="6"/>
  <c r="D385" i="26" s="1"/>
  <c r="D201" i="6"/>
  <c r="D201" i="26" s="1"/>
  <c r="D209" i="6"/>
  <c r="D209" i="26" s="1"/>
  <c r="D161" i="6"/>
  <c r="D161" i="26" s="1"/>
  <c r="D89" i="6"/>
  <c r="D89" i="26" s="1"/>
  <c r="D25" i="6"/>
  <c r="D25" i="26" s="1"/>
  <c r="D633" i="6"/>
  <c r="D633" i="26" s="1"/>
  <c r="D157" i="6"/>
  <c r="D157" i="26" s="1"/>
  <c r="D133" i="6"/>
  <c r="D133" i="26" s="1"/>
  <c r="D77" i="6"/>
  <c r="D77" i="26" s="1"/>
  <c r="D761" i="6"/>
  <c r="D761" i="26" s="1"/>
  <c r="D649" i="6"/>
  <c r="D649" i="26" s="1"/>
  <c r="D737" i="6"/>
  <c r="D737" i="26" s="1"/>
  <c r="D721" i="6"/>
  <c r="D721" i="26" s="1"/>
  <c r="D785" i="6"/>
  <c r="D785" i="26" s="1"/>
  <c r="D793" i="6"/>
  <c r="D793" i="26" s="1"/>
  <c r="D745" i="6"/>
  <c r="D745" i="26" s="1"/>
  <c r="D657" i="6"/>
  <c r="D657" i="26" s="1"/>
  <c r="D625" i="6"/>
  <c r="D625" i="26" s="1"/>
  <c r="D601" i="6"/>
  <c r="D601" i="26" s="1"/>
  <c r="D825" i="6"/>
  <c r="D825" i="26" s="1"/>
  <c r="D705" i="6"/>
  <c r="D705" i="26" s="1"/>
  <c r="D689" i="6"/>
  <c r="D689" i="26" s="1"/>
  <c r="D814" i="6"/>
  <c r="D814" i="26" s="1"/>
  <c r="D428" i="6"/>
  <c r="D428" i="26" s="1"/>
  <c r="D356" i="6"/>
  <c r="D356" i="26" s="1"/>
  <c r="D316" i="6"/>
  <c r="D316" i="26" s="1"/>
  <c r="D228" i="6"/>
  <c r="D228" i="26" s="1"/>
  <c r="D124" i="6"/>
  <c r="D124" i="26" s="1"/>
  <c r="D108" i="6"/>
  <c r="D108" i="26" s="1"/>
  <c r="D801" i="6"/>
  <c r="D801" i="26" s="1"/>
  <c r="D729" i="6"/>
  <c r="D729" i="26" s="1"/>
  <c r="D713" i="6"/>
  <c r="D713" i="26" s="1"/>
  <c r="D809" i="6"/>
  <c r="D809" i="26" s="1"/>
  <c r="D769" i="6"/>
  <c r="D769" i="26" s="1"/>
  <c r="D817" i="6"/>
  <c r="D817" i="26" s="1"/>
  <c r="D833" i="6"/>
  <c r="D833" i="26" s="1"/>
  <c r="D777" i="6"/>
  <c r="D777" i="26" s="1"/>
  <c r="D819" i="6"/>
  <c r="D819" i="26" s="1"/>
  <c r="D675" i="6"/>
  <c r="D675" i="26" s="1"/>
  <c r="D776" i="6"/>
  <c r="D776" i="26" s="1"/>
  <c r="D728" i="6"/>
  <c r="D728" i="26" s="1"/>
  <c r="D712" i="6"/>
  <c r="D712" i="26" s="1"/>
  <c r="D384" i="6"/>
  <c r="D384" i="26" s="1"/>
  <c r="D296" i="6"/>
  <c r="D296" i="26" s="1"/>
  <c r="D200" i="6"/>
  <c r="D200" i="26" s="1"/>
  <c r="D592" i="6"/>
  <c r="D592" i="26" s="1"/>
  <c r="D264" i="6"/>
  <c r="D264" i="26" s="1"/>
  <c r="D208" i="6"/>
  <c r="D208" i="26" s="1"/>
  <c r="D160" i="6"/>
  <c r="D160" i="26" s="1"/>
  <c r="D88" i="6"/>
  <c r="D88" i="26" s="1"/>
  <c r="D24" i="6"/>
  <c r="D24" i="26" s="1"/>
  <c r="D488" i="6"/>
  <c r="D488" i="26" s="1"/>
  <c r="D408" i="6"/>
  <c r="D408" i="26" s="1"/>
  <c r="E834" i="26"/>
  <c r="E834" i="23"/>
  <c r="E826" i="26"/>
  <c r="E826" i="23"/>
  <c r="E818" i="26"/>
  <c r="E818" i="23"/>
  <c r="E810" i="26"/>
  <c r="E810" i="23"/>
  <c r="E802" i="26"/>
  <c r="E802" i="23"/>
  <c r="E794" i="26"/>
  <c r="E794" i="23"/>
  <c r="E786" i="26"/>
  <c r="E786" i="23"/>
  <c r="E778" i="26"/>
  <c r="E778" i="23"/>
  <c r="E770" i="26"/>
  <c r="E770" i="23"/>
  <c r="E762" i="26"/>
  <c r="E762" i="23"/>
  <c r="E754" i="26"/>
  <c r="E754" i="23"/>
  <c r="E746" i="26"/>
  <c r="E746" i="23"/>
  <c r="E738" i="26"/>
  <c r="E738" i="23"/>
  <c r="E730" i="26"/>
  <c r="E730" i="23"/>
  <c r="E722" i="26"/>
  <c r="E722" i="23"/>
  <c r="E714" i="26"/>
  <c r="E714" i="23"/>
  <c r="E706" i="26"/>
  <c r="E706" i="23"/>
  <c r="E698" i="26"/>
  <c r="E698" i="23"/>
  <c r="E690" i="26"/>
  <c r="E690" i="23"/>
  <c r="E682" i="26"/>
  <c r="E682" i="23"/>
  <c r="E674" i="26"/>
  <c r="E674" i="23"/>
  <c r="E666" i="26"/>
  <c r="E666" i="23"/>
  <c r="E658" i="26"/>
  <c r="E658" i="23"/>
  <c r="E650" i="26"/>
  <c r="E650" i="23"/>
  <c r="E642" i="26"/>
  <c r="E642" i="23"/>
  <c r="E634" i="26"/>
  <c r="E634" i="23"/>
  <c r="E626" i="26"/>
  <c r="E626" i="23"/>
  <c r="E618" i="26"/>
  <c r="E618" i="23"/>
  <c r="E610" i="26"/>
  <c r="E610" i="23"/>
  <c r="E602" i="26"/>
  <c r="E602" i="23"/>
  <c r="E594" i="26"/>
  <c r="E594" i="23"/>
  <c r="E586" i="26"/>
  <c r="E586" i="23"/>
  <c r="E578" i="26"/>
  <c r="E578" i="23"/>
  <c r="E570" i="26"/>
  <c r="E570" i="23"/>
  <c r="E562" i="26"/>
  <c r="E562" i="23"/>
  <c r="E554" i="26"/>
  <c r="E554" i="23"/>
  <c r="E546" i="26"/>
  <c r="E546" i="23"/>
  <c r="E538" i="26"/>
  <c r="E538" i="23"/>
  <c r="E530" i="26"/>
  <c r="E530" i="23"/>
  <c r="E522" i="26"/>
  <c r="E522" i="23"/>
  <c r="E514" i="26"/>
  <c r="E514" i="23"/>
  <c r="E506" i="26"/>
  <c r="E506" i="23"/>
  <c r="E498" i="26"/>
  <c r="E498" i="23"/>
  <c r="E490" i="26"/>
  <c r="E490" i="23"/>
  <c r="E482" i="26"/>
  <c r="E482" i="23"/>
  <c r="E474" i="26"/>
  <c r="E474" i="23"/>
  <c r="E466" i="26"/>
  <c r="E466" i="23"/>
  <c r="E458" i="26"/>
  <c r="E458" i="23"/>
  <c r="E450" i="26"/>
  <c r="E450" i="23"/>
  <c r="E442" i="26"/>
  <c r="E442" i="23"/>
  <c r="E434" i="26"/>
  <c r="E434" i="23"/>
  <c r="E426" i="26"/>
  <c r="E426" i="23"/>
  <c r="E418" i="26"/>
  <c r="E418" i="23"/>
  <c r="E410" i="26"/>
  <c r="E410" i="23"/>
  <c r="E402" i="26"/>
  <c r="E402" i="23"/>
  <c r="E394" i="26"/>
  <c r="E394" i="23"/>
  <c r="E386" i="26"/>
  <c r="E386" i="23"/>
  <c r="E378" i="26"/>
  <c r="E378" i="23"/>
  <c r="E370" i="26"/>
  <c r="E370" i="23"/>
  <c r="E362" i="26"/>
  <c r="E362" i="23"/>
  <c r="E354" i="26"/>
  <c r="E354" i="23"/>
  <c r="E346" i="26"/>
  <c r="E346" i="23"/>
  <c r="E338" i="26"/>
  <c r="E338" i="23"/>
  <c r="E330" i="26"/>
  <c r="E330" i="23"/>
  <c r="E322" i="26"/>
  <c r="E322" i="23"/>
  <c r="E314" i="26"/>
  <c r="E314" i="23"/>
  <c r="E306" i="26"/>
  <c r="E306" i="23"/>
  <c r="E298" i="26"/>
  <c r="E298" i="23"/>
  <c r="E290" i="26"/>
  <c r="E290" i="23"/>
  <c r="E282" i="26"/>
  <c r="E282" i="23"/>
  <c r="E274" i="26"/>
  <c r="E274" i="23"/>
  <c r="E266" i="26"/>
  <c r="E266" i="23"/>
  <c r="E258" i="26"/>
  <c r="E258" i="23"/>
  <c r="E250" i="26"/>
  <c r="E250" i="23"/>
  <c r="E242" i="26"/>
  <c r="E242" i="23"/>
  <c r="E234" i="26"/>
  <c r="E234" i="23"/>
  <c r="E226" i="26"/>
  <c r="E226" i="23"/>
  <c r="E218" i="26"/>
  <c r="E218" i="23"/>
  <c r="E210" i="26"/>
  <c r="E210" i="23"/>
  <c r="E202" i="26"/>
  <c r="E202" i="23"/>
  <c r="E194" i="26"/>
  <c r="E194" i="23"/>
  <c r="E186" i="26"/>
  <c r="E186" i="23"/>
  <c r="E178" i="26"/>
  <c r="E178" i="23"/>
  <c r="E170" i="26"/>
  <c r="E170" i="23"/>
  <c r="E162" i="26"/>
  <c r="E162" i="23"/>
  <c r="E154" i="26"/>
  <c r="E154" i="23"/>
  <c r="E146" i="26"/>
  <c r="E146" i="23"/>
  <c r="E138" i="26"/>
  <c r="E138" i="23"/>
  <c r="E130" i="26"/>
  <c r="E130" i="23"/>
  <c r="E122" i="26"/>
  <c r="E122" i="23"/>
  <c r="E114" i="26"/>
  <c r="E114" i="23"/>
  <c r="E106" i="26"/>
  <c r="E106" i="23"/>
  <c r="E98" i="26"/>
  <c r="E98" i="23"/>
  <c r="E90" i="26"/>
  <c r="E90" i="23"/>
  <c r="E82" i="26"/>
  <c r="E82" i="23"/>
  <c r="E74" i="26"/>
  <c r="E74" i="23"/>
  <c r="E66" i="26"/>
  <c r="E66" i="23"/>
  <c r="E58" i="26"/>
  <c r="E58" i="23"/>
  <c r="E50" i="26"/>
  <c r="E50" i="23"/>
  <c r="E42" i="26"/>
  <c r="E42" i="23"/>
  <c r="E34" i="26"/>
  <c r="E34" i="23"/>
  <c r="E26" i="26"/>
  <c r="E26" i="23"/>
  <c r="E18" i="26"/>
  <c r="E18" i="23"/>
  <c r="E10" i="26"/>
  <c r="E10" i="23"/>
  <c r="E2" i="26"/>
  <c r="E2" i="23"/>
  <c r="D609" i="6"/>
  <c r="D609" i="26" s="1"/>
  <c r="F94" i="25"/>
  <c r="D505" i="6"/>
  <c r="D505" i="26" s="1"/>
  <c r="F52" i="25"/>
  <c r="D617" i="6"/>
  <c r="D617" i="26" s="1"/>
  <c r="F97" i="25"/>
  <c r="E833" i="26"/>
  <c r="E833" i="23"/>
  <c r="E825" i="26"/>
  <c r="E825" i="23"/>
  <c r="E817" i="26"/>
  <c r="E817" i="23"/>
  <c r="E809" i="26"/>
  <c r="E809" i="23"/>
  <c r="E801" i="26"/>
  <c r="E801" i="23"/>
  <c r="E793" i="26"/>
  <c r="E793" i="23"/>
  <c r="E785" i="26"/>
  <c r="E785" i="23"/>
  <c r="E777" i="26"/>
  <c r="E777" i="23"/>
  <c r="E769" i="26"/>
  <c r="E769" i="23"/>
  <c r="E761" i="26"/>
  <c r="E761" i="23"/>
  <c r="E753" i="26"/>
  <c r="E753" i="23"/>
  <c r="E745" i="26"/>
  <c r="E745" i="23"/>
  <c r="E737" i="26"/>
  <c r="E737" i="23"/>
  <c r="E729" i="26"/>
  <c r="E729" i="23"/>
  <c r="E721" i="26"/>
  <c r="E721" i="23"/>
  <c r="E713" i="26"/>
  <c r="E713" i="23"/>
  <c r="E705" i="26"/>
  <c r="E705" i="23"/>
  <c r="E697" i="26"/>
  <c r="E697" i="23"/>
  <c r="E689" i="26"/>
  <c r="E689" i="23"/>
  <c r="E681" i="26"/>
  <c r="E681" i="23"/>
  <c r="E673" i="26"/>
  <c r="E673" i="23"/>
  <c r="E665" i="26"/>
  <c r="E665" i="23"/>
  <c r="E657" i="26"/>
  <c r="E657" i="23"/>
  <c r="E649" i="26"/>
  <c r="E649" i="23"/>
  <c r="E641" i="26"/>
  <c r="E641" i="23"/>
  <c r="E633" i="26"/>
  <c r="E633" i="23"/>
  <c r="E625" i="26"/>
  <c r="E625" i="23"/>
  <c r="E617" i="26"/>
  <c r="E617" i="23"/>
  <c r="E609" i="26"/>
  <c r="E609" i="23"/>
  <c r="E601" i="26"/>
  <c r="E601" i="23"/>
  <c r="E593" i="26"/>
  <c r="E593" i="23"/>
  <c r="E585" i="26"/>
  <c r="E585" i="23"/>
  <c r="E577" i="26"/>
  <c r="E577" i="23"/>
  <c r="E569" i="26"/>
  <c r="E569" i="23"/>
  <c r="E561" i="26"/>
  <c r="E561" i="23"/>
  <c r="E553" i="26"/>
  <c r="E553" i="23"/>
  <c r="E545" i="26"/>
  <c r="E545" i="23"/>
  <c r="E537" i="26"/>
  <c r="E537" i="23"/>
  <c r="E529" i="26"/>
  <c r="E529" i="23"/>
  <c r="E521" i="26"/>
  <c r="E521" i="23"/>
  <c r="E513" i="26"/>
  <c r="E513" i="23"/>
  <c r="E505" i="26"/>
  <c r="E505" i="23"/>
  <c r="E497" i="26"/>
  <c r="E497" i="23"/>
  <c r="E489" i="26"/>
  <c r="E489" i="23"/>
  <c r="E481" i="26"/>
  <c r="E481" i="23"/>
  <c r="E473" i="26"/>
  <c r="E473" i="23"/>
  <c r="E465" i="26"/>
  <c r="E465" i="23"/>
  <c r="E457" i="26"/>
  <c r="E457" i="23"/>
  <c r="E449" i="26"/>
  <c r="E449" i="23"/>
  <c r="E441" i="26"/>
  <c r="E441" i="23"/>
  <c r="E433" i="26"/>
  <c r="E433" i="23"/>
  <c r="E425" i="26"/>
  <c r="E425" i="23"/>
  <c r="E417" i="26"/>
  <c r="E417" i="23"/>
  <c r="E409" i="26"/>
  <c r="E409" i="23"/>
  <c r="E401" i="26"/>
  <c r="E401" i="23"/>
  <c r="E393" i="26"/>
  <c r="E393" i="23"/>
  <c r="E385" i="26"/>
  <c r="E385" i="23"/>
  <c r="E377" i="26"/>
  <c r="E377" i="23"/>
  <c r="E369" i="26"/>
  <c r="E369" i="23"/>
  <c r="E361" i="26"/>
  <c r="E361" i="23"/>
  <c r="E353" i="26"/>
  <c r="E353" i="23"/>
  <c r="E345" i="26"/>
  <c r="E345" i="23"/>
  <c r="E337" i="26"/>
  <c r="E337" i="23"/>
  <c r="E329" i="26"/>
  <c r="E329" i="23"/>
  <c r="E321" i="26"/>
  <c r="E321" i="23"/>
  <c r="E313" i="26"/>
  <c r="E313" i="23"/>
  <c r="E305" i="26"/>
  <c r="E305" i="23"/>
  <c r="E297" i="26"/>
  <c r="E297" i="23"/>
  <c r="E289" i="26"/>
  <c r="E289" i="23"/>
  <c r="E281" i="26"/>
  <c r="E281" i="23"/>
  <c r="E273" i="26"/>
  <c r="E273" i="23"/>
  <c r="E265" i="26"/>
  <c r="E265" i="23"/>
  <c r="E257" i="26"/>
  <c r="E257" i="23"/>
  <c r="E249" i="26"/>
  <c r="E249" i="23"/>
  <c r="E241" i="26"/>
  <c r="E241" i="23"/>
  <c r="E233" i="26"/>
  <c r="E233" i="23"/>
  <c r="E225" i="26"/>
  <c r="E225" i="23"/>
  <c r="E217" i="26"/>
  <c r="E217" i="23"/>
  <c r="E209" i="26"/>
  <c r="E209" i="23"/>
  <c r="E201" i="26"/>
  <c r="E201" i="23"/>
  <c r="E193" i="26"/>
  <c r="E193" i="23"/>
  <c r="E185" i="26"/>
  <c r="E185" i="23"/>
  <c r="E177" i="26"/>
  <c r="E177" i="23"/>
  <c r="E169" i="26"/>
  <c r="E169" i="23"/>
  <c r="E161" i="26"/>
  <c r="E161" i="23"/>
  <c r="E153" i="26"/>
  <c r="E153" i="23"/>
  <c r="E145" i="26"/>
  <c r="E145" i="23"/>
  <c r="E137" i="26"/>
  <c r="E137" i="23"/>
  <c r="E129" i="26"/>
  <c r="E129" i="23"/>
  <c r="E121" i="26"/>
  <c r="E121" i="23"/>
  <c r="E113" i="26"/>
  <c r="E113" i="23"/>
  <c r="E105" i="26"/>
  <c r="E105" i="23"/>
  <c r="E97" i="26"/>
  <c r="E97" i="23"/>
  <c r="E89" i="26"/>
  <c r="E89" i="23"/>
  <c r="E81" i="26"/>
  <c r="E81" i="23"/>
  <c r="E73" i="26"/>
  <c r="E73" i="23"/>
  <c r="E65" i="26"/>
  <c r="E65" i="23"/>
  <c r="E57" i="26"/>
  <c r="E57" i="23"/>
  <c r="E49" i="26"/>
  <c r="E49" i="23"/>
  <c r="E41" i="26"/>
  <c r="E41" i="23"/>
  <c r="E33" i="26"/>
  <c r="E33" i="23"/>
  <c r="E25" i="26"/>
  <c r="E25" i="23"/>
  <c r="E17" i="26"/>
  <c r="E17" i="23"/>
  <c r="E9" i="26"/>
  <c r="E9" i="23"/>
  <c r="D553" i="6"/>
  <c r="D553" i="26" s="1"/>
  <c r="F67" i="25"/>
  <c r="E840" i="26"/>
  <c r="E840" i="23"/>
  <c r="E832" i="26"/>
  <c r="E832" i="23"/>
  <c r="E824" i="26"/>
  <c r="E824" i="23"/>
  <c r="E816" i="26"/>
  <c r="E816" i="23"/>
  <c r="E808" i="26"/>
  <c r="E808" i="23"/>
  <c r="E800" i="26"/>
  <c r="E800" i="23"/>
  <c r="E792" i="26"/>
  <c r="E792" i="23"/>
  <c r="E784" i="26"/>
  <c r="E784" i="23"/>
  <c r="E776" i="26"/>
  <c r="E776" i="23"/>
  <c r="E768" i="26"/>
  <c r="E768" i="23"/>
  <c r="E760" i="26"/>
  <c r="E760" i="23"/>
  <c r="E752" i="26"/>
  <c r="E752" i="23"/>
  <c r="E744" i="26"/>
  <c r="E744" i="23"/>
  <c r="E736" i="26"/>
  <c r="E736" i="23"/>
  <c r="E728" i="26"/>
  <c r="E728" i="23"/>
  <c r="E720" i="26"/>
  <c r="E720" i="23"/>
  <c r="E712" i="26"/>
  <c r="E712" i="23"/>
  <c r="E704" i="26"/>
  <c r="E704" i="23"/>
  <c r="E696" i="26"/>
  <c r="E696" i="23"/>
  <c r="E688" i="26"/>
  <c r="E688" i="23"/>
  <c r="E680" i="26"/>
  <c r="E680" i="23"/>
  <c r="E672" i="26"/>
  <c r="E672" i="23"/>
  <c r="E664" i="26"/>
  <c r="E664" i="23"/>
  <c r="E656" i="26"/>
  <c r="E656" i="23"/>
  <c r="E648" i="26"/>
  <c r="E648" i="23"/>
  <c r="E640" i="26"/>
  <c r="E640" i="23"/>
  <c r="E632" i="26"/>
  <c r="E632" i="23"/>
  <c r="E624" i="26"/>
  <c r="E624" i="23"/>
  <c r="E616" i="26"/>
  <c r="E616" i="23"/>
  <c r="E608" i="26"/>
  <c r="E608" i="23"/>
  <c r="E600" i="26"/>
  <c r="E600" i="23"/>
  <c r="E592" i="26"/>
  <c r="E592" i="23"/>
  <c r="E584" i="26"/>
  <c r="E584" i="23"/>
  <c r="E576" i="26"/>
  <c r="E576" i="23"/>
  <c r="E568" i="26"/>
  <c r="E568" i="23"/>
  <c r="E560" i="26"/>
  <c r="E560" i="23"/>
  <c r="E552" i="26"/>
  <c r="E552" i="23"/>
  <c r="E544" i="26"/>
  <c r="E544" i="23"/>
  <c r="E536" i="26"/>
  <c r="E536" i="23"/>
  <c r="E528" i="26"/>
  <c r="E528" i="23"/>
  <c r="E520" i="26"/>
  <c r="E520" i="23"/>
  <c r="E512" i="26"/>
  <c r="E512" i="23"/>
  <c r="E504" i="26"/>
  <c r="E504" i="23"/>
  <c r="E496" i="26"/>
  <c r="E496" i="23"/>
  <c r="E488" i="26"/>
  <c r="E488" i="23"/>
  <c r="E480" i="26"/>
  <c r="E480" i="23"/>
  <c r="E472" i="26"/>
  <c r="E472" i="23"/>
  <c r="E464" i="26"/>
  <c r="E464" i="23"/>
  <c r="E456" i="26"/>
  <c r="E456" i="23"/>
  <c r="E448" i="26"/>
  <c r="E448" i="23"/>
  <c r="E440" i="26"/>
  <c r="E440" i="23"/>
  <c r="E432" i="26"/>
  <c r="E432" i="23"/>
  <c r="E424" i="26"/>
  <c r="E424" i="23"/>
  <c r="E416" i="26"/>
  <c r="E416" i="23"/>
  <c r="E408" i="26"/>
  <c r="E408" i="23"/>
  <c r="E400" i="26"/>
  <c r="E400" i="23"/>
  <c r="E392" i="26"/>
  <c r="E392" i="23"/>
  <c r="E384" i="26"/>
  <c r="E384" i="23"/>
  <c r="E376" i="26"/>
  <c r="E376" i="23"/>
  <c r="E368" i="26"/>
  <c r="E368" i="23"/>
  <c r="E360" i="26"/>
  <c r="E360" i="23"/>
  <c r="E352" i="26"/>
  <c r="E352" i="23"/>
  <c r="E344" i="26"/>
  <c r="E344" i="23"/>
  <c r="E336" i="26"/>
  <c r="E336" i="23"/>
  <c r="E328" i="26"/>
  <c r="E328" i="23"/>
  <c r="E320" i="26"/>
  <c r="E320" i="23"/>
  <c r="E312" i="26"/>
  <c r="E312" i="23"/>
  <c r="E304" i="26"/>
  <c r="E304" i="23"/>
  <c r="E296" i="26"/>
  <c r="E296" i="23"/>
  <c r="E288" i="26"/>
  <c r="E288" i="23"/>
  <c r="E280" i="26"/>
  <c r="E280" i="23"/>
  <c r="E272" i="26"/>
  <c r="E272" i="23"/>
  <c r="E264" i="26"/>
  <c r="E264" i="23"/>
  <c r="E256" i="26"/>
  <c r="E256" i="23"/>
  <c r="E248" i="26"/>
  <c r="E248" i="23"/>
  <c r="E240" i="26"/>
  <c r="E240" i="23"/>
  <c r="E232" i="26"/>
  <c r="E232" i="23"/>
  <c r="E224" i="26"/>
  <c r="E224" i="23"/>
  <c r="E216" i="26"/>
  <c r="E216" i="23"/>
  <c r="E208" i="26"/>
  <c r="E208" i="23"/>
  <c r="E200" i="26"/>
  <c r="E200" i="23"/>
  <c r="E192" i="26"/>
  <c r="E192" i="23"/>
  <c r="E184" i="26"/>
  <c r="E184" i="23"/>
  <c r="E176" i="26"/>
  <c r="E176" i="23"/>
  <c r="E168" i="26"/>
  <c r="E168" i="23"/>
  <c r="E160" i="26"/>
  <c r="E160" i="23"/>
  <c r="E152" i="26"/>
  <c r="E152" i="23"/>
  <c r="E144" i="26"/>
  <c r="E144" i="23"/>
  <c r="E136" i="26"/>
  <c r="E136" i="23"/>
  <c r="E128" i="26"/>
  <c r="E128" i="23"/>
  <c r="E120" i="26"/>
  <c r="E120" i="23"/>
  <c r="E112" i="26"/>
  <c r="E112" i="23"/>
  <c r="E104" i="26"/>
  <c r="E104" i="23"/>
  <c r="E96" i="26"/>
  <c r="E96" i="23"/>
  <c r="E88" i="26"/>
  <c r="E88" i="23"/>
  <c r="E80" i="26"/>
  <c r="E80" i="23"/>
  <c r="E72" i="26"/>
  <c r="E72" i="23"/>
  <c r="E64" i="26"/>
  <c r="E64" i="23"/>
  <c r="E56" i="26"/>
  <c r="E56" i="23"/>
  <c r="E48" i="26"/>
  <c r="E48" i="23"/>
  <c r="E40" i="26"/>
  <c r="E40" i="23"/>
  <c r="E32" i="26"/>
  <c r="E32" i="23"/>
  <c r="E24" i="26"/>
  <c r="E24" i="23"/>
  <c r="E16" i="26"/>
  <c r="E16" i="23"/>
  <c r="E8" i="26"/>
  <c r="E8" i="23"/>
  <c r="E839" i="26"/>
  <c r="E839" i="23"/>
  <c r="E831" i="26"/>
  <c r="E831" i="23"/>
  <c r="E823" i="26"/>
  <c r="E823" i="23"/>
  <c r="E815" i="26"/>
  <c r="E815" i="23"/>
  <c r="E807" i="26"/>
  <c r="E807" i="23"/>
  <c r="E799" i="26"/>
  <c r="E799" i="23"/>
  <c r="E791" i="26"/>
  <c r="E791" i="23"/>
  <c r="E783" i="26"/>
  <c r="E783" i="23"/>
  <c r="E775" i="26"/>
  <c r="E775" i="23"/>
  <c r="E767" i="26"/>
  <c r="E767" i="23"/>
  <c r="E759" i="26"/>
  <c r="E759" i="23"/>
  <c r="E751" i="26"/>
  <c r="E751" i="23"/>
  <c r="E743" i="26"/>
  <c r="E743" i="23"/>
  <c r="E735" i="26"/>
  <c r="E735" i="23"/>
  <c r="E727" i="26"/>
  <c r="E727" i="23"/>
  <c r="E719" i="26"/>
  <c r="E719" i="23"/>
  <c r="E711" i="26"/>
  <c r="E711" i="23"/>
  <c r="E703" i="26"/>
  <c r="E703" i="23"/>
  <c r="E695" i="26"/>
  <c r="E695" i="23"/>
  <c r="E687" i="26"/>
  <c r="E687" i="23"/>
  <c r="E679" i="26"/>
  <c r="E679" i="23"/>
  <c r="E671" i="26"/>
  <c r="E671" i="23"/>
  <c r="E663" i="26"/>
  <c r="E663" i="23"/>
  <c r="E655" i="26"/>
  <c r="E655" i="23"/>
  <c r="E647" i="26"/>
  <c r="E647" i="23"/>
  <c r="E639" i="26"/>
  <c r="E639" i="23"/>
  <c r="E631" i="26"/>
  <c r="E631" i="23"/>
  <c r="E623" i="26"/>
  <c r="E623" i="23"/>
  <c r="E615" i="26"/>
  <c r="E615" i="23"/>
  <c r="E607" i="26"/>
  <c r="E607" i="23"/>
  <c r="E599" i="26"/>
  <c r="E599" i="23"/>
  <c r="E591" i="26"/>
  <c r="E591" i="23"/>
  <c r="E583" i="26"/>
  <c r="E583" i="23"/>
  <c r="E575" i="26"/>
  <c r="E575" i="23"/>
  <c r="E567" i="26"/>
  <c r="E567" i="23"/>
  <c r="E559" i="26"/>
  <c r="E559" i="23"/>
  <c r="E551" i="26"/>
  <c r="E551" i="23"/>
  <c r="E543" i="26"/>
  <c r="E543" i="23"/>
  <c r="E535" i="26"/>
  <c r="E535" i="23"/>
  <c r="E527" i="26"/>
  <c r="E527" i="23"/>
  <c r="E519" i="26"/>
  <c r="E519" i="23"/>
  <c r="E511" i="26"/>
  <c r="E511" i="23"/>
  <c r="E503" i="26"/>
  <c r="E503" i="23"/>
  <c r="E495" i="26"/>
  <c r="E495" i="23"/>
  <c r="E487" i="26"/>
  <c r="E487" i="23"/>
  <c r="E479" i="26"/>
  <c r="E479" i="23"/>
  <c r="E471" i="26"/>
  <c r="E471" i="23"/>
  <c r="E463" i="26"/>
  <c r="E463" i="23"/>
  <c r="E455" i="26"/>
  <c r="E455" i="23"/>
  <c r="E447" i="26"/>
  <c r="E447" i="23"/>
  <c r="E439" i="26"/>
  <c r="E439" i="23"/>
  <c r="E431" i="26"/>
  <c r="E431" i="23"/>
  <c r="E423" i="26"/>
  <c r="E423" i="23"/>
  <c r="E415" i="26"/>
  <c r="E415" i="23"/>
  <c r="E407" i="26"/>
  <c r="E407" i="23"/>
  <c r="E399" i="26"/>
  <c r="E399" i="23"/>
  <c r="E391" i="26"/>
  <c r="E391" i="23"/>
  <c r="E383" i="26"/>
  <c r="E383" i="23"/>
  <c r="E375" i="26"/>
  <c r="E375" i="23"/>
  <c r="E367" i="26"/>
  <c r="E367" i="23"/>
  <c r="E359" i="26"/>
  <c r="E359" i="23"/>
  <c r="E351" i="26"/>
  <c r="E351" i="23"/>
  <c r="E343" i="26"/>
  <c r="E343" i="23"/>
  <c r="E335" i="26"/>
  <c r="E335" i="23"/>
  <c r="E327" i="26"/>
  <c r="E327" i="23"/>
  <c r="E319" i="26"/>
  <c r="E319" i="23"/>
  <c r="E311" i="26"/>
  <c r="E311" i="23"/>
  <c r="E303" i="26"/>
  <c r="E303" i="23"/>
  <c r="E295" i="26"/>
  <c r="E295" i="23"/>
  <c r="E287" i="26"/>
  <c r="E287" i="23"/>
  <c r="E279" i="26"/>
  <c r="E279" i="23"/>
  <c r="E271" i="26"/>
  <c r="E271" i="23"/>
  <c r="E263" i="26"/>
  <c r="E263" i="23"/>
  <c r="E255" i="26"/>
  <c r="E255" i="23"/>
  <c r="E247" i="26"/>
  <c r="E247" i="23"/>
  <c r="E239" i="26"/>
  <c r="E239" i="23"/>
  <c r="E231" i="26"/>
  <c r="E231" i="23"/>
  <c r="E223" i="26"/>
  <c r="E223" i="23"/>
  <c r="E215" i="26"/>
  <c r="E215" i="23"/>
  <c r="E207" i="26"/>
  <c r="E207" i="23"/>
  <c r="E199" i="26"/>
  <c r="E199" i="23"/>
  <c r="E191" i="26"/>
  <c r="E191" i="23"/>
  <c r="E183" i="26"/>
  <c r="E183" i="23"/>
  <c r="E175" i="26"/>
  <c r="E175" i="23"/>
  <c r="E167" i="26"/>
  <c r="E167" i="23"/>
  <c r="E159" i="26"/>
  <c r="E159" i="23"/>
  <c r="E151" i="26"/>
  <c r="E151" i="23"/>
  <c r="E143" i="26"/>
  <c r="E143" i="23"/>
  <c r="E135" i="26"/>
  <c r="E135" i="23"/>
  <c r="E127" i="26"/>
  <c r="E127" i="23"/>
  <c r="E119" i="26"/>
  <c r="E119" i="23"/>
  <c r="E111" i="26"/>
  <c r="E111" i="23"/>
  <c r="E103" i="26"/>
  <c r="E103" i="23"/>
  <c r="E95" i="26"/>
  <c r="E95" i="23"/>
  <c r="E87" i="26"/>
  <c r="E87" i="23"/>
  <c r="E79" i="26"/>
  <c r="E79" i="23"/>
  <c r="E71" i="26"/>
  <c r="E71" i="23"/>
  <c r="E63" i="26"/>
  <c r="E63" i="23"/>
  <c r="E55" i="26"/>
  <c r="E55" i="23"/>
  <c r="E47" i="26"/>
  <c r="E47" i="23"/>
  <c r="E39" i="26"/>
  <c r="E39" i="23"/>
  <c r="E31" i="26"/>
  <c r="E31" i="23"/>
  <c r="E23" i="26"/>
  <c r="E23" i="23"/>
  <c r="E15" i="26"/>
  <c r="E15" i="23"/>
  <c r="E7" i="26"/>
  <c r="E7" i="23"/>
  <c r="D481" i="6"/>
  <c r="D481" i="26" s="1"/>
  <c r="F49" i="25"/>
  <c r="D257" i="6"/>
  <c r="D257" i="26" s="1"/>
  <c r="F22" i="25"/>
  <c r="D569" i="6"/>
  <c r="D569" i="26" s="1"/>
  <c r="F75" i="25"/>
  <c r="E838" i="26"/>
  <c r="E838" i="23"/>
  <c r="E830" i="26"/>
  <c r="E830" i="23"/>
  <c r="E822" i="26"/>
  <c r="E822" i="23"/>
  <c r="E814" i="26"/>
  <c r="E814" i="23"/>
  <c r="E806" i="26"/>
  <c r="E806" i="23"/>
  <c r="E798" i="26"/>
  <c r="E798" i="23"/>
  <c r="E790" i="26"/>
  <c r="E790" i="23"/>
  <c r="E782" i="26"/>
  <c r="E782" i="23"/>
  <c r="E774" i="26"/>
  <c r="E774" i="23"/>
  <c r="E766" i="26"/>
  <c r="E766" i="23"/>
  <c r="E758" i="26"/>
  <c r="E758" i="23"/>
  <c r="E750" i="26"/>
  <c r="E750" i="23"/>
  <c r="E742" i="26"/>
  <c r="E742" i="23"/>
  <c r="E734" i="26"/>
  <c r="E734" i="23"/>
  <c r="E726" i="26"/>
  <c r="E726" i="23"/>
  <c r="E718" i="26"/>
  <c r="E718" i="23"/>
  <c r="E710" i="26"/>
  <c r="E710" i="23"/>
  <c r="E702" i="26"/>
  <c r="E702" i="23"/>
  <c r="E694" i="26"/>
  <c r="E694" i="23"/>
  <c r="E686" i="26"/>
  <c r="E686" i="23"/>
  <c r="E678" i="26"/>
  <c r="E678" i="23"/>
  <c r="E670" i="26"/>
  <c r="E670" i="23"/>
  <c r="E662" i="26"/>
  <c r="E662" i="23"/>
  <c r="E654" i="26"/>
  <c r="E654" i="23"/>
  <c r="E646" i="26"/>
  <c r="E646" i="23"/>
  <c r="E638" i="26"/>
  <c r="E638" i="23"/>
  <c r="E630" i="26"/>
  <c r="E630" i="23"/>
  <c r="E622" i="26"/>
  <c r="E622" i="23"/>
  <c r="E614" i="26"/>
  <c r="E614" i="23"/>
  <c r="E606" i="26"/>
  <c r="E606" i="23"/>
  <c r="E598" i="26"/>
  <c r="E598" i="23"/>
  <c r="E590" i="26"/>
  <c r="E590" i="23"/>
  <c r="E582" i="26"/>
  <c r="E582" i="23"/>
  <c r="E574" i="26"/>
  <c r="E574" i="23"/>
  <c r="E566" i="26"/>
  <c r="E566" i="23"/>
  <c r="E558" i="26"/>
  <c r="E558" i="23"/>
  <c r="E550" i="26"/>
  <c r="E550" i="23"/>
  <c r="E542" i="26"/>
  <c r="E542" i="23"/>
  <c r="E534" i="26"/>
  <c r="E534" i="23"/>
  <c r="E526" i="26"/>
  <c r="E526" i="23"/>
  <c r="E518" i="26"/>
  <c r="E518" i="23"/>
  <c r="E510" i="26"/>
  <c r="E510" i="23"/>
  <c r="E502" i="26"/>
  <c r="E502" i="23"/>
  <c r="E494" i="26"/>
  <c r="E494" i="23"/>
  <c r="E486" i="26"/>
  <c r="E486" i="23"/>
  <c r="E478" i="26"/>
  <c r="E478" i="23"/>
  <c r="E470" i="26"/>
  <c r="E470" i="23"/>
  <c r="E462" i="26"/>
  <c r="E462" i="23"/>
  <c r="E454" i="26"/>
  <c r="E454" i="23"/>
  <c r="E446" i="26"/>
  <c r="E446" i="23"/>
  <c r="E438" i="26"/>
  <c r="E438" i="23"/>
  <c r="E430" i="26"/>
  <c r="E430" i="23"/>
  <c r="E422" i="26"/>
  <c r="E422" i="23"/>
  <c r="E414" i="26"/>
  <c r="E414" i="23"/>
  <c r="E406" i="26"/>
  <c r="E406" i="23"/>
  <c r="E398" i="26"/>
  <c r="E398" i="23"/>
  <c r="E390" i="26"/>
  <c r="E390" i="23"/>
  <c r="E382" i="26"/>
  <c r="E382" i="23"/>
  <c r="E374" i="26"/>
  <c r="E374" i="23"/>
  <c r="E366" i="26"/>
  <c r="E366" i="23"/>
  <c r="E358" i="26"/>
  <c r="E358" i="23"/>
  <c r="E350" i="26"/>
  <c r="E350" i="23"/>
  <c r="E342" i="26"/>
  <c r="E342" i="23"/>
  <c r="E334" i="26"/>
  <c r="E334" i="23"/>
  <c r="E326" i="26"/>
  <c r="E326" i="23"/>
  <c r="E318" i="26"/>
  <c r="E318" i="23"/>
  <c r="E310" i="26"/>
  <c r="E310" i="23"/>
  <c r="E302" i="26"/>
  <c r="E302" i="23"/>
  <c r="E294" i="26"/>
  <c r="E294" i="23"/>
  <c r="E286" i="26"/>
  <c r="E286" i="23"/>
  <c r="E278" i="26"/>
  <c r="E278" i="23"/>
  <c r="E270" i="26"/>
  <c r="E270" i="23"/>
  <c r="E262" i="26"/>
  <c r="E262" i="23"/>
  <c r="E254" i="26"/>
  <c r="E254" i="23"/>
  <c r="E246" i="26"/>
  <c r="E246" i="23"/>
  <c r="E238" i="26"/>
  <c r="E238" i="23"/>
  <c r="E230" i="26"/>
  <c r="E230" i="23"/>
  <c r="E222" i="26"/>
  <c r="E222" i="23"/>
  <c r="E214" i="26"/>
  <c r="E214" i="23"/>
  <c r="E206" i="26"/>
  <c r="E206" i="23"/>
  <c r="E198" i="26"/>
  <c r="E198" i="23"/>
  <c r="E190" i="26"/>
  <c r="E190" i="23"/>
  <c r="E182" i="26"/>
  <c r="E182" i="23"/>
  <c r="E174" i="26"/>
  <c r="E174" i="23"/>
  <c r="E166" i="26"/>
  <c r="E166" i="23"/>
  <c r="E158" i="26"/>
  <c r="E158" i="23"/>
  <c r="E150" i="26"/>
  <c r="E150" i="23"/>
  <c r="E142" i="26"/>
  <c r="E142" i="23"/>
  <c r="E134" i="26"/>
  <c r="E134" i="23"/>
  <c r="E126" i="26"/>
  <c r="E126" i="23"/>
  <c r="E118" i="26"/>
  <c r="E118" i="23"/>
  <c r="E110" i="26"/>
  <c r="E110" i="23"/>
  <c r="E102" i="26"/>
  <c r="E102" i="23"/>
  <c r="E94" i="26"/>
  <c r="E94" i="23"/>
  <c r="E86" i="26"/>
  <c r="E86" i="23"/>
  <c r="E78" i="26"/>
  <c r="E78" i="23"/>
  <c r="E70" i="26"/>
  <c r="E70" i="23"/>
  <c r="E62" i="26"/>
  <c r="E62" i="23"/>
  <c r="E54" i="26"/>
  <c r="E54" i="23"/>
  <c r="E46" i="26"/>
  <c r="E46" i="23"/>
  <c r="E38" i="26"/>
  <c r="E38" i="23"/>
  <c r="E30" i="26"/>
  <c r="E30" i="23"/>
  <c r="E22" i="26"/>
  <c r="E22" i="23"/>
  <c r="E14" i="26"/>
  <c r="E14" i="23"/>
  <c r="E6" i="26"/>
  <c r="E6" i="23"/>
  <c r="D608" i="6"/>
  <c r="D608" i="26" s="1"/>
  <c r="F93" i="25"/>
  <c r="D281" i="6"/>
  <c r="D281" i="26" s="1"/>
  <c r="F34" i="25"/>
  <c r="E837" i="26"/>
  <c r="E837" i="23"/>
  <c r="E829" i="26"/>
  <c r="E829" i="23"/>
  <c r="E821" i="26"/>
  <c r="E821" i="23"/>
  <c r="E813" i="26"/>
  <c r="E813" i="23"/>
  <c r="E805" i="26"/>
  <c r="E805" i="23"/>
  <c r="E797" i="26"/>
  <c r="E797" i="23"/>
  <c r="E789" i="26"/>
  <c r="E789" i="23"/>
  <c r="E781" i="26"/>
  <c r="E781" i="23"/>
  <c r="E773" i="26"/>
  <c r="E773" i="23"/>
  <c r="E765" i="26"/>
  <c r="E765" i="23"/>
  <c r="E757" i="26"/>
  <c r="E757" i="23"/>
  <c r="E749" i="26"/>
  <c r="E749" i="23"/>
  <c r="E741" i="26"/>
  <c r="E741" i="23"/>
  <c r="E733" i="26"/>
  <c r="E733" i="23"/>
  <c r="E725" i="26"/>
  <c r="E725" i="23"/>
  <c r="E717" i="26"/>
  <c r="E717" i="23"/>
  <c r="E709" i="26"/>
  <c r="E709" i="23"/>
  <c r="E701" i="26"/>
  <c r="E701" i="23"/>
  <c r="E693" i="26"/>
  <c r="E693" i="23"/>
  <c r="E685" i="26"/>
  <c r="E685" i="23"/>
  <c r="E677" i="26"/>
  <c r="E677" i="23"/>
  <c r="E669" i="26"/>
  <c r="E669" i="23"/>
  <c r="E661" i="26"/>
  <c r="E661" i="23"/>
  <c r="E653" i="26"/>
  <c r="E653" i="23"/>
  <c r="E645" i="26"/>
  <c r="E645" i="23"/>
  <c r="E637" i="26"/>
  <c r="E637" i="23"/>
  <c r="E629" i="26"/>
  <c r="E629" i="23"/>
  <c r="E621" i="26"/>
  <c r="E621" i="23"/>
  <c r="E613" i="26"/>
  <c r="E613" i="23"/>
  <c r="E605" i="26"/>
  <c r="E605" i="23"/>
  <c r="E597" i="26"/>
  <c r="E597" i="23"/>
  <c r="E589" i="26"/>
  <c r="E589" i="23"/>
  <c r="E581" i="26"/>
  <c r="E581" i="23"/>
  <c r="E573" i="26"/>
  <c r="E573" i="23"/>
  <c r="E565" i="26"/>
  <c r="E565" i="23"/>
  <c r="E557" i="26"/>
  <c r="E557" i="23"/>
  <c r="E549" i="26"/>
  <c r="E549" i="23"/>
  <c r="E541" i="26"/>
  <c r="E541" i="23"/>
  <c r="E533" i="26"/>
  <c r="E533" i="23"/>
  <c r="E525" i="26"/>
  <c r="E525" i="23"/>
  <c r="E517" i="26"/>
  <c r="E517" i="23"/>
  <c r="E509" i="26"/>
  <c r="E509" i="23"/>
  <c r="E501" i="26"/>
  <c r="E501" i="23"/>
  <c r="E493" i="26"/>
  <c r="E493" i="23"/>
  <c r="E485" i="26"/>
  <c r="E485" i="23"/>
  <c r="E477" i="26"/>
  <c r="E477" i="23"/>
  <c r="E469" i="26"/>
  <c r="E469" i="23"/>
  <c r="E461" i="26"/>
  <c r="E461" i="23"/>
  <c r="E453" i="26"/>
  <c r="E453" i="23"/>
  <c r="E445" i="26"/>
  <c r="E445" i="23"/>
  <c r="E437" i="26"/>
  <c r="E437" i="23"/>
  <c r="E429" i="26"/>
  <c r="E429" i="23"/>
  <c r="E421" i="26"/>
  <c r="E421" i="23"/>
  <c r="E413" i="26"/>
  <c r="E413" i="23"/>
  <c r="E405" i="26"/>
  <c r="E405" i="23"/>
  <c r="E397" i="26"/>
  <c r="E397" i="23"/>
  <c r="E389" i="26"/>
  <c r="E389" i="23"/>
  <c r="E381" i="26"/>
  <c r="E381" i="23"/>
  <c r="E373" i="26"/>
  <c r="E373" i="23"/>
  <c r="E365" i="26"/>
  <c r="E365" i="23"/>
  <c r="E357" i="26"/>
  <c r="E357" i="23"/>
  <c r="E349" i="26"/>
  <c r="E349" i="23"/>
  <c r="E341" i="26"/>
  <c r="E341" i="23"/>
  <c r="E333" i="26"/>
  <c r="E333" i="23"/>
  <c r="E325" i="26"/>
  <c r="E325" i="23"/>
  <c r="E317" i="26"/>
  <c r="E317" i="23"/>
  <c r="E309" i="26"/>
  <c r="E309" i="23"/>
  <c r="E301" i="26"/>
  <c r="E301" i="23"/>
  <c r="E293" i="26"/>
  <c r="E293" i="23"/>
  <c r="E285" i="26"/>
  <c r="E285" i="23"/>
  <c r="E277" i="26"/>
  <c r="E277" i="23"/>
  <c r="E269" i="26"/>
  <c r="E269" i="23"/>
  <c r="E261" i="26"/>
  <c r="E261" i="23"/>
  <c r="E253" i="26"/>
  <c r="E253" i="23"/>
  <c r="E245" i="26"/>
  <c r="E245" i="23"/>
  <c r="E237" i="26"/>
  <c r="E237" i="23"/>
  <c r="E229" i="26"/>
  <c r="E229" i="23"/>
  <c r="E221" i="26"/>
  <c r="E221" i="23"/>
  <c r="E213" i="26"/>
  <c r="E213" i="23"/>
  <c r="E205" i="26"/>
  <c r="E205" i="23"/>
  <c r="E197" i="26"/>
  <c r="E197" i="23"/>
  <c r="E189" i="26"/>
  <c r="E189" i="23"/>
  <c r="E181" i="26"/>
  <c r="E181" i="23"/>
  <c r="E173" i="26"/>
  <c r="E173" i="23"/>
  <c r="E165" i="26"/>
  <c r="E165" i="23"/>
  <c r="E157" i="26"/>
  <c r="E157" i="23"/>
  <c r="E149" i="26"/>
  <c r="E149" i="23"/>
  <c r="E141" i="26"/>
  <c r="E141" i="23"/>
  <c r="E133" i="26"/>
  <c r="E133" i="23"/>
  <c r="E125" i="26"/>
  <c r="E125" i="23"/>
  <c r="E117" i="26"/>
  <c r="E117" i="23"/>
  <c r="E109" i="26"/>
  <c r="E109" i="23"/>
  <c r="E101" i="26"/>
  <c r="E101" i="23"/>
  <c r="E93" i="26"/>
  <c r="E93" i="23"/>
  <c r="E85" i="26"/>
  <c r="E85" i="23"/>
  <c r="E77" i="26"/>
  <c r="E77" i="23"/>
  <c r="E69" i="26"/>
  <c r="E69" i="23"/>
  <c r="E61" i="26"/>
  <c r="E61" i="23"/>
  <c r="E53" i="26"/>
  <c r="E53" i="23"/>
  <c r="E45" i="26"/>
  <c r="E45" i="23"/>
  <c r="E37" i="26"/>
  <c r="E37" i="23"/>
  <c r="E29" i="26"/>
  <c r="E29" i="23"/>
  <c r="E21" i="26"/>
  <c r="E21" i="23"/>
  <c r="E13" i="26"/>
  <c r="E13" i="23"/>
  <c r="E5" i="26"/>
  <c r="E5" i="23"/>
  <c r="D233" i="6"/>
  <c r="D233" i="26" s="1"/>
  <c r="F15" i="25"/>
  <c r="D137" i="6"/>
  <c r="D137" i="26" s="1"/>
  <c r="F7" i="25"/>
  <c r="E836" i="26"/>
  <c r="E836" i="23"/>
  <c r="E828" i="26"/>
  <c r="E828" i="23"/>
  <c r="E820" i="26"/>
  <c r="E820" i="23"/>
  <c r="E812" i="26"/>
  <c r="E812" i="23"/>
  <c r="E804" i="26"/>
  <c r="E804" i="23"/>
  <c r="E796" i="26"/>
  <c r="E796" i="23"/>
  <c r="E788" i="26"/>
  <c r="E788" i="23"/>
  <c r="E780" i="26"/>
  <c r="E780" i="23"/>
  <c r="E772" i="26"/>
  <c r="E772" i="23"/>
  <c r="E764" i="26"/>
  <c r="E764" i="23"/>
  <c r="E756" i="26"/>
  <c r="E756" i="23"/>
  <c r="E748" i="26"/>
  <c r="E748" i="23"/>
  <c r="E740" i="26"/>
  <c r="E740" i="23"/>
  <c r="E732" i="26"/>
  <c r="E732" i="23"/>
  <c r="E724" i="26"/>
  <c r="E724" i="23"/>
  <c r="E716" i="26"/>
  <c r="E716" i="23"/>
  <c r="E708" i="26"/>
  <c r="E708" i="23"/>
  <c r="E700" i="26"/>
  <c r="E700" i="23"/>
  <c r="E692" i="26"/>
  <c r="E692" i="23"/>
  <c r="E684" i="26"/>
  <c r="E684" i="23"/>
  <c r="E676" i="26"/>
  <c r="E676" i="23"/>
  <c r="E668" i="26"/>
  <c r="E668" i="23"/>
  <c r="E660" i="26"/>
  <c r="E660" i="23"/>
  <c r="E652" i="26"/>
  <c r="E652" i="23"/>
  <c r="E644" i="26"/>
  <c r="E644" i="23"/>
  <c r="E636" i="26"/>
  <c r="E636" i="23"/>
  <c r="E628" i="26"/>
  <c r="E628" i="23"/>
  <c r="E620" i="26"/>
  <c r="E620" i="23"/>
  <c r="E612" i="26"/>
  <c r="E612" i="23"/>
  <c r="E604" i="26"/>
  <c r="E604" i="23"/>
  <c r="E596" i="26"/>
  <c r="E596" i="23"/>
  <c r="E588" i="26"/>
  <c r="E588" i="23"/>
  <c r="E580" i="26"/>
  <c r="E580" i="23"/>
  <c r="E572" i="26"/>
  <c r="E572" i="23"/>
  <c r="E564" i="26"/>
  <c r="E564" i="23"/>
  <c r="E556" i="26"/>
  <c r="E556" i="23"/>
  <c r="E548" i="26"/>
  <c r="E548" i="23"/>
  <c r="E540" i="26"/>
  <c r="E540" i="23"/>
  <c r="E532" i="26"/>
  <c r="E532" i="23"/>
  <c r="E524" i="26"/>
  <c r="E524" i="23"/>
  <c r="E516" i="26"/>
  <c r="E516" i="23"/>
  <c r="E508" i="26"/>
  <c r="E508" i="23"/>
  <c r="E500" i="26"/>
  <c r="E500" i="23"/>
  <c r="E492" i="26"/>
  <c r="E492" i="23"/>
  <c r="E484" i="26"/>
  <c r="E484" i="23"/>
  <c r="E476" i="26"/>
  <c r="E476" i="23"/>
  <c r="E468" i="26"/>
  <c r="E468" i="23"/>
  <c r="E460" i="26"/>
  <c r="E460" i="23"/>
  <c r="E452" i="26"/>
  <c r="E452" i="23"/>
  <c r="E444" i="26"/>
  <c r="E444" i="23"/>
  <c r="E436" i="26"/>
  <c r="E436" i="23"/>
  <c r="E428" i="26"/>
  <c r="E428" i="23"/>
  <c r="E420" i="26"/>
  <c r="E420" i="23"/>
  <c r="E412" i="26"/>
  <c r="E412" i="23"/>
  <c r="E404" i="26"/>
  <c r="E404" i="23"/>
  <c r="E396" i="26"/>
  <c r="E396" i="23"/>
  <c r="E388" i="26"/>
  <c r="E388" i="23"/>
  <c r="E380" i="26"/>
  <c r="E380" i="23"/>
  <c r="E372" i="26"/>
  <c r="E372" i="23"/>
  <c r="E364" i="26"/>
  <c r="E364" i="23"/>
  <c r="E356" i="26"/>
  <c r="E356" i="23"/>
  <c r="E348" i="26"/>
  <c r="E348" i="23"/>
  <c r="E340" i="26"/>
  <c r="E340" i="23"/>
  <c r="E332" i="26"/>
  <c r="E332" i="23"/>
  <c r="E324" i="26"/>
  <c r="E324" i="23"/>
  <c r="E316" i="26"/>
  <c r="E316" i="23"/>
  <c r="E308" i="26"/>
  <c r="E308" i="23"/>
  <c r="E300" i="26"/>
  <c r="E300" i="23"/>
  <c r="E292" i="26"/>
  <c r="E292" i="23"/>
  <c r="E284" i="26"/>
  <c r="E284" i="23"/>
  <c r="E276" i="26"/>
  <c r="E276" i="23"/>
  <c r="E268" i="26"/>
  <c r="E268" i="23"/>
  <c r="E260" i="26"/>
  <c r="E260" i="23"/>
  <c r="E252" i="26"/>
  <c r="E252" i="23"/>
  <c r="E244" i="26"/>
  <c r="E244" i="23"/>
  <c r="E236" i="26"/>
  <c r="E236" i="23"/>
  <c r="E228" i="26"/>
  <c r="E228" i="23"/>
  <c r="E220" i="26"/>
  <c r="E220" i="23"/>
  <c r="E212" i="26"/>
  <c r="E212" i="23"/>
  <c r="E204" i="26"/>
  <c r="E204" i="23"/>
  <c r="E196" i="26"/>
  <c r="E196" i="23"/>
  <c r="E188" i="26"/>
  <c r="E188" i="23"/>
  <c r="E180" i="26"/>
  <c r="E180" i="23"/>
  <c r="E172" i="26"/>
  <c r="E172" i="23"/>
  <c r="E164" i="26"/>
  <c r="E164" i="23"/>
  <c r="E156" i="26"/>
  <c r="E156" i="23"/>
  <c r="E148" i="26"/>
  <c r="E148" i="23"/>
  <c r="E140" i="26"/>
  <c r="E140" i="23"/>
  <c r="E132" i="26"/>
  <c r="E132" i="23"/>
  <c r="E124" i="26"/>
  <c r="E124" i="23"/>
  <c r="E116" i="26"/>
  <c r="E116" i="23"/>
  <c r="E108" i="26"/>
  <c r="E108" i="23"/>
  <c r="E100" i="26"/>
  <c r="E100" i="23"/>
  <c r="E92" i="26"/>
  <c r="E92" i="23"/>
  <c r="E84" i="26"/>
  <c r="E84" i="23"/>
  <c r="E76" i="26"/>
  <c r="E76" i="23"/>
  <c r="E68" i="26"/>
  <c r="E68" i="23"/>
  <c r="E60" i="26"/>
  <c r="E60" i="23"/>
  <c r="E52" i="26"/>
  <c r="E52" i="23"/>
  <c r="E44" i="26"/>
  <c r="E44" i="23"/>
  <c r="E36" i="26"/>
  <c r="E36" i="23"/>
  <c r="E28" i="26"/>
  <c r="E28" i="23"/>
  <c r="E20" i="26"/>
  <c r="E20" i="23"/>
  <c r="E12" i="26"/>
  <c r="E12" i="23"/>
  <c r="E4" i="26"/>
  <c r="E4" i="23"/>
  <c r="D273" i="6"/>
  <c r="D273" i="26" s="1"/>
  <c r="F30" i="25"/>
  <c r="D753" i="6"/>
  <c r="D753" i="26" s="1"/>
  <c r="F108" i="25"/>
  <c r="D593" i="6"/>
  <c r="D593" i="26" s="1"/>
  <c r="F86" i="25"/>
  <c r="D577" i="6"/>
  <c r="D577" i="26" s="1"/>
  <c r="F79" i="25"/>
  <c r="D265" i="6"/>
  <c r="D265" i="26" s="1"/>
  <c r="F27" i="25"/>
  <c r="E835" i="26"/>
  <c r="E835" i="23"/>
  <c r="E827" i="26"/>
  <c r="E827" i="23"/>
  <c r="E819" i="26"/>
  <c r="E819" i="23"/>
  <c r="E811" i="26"/>
  <c r="E811" i="23"/>
  <c r="E803" i="26"/>
  <c r="E803" i="23"/>
  <c r="E795" i="26"/>
  <c r="E795" i="23"/>
  <c r="E787" i="26"/>
  <c r="E787" i="23"/>
  <c r="E779" i="26"/>
  <c r="E779" i="23"/>
  <c r="E771" i="26"/>
  <c r="E771" i="23"/>
  <c r="E763" i="26"/>
  <c r="E763" i="23"/>
  <c r="E755" i="26"/>
  <c r="E755" i="23"/>
  <c r="E747" i="26"/>
  <c r="E747" i="23"/>
  <c r="E739" i="26"/>
  <c r="E739" i="23"/>
  <c r="E731" i="26"/>
  <c r="E731" i="23"/>
  <c r="E723" i="26"/>
  <c r="E723" i="23"/>
  <c r="E715" i="26"/>
  <c r="E715" i="23"/>
  <c r="E707" i="26"/>
  <c r="E707" i="23"/>
  <c r="E699" i="26"/>
  <c r="E699" i="23"/>
  <c r="E691" i="26"/>
  <c r="E691" i="23"/>
  <c r="E683" i="26"/>
  <c r="E683" i="23"/>
  <c r="E675" i="26"/>
  <c r="E675" i="23"/>
  <c r="E667" i="26"/>
  <c r="E667" i="23"/>
  <c r="E659" i="26"/>
  <c r="E659" i="23"/>
  <c r="E651" i="26"/>
  <c r="E651" i="23"/>
  <c r="E643" i="26"/>
  <c r="E643" i="23"/>
  <c r="E635" i="26"/>
  <c r="E635" i="23"/>
  <c r="E627" i="26"/>
  <c r="E627" i="23"/>
  <c r="E619" i="26"/>
  <c r="E619" i="23"/>
  <c r="E611" i="26"/>
  <c r="E611" i="23"/>
  <c r="E603" i="26"/>
  <c r="E603" i="23"/>
  <c r="E595" i="26"/>
  <c r="E595" i="23"/>
  <c r="E587" i="26"/>
  <c r="E587" i="23"/>
  <c r="E579" i="26"/>
  <c r="E579" i="23"/>
  <c r="E571" i="26"/>
  <c r="E571" i="23"/>
  <c r="E563" i="26"/>
  <c r="E563" i="23"/>
  <c r="E555" i="26"/>
  <c r="E555" i="23"/>
  <c r="E547" i="26"/>
  <c r="E547" i="23"/>
  <c r="E539" i="26"/>
  <c r="E539" i="23"/>
  <c r="E531" i="26"/>
  <c r="E531" i="23"/>
  <c r="E523" i="26"/>
  <c r="E523" i="23"/>
  <c r="E515" i="26"/>
  <c r="E515" i="23"/>
  <c r="E507" i="26"/>
  <c r="E507" i="23"/>
  <c r="E499" i="26"/>
  <c r="E499" i="23"/>
  <c r="E491" i="26"/>
  <c r="E491" i="23"/>
  <c r="E483" i="26"/>
  <c r="E483" i="23"/>
  <c r="E475" i="26"/>
  <c r="E475" i="23"/>
  <c r="E467" i="26"/>
  <c r="E467" i="23"/>
  <c r="E459" i="26"/>
  <c r="E459" i="23"/>
  <c r="E451" i="26"/>
  <c r="E451" i="23"/>
  <c r="E443" i="26"/>
  <c r="E443" i="23"/>
  <c r="E435" i="26"/>
  <c r="E435" i="23"/>
  <c r="E427" i="26"/>
  <c r="E427" i="23"/>
  <c r="E419" i="26"/>
  <c r="E419" i="23"/>
  <c r="E411" i="26"/>
  <c r="E411" i="23"/>
  <c r="E403" i="26"/>
  <c r="E403" i="23"/>
  <c r="E395" i="26"/>
  <c r="E395" i="23"/>
  <c r="E387" i="26"/>
  <c r="E387" i="23"/>
  <c r="E379" i="26"/>
  <c r="E379" i="23"/>
  <c r="E371" i="26"/>
  <c r="E371" i="23"/>
  <c r="E363" i="26"/>
  <c r="E363" i="23"/>
  <c r="E355" i="26"/>
  <c r="E355" i="23"/>
  <c r="E347" i="26"/>
  <c r="E347" i="23"/>
  <c r="E339" i="26"/>
  <c r="E339" i="23"/>
  <c r="E331" i="26"/>
  <c r="E331" i="23"/>
  <c r="E323" i="26"/>
  <c r="E323" i="23"/>
  <c r="E315" i="26"/>
  <c r="E315" i="23"/>
  <c r="E307" i="26"/>
  <c r="E307" i="23"/>
  <c r="E299" i="26"/>
  <c r="E299" i="23"/>
  <c r="E291" i="26"/>
  <c r="E291" i="23"/>
  <c r="E283" i="26"/>
  <c r="E283" i="23"/>
  <c r="E275" i="26"/>
  <c r="E275" i="23"/>
  <c r="E267" i="26"/>
  <c r="E267" i="23"/>
  <c r="E259" i="26"/>
  <c r="E259" i="23"/>
  <c r="E251" i="26"/>
  <c r="E251" i="23"/>
  <c r="E243" i="26"/>
  <c r="E243" i="23"/>
  <c r="E235" i="26"/>
  <c r="E235" i="23"/>
  <c r="E227" i="26"/>
  <c r="E227" i="23"/>
  <c r="E219" i="26"/>
  <c r="E219" i="23"/>
  <c r="E211" i="26"/>
  <c r="E211" i="23"/>
  <c r="E203" i="26"/>
  <c r="E203" i="23"/>
  <c r="E195" i="26"/>
  <c r="E195" i="23"/>
  <c r="E187" i="26"/>
  <c r="E187" i="23"/>
  <c r="E179" i="26"/>
  <c r="E179" i="23"/>
  <c r="E171" i="26"/>
  <c r="E171" i="23"/>
  <c r="E163" i="26"/>
  <c r="E163" i="23"/>
  <c r="E155" i="26"/>
  <c r="E155" i="23"/>
  <c r="E147" i="26"/>
  <c r="E147" i="23"/>
  <c r="E139" i="26"/>
  <c r="E139" i="23"/>
  <c r="E131" i="26"/>
  <c r="E131" i="23"/>
  <c r="E123" i="26"/>
  <c r="E123" i="23"/>
  <c r="E115" i="26"/>
  <c r="E115" i="23"/>
  <c r="E107" i="26"/>
  <c r="E107" i="23"/>
  <c r="E99" i="26"/>
  <c r="E99" i="23"/>
  <c r="E91" i="26"/>
  <c r="E91" i="23"/>
  <c r="E83" i="26"/>
  <c r="E83" i="23"/>
  <c r="E75" i="26"/>
  <c r="E75" i="23"/>
  <c r="E67" i="26"/>
  <c r="E67" i="23"/>
  <c r="E59" i="26"/>
  <c r="E59" i="23"/>
  <c r="E51" i="26"/>
  <c r="E51" i="23"/>
  <c r="E43" i="26"/>
  <c r="E43" i="23"/>
  <c r="E35" i="26"/>
  <c r="E35" i="23"/>
  <c r="E27" i="26"/>
  <c r="E27" i="23"/>
  <c r="E19" i="26"/>
  <c r="E19" i="23"/>
  <c r="E11" i="26"/>
  <c r="E11" i="23"/>
  <c r="E3" i="26"/>
  <c r="E3" i="23"/>
  <c r="D294" i="6"/>
  <c r="D294" i="26" s="1"/>
  <c r="D206" i="6"/>
  <c r="D206" i="26" s="1"/>
  <c r="D798" i="6"/>
  <c r="D798" i="26" s="1"/>
  <c r="D590" i="6"/>
  <c r="D590" i="26" s="1"/>
  <c r="D446" i="6"/>
  <c r="D446" i="26" s="1"/>
  <c r="D270" i="6"/>
  <c r="D270" i="26" s="1"/>
  <c r="D198" i="6"/>
  <c r="D198" i="26" s="1"/>
  <c r="D86" i="6"/>
  <c r="D86" i="26" s="1"/>
  <c r="D30" i="6"/>
  <c r="D30" i="26" s="1"/>
  <c r="D22" i="6"/>
  <c r="D22" i="26" s="1"/>
  <c r="D459" i="6"/>
  <c r="D459" i="26" s="1"/>
  <c r="D307" i="6"/>
  <c r="D307" i="26" s="1"/>
  <c r="D291" i="6"/>
  <c r="D291" i="26" s="1"/>
  <c r="D203" i="6"/>
  <c r="D203" i="26" s="1"/>
  <c r="D139" i="6"/>
  <c r="D139" i="26" s="1"/>
  <c r="D518" i="6"/>
  <c r="D518" i="26" s="1"/>
  <c r="D502" i="6"/>
  <c r="D502" i="26" s="1"/>
  <c r="D366" i="6"/>
  <c r="D366" i="26" s="1"/>
  <c r="D286" i="6"/>
  <c r="D286" i="26" s="1"/>
  <c r="D94" i="6"/>
  <c r="D94" i="26" s="1"/>
  <c r="D694" i="6"/>
  <c r="D694" i="26" s="1"/>
  <c r="D470" i="6"/>
  <c r="D470" i="26" s="1"/>
  <c r="D334" i="6"/>
  <c r="D334" i="26" s="1"/>
  <c r="D174" i="6"/>
  <c r="D174" i="26" s="1"/>
  <c r="D141" i="6"/>
  <c r="D141" i="26" s="1"/>
  <c r="D118" i="6"/>
  <c r="D118" i="26" s="1"/>
  <c r="D14" i="6"/>
  <c r="D14" i="26" s="1"/>
  <c r="D820" i="6"/>
  <c r="D820" i="26" s="1"/>
  <c r="D788" i="6"/>
  <c r="D788" i="26" s="1"/>
  <c r="D740" i="6"/>
  <c r="D740" i="26" s="1"/>
  <c r="D676" i="6"/>
  <c r="D676" i="26" s="1"/>
  <c r="D524" i="6"/>
  <c r="D524" i="26" s="1"/>
  <c r="D460" i="6"/>
  <c r="D460" i="26" s="1"/>
  <c r="D308" i="6"/>
  <c r="D308" i="26" s="1"/>
  <c r="D427" i="6"/>
  <c r="D427" i="26" s="1"/>
  <c r="D355" i="6"/>
  <c r="D355" i="26" s="1"/>
  <c r="D315" i="6"/>
  <c r="D315" i="26" s="1"/>
  <c r="D267" i="6"/>
  <c r="D267" i="26" s="1"/>
  <c r="D123" i="6"/>
  <c r="D123" i="26" s="1"/>
  <c r="D91" i="6"/>
  <c r="D91" i="26" s="1"/>
  <c r="D27" i="6"/>
  <c r="D27" i="26" s="1"/>
  <c r="D799" i="6"/>
  <c r="D799" i="26" s="1"/>
  <c r="D754" i="6"/>
  <c r="D754" i="26" s="1"/>
  <c r="D699" i="6"/>
  <c r="D699" i="26" s="1"/>
  <c r="D683" i="6"/>
  <c r="D683" i="26" s="1"/>
  <c r="D669" i="6"/>
  <c r="D669" i="26" s="1"/>
  <c r="D643" i="6"/>
  <c r="D643" i="26" s="1"/>
  <c r="D619" i="6"/>
  <c r="D619" i="26" s="1"/>
  <c r="D595" i="6"/>
  <c r="D595" i="26" s="1"/>
  <c r="D579" i="6"/>
  <c r="D579" i="26" s="1"/>
  <c r="D477" i="6"/>
  <c r="D477" i="26" s="1"/>
  <c r="D447" i="6"/>
  <c r="D447" i="26" s="1"/>
  <c r="D341" i="6"/>
  <c r="D341" i="26" s="1"/>
  <c r="D271" i="6"/>
  <c r="D271" i="26" s="1"/>
  <c r="D239" i="6"/>
  <c r="D239" i="26" s="1"/>
  <c r="D219" i="6"/>
  <c r="D219" i="26" s="1"/>
  <c r="D210" i="6"/>
  <c r="D210" i="26" s="1"/>
  <c r="D187" i="6"/>
  <c r="D187" i="26" s="1"/>
  <c r="D162" i="6"/>
  <c r="D162" i="26" s="1"/>
  <c r="D147" i="6"/>
  <c r="D147" i="26" s="1"/>
  <c r="D135" i="6"/>
  <c r="D135" i="26" s="1"/>
  <c r="D31" i="6"/>
  <c r="D31" i="26" s="1"/>
  <c r="D839" i="6"/>
  <c r="D839" i="26" s="1"/>
  <c r="D831" i="6"/>
  <c r="D831" i="26" s="1"/>
  <c r="D778" i="6"/>
  <c r="D778" i="26" s="1"/>
  <c r="D763" i="6"/>
  <c r="D763" i="26" s="1"/>
  <c r="D749" i="6"/>
  <c r="D749" i="26" s="1"/>
  <c r="D663" i="6"/>
  <c r="D663" i="26" s="1"/>
  <c r="D651" i="6"/>
  <c r="D651" i="26" s="1"/>
  <c r="D631" i="6"/>
  <c r="D631" i="26" s="1"/>
  <c r="D573" i="6"/>
  <c r="D573" i="26" s="1"/>
  <c r="D490" i="6"/>
  <c r="D490" i="26" s="1"/>
  <c r="D450" i="6"/>
  <c r="D450" i="26" s="1"/>
  <c r="D437" i="6"/>
  <c r="D437" i="26" s="1"/>
  <c r="D423" i="6"/>
  <c r="D423" i="26" s="1"/>
  <c r="D395" i="6"/>
  <c r="D395" i="26" s="1"/>
  <c r="D386" i="6"/>
  <c r="D386" i="26" s="1"/>
  <c r="D349" i="6"/>
  <c r="D349" i="26" s="1"/>
  <c r="D323" i="6"/>
  <c r="D323" i="26" s="1"/>
  <c r="D274" i="6"/>
  <c r="D274" i="26" s="1"/>
  <c r="D242" i="6"/>
  <c r="D242" i="26" s="1"/>
  <c r="D99" i="6"/>
  <c r="D99" i="26" s="1"/>
  <c r="D79" i="6"/>
  <c r="D79" i="26" s="1"/>
  <c r="D66" i="6"/>
  <c r="D66" i="26" s="1"/>
  <c r="D2" i="6"/>
  <c r="D2" i="26" s="1"/>
  <c r="D227" i="6"/>
  <c r="D227" i="26" s="1"/>
  <c r="D107" i="6"/>
  <c r="D107" i="26" s="1"/>
  <c r="D787" i="6"/>
  <c r="D787" i="26" s="1"/>
  <c r="D739" i="6"/>
  <c r="D739" i="26" s="1"/>
  <c r="D523" i="6"/>
  <c r="D523" i="26" s="1"/>
  <c r="D435" i="6"/>
  <c r="D435" i="26" s="1"/>
  <c r="D347" i="6"/>
  <c r="D347" i="26" s="1"/>
  <c r="D171" i="6"/>
  <c r="D171" i="26" s="1"/>
  <c r="D811" i="6"/>
  <c r="D811" i="26" s="1"/>
  <c r="D795" i="6"/>
  <c r="D795" i="26" s="1"/>
  <c r="D629" i="6"/>
  <c r="D629" i="26" s="1"/>
  <c r="D587" i="6"/>
  <c r="D587" i="26" s="1"/>
  <c r="D485" i="6"/>
  <c r="D485" i="26" s="1"/>
  <c r="D443" i="6"/>
  <c r="D443" i="26" s="1"/>
  <c r="D381" i="6"/>
  <c r="D381" i="26" s="1"/>
  <c r="D261" i="6"/>
  <c r="D261" i="26" s="1"/>
  <c r="D237" i="6"/>
  <c r="D237" i="26" s="1"/>
  <c r="D195" i="6"/>
  <c r="D195" i="26" s="1"/>
  <c r="D837" i="6"/>
  <c r="D837" i="26" s="1"/>
  <c r="D829" i="6"/>
  <c r="D829" i="26" s="1"/>
  <c r="D747" i="6"/>
  <c r="D747" i="26" s="1"/>
  <c r="D725" i="6"/>
  <c r="D725" i="26" s="1"/>
  <c r="D709" i="6"/>
  <c r="D709" i="26" s="1"/>
  <c r="D661" i="6"/>
  <c r="D661" i="26" s="1"/>
  <c r="D605" i="6"/>
  <c r="D605" i="26" s="1"/>
  <c r="D571" i="6"/>
  <c r="D571" i="26" s="1"/>
  <c r="D467" i="6"/>
  <c r="D467" i="26" s="1"/>
  <c r="D419" i="6"/>
  <c r="D419" i="26" s="1"/>
  <c r="D405" i="6"/>
  <c r="D405" i="26" s="1"/>
  <c r="D115" i="6"/>
  <c r="D115" i="26" s="1"/>
  <c r="D773" i="6"/>
  <c r="D773" i="26" s="1"/>
  <c r="D723" i="6"/>
  <c r="D723" i="26" s="1"/>
  <c r="D707" i="6"/>
  <c r="D707" i="26" s="1"/>
  <c r="D693" i="6"/>
  <c r="D693" i="26" s="1"/>
  <c r="D483" i="6"/>
  <c r="D483" i="26" s="1"/>
  <c r="D363" i="6"/>
  <c r="D363" i="26" s="1"/>
  <c r="D259" i="6"/>
  <c r="D259" i="26" s="1"/>
  <c r="D131" i="6"/>
  <c r="D131" i="26" s="1"/>
  <c r="D11" i="6"/>
  <c r="D11" i="26" s="1"/>
  <c r="D659" i="6"/>
  <c r="D659" i="26" s="1"/>
  <c r="D627" i="6"/>
  <c r="D627" i="26" s="1"/>
  <c r="D603" i="6"/>
  <c r="D603" i="26" s="1"/>
  <c r="D403" i="6"/>
  <c r="D403" i="26" s="1"/>
  <c r="D379" i="6"/>
  <c r="D379" i="26" s="1"/>
  <c r="D19" i="6"/>
  <c r="D19" i="26" s="1"/>
  <c r="D771" i="6"/>
  <c r="D771" i="26" s="1"/>
  <c r="D691" i="6"/>
  <c r="D691" i="26" s="1"/>
  <c r="D331" i="6"/>
  <c r="D331" i="26" s="1"/>
  <c r="D235" i="6"/>
  <c r="D235" i="26" s="1"/>
  <c r="D155" i="6"/>
  <c r="D155" i="26" s="1"/>
  <c r="D835" i="6"/>
  <c r="D835" i="26" s="1"/>
  <c r="D827" i="6"/>
  <c r="D827" i="26" s="1"/>
  <c r="D667" i="6"/>
  <c r="D667" i="26" s="1"/>
  <c r="D515" i="6"/>
  <c r="D515" i="26" s="1"/>
  <c r="D499" i="6"/>
  <c r="D499" i="26" s="1"/>
  <c r="D475" i="6"/>
  <c r="D475" i="26" s="1"/>
  <c r="D339" i="6"/>
  <c r="D339" i="26" s="1"/>
  <c r="D283" i="6"/>
  <c r="D283" i="26" s="1"/>
  <c r="D83" i="6"/>
  <c r="D83" i="26" s="1"/>
  <c r="D75" i="6"/>
  <c r="D75" i="26" s="1"/>
  <c r="D779" i="6"/>
  <c r="D779" i="26" s="1"/>
  <c r="D635" i="6"/>
  <c r="D635" i="26" s="1"/>
  <c r="D611" i="6"/>
  <c r="D611" i="26" s="1"/>
  <c r="D563" i="6"/>
  <c r="D563" i="26" s="1"/>
  <c r="D555" i="6"/>
  <c r="D555" i="26" s="1"/>
  <c r="D547" i="6"/>
  <c r="D547" i="26" s="1"/>
  <c r="D539" i="6"/>
  <c r="D539" i="26" s="1"/>
  <c r="D531" i="6"/>
  <c r="D531" i="26" s="1"/>
  <c r="D491" i="6"/>
  <c r="D491" i="26" s="1"/>
  <c r="D451" i="6"/>
  <c r="D451" i="26" s="1"/>
  <c r="D275" i="6"/>
  <c r="D275" i="26" s="1"/>
  <c r="D243" i="6"/>
  <c r="D243" i="26" s="1"/>
  <c r="D179" i="6"/>
  <c r="D179" i="26" s="1"/>
  <c r="D67" i="6"/>
  <c r="D67" i="26" s="1"/>
  <c r="D803" i="6"/>
  <c r="D803" i="26" s="1"/>
  <c r="D507" i="6"/>
  <c r="D507" i="26" s="1"/>
  <c r="D411" i="6"/>
  <c r="D411" i="26" s="1"/>
  <c r="D299" i="6"/>
  <c r="D299" i="26" s="1"/>
  <c r="D163" i="6"/>
  <c r="D163" i="26" s="1"/>
  <c r="D59" i="6"/>
  <c r="D59" i="26" s="1"/>
  <c r="D51" i="6"/>
  <c r="D51" i="26" s="1"/>
  <c r="D43" i="6"/>
  <c r="D43" i="26" s="1"/>
  <c r="D35" i="6"/>
  <c r="D35" i="26" s="1"/>
  <c r="D755" i="6"/>
  <c r="D755" i="26" s="1"/>
  <c r="D211" i="6"/>
  <c r="D211" i="26" s="1"/>
  <c r="D731" i="6"/>
  <c r="D731" i="26" s="1"/>
  <c r="D715" i="6"/>
  <c r="D715" i="26" s="1"/>
  <c r="D387" i="6"/>
  <c r="D387" i="26" s="1"/>
  <c r="D371" i="6"/>
  <c r="D371" i="26" s="1"/>
  <c r="D251" i="6"/>
  <c r="D251" i="26" s="1"/>
  <c r="D3" i="6"/>
  <c r="D3" i="26" s="1"/>
  <c r="D797" i="6"/>
  <c r="D797" i="26" s="1"/>
  <c r="D750" i="6"/>
  <c r="D750" i="26" s="1"/>
  <c r="D678" i="6"/>
  <c r="D678" i="26" s="1"/>
  <c r="D638" i="6"/>
  <c r="D638" i="26" s="1"/>
  <c r="D574" i="6"/>
  <c r="D574" i="26" s="1"/>
  <c r="D558" i="6"/>
  <c r="D558" i="26" s="1"/>
  <c r="D550" i="6"/>
  <c r="D550" i="26" s="1"/>
  <c r="D542" i="6"/>
  <c r="D542" i="26" s="1"/>
  <c r="D534" i="6"/>
  <c r="D534" i="26" s="1"/>
  <c r="D526" i="6"/>
  <c r="D526" i="26" s="1"/>
  <c r="D469" i="6"/>
  <c r="D469" i="26" s="1"/>
  <c r="D350" i="6"/>
  <c r="D350" i="26" s="1"/>
  <c r="D333" i="6"/>
  <c r="D333" i="26" s="1"/>
  <c r="D293" i="6"/>
  <c r="D293" i="26" s="1"/>
  <c r="D246" i="6"/>
  <c r="D246" i="26" s="1"/>
  <c r="D205" i="6"/>
  <c r="D205" i="26" s="1"/>
  <c r="D182" i="6"/>
  <c r="D182" i="26" s="1"/>
  <c r="D173" i="6"/>
  <c r="D173" i="26" s="1"/>
  <c r="D142" i="6"/>
  <c r="D142" i="26" s="1"/>
  <c r="D70" i="6"/>
  <c r="D70" i="26" s="1"/>
  <c r="D813" i="6"/>
  <c r="D813" i="26" s="1"/>
  <c r="D670" i="6"/>
  <c r="D670" i="26" s="1"/>
  <c r="D589" i="6"/>
  <c r="D589" i="26" s="1"/>
  <c r="D517" i="6"/>
  <c r="D517" i="26" s="1"/>
  <c r="D358" i="6"/>
  <c r="D358" i="26" s="1"/>
  <c r="D285" i="6"/>
  <c r="D285" i="26" s="1"/>
  <c r="D269" i="6"/>
  <c r="D269" i="26" s="1"/>
  <c r="D126" i="6"/>
  <c r="D126" i="26" s="1"/>
  <c r="D93" i="6"/>
  <c r="D93" i="26" s="1"/>
  <c r="D85" i="6"/>
  <c r="D85" i="26" s="1"/>
  <c r="D62" i="6"/>
  <c r="D62" i="26" s="1"/>
  <c r="D54" i="6"/>
  <c r="D54" i="26" s="1"/>
  <c r="D46" i="6"/>
  <c r="D46" i="26" s="1"/>
  <c r="D38" i="6"/>
  <c r="D38" i="26" s="1"/>
  <c r="D29" i="6"/>
  <c r="D29" i="26" s="1"/>
  <c r="D821" i="6"/>
  <c r="D821" i="26" s="1"/>
  <c r="D677" i="6"/>
  <c r="D677" i="26" s="1"/>
  <c r="D637" i="6"/>
  <c r="D637" i="26" s="1"/>
  <c r="D613" i="6"/>
  <c r="D613" i="26" s="1"/>
  <c r="D734" i="6"/>
  <c r="D734" i="26" s="1"/>
  <c r="D493" i="6"/>
  <c r="D493" i="26" s="1"/>
  <c r="D397" i="6"/>
  <c r="D397" i="26" s="1"/>
  <c r="D373" i="6"/>
  <c r="D373" i="26" s="1"/>
  <c r="D757" i="6"/>
  <c r="D757" i="26" s="1"/>
  <c r="D733" i="6"/>
  <c r="D733" i="26" s="1"/>
  <c r="D685" i="6"/>
  <c r="D685" i="26" s="1"/>
  <c r="D621" i="6"/>
  <c r="D621" i="26" s="1"/>
  <c r="D582" i="6"/>
  <c r="D582" i="26" s="1"/>
  <c r="D510" i="6"/>
  <c r="D510" i="26" s="1"/>
  <c r="D253" i="6"/>
  <c r="D253" i="26" s="1"/>
  <c r="D189" i="6"/>
  <c r="D189" i="26" s="1"/>
  <c r="D726" i="6"/>
  <c r="D726" i="26" s="1"/>
  <c r="D710" i="6"/>
  <c r="D710" i="26" s="1"/>
  <c r="D606" i="6"/>
  <c r="D606" i="26" s="1"/>
  <c r="D501" i="6"/>
  <c r="D501" i="26" s="1"/>
  <c r="D445" i="6"/>
  <c r="D445" i="26" s="1"/>
  <c r="D406" i="6"/>
  <c r="D406" i="26" s="1"/>
  <c r="D365" i="6"/>
  <c r="D365" i="26" s="1"/>
  <c r="D238" i="6"/>
  <c r="D238" i="26" s="1"/>
  <c r="D197" i="6"/>
  <c r="D197" i="26" s="1"/>
  <c r="D134" i="6"/>
  <c r="D134" i="26" s="1"/>
  <c r="D21" i="6"/>
  <c r="D21" i="26" s="1"/>
  <c r="D838" i="6"/>
  <c r="D838" i="26" s="1"/>
  <c r="D830" i="6"/>
  <c r="D830" i="26" s="1"/>
  <c r="D662" i="6"/>
  <c r="D662" i="26" s="1"/>
  <c r="D630" i="6"/>
  <c r="D630" i="26" s="1"/>
  <c r="D486" i="6"/>
  <c r="D486" i="26" s="1"/>
  <c r="D421" i="6"/>
  <c r="D421" i="26" s="1"/>
  <c r="D382" i="6"/>
  <c r="D382" i="26" s="1"/>
  <c r="D262" i="6"/>
  <c r="D262" i="26" s="1"/>
  <c r="D158" i="6"/>
  <c r="D158" i="26" s="1"/>
  <c r="D117" i="6"/>
  <c r="D117" i="26" s="1"/>
  <c r="D78" i="6"/>
  <c r="D78" i="26" s="1"/>
  <c r="D13" i="6"/>
  <c r="D13" i="26" s="1"/>
  <c r="D565" i="6"/>
  <c r="D565" i="26" s="1"/>
  <c r="D557" i="6"/>
  <c r="D557" i="26" s="1"/>
  <c r="D549" i="6"/>
  <c r="D549" i="26" s="1"/>
  <c r="D541" i="6"/>
  <c r="D541" i="26" s="1"/>
  <c r="D533" i="6"/>
  <c r="D533" i="26" s="1"/>
  <c r="D525" i="6"/>
  <c r="D525" i="26" s="1"/>
  <c r="D461" i="6"/>
  <c r="D461" i="26" s="1"/>
  <c r="D374" i="6"/>
  <c r="D374" i="26" s="1"/>
  <c r="D310" i="6"/>
  <c r="D310" i="26" s="1"/>
  <c r="D278" i="6"/>
  <c r="D278" i="26" s="1"/>
  <c r="D245" i="6"/>
  <c r="D245" i="26" s="1"/>
  <c r="D214" i="6"/>
  <c r="D214" i="26" s="1"/>
  <c r="D181" i="6"/>
  <c r="D181" i="26" s="1"/>
  <c r="D69" i="6"/>
  <c r="D69" i="26" s="1"/>
  <c r="D805" i="6"/>
  <c r="D805" i="26" s="1"/>
  <c r="D718" i="6"/>
  <c r="D718" i="26" s="1"/>
  <c r="D702" i="6"/>
  <c r="D702" i="26" s="1"/>
  <c r="D646" i="6"/>
  <c r="D646" i="26" s="1"/>
  <c r="D597" i="6"/>
  <c r="D597" i="26" s="1"/>
  <c r="D429" i="6"/>
  <c r="D429" i="26" s="1"/>
  <c r="D390" i="6"/>
  <c r="D390" i="26" s="1"/>
  <c r="D357" i="6"/>
  <c r="D357" i="26" s="1"/>
  <c r="D317" i="6"/>
  <c r="D317" i="26" s="1"/>
  <c r="D229" i="6"/>
  <c r="D229" i="26" s="1"/>
  <c r="D166" i="6"/>
  <c r="D166" i="26" s="1"/>
  <c r="D150" i="6"/>
  <c r="D150" i="26" s="1"/>
  <c r="D125" i="6"/>
  <c r="D125" i="26" s="1"/>
  <c r="D61" i="6"/>
  <c r="D61" i="26" s="1"/>
  <c r="D53" i="6"/>
  <c r="D53" i="26" s="1"/>
  <c r="D45" i="6"/>
  <c r="D45" i="26" s="1"/>
  <c r="D37" i="6"/>
  <c r="D37" i="26" s="1"/>
  <c r="D213" i="6"/>
  <c r="D213" i="26" s="1"/>
  <c r="D190" i="6"/>
  <c r="D190" i="26" s="1"/>
  <c r="D5" i="6"/>
  <c r="D5" i="26" s="1"/>
  <c r="D782" i="6"/>
  <c r="D782" i="26" s="1"/>
  <c r="D766" i="6"/>
  <c r="D766" i="26" s="1"/>
  <c r="D758" i="6"/>
  <c r="D758" i="26" s="1"/>
  <c r="D717" i="6"/>
  <c r="D717" i="26" s="1"/>
  <c r="D686" i="6"/>
  <c r="D686" i="26" s="1"/>
  <c r="D622" i="6"/>
  <c r="D622" i="26" s="1"/>
  <c r="D454" i="6"/>
  <c r="D454" i="26" s="1"/>
  <c r="D413" i="6"/>
  <c r="D413" i="26" s="1"/>
  <c r="D389" i="6"/>
  <c r="D389" i="26" s="1"/>
  <c r="D326" i="6"/>
  <c r="D326" i="26" s="1"/>
  <c r="D301" i="6"/>
  <c r="D301" i="26" s="1"/>
  <c r="D254" i="6"/>
  <c r="D254" i="26" s="1"/>
  <c r="D102" i="6"/>
  <c r="D102" i="26" s="1"/>
  <c r="D414" i="6"/>
  <c r="D414" i="26" s="1"/>
  <c r="D302" i="6"/>
  <c r="D302" i="26" s="1"/>
  <c r="D222" i="6"/>
  <c r="D222" i="26" s="1"/>
  <c r="D110" i="6"/>
  <c r="D110" i="26" s="1"/>
  <c r="D790" i="6"/>
  <c r="D790" i="26" s="1"/>
  <c r="D781" i="6"/>
  <c r="D781" i="26" s="1"/>
  <c r="D765" i="6"/>
  <c r="D765" i="26" s="1"/>
  <c r="D742" i="6"/>
  <c r="D742" i="26" s="1"/>
  <c r="D654" i="6"/>
  <c r="D654" i="26" s="1"/>
  <c r="D494" i="6"/>
  <c r="D494" i="26" s="1"/>
  <c r="D453" i="6"/>
  <c r="D453" i="26" s="1"/>
  <c r="D398" i="6"/>
  <c r="D398" i="26" s="1"/>
  <c r="D325" i="6"/>
  <c r="D325" i="26" s="1"/>
  <c r="D101" i="6"/>
  <c r="D101" i="26" s="1"/>
  <c r="D6" i="6"/>
  <c r="D6" i="26" s="1"/>
  <c r="D806" i="6"/>
  <c r="D806" i="26" s="1"/>
  <c r="D701" i="6"/>
  <c r="D701" i="26" s="1"/>
  <c r="D645" i="6"/>
  <c r="D645" i="26" s="1"/>
  <c r="D598" i="6"/>
  <c r="D598" i="26" s="1"/>
  <c r="D581" i="6"/>
  <c r="D581" i="26" s="1"/>
  <c r="D509" i="6"/>
  <c r="D509" i="26" s="1"/>
  <c r="D478" i="6"/>
  <c r="D478" i="26" s="1"/>
  <c r="D430" i="6"/>
  <c r="D430" i="26" s="1"/>
  <c r="D342" i="6"/>
  <c r="D342" i="26" s="1"/>
  <c r="D318" i="6"/>
  <c r="D318" i="26" s="1"/>
  <c r="D230" i="6"/>
  <c r="D230" i="26" s="1"/>
  <c r="D221" i="6"/>
  <c r="D221" i="26" s="1"/>
  <c r="D165" i="6"/>
  <c r="D165" i="26" s="1"/>
  <c r="D149" i="6"/>
  <c r="D149" i="26" s="1"/>
  <c r="D109" i="6"/>
  <c r="D109" i="26" s="1"/>
  <c r="D822" i="6"/>
  <c r="D822" i="26" s="1"/>
  <c r="D789" i="6"/>
  <c r="D789" i="26" s="1"/>
  <c r="D741" i="6"/>
  <c r="D741" i="26" s="1"/>
  <c r="D653" i="6"/>
  <c r="D653" i="26" s="1"/>
  <c r="D614" i="6"/>
  <c r="D614" i="26" s="1"/>
  <c r="D566" i="6"/>
  <c r="D566" i="26" s="1"/>
  <c r="D462" i="6"/>
  <c r="D462" i="26" s="1"/>
  <c r="D438" i="6"/>
  <c r="D438" i="26" s="1"/>
  <c r="D309" i="6"/>
  <c r="D309" i="26" s="1"/>
  <c r="D277" i="6"/>
  <c r="D277" i="26" s="1"/>
  <c r="D426" i="6"/>
  <c r="D426" i="26" s="1"/>
  <c r="D354" i="6"/>
  <c r="D354" i="26" s="1"/>
  <c r="D314" i="6"/>
  <c r="D314" i="26" s="1"/>
  <c r="D186" i="6"/>
  <c r="D186" i="26" s="1"/>
  <c r="D146" i="6"/>
  <c r="D146" i="26" s="1"/>
  <c r="D762" i="6"/>
  <c r="D762" i="26" s="1"/>
  <c r="D674" i="6"/>
  <c r="D674" i="26" s="1"/>
  <c r="D650" i="6"/>
  <c r="D650" i="26" s="1"/>
  <c r="D458" i="6"/>
  <c r="D458" i="26" s="1"/>
  <c r="D394" i="6"/>
  <c r="D394" i="26" s="1"/>
  <c r="D322" i="6"/>
  <c r="D322" i="26" s="1"/>
  <c r="D306" i="6"/>
  <c r="D306" i="26" s="1"/>
  <c r="D138" i="6"/>
  <c r="D138" i="26" s="1"/>
  <c r="D514" i="6"/>
  <c r="D514" i="26" s="1"/>
  <c r="D498" i="6"/>
  <c r="D498" i="26" s="1"/>
  <c r="D338" i="6"/>
  <c r="D338" i="26" s="1"/>
  <c r="D282" i="6"/>
  <c r="D282" i="26" s="1"/>
  <c r="D226" i="6"/>
  <c r="D226" i="26" s="1"/>
  <c r="D106" i="6"/>
  <c r="D106" i="26" s="1"/>
  <c r="D738" i="6"/>
  <c r="D738" i="26" s="1"/>
  <c r="D690" i="6"/>
  <c r="D690" i="26" s="1"/>
  <c r="D330" i="6"/>
  <c r="D330" i="26" s="1"/>
  <c r="D810" i="6"/>
  <c r="D810" i="26" s="1"/>
  <c r="D658" i="6"/>
  <c r="D658" i="26" s="1"/>
  <c r="D626" i="6"/>
  <c r="D626" i="26" s="1"/>
  <c r="D602" i="6"/>
  <c r="D602" i="26" s="1"/>
  <c r="D746" i="6"/>
  <c r="D746" i="26" s="1"/>
  <c r="D570" i="6"/>
  <c r="D570" i="26" s="1"/>
  <c r="D482" i="6"/>
  <c r="D482" i="26" s="1"/>
  <c r="D466" i="6"/>
  <c r="D466" i="26" s="1"/>
  <c r="D258" i="6"/>
  <c r="D258" i="26" s="1"/>
  <c r="D114" i="6"/>
  <c r="D114" i="26" s="1"/>
  <c r="D10" i="6"/>
  <c r="D10" i="26" s="1"/>
  <c r="D722" i="6"/>
  <c r="D722" i="26" s="1"/>
  <c r="D706" i="6"/>
  <c r="D706" i="26" s="1"/>
  <c r="D418" i="6"/>
  <c r="D418" i="26" s="1"/>
  <c r="D362" i="6"/>
  <c r="D362" i="26" s="1"/>
  <c r="D130" i="6"/>
  <c r="D130" i="26" s="1"/>
  <c r="D586" i="6"/>
  <c r="D586" i="26" s="1"/>
  <c r="D442" i="6"/>
  <c r="D442" i="26" s="1"/>
  <c r="D402" i="6"/>
  <c r="D402" i="26" s="1"/>
  <c r="D378" i="6"/>
  <c r="D378" i="26" s="1"/>
  <c r="D194" i="6"/>
  <c r="D194" i="26" s="1"/>
  <c r="D18" i="6"/>
  <c r="D18" i="26" s="1"/>
  <c r="D786" i="6"/>
  <c r="D786" i="26" s="1"/>
  <c r="D522" i="6"/>
  <c r="D522" i="26" s="1"/>
  <c r="D434" i="6"/>
  <c r="D434" i="26" s="1"/>
  <c r="D346" i="6"/>
  <c r="D346" i="26" s="1"/>
  <c r="D234" i="6"/>
  <c r="D234" i="26" s="1"/>
  <c r="D170" i="6"/>
  <c r="D170" i="26" s="1"/>
  <c r="D154" i="6"/>
  <c r="D154" i="26" s="1"/>
  <c r="D666" i="6"/>
  <c r="D666" i="26" s="1"/>
  <c r="D474" i="6"/>
  <c r="D474" i="26" s="1"/>
  <c r="D82" i="6"/>
  <c r="D82" i="26" s="1"/>
  <c r="D74" i="6"/>
  <c r="D74" i="26" s="1"/>
  <c r="D290" i="6"/>
  <c r="D290" i="26" s="1"/>
  <c r="D202" i="6"/>
  <c r="D202" i="26" s="1"/>
  <c r="D98" i="6"/>
  <c r="D98" i="26" s="1"/>
  <c r="D698" i="6"/>
  <c r="D698" i="26" s="1"/>
  <c r="D682" i="6"/>
  <c r="D682" i="26" s="1"/>
  <c r="D642" i="6"/>
  <c r="D642" i="26" s="1"/>
  <c r="D618" i="6"/>
  <c r="D618" i="26" s="1"/>
  <c r="D594" i="6"/>
  <c r="D594" i="26" s="1"/>
  <c r="D578" i="6"/>
  <c r="D578" i="26" s="1"/>
  <c r="D266" i="6"/>
  <c r="D266" i="26" s="1"/>
  <c r="D218" i="6"/>
  <c r="D218" i="26" s="1"/>
  <c r="D122" i="6"/>
  <c r="D122" i="26" s="1"/>
  <c r="D90" i="6"/>
  <c r="D90" i="26" s="1"/>
  <c r="D26" i="6"/>
  <c r="D26" i="26" s="1"/>
  <c r="D730" i="6"/>
  <c r="D730" i="26" s="1"/>
  <c r="D714" i="6"/>
  <c r="D714" i="26" s="1"/>
  <c r="D634" i="6"/>
  <c r="D634" i="26" s="1"/>
  <c r="D610" i="6"/>
  <c r="D610" i="26" s="1"/>
  <c r="D562" i="6"/>
  <c r="D562" i="26" s="1"/>
  <c r="D554" i="6"/>
  <c r="D554" i="26" s="1"/>
  <c r="D546" i="6"/>
  <c r="D546" i="26" s="1"/>
  <c r="D538" i="6"/>
  <c r="D538" i="26" s="1"/>
  <c r="D530" i="6"/>
  <c r="D530" i="26" s="1"/>
  <c r="D370" i="6"/>
  <c r="D370" i="26" s="1"/>
  <c r="D250" i="6"/>
  <c r="D250" i="26" s="1"/>
  <c r="D178" i="6"/>
  <c r="D178" i="26" s="1"/>
  <c r="D802" i="6"/>
  <c r="D802" i="26" s="1"/>
  <c r="D506" i="6"/>
  <c r="D506" i="26" s="1"/>
  <c r="D410" i="6"/>
  <c r="D410" i="26" s="1"/>
  <c r="D298" i="6"/>
  <c r="D298" i="26" s="1"/>
  <c r="D58" i="6"/>
  <c r="D58" i="26" s="1"/>
  <c r="D50" i="6"/>
  <c r="D50" i="26" s="1"/>
  <c r="D42" i="6"/>
  <c r="D42" i="26" s="1"/>
  <c r="D34" i="6"/>
  <c r="D34" i="26" s="1"/>
  <c r="D812" i="6"/>
  <c r="D812" i="26" s="1"/>
  <c r="D775" i="6"/>
  <c r="D775" i="26" s="1"/>
  <c r="D752" i="6"/>
  <c r="D752" i="26" s="1"/>
  <c r="D668" i="6"/>
  <c r="D668" i="26" s="1"/>
  <c r="D632" i="6"/>
  <c r="D632" i="26" s="1"/>
  <c r="D588" i="6"/>
  <c r="D588" i="26" s="1"/>
  <c r="D576" i="6"/>
  <c r="D576" i="26" s="1"/>
  <c r="D560" i="6"/>
  <c r="D560" i="26" s="1"/>
  <c r="D552" i="6"/>
  <c r="D552" i="26" s="1"/>
  <c r="D544" i="6"/>
  <c r="D544" i="26" s="1"/>
  <c r="D536" i="6"/>
  <c r="D536" i="26" s="1"/>
  <c r="D528" i="6"/>
  <c r="D528" i="26" s="1"/>
  <c r="D516" i="6"/>
  <c r="D516" i="26" s="1"/>
  <c r="D487" i="6"/>
  <c r="D487" i="26" s="1"/>
  <c r="D476" i="6"/>
  <c r="D476" i="26" s="1"/>
  <c r="D383" i="6"/>
  <c r="D383" i="26" s="1"/>
  <c r="D340" i="6"/>
  <c r="D340" i="26" s="1"/>
  <c r="D295" i="6"/>
  <c r="D295" i="26" s="1"/>
  <c r="D284" i="6"/>
  <c r="D284" i="26" s="1"/>
  <c r="D263" i="6"/>
  <c r="D263" i="26" s="1"/>
  <c r="D248" i="6"/>
  <c r="D248" i="26" s="1"/>
  <c r="D207" i="6"/>
  <c r="D207" i="26" s="1"/>
  <c r="D176" i="6"/>
  <c r="D176" i="26" s="1"/>
  <c r="D159" i="6"/>
  <c r="D159" i="26" s="1"/>
  <c r="D84" i="6"/>
  <c r="D84" i="26" s="1"/>
  <c r="D818" i="6"/>
  <c r="D818" i="26" s="1"/>
  <c r="D800" i="6"/>
  <c r="D800" i="26" s="1"/>
  <c r="D772" i="6"/>
  <c r="D772" i="26" s="1"/>
  <c r="D748" i="6"/>
  <c r="D748" i="26" s="1"/>
  <c r="D727" i="6"/>
  <c r="D727" i="26" s="1"/>
  <c r="D711" i="6"/>
  <c r="D711" i="26" s="1"/>
  <c r="D692" i="6"/>
  <c r="D692" i="26" s="1"/>
  <c r="D607" i="6"/>
  <c r="D591" i="6"/>
  <c r="D591" i="26" s="1"/>
  <c r="D572" i="6"/>
  <c r="D572" i="26" s="1"/>
  <c r="D504" i="6"/>
  <c r="D504" i="26" s="1"/>
  <c r="D468" i="6"/>
  <c r="D468" i="26" s="1"/>
  <c r="D448" i="6"/>
  <c r="D448" i="26" s="1"/>
  <c r="D407" i="6"/>
  <c r="D407" i="26" s="1"/>
  <c r="D368" i="6"/>
  <c r="D368" i="26" s="1"/>
  <c r="D332" i="6"/>
  <c r="D332" i="26" s="1"/>
  <c r="D272" i="6"/>
  <c r="D272" i="26" s="1"/>
  <c r="D199" i="6"/>
  <c r="D199" i="26" s="1"/>
  <c r="D87" i="6"/>
  <c r="D87" i="26" s="1"/>
  <c r="D56" i="6"/>
  <c r="D56" i="26" s="1"/>
  <c r="D48" i="6"/>
  <c r="D48" i="26" s="1"/>
  <c r="D40" i="6"/>
  <c r="D40" i="26" s="1"/>
  <c r="D32" i="6"/>
  <c r="D32" i="26" s="1"/>
  <c r="D23" i="6"/>
  <c r="D23" i="26" s="1"/>
  <c r="D751" i="6"/>
  <c r="D751" i="26" s="1"/>
  <c r="D724" i="6"/>
  <c r="D724" i="26" s="1"/>
  <c r="D708" i="6"/>
  <c r="D708" i="26" s="1"/>
  <c r="D695" i="6"/>
  <c r="D695" i="26" s="1"/>
  <c r="D680" i="6"/>
  <c r="D680" i="26" s="1"/>
  <c r="D660" i="6"/>
  <c r="D660" i="26" s="1"/>
  <c r="D639" i="6"/>
  <c r="D639" i="26" s="1"/>
  <c r="D616" i="6"/>
  <c r="D604" i="6"/>
  <c r="D604" i="26" s="1"/>
  <c r="D575" i="6"/>
  <c r="D575" i="26" s="1"/>
  <c r="D559" i="6"/>
  <c r="D559" i="26" s="1"/>
  <c r="D551" i="6"/>
  <c r="D551" i="26" s="1"/>
  <c r="D543" i="6"/>
  <c r="D543" i="26" s="1"/>
  <c r="D535" i="6"/>
  <c r="D535" i="26" s="1"/>
  <c r="D527" i="6"/>
  <c r="D527" i="26" s="1"/>
  <c r="D472" i="6"/>
  <c r="D472" i="26" s="1"/>
  <c r="D404" i="6"/>
  <c r="D404" i="26" s="1"/>
  <c r="D364" i="6"/>
  <c r="D364" i="26" s="1"/>
  <c r="D352" i="6"/>
  <c r="D352" i="26" s="1"/>
  <c r="D312" i="6"/>
  <c r="D312" i="26" s="1"/>
  <c r="D247" i="6"/>
  <c r="D247" i="26" s="1"/>
  <c r="D216" i="6"/>
  <c r="D216" i="26" s="1"/>
  <c r="D175" i="6"/>
  <c r="D175" i="26" s="1"/>
  <c r="D132" i="6"/>
  <c r="D132" i="26" s="1"/>
  <c r="D120" i="6"/>
  <c r="D120" i="26" s="1"/>
  <c r="D71" i="6"/>
  <c r="D71" i="26" s="1"/>
  <c r="D20" i="6"/>
  <c r="D20" i="26" s="1"/>
  <c r="D816" i="6"/>
  <c r="D816" i="26" s="1"/>
  <c r="D770" i="6"/>
  <c r="D770" i="26" s="1"/>
  <c r="D672" i="6"/>
  <c r="D672" i="26" s="1"/>
  <c r="D628" i="6"/>
  <c r="D628" i="26" s="1"/>
  <c r="D519" i="6"/>
  <c r="D503" i="6"/>
  <c r="D503" i="26" s="1"/>
  <c r="D484" i="6"/>
  <c r="D484" i="26" s="1"/>
  <c r="D392" i="6"/>
  <c r="D392" i="26" s="1"/>
  <c r="D380" i="6"/>
  <c r="D380" i="26" s="1"/>
  <c r="D367" i="6"/>
  <c r="D367" i="26" s="1"/>
  <c r="D287" i="6"/>
  <c r="D287" i="26" s="1"/>
  <c r="D260" i="6"/>
  <c r="D260" i="26" s="1"/>
  <c r="D232" i="6"/>
  <c r="D232" i="26" s="1"/>
  <c r="D168" i="6"/>
  <c r="D168" i="26" s="1"/>
  <c r="D95" i="6"/>
  <c r="D95" i="26" s="1"/>
  <c r="D63" i="6"/>
  <c r="D63" i="26" s="1"/>
  <c r="D55" i="6"/>
  <c r="D55" i="26" s="1"/>
  <c r="D47" i="6"/>
  <c r="D47" i="26" s="1"/>
  <c r="D39" i="6"/>
  <c r="D39" i="26" s="1"/>
  <c r="D12" i="6"/>
  <c r="D12" i="26" s="1"/>
  <c r="D823" i="6"/>
  <c r="D823" i="26" s="1"/>
  <c r="D615" i="6"/>
  <c r="D615" i="26" s="1"/>
  <c r="D420" i="6"/>
  <c r="D420" i="26" s="1"/>
  <c r="D376" i="6"/>
  <c r="D376" i="26" s="1"/>
  <c r="D311" i="6"/>
  <c r="D311" i="26" s="1"/>
  <c r="D280" i="6"/>
  <c r="D280" i="26" s="1"/>
  <c r="D236" i="6"/>
  <c r="D236" i="26" s="1"/>
  <c r="D215" i="6"/>
  <c r="D215" i="26" s="1"/>
  <c r="D192" i="6"/>
  <c r="D192" i="26" s="1"/>
  <c r="D156" i="6"/>
  <c r="D156" i="26" s="1"/>
  <c r="D116" i="6"/>
  <c r="D116" i="26" s="1"/>
  <c r="D836" i="6"/>
  <c r="D836" i="26" s="1"/>
  <c r="D828" i="6"/>
  <c r="D828" i="26" s="1"/>
  <c r="D796" i="6"/>
  <c r="D796" i="26" s="1"/>
  <c r="D784" i="6"/>
  <c r="D784" i="26" s="1"/>
  <c r="D768" i="6"/>
  <c r="D768" i="26" s="1"/>
  <c r="D760" i="6"/>
  <c r="D760" i="26" s="1"/>
  <c r="D703" i="6"/>
  <c r="D703" i="26" s="1"/>
  <c r="D688" i="6"/>
  <c r="D688" i="26" s="1"/>
  <c r="D648" i="6"/>
  <c r="D648" i="26" s="1"/>
  <c r="D500" i="6"/>
  <c r="D500" i="26" s="1"/>
  <c r="D456" i="6"/>
  <c r="D456" i="26" s="1"/>
  <c r="D444" i="6"/>
  <c r="D444" i="26" s="1"/>
  <c r="D431" i="6"/>
  <c r="D431" i="26" s="1"/>
  <c r="D391" i="6"/>
  <c r="D391" i="26" s="1"/>
  <c r="D343" i="6"/>
  <c r="D343" i="26" s="1"/>
  <c r="D319" i="6"/>
  <c r="D319" i="26" s="1"/>
  <c r="D304" i="6"/>
  <c r="D304" i="26" s="1"/>
  <c r="D231" i="6"/>
  <c r="D231" i="26" s="1"/>
  <c r="D196" i="6"/>
  <c r="D196" i="26" s="1"/>
  <c r="D167" i="6"/>
  <c r="D167" i="26" s="1"/>
  <c r="D152" i="6"/>
  <c r="D152" i="26" s="1"/>
  <c r="D76" i="6"/>
  <c r="D76" i="26" s="1"/>
  <c r="D791" i="6"/>
  <c r="D791" i="26" s="1"/>
  <c r="D584" i="6"/>
  <c r="D584" i="26" s="1"/>
  <c r="D512" i="6"/>
  <c r="D512" i="26" s="1"/>
  <c r="D495" i="6"/>
  <c r="D495" i="26" s="1"/>
  <c r="D436" i="6"/>
  <c r="D436" i="26" s="1"/>
  <c r="D399" i="6"/>
  <c r="D399" i="26" s="1"/>
  <c r="D348" i="6"/>
  <c r="D348" i="26" s="1"/>
  <c r="D292" i="6"/>
  <c r="D292" i="26" s="1"/>
  <c r="D224" i="6"/>
  <c r="D224" i="26" s="1"/>
  <c r="D204" i="6"/>
  <c r="D204" i="26" s="1"/>
  <c r="D191" i="6"/>
  <c r="D191" i="26" s="1"/>
  <c r="D172" i="6"/>
  <c r="D172" i="26" s="1"/>
  <c r="D140" i="6"/>
  <c r="D140" i="26" s="1"/>
  <c r="D104" i="6"/>
  <c r="D104" i="26" s="1"/>
  <c r="D7" i="6"/>
  <c r="D7" i="26" s="1"/>
  <c r="D794" i="6"/>
  <c r="D794" i="26" s="1"/>
  <c r="D783" i="6"/>
  <c r="D783" i="26" s="1"/>
  <c r="D767" i="6"/>
  <c r="D767" i="26" s="1"/>
  <c r="D759" i="6"/>
  <c r="D759" i="26" s="1"/>
  <c r="D744" i="6"/>
  <c r="D744" i="26" s="1"/>
  <c r="D736" i="6"/>
  <c r="D736" i="26" s="1"/>
  <c r="D687" i="6"/>
  <c r="D687" i="26" s="1"/>
  <c r="D656" i="6"/>
  <c r="D656" i="26" s="1"/>
  <c r="D623" i="6"/>
  <c r="D623" i="26" s="1"/>
  <c r="D455" i="6"/>
  <c r="D455" i="26" s="1"/>
  <c r="D415" i="6"/>
  <c r="D415" i="26" s="1"/>
  <c r="D327" i="6"/>
  <c r="D327" i="26" s="1"/>
  <c r="D303" i="6"/>
  <c r="D303" i="26" s="1"/>
  <c r="D268" i="6"/>
  <c r="D268" i="26" s="1"/>
  <c r="D256" i="6"/>
  <c r="D256" i="26" s="1"/>
  <c r="D111" i="6"/>
  <c r="D111" i="26" s="1"/>
  <c r="D92" i="6"/>
  <c r="D92" i="26" s="1"/>
  <c r="D28" i="6"/>
  <c r="D28" i="26" s="1"/>
  <c r="D808" i="6"/>
  <c r="D808" i="26" s="1"/>
  <c r="D720" i="6"/>
  <c r="D720" i="26" s="1"/>
  <c r="D652" i="6"/>
  <c r="D652" i="26" s="1"/>
  <c r="D636" i="6"/>
  <c r="D636" i="26" s="1"/>
  <c r="D624" i="6"/>
  <c r="D624" i="26" s="1"/>
  <c r="D612" i="6"/>
  <c r="D612" i="26" s="1"/>
  <c r="D600" i="6"/>
  <c r="D600" i="26" s="1"/>
  <c r="D583" i="6"/>
  <c r="D583" i="26" s="1"/>
  <c r="D564" i="6"/>
  <c r="D564" i="26" s="1"/>
  <c r="D556" i="6"/>
  <c r="D556" i="26" s="1"/>
  <c r="D548" i="6"/>
  <c r="D548" i="26" s="1"/>
  <c r="D540" i="6"/>
  <c r="D540" i="26" s="1"/>
  <c r="D532" i="6"/>
  <c r="D532" i="26" s="1"/>
  <c r="D511" i="6"/>
  <c r="D511" i="26" s="1"/>
  <c r="D480" i="6"/>
  <c r="D416" i="6"/>
  <c r="D416" i="26" s="1"/>
  <c r="D328" i="6"/>
  <c r="D328" i="26" s="1"/>
  <c r="D276" i="6"/>
  <c r="D276" i="26" s="1"/>
  <c r="D255" i="6"/>
  <c r="D255" i="26" s="1"/>
  <c r="D244" i="6"/>
  <c r="D244" i="26" s="1"/>
  <c r="D223" i="6"/>
  <c r="D223" i="26" s="1"/>
  <c r="D180" i="6"/>
  <c r="D180" i="26" s="1"/>
  <c r="D112" i="6"/>
  <c r="D112" i="26" s="1"/>
  <c r="D103" i="6"/>
  <c r="D103" i="26" s="1"/>
  <c r="D68" i="6"/>
  <c r="D68" i="26" s="1"/>
  <c r="D834" i="6"/>
  <c r="D834" i="26" s="1"/>
  <c r="D826" i="6"/>
  <c r="D826" i="26" s="1"/>
  <c r="D804" i="6"/>
  <c r="D804" i="26" s="1"/>
  <c r="D792" i="6"/>
  <c r="D792" i="26" s="1"/>
  <c r="D743" i="6"/>
  <c r="D743" i="26" s="1"/>
  <c r="D735" i="6"/>
  <c r="D735" i="26" s="1"/>
  <c r="D700" i="6"/>
  <c r="D700" i="26" s="1"/>
  <c r="D655" i="6"/>
  <c r="D655" i="26" s="1"/>
  <c r="D644" i="6"/>
  <c r="D644" i="26" s="1"/>
  <c r="D596" i="6"/>
  <c r="D596" i="26" s="1"/>
  <c r="D580" i="6"/>
  <c r="D580" i="26" s="1"/>
  <c r="D568" i="6"/>
  <c r="D568" i="26" s="1"/>
  <c r="D508" i="6"/>
  <c r="D508" i="26" s="1"/>
  <c r="D496" i="6"/>
  <c r="D496" i="26" s="1"/>
  <c r="D464" i="6"/>
  <c r="D464" i="26" s="1"/>
  <c r="D440" i="6"/>
  <c r="D440" i="26" s="1"/>
  <c r="D400" i="6"/>
  <c r="D400" i="26" s="1"/>
  <c r="D220" i="6"/>
  <c r="D220" i="26" s="1"/>
  <c r="D164" i="6"/>
  <c r="D164" i="26" s="1"/>
  <c r="D148" i="6"/>
  <c r="D148" i="26" s="1"/>
  <c r="D60" i="6"/>
  <c r="D60" i="26" s="1"/>
  <c r="D52" i="6"/>
  <c r="D52" i="26" s="1"/>
  <c r="D44" i="6"/>
  <c r="D44" i="26" s="1"/>
  <c r="D36" i="6"/>
  <c r="D36" i="26" s="1"/>
  <c r="D8" i="6"/>
  <c r="D8" i="26" s="1"/>
  <c r="D807" i="6"/>
  <c r="D807" i="26" s="1"/>
  <c r="D719" i="6"/>
  <c r="D719" i="26" s="1"/>
  <c r="D704" i="6"/>
  <c r="D704" i="26" s="1"/>
  <c r="D647" i="6"/>
  <c r="D647" i="26" s="1"/>
  <c r="D599" i="6"/>
  <c r="D599" i="26" s="1"/>
  <c r="D479" i="6"/>
  <c r="D432" i="6"/>
  <c r="D432" i="26" s="1"/>
  <c r="D372" i="6"/>
  <c r="D372" i="26" s="1"/>
  <c r="D360" i="6"/>
  <c r="D360" i="26" s="1"/>
  <c r="D344" i="6"/>
  <c r="D344" i="26" s="1"/>
  <c r="D320" i="6"/>
  <c r="D320" i="26" s="1"/>
  <c r="D212" i="6"/>
  <c r="D212" i="26" s="1"/>
  <c r="D151" i="6"/>
  <c r="D151" i="26" s="1"/>
  <c r="D128" i="6"/>
  <c r="D128" i="26" s="1"/>
  <c r="D4" i="6"/>
  <c r="D4" i="26" s="1"/>
  <c r="D824" i="6"/>
  <c r="D824" i="26" s="1"/>
  <c r="D756" i="6"/>
  <c r="D756" i="26" s="1"/>
  <c r="D732" i="6"/>
  <c r="D732" i="26" s="1"/>
  <c r="D716" i="6"/>
  <c r="D716" i="26" s="1"/>
  <c r="D567" i="6"/>
  <c r="D567" i="26" s="1"/>
  <c r="D463" i="6"/>
  <c r="D463" i="26" s="1"/>
  <c r="D439" i="6"/>
  <c r="D439" i="26" s="1"/>
  <c r="D388" i="6"/>
  <c r="D388" i="26" s="1"/>
  <c r="D375" i="6"/>
  <c r="D375" i="26" s="1"/>
  <c r="D336" i="6"/>
  <c r="D336" i="26" s="1"/>
  <c r="D279" i="6"/>
  <c r="D279" i="26" s="1"/>
  <c r="D252" i="6"/>
  <c r="D252" i="26" s="1"/>
  <c r="D184" i="6"/>
  <c r="D184" i="26" s="1"/>
  <c r="D144" i="6"/>
  <c r="D144" i="26" s="1"/>
  <c r="D16" i="6"/>
  <c r="D16" i="26" s="1"/>
  <c r="D815" i="6"/>
  <c r="D815" i="26" s="1"/>
  <c r="D684" i="6"/>
  <c r="D684" i="26" s="1"/>
  <c r="D671" i="6"/>
  <c r="D671" i="26" s="1"/>
  <c r="D620" i="6"/>
  <c r="D620" i="26" s="1"/>
  <c r="D520" i="6"/>
  <c r="D520" i="26" s="1"/>
  <c r="D412" i="6"/>
  <c r="D412" i="26" s="1"/>
  <c r="D359" i="6"/>
  <c r="D359" i="26" s="1"/>
  <c r="D300" i="6"/>
  <c r="D300" i="26" s="1"/>
  <c r="D288" i="6"/>
  <c r="D288" i="26" s="1"/>
  <c r="D240" i="6"/>
  <c r="D240" i="26" s="1"/>
  <c r="D188" i="6"/>
  <c r="D188" i="26" s="1"/>
  <c r="D136" i="6"/>
  <c r="D136" i="26" s="1"/>
  <c r="D127" i="6"/>
  <c r="D127" i="26" s="1"/>
  <c r="D96" i="6"/>
  <c r="D96" i="26" s="1"/>
  <c r="D64" i="6"/>
  <c r="D64" i="26" s="1"/>
  <c r="D840" i="6"/>
  <c r="D840" i="26" s="1"/>
  <c r="D832" i="6"/>
  <c r="D832" i="26" s="1"/>
  <c r="D780" i="6"/>
  <c r="D780" i="26" s="1"/>
  <c r="D764" i="6"/>
  <c r="D764" i="26" s="1"/>
  <c r="D696" i="6"/>
  <c r="D696" i="26" s="1"/>
  <c r="D679" i="6"/>
  <c r="D679" i="26" s="1"/>
  <c r="D664" i="6"/>
  <c r="D664" i="26" s="1"/>
  <c r="D640" i="6"/>
  <c r="D640" i="26" s="1"/>
  <c r="D492" i="6"/>
  <c r="D492" i="26" s="1"/>
  <c r="D471" i="6"/>
  <c r="D471" i="26" s="1"/>
  <c r="D452" i="6"/>
  <c r="D452" i="26" s="1"/>
  <c r="D424" i="6"/>
  <c r="D424" i="26" s="1"/>
  <c r="D396" i="6"/>
  <c r="D396" i="26" s="1"/>
  <c r="D351" i="6"/>
  <c r="D351" i="26" s="1"/>
  <c r="D335" i="6"/>
  <c r="D335" i="26" s="1"/>
  <c r="D324" i="6"/>
  <c r="D324" i="26" s="1"/>
  <c r="D183" i="6"/>
  <c r="D183" i="26" s="1"/>
  <c r="D143" i="6"/>
  <c r="D143" i="26" s="1"/>
  <c r="D119" i="6"/>
  <c r="D119" i="26" s="1"/>
  <c r="D100" i="6"/>
  <c r="D100" i="26" s="1"/>
  <c r="D80" i="6"/>
  <c r="D80" i="26" s="1"/>
  <c r="D72" i="6"/>
  <c r="D72" i="26" s="1"/>
  <c r="D15" i="6"/>
  <c r="D15" i="26" s="1"/>
  <c r="D305" i="23"/>
  <c r="D441" i="23"/>
  <c r="D401" i="23"/>
  <c r="D129" i="23"/>
  <c r="D337" i="23"/>
  <c r="D393" i="23"/>
  <c r="D353" i="23"/>
  <c r="D313" i="23"/>
  <c r="D673" i="23"/>
  <c r="D209" i="23"/>
  <c r="D774" i="23"/>
  <c r="D669" i="23"/>
  <c r="D814" i="23"/>
  <c r="D633" i="23"/>
  <c r="D545" i="23"/>
  <c r="D537" i="23"/>
  <c r="D529" i="23"/>
  <c r="D124" i="23"/>
  <c r="D108" i="23"/>
  <c r="D801" i="23"/>
  <c r="D729" i="23"/>
  <c r="D713" i="23"/>
  <c r="D609" i="23"/>
  <c r="D505" i="23"/>
  <c r="D409" i="23"/>
  <c r="D825" i="23"/>
  <c r="D785" i="23"/>
  <c r="D761" i="23"/>
  <c r="D649" i="23"/>
  <c r="D457" i="23"/>
  <c r="D433" i="23"/>
  <c r="D513" i="23"/>
  <c r="D497" i="23"/>
  <c r="D737" i="23"/>
  <c r="D721" i="23"/>
  <c r="D417" i="23"/>
  <c r="D585" i="23"/>
  <c r="D601" i="23"/>
  <c r="D481" i="23"/>
  <c r="D569" i="23"/>
  <c r="D465" i="23"/>
  <c r="D793" i="23"/>
  <c r="D745" i="23"/>
  <c r="D625" i="23"/>
  <c r="D769" i="23"/>
  <c r="D705" i="23"/>
  <c r="D689" i="23"/>
  <c r="D377" i="23"/>
  <c r="D819" i="23"/>
  <c r="D675" i="23"/>
  <c r="D592" i="23"/>
  <c r="D264" i="23"/>
  <c r="D24" i="23"/>
  <c r="D712" i="23"/>
  <c r="D488" i="23"/>
  <c r="D384" i="23"/>
  <c r="D316" i="23"/>
  <c r="D428" i="23"/>
  <c r="D228" i="23"/>
  <c r="D177" i="23"/>
  <c r="D133" i="23"/>
  <c r="D77" i="23"/>
  <c r="D317" i="23"/>
  <c r="D9" i="23"/>
  <c r="D281" i="23"/>
  <c r="D193" i="23"/>
  <c r="D17" i="23"/>
  <c r="D283" i="23"/>
  <c r="D776" i="23"/>
  <c r="D296" i="23"/>
  <c r="D208" i="23"/>
  <c r="D88" i="23"/>
  <c r="D289" i="23"/>
  <c r="D25" i="23"/>
  <c r="D697" i="23"/>
  <c r="D217" i="23"/>
  <c r="D73" i="23"/>
  <c r="D157" i="23"/>
  <c r="D422" i="23"/>
  <c r="D665" i="23"/>
  <c r="D257" i="23"/>
  <c r="D113" i="23"/>
  <c r="D249" i="23"/>
  <c r="D369" i="23"/>
  <c r="D57" i="23"/>
  <c r="D33" i="23"/>
  <c r="D89" i="23"/>
  <c r="D65" i="23"/>
  <c r="D169" i="23"/>
  <c r="D145" i="23"/>
  <c r="D681" i="23"/>
  <c r="D121" i="23"/>
  <c r="D241" i="23"/>
  <c r="D97" i="23"/>
  <c r="D817" i="23"/>
  <c r="D385" i="23"/>
  <c r="D561" i="23"/>
  <c r="D49" i="23"/>
  <c r="D361" i="23"/>
  <c r="D617" i="23"/>
  <c r="D185" i="23"/>
  <c r="D489" i="23"/>
  <c r="D201" i="23"/>
  <c r="D833" i="23"/>
  <c r="D449" i="23"/>
  <c r="D225" i="23"/>
  <c r="D641" i="23"/>
  <c r="D521" i="23"/>
  <c r="D425" i="23"/>
  <c r="D321" i="23"/>
  <c r="D105" i="23"/>
  <c r="D161" i="23"/>
  <c r="D297" i="23"/>
  <c r="D41" i="23"/>
  <c r="D473" i="23"/>
  <c r="D153" i="23"/>
  <c r="D81" i="23"/>
  <c r="D329" i="23"/>
  <c r="D345" i="23"/>
  <c r="G164" i="10"/>
  <c r="F164" i="10"/>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D470" i="23" l="1"/>
  <c r="D137" i="23"/>
  <c r="D210" i="23"/>
  <c r="D608" i="23"/>
  <c r="D242" i="23"/>
  <c r="D739" i="23"/>
  <c r="D811" i="23"/>
  <c r="D214" i="23"/>
  <c r="D85" i="23"/>
  <c r="D147" i="23"/>
  <c r="D51" i="23"/>
  <c r="D322" i="23"/>
  <c r="D222" i="23"/>
  <c r="D699" i="23"/>
  <c r="D590" i="23"/>
  <c r="D726" i="23"/>
  <c r="D790" i="23"/>
  <c r="D356" i="23"/>
  <c r="D179" i="23"/>
  <c r="D627" i="23"/>
  <c r="D670" i="23"/>
  <c r="D555" i="23"/>
  <c r="D657" i="23"/>
  <c r="D541" i="23"/>
  <c r="D707" i="23"/>
  <c r="D606" i="23"/>
  <c r="D270" i="23"/>
  <c r="D61" i="23"/>
  <c r="D740" i="23"/>
  <c r="D728" i="23"/>
  <c r="D267" i="23"/>
  <c r="D227" i="23"/>
  <c r="D31" i="23"/>
  <c r="D203" i="23"/>
  <c r="D809" i="23"/>
  <c r="D271" i="23"/>
  <c r="D504" i="23"/>
  <c r="D26" i="23"/>
  <c r="D160" i="23"/>
  <c r="D371" i="23"/>
  <c r="D349" i="23"/>
  <c r="D237" i="23"/>
  <c r="D293" i="23"/>
  <c r="D149" i="23"/>
  <c r="D631" i="23"/>
  <c r="D362" i="23"/>
  <c r="D509" i="23"/>
  <c r="D558" i="23"/>
  <c r="D235" i="23"/>
  <c r="D605" i="23"/>
  <c r="D339" i="23"/>
  <c r="D637" i="23"/>
  <c r="D395" i="23"/>
  <c r="D663" i="23"/>
  <c r="D646" i="23"/>
  <c r="D106" i="23"/>
  <c r="D278" i="23"/>
  <c r="D126" i="23"/>
  <c r="D614" i="23"/>
  <c r="D272" i="23"/>
  <c r="D492" i="23"/>
  <c r="D506" i="23"/>
  <c r="D150" i="23"/>
  <c r="D221" i="23"/>
  <c r="D307" i="23"/>
  <c r="D709" i="23"/>
  <c r="D275" i="23"/>
  <c r="D381" i="23"/>
  <c r="D615" i="23"/>
  <c r="D413" i="23"/>
  <c r="D421" i="23"/>
  <c r="D698" i="23"/>
  <c r="D821" i="23"/>
  <c r="D94" i="23"/>
  <c r="D499" i="23"/>
  <c r="D154" i="23"/>
  <c r="D773" i="23"/>
  <c r="D5" i="23"/>
  <c r="D598" i="23"/>
  <c r="D70" i="23"/>
  <c r="D820" i="23"/>
  <c r="D706" i="23"/>
  <c r="D611" i="23"/>
  <c r="D11" i="23"/>
  <c r="D447" i="23"/>
  <c r="D66" i="23"/>
  <c r="D197" i="23"/>
  <c r="D715" i="23"/>
  <c r="D314" i="23"/>
  <c r="D347" i="23"/>
  <c r="D757" i="23"/>
  <c r="D419" i="23"/>
  <c r="D120" i="23"/>
  <c r="D141" i="23"/>
  <c r="D638" i="23"/>
  <c r="D350" i="23"/>
  <c r="D163" i="23"/>
  <c r="D355" i="23"/>
  <c r="D604" i="23"/>
  <c r="D122" i="23"/>
  <c r="D557" i="23"/>
  <c r="D583" i="23"/>
  <c r="D168" i="23"/>
  <c r="D703" i="23"/>
  <c r="D503" i="23"/>
  <c r="D783" i="23"/>
  <c r="D387" i="23"/>
  <c r="D2" i="23"/>
  <c r="D462" i="23"/>
  <c r="D772" i="23"/>
  <c r="D429" i="23"/>
  <c r="D642" i="23"/>
  <c r="D690" i="23"/>
  <c r="D263" i="23"/>
  <c r="D372" i="23"/>
  <c r="D352" i="23"/>
  <c r="D474" i="23"/>
  <c r="D766" i="23"/>
  <c r="D326" i="23"/>
  <c r="D146" i="23"/>
  <c r="D262" i="23"/>
  <c r="D21" i="23"/>
  <c r="D668" i="23"/>
  <c r="D304" i="23"/>
  <c r="D786" i="23"/>
  <c r="D325" i="23"/>
  <c r="D482" i="23"/>
  <c r="D685" i="23"/>
  <c r="D493" i="23"/>
  <c r="D30" i="23"/>
  <c r="D461" i="23"/>
  <c r="D46" i="23"/>
  <c r="D534" i="23"/>
  <c r="D593" i="23"/>
  <c r="D502" i="23"/>
  <c r="D358" i="23"/>
  <c r="D294" i="23"/>
  <c r="D531" i="23"/>
  <c r="D75" i="23"/>
  <c r="D460" i="23"/>
  <c r="D379" i="23"/>
  <c r="D450" i="23"/>
  <c r="D510" i="23"/>
  <c r="D778" i="23"/>
  <c r="D27" i="23"/>
  <c r="D342" i="23"/>
  <c r="D755" i="23"/>
  <c r="D406" i="23"/>
  <c r="D662" i="23"/>
  <c r="D182" i="23"/>
  <c r="D559" i="23"/>
  <c r="D829" i="23"/>
  <c r="D827" i="23"/>
  <c r="D507" i="23"/>
  <c r="D797" i="23"/>
  <c r="D78" i="23"/>
  <c r="D102" i="23"/>
  <c r="D363" i="23"/>
  <c r="D595" i="23"/>
  <c r="D587" i="23"/>
  <c r="D265" i="23"/>
  <c r="D156" i="23"/>
  <c r="D28" i="23"/>
  <c r="D791" i="23"/>
  <c r="D644" i="23"/>
  <c r="D693" i="23"/>
  <c r="D298" i="23"/>
  <c r="D708" i="23"/>
  <c r="D528" i="23"/>
  <c r="D686" i="23"/>
  <c r="D784" i="23"/>
  <c r="D805" i="23"/>
  <c r="D366" i="23"/>
  <c r="D176" i="23"/>
  <c r="D378" i="23"/>
  <c r="D702" i="23"/>
  <c r="D725" i="23"/>
  <c r="D354" i="23"/>
  <c r="D29" i="23"/>
  <c r="D230" i="23"/>
  <c r="D218" i="23"/>
  <c r="D635" i="23"/>
  <c r="D749" i="23"/>
  <c r="D310" i="23"/>
  <c r="D303" i="23"/>
  <c r="D62" i="23"/>
  <c r="D251" i="23"/>
  <c r="D233" i="23"/>
  <c r="D753" i="23"/>
  <c r="D501" i="23"/>
  <c r="D571" i="23"/>
  <c r="D301" i="23"/>
  <c r="D613" i="23"/>
  <c r="D101" i="23"/>
  <c r="D181" i="23"/>
  <c r="D246" i="23"/>
  <c r="D777" i="23"/>
  <c r="D365" i="23"/>
  <c r="D520" i="23"/>
  <c r="D200" i="23"/>
  <c r="D535" i="23"/>
  <c r="D834" i="23"/>
  <c r="D408" i="23"/>
  <c r="D87" i="23"/>
  <c r="D404" i="23"/>
  <c r="D547" i="23"/>
  <c r="D224" i="23"/>
  <c r="D789" i="23"/>
  <c r="D37" i="23"/>
  <c r="D538" i="23"/>
  <c r="D138" i="23"/>
  <c r="D107" i="23"/>
  <c r="D775" i="23"/>
  <c r="D807" i="23"/>
  <c r="D828" i="23"/>
  <c r="D816" i="23"/>
  <c r="D334" i="23"/>
  <c r="D55" i="23"/>
  <c r="D596" i="23"/>
  <c r="D548" i="23"/>
  <c r="D130" i="23"/>
  <c r="D514" i="23"/>
  <c r="D695" i="23"/>
  <c r="D239" i="23"/>
  <c r="D781" i="23"/>
  <c r="D756" i="23"/>
  <c r="D516" i="23"/>
  <c r="D530" i="23"/>
  <c r="D82" i="23"/>
  <c r="D323" i="23"/>
  <c r="D438" i="23"/>
  <c r="D838" i="23"/>
  <c r="D158" i="23"/>
  <c r="D109" i="23"/>
  <c r="D67" i="23"/>
  <c r="D652" i="23"/>
  <c r="D730" i="23"/>
  <c r="D466" i="23"/>
  <c r="D762" i="23"/>
  <c r="D123" i="23"/>
  <c r="D155" i="23"/>
  <c r="D231" i="23"/>
  <c r="D220" i="23"/>
  <c r="D795" i="23"/>
  <c r="D195" i="23"/>
  <c r="D312" i="23"/>
  <c r="D311" i="23"/>
  <c r="D676" i="23"/>
  <c r="D139" i="23"/>
  <c r="D522" i="23"/>
  <c r="D330" i="23"/>
  <c r="D621" i="23"/>
  <c r="D550" i="23"/>
  <c r="D198" i="23"/>
  <c r="D390" i="23"/>
  <c r="D573" i="23"/>
  <c r="D478" i="23"/>
  <c r="D56" i="23"/>
  <c r="D172" i="23"/>
  <c r="D643" i="23"/>
  <c r="D58" i="23"/>
  <c r="D603" i="23"/>
  <c r="D839" i="23"/>
  <c r="D589" i="23"/>
  <c r="D86" i="23"/>
  <c r="D196" i="23"/>
  <c r="D35" i="23"/>
  <c r="D83" i="23"/>
  <c r="D456" i="23"/>
  <c r="D274" i="23"/>
  <c r="D205" i="23"/>
  <c r="D490" i="23"/>
  <c r="D3" i="23"/>
  <c r="D524" i="23"/>
  <c r="D370" i="23"/>
  <c r="D498" i="23"/>
  <c r="D736" i="23"/>
  <c r="D273" i="23"/>
  <c r="D128" i="23"/>
  <c r="D683" i="23"/>
  <c r="D341" i="23"/>
  <c r="D261" i="23"/>
  <c r="D574" i="23"/>
  <c r="D386" i="23"/>
  <c r="D93" i="23"/>
  <c r="D415" i="23"/>
  <c r="D446" i="23"/>
  <c r="D16" i="23"/>
  <c r="D291" i="23"/>
  <c r="D455" i="23"/>
  <c r="D733" i="23"/>
  <c r="D710" i="23"/>
  <c r="D464" i="23"/>
  <c r="D19" i="23"/>
  <c r="D780" i="23"/>
  <c r="D667" i="23"/>
  <c r="D259" i="23"/>
  <c r="D229" i="23"/>
  <c r="D437" i="23"/>
  <c r="D424" i="23"/>
  <c r="D188" i="23"/>
  <c r="D748" i="23"/>
  <c r="D500" i="23"/>
  <c r="D213" i="23"/>
  <c r="D688" i="23"/>
  <c r="D618" i="23"/>
  <c r="D495" i="23"/>
  <c r="D533" i="23"/>
  <c r="D779" i="23"/>
  <c r="D22" i="23"/>
  <c r="D768" i="23"/>
  <c r="D360" i="23"/>
  <c r="D750" i="23"/>
  <c r="D744" i="23"/>
  <c r="D211" i="23"/>
  <c r="D632" i="23"/>
  <c r="D204" i="23"/>
  <c r="D99" i="23"/>
  <c r="D551" i="23"/>
  <c r="D799" i="23"/>
  <c r="D758" i="23"/>
  <c r="D285" i="23"/>
  <c r="D118" i="23"/>
  <c r="D38" i="23"/>
  <c r="D718" i="23"/>
  <c r="D100" i="23"/>
  <c r="D248" i="23"/>
  <c r="D468" i="23"/>
  <c r="D308" i="23"/>
  <c r="D380" i="23"/>
  <c r="D206" i="23"/>
  <c r="D747" i="23"/>
  <c r="D178" i="23"/>
  <c r="D431" i="23"/>
  <c r="D508" i="23"/>
  <c r="D260" i="23"/>
  <c r="D215" i="23"/>
  <c r="D630" i="23"/>
  <c r="D526" i="23"/>
  <c r="D173" i="23"/>
  <c r="D187" i="23"/>
  <c r="D411" i="23"/>
  <c r="D191" i="23"/>
  <c r="D485" i="23"/>
  <c r="D397" i="23"/>
  <c r="D318" i="23"/>
  <c r="D654" i="23"/>
  <c r="D764" i="23"/>
  <c r="D692" i="23"/>
  <c r="D405" i="23"/>
  <c r="D684" i="23"/>
  <c r="D826" i="23"/>
  <c r="D336" i="23"/>
  <c r="D579" i="23"/>
  <c r="D159" i="23"/>
  <c r="D368" i="23"/>
  <c r="D266" i="23"/>
  <c r="D10" i="23"/>
  <c r="D374" i="23"/>
  <c r="D628" i="23"/>
  <c r="D656" i="23"/>
  <c r="D152" i="23"/>
  <c r="D348" i="23"/>
  <c r="D234" i="23"/>
  <c r="D491" i="23"/>
  <c r="D671" i="23"/>
  <c r="D511" i="23"/>
  <c r="D743" i="23"/>
  <c r="D212" i="23"/>
  <c r="D12" i="23"/>
  <c r="D13" i="23"/>
  <c r="D610" i="23"/>
  <c r="D383" i="23"/>
  <c r="D622" i="23"/>
  <c r="D253" i="23"/>
  <c r="D414" i="23"/>
  <c r="D175" i="23"/>
  <c r="D741" i="23"/>
  <c r="D255" i="23"/>
  <c r="D32" i="23"/>
  <c r="D700" i="23"/>
  <c r="D840" i="23"/>
  <c r="D416" i="23"/>
  <c r="D184" i="23"/>
  <c r="D60" i="23"/>
  <c r="D34" i="23"/>
  <c r="D554" i="23"/>
  <c r="D183" i="23"/>
  <c r="D751" i="23"/>
  <c r="D44" i="23"/>
  <c r="D103" i="23"/>
  <c r="D180" i="23"/>
  <c r="D295" i="23"/>
  <c r="D343" i="23"/>
  <c r="D412" i="23"/>
  <c r="D560" i="23"/>
  <c r="D7" i="23"/>
  <c r="D664" i="23"/>
  <c r="D439" i="23"/>
  <c r="D612" i="23"/>
  <c r="D194" i="23"/>
  <c r="D746" i="23"/>
  <c r="D458" i="23"/>
  <c r="D544" i="23"/>
  <c r="D591" i="23"/>
  <c r="D111" i="23"/>
  <c r="D453" i="23"/>
  <c r="D479" i="23"/>
  <c r="D479" i="26"/>
  <c r="D4" i="23"/>
  <c r="D480" i="23"/>
  <c r="D480" i="26"/>
  <c r="D519" i="23"/>
  <c r="D519" i="26"/>
  <c r="D616" i="23"/>
  <c r="D616" i="26"/>
  <c r="D607" i="23"/>
  <c r="D607" i="26"/>
  <c r="D162" i="23"/>
  <c r="D486" i="23"/>
  <c r="D494" i="23"/>
  <c r="D427" i="23"/>
  <c r="D391" i="23"/>
  <c r="D112" i="23"/>
  <c r="D812" i="23"/>
  <c r="D232" i="23"/>
  <c r="D653" i="23"/>
  <c r="D794" i="23"/>
  <c r="D144" i="23"/>
  <c r="D771" i="23"/>
  <c r="D15" i="23"/>
  <c r="D335" i="23"/>
  <c r="D96" i="23"/>
  <c r="D567" i="23"/>
  <c r="G74" i="25"/>
  <c r="D647" i="23"/>
  <c r="G53" i="25"/>
  <c r="D527" i="23"/>
  <c r="D639" i="23"/>
  <c r="G101" i="25"/>
  <c r="D202" i="23"/>
  <c r="G16" i="25"/>
  <c r="D402" i="23"/>
  <c r="D626" i="23"/>
  <c r="G100" i="25"/>
  <c r="D282" i="23"/>
  <c r="G35" i="25"/>
  <c r="D426" i="23"/>
  <c r="D701" i="23"/>
  <c r="G18" i="25"/>
  <c r="G107" i="25"/>
  <c r="G23" i="25"/>
  <c r="G51" i="25"/>
  <c r="G63" i="25"/>
  <c r="G7" i="25"/>
  <c r="G93" i="25"/>
  <c r="G49" i="25"/>
  <c r="G97" i="25"/>
  <c r="G38" i="25"/>
  <c r="G60" i="25"/>
  <c r="G46" i="25"/>
  <c r="D142" i="23"/>
  <c r="D472" i="23"/>
  <c r="D79" i="23"/>
  <c r="D602" i="23"/>
  <c r="D552" i="23"/>
  <c r="D23" i="23"/>
  <c r="D72" i="23"/>
  <c r="D351" i="23"/>
  <c r="D679" i="23"/>
  <c r="D127" i="23"/>
  <c r="G61" i="25"/>
  <c r="D252" i="23"/>
  <c r="D716" i="23"/>
  <c r="D320" i="23"/>
  <c r="D704" i="23"/>
  <c r="D148" i="23"/>
  <c r="D568" i="23"/>
  <c r="D792" i="23"/>
  <c r="D223" i="23"/>
  <c r="D624" i="23"/>
  <c r="G99" i="25"/>
  <c r="D256" i="23"/>
  <c r="G21" i="25"/>
  <c r="D687" i="23"/>
  <c r="D104" i="23"/>
  <c r="D399" i="23"/>
  <c r="D167" i="23"/>
  <c r="D444" i="23"/>
  <c r="G113" i="25"/>
  <c r="D236" i="23"/>
  <c r="D39" i="23"/>
  <c r="D287" i="23"/>
  <c r="D672" i="23"/>
  <c r="D216" i="23"/>
  <c r="D660" i="23"/>
  <c r="D40" i="23"/>
  <c r="G2" i="25"/>
  <c r="D407" i="23"/>
  <c r="D711" i="23"/>
  <c r="D476" i="23"/>
  <c r="D576" i="23"/>
  <c r="G78" i="25"/>
  <c r="D42" i="23"/>
  <c r="D250" i="23"/>
  <c r="D634" i="23"/>
  <c r="D578" i="23"/>
  <c r="D290" i="23"/>
  <c r="G36" i="25"/>
  <c r="D346" i="23"/>
  <c r="D442" i="23"/>
  <c r="D114" i="23"/>
  <c r="D658" i="23"/>
  <c r="D338" i="23"/>
  <c r="D650" i="23"/>
  <c r="G32" i="25"/>
  <c r="D806" i="23"/>
  <c r="D742" i="23"/>
  <c r="G54" i="25"/>
  <c r="G82" i="25"/>
  <c r="G88" i="25"/>
  <c r="G40" i="25"/>
  <c r="G86" i="25"/>
  <c r="G11" i="25"/>
  <c r="G79" i="25"/>
  <c r="D754" i="23"/>
  <c r="D115" i="23"/>
  <c r="D92" i="23"/>
  <c r="D562" i="23"/>
  <c r="D170" i="23"/>
  <c r="D394" i="23"/>
  <c r="D599" i="23"/>
  <c r="D798" i="23"/>
  <c r="D80" i="23"/>
  <c r="G3" i="25"/>
  <c r="D396" i="23"/>
  <c r="D696" i="23"/>
  <c r="D136" i="23"/>
  <c r="D279" i="23"/>
  <c r="D732" i="23"/>
  <c r="D344" i="23"/>
  <c r="D719" i="23"/>
  <c r="D164" i="23"/>
  <c r="D580" i="23"/>
  <c r="D804" i="23"/>
  <c r="D540" i="23"/>
  <c r="D636" i="23"/>
  <c r="D268" i="23"/>
  <c r="D140" i="23"/>
  <c r="G9" i="25"/>
  <c r="D436" i="23"/>
  <c r="D796" i="23"/>
  <c r="D280" i="23"/>
  <c r="G33" i="25"/>
  <c r="D47" i="23"/>
  <c r="D367" i="23"/>
  <c r="D770" i="23"/>
  <c r="D247" i="23"/>
  <c r="D543" i="23"/>
  <c r="D48" i="23"/>
  <c r="D448" i="23"/>
  <c r="D727" i="23"/>
  <c r="D207" i="23"/>
  <c r="D487" i="23"/>
  <c r="D588" i="23"/>
  <c r="G83" i="25"/>
  <c r="D50" i="23"/>
  <c r="D714" i="23"/>
  <c r="D594" i="23"/>
  <c r="G87" i="25"/>
  <c r="D74" i="23"/>
  <c r="D434" i="23"/>
  <c r="D586" i="23"/>
  <c r="G81" i="25"/>
  <c r="D258" i="23"/>
  <c r="D810" i="23"/>
  <c r="D674" i="23"/>
  <c r="D309" i="23"/>
  <c r="D822" i="23"/>
  <c r="D430" i="23"/>
  <c r="D6" i="23"/>
  <c r="D765" i="23"/>
  <c r="D254" i="23"/>
  <c r="G19" i="25"/>
  <c r="D717" i="23"/>
  <c r="D45" i="23"/>
  <c r="D357" i="23"/>
  <c r="D69" i="23"/>
  <c r="D525" i="23"/>
  <c r="G64" i="25"/>
  <c r="D117" i="23"/>
  <c r="D830" i="23"/>
  <c r="D445" i="23"/>
  <c r="D582" i="23"/>
  <c r="D734" i="23"/>
  <c r="D54" i="23"/>
  <c r="D517" i="23"/>
  <c r="G58" i="25"/>
  <c r="D542" i="23"/>
  <c r="D803" i="23"/>
  <c r="D539" i="23"/>
  <c r="D835" i="23"/>
  <c r="D403" i="23"/>
  <c r="D483" i="23"/>
  <c r="G50" i="25"/>
  <c r="D467" i="23"/>
  <c r="D837" i="23"/>
  <c r="D629" i="23"/>
  <c r="D787" i="23"/>
  <c r="D831" i="23"/>
  <c r="D219" i="23"/>
  <c r="D619" i="23"/>
  <c r="G98" i="25"/>
  <c r="D91" i="23"/>
  <c r="D174" i="23"/>
  <c r="D518" i="23"/>
  <c r="G59" i="25"/>
  <c r="G15" i="25"/>
  <c r="G52" i="25"/>
  <c r="G102" i="25"/>
  <c r="G73" i="25"/>
  <c r="G45" i="25"/>
  <c r="D302" i="23"/>
  <c r="D340" i="23"/>
  <c r="D292" i="23"/>
  <c r="D443" i="23"/>
  <c r="D735" i="23"/>
  <c r="G111" i="25"/>
  <c r="G89" i="25"/>
  <c r="G20" i="25"/>
  <c r="G66" i="25"/>
  <c r="G103" i="25"/>
  <c r="G105" i="25"/>
  <c r="G57" i="25"/>
  <c r="G62" i="25"/>
  <c r="G56" i="25"/>
  <c r="G110" i="25"/>
  <c r="G84" i="25"/>
  <c r="G65" i="25"/>
  <c r="G76" i="25"/>
  <c r="G13" i="25"/>
  <c r="G8" i="25"/>
  <c r="G108" i="25"/>
  <c r="G28" i="25"/>
  <c r="D373" i="23"/>
  <c r="D678" i="23"/>
  <c r="D463" i="23"/>
  <c r="D84" i="23"/>
  <c r="D269" i="23"/>
  <c r="D477" i="23"/>
  <c r="D760" i="23"/>
  <c r="D14" i="23"/>
  <c r="D190" i="23"/>
  <c r="D496" i="23"/>
  <c r="D324" i="23"/>
  <c r="D802" i="23"/>
  <c r="D98" i="23"/>
  <c r="D515" i="23"/>
  <c r="D359" i="23"/>
  <c r="D119" i="23"/>
  <c r="D452" i="23"/>
  <c r="D240" i="23"/>
  <c r="D375" i="23"/>
  <c r="D824" i="23"/>
  <c r="D8" i="23"/>
  <c r="D400" i="23"/>
  <c r="D276" i="23"/>
  <c r="G31" i="25"/>
  <c r="D556" i="23"/>
  <c r="G69" i="25"/>
  <c r="G104" i="25"/>
  <c r="D327" i="23"/>
  <c r="D759" i="23"/>
  <c r="D512" i="23"/>
  <c r="G55" i="25"/>
  <c r="G41" i="25"/>
  <c r="D648" i="23"/>
  <c r="D836" i="23"/>
  <c r="D376" i="23"/>
  <c r="D63" i="23"/>
  <c r="D392" i="23"/>
  <c r="D20" i="23"/>
  <c r="G26" i="25"/>
  <c r="G10" i="25"/>
  <c r="G42" i="25"/>
  <c r="G43" i="25"/>
  <c r="G25" i="25"/>
  <c r="G91" i="25"/>
  <c r="G39" i="25"/>
  <c r="G68" i="25"/>
  <c r="G17" i="25"/>
  <c r="G29" i="25"/>
  <c r="G75" i="25"/>
  <c r="G94" i="25"/>
  <c r="G96" i="25"/>
  <c r="G106" i="25"/>
  <c r="D454" i="23"/>
  <c r="D469" i="23"/>
  <c r="D52" i="23"/>
  <c r="D722" i="23"/>
  <c r="D600" i="23"/>
  <c r="D731" i="23"/>
  <c r="D238" i="23"/>
  <c r="D166" i="23"/>
  <c r="D64" i="23"/>
  <c r="D76" i="23"/>
  <c r="D151" i="23"/>
  <c r="D332" i="23"/>
  <c r="D244" i="23"/>
  <c r="D300" i="23"/>
  <c r="D226" i="23"/>
  <c r="D720" i="23"/>
  <c r="D459" i="23"/>
  <c r="D131" i="23"/>
  <c r="D623" i="23"/>
  <c r="D423" i="23"/>
  <c r="D143" i="23"/>
  <c r="D471" i="23"/>
  <c r="D832" i="23"/>
  <c r="D288" i="23"/>
  <c r="D815" i="23"/>
  <c r="D388" i="23"/>
  <c r="D432" i="23"/>
  <c r="G44" i="25"/>
  <c r="D36" i="23"/>
  <c r="D440" i="23"/>
  <c r="D655" i="23"/>
  <c r="D68" i="23"/>
  <c r="D328" i="23"/>
  <c r="D564" i="23"/>
  <c r="G72" i="25"/>
  <c r="D808" i="23"/>
  <c r="D767" i="23"/>
  <c r="D584" i="23"/>
  <c r="D319" i="23"/>
  <c r="D116" i="23"/>
  <c r="D420" i="23"/>
  <c r="D95" i="23"/>
  <c r="D484" i="23"/>
  <c r="D71" i="23"/>
  <c r="D364" i="23"/>
  <c r="D575" i="23"/>
  <c r="D724" i="23"/>
  <c r="D199" i="23"/>
  <c r="G14" i="25"/>
  <c r="D572" i="23"/>
  <c r="D800" i="23"/>
  <c r="D284" i="23"/>
  <c r="D536" i="23"/>
  <c r="D752" i="23"/>
  <c r="D410" i="23"/>
  <c r="D546" i="23"/>
  <c r="D90" i="23"/>
  <c r="D682" i="23"/>
  <c r="D666" i="23"/>
  <c r="D18" i="23"/>
  <c r="D418" i="23"/>
  <c r="D570" i="23"/>
  <c r="D738" i="23"/>
  <c r="D306" i="23"/>
  <c r="D186" i="23"/>
  <c r="D566" i="23"/>
  <c r="D165" i="23"/>
  <c r="D581" i="23"/>
  <c r="G80" i="25"/>
  <c r="D398" i="23"/>
  <c r="D110" i="23"/>
  <c r="D389" i="23"/>
  <c r="D782" i="23"/>
  <c r="G112" i="25"/>
  <c r="D125" i="23"/>
  <c r="D597" i="23"/>
  <c r="G90" i="25"/>
  <c r="D245" i="23"/>
  <c r="D549" i="23"/>
  <c r="D382" i="23"/>
  <c r="D134" i="23"/>
  <c r="D677" i="23"/>
  <c r="D813" i="23"/>
  <c r="G114" i="25"/>
  <c r="D333" i="23"/>
  <c r="G77" i="25"/>
  <c r="D59" i="23"/>
  <c r="D243" i="23"/>
  <c r="D563" i="23"/>
  <c r="G71" i="25"/>
  <c r="D475" i="23"/>
  <c r="D659" i="23"/>
  <c r="D723" i="23"/>
  <c r="D661" i="23"/>
  <c r="G24" i="25"/>
  <c r="D171" i="23"/>
  <c r="D651" i="23"/>
  <c r="D135" i="23"/>
  <c r="G6" i="25"/>
  <c r="D315" i="23"/>
  <c r="D788" i="23"/>
  <c r="D694" i="23"/>
  <c r="G37" i="25"/>
  <c r="G27" i="25"/>
  <c r="G30" i="25"/>
  <c r="G48" i="25"/>
  <c r="G5" i="25"/>
  <c r="G92" i="25"/>
  <c r="D189" i="23"/>
  <c r="D286" i="23"/>
  <c r="D451" i="23"/>
  <c r="D823" i="23"/>
  <c r="D132" i="23"/>
  <c r="D192" i="23"/>
  <c r="D299" i="23"/>
  <c r="D435" i="23"/>
  <c r="D577" i="23"/>
  <c r="D645" i="23"/>
  <c r="D565" i="23"/>
  <c r="G4" i="25"/>
  <c r="G47" i="25"/>
  <c r="G95" i="25"/>
  <c r="G85" i="25"/>
  <c r="G12" i="25"/>
  <c r="G70" i="25"/>
  <c r="G109" i="25"/>
  <c r="G34" i="25"/>
  <c r="G22" i="25"/>
  <c r="G67" i="25"/>
  <c r="D523" i="23"/>
  <c r="D553" i="23"/>
  <c r="D680" i="23"/>
  <c r="D53" i="23"/>
  <c r="D763" i="23"/>
  <c r="D331" i="23"/>
  <c r="D691" i="23"/>
  <c r="D277" i="23"/>
  <c r="D620" i="23"/>
  <c r="D640" i="23"/>
  <c r="D43" i="23"/>
  <c r="D532" i="23"/>
  <c r="D818" i="23"/>
  <c r="C3" i="2"/>
  <c r="C4" i="2" s="1"/>
  <c r="C5" i="2" s="1"/>
  <c r="C6" i="2" s="1"/>
  <c r="C7" i="2" s="1"/>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C52" i="2" s="1"/>
  <c r="C53" i="2" s="1"/>
  <c r="C54" i="2" s="1"/>
  <c r="C55" i="2" s="1"/>
  <c r="C56" i="2" s="1"/>
  <c r="C57" i="2" s="1"/>
  <c r="C58" i="2" s="1"/>
  <c r="C59" i="2" s="1"/>
  <c r="C60" i="2" s="1"/>
  <c r="C61" i="2" s="1"/>
  <c r="C62" i="2" s="1"/>
  <c r="C63" i="2" s="1"/>
  <c r="C64" i="2" s="1"/>
  <c r="C65" i="2" s="1"/>
  <c r="C66" i="2" s="1"/>
  <c r="C67" i="2" l="1"/>
  <c r="C68" i="2" s="1"/>
  <c r="C69" i="2" s="1"/>
  <c r="C70" i="2" s="1"/>
  <c r="C71" i="2" s="1"/>
  <c r="C72" i="2" s="1"/>
  <c r="C73" i="2" s="1"/>
  <c r="C74" i="2" s="1"/>
  <c r="C75" i="2" s="1"/>
  <c r="C76" i="2" s="1"/>
  <c r="C77" i="2" s="1"/>
  <c r="C78" i="2" s="1"/>
  <c r="C79" i="2" s="1"/>
  <c r="C80" i="2" s="1"/>
  <c r="C81" i="2" s="1"/>
  <c r="C82" i="2" s="1"/>
  <c r="C83" i="2" s="1"/>
  <c r="C84" i="2" s="1"/>
  <c r="C85" i="2" s="1"/>
  <c r="C86" i="2" s="1"/>
  <c r="C87" i="2" s="1"/>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20" i="5" l="1"/>
  <c r="C108" i="5"/>
  <c r="C684" i="5"/>
  <c r="E316" i="10" s="1" a="1"/>
  <c r="E316" i="10" s="1"/>
  <c r="C468" i="5"/>
  <c r="C312" i="5"/>
  <c r="C420" i="5"/>
  <c r="E127" i="10" s="1" a="1"/>
  <c r="E127" i="10" s="1"/>
  <c r="C672" i="5"/>
  <c r="C360" i="5"/>
  <c r="C204" i="5"/>
  <c r="E59" i="10" s="1" a="1"/>
  <c r="E59" i="10" s="1"/>
  <c r="C276" i="5"/>
  <c r="E100" i="10" s="1" a="1"/>
  <c r="E100" i="10" s="1"/>
  <c r="C636" i="5"/>
  <c r="C156" i="5"/>
  <c r="C408" i="5"/>
  <c r="C252" i="5"/>
  <c r="C27" i="5"/>
  <c r="C732" i="5"/>
  <c r="C264" i="5"/>
  <c r="E91" i="10" s="1" a="1"/>
  <c r="E91" i="10" s="1"/>
  <c r="C372" i="5"/>
  <c r="C60" i="5"/>
  <c r="E14" i="10" s="1" a="1"/>
  <c r="E14" i="10" s="1"/>
  <c r="C564" i="5"/>
  <c r="E238" i="10" s="1" a="1"/>
  <c r="E238" i="10" s="1"/>
  <c r="C456" i="5"/>
  <c r="C300" i="5"/>
  <c r="C540" i="5"/>
  <c r="E198" i="10" s="1" a="1"/>
  <c r="E198" i="10" s="1"/>
  <c r="C720" i="5"/>
  <c r="C612" i="5"/>
  <c r="C660" i="5"/>
  <c r="C504" i="5"/>
  <c r="C84" i="5"/>
  <c r="C588" i="5"/>
  <c r="E271" i="10" s="1" a="1"/>
  <c r="E271" i="10" s="1"/>
  <c r="C168" i="5"/>
  <c r="C780" i="5"/>
  <c r="C324" i="5"/>
  <c r="C828" i="5"/>
  <c r="C216" i="5"/>
  <c r="C75" i="5"/>
  <c r="C768" i="5"/>
  <c r="C816" i="5"/>
  <c r="E392" i="10" s="1" a="1"/>
  <c r="E392" i="10" s="1"/>
  <c r="C516" i="5"/>
  <c r="C804" i="5"/>
  <c r="C756" i="5"/>
  <c r="E350" i="10" s="1" a="1"/>
  <c r="E350" i="10" s="1"/>
  <c r="C708" i="5"/>
  <c r="E324" i="10" s="1" a="1"/>
  <c r="E324" i="10" s="1"/>
  <c r="C348" i="5"/>
  <c r="C840" i="5"/>
  <c r="C792" i="5"/>
  <c r="E371" i="10" s="1" a="1"/>
  <c r="E371" i="10" s="1"/>
  <c r="C744" i="5"/>
  <c r="C696" i="5"/>
  <c r="E321" i="10" s="1" a="1"/>
  <c r="E321" i="10" s="1"/>
  <c r="C648" i="5"/>
  <c r="E312" i="10" s="1" a="1"/>
  <c r="E312" i="10" s="1"/>
  <c r="C600" i="5"/>
  <c r="C552" i="5"/>
  <c r="C492" i="5"/>
  <c r="C444" i="5"/>
  <c r="C396" i="5"/>
  <c r="C228" i="5"/>
  <c r="C180" i="5"/>
  <c r="C132" i="5"/>
  <c r="E29" i="10" s="1" a="1"/>
  <c r="E29" i="10" s="1"/>
  <c r="C72" i="5"/>
  <c r="C24" i="5"/>
  <c r="C36" i="5"/>
  <c r="C15" i="5"/>
  <c r="C63" i="5"/>
  <c r="C111" i="5"/>
  <c r="C159" i="5"/>
  <c r="C815" i="5"/>
  <c r="C767" i="5"/>
  <c r="C719" i="5"/>
  <c r="E327" i="10" s="1" a="1"/>
  <c r="E327" i="10" s="1"/>
  <c r="C671" i="5"/>
  <c r="C623" i="5"/>
  <c r="E298" i="10" s="1" a="1"/>
  <c r="E298" i="10" s="1"/>
  <c r="C575" i="5"/>
  <c r="E256" i="10" s="1" a="1"/>
  <c r="E256" i="10" s="1"/>
  <c r="C527" i="5"/>
  <c r="C479" i="5"/>
  <c r="E142" i="10" s="1" a="1"/>
  <c r="E142" i="10" s="1"/>
  <c r="C431" i="5"/>
  <c r="C383" i="5"/>
  <c r="C335" i="5"/>
  <c r="C287" i="5"/>
  <c r="E110" i="10" s="1" a="1"/>
  <c r="E110" i="10" s="1"/>
  <c r="C239" i="5"/>
  <c r="C191" i="5"/>
  <c r="C143" i="5"/>
  <c r="C95" i="5"/>
  <c r="C47" i="5"/>
  <c r="C4" i="5"/>
  <c r="C52" i="5"/>
  <c r="C100" i="5"/>
  <c r="C148" i="5"/>
  <c r="C814" i="5"/>
  <c r="C766" i="5"/>
  <c r="C718" i="5"/>
  <c r="C670" i="5"/>
  <c r="C622" i="5"/>
  <c r="E297" i="10" s="1" a="1"/>
  <c r="E297" i="10" s="1"/>
  <c r="C574" i="5"/>
  <c r="C526" i="5"/>
  <c r="C478" i="5"/>
  <c r="E141" i="10" s="1" a="1"/>
  <c r="E141" i="10" s="1"/>
  <c r="C430" i="5"/>
  <c r="C382" i="5"/>
  <c r="C334" i="5"/>
  <c r="C286" i="5"/>
  <c r="E109" i="10" s="1" a="1"/>
  <c r="E109" i="10" s="1"/>
  <c r="C238" i="5"/>
  <c r="C190" i="5"/>
  <c r="C142" i="5"/>
  <c r="C94" i="5"/>
  <c r="E19" i="10" s="1" a="1"/>
  <c r="E19" i="10" s="1"/>
  <c r="C46" i="5"/>
  <c r="C5" i="5"/>
  <c r="C53" i="5"/>
  <c r="E12" i="10" s="1" a="1"/>
  <c r="E12" i="10" s="1"/>
  <c r="C101" i="5"/>
  <c r="C149" i="5"/>
  <c r="C813" i="5"/>
  <c r="C765" i="5"/>
  <c r="E358" i="10" s="1" a="1"/>
  <c r="E358" i="10" s="1"/>
  <c r="C717" i="5"/>
  <c r="C669" i="5"/>
  <c r="C621" i="5"/>
  <c r="C573" i="5"/>
  <c r="C525" i="5"/>
  <c r="C477" i="5"/>
  <c r="E140" i="10" s="1" a="1"/>
  <c r="E140" i="10" s="1"/>
  <c r="C429" i="5"/>
  <c r="E128" i="10" s="1" a="1"/>
  <c r="E128" i="10" s="1"/>
  <c r="C381" i="5"/>
  <c r="C213" i="5"/>
  <c r="C153" i="5"/>
  <c r="C105" i="5"/>
  <c r="C45" i="5"/>
  <c r="E8" i="10" s="1" a="1"/>
  <c r="E8" i="10" s="1"/>
  <c r="C30" i="5"/>
  <c r="C126" i="5"/>
  <c r="C764" i="5"/>
  <c r="E357" i="10" s="1" a="1"/>
  <c r="E357" i="10" s="1"/>
  <c r="C668" i="5"/>
  <c r="C524" i="5"/>
  <c r="E175" i="10" s="1" a="1"/>
  <c r="E175" i="10" s="1"/>
  <c r="C380" i="5"/>
  <c r="C236" i="5"/>
  <c r="C92" i="5"/>
  <c r="E18" i="10" s="1" a="1"/>
  <c r="E18" i="10" s="1"/>
  <c r="C123" i="5"/>
  <c r="C261" i="5"/>
  <c r="E88" i="10" s="1" a="1"/>
  <c r="E88" i="10" s="1"/>
  <c r="C93" i="5"/>
  <c r="C171" i="5"/>
  <c r="E43" i="10" s="1" a="1"/>
  <c r="E43" i="10" s="1"/>
  <c r="C803" i="5"/>
  <c r="C755" i="5"/>
  <c r="E349" i="10" s="1" a="1"/>
  <c r="E349" i="10" s="1"/>
  <c r="C707" i="5"/>
  <c r="C659" i="5"/>
  <c r="C611" i="5"/>
  <c r="C563" i="5"/>
  <c r="C515" i="5"/>
  <c r="E166" i="10" s="1" a="1"/>
  <c r="E166" i="10" s="1"/>
  <c r="C467" i="5"/>
  <c r="C419" i="5"/>
  <c r="C371" i="5"/>
  <c r="C323" i="5"/>
  <c r="C275" i="5"/>
  <c r="E99" i="10" s="1" a="1"/>
  <c r="E99" i="10" s="1"/>
  <c r="C227" i="5"/>
  <c r="C179" i="5"/>
  <c r="C131" i="5"/>
  <c r="E28" i="10" s="1" a="1"/>
  <c r="E28" i="10" s="1"/>
  <c r="C83" i="5"/>
  <c r="C35" i="5"/>
  <c r="E4" i="10" s="1" a="1"/>
  <c r="E4" i="10" s="1"/>
  <c r="C16" i="5"/>
  <c r="C64" i="5"/>
  <c r="C112" i="5"/>
  <c r="C160" i="5"/>
  <c r="C802" i="5"/>
  <c r="C754" i="5"/>
  <c r="E348" i="10" s="1" a="1"/>
  <c r="E348" i="10" s="1"/>
  <c r="C706" i="5"/>
  <c r="C658" i="5"/>
  <c r="C610" i="5"/>
  <c r="C562" i="5"/>
  <c r="E235" i="10" s="1" a="1"/>
  <c r="E235" i="10" s="1"/>
  <c r="C514" i="5"/>
  <c r="E165" i="10" s="1" a="1"/>
  <c r="E165" i="10" s="1"/>
  <c r="C466" i="5"/>
  <c r="C418" i="5"/>
  <c r="C370" i="5"/>
  <c r="C322" i="5"/>
  <c r="C274" i="5"/>
  <c r="C226" i="5"/>
  <c r="C178" i="5"/>
  <c r="E47" i="10" s="1" a="1"/>
  <c r="E47" i="10" s="1"/>
  <c r="C130" i="5"/>
  <c r="E27" i="10" s="1" a="1"/>
  <c r="E27" i="10" s="1"/>
  <c r="C82" i="5"/>
  <c r="C34" i="5"/>
  <c r="C17" i="5"/>
  <c r="C65" i="5"/>
  <c r="C113" i="5"/>
  <c r="C161" i="5"/>
  <c r="C801" i="5"/>
  <c r="C753" i="5"/>
  <c r="C705" i="5"/>
  <c r="E323" i="10" s="1" a="1"/>
  <c r="E323" i="10" s="1"/>
  <c r="C657" i="5"/>
  <c r="C609" i="5"/>
  <c r="E288" i="10" s="1" a="1"/>
  <c r="E288" i="10" s="1"/>
  <c r="C561" i="5"/>
  <c r="E234" i="10" s="1" a="1"/>
  <c r="E234" i="10" s="1"/>
  <c r="C513" i="5"/>
  <c r="C465" i="5"/>
  <c r="C309" i="5"/>
  <c r="C201" i="5"/>
  <c r="C12" i="5"/>
  <c r="C39" i="5"/>
  <c r="C87" i="5"/>
  <c r="C135" i="5"/>
  <c r="E31" i="10" s="1" a="1"/>
  <c r="E31" i="10" s="1"/>
  <c r="C357" i="5"/>
  <c r="C141" i="5"/>
  <c r="C21" i="5"/>
  <c r="C620" i="5"/>
  <c r="E296" i="10" s="1" a="1"/>
  <c r="E296" i="10" s="1"/>
  <c r="C476" i="5"/>
  <c r="C332" i="5"/>
  <c r="C188" i="5"/>
  <c r="C44" i="5"/>
  <c r="C405" i="5"/>
  <c r="C249" i="5"/>
  <c r="C839" i="5"/>
  <c r="C791" i="5"/>
  <c r="E370" i="10" s="1" a="1"/>
  <c r="E370" i="10" s="1"/>
  <c r="C743" i="5"/>
  <c r="C695" i="5"/>
  <c r="E320" i="10" s="1" a="1"/>
  <c r="E320" i="10" s="1"/>
  <c r="C647" i="5"/>
  <c r="C599" i="5"/>
  <c r="C551" i="5"/>
  <c r="C503" i="5"/>
  <c r="C455" i="5"/>
  <c r="C407" i="5"/>
  <c r="C359" i="5"/>
  <c r="C311" i="5"/>
  <c r="C263" i="5"/>
  <c r="E90" i="10" s="1" a="1"/>
  <c r="E90" i="10" s="1"/>
  <c r="C215" i="5"/>
  <c r="C167" i="5"/>
  <c r="C119" i="5"/>
  <c r="C71" i="5"/>
  <c r="C23" i="5"/>
  <c r="C28" i="5"/>
  <c r="C76" i="5"/>
  <c r="C124" i="5"/>
  <c r="C838" i="5"/>
  <c r="C790" i="5"/>
  <c r="E369" i="10" s="1" a="1"/>
  <c r="E369" i="10" s="1"/>
  <c r="C742" i="5"/>
  <c r="C694" i="5"/>
  <c r="C646" i="5"/>
  <c r="C598" i="5"/>
  <c r="E280" i="10" s="1" a="1"/>
  <c r="E280" i="10" s="1"/>
  <c r="C550" i="5"/>
  <c r="C502" i="5"/>
  <c r="C454" i="5"/>
  <c r="E135" i="10" s="1" a="1"/>
  <c r="E135" i="10" s="1"/>
  <c r="C406" i="5"/>
  <c r="C358" i="5"/>
  <c r="C310" i="5"/>
  <c r="C262" i="5"/>
  <c r="E89" i="10" s="1" a="1"/>
  <c r="E89" i="10" s="1"/>
  <c r="C214" i="5"/>
  <c r="C166" i="5"/>
  <c r="C118" i="5"/>
  <c r="E23" i="10" s="1" a="1"/>
  <c r="E23" i="10" s="1"/>
  <c r="C70" i="5"/>
  <c r="C22" i="5"/>
  <c r="C29" i="5"/>
  <c r="C77" i="5"/>
  <c r="E15" i="10" s="1" a="1"/>
  <c r="E15" i="10" s="1"/>
  <c r="C125" i="5"/>
  <c r="C837" i="5"/>
  <c r="C789" i="5"/>
  <c r="E368" i="10" s="1" a="1"/>
  <c r="E368" i="10" s="1"/>
  <c r="C741" i="5"/>
  <c r="C693" i="5"/>
  <c r="C645" i="5"/>
  <c r="E311" i="10" s="1" a="1"/>
  <c r="E311" i="10" s="1"/>
  <c r="C597" i="5"/>
  <c r="E279" i="10" s="1" a="1"/>
  <c r="E279" i="10" s="1"/>
  <c r="C549" i="5"/>
  <c r="E211" i="10" s="1" a="1"/>
  <c r="E211" i="10" s="1"/>
  <c r="C501" i="5"/>
  <c r="C453" i="5"/>
  <c r="C297" i="5"/>
  <c r="C189" i="5"/>
  <c r="E50" i="10" s="1" a="1"/>
  <c r="E50" i="10" s="1"/>
  <c r="C69" i="5"/>
  <c r="C78" i="5"/>
  <c r="C345" i="5"/>
  <c r="C812" i="5"/>
  <c r="C716" i="5"/>
  <c r="E326" i="10" s="1" a="1"/>
  <c r="E326" i="10" s="1"/>
  <c r="C624" i="5"/>
  <c r="E299" i="10" s="1" a="1"/>
  <c r="E299" i="10" s="1"/>
  <c r="C576" i="5"/>
  <c r="C528" i="5"/>
  <c r="C480" i="5"/>
  <c r="E143" i="10" s="1" a="1"/>
  <c r="E143" i="10" s="1"/>
  <c r="C432" i="5"/>
  <c r="E129" i="10" s="1" a="1"/>
  <c r="E129" i="10" s="1"/>
  <c r="C384" i="5"/>
  <c r="C336" i="5"/>
  <c r="E125" i="10" s="1" a="1"/>
  <c r="E125" i="10" s="1"/>
  <c r="C288" i="5"/>
  <c r="C240" i="5"/>
  <c r="C192" i="5"/>
  <c r="C144" i="5"/>
  <c r="C96" i="5"/>
  <c r="C48" i="5"/>
  <c r="C3" i="5"/>
  <c r="C51" i="5"/>
  <c r="C99" i="5"/>
  <c r="E20" i="10" s="1" a="1"/>
  <c r="E20" i="10" s="1"/>
  <c r="C147" i="5"/>
  <c r="E39" i="10" s="1" a="1"/>
  <c r="E39" i="10" s="1"/>
  <c r="C827" i="5"/>
  <c r="E397" i="10" s="1" a="1"/>
  <c r="E397" i="10" s="1"/>
  <c r="C779" i="5"/>
  <c r="C731" i="5"/>
  <c r="C683" i="5"/>
  <c r="C635" i="5"/>
  <c r="C587" i="5"/>
  <c r="C539" i="5"/>
  <c r="C491" i="5"/>
  <c r="C443" i="5"/>
  <c r="C395" i="5"/>
  <c r="C347" i="5"/>
  <c r="C299" i="5"/>
  <c r="C251" i="5"/>
  <c r="C203" i="5"/>
  <c r="C155" i="5"/>
  <c r="C107" i="5"/>
  <c r="C59" i="5"/>
  <c r="C11" i="5"/>
  <c r="C40" i="5"/>
  <c r="E6" i="10" s="1" a="1"/>
  <c r="E6" i="10" s="1"/>
  <c r="C88" i="5"/>
  <c r="C136" i="5"/>
  <c r="E32" i="10" s="1" a="1"/>
  <c r="E32" i="10" s="1"/>
  <c r="C826" i="5"/>
  <c r="C778" i="5"/>
  <c r="C730" i="5"/>
  <c r="E335" i="10" s="1" a="1"/>
  <c r="E335" i="10" s="1"/>
  <c r="C682" i="5"/>
  <c r="C634" i="5"/>
  <c r="C586" i="5"/>
  <c r="E268" i="10" s="1" a="1"/>
  <c r="E268" i="10" s="1"/>
  <c r="C538" i="5"/>
  <c r="E193" i="10" s="1" a="1"/>
  <c r="E193" i="10" s="1"/>
  <c r="C490" i="5"/>
  <c r="C442" i="5"/>
  <c r="C394" i="5"/>
  <c r="C346" i="5"/>
  <c r="C298" i="5"/>
  <c r="E117" i="10" s="1" a="1"/>
  <c r="E117" i="10" s="1"/>
  <c r="C250" i="5"/>
  <c r="C202" i="5"/>
  <c r="E58" i="10" s="1" a="1"/>
  <c r="E58" i="10" s="1"/>
  <c r="C154" i="5"/>
  <c r="C106" i="5"/>
  <c r="E22" i="10" s="1" a="1"/>
  <c r="E22" i="10" s="1"/>
  <c r="C58" i="5"/>
  <c r="E13" i="10" s="1" a="1"/>
  <c r="E13" i="10" s="1"/>
  <c r="C10" i="5"/>
  <c r="C41" i="5"/>
  <c r="C89" i="5"/>
  <c r="C137" i="5"/>
  <c r="C825" i="5"/>
  <c r="C777" i="5"/>
  <c r="C729" i="5"/>
  <c r="C681" i="5"/>
  <c r="C633" i="5"/>
  <c r="C585" i="5"/>
  <c r="E267" i="10" s="1" a="1"/>
  <c r="E267" i="10" s="1"/>
  <c r="C537" i="5"/>
  <c r="C489" i="5"/>
  <c r="E152" i="10" s="1" a="1"/>
  <c r="E152" i="10" s="1"/>
  <c r="C441" i="5"/>
  <c r="C393" i="5"/>
  <c r="C333" i="5"/>
  <c r="C285" i="5"/>
  <c r="E108" i="10" s="1" a="1"/>
  <c r="E108" i="10" s="1"/>
  <c r="C237" i="5"/>
  <c r="C165" i="5"/>
  <c r="C117" i="5"/>
  <c r="C57" i="5"/>
  <c r="C572" i="5"/>
  <c r="E251" i="10" s="1" a="1"/>
  <c r="E251" i="10" s="1"/>
  <c r="C428" i="5"/>
  <c r="C284" i="5"/>
  <c r="E107" i="10" s="1" a="1"/>
  <c r="E107" i="10" s="1"/>
  <c r="C140" i="5"/>
  <c r="E37" i="10" s="1" a="1"/>
  <c r="E37" i="10" s="1"/>
  <c r="C7" i="5"/>
  <c r="C55" i="5"/>
  <c r="C103" i="5"/>
  <c r="C151" i="5"/>
  <c r="C823" i="5"/>
  <c r="C775" i="5"/>
  <c r="C727" i="5"/>
  <c r="C679" i="5"/>
  <c r="C631" i="5"/>
  <c r="C583" i="5"/>
  <c r="C535" i="5"/>
  <c r="E186" i="10" s="1" a="1"/>
  <c r="E186" i="10" s="1"/>
  <c r="C487" i="5"/>
  <c r="E150" i="10" s="1" a="1"/>
  <c r="E150" i="10" s="1"/>
  <c r="C439" i="5"/>
  <c r="E131" i="10" s="1" a="1"/>
  <c r="E131" i="10" s="1"/>
  <c r="C391" i="5"/>
  <c r="C343" i="5"/>
  <c r="C295" i="5"/>
  <c r="E116" i="10" s="1" a="1"/>
  <c r="E116" i="10" s="1"/>
  <c r="C247" i="5"/>
  <c r="C199" i="5"/>
  <c r="C810" i="5"/>
  <c r="C762" i="5"/>
  <c r="C714" i="5"/>
  <c r="C666" i="5"/>
  <c r="C618" i="5"/>
  <c r="E293" i="10" s="1" a="1"/>
  <c r="E293" i="10" s="1"/>
  <c r="C570" i="5"/>
  <c r="C522" i="5"/>
  <c r="E173" i="10" s="1" a="1"/>
  <c r="E173" i="10" s="1"/>
  <c r="C378" i="5"/>
  <c r="C234" i="5"/>
  <c r="E70" i="10" s="1" a="1"/>
  <c r="E70" i="10" s="1"/>
  <c r="C785" i="5"/>
  <c r="C545" i="5"/>
  <c r="C449" i="5"/>
  <c r="C9" i="5"/>
  <c r="C42" i="5"/>
  <c r="C90" i="5"/>
  <c r="E17" i="10" s="1" a="1"/>
  <c r="E17" i="10" s="1"/>
  <c r="C138" i="5"/>
  <c r="E35" i="10" s="1" a="1"/>
  <c r="E35" i="10" s="1"/>
  <c r="C800" i="5"/>
  <c r="C752" i="5"/>
  <c r="C704" i="5"/>
  <c r="C689" i="5"/>
  <c r="E317" i="10" s="1" a="1"/>
  <c r="E317" i="10" s="1"/>
  <c r="C656" i="5"/>
  <c r="C608" i="5"/>
  <c r="E287" i="10" s="1" a="1"/>
  <c r="E287" i="10" s="1"/>
  <c r="C560" i="5"/>
  <c r="E233" i="10" s="1" a="1"/>
  <c r="E233" i="10" s="1"/>
  <c r="C512" i="5"/>
  <c r="C464" i="5"/>
  <c r="E137" i="10" s="1" a="1"/>
  <c r="E137" i="10" s="1"/>
  <c r="C416" i="5"/>
  <c r="E126" i="10" s="1" a="1"/>
  <c r="E126" i="10" s="1"/>
  <c r="C368" i="5"/>
  <c r="C320" i="5"/>
  <c r="C272" i="5"/>
  <c r="E97" i="10" s="1" a="1"/>
  <c r="E97" i="10" s="1"/>
  <c r="C224" i="5"/>
  <c r="C176" i="5"/>
  <c r="E45" i="10" s="1" a="1"/>
  <c r="E45" i="10" s="1"/>
  <c r="C128" i="5"/>
  <c r="E25" i="10" s="1" a="1"/>
  <c r="E25" i="10" s="1"/>
  <c r="C80" i="5"/>
  <c r="E16" i="10" s="1" a="1"/>
  <c r="E16" i="10" s="1"/>
  <c r="C32" i="5"/>
  <c r="C19" i="5"/>
  <c r="C67" i="5"/>
  <c r="C115" i="5"/>
  <c r="C163" i="5"/>
  <c r="C811" i="5"/>
  <c r="E382" i="10" s="1" a="1"/>
  <c r="E382" i="10" s="1"/>
  <c r="C763" i="5"/>
  <c r="E356" i="10" s="1" a="1"/>
  <c r="E356" i="10" s="1"/>
  <c r="C715" i="5"/>
  <c r="C667" i="5"/>
  <c r="C619" i="5"/>
  <c r="C571" i="5"/>
  <c r="C523" i="5"/>
  <c r="E174" i="10" s="1" a="1"/>
  <c r="E174" i="10" s="1"/>
  <c r="C475" i="5"/>
  <c r="C427" i="5"/>
  <c r="C379" i="5"/>
  <c r="C331" i="5"/>
  <c r="E124" i="10" s="1" a="1"/>
  <c r="E124" i="10" s="1"/>
  <c r="C283" i="5"/>
  <c r="E106" i="10" s="1" a="1"/>
  <c r="E106" i="10" s="1"/>
  <c r="C235" i="5"/>
  <c r="E71" i="10" s="1" a="1"/>
  <c r="E71" i="10" s="1"/>
  <c r="C187" i="5"/>
  <c r="E49" i="10" s="1" a="1"/>
  <c r="E49" i="10" s="1"/>
  <c r="C798" i="5"/>
  <c r="C750" i="5"/>
  <c r="E344" i="10" s="1" a="1"/>
  <c r="E344" i="10" s="1"/>
  <c r="C702" i="5"/>
  <c r="E322" i="10" s="1" a="1"/>
  <c r="E322" i="10" s="1"/>
  <c r="C654" i="5"/>
  <c r="E313" i="10" s="1" a="1"/>
  <c r="E313" i="10" s="1"/>
  <c r="C606" i="5"/>
  <c r="E285" i="10" s="1" a="1"/>
  <c r="E285" i="10" s="1"/>
  <c r="C558" i="5"/>
  <c r="C426" i="5"/>
  <c r="C282" i="5"/>
  <c r="E105" i="10" s="1" a="1"/>
  <c r="E105" i="10" s="1"/>
  <c r="C833" i="5"/>
  <c r="C593" i="5"/>
  <c r="E275" i="10" s="1" a="1"/>
  <c r="E275" i="10" s="1"/>
  <c r="C6" i="5"/>
  <c r="C54" i="5"/>
  <c r="C102" i="5"/>
  <c r="C836" i="5"/>
  <c r="C788" i="5"/>
  <c r="E367" i="10" s="1" a="1"/>
  <c r="E367" i="10" s="1"/>
  <c r="C740" i="5"/>
  <c r="C692" i="5"/>
  <c r="C644" i="5"/>
  <c r="E310" i="10" s="1" a="1"/>
  <c r="E310" i="10" s="1"/>
  <c r="C596" i="5"/>
  <c r="E278" i="10" s="1" a="1"/>
  <c r="E278" i="10" s="1"/>
  <c r="C548" i="5"/>
  <c r="C500" i="5"/>
  <c r="C452" i="5"/>
  <c r="E134" i="10" s="1" a="1"/>
  <c r="E134" i="10" s="1"/>
  <c r="C404" i="5"/>
  <c r="C356" i="5"/>
  <c r="C308" i="5"/>
  <c r="C260" i="5"/>
  <c r="E87" i="10" s="1" a="1"/>
  <c r="E87" i="10" s="1"/>
  <c r="C212" i="5"/>
  <c r="C164" i="5"/>
  <c r="C116" i="5"/>
  <c r="C68" i="5"/>
  <c r="C20" i="5"/>
  <c r="C31" i="5"/>
  <c r="C79" i="5"/>
  <c r="C127" i="5"/>
  <c r="E24" i="10" s="1" a="1"/>
  <c r="E24" i="10" s="1"/>
  <c r="C175" i="5"/>
  <c r="E44" i="10" s="1" a="1"/>
  <c r="E44" i="10" s="1"/>
  <c r="C799" i="5"/>
  <c r="E373" i="10" s="1" a="1"/>
  <c r="E373" i="10" s="1"/>
  <c r="C751" i="5"/>
  <c r="E345" i="10" s="1" a="1"/>
  <c r="E345" i="10" s="1"/>
  <c r="C703" i="5"/>
  <c r="C655" i="5"/>
  <c r="C607" i="5"/>
  <c r="E286" i="10" s="1" a="1"/>
  <c r="E286" i="10" s="1"/>
  <c r="C559" i="5"/>
  <c r="E232" i="10" s="1" a="1"/>
  <c r="E232" i="10" s="1"/>
  <c r="C511" i="5"/>
  <c r="C463" i="5"/>
  <c r="C415" i="5"/>
  <c r="C367" i="5"/>
  <c r="C319" i="5"/>
  <c r="C271" i="5"/>
  <c r="E96" i="10" s="1" a="1"/>
  <c r="E96" i="10" s="1"/>
  <c r="C223" i="5"/>
  <c r="E65" i="10" s="1" a="1"/>
  <c r="E65" i="10" s="1"/>
  <c r="C834" i="5"/>
  <c r="C786" i="5"/>
  <c r="E365" i="10" s="1" a="1"/>
  <c r="E365" i="10" s="1"/>
  <c r="C738" i="5"/>
  <c r="C690" i="5"/>
  <c r="E318" i="10" s="1" a="1"/>
  <c r="E318" i="10" s="1"/>
  <c r="C642" i="5"/>
  <c r="C594" i="5"/>
  <c r="E276" i="10" s="1" a="1"/>
  <c r="E276" i="10" s="1"/>
  <c r="C546" i="5"/>
  <c r="C497" i="5"/>
  <c r="E153" i="10" s="1" a="1"/>
  <c r="E153" i="10" s="1"/>
  <c r="C417" i="5"/>
  <c r="C369" i="5"/>
  <c r="C321" i="5"/>
  <c r="C273" i="5"/>
  <c r="E98" i="10" s="1" a="1"/>
  <c r="E98" i="10" s="1"/>
  <c r="C225" i="5"/>
  <c r="C177" i="5"/>
  <c r="E46" i="10" s="1" a="1"/>
  <c r="E46" i="10" s="1"/>
  <c r="C129" i="5"/>
  <c r="E26" i="10" s="1" a="1"/>
  <c r="E26" i="10" s="1"/>
  <c r="C81" i="5"/>
  <c r="C33" i="5"/>
  <c r="C18" i="5"/>
  <c r="C66" i="5"/>
  <c r="C114" i="5"/>
  <c r="C824" i="5"/>
  <c r="C776" i="5"/>
  <c r="C728" i="5"/>
  <c r="C680" i="5"/>
  <c r="C632" i="5"/>
  <c r="C584" i="5"/>
  <c r="E266" i="10" s="1" a="1"/>
  <c r="E266" i="10" s="1"/>
  <c r="C536" i="5"/>
  <c r="C488" i="5"/>
  <c r="E151" i="10" s="1" a="1"/>
  <c r="E151" i="10" s="1"/>
  <c r="C440" i="5"/>
  <c r="C392" i="5"/>
  <c r="C344" i="5"/>
  <c r="C296" i="5"/>
  <c r="C248" i="5"/>
  <c r="C200" i="5"/>
  <c r="C152" i="5"/>
  <c r="C104" i="5"/>
  <c r="E21" i="10" s="1" a="1"/>
  <c r="E21" i="10" s="1"/>
  <c r="C56" i="5"/>
  <c r="C8" i="5"/>
  <c r="C43" i="5"/>
  <c r="E7" i="10" s="1" a="1"/>
  <c r="E7" i="10" s="1"/>
  <c r="C91" i="5"/>
  <c r="C139" i="5"/>
  <c r="E36" i="10" s="1" a="1"/>
  <c r="E36" i="10" s="1"/>
  <c r="C835" i="5"/>
  <c r="C787" i="5"/>
  <c r="E366" i="10" s="1" a="1"/>
  <c r="E366" i="10" s="1"/>
  <c r="C739" i="5"/>
  <c r="C691" i="5"/>
  <c r="E319" i="10" s="1" a="1"/>
  <c r="E319" i="10" s="1"/>
  <c r="C643" i="5"/>
  <c r="C595" i="5"/>
  <c r="E277" i="10" s="1" a="1"/>
  <c r="E277" i="10" s="1"/>
  <c r="C547" i="5"/>
  <c r="C499" i="5"/>
  <c r="C451" i="5"/>
  <c r="E133" i="10" s="1" a="1"/>
  <c r="E133" i="10" s="1"/>
  <c r="C403" i="5"/>
  <c r="C355" i="5"/>
  <c r="C307" i="5"/>
  <c r="C259" i="5"/>
  <c r="E86" i="10" s="1" a="1"/>
  <c r="E86" i="10" s="1"/>
  <c r="C211" i="5"/>
  <c r="C822" i="5"/>
  <c r="C774" i="5"/>
  <c r="C726" i="5"/>
  <c r="C678" i="5"/>
  <c r="C630" i="5"/>
  <c r="C582" i="5"/>
  <c r="E265" i="10" s="1" a="1"/>
  <c r="E265" i="10" s="1"/>
  <c r="C534" i="5"/>
  <c r="E185" i="10" s="1" a="1"/>
  <c r="E185" i="10" s="1"/>
  <c r="C474" i="5"/>
  <c r="E139" i="10" s="1" a="1"/>
  <c r="E139" i="10" s="1"/>
  <c r="C330" i="5"/>
  <c r="C186" i="5"/>
  <c r="C737" i="5"/>
  <c r="C641" i="5"/>
  <c r="C401" i="5"/>
  <c r="C353" i="5"/>
  <c r="C305" i="5"/>
  <c r="C257" i="5"/>
  <c r="C209" i="5"/>
  <c r="C832" i="5"/>
  <c r="C784" i="5"/>
  <c r="E364" i="10" s="1" a="1"/>
  <c r="E364" i="10" s="1"/>
  <c r="C736" i="5"/>
  <c r="C688" i="5"/>
  <c r="C640" i="5"/>
  <c r="C592" i="5"/>
  <c r="E274" i="10" s="1" a="1"/>
  <c r="E274" i="10" s="1"/>
  <c r="C544" i="5"/>
  <c r="C496" i="5"/>
  <c r="C448" i="5"/>
  <c r="E132" i="10" s="1" a="1"/>
  <c r="E132" i="10" s="1"/>
  <c r="C400" i="5"/>
  <c r="C352" i="5"/>
  <c r="C304" i="5"/>
  <c r="C256" i="5"/>
  <c r="C208" i="5"/>
  <c r="C829" i="5"/>
  <c r="C781" i="5"/>
  <c r="C733" i="5"/>
  <c r="C685" i="5"/>
  <c r="C637" i="5"/>
  <c r="E306" i="10" s="1" a="1"/>
  <c r="E306" i="10" s="1"/>
  <c r="C589" i="5"/>
  <c r="E272" i="10" s="1" a="1"/>
  <c r="E272" i="10" s="1"/>
  <c r="C541" i="5"/>
  <c r="C493" i="5"/>
  <c r="C445" i="5"/>
  <c r="C397" i="5"/>
  <c r="C349" i="5"/>
  <c r="C301" i="5"/>
  <c r="C253" i="5"/>
  <c r="C205" i="5"/>
  <c r="C157" i="5"/>
  <c r="C109" i="5"/>
  <c r="C61" i="5"/>
  <c r="C13" i="5"/>
  <c r="C38" i="5"/>
  <c r="E5" i="10" s="1" a="1"/>
  <c r="E5" i="10" s="1"/>
  <c r="C86" i="5"/>
  <c r="C134" i="5"/>
  <c r="E30" i="10" s="1" a="1"/>
  <c r="E30" i="10" s="1"/>
  <c r="C759" i="5"/>
  <c r="E354" i="10" s="1" a="1"/>
  <c r="E354" i="10" s="1"/>
  <c r="C471" i="5"/>
  <c r="E138" i="10" s="1" a="1"/>
  <c r="E138" i="10" s="1"/>
  <c r="C183" i="5"/>
  <c r="C614" i="5"/>
  <c r="C326" i="5"/>
  <c r="E123" i="10" s="1" a="1"/>
  <c r="E123" i="10" s="1"/>
  <c r="C747" i="5"/>
  <c r="C459" i="5"/>
  <c r="C170" i="5"/>
  <c r="E42" i="10" s="1" a="1"/>
  <c r="E42" i="10" s="1"/>
  <c r="C602" i="5"/>
  <c r="E282" i="10" s="1" a="1"/>
  <c r="E282" i="10" s="1"/>
  <c r="C314" i="5"/>
  <c r="C663" i="5"/>
  <c r="C375" i="5"/>
  <c r="C734" i="5"/>
  <c r="C446" i="5"/>
  <c r="C795" i="5"/>
  <c r="C507" i="5"/>
  <c r="E156" i="10" s="1" a="1"/>
  <c r="E156" i="10" s="1"/>
  <c r="C219" i="5"/>
  <c r="E63" i="10" s="1" a="1"/>
  <c r="E63" i="10" s="1"/>
  <c r="C578" i="5"/>
  <c r="C290" i="5"/>
  <c r="E111" i="10" s="1" a="1"/>
  <c r="E111" i="10" s="1"/>
  <c r="C639" i="5"/>
  <c r="E307" i="10" s="1" a="1"/>
  <c r="E307" i="10" s="1"/>
  <c r="C351" i="5"/>
  <c r="C206" i="5"/>
  <c r="C350" i="5"/>
  <c r="C494" i="5"/>
  <c r="C710" i="5"/>
  <c r="C339" i="5"/>
  <c r="C771" i="5"/>
  <c r="E359" i="10" s="1" a="1"/>
  <c r="E359" i="10" s="1"/>
  <c r="C699" i="5"/>
  <c r="C510" i="5"/>
  <c r="C462" i="5"/>
  <c r="C414" i="5"/>
  <c r="C366" i="5"/>
  <c r="C318" i="5"/>
  <c r="C270" i="5"/>
  <c r="C222" i="5"/>
  <c r="C174" i="5"/>
  <c r="C821" i="5"/>
  <c r="C773" i="5"/>
  <c r="C725" i="5"/>
  <c r="C677" i="5"/>
  <c r="C629" i="5"/>
  <c r="C581" i="5"/>
  <c r="C533" i="5"/>
  <c r="C485" i="5"/>
  <c r="E148" i="10" s="1" a="1"/>
  <c r="E148" i="10" s="1"/>
  <c r="C437" i="5"/>
  <c r="C389" i="5"/>
  <c r="C341" i="5"/>
  <c r="C293" i="5"/>
  <c r="E114" i="10" s="1" a="1"/>
  <c r="E114" i="10" s="1"/>
  <c r="C245" i="5"/>
  <c r="E75" i="10" s="1" a="1"/>
  <c r="E75" i="10" s="1"/>
  <c r="C197" i="5"/>
  <c r="C820" i="5"/>
  <c r="C772" i="5"/>
  <c r="C724" i="5"/>
  <c r="C676" i="5"/>
  <c r="C628" i="5"/>
  <c r="E305" i="10" s="1" a="1"/>
  <c r="E305" i="10" s="1"/>
  <c r="C580" i="5"/>
  <c r="C532" i="5"/>
  <c r="C484" i="5"/>
  <c r="E147" i="10" s="1" a="1"/>
  <c r="E147" i="10" s="1"/>
  <c r="C436" i="5"/>
  <c r="C388" i="5"/>
  <c r="C340" i="5"/>
  <c r="C292" i="5"/>
  <c r="E113" i="10" s="1" a="1"/>
  <c r="E113" i="10" s="1"/>
  <c r="C244" i="5"/>
  <c r="C196" i="5"/>
  <c r="E54" i="10" s="1" a="1"/>
  <c r="E54" i="10" s="1"/>
  <c r="C817" i="5"/>
  <c r="E393" i="10" s="1" a="1"/>
  <c r="E393" i="10" s="1"/>
  <c r="C769" i="5"/>
  <c r="C721" i="5"/>
  <c r="C673" i="5"/>
  <c r="C625" i="5"/>
  <c r="E300" i="10" s="1" a="1"/>
  <c r="E300" i="10" s="1"/>
  <c r="C577" i="5"/>
  <c r="E261" i="10" s="1" a="1"/>
  <c r="E261" i="10" s="1"/>
  <c r="C529" i="5"/>
  <c r="C481" i="5"/>
  <c r="E144" i="10" s="1" a="1"/>
  <c r="E144" i="10" s="1"/>
  <c r="C433" i="5"/>
  <c r="C385" i="5"/>
  <c r="C337" i="5"/>
  <c r="C289" i="5"/>
  <c r="C241" i="5"/>
  <c r="E72" i="10" s="1" a="1"/>
  <c r="E72" i="10" s="1"/>
  <c r="C193" i="5"/>
  <c r="E51" i="10" s="1" a="1"/>
  <c r="E51" i="10" s="1"/>
  <c r="C145" i="5"/>
  <c r="C97" i="5"/>
  <c r="C49" i="5"/>
  <c r="C2" i="5"/>
  <c r="C50" i="5"/>
  <c r="E9" i="10" s="1" a="1"/>
  <c r="E9" i="10" s="1"/>
  <c r="C98" i="5"/>
  <c r="C146" i="5"/>
  <c r="E38" i="10" s="1" a="1"/>
  <c r="E38" i="10" s="1"/>
  <c r="C687" i="5"/>
  <c r="C399" i="5"/>
  <c r="C830" i="5"/>
  <c r="E398" i="10" s="1" a="1"/>
  <c r="E398" i="10" s="1"/>
  <c r="C542" i="5"/>
  <c r="C254" i="5"/>
  <c r="E78" i="10" s="1" a="1"/>
  <c r="E78" i="10" s="1"/>
  <c r="C675" i="5"/>
  <c r="C387" i="5"/>
  <c r="C818" i="5"/>
  <c r="E394" i="10" s="1" a="1"/>
  <c r="E394" i="10" s="1"/>
  <c r="C530" i="5"/>
  <c r="C242" i="5"/>
  <c r="E73" i="10" s="1" a="1"/>
  <c r="E73" i="10" s="1"/>
  <c r="C591" i="5"/>
  <c r="E273" i="10" s="1" a="1"/>
  <c r="E273" i="10" s="1"/>
  <c r="C303" i="5"/>
  <c r="C662" i="5"/>
  <c r="C374" i="5"/>
  <c r="C723" i="5"/>
  <c r="C435" i="5"/>
  <c r="E130" i="10" s="1" a="1"/>
  <c r="E130" i="10" s="1"/>
  <c r="C794" i="5"/>
  <c r="C506" i="5"/>
  <c r="E155" i="10" s="1" a="1"/>
  <c r="E155" i="10" s="1"/>
  <c r="C218" i="5"/>
  <c r="C567" i="5"/>
  <c r="C279" i="5"/>
  <c r="E102" i="10" s="1" a="1"/>
  <c r="E102" i="10" s="1"/>
  <c r="C266" i="5"/>
  <c r="C410" i="5"/>
  <c r="C554" i="5"/>
  <c r="C638" i="5"/>
  <c r="C411" i="5"/>
  <c r="C627" i="5"/>
  <c r="E304" i="10" s="1" a="1"/>
  <c r="E304" i="10" s="1"/>
  <c r="C626" i="5"/>
  <c r="C498" i="5"/>
  <c r="C450" i="5"/>
  <c r="C402" i="5"/>
  <c r="C354" i="5"/>
  <c r="C306" i="5"/>
  <c r="E121" i="10" s="1" a="1"/>
  <c r="E121" i="10" s="1"/>
  <c r="C258" i="5"/>
  <c r="E85" i="10" s="1" a="1"/>
  <c r="E85" i="10" s="1"/>
  <c r="C210" i="5"/>
  <c r="E62" i="10" s="1" a="1"/>
  <c r="E62" i="10" s="1"/>
  <c r="C162" i="5"/>
  <c r="C809" i="5"/>
  <c r="C761" i="5"/>
  <c r="E355" i="10" s="1" a="1"/>
  <c r="E355" i="10" s="1"/>
  <c r="C713" i="5"/>
  <c r="C665" i="5"/>
  <c r="C617" i="5"/>
  <c r="E292" i="10" s="1" a="1"/>
  <c r="E292" i="10" s="1"/>
  <c r="C569" i="5"/>
  <c r="C521" i="5"/>
  <c r="C473" i="5"/>
  <c r="C425" i="5"/>
  <c r="C377" i="5"/>
  <c r="C329" i="5"/>
  <c r="C281" i="5"/>
  <c r="E104" i="10" s="1" a="1"/>
  <c r="E104" i="10" s="1"/>
  <c r="C233" i="5"/>
  <c r="E69" i="10" s="1" a="1"/>
  <c r="E69" i="10" s="1"/>
  <c r="C185" i="5"/>
  <c r="E48" i="10" s="1" a="1"/>
  <c r="E48" i="10" s="1"/>
  <c r="C808" i="5"/>
  <c r="C760" i="5"/>
  <c r="C712" i="5"/>
  <c r="C664" i="5"/>
  <c r="C616" i="5"/>
  <c r="E291" i="10" s="1" a="1"/>
  <c r="E291" i="10" s="1"/>
  <c r="C568" i="5"/>
  <c r="C520" i="5"/>
  <c r="C472" i="5"/>
  <c r="C424" i="5"/>
  <c r="C376" i="5"/>
  <c r="C328" i="5"/>
  <c r="C280" i="5"/>
  <c r="E103" i="10" s="1" a="1"/>
  <c r="E103" i="10" s="1"/>
  <c r="C232" i="5"/>
  <c r="C184" i="5"/>
  <c r="C805" i="5"/>
  <c r="E376" i="10" s="1" a="1"/>
  <c r="E376" i="10" s="1"/>
  <c r="C757" i="5"/>
  <c r="C709" i="5"/>
  <c r="C661" i="5"/>
  <c r="C613" i="5"/>
  <c r="E289" i="10" s="1" a="1"/>
  <c r="E289" i="10" s="1"/>
  <c r="C565" i="5"/>
  <c r="E239" i="10" s="1" a="1"/>
  <c r="E239" i="10" s="1"/>
  <c r="C517" i="5"/>
  <c r="E169" i="10" s="1" a="1"/>
  <c r="E169" i="10" s="1"/>
  <c r="C469" i="5"/>
  <c r="C421" i="5"/>
  <c r="C373" i="5"/>
  <c r="C325" i="5"/>
  <c r="C277" i="5"/>
  <c r="E101" i="10" s="1" a="1"/>
  <c r="E101" i="10" s="1"/>
  <c r="C229" i="5"/>
  <c r="C181" i="5"/>
  <c r="C133" i="5"/>
  <c r="C85" i="5"/>
  <c r="C37" i="5"/>
  <c r="C14" i="5"/>
  <c r="C62" i="5"/>
  <c r="C110" i="5"/>
  <c r="C158" i="5"/>
  <c r="C615" i="5"/>
  <c r="E290" i="10" s="1" a="1"/>
  <c r="E290" i="10" s="1"/>
  <c r="C327" i="5"/>
  <c r="C758" i="5"/>
  <c r="E353" i="10" s="1" a="1"/>
  <c r="E353" i="10" s="1"/>
  <c r="C470" i="5"/>
  <c r="C182" i="5"/>
  <c r="C603" i="5"/>
  <c r="E283" i="10" s="1" a="1"/>
  <c r="E283" i="10" s="1"/>
  <c r="C315" i="5"/>
  <c r="C746" i="5"/>
  <c r="C458" i="5"/>
  <c r="E136" i="10" s="1" a="1"/>
  <c r="E136" i="10" s="1"/>
  <c r="C807" i="5"/>
  <c r="E378" i="10" s="1" a="1"/>
  <c r="E378" i="10" s="1"/>
  <c r="C519" i="5"/>
  <c r="E170" i="10" s="1" a="1"/>
  <c r="E170" i="10" s="1"/>
  <c r="C231" i="5"/>
  <c r="C590" i="5"/>
  <c r="C302" i="5"/>
  <c r="E118" i="10" s="1" a="1"/>
  <c r="E118" i="10" s="1"/>
  <c r="C651" i="5"/>
  <c r="C363" i="5"/>
  <c r="C722" i="5"/>
  <c r="E332" i="10" s="1" a="1"/>
  <c r="E332" i="10" s="1"/>
  <c r="C434" i="5"/>
  <c r="C783" i="5"/>
  <c r="E363" i="10" s="1" a="1"/>
  <c r="E363" i="10" s="1"/>
  <c r="C495" i="5"/>
  <c r="C207" i="5"/>
  <c r="C278" i="5"/>
  <c r="C422" i="5"/>
  <c r="C566" i="5"/>
  <c r="C195" i="5"/>
  <c r="E53" i="10" s="1" a="1"/>
  <c r="E53" i="10" s="1"/>
  <c r="C483" i="5"/>
  <c r="E146" i="10" s="1" a="1"/>
  <c r="E146" i="10" s="1"/>
  <c r="C770" i="5"/>
  <c r="C486" i="5"/>
  <c r="E149" i="10" s="1" a="1"/>
  <c r="E149" i="10" s="1"/>
  <c r="C438" i="5"/>
  <c r="C390" i="5"/>
  <c r="C342" i="5"/>
  <c r="C294" i="5"/>
  <c r="E115" i="10" s="1" a="1"/>
  <c r="E115" i="10" s="1"/>
  <c r="C246" i="5"/>
  <c r="C198" i="5"/>
  <c r="E55" i="10" s="1" a="1"/>
  <c r="E55" i="10" s="1"/>
  <c r="C150" i="5"/>
  <c r="E40" i="10" s="1" a="1"/>
  <c r="E40" i="10" s="1"/>
  <c r="C797" i="5"/>
  <c r="C749" i="5"/>
  <c r="C701" i="5"/>
  <c r="C653" i="5"/>
  <c r="C605" i="5"/>
  <c r="C557" i="5"/>
  <c r="C509" i="5"/>
  <c r="C461" i="5"/>
  <c r="C413" i="5"/>
  <c r="C365" i="5"/>
  <c r="C317" i="5"/>
  <c r="C269" i="5"/>
  <c r="E93" i="10" s="1" a="1"/>
  <c r="E93" i="10" s="1"/>
  <c r="C221" i="5"/>
  <c r="E64" i="10" s="1" a="1"/>
  <c r="E64" i="10" s="1"/>
  <c r="C173" i="5"/>
  <c r="C796" i="5"/>
  <c r="C748" i="5"/>
  <c r="C700" i="5"/>
  <c r="C652" i="5"/>
  <c r="C604" i="5"/>
  <c r="E284" i="10" s="1" a="1"/>
  <c r="E284" i="10" s="1"/>
  <c r="C556" i="5"/>
  <c r="E229" i="10" s="1" a="1"/>
  <c r="E229" i="10" s="1"/>
  <c r="C508" i="5"/>
  <c r="E157" i="10" s="1" a="1"/>
  <c r="E157" i="10" s="1"/>
  <c r="C460" i="5"/>
  <c r="C412" i="5"/>
  <c r="C364" i="5"/>
  <c r="C316" i="5"/>
  <c r="E122" i="10" s="1" a="1"/>
  <c r="E122" i="10" s="1"/>
  <c r="C268" i="5"/>
  <c r="C220" i="5"/>
  <c r="C172" i="5"/>
  <c r="C793" i="5"/>
  <c r="E372" i="10" s="1" a="1"/>
  <c r="E372" i="10" s="1"/>
  <c r="C745" i="5"/>
  <c r="C697" i="5"/>
  <c r="C649" i="5"/>
  <c r="C601" i="5"/>
  <c r="E281" i="10" s="1" a="1"/>
  <c r="E281" i="10" s="1"/>
  <c r="C553" i="5"/>
  <c r="C505" i="5"/>
  <c r="E154" i="10" s="1" a="1"/>
  <c r="E154" i="10" s="1"/>
  <c r="C457" i="5"/>
  <c r="C409" i="5"/>
  <c r="C361" i="5"/>
  <c r="C313" i="5"/>
  <c r="C265" i="5"/>
  <c r="E92" i="10" s="1" a="1"/>
  <c r="E92" i="10" s="1"/>
  <c r="C217" i="5"/>
  <c r="C169" i="5"/>
  <c r="E41" i="10" s="1" a="1"/>
  <c r="E41" i="10" s="1"/>
  <c r="C121" i="5"/>
  <c r="C73" i="5"/>
  <c r="C25" i="5"/>
  <c r="C26" i="5"/>
  <c r="C74" i="5"/>
  <c r="C122" i="5"/>
  <c r="C831" i="5"/>
  <c r="C543" i="5"/>
  <c r="C255" i="5"/>
  <c r="C686" i="5"/>
  <c r="C398" i="5"/>
  <c r="C819" i="5"/>
  <c r="C531" i="5"/>
  <c r="C243" i="5"/>
  <c r="E74" i="10" s="1" a="1"/>
  <c r="E74" i="10" s="1"/>
  <c r="C674" i="5"/>
  <c r="C386" i="5"/>
  <c r="C735" i="5"/>
  <c r="C447" i="5"/>
  <c r="C806" i="5"/>
  <c r="E377" i="10" s="1" a="1"/>
  <c r="E377" i="10" s="1"/>
  <c r="C518" i="5"/>
  <c r="C230" i="5"/>
  <c r="E68" i="10" s="1" a="1"/>
  <c r="E68" i="10" s="1"/>
  <c r="C579" i="5"/>
  <c r="C291" i="5"/>
  <c r="E112" i="10" s="1" a="1"/>
  <c r="E112" i="10" s="1"/>
  <c r="C650" i="5"/>
  <c r="C362" i="5"/>
  <c r="C711" i="5"/>
  <c r="E325" i="10" s="1" a="1"/>
  <c r="E325" i="10" s="1"/>
  <c r="C423" i="5"/>
  <c r="C194" i="5"/>
  <c r="E52" i="10" s="1" a="1"/>
  <c r="E52" i="10" s="1"/>
  <c r="C338" i="5"/>
  <c r="C482" i="5"/>
  <c r="E145" i="10" s="1" a="1"/>
  <c r="E145" i="10" s="1"/>
  <c r="C782" i="5"/>
  <c r="E362" i="10" s="1" a="1"/>
  <c r="E362" i="10" s="1"/>
  <c r="C267" i="5"/>
  <c r="C555" i="5"/>
  <c r="C698" i="5"/>
  <c r="H4" i="2"/>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H54" i="2" s="1"/>
  <c r="H55" i="2" s="1"/>
  <c r="H56" i="2" s="1"/>
  <c r="H57" i="2" s="1"/>
  <c r="H58" i="2" s="1"/>
  <c r="H59" i="2" s="1"/>
  <c r="H60" i="2" s="1"/>
  <c r="H61" i="2" s="1"/>
  <c r="H62" i="2" s="1"/>
  <c r="H63" i="2" s="1"/>
  <c r="H64" i="2" s="1"/>
  <c r="H65" i="2" s="1"/>
  <c r="H66" i="2" s="1"/>
  <c r="H67" i="2" s="1"/>
  <c r="H68" i="2" s="1"/>
  <c r="H69" i="2" s="1"/>
  <c r="F186" i="10" l="1"/>
  <c r="G186" i="10"/>
  <c r="E192" i="10" a="1"/>
  <c r="E192" i="10" s="1"/>
  <c r="E191" i="10" a="1"/>
  <c r="E191" i="10" s="1"/>
  <c r="F117" i="10"/>
  <c r="G117" i="10"/>
  <c r="F397" i="10"/>
  <c r="G397" i="10"/>
  <c r="E257" i="10" a="1"/>
  <c r="E257" i="10" s="1"/>
  <c r="E260" i="10" a="1"/>
  <c r="E260" i="10" s="1"/>
  <c r="E259" i="10" a="1"/>
  <c r="E259" i="10" s="1"/>
  <c r="E258" i="10" a="1"/>
  <c r="E258" i="10" s="1"/>
  <c r="F368" i="10"/>
  <c r="G368" i="10"/>
  <c r="E212" i="10" a="1"/>
  <c r="E212" i="10" s="1"/>
  <c r="E214" i="10" a="1"/>
  <c r="E214" i="10" s="1"/>
  <c r="E213" i="10" a="1"/>
  <c r="E213" i="10" s="1"/>
  <c r="F320" i="10"/>
  <c r="G320" i="10"/>
  <c r="E237" i="10" a="1"/>
  <c r="E237" i="10" s="1"/>
  <c r="E236" i="10" a="1"/>
  <c r="E236" i="10" s="1"/>
  <c r="G88" i="10"/>
  <c r="F88" i="10"/>
  <c r="G140" i="10"/>
  <c r="F140" i="10"/>
  <c r="F297" i="10"/>
  <c r="G297" i="10"/>
  <c r="F350" i="10"/>
  <c r="G350" i="10"/>
  <c r="E328" i="10" a="1"/>
  <c r="E328" i="10" s="1"/>
  <c r="E331" i="10" a="1"/>
  <c r="E331" i="10" s="1"/>
  <c r="E330" i="10" a="1"/>
  <c r="E330" i="10" s="1"/>
  <c r="E329" i="10" a="1"/>
  <c r="E329" i="10" s="1"/>
  <c r="F372" i="10"/>
  <c r="G372" i="10"/>
  <c r="G78" i="10"/>
  <c r="F78" i="10"/>
  <c r="F345" i="10"/>
  <c r="G345" i="10"/>
  <c r="F137" i="10"/>
  <c r="G137" i="10"/>
  <c r="G70" i="10"/>
  <c r="F70" i="10"/>
  <c r="E381" i="10" a="1"/>
  <c r="E381" i="10" s="1"/>
  <c r="E380" i="10" a="1"/>
  <c r="E380" i="10" s="1"/>
  <c r="E379" i="10" a="1"/>
  <c r="E379" i="10" s="1"/>
  <c r="F325" i="10"/>
  <c r="G325" i="10"/>
  <c r="G229" i="10"/>
  <c r="F229" i="10"/>
  <c r="F93" i="10"/>
  <c r="G93" i="10"/>
  <c r="G101" i="10"/>
  <c r="F101" i="10"/>
  <c r="E302" i="10" a="1"/>
  <c r="E302" i="10" s="1"/>
  <c r="E301" i="10" a="1"/>
  <c r="E301" i="10" s="1"/>
  <c r="E303" i="10" a="1"/>
  <c r="E303" i="10" s="1"/>
  <c r="E242" i="10" a="1"/>
  <c r="E242" i="10" s="1"/>
  <c r="E245" i="10" a="1"/>
  <c r="E245" i="10" s="1"/>
  <c r="E244" i="10" a="1"/>
  <c r="E244" i="10" s="1"/>
  <c r="E243" i="10" a="1"/>
  <c r="E243" i="10" s="1"/>
  <c r="E205" i="10" a="1"/>
  <c r="E205" i="10" s="1"/>
  <c r="E204" i="10" a="1"/>
  <c r="E204" i="10" s="1"/>
  <c r="E203" i="10" a="1"/>
  <c r="E203" i="10" s="1"/>
  <c r="E206" i="10" a="1"/>
  <c r="E206" i="10" s="1"/>
  <c r="F393" i="10"/>
  <c r="G393" i="10"/>
  <c r="E184" i="10" a="1"/>
  <c r="E184" i="10" s="1"/>
  <c r="E183" i="10" a="1"/>
  <c r="E183" i="10" s="1"/>
  <c r="G75" i="10"/>
  <c r="F75" i="10"/>
  <c r="G63" i="10"/>
  <c r="F63" i="10"/>
  <c r="F282" i="10"/>
  <c r="G282" i="10"/>
  <c r="F354" i="10"/>
  <c r="G354" i="10"/>
  <c r="F272" i="10"/>
  <c r="G272" i="10"/>
  <c r="E120" i="10" a="1"/>
  <c r="E120" i="10" s="1"/>
  <c r="E119" i="10" a="1"/>
  <c r="E119" i="10" s="1"/>
  <c r="G21" i="10"/>
  <c r="F21" i="10"/>
  <c r="G151" i="10"/>
  <c r="F151" i="10"/>
  <c r="G98" i="10"/>
  <c r="F98" i="10"/>
  <c r="G318" i="10"/>
  <c r="F318" i="10"/>
  <c r="G373" i="10"/>
  <c r="F373" i="10"/>
  <c r="E210" i="10" a="1"/>
  <c r="E210" i="10" s="1"/>
  <c r="E209" i="10" a="1"/>
  <c r="E209" i="10" s="1"/>
  <c r="F313" i="10"/>
  <c r="G313" i="10"/>
  <c r="F356" i="10"/>
  <c r="G356" i="10"/>
  <c r="F25" i="10"/>
  <c r="G25" i="10"/>
  <c r="E163" i="10" a="1"/>
  <c r="E163" i="10" s="1"/>
  <c r="E162" i="10" a="1"/>
  <c r="E162" i="10" s="1"/>
  <c r="E161" i="10" a="1"/>
  <c r="E161" i="10" s="1"/>
  <c r="F35" i="10"/>
  <c r="G35" i="10"/>
  <c r="E57" i="10" a="1"/>
  <c r="E57" i="10" s="1"/>
  <c r="E56" i="10" a="1"/>
  <c r="E56" i="10" s="1"/>
  <c r="F267" i="10"/>
  <c r="G267" i="10"/>
  <c r="F335" i="10"/>
  <c r="G335" i="10"/>
  <c r="G39" i="10"/>
  <c r="F39" i="10"/>
  <c r="G299" i="10"/>
  <c r="F299" i="10"/>
  <c r="G280" i="10"/>
  <c r="F280" i="10"/>
  <c r="F323" i="10"/>
  <c r="G323" i="10"/>
  <c r="E178" i="10" a="1"/>
  <c r="E178" i="10" s="1"/>
  <c r="E177" i="10" a="1"/>
  <c r="E177" i="10" s="1"/>
  <c r="E176" i="10" a="1"/>
  <c r="E176" i="10" s="1"/>
  <c r="F109" i="10"/>
  <c r="G109" i="10"/>
  <c r="E391" i="10" a="1"/>
  <c r="E391" i="10" s="1"/>
  <c r="E390" i="10" a="1"/>
  <c r="E390" i="10" s="1"/>
  <c r="G29" i="10"/>
  <c r="F29" i="10"/>
  <c r="F312" i="10"/>
  <c r="G312" i="10"/>
  <c r="G198" i="10"/>
  <c r="F198" i="10"/>
  <c r="G64" i="10"/>
  <c r="F64" i="10"/>
  <c r="G147" i="10"/>
  <c r="F147" i="10"/>
  <c r="E264" i="10" a="1"/>
  <c r="E264" i="10" s="1"/>
  <c r="E263" i="10" a="1"/>
  <c r="E263" i="10" s="1"/>
  <c r="E262" i="10" a="1"/>
  <c r="E262" i="10" s="1"/>
  <c r="E95" i="10" a="1"/>
  <c r="E95" i="10" s="1"/>
  <c r="E94" i="10" a="1"/>
  <c r="E94" i="10" s="1"/>
  <c r="F285" i="10"/>
  <c r="G285" i="10"/>
  <c r="G118" i="10"/>
  <c r="F118" i="10"/>
  <c r="G304" i="10"/>
  <c r="F304" i="10"/>
  <c r="F144" i="10"/>
  <c r="G144" i="10"/>
  <c r="G114" i="10"/>
  <c r="F114" i="10"/>
  <c r="F156" i="10"/>
  <c r="G156" i="10"/>
  <c r="G42" i="10"/>
  <c r="F42" i="10"/>
  <c r="F30" i="10"/>
  <c r="G30" i="10"/>
  <c r="E77" i="10" a="1"/>
  <c r="E77" i="10" s="1"/>
  <c r="E76" i="10" a="1"/>
  <c r="E76" i="10" s="1"/>
  <c r="F306" i="10"/>
  <c r="G306" i="10"/>
  <c r="G366" i="10"/>
  <c r="F366" i="10"/>
  <c r="E189" i="10" a="1"/>
  <c r="E189" i="10" s="1"/>
  <c r="E188" i="10" a="1"/>
  <c r="E188" i="10" s="1"/>
  <c r="E187" i="10" a="1"/>
  <c r="E187" i="10" s="1"/>
  <c r="E190" i="10" a="1"/>
  <c r="E190" i="10" s="1"/>
  <c r="G44" i="10"/>
  <c r="F44" i="10"/>
  <c r="G278" i="10"/>
  <c r="F278" i="10"/>
  <c r="G322" i="10"/>
  <c r="F322" i="10"/>
  <c r="F382" i="10"/>
  <c r="G382" i="10"/>
  <c r="F45" i="10"/>
  <c r="G45" i="10"/>
  <c r="F233" i="10"/>
  <c r="G233" i="10"/>
  <c r="G17" i="10"/>
  <c r="F17" i="10"/>
  <c r="G173" i="10"/>
  <c r="F173" i="10"/>
  <c r="E197" i="10" a="1"/>
  <c r="E197" i="10" s="1"/>
  <c r="E196" i="10" a="1"/>
  <c r="E196" i="10" s="1"/>
  <c r="E195" i="10" a="1"/>
  <c r="E195" i="10" s="1"/>
  <c r="E194" i="10" a="1"/>
  <c r="E194" i="10" s="1"/>
  <c r="F20" i="10"/>
  <c r="G20" i="10"/>
  <c r="F326" i="10"/>
  <c r="G326" i="10"/>
  <c r="F89" i="10"/>
  <c r="G89" i="10"/>
  <c r="G370" i="10"/>
  <c r="F370" i="10"/>
  <c r="G296" i="10"/>
  <c r="F296" i="10"/>
  <c r="E347" i="10" a="1"/>
  <c r="E347" i="10" s="1"/>
  <c r="E346" i="10" a="1"/>
  <c r="E346" i="10" s="1"/>
  <c r="G27" i="10"/>
  <c r="F27" i="10"/>
  <c r="F165" i="10"/>
  <c r="G165" i="10"/>
  <c r="F99" i="10"/>
  <c r="G99" i="10"/>
  <c r="G18" i="10"/>
  <c r="F18" i="10"/>
  <c r="F8" i="10"/>
  <c r="G8" i="10"/>
  <c r="G12" i="10"/>
  <c r="F12" i="10"/>
  <c r="F142" i="10"/>
  <c r="G142" i="10"/>
  <c r="F321" i="10"/>
  <c r="G321" i="10"/>
  <c r="E168" i="10" a="1"/>
  <c r="E168" i="10" s="1"/>
  <c r="E167" i="10" a="1"/>
  <c r="E167" i="10" s="1"/>
  <c r="G127" i="10"/>
  <c r="F127" i="10"/>
  <c r="F377" i="10"/>
  <c r="G377" i="10"/>
  <c r="F102" i="10"/>
  <c r="G102" i="10"/>
  <c r="G319" i="10"/>
  <c r="F319" i="10"/>
  <c r="E67" i="10" a="1"/>
  <c r="E67" i="10" s="1"/>
  <c r="E66" i="10" a="1"/>
  <c r="E66" i="10" s="1"/>
  <c r="G284" i="10"/>
  <c r="F284" i="10"/>
  <c r="G62" i="10"/>
  <c r="F62" i="10"/>
  <c r="F273" i="10"/>
  <c r="G273" i="10"/>
  <c r="F54" i="10"/>
  <c r="G54" i="10"/>
  <c r="E223" i="10" a="1"/>
  <c r="E223" i="10" s="1"/>
  <c r="E222" i="10" a="1"/>
  <c r="E222" i="10" s="1"/>
  <c r="E221" i="10" a="1"/>
  <c r="E221" i="10" s="1"/>
  <c r="E224" i="10" a="1"/>
  <c r="E224" i="10" s="1"/>
  <c r="F48" i="10"/>
  <c r="G48" i="10"/>
  <c r="E248" i="10" a="1"/>
  <c r="E248" i="10" s="1"/>
  <c r="E247" i="10" a="1"/>
  <c r="E247" i="10" s="1"/>
  <c r="E246" i="10" a="1"/>
  <c r="E246" i="10" s="1"/>
  <c r="F85" i="10"/>
  <c r="G85" i="10"/>
  <c r="F155" i="10"/>
  <c r="G155" i="10"/>
  <c r="F73" i="10"/>
  <c r="G73" i="10"/>
  <c r="F305" i="10"/>
  <c r="G305" i="10"/>
  <c r="G364" i="10"/>
  <c r="F364" i="10"/>
  <c r="F133" i="10"/>
  <c r="G133" i="10"/>
  <c r="G266" i="10"/>
  <c r="F266" i="10"/>
  <c r="F365" i="10"/>
  <c r="G365" i="10"/>
  <c r="F24" i="10"/>
  <c r="G24" i="10"/>
  <c r="F87" i="10"/>
  <c r="G87" i="10"/>
  <c r="F310" i="10"/>
  <c r="G310" i="10"/>
  <c r="F275" i="10"/>
  <c r="G275" i="10"/>
  <c r="G344" i="10"/>
  <c r="F344" i="10"/>
  <c r="F287" i="10"/>
  <c r="G287" i="10"/>
  <c r="G116" i="10"/>
  <c r="F116" i="10"/>
  <c r="F37" i="10"/>
  <c r="G37" i="10"/>
  <c r="F108" i="10"/>
  <c r="G108" i="10"/>
  <c r="F13" i="10"/>
  <c r="G13" i="10"/>
  <c r="E269" i="10" a="1"/>
  <c r="E269" i="10" s="1"/>
  <c r="E270" i="10" a="1"/>
  <c r="E270" i="10" s="1"/>
  <c r="E11" i="10" a="1"/>
  <c r="E11" i="10" s="1"/>
  <c r="E10" i="10" a="1"/>
  <c r="E10" i="10" s="1"/>
  <c r="F125" i="10"/>
  <c r="G125" i="10"/>
  <c r="F211" i="10"/>
  <c r="G211" i="10"/>
  <c r="F15" i="10"/>
  <c r="G15" i="10"/>
  <c r="F47" i="10"/>
  <c r="G47" i="10"/>
  <c r="G235" i="10"/>
  <c r="F235" i="10"/>
  <c r="F392" i="10"/>
  <c r="G392" i="10"/>
  <c r="F271" i="10"/>
  <c r="G271" i="10"/>
  <c r="F289" i="10"/>
  <c r="G289" i="10"/>
  <c r="F265" i="10"/>
  <c r="G265" i="10"/>
  <c r="F154" i="10"/>
  <c r="G154" i="10"/>
  <c r="G283" i="10"/>
  <c r="F283" i="10"/>
  <c r="G398" i="10"/>
  <c r="F398" i="10"/>
  <c r="G41" i="10"/>
  <c r="F41" i="10"/>
  <c r="E343" i="10" a="1"/>
  <c r="E343" i="10" s="1"/>
  <c r="E342" i="10" a="1"/>
  <c r="E342" i="10" s="1"/>
  <c r="E351" i="10" a="1"/>
  <c r="E351" i="10" s="1"/>
  <c r="E352" i="10" a="1"/>
  <c r="E352" i="10" s="1"/>
  <c r="G362" i="10"/>
  <c r="F362" i="10"/>
  <c r="F112" i="10"/>
  <c r="G112" i="10"/>
  <c r="G281" i="10"/>
  <c r="F281" i="10"/>
  <c r="G122" i="10"/>
  <c r="F122" i="10"/>
  <c r="F149" i="10"/>
  <c r="G149" i="10"/>
  <c r="G376" i="10"/>
  <c r="F376" i="10"/>
  <c r="E172" i="10" a="1"/>
  <c r="E172" i="10" s="1"/>
  <c r="E171" i="10" a="1"/>
  <c r="E171" i="10" s="1"/>
  <c r="F69" i="10"/>
  <c r="G69" i="10"/>
  <c r="G292" i="10"/>
  <c r="F292" i="10"/>
  <c r="F121" i="10"/>
  <c r="G121" i="10"/>
  <c r="F51" i="10"/>
  <c r="G51" i="10"/>
  <c r="F261" i="10"/>
  <c r="G261" i="10"/>
  <c r="G113" i="10"/>
  <c r="F113" i="10"/>
  <c r="E339" i="10" a="1"/>
  <c r="E339" i="10" s="1"/>
  <c r="E338" i="10" a="1"/>
  <c r="E338" i="10" s="1"/>
  <c r="G5" i="10"/>
  <c r="F5" i="10"/>
  <c r="G132" i="10"/>
  <c r="F132" i="10"/>
  <c r="F36" i="10"/>
  <c r="G36" i="10"/>
  <c r="G232" i="10"/>
  <c r="F232" i="10"/>
  <c r="E400" i="10" a="1"/>
  <c r="E400" i="10" s="1"/>
  <c r="E399" i="10" a="1"/>
  <c r="E399" i="10" s="1"/>
  <c r="F174" i="10"/>
  <c r="G174" i="10"/>
  <c r="F97" i="10"/>
  <c r="G97" i="10"/>
  <c r="G293" i="10"/>
  <c r="F293" i="10"/>
  <c r="E333" i="10" a="1"/>
  <c r="E333" i="10" s="1"/>
  <c r="E334" i="10" a="1"/>
  <c r="E334" i="10" s="1"/>
  <c r="G107" i="10"/>
  <c r="F107" i="10"/>
  <c r="F22" i="10"/>
  <c r="G22" i="10"/>
  <c r="G32" i="10"/>
  <c r="F32" i="10"/>
  <c r="G279" i="10"/>
  <c r="F279" i="10"/>
  <c r="F349" i="10"/>
  <c r="G349" i="10"/>
  <c r="E389" i="10" a="1"/>
  <c r="E389" i="10" s="1"/>
  <c r="E388" i="10" a="1"/>
  <c r="E388" i="10" s="1"/>
  <c r="E387" i="10" a="1"/>
  <c r="E387" i="10" s="1"/>
  <c r="F256" i="10"/>
  <c r="G256" i="10"/>
  <c r="F371" i="10"/>
  <c r="G371" i="10"/>
  <c r="F238" i="10"/>
  <c r="G238" i="10"/>
  <c r="G115" i="10"/>
  <c r="F115" i="10"/>
  <c r="E241" i="10" a="1"/>
  <c r="E241" i="10" s="1"/>
  <c r="E240" i="10" a="1"/>
  <c r="E240" i="10" s="1"/>
  <c r="E336" i="10" a="1"/>
  <c r="E336" i="10" s="1"/>
  <c r="E337" i="10" a="1"/>
  <c r="E337" i="10" s="1"/>
  <c r="F138" i="10"/>
  <c r="G138" i="10"/>
  <c r="E200" i="10" a="1"/>
  <c r="E200" i="10" s="1"/>
  <c r="E199" i="10" a="1"/>
  <c r="E199" i="10" s="1"/>
  <c r="E202" i="10" a="1"/>
  <c r="E202" i="10" s="1"/>
  <c r="E201" i="10" a="1"/>
  <c r="E201" i="10" s="1"/>
  <c r="E82" i="10" a="1"/>
  <c r="E82" i="10" s="1"/>
  <c r="E81" i="10" a="1"/>
  <c r="E81" i="10" s="1"/>
  <c r="E309" i="10" a="1"/>
  <c r="E309" i="10" s="1"/>
  <c r="E308" i="10" a="1"/>
  <c r="E308" i="10" s="1"/>
  <c r="F16" i="10"/>
  <c r="G16" i="10"/>
  <c r="E227" i="10" a="1"/>
  <c r="E227" i="10" s="1"/>
  <c r="E228" i="10" a="1"/>
  <c r="E228" i="10" s="1"/>
  <c r="E80" i="10" a="1"/>
  <c r="E80" i="10" s="1"/>
  <c r="E79" i="10" a="1"/>
  <c r="E79" i="10" s="1"/>
  <c r="F145" i="10"/>
  <c r="G145" i="10"/>
  <c r="F74" i="10"/>
  <c r="G74" i="10"/>
  <c r="G92" i="10"/>
  <c r="F92" i="10"/>
  <c r="E340" i="10" a="1"/>
  <c r="E340" i="10" s="1"/>
  <c r="E341" i="10" a="1"/>
  <c r="E341" i="10" s="1"/>
  <c r="G40" i="10"/>
  <c r="F40" i="10"/>
  <c r="F363" i="10"/>
  <c r="G363" i="10"/>
  <c r="G170" i="10"/>
  <c r="F170" i="10"/>
  <c r="G353" i="10"/>
  <c r="F353" i="10"/>
  <c r="F104" i="10"/>
  <c r="G104" i="10"/>
  <c r="E226" i="10" a="1"/>
  <c r="E226" i="10" s="1"/>
  <c r="E225" i="10" a="1"/>
  <c r="E225" i="10" s="1"/>
  <c r="F130" i="10"/>
  <c r="G130" i="10"/>
  <c r="G394" i="10"/>
  <c r="F394" i="10"/>
  <c r="G38" i="10"/>
  <c r="F38" i="10"/>
  <c r="F72" i="10"/>
  <c r="G72" i="10"/>
  <c r="F300" i="10"/>
  <c r="G300" i="10"/>
  <c r="E396" i="10" a="1"/>
  <c r="E396" i="10" s="1"/>
  <c r="E395" i="10" a="1"/>
  <c r="E395" i="10" s="1"/>
  <c r="E159" i="10" a="1"/>
  <c r="E159" i="10" s="1"/>
  <c r="E158" i="10" a="1"/>
  <c r="E158" i="10" s="1"/>
  <c r="E160" i="10" a="1"/>
  <c r="E160" i="10" s="1"/>
  <c r="G123" i="10"/>
  <c r="F123" i="10"/>
  <c r="E361" i="10" a="1"/>
  <c r="E361" i="10" s="1"/>
  <c r="E360" i="10" a="1"/>
  <c r="E360" i="10" s="1"/>
  <c r="E61" i="10" a="1"/>
  <c r="E61" i="10" s="1"/>
  <c r="E60" i="10" a="1"/>
  <c r="E60" i="10" s="1"/>
  <c r="E315" i="10" a="1"/>
  <c r="E315" i="10" s="1"/>
  <c r="E314" i="10" a="1"/>
  <c r="E314" i="10" s="1"/>
  <c r="G153" i="10"/>
  <c r="F153" i="10"/>
  <c r="F65" i="10"/>
  <c r="G65" i="10"/>
  <c r="F286" i="10"/>
  <c r="G286" i="10"/>
  <c r="E3" i="10" a="1"/>
  <c r="E3" i="10" s="1"/>
  <c r="E2" i="10" a="1"/>
  <c r="E2" i="10" s="1"/>
  <c r="G105" i="10"/>
  <c r="F105" i="10"/>
  <c r="F49" i="10"/>
  <c r="G49" i="10"/>
  <c r="E249" i="10" a="1"/>
  <c r="E249" i="10" s="1"/>
  <c r="E250" i="10" a="1"/>
  <c r="E250" i="10" s="1"/>
  <c r="G317" i="10"/>
  <c r="F317" i="10"/>
  <c r="F193" i="10"/>
  <c r="G193" i="10"/>
  <c r="G129" i="10"/>
  <c r="F129" i="10"/>
  <c r="F311" i="10"/>
  <c r="G311" i="10"/>
  <c r="F369" i="10"/>
  <c r="G369" i="10"/>
  <c r="E215" i="10" a="1"/>
  <c r="E215" i="10" s="1"/>
  <c r="E216" i="10" a="1"/>
  <c r="E216" i="10" s="1"/>
  <c r="F4" i="10"/>
  <c r="G4" i="10"/>
  <c r="E375" i="10" a="1"/>
  <c r="E375" i="10" s="1"/>
  <c r="E374" i="10" a="1"/>
  <c r="E374" i="10" s="1"/>
  <c r="G175" i="10"/>
  <c r="F175" i="10"/>
  <c r="F19" i="10"/>
  <c r="G19" i="10"/>
  <c r="F141" i="10"/>
  <c r="G141" i="10"/>
  <c r="F298" i="10"/>
  <c r="G298" i="10"/>
  <c r="F14" i="10"/>
  <c r="G14" i="10"/>
  <c r="G316" i="10"/>
  <c r="F316" i="10"/>
  <c r="F157" i="10"/>
  <c r="G157" i="10"/>
  <c r="G124" i="10"/>
  <c r="F124" i="10"/>
  <c r="F68" i="10"/>
  <c r="G68" i="10"/>
  <c r="E181" i="10" a="1"/>
  <c r="E181" i="10" s="1"/>
  <c r="E180" i="10" a="1"/>
  <c r="E180" i="10" s="1"/>
  <c r="E179" i="10" a="1"/>
  <c r="E179" i="10" s="1"/>
  <c r="E182" i="10" a="1"/>
  <c r="E182" i="10" s="1"/>
  <c r="G55" i="10"/>
  <c r="F55" i="10"/>
  <c r="G146" i="10"/>
  <c r="F146" i="10"/>
  <c r="G378" i="10"/>
  <c r="F378" i="10"/>
  <c r="F169" i="10"/>
  <c r="G169" i="10"/>
  <c r="G291" i="10"/>
  <c r="F291" i="10"/>
  <c r="G148" i="10"/>
  <c r="F148" i="10"/>
  <c r="G307" i="10"/>
  <c r="F307" i="10"/>
  <c r="E84" i="10" a="1"/>
  <c r="E84" i="10" s="1"/>
  <c r="E83" i="10" a="1"/>
  <c r="E83" i="10" s="1"/>
  <c r="G139" i="10"/>
  <c r="F139" i="10"/>
  <c r="F277" i="10"/>
  <c r="G277" i="10"/>
  <c r="F7" i="10"/>
  <c r="G7" i="10"/>
  <c r="G26" i="10"/>
  <c r="F26" i="10"/>
  <c r="F96" i="10"/>
  <c r="G96" i="10"/>
  <c r="G367" i="10"/>
  <c r="F367" i="10"/>
  <c r="F71" i="10"/>
  <c r="G71" i="10"/>
  <c r="E294" i="10" a="1"/>
  <c r="E294" i="10" s="1"/>
  <c r="E295" i="10" a="1"/>
  <c r="E295" i="10" s="1"/>
  <c r="E208" i="10" a="1"/>
  <c r="E208" i="10" s="1"/>
  <c r="E207" i="10" a="1"/>
  <c r="E207" i="10" s="1"/>
  <c r="F131" i="10"/>
  <c r="G131" i="10"/>
  <c r="F251" i="10"/>
  <c r="G251" i="10"/>
  <c r="G58" i="10"/>
  <c r="F58" i="10"/>
  <c r="F268" i="10"/>
  <c r="G268" i="10"/>
  <c r="G6" i="10"/>
  <c r="F6" i="10"/>
  <c r="F143" i="10"/>
  <c r="G143" i="10"/>
  <c r="F135" i="10"/>
  <c r="G135" i="10"/>
  <c r="F31" i="10"/>
  <c r="G31" i="10"/>
  <c r="G234" i="10"/>
  <c r="F234" i="10"/>
  <c r="F43" i="10"/>
  <c r="G43" i="10"/>
  <c r="G358" i="10"/>
  <c r="F358" i="10"/>
  <c r="F110" i="10"/>
  <c r="G110" i="10"/>
  <c r="F100" i="10"/>
  <c r="G100" i="10"/>
  <c r="G52" i="10"/>
  <c r="F52" i="10"/>
  <c r="E230" i="10" a="1"/>
  <c r="E230" i="10" s="1"/>
  <c r="E231" i="10" a="1"/>
  <c r="E231" i="10" s="1"/>
  <c r="G53" i="10"/>
  <c r="F53" i="10"/>
  <c r="G332" i="10"/>
  <c r="F332" i="10"/>
  <c r="G136" i="10"/>
  <c r="F136" i="10"/>
  <c r="G290" i="10"/>
  <c r="F290" i="10"/>
  <c r="F239" i="10"/>
  <c r="G239" i="10"/>
  <c r="G103" i="10"/>
  <c r="F103" i="10"/>
  <c r="F355" i="10"/>
  <c r="G355" i="10"/>
  <c r="F9" i="10"/>
  <c r="G9" i="10"/>
  <c r="F359" i="10"/>
  <c r="G359" i="10"/>
  <c r="G111" i="10"/>
  <c r="F111" i="10"/>
  <c r="F274" i="10"/>
  <c r="G274" i="10"/>
  <c r="G185" i="10"/>
  <c r="F185" i="10"/>
  <c r="F86" i="10"/>
  <c r="G86" i="10"/>
  <c r="G46" i="10"/>
  <c r="F46" i="10"/>
  <c r="F276" i="10"/>
  <c r="G276" i="10"/>
  <c r="G134" i="10"/>
  <c r="F134" i="10"/>
  <c r="G106" i="10"/>
  <c r="F106" i="10"/>
  <c r="G126" i="10"/>
  <c r="F126" i="10"/>
  <c r="G150" i="10"/>
  <c r="F150" i="10"/>
  <c r="F152" i="10"/>
  <c r="G152" i="10"/>
  <c r="E34" i="10" a="1"/>
  <c r="E34" i="10" s="1"/>
  <c r="E33" i="10" a="1"/>
  <c r="E33" i="10" s="1"/>
  <c r="G50" i="10"/>
  <c r="F50" i="10"/>
  <c r="F23" i="10"/>
  <c r="G23" i="10"/>
  <c r="G90" i="10"/>
  <c r="F90" i="10"/>
  <c r="F288" i="10"/>
  <c r="G288" i="10"/>
  <c r="F348" i="10"/>
  <c r="G348" i="10"/>
  <c r="G28" i="10"/>
  <c r="F28" i="10"/>
  <c r="G166" i="10"/>
  <c r="F166" i="10"/>
  <c r="G357" i="10"/>
  <c r="F357" i="10"/>
  <c r="G128" i="10"/>
  <c r="F128" i="10"/>
  <c r="E385" i="10" a="1"/>
  <c r="E385" i="10" s="1"/>
  <c r="E384" i="10" a="1"/>
  <c r="E384" i="10" s="1"/>
  <c r="E383" i="10" a="1"/>
  <c r="E383" i="10" s="1"/>
  <c r="E386" i="10" a="1"/>
  <c r="E386" i="10" s="1"/>
  <c r="E253" i="10" a="1"/>
  <c r="E253" i="10" s="1"/>
  <c r="E252" i="10" a="1"/>
  <c r="E252" i="10" s="1"/>
  <c r="E254" i="10" a="1"/>
  <c r="E254" i="10" s="1"/>
  <c r="E255" i="10" a="1"/>
  <c r="E255" i="10" s="1"/>
  <c r="G327" i="10"/>
  <c r="F327" i="10"/>
  <c r="E220" i="10" a="1"/>
  <c r="E220" i="10" s="1"/>
  <c r="E219" i="10" a="1"/>
  <c r="E219" i="10" s="1"/>
  <c r="E218" i="10" a="1"/>
  <c r="E218" i="10" s="1"/>
  <c r="E217" i="10" a="1"/>
  <c r="E217" i="10" s="1"/>
  <c r="F324" i="10"/>
  <c r="G324" i="10"/>
  <c r="G91" i="10"/>
  <c r="F91" i="10"/>
  <c r="F59" i="10"/>
  <c r="G59" i="10"/>
  <c r="F218" i="10" l="1"/>
  <c r="G218" i="10"/>
  <c r="F253" i="10"/>
  <c r="G253" i="10"/>
  <c r="G34" i="10"/>
  <c r="F34" i="10"/>
  <c r="G208" i="10"/>
  <c r="F208" i="10"/>
  <c r="F375" i="10"/>
  <c r="G375" i="10"/>
  <c r="F249" i="10"/>
  <c r="G249" i="10"/>
  <c r="F61" i="10"/>
  <c r="G61" i="10"/>
  <c r="F395" i="10"/>
  <c r="G395" i="10"/>
  <c r="F341" i="10"/>
  <c r="G341" i="10"/>
  <c r="G79" i="10"/>
  <c r="F79" i="10"/>
  <c r="G81" i="10"/>
  <c r="F81" i="10"/>
  <c r="F337" i="10"/>
  <c r="G337" i="10"/>
  <c r="G351" i="10"/>
  <c r="F351" i="10"/>
  <c r="G269" i="10"/>
  <c r="F269" i="10"/>
  <c r="F167" i="10"/>
  <c r="G167" i="10"/>
  <c r="G196" i="10"/>
  <c r="F196" i="10"/>
  <c r="F264" i="10"/>
  <c r="G264" i="10"/>
  <c r="G177" i="10"/>
  <c r="F177" i="10"/>
  <c r="F120" i="10"/>
  <c r="G120" i="10"/>
  <c r="F203" i="10"/>
  <c r="G203" i="10"/>
  <c r="F301" i="10"/>
  <c r="G301" i="10"/>
  <c r="F330" i="10"/>
  <c r="G330" i="10"/>
  <c r="G214" i="10"/>
  <c r="F214" i="10"/>
  <c r="G219" i="10"/>
  <c r="F219" i="10"/>
  <c r="G386" i="10"/>
  <c r="F386" i="10"/>
  <c r="F231" i="10"/>
  <c r="G231" i="10"/>
  <c r="F295" i="10"/>
  <c r="G295" i="10"/>
  <c r="F83" i="10"/>
  <c r="G83" i="10"/>
  <c r="G182" i="10"/>
  <c r="F182" i="10"/>
  <c r="F360" i="10"/>
  <c r="G360" i="10"/>
  <c r="G396" i="10"/>
  <c r="F396" i="10"/>
  <c r="F340" i="10"/>
  <c r="G340" i="10"/>
  <c r="G80" i="10"/>
  <c r="F80" i="10"/>
  <c r="G82" i="10"/>
  <c r="F82" i="10"/>
  <c r="F336" i="10"/>
  <c r="G336" i="10"/>
  <c r="G334" i="10"/>
  <c r="F334" i="10"/>
  <c r="G399" i="10"/>
  <c r="F399" i="10"/>
  <c r="G171" i="10"/>
  <c r="F171" i="10"/>
  <c r="G342" i="10"/>
  <c r="F342" i="10"/>
  <c r="F168" i="10"/>
  <c r="G168" i="10"/>
  <c r="F197" i="10"/>
  <c r="G197" i="10"/>
  <c r="G178" i="10"/>
  <c r="F178" i="10"/>
  <c r="G204" i="10"/>
  <c r="F204" i="10"/>
  <c r="F302" i="10"/>
  <c r="G302" i="10"/>
  <c r="G331" i="10"/>
  <c r="F331" i="10"/>
  <c r="G212" i="10"/>
  <c r="F212" i="10"/>
  <c r="G383" i="10"/>
  <c r="F383" i="10"/>
  <c r="G172" i="10"/>
  <c r="F172" i="10"/>
  <c r="G343" i="10"/>
  <c r="F343" i="10"/>
  <c r="G224" i="10"/>
  <c r="F224" i="10"/>
  <c r="F346" i="10"/>
  <c r="G346" i="10"/>
  <c r="G190" i="10"/>
  <c r="F190" i="10"/>
  <c r="G76" i="10"/>
  <c r="F76" i="10"/>
  <c r="G161" i="10"/>
  <c r="F161" i="10"/>
  <c r="G205" i="10"/>
  <c r="F205" i="10"/>
  <c r="G379" i="10"/>
  <c r="F379" i="10"/>
  <c r="G328" i="10"/>
  <c r="F328" i="10"/>
  <c r="F84" i="10"/>
  <c r="G84" i="10"/>
  <c r="F201" i="10"/>
  <c r="G201" i="10"/>
  <c r="F384" i="10"/>
  <c r="G384" i="10"/>
  <c r="F180" i="10"/>
  <c r="G180" i="10"/>
  <c r="F216" i="10"/>
  <c r="G216" i="10"/>
  <c r="F227" i="10"/>
  <c r="G227" i="10"/>
  <c r="F202" i="10"/>
  <c r="G202" i="10"/>
  <c r="F241" i="10"/>
  <c r="G241" i="10"/>
  <c r="G338" i="10"/>
  <c r="F338" i="10"/>
  <c r="F221" i="10"/>
  <c r="G221" i="10"/>
  <c r="F347" i="10"/>
  <c r="G347" i="10"/>
  <c r="G187" i="10"/>
  <c r="F187" i="10"/>
  <c r="F77" i="10"/>
  <c r="G77" i="10"/>
  <c r="G390" i="10"/>
  <c r="F390" i="10"/>
  <c r="G162" i="10"/>
  <c r="F162" i="10"/>
  <c r="G209" i="10"/>
  <c r="F209" i="10"/>
  <c r="F183" i="10"/>
  <c r="G183" i="10"/>
  <c r="F243" i="10"/>
  <c r="G243" i="10"/>
  <c r="G380" i="10"/>
  <c r="F380" i="10"/>
  <c r="G236" i="10"/>
  <c r="F236" i="10"/>
  <c r="G220" i="10"/>
  <c r="F220" i="10"/>
  <c r="F179" i="10"/>
  <c r="G179" i="10"/>
  <c r="F240" i="10"/>
  <c r="G240" i="10"/>
  <c r="G385" i="10"/>
  <c r="F385" i="10"/>
  <c r="G181" i="10"/>
  <c r="F181" i="10"/>
  <c r="F215" i="10"/>
  <c r="G215" i="10"/>
  <c r="F225" i="10"/>
  <c r="G225" i="10"/>
  <c r="G199" i="10"/>
  <c r="F199" i="10"/>
  <c r="F387" i="10"/>
  <c r="G387" i="10"/>
  <c r="G339" i="10"/>
  <c r="F339" i="10"/>
  <c r="F222" i="10"/>
  <c r="G222" i="10"/>
  <c r="G188" i="10"/>
  <c r="F188" i="10"/>
  <c r="F94" i="10"/>
  <c r="G94" i="10"/>
  <c r="G391" i="10"/>
  <c r="F391" i="10"/>
  <c r="G163" i="10"/>
  <c r="F163" i="10"/>
  <c r="G210" i="10"/>
  <c r="F210" i="10"/>
  <c r="G184" i="10"/>
  <c r="F184" i="10"/>
  <c r="F244" i="10"/>
  <c r="G244" i="10"/>
  <c r="G381" i="10"/>
  <c r="F381" i="10"/>
  <c r="G237" i="10"/>
  <c r="F237" i="10"/>
  <c r="G258" i="10"/>
  <c r="F258" i="10"/>
  <c r="G191" i="10"/>
  <c r="F191" i="10"/>
  <c r="F294" i="10"/>
  <c r="G294" i="10"/>
  <c r="F228" i="10"/>
  <c r="G228" i="10"/>
  <c r="F333" i="10"/>
  <c r="G333" i="10"/>
  <c r="G255" i="10"/>
  <c r="F255" i="10"/>
  <c r="G2" i="10"/>
  <c r="F2" i="10"/>
  <c r="F314" i="10"/>
  <c r="G314" i="10"/>
  <c r="G160" i="10"/>
  <c r="F160" i="10"/>
  <c r="G226" i="10"/>
  <c r="F226" i="10"/>
  <c r="F200" i="10"/>
  <c r="G200" i="10"/>
  <c r="F388" i="10"/>
  <c r="G388" i="10"/>
  <c r="G10" i="10"/>
  <c r="F10" i="10"/>
  <c r="G246" i="10"/>
  <c r="F246" i="10"/>
  <c r="F223" i="10"/>
  <c r="G223" i="10"/>
  <c r="G189" i="10"/>
  <c r="F189" i="10"/>
  <c r="F95" i="10"/>
  <c r="G95" i="10"/>
  <c r="G245" i="10"/>
  <c r="F245" i="10"/>
  <c r="G259" i="10"/>
  <c r="F259" i="10"/>
  <c r="F192" i="10"/>
  <c r="G192" i="10"/>
  <c r="G230" i="10"/>
  <c r="F230" i="10"/>
  <c r="F361" i="10"/>
  <c r="G361" i="10"/>
  <c r="F400" i="10"/>
  <c r="G400" i="10"/>
  <c r="F254" i="10"/>
  <c r="G254" i="10"/>
  <c r="G3" i="10"/>
  <c r="F3" i="10"/>
  <c r="G315" i="10"/>
  <c r="F315" i="10"/>
  <c r="G158" i="10"/>
  <c r="F158" i="10"/>
  <c r="F308" i="10"/>
  <c r="G308" i="10"/>
  <c r="F389" i="10"/>
  <c r="G389" i="10"/>
  <c r="G11" i="10"/>
  <c r="F11" i="10"/>
  <c r="F247" i="10"/>
  <c r="G247" i="10"/>
  <c r="G66" i="10"/>
  <c r="F66" i="10"/>
  <c r="F194" i="10"/>
  <c r="G194" i="10"/>
  <c r="F262" i="10"/>
  <c r="G262" i="10"/>
  <c r="G56" i="10"/>
  <c r="F56" i="10"/>
  <c r="G242" i="10"/>
  <c r="F242" i="10"/>
  <c r="F260" i="10"/>
  <c r="G260" i="10"/>
  <c r="F217" i="10"/>
  <c r="G217" i="10"/>
  <c r="F252" i="10"/>
  <c r="G252" i="10"/>
  <c r="G33" i="10"/>
  <c r="F33" i="10"/>
  <c r="G207" i="10"/>
  <c r="F207" i="10"/>
  <c r="F374" i="10"/>
  <c r="G374" i="10"/>
  <c r="F250" i="10"/>
  <c r="G250" i="10"/>
  <c r="F60" i="10"/>
  <c r="G60" i="10"/>
  <c r="G159" i="10"/>
  <c r="F159" i="10"/>
  <c r="G309" i="10"/>
  <c r="F309" i="10"/>
  <c r="G352" i="10"/>
  <c r="F352" i="10"/>
  <c r="G270" i="10"/>
  <c r="F270" i="10"/>
  <c r="F248" i="10"/>
  <c r="G248" i="10"/>
  <c r="F67" i="10"/>
  <c r="G67" i="10"/>
  <c r="F195" i="10"/>
  <c r="G195" i="10"/>
  <c r="F263" i="10"/>
  <c r="G263" i="10"/>
  <c r="G176" i="10"/>
  <c r="F176" i="10"/>
  <c r="F57" i="10"/>
  <c r="G57" i="10"/>
  <c r="G119" i="10"/>
  <c r="F119" i="10"/>
  <c r="G206" i="10"/>
  <c r="F206" i="10"/>
  <c r="F303" i="10"/>
  <c r="G303" i="10"/>
  <c r="G329" i="10"/>
  <c r="F329" i="10"/>
  <c r="F213" i="10"/>
  <c r="G213" i="10"/>
  <c r="G257" i="10"/>
  <c r="F257" i="10"/>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<sst xmlns="http://schemas.openxmlformats.org/spreadsheetml/2006/main" count="10837" uniqueCount="2483">
  <si>
    <t>Za mešanico 19 02 04*</t>
  </si>
  <si>
    <t>Klasifikacija</t>
  </si>
  <si>
    <t>Teža</t>
  </si>
  <si>
    <t>01 05 05*</t>
  </si>
  <si>
    <t>01 05 06*</t>
  </si>
  <si>
    <t>02 01 08*</t>
  </si>
  <si>
    <t>02 02 04</t>
  </si>
  <si>
    <t>03 01 04*</t>
  </si>
  <si>
    <t>03 01 05</t>
  </si>
  <si>
    <t>04 01 03*</t>
  </si>
  <si>
    <t>04 02 15</t>
  </si>
  <si>
    <t>04 02 16*</t>
  </si>
  <si>
    <t>04 02 19*</t>
  </si>
  <si>
    <t>04 02 21</t>
  </si>
  <si>
    <t>04 02 22</t>
  </si>
  <si>
    <t>05 01 03*</t>
  </si>
  <si>
    <t>05 01 05*</t>
  </si>
  <si>
    <t>05 01 07*</t>
  </si>
  <si>
    <t>05 01 08*</t>
  </si>
  <si>
    <t>05 01 09*</t>
  </si>
  <si>
    <t>05 01 15*</t>
  </si>
  <si>
    <t>05 06 01*</t>
  </si>
  <si>
    <t>06 13 02*</t>
  </si>
  <si>
    <t>07 01 10*</t>
  </si>
  <si>
    <t>07 01 11*</t>
  </si>
  <si>
    <t>07 02 10*</t>
  </si>
  <si>
    <t>07 02 11*</t>
  </si>
  <si>
    <t>07 02 12</t>
  </si>
  <si>
    <t>07 02 13</t>
  </si>
  <si>
    <t>07 02 14*</t>
  </si>
  <si>
    <t>07 03 10*</t>
  </si>
  <si>
    <t>07 03 11*</t>
  </si>
  <si>
    <t>07 04 10*</t>
  </si>
  <si>
    <t>07 04 11*</t>
  </si>
  <si>
    <t>07 05 10*</t>
  </si>
  <si>
    <t>07 05 11*</t>
  </si>
  <si>
    <t>07 06 10*</t>
  </si>
  <si>
    <t>07 06 11*</t>
  </si>
  <si>
    <t>07 07 10*</t>
  </si>
  <si>
    <t>07 07 11*</t>
  </si>
  <si>
    <t>08 01 11*</t>
  </si>
  <si>
    <t>08 01 13*</t>
  </si>
  <si>
    <t>08 01 14</t>
  </si>
  <si>
    <t>08 01 15*</t>
  </si>
  <si>
    <t>08 01 16</t>
  </si>
  <si>
    <t>08 01 17*</t>
  </si>
  <si>
    <t>08 01 18</t>
  </si>
  <si>
    <t>08 01 19*</t>
  </si>
  <si>
    <t>08 01 21*</t>
  </si>
  <si>
    <t>08 01 99</t>
  </si>
  <si>
    <t>08 02 01</t>
  </si>
  <si>
    <t>08 02 02</t>
  </si>
  <si>
    <t>08 03 07</t>
  </si>
  <si>
    <t>08 03 08</t>
  </si>
  <si>
    <t>08 03 12*</t>
  </si>
  <si>
    <t>08 03 14*</t>
  </si>
  <si>
    <t>08 03 17*</t>
  </si>
  <si>
    <t>08 03 19*</t>
  </si>
  <si>
    <t>08 03 99</t>
  </si>
  <si>
    <t>08 04 09*</t>
  </si>
  <si>
    <t>08 04 10</t>
  </si>
  <si>
    <t>08 04 11*</t>
  </si>
  <si>
    <t>08 04 12</t>
  </si>
  <si>
    <t>08 04 13*</t>
  </si>
  <si>
    <t>08 04 15*</t>
  </si>
  <si>
    <t>10 11 09*</t>
  </si>
  <si>
    <t>10 11 13*</t>
  </si>
  <si>
    <t>10 11 19*</t>
  </si>
  <si>
    <t>12 01 12*</t>
  </si>
  <si>
    <t>12 01 14*</t>
  </si>
  <si>
    <t>12 01 15</t>
  </si>
  <si>
    <t>12 01 18*</t>
  </si>
  <si>
    <t>12 01 20*</t>
  </si>
  <si>
    <t>12 01 21</t>
  </si>
  <si>
    <t>13 05 01*</t>
  </si>
  <si>
    <t>13 05 02*</t>
  </si>
  <si>
    <t>13 05 03*</t>
  </si>
  <si>
    <t>13 05 08*</t>
  </si>
  <si>
    <t>13 08 01*</t>
  </si>
  <si>
    <t>14 06 04*</t>
  </si>
  <si>
    <t>14 06 05*</t>
  </si>
  <si>
    <t>15 01 01</t>
  </si>
  <si>
    <t>15 01 02</t>
  </si>
  <si>
    <t>15 01 03</t>
  </si>
  <si>
    <t>15 01 04</t>
  </si>
  <si>
    <t>15 01 06</t>
  </si>
  <si>
    <t>15 01 09</t>
  </si>
  <si>
    <t>15 01 10*</t>
  </si>
  <si>
    <t>15 02 02*</t>
  </si>
  <si>
    <t>15 02 03</t>
  </si>
  <si>
    <t>16 01 07*</t>
  </si>
  <si>
    <t>16 01 19</t>
  </si>
  <si>
    <t>16 07 08*</t>
  </si>
  <si>
    <t>16 07 09*</t>
  </si>
  <si>
    <t>16 07 99</t>
  </si>
  <si>
    <t>17 02 01</t>
  </si>
  <si>
    <t>17 02 03</t>
  </si>
  <si>
    <t>17 02 04*</t>
  </si>
  <si>
    <t>17 08 01*</t>
  </si>
  <si>
    <t>17 08 02</t>
  </si>
  <si>
    <t>19 02 05*</t>
  </si>
  <si>
    <t>19 02 09*</t>
  </si>
  <si>
    <t>19 02 11*</t>
  </si>
  <si>
    <t>19 08 06*</t>
  </si>
  <si>
    <t>19 08 07*</t>
  </si>
  <si>
    <t>19 08 09</t>
  </si>
  <si>
    <t>19 08 10*</t>
  </si>
  <si>
    <t>19 08 11*</t>
  </si>
  <si>
    <t>19 11 01*</t>
  </si>
  <si>
    <t>19 11 02*</t>
  </si>
  <si>
    <t>19 11 05*</t>
  </si>
  <si>
    <t>19 12 06*</t>
  </si>
  <si>
    <t>19 12 10</t>
  </si>
  <si>
    <t>19 12 11*</t>
  </si>
  <si>
    <t>20 01 01</t>
  </si>
  <si>
    <t>20 01 10</t>
  </si>
  <si>
    <t>20 01 11</t>
  </si>
  <si>
    <t>20 01 26*</t>
  </si>
  <si>
    <t>20 01 28</t>
  </si>
  <si>
    <t>20 01 27*</t>
  </si>
  <si>
    <t>20 01 37*</t>
  </si>
  <si>
    <t>20 01 38</t>
  </si>
  <si>
    <t>20 01 39</t>
  </si>
  <si>
    <t>20 01 99</t>
  </si>
  <si>
    <t>03 02 01*</t>
  </si>
  <si>
    <t>03 02 02*</t>
  </si>
  <si>
    <t>04 02 14*</t>
  </si>
  <si>
    <t>04 02 17</t>
  </si>
  <si>
    <t>07 01 03*</t>
  </si>
  <si>
    <t>07 01 04*</t>
  </si>
  <si>
    <t>07 01 07*</t>
  </si>
  <si>
    <t>07 01 08*</t>
  </si>
  <si>
    <t>07 02 03*</t>
  </si>
  <si>
    <t>07 02 04*</t>
  </si>
  <si>
    <t>07 02 07*</t>
  </si>
  <si>
    <t>07 02 08*</t>
  </si>
  <si>
    <t>07 03 03*</t>
  </si>
  <si>
    <t>07 03 04*</t>
  </si>
  <si>
    <t>07 03 07*</t>
  </si>
  <si>
    <t>07 03 08*</t>
  </si>
  <si>
    <t>07 04 03*</t>
  </si>
  <si>
    <t>07 04 04*</t>
  </si>
  <si>
    <t>07 04 07*</t>
  </si>
  <si>
    <t>07 04 08*</t>
  </si>
  <si>
    <t>07 05 03*</t>
  </si>
  <si>
    <t>07 05 04*</t>
  </si>
  <si>
    <t>07 05 08*</t>
  </si>
  <si>
    <t>07 05 07*</t>
  </si>
  <si>
    <t>07 06 03*</t>
  </si>
  <si>
    <t>07 06 04*</t>
  </si>
  <si>
    <t>07 06 07*</t>
  </si>
  <si>
    <t>07 06 08*</t>
  </si>
  <si>
    <t>07 07 03*</t>
  </si>
  <si>
    <t>07 07 04*</t>
  </si>
  <si>
    <t>07 07 07*</t>
  </si>
  <si>
    <t>07 07 08*</t>
  </si>
  <si>
    <t>08 01 12</t>
  </si>
  <si>
    <t>08 01 15</t>
  </si>
  <si>
    <t>08 01 20</t>
  </si>
  <si>
    <t>08 03 13</t>
  </si>
  <si>
    <t>08 03 16*</t>
  </si>
  <si>
    <t>12 03 01*</t>
  </si>
  <si>
    <t>13 07 01*</t>
  </si>
  <si>
    <t>13 07 02*</t>
  </si>
  <si>
    <t>13 07 03*</t>
  </si>
  <si>
    <t>14 06 01*</t>
  </si>
  <si>
    <t>14 06 03*</t>
  </si>
  <si>
    <t>16 01 14*</t>
  </si>
  <si>
    <t>16 01 15</t>
  </si>
  <si>
    <t>16 05 08*</t>
  </si>
  <si>
    <t>16 10 01*</t>
  </si>
  <si>
    <t>16 10 02</t>
  </si>
  <si>
    <t>16 10 03*</t>
  </si>
  <si>
    <t>16 10 04</t>
  </si>
  <si>
    <t>20 01 13*</t>
  </si>
  <si>
    <t>20 01 29*</t>
  </si>
  <si>
    <t>20 01 30</t>
  </si>
  <si>
    <t>Za mešanico 19 02 08*</t>
  </si>
  <si>
    <t>14 06 02*</t>
  </si>
  <si>
    <t>16 01 13*</t>
  </si>
  <si>
    <t>07 02 14</t>
  </si>
  <si>
    <t>11 01 08*</t>
  </si>
  <si>
    <t>11 01 09*</t>
  </si>
  <si>
    <t>15 01 11*</t>
  </si>
  <si>
    <t>16 03 03*</t>
  </si>
  <si>
    <t>16 03 04</t>
  </si>
  <si>
    <t>16 03 05*</t>
  </si>
  <si>
    <t>16 03 06</t>
  </si>
  <si>
    <t>19 08 13*</t>
  </si>
  <si>
    <t>19 09 05</t>
  </si>
  <si>
    <t>19 09 04</t>
  </si>
  <si>
    <t>08 03 18</t>
  </si>
  <si>
    <t>zap .št</t>
  </si>
  <si>
    <t>zap. Št</t>
  </si>
  <si>
    <t>Klasifikacijska številka</t>
  </si>
  <si>
    <t>Naziv odpadka</t>
  </si>
  <si>
    <t>01 01 01</t>
  </si>
  <si>
    <t>Odpadki iz pridobivanja kovinskih mineralnih surovin</t>
  </si>
  <si>
    <t>01 01 02</t>
  </si>
  <si>
    <t>Odpadki iz pridobivanja nekovinskih mineralnih surovin</t>
  </si>
  <si>
    <t>01 03 04*</t>
  </si>
  <si>
    <t>01 03 05*</t>
  </si>
  <si>
    <t>01 03 06</t>
  </si>
  <si>
    <t>NE</t>
  </si>
  <si>
    <t>DA</t>
  </si>
  <si>
    <t>01 03 07*</t>
  </si>
  <si>
    <t>01 03 08</t>
  </si>
  <si>
    <t>NEVAREN</t>
  </si>
  <si>
    <t>01 03 09</t>
  </si>
  <si>
    <t>01 03 99</t>
  </si>
  <si>
    <t>01 04 07*</t>
  </si>
  <si>
    <t>01 04 08</t>
  </si>
  <si>
    <t>01 04 09</t>
  </si>
  <si>
    <t>01 04 10</t>
  </si>
  <si>
    <t>01 04 11</t>
  </si>
  <si>
    <t>01 04 12</t>
  </si>
  <si>
    <t>01 04 13</t>
  </si>
  <si>
    <t>01 04 99</t>
  </si>
  <si>
    <t>01 05 04</t>
  </si>
  <si>
    <t>Mulji in odpadki iz vrtanja, ki vsebujejo olja</t>
  </si>
  <si>
    <t>01 05 07</t>
  </si>
  <si>
    <t>01 05 08</t>
  </si>
  <si>
    <t>01 05 99</t>
  </si>
  <si>
    <t>02 01 01</t>
  </si>
  <si>
    <t>Mulji iz pranja in čiščenja</t>
  </si>
  <si>
    <t>02 01 02</t>
  </si>
  <si>
    <t>02 01 03</t>
  </si>
  <si>
    <t>Odpadna živalska tkiva</t>
  </si>
  <si>
    <t>02 01 04</t>
  </si>
  <si>
    <t>Odpadna plastika (razen embalaže)</t>
  </si>
  <si>
    <t>02 01 06</t>
  </si>
  <si>
    <t>02 01 07</t>
  </si>
  <si>
    <t>Odpadki iz gozdarstva</t>
  </si>
  <si>
    <t>Agrokemični odpadki, ki vsebujejo nevarne snovi</t>
  </si>
  <si>
    <t>02 01 09</t>
  </si>
  <si>
    <t>02 01 10</t>
  </si>
  <si>
    <t>Odpadne kovine</t>
  </si>
  <si>
    <t>02 01 99</t>
  </si>
  <si>
    <t>02 02 01</t>
  </si>
  <si>
    <t>02 02 02</t>
  </si>
  <si>
    <t>02 02 03</t>
  </si>
  <si>
    <t>02 02 99</t>
  </si>
  <si>
    <t>02 03 01</t>
  </si>
  <si>
    <t>Mulji iz pranja, čiščenja, lupljenja, centrifugiranja in ločevanja</t>
  </si>
  <si>
    <t>02 03 02</t>
  </si>
  <si>
    <t>02 03 03</t>
  </si>
  <si>
    <t>Odpadki iz ekstrakcij s topili</t>
  </si>
  <si>
    <t>02 03 04</t>
  </si>
  <si>
    <t>02 03 05</t>
  </si>
  <si>
    <t>02 03 99</t>
  </si>
  <si>
    <t>02 04 01</t>
  </si>
  <si>
    <t>02 05 01</t>
  </si>
  <si>
    <t>02 05 02</t>
  </si>
  <si>
    <t>02 05 99</t>
  </si>
  <si>
    <t>Odpadni konzervansi</t>
  </si>
  <si>
    <t>Odpadki iz kemijske obdelave</t>
  </si>
  <si>
    <t>02 06 01</t>
  </si>
  <si>
    <t>02 06 02</t>
  </si>
  <si>
    <t>02 06 03</t>
  </si>
  <si>
    <t>02 06 99</t>
  </si>
  <si>
    <t>02 07 01</t>
  </si>
  <si>
    <t>02 07 02</t>
  </si>
  <si>
    <t>02 07 03</t>
  </si>
  <si>
    <t>02 07 04</t>
  </si>
  <si>
    <t>02 07 05</t>
  </si>
  <si>
    <t>02 07 99</t>
  </si>
  <si>
    <t>Odpadna lubje in pluta</t>
  </si>
  <si>
    <t>03 01 01</t>
  </si>
  <si>
    <t>03 02 03*</t>
  </si>
  <si>
    <t>03 02 04*</t>
  </si>
  <si>
    <t>03 02 05*</t>
  </si>
  <si>
    <t>03 02 99</t>
  </si>
  <si>
    <t>Drugi odpadki, ki vsebujejo nevarne snovi, iz fizikalne in kemične predelave kovinskih mineralnih surovin</t>
  </si>
  <si>
    <t>Odpadki iz pranja, čiščenja in mehanskega drobljenja surovin</t>
  </si>
  <si>
    <t>Nehalogenirana organska sredstva za zaščito lesa</t>
  </si>
  <si>
    <t>Klorirana organska sredstva za zaščito lesa</t>
  </si>
  <si>
    <t>Organokovinska sredstva za zaščito lesa</t>
  </si>
  <si>
    <t>Anorganska sredstva za zaščito lesa</t>
  </si>
  <si>
    <t>Druga sredstva za zaščito lesa, ki vsebujejo nevarne snovi</t>
  </si>
  <si>
    <t>Odpadna lubje in les</t>
  </si>
  <si>
    <t>Odpadni apneni mulj</t>
  </si>
  <si>
    <t>03 03 01</t>
  </si>
  <si>
    <t>03 03 02</t>
  </si>
  <si>
    <t>03 03 05</t>
  </si>
  <si>
    <t>03 03 07</t>
  </si>
  <si>
    <t>03 03 08</t>
  </si>
  <si>
    <t>03 03 09</t>
  </si>
  <si>
    <t>03 03 10</t>
  </si>
  <si>
    <t>03 03 11</t>
  </si>
  <si>
    <t>03 03 99</t>
  </si>
  <si>
    <t>Strojilna kopel, ki vsebuje krom</t>
  </si>
  <si>
    <t>Strojilna kopel, ki ne vsebuje kroma</t>
  </si>
  <si>
    <t>Odpadki iz oplemenitenja in dodelave krzna in usnja</t>
  </si>
  <si>
    <t>04 01 01</t>
  </si>
  <si>
    <t>04 01 02</t>
  </si>
  <si>
    <t>04 01 04</t>
  </si>
  <si>
    <t>04 01 05</t>
  </si>
  <si>
    <t>04 01 06</t>
  </si>
  <si>
    <t>04 01 07</t>
  </si>
  <si>
    <t>04 01 09</t>
  </si>
  <si>
    <t>04 01 99</t>
  </si>
  <si>
    <t>Odpadki iz dodelave, ki vsebujejo organska topila</t>
  </si>
  <si>
    <t>Barvila in pigmenti, ki vsebujejo nevarne snovi</t>
  </si>
  <si>
    <t>04 02 09</t>
  </si>
  <si>
    <t>04 02 10</t>
  </si>
  <si>
    <t>04 02 20</t>
  </si>
  <si>
    <t>04 02 99</t>
  </si>
  <si>
    <t>Mulji iz razsoljevanja</t>
  </si>
  <si>
    <t>Mulji z dna rezervoarjev</t>
  </si>
  <si>
    <t>Kisli alkilni mulji</t>
  </si>
  <si>
    <t>Kisli katrani</t>
  </si>
  <si>
    <t>Drugi katrani</t>
  </si>
  <si>
    <t>Nafta, ki vsebuje kisline</t>
  </si>
  <si>
    <t>Odpadki iz hladilnih kolon</t>
  </si>
  <si>
    <t>Izrabljene filtrirne gline</t>
  </si>
  <si>
    <t>Bitumen</t>
  </si>
  <si>
    <t>05 01 02*</t>
  </si>
  <si>
    <t>05 01 04*</t>
  </si>
  <si>
    <t>05 01 06*</t>
  </si>
  <si>
    <t>05 01 10</t>
  </si>
  <si>
    <t>05 01 11*</t>
  </si>
  <si>
    <t>05 01 12*</t>
  </si>
  <si>
    <t>05 01 13</t>
  </si>
  <si>
    <t>05 01 14</t>
  </si>
  <si>
    <t>05 01 16</t>
  </si>
  <si>
    <t>05 01 17</t>
  </si>
  <si>
    <t>05 01 99</t>
  </si>
  <si>
    <t>05 06 03*</t>
  </si>
  <si>
    <t>05 06 04</t>
  </si>
  <si>
    <t>Klorovodikova kislina</t>
  </si>
  <si>
    <t>Fluorovodikova kislina</t>
  </si>
  <si>
    <t>Fosforjeva in fosforasta kislina</t>
  </si>
  <si>
    <t>Druge kisline</t>
  </si>
  <si>
    <t>05 07 01*</t>
  </si>
  <si>
    <t>05 07 02</t>
  </si>
  <si>
    <t>05 07 99</t>
  </si>
  <si>
    <t>06 01 01*</t>
  </si>
  <si>
    <t>06 01 02*</t>
  </si>
  <si>
    <t>06 01 03*</t>
  </si>
  <si>
    <t>06 01 04*</t>
  </si>
  <si>
    <t>06 01 05*</t>
  </si>
  <si>
    <t>06 01 06*</t>
  </si>
  <si>
    <t>06 01 99</t>
  </si>
  <si>
    <t>Kalcijev hidroksid</t>
  </si>
  <si>
    <t>Amonijev hidroksid</t>
  </si>
  <si>
    <t>Natrijev in kalijev hidroksid</t>
  </si>
  <si>
    <t>06 02 01*</t>
  </si>
  <si>
    <t>06 02 03*</t>
  </si>
  <si>
    <t>06 02 04*</t>
  </si>
  <si>
    <t>06 02 05*</t>
  </si>
  <si>
    <t>06 02 99</t>
  </si>
  <si>
    <t>Trdne soli in raztopine, ki vsebujejo cianide</t>
  </si>
  <si>
    <t>06 03 11*</t>
  </si>
  <si>
    <t>06 03 13*</t>
  </si>
  <si>
    <t>06 03 14</t>
  </si>
  <si>
    <t>06 03 15*</t>
  </si>
  <si>
    <t>06 03 99</t>
  </si>
  <si>
    <t>Odpadki, ki vsebujejo arzen</t>
  </si>
  <si>
    <t>06 04 03*</t>
  </si>
  <si>
    <t>06 04 04*</t>
  </si>
  <si>
    <t>06 04 05*</t>
  </si>
  <si>
    <t>06 04 99</t>
  </si>
  <si>
    <t>Odpadki, ki vsebujejo nevarne sulfide</t>
  </si>
  <si>
    <t>06 05 02*</t>
  </si>
  <si>
    <t>06 05 03</t>
  </si>
  <si>
    <t>06 06 03</t>
  </si>
  <si>
    <t>06 06 02*</t>
  </si>
  <si>
    <t>06 06 99</t>
  </si>
  <si>
    <t>Elektrolizni odpadki, ki vsebujejo azbest</t>
  </si>
  <si>
    <t>Raztopine in kisline, npr. kontaktna kislina</t>
  </si>
  <si>
    <t>06 07 01*</t>
  </si>
  <si>
    <t>06 07 02*</t>
  </si>
  <si>
    <t>06 07 03*</t>
  </si>
  <si>
    <t>06 07 04*</t>
  </si>
  <si>
    <t>06 07 99</t>
  </si>
  <si>
    <t>06 08 02*</t>
  </si>
  <si>
    <t>06 08 99</t>
  </si>
  <si>
    <t>Odpadki, ki vsebujejo nevarne snovi</t>
  </si>
  <si>
    <t>06 09 02</t>
  </si>
  <si>
    <t>06 09 04</t>
  </si>
  <si>
    <t>06 09 03*</t>
  </si>
  <si>
    <t>06 09 99</t>
  </si>
  <si>
    <t>06 10 02*</t>
  </si>
  <si>
    <t>06 10 99</t>
  </si>
  <si>
    <t>Odpadki iz reakcij na osnovi kalcija iz proizvodnje titanovega dioksida</t>
  </si>
  <si>
    <t>Izrabljeno aktivno oglje (razen 06 07 02)</t>
  </si>
  <si>
    <t>Odpadki iz predelave azbesta</t>
  </si>
  <si>
    <t>06 11 01</t>
  </si>
  <si>
    <t>06 11 99</t>
  </si>
  <si>
    <t>06 13 01*</t>
  </si>
  <si>
    <t>06 13 03</t>
  </si>
  <si>
    <t>06 13 04*</t>
  </si>
  <si>
    <t>06 13 05*</t>
  </si>
  <si>
    <t>06 13 99</t>
  </si>
  <si>
    <t>07 01 01*</t>
  </si>
  <si>
    <t>07 01 09*</t>
  </si>
  <si>
    <t>07 01 12</t>
  </si>
  <si>
    <t>07 01 99</t>
  </si>
  <si>
    <t>Odpadna plastika</t>
  </si>
  <si>
    <t>Odpadki, ki vsebujejo nevarne silikone</t>
  </si>
  <si>
    <t>07 02 01*</t>
  </si>
  <si>
    <t>07 02 09*</t>
  </si>
  <si>
    <t>07 02 15</t>
  </si>
  <si>
    <t>07 02 16*</t>
  </si>
  <si>
    <t>07 02 17</t>
  </si>
  <si>
    <t>07 02 99</t>
  </si>
  <si>
    <t>07 03 01*</t>
  </si>
  <si>
    <t>07 03 09*</t>
  </si>
  <si>
    <t>07 03 12</t>
  </si>
  <si>
    <t>07 03 99</t>
  </si>
  <si>
    <t>Trdni odpadki, ki vsebujejo nevarne snovi</t>
  </si>
  <si>
    <t>07 04 01*</t>
  </si>
  <si>
    <t>07 04 09*</t>
  </si>
  <si>
    <t>07 04 12</t>
  </si>
  <si>
    <t>07 04 13*</t>
  </si>
  <si>
    <t>07 04 99</t>
  </si>
  <si>
    <t>07 05 01*</t>
  </si>
  <si>
    <t>07 05 09*</t>
  </si>
  <si>
    <t>07 05 13*</t>
  </si>
  <si>
    <t>07 05 12</t>
  </si>
  <si>
    <t>07 05 14</t>
  </si>
  <si>
    <t>07 05 99</t>
  </si>
  <si>
    <t>07 06 01*</t>
  </si>
  <si>
    <t>07 06 09*</t>
  </si>
  <si>
    <t>07 06 12</t>
  </si>
  <si>
    <t>07 06 99</t>
  </si>
  <si>
    <t>07 07 01*</t>
  </si>
  <si>
    <t>07 07 09*</t>
  </si>
  <si>
    <t>07 07 12</t>
  </si>
  <si>
    <t>07 07 99</t>
  </si>
  <si>
    <t>Odpadne barve in laki, ki vsebujejo organska topila ali druge nevarne snovi</t>
  </si>
  <si>
    <t>Mulji barv ali lakov, ki vsebujejo organska topila ali druge nevarne snovi</t>
  </si>
  <si>
    <t>Vodni mulji, ki vsebujejo barve ali lake, ki vsebujejo organska topila ali druge nevarne snovi</t>
  </si>
  <si>
    <t>Odpadki iz odstranjevanja barv ali lakov, ki vsebujejo organska topila ali druge nevarne snovi</t>
  </si>
  <si>
    <t>08 02 03</t>
  </si>
  <si>
    <t>08 02 99</t>
  </si>
  <si>
    <t>Vodni mulji, ki vsebujejo tiskarske barve</t>
  </si>
  <si>
    <t>Odpadne vodne raztopine, ki vsebujejo tiskarske barve</t>
  </si>
  <si>
    <t>Odpadne tiskarske barve, ki vsebujejo nevarne snovi</t>
  </si>
  <si>
    <t>Mulji tiskarskih barv, ki vsebujejo nevarne snovi</t>
  </si>
  <si>
    <t>Odpadne raztopine za jedkanje</t>
  </si>
  <si>
    <t>Odpadni tiskarski tonerji, ki vsebujejo nevarne snovi</t>
  </si>
  <si>
    <t>08 03 15</t>
  </si>
  <si>
    <t>Odpadna lepila in tesnilne mase, ki vsebujejo organska topila ali druge nevarne snovi</t>
  </si>
  <si>
    <t>Mulji lepil in tesnilnih mas, ki vsebujejo organska topila ali druge nevarne snovi</t>
  </si>
  <si>
    <t>Odpadne vodne raztopine, ki vsebujejo lepila ali tesnilne mase, ki vsebujejo organska topila ali druge nevarne snovi</t>
  </si>
  <si>
    <t>08 04 14</t>
  </si>
  <si>
    <t>08 04 16</t>
  </si>
  <si>
    <t>08 04 17*</t>
  </si>
  <si>
    <t>08 04 99</t>
  </si>
  <si>
    <t>08 05 01*</t>
  </si>
  <si>
    <t>Odpadni izocianati</t>
  </si>
  <si>
    <t>Fiksirne raztopine</t>
  </si>
  <si>
    <t>Belilne in belilno-fiksirne raztopine</t>
  </si>
  <si>
    <t>Filmi in fotografski papir, ki vsebujejo srebro ali srebrove spojine</t>
  </si>
  <si>
    <t>Filmi in fotografski papir, ki ne vsebujejo srebra ali srebrovih spojin</t>
  </si>
  <si>
    <t>Fotoaparati za enkratno uporabo, brez baterij</t>
  </si>
  <si>
    <t>09 01 01*</t>
  </si>
  <si>
    <t>09 01 02*</t>
  </si>
  <si>
    <t>09 01 03*</t>
  </si>
  <si>
    <t>09 01 04*</t>
  </si>
  <si>
    <t>09 01 05*</t>
  </si>
  <si>
    <t>09 01 06*</t>
  </si>
  <si>
    <t>09 01 07</t>
  </si>
  <si>
    <t>09 01 08</t>
  </si>
  <si>
    <t>09 01 10</t>
  </si>
  <si>
    <t>09 01 11*</t>
  </si>
  <si>
    <t>09 01 12</t>
  </si>
  <si>
    <t>09 01 13*</t>
  </si>
  <si>
    <t>09 01 99</t>
  </si>
  <si>
    <t>10 01 01</t>
  </si>
  <si>
    <t>Elektrofiltrski pepel iz kurilnih naprav na premog</t>
  </si>
  <si>
    <t>Odpadki iz obdelave hladilne vode</t>
  </si>
  <si>
    <t>10 01 02</t>
  </si>
  <si>
    <t>10 01 03</t>
  </si>
  <si>
    <t>10 01 04*</t>
  </si>
  <si>
    <t>10 01 05</t>
  </si>
  <si>
    <t>10 01 07</t>
  </si>
  <si>
    <t>10 01 09*</t>
  </si>
  <si>
    <t>10 01 13*</t>
  </si>
  <si>
    <t>10 01 14*</t>
  </si>
  <si>
    <t>10 01 15</t>
  </si>
  <si>
    <t>10 01 16*</t>
  </si>
  <si>
    <t>10 01 17</t>
  </si>
  <si>
    <t>10 01 18*</t>
  </si>
  <si>
    <t>10 01 19</t>
  </si>
  <si>
    <t>10 01 20*</t>
  </si>
  <si>
    <t>10 01 21</t>
  </si>
  <si>
    <t>10 01 22*</t>
  </si>
  <si>
    <t>10 01 23</t>
  </si>
  <si>
    <t>10 01 24</t>
  </si>
  <si>
    <t>10 01 25</t>
  </si>
  <si>
    <t>10 01 26</t>
  </si>
  <si>
    <t>10 01 99</t>
  </si>
  <si>
    <t>10 02 01</t>
  </si>
  <si>
    <t>10 02 02</t>
  </si>
  <si>
    <t>10 02 07*</t>
  </si>
  <si>
    <t>10 02 08</t>
  </si>
  <si>
    <t>10 02 10</t>
  </si>
  <si>
    <t>10 02 11*</t>
  </si>
  <si>
    <t>10 02 12</t>
  </si>
  <si>
    <t>10 02 13*</t>
  </si>
  <si>
    <t>10 02 14</t>
  </si>
  <si>
    <t>10 02 15</t>
  </si>
  <si>
    <t>10 02 99</t>
  </si>
  <si>
    <t>Ostanki izrabljenih anod</t>
  </si>
  <si>
    <t>Odpadki iz proizvodnje anod, ki vsebujejo katran</t>
  </si>
  <si>
    <t>10 03 02</t>
  </si>
  <si>
    <t>10 03 04*</t>
  </si>
  <si>
    <t>10 03 05</t>
  </si>
  <si>
    <t>10 03 08*</t>
  </si>
  <si>
    <t>10 03 09*</t>
  </si>
  <si>
    <t>10 03 15*</t>
  </si>
  <si>
    <t>10 03 16</t>
  </si>
  <si>
    <t>10 03 17*</t>
  </si>
  <si>
    <t>10 03 18</t>
  </si>
  <si>
    <t>10 03 19*</t>
  </si>
  <si>
    <t>10 03 20</t>
  </si>
  <si>
    <t>10 03 21*</t>
  </si>
  <si>
    <t>10 03 22</t>
  </si>
  <si>
    <t>10 03 23*</t>
  </si>
  <si>
    <t>10 03 24</t>
  </si>
  <si>
    <t>10 03 25*</t>
  </si>
  <si>
    <t>10 03 26</t>
  </si>
  <si>
    <t>10 03 28</t>
  </si>
  <si>
    <t>10 03 29*</t>
  </si>
  <si>
    <t>10 03 30</t>
  </si>
  <si>
    <t>10 03 99</t>
  </si>
  <si>
    <t>Ime</t>
  </si>
  <si>
    <t>Mešanica 19 02 04*</t>
  </si>
  <si>
    <t>Izvoz 19 02 04*</t>
  </si>
  <si>
    <t>Mešanica 19 02 08*</t>
  </si>
  <si>
    <t>Izvoz 19 02 08*</t>
  </si>
  <si>
    <t>AVG</t>
  </si>
  <si>
    <t>Posnemki iz primarnega in sekundarnega taljenja</t>
  </si>
  <si>
    <t>Kalcijev arzenat</t>
  </si>
  <si>
    <t>Drugi delci in prah</t>
  </si>
  <si>
    <t>10 04 01*</t>
  </si>
  <si>
    <t>10 04 02*</t>
  </si>
  <si>
    <t>10 04 03*</t>
  </si>
  <si>
    <t>10 04 04*</t>
  </si>
  <si>
    <t>10 04 05*</t>
  </si>
  <si>
    <t>10 04 06*</t>
  </si>
  <si>
    <t>10 04 07*</t>
  </si>
  <si>
    <t>10 04 09*</t>
  </si>
  <si>
    <t>10 04 99</t>
  </si>
  <si>
    <t>10 05 01</t>
  </si>
  <si>
    <t>10 05 03*</t>
  </si>
  <si>
    <t>10 05 04</t>
  </si>
  <si>
    <t>10 05 05*</t>
  </si>
  <si>
    <t>10 05 06*</t>
  </si>
  <si>
    <t>10 05 08*</t>
  </si>
  <si>
    <t>10 05 99</t>
  </si>
  <si>
    <t>10 05 11</t>
  </si>
  <si>
    <t>10 05 10*</t>
  </si>
  <si>
    <t>10 05 09</t>
  </si>
  <si>
    <t>10 06 01</t>
  </si>
  <si>
    <t>10 06 02</t>
  </si>
  <si>
    <t>10 06 03*</t>
  </si>
  <si>
    <t>10 06 04</t>
  </si>
  <si>
    <t>10 06 06*</t>
  </si>
  <si>
    <t>10 06 07*</t>
  </si>
  <si>
    <t>10 06 09*</t>
  </si>
  <si>
    <t>10 06 99</t>
  </si>
  <si>
    <t>10 06 10</t>
  </si>
  <si>
    <t>10 07 01</t>
  </si>
  <si>
    <t>10 07 02</t>
  </si>
  <si>
    <t>10 07 03</t>
  </si>
  <si>
    <t>10 07 04</t>
  </si>
  <si>
    <t>10 07 05</t>
  </si>
  <si>
    <t>10 07 07*</t>
  </si>
  <si>
    <t>10 07 08</t>
  </si>
  <si>
    <t>10 07 99</t>
  </si>
  <si>
    <t>Delci in prah</t>
  </si>
  <si>
    <t>10 08 04</t>
  </si>
  <si>
    <t>10 08 08*</t>
  </si>
  <si>
    <t>10 08 09</t>
  </si>
  <si>
    <t>10 08 10*</t>
  </si>
  <si>
    <t>10 08 11</t>
  </si>
  <si>
    <t>10 08 12*</t>
  </si>
  <si>
    <t>10 08 13</t>
  </si>
  <si>
    <t>10 08 14</t>
  </si>
  <si>
    <t>10 08 15*</t>
  </si>
  <si>
    <t>10 08 16</t>
  </si>
  <si>
    <t>10 08 17*</t>
  </si>
  <si>
    <t>10 08 18</t>
  </si>
  <si>
    <t>10 08 19*</t>
  </si>
  <si>
    <t>10 08 20</t>
  </si>
  <si>
    <t>10 08 99</t>
  </si>
  <si>
    <t>Drugi delci, ki vsebujejo nevarne snovi</t>
  </si>
  <si>
    <t>Odpadna veziva, ki vsebujejo nevarne snovi</t>
  </si>
  <si>
    <t>10 09 03</t>
  </si>
  <si>
    <t>10 09 05*</t>
  </si>
  <si>
    <t>10 09 06</t>
  </si>
  <si>
    <t>10 09 07*</t>
  </si>
  <si>
    <t>10 09 08</t>
  </si>
  <si>
    <t>10 09 09*</t>
  </si>
  <si>
    <t>10 09 10</t>
  </si>
  <si>
    <t>10 09 11*</t>
  </si>
  <si>
    <t>10 09 12</t>
  </si>
  <si>
    <t>10 09 13*</t>
  </si>
  <si>
    <t>10 09 14</t>
  </si>
  <si>
    <t>10 09 15*</t>
  </si>
  <si>
    <t>10 09 16</t>
  </si>
  <si>
    <t>10 09 99</t>
  </si>
  <si>
    <t>10 10 03</t>
  </si>
  <si>
    <t>10 10 05*</t>
  </si>
  <si>
    <t>10 10 06</t>
  </si>
  <si>
    <t>10 10 07*</t>
  </si>
  <si>
    <t>10 10 08</t>
  </si>
  <si>
    <t>10 10 09*</t>
  </si>
  <si>
    <t>10 10 10</t>
  </si>
  <si>
    <t>10 10 11*</t>
  </si>
  <si>
    <t>10 10 12</t>
  </si>
  <si>
    <t>10 10 13*</t>
  </si>
  <si>
    <t>10 10 14</t>
  </si>
  <si>
    <t>10 10 15*</t>
  </si>
  <si>
    <t>10 10 16</t>
  </si>
  <si>
    <t>10 10 99</t>
  </si>
  <si>
    <t>Odpadni materiali iz steklenih vlaken</t>
  </si>
  <si>
    <t>10 11 03</t>
  </si>
  <si>
    <t>10 11 05</t>
  </si>
  <si>
    <t>10 11 10</t>
  </si>
  <si>
    <t>10 11 11*</t>
  </si>
  <si>
    <t>10 11 12</t>
  </si>
  <si>
    <t>10 11 14</t>
  </si>
  <si>
    <t>10 11 16</t>
  </si>
  <si>
    <t>10 11 17*</t>
  </si>
  <si>
    <t>10 11 18</t>
  </si>
  <si>
    <t>10 11 20</t>
  </si>
  <si>
    <t>10 11 99</t>
  </si>
  <si>
    <t>10 12 01</t>
  </si>
  <si>
    <t>10 12 03</t>
  </si>
  <si>
    <t>10 12 05</t>
  </si>
  <si>
    <t>10 12 06</t>
  </si>
  <si>
    <t>10 12 08</t>
  </si>
  <si>
    <t>10 12 10</t>
  </si>
  <si>
    <t>10 12 11*</t>
  </si>
  <si>
    <t>10 12 12</t>
  </si>
  <si>
    <t>10 12 13</t>
  </si>
  <si>
    <t>10 12 99</t>
  </si>
  <si>
    <t>Odpadki iz kalcinacije in hidratacije apna</t>
  </si>
  <si>
    <t>Delci in prah (razen 10 13 12 in 10 13 13)</t>
  </si>
  <si>
    <t>10 13 01</t>
  </si>
  <si>
    <t>10 13 04</t>
  </si>
  <si>
    <t>10 13 06</t>
  </si>
  <si>
    <t>10 13 07</t>
  </si>
  <si>
    <t>10 13 09*</t>
  </si>
  <si>
    <t>10 13 10</t>
  </si>
  <si>
    <t>10 13 11</t>
  </si>
  <si>
    <t>10 13 12*</t>
  </si>
  <si>
    <t>10 13 14</t>
  </si>
  <si>
    <t>10 13 99</t>
  </si>
  <si>
    <t>10 14 01*</t>
  </si>
  <si>
    <t>Kisla jalovina iz predelave sulfidne rude</t>
  </si>
  <si>
    <t>Druga jalovina, ki vsebuje nevarne snovi</t>
  </si>
  <si>
    <t>Jalovina, ki ni navedena pod 01 03 04 in 01 03 05</t>
  </si>
  <si>
    <t>Prašni in praškasti odpadki, ki niso navedeni pod 01 03 07</t>
  </si>
  <si>
    <t>Rdeče blato iz proizvodnje glinice, ki ni navedeno pod 01 03 07</t>
  </si>
  <si>
    <t>Drugi tovrstni odpadki</t>
  </si>
  <si>
    <t>Odpadki, ki vsebujejo nevarne snovi, iz fizikalne in kemične predelave nekovinskih mineralnih surovin</t>
  </si>
  <si>
    <t>Odpadni gramoz in drobir, ki nista navedena pod 01 04 07</t>
  </si>
  <si>
    <t>Odpadni pesek in gline</t>
  </si>
  <si>
    <t>Prašni in praškasti odpadki, ki niso navedeni pod 01 04 07</t>
  </si>
  <si>
    <t>Odpadki iz predelave kalijeve in kamene soli, ki niso navedeni pod 01 04 07</t>
  </si>
  <si>
    <t>Jalovina in drugi odpadki iz pranja in odbiranja mineralnih surovin, ki niso navedeni pod 01 04 07 in 01 04 11</t>
  </si>
  <si>
    <t>Odpadki pri rezanju in žaganju kamna, ki niso navedeni pod 01 04 07</t>
  </si>
  <si>
    <t>Mulji in odpadki iz vodnega vrtanja</t>
  </si>
  <si>
    <t>Mulji in odpadki iz vrtanja, ki vsebujejo nevarne snovi</t>
  </si>
  <si>
    <t>Mulji in odpadki iz vrtanja, ki vsebujejo barit in niso navedeni pod 01 05 05 in 01 05 06</t>
  </si>
  <si>
    <t>Mulji in odpadki iz vrtanja, ki vsebujejo kloride in niso navedeni pod 01 05 05 in 01 05 06</t>
  </si>
  <si>
    <t>Odpadna rastlinska tkiva</t>
  </si>
  <si>
    <t>Živalski iztrebki, urin in gnoj (tudi onesnažena slama) in ločeno zbrane odpadne vode, obdelane zunaj kraja nastanka</t>
  </si>
  <si>
    <t>Agrokemični odpadki, ki niso navedeni pod 02 01 08</t>
  </si>
  <si>
    <t>Snovi, neprimerne za uporabo ali predelavo</t>
  </si>
  <si>
    <t>Mulji iz čiščenja odpadne vodena kraju nastanka</t>
  </si>
  <si>
    <t>Mulji iz čiščenja odpadne vode na kraju nastanka</t>
  </si>
  <si>
    <t>Zemlja, ki ostane pri čiščenju in pranju sladkorne pese</t>
  </si>
  <si>
    <t>Kalcijev karbonat, ki ne ustreza specifikaciji (saturacijski mulj)</t>
  </si>
  <si>
    <t>Odpadki iz destilacije žganih pijač</t>
  </si>
  <si>
    <t>Žagovina, oblanci, sekanci, odrezki, les, delci plošč in furnir, ki vsebujejo nevarne snovi</t>
  </si>
  <si>
    <t>Žagovina, oblanci, sekanci, odrezki, les, delci plošč in furnir, ki niso navedeni pod 03 01 04</t>
  </si>
  <si>
    <t>Druga sredstva za zaščito lesa</t>
  </si>
  <si>
    <t>Usedline in mulji zelene lužnice (iz obdelave črne lužnice)</t>
  </si>
  <si>
    <t>Mulji tiskarskih barv (deinking) iz recikliranja papirja</t>
  </si>
  <si>
    <t>Mehansko ločeni rejekti (izvržki) iz papirne kaše odpadnega papirja in kartona</t>
  </si>
  <si>
    <t>Odpadki iz sortiranja papirja in kartona, namenjenega za recikliranje</t>
  </si>
  <si>
    <t>Vlakninski rejekti (izvržki) in mulji vlaknin, polnil in premazov iz mehanske separacije</t>
  </si>
  <si>
    <t>Mulji iz čiščenja odpadne vode na kraju nastanka, ki niso navedeni pod 03 03 10</t>
  </si>
  <si>
    <t>Mezdra in odpadni luženi cepljenec</t>
  </si>
  <si>
    <t>Odpadki iz luženja</t>
  </si>
  <si>
    <t>Odpadki iz razmaščevanja, ki vsebujejo topila, brez tekoče faze</t>
  </si>
  <si>
    <t>Mulji, ki vsebujejo krom, zlasti iz čiščenja odpadne vode na kraju nastanka</t>
  </si>
  <si>
    <t>Mulji, ki ne vsebujejo kroma, zlasti iz čiščenja odpadne vode na kraju nastanka</t>
  </si>
  <si>
    <t>Odpadno strojeno usnje, ki vsebuje krom (ostružki, odrezki, brusilni prah)</t>
  </si>
  <si>
    <t>Odpadni sestavljeni materiali (impregniran tekstil, elastomeri, plastomeri)</t>
  </si>
  <si>
    <t>Organske snovi iz naravnih surovin (npr. maščobe, vosek)</t>
  </si>
  <si>
    <t>Odpadki iz dodelave, ki niso navedeni pod 04 02 14</t>
  </si>
  <si>
    <t>Barvila in pigmenti, ki niso navedeni pod 04 02 16</t>
  </si>
  <si>
    <t>Mulji, ki vsebujejo nevarne snovi, iz čiščenja odpadne vode na kraju nastanka</t>
  </si>
  <si>
    <t>Mulji iz čiščenja odpadne vode na kraju nastanka, ki niso navedeni pod 04 02 19</t>
  </si>
  <si>
    <t>Odpadna neobdelana tekstilna vlakna</t>
  </si>
  <si>
    <t>Odpadna obdelana tekstilna vlakna</t>
  </si>
  <si>
    <t>Razlitja nafte</t>
  </si>
  <si>
    <t>Naftni mulji iz postopkov vzdrževanja obratov ali naprav</t>
  </si>
  <si>
    <t>Mulji iz čiščenja odpadne vode na kraju nastanka, ki niso navedeni pod 05 01 09</t>
  </si>
  <si>
    <t>Odpadki iz čiščenja goriv z lugi</t>
  </si>
  <si>
    <t>Mulji iz grelcev kotlovne vode</t>
  </si>
  <si>
    <t>Odpadki, ki vsebujejo žveplo, iz razžveplanja naftnih derivatov</t>
  </si>
  <si>
    <t>Odpadki, ki vsebujejo živo srebro</t>
  </si>
  <si>
    <t>Odpadki, ki vsebujejo žveplo</t>
  </si>
  <si>
    <t>Žveplova in žveplasta kislina</t>
  </si>
  <si>
    <t>Dušikova in dušikasta kislina</t>
  </si>
  <si>
    <t>Drugi lugi</t>
  </si>
  <si>
    <t>Trdne soli in raztopine, ki vsebujejo težke kovine</t>
  </si>
  <si>
    <t>Druge trdne soli in raztopine, ki niso navedene pod 06 03 11 in 06 03 13</t>
  </si>
  <si>
    <t>Kovinski oksidi, ki vsebujejo težke kovine</t>
  </si>
  <si>
    <t>Drugi kovinski oksidi, ki niso navedeni pod 06 03 15</t>
  </si>
  <si>
    <t>Odpadki, ki vsebujejo druge težke kovine</t>
  </si>
  <si>
    <t>Mulji iz čiščenja odpadne vode na kraju nastanka, ki niso navedeni pod 06 05 02</t>
  </si>
  <si>
    <t>Odpadki, ki vsebujejo druge sulfide, ki niso navedeni pod 06 06 02</t>
  </si>
  <si>
    <t>Aktivno oglje iz pridobivanja klora</t>
  </si>
  <si>
    <t>Mulj barijevega sulfata, ki vsebuje živo srebro</t>
  </si>
  <si>
    <t>Fosforna žlindra</t>
  </si>
  <si>
    <t>Odpadki iz reakcij na osnovi kalcija, ki vsebujejo nevarne snovi</t>
  </si>
  <si>
    <t>Odpadki iz reakcij na osnovi kalcija, ki niso navedeni pod 06 09 03</t>
  </si>
  <si>
    <t>Anorganski pesticidi, sredstva za zaščito lesa in drugi biocidi</t>
  </si>
  <si>
    <t>Ogljik (industrijske saje)</t>
  </si>
  <si>
    <t>Saje (čad)</t>
  </si>
  <si>
    <t>Vodne pralne tekočine in matične lužnice</t>
  </si>
  <si>
    <t>Organska halogenirana topila, pralne tekočine in matične lužnice</t>
  </si>
  <si>
    <t>Druga organska topila, pralne tekočine in matične lužnice</t>
  </si>
  <si>
    <t>Halogenirani ostanki iz destilacij in kemijskih reakcij</t>
  </si>
  <si>
    <t>Drugi ostanki iz destilacij in kemijskih reakcij</t>
  </si>
  <si>
    <t>Halogenirane filtrne pogače in izrabljeni absorbenti</t>
  </si>
  <si>
    <t>Druge filtrne pogače in izrabljeni absorbenti</t>
  </si>
  <si>
    <t>Mulji iz čiščenja odpadne vode na kraju nastanka, ki niso navedeni pod 07 01 11,</t>
  </si>
  <si>
    <t>Vodne pralne raztopine in matične lužnice</t>
  </si>
  <si>
    <t>Mulji iz čiščenja odpadne vode na kraju nastanka, ki niso navedeni pod 07 02 11</t>
  </si>
  <si>
    <t>Odpadni aditivi, ki vsebujejo nevarne snovi</t>
  </si>
  <si>
    <t>Odpadni aditivi, ki niso navedeni pod 07 02 14</t>
  </si>
  <si>
    <t>Odpadki, ki vsebujejo silikone, ki niso navedeni pod 07 02 16</t>
  </si>
  <si>
    <t>Mulji iz čiščenja odpadne vode na kraju nastanka, ki niso navedeni pod 07 03 11</t>
  </si>
  <si>
    <t>Mulji iz čiščenja odpadne vode na kraju nastanka, ki niso navedeni pod 07 04 11</t>
  </si>
  <si>
    <t>Mulji iz čiščenja odpadne vode na kraju nastanka, ki niso navedeni pod 07 05 11</t>
  </si>
  <si>
    <t>Trdni odpadki, ki niso navedeni pod 07 05 13</t>
  </si>
  <si>
    <t>Mulji iz čiščenja odpadne vode na kraju nastanka, ki niso navedeni pod 07 06 11</t>
  </si>
  <si>
    <t>Mulji iz čiščenja odpadne vode na kraju nastanka, ki niso navedeni pod 07 07 11</t>
  </si>
  <si>
    <t>Odpadne barve in laki, ki niso navedeni pod 08 01 11</t>
  </si>
  <si>
    <t>Mulji barv ali lakov, ki niso navedeni pod 08 01 13</t>
  </si>
  <si>
    <t>Vodni mulji, ki vsebujejo barve ali lake, ki niso navedeni pod 08 01 15</t>
  </si>
  <si>
    <t>Odpadki iz odstranjevanja barv ali lakov, ki niso navedeni pod 08 01 17</t>
  </si>
  <si>
    <t>Vodne suspenzije, ki vsebujejo barve in lake, ki vsebujejo organska topila ali druge nevarne snovi</t>
  </si>
  <si>
    <t>Vodne suspenzije, ki vsebujejo barve ali lake, ki niso navedene pod 08 01 19</t>
  </si>
  <si>
    <t>Odpadna sredstva za odstranjevanje barv ali lakov</t>
  </si>
  <si>
    <t>Odpadna praškasta sredstva za površinsko zaščito</t>
  </si>
  <si>
    <t>Vodni mulji, ki vsebujejo keramične materiale</t>
  </si>
  <si>
    <t>Vodne suspenzije, ki vsebujejo keramične materiale</t>
  </si>
  <si>
    <t>Odpadne tiskarske barve, ki niso navedene pod 08 03 12</t>
  </si>
  <si>
    <t>Mulji tiskarskih barv, ki niso navedeni pod 08 03 14</t>
  </si>
  <si>
    <t>Odpadni tiskarski tonerji, ki niso navedeni pod 08 03 17</t>
  </si>
  <si>
    <t>Razpršena olja</t>
  </si>
  <si>
    <t>Odpadna lepila in tesnilne mase, ki niso navedene pod 08 04 09</t>
  </si>
  <si>
    <t>Mulji lepil in tesnilnih mas, ki niso navedeni pod 08 04 11</t>
  </si>
  <si>
    <t>Vodni mulji, ki vsebujejo lepila in tesnilne mase, ki vsebujejo organska topila ali druge nevarne snovi</t>
  </si>
  <si>
    <t>Vodni mulji, ki vsebujejo lepila ali tesnilne mase, ki niso navedeni pod 08 04 13</t>
  </si>
  <si>
    <t>Odpadne vodne raztpine, ki vsebujejo lepila ali tesnilne mase, ki niso navedene pod 08 04 15</t>
  </si>
  <si>
    <t>Olja smol (kolofonije)</t>
  </si>
  <si>
    <t>Razvijalci in aktivatorji na vodni osnovi</t>
  </si>
  <si>
    <t>Razvijalci na vodni osnovi za off-set plošče</t>
  </si>
  <si>
    <t>Razvijalci na osnovi topil</t>
  </si>
  <si>
    <t>Odpadki z vsebnostjo srebra iz obdelave fotografskih odpadkov na kraju nastanka</t>
  </si>
  <si>
    <t>Fotoaparati za enkratno uporabo, z baterijami, ki so navedene pod 16 06 01, 16 06 02 ali 16 06 03</t>
  </si>
  <si>
    <t>Fotoaparati za enkratno uporabo, z baterijami, ki niso navedene pod 09 01 11</t>
  </si>
  <si>
    <t>Odpadne vodne raztopine iz izločanja srebra na kraju nastanka, ki niso navedene pod 09 01 06</t>
  </si>
  <si>
    <t>Pepel, žlindra in kotlovni prah (razen kotlovskega prahu, ki je naveden pod 10 01 04)</t>
  </si>
  <si>
    <t>Elektrofiltrski pepel iz kurilnih naprav na šoto in neobdelan les</t>
  </si>
  <si>
    <t>Elektrofiltrski pepel in kotlovski prah iz kurilnih naprav na olje</t>
  </si>
  <si>
    <t>Trdni odpadki iz razžvepljanja dimnih plinov z reakcijami na osnovi kalcija</t>
  </si>
  <si>
    <t>Muljasti odpadki iz razžvepljanja dimnih plinov z reakcijami na osnovi kalcija</t>
  </si>
  <si>
    <t>Žveplova kislina</t>
  </si>
  <si>
    <t>Elektrofiltrski pepel iz sežiga emulgiranih ogljikovodikov</t>
  </si>
  <si>
    <t>Pepel, žlindra in kotlovski prah, ki vsebujejo nevarne snovi, iz naprav za sosežig</t>
  </si>
  <si>
    <t>Pepel, žlindra in kotlovski prah iz naprav za sosežig, ki niso navedeni pod 10 01 14</t>
  </si>
  <si>
    <t>Elektrofiltrski pepel, ki vsebuje nevarne snovi, iz naprav za sosežig</t>
  </si>
  <si>
    <t>Elektrofiltrski pepel iz naprav za sosežig, ki ni naveden pod 10 01 16</t>
  </si>
  <si>
    <t>Odpadki, ki vsebujejo nevarne snovi, iz čiščenja odpadnih plinov</t>
  </si>
  <si>
    <t>Odpadki iz čiščenja odpadnih plinov, ki niso navedeni pod 10 01 05, 10 01 07 in 10 01 18</t>
  </si>
  <si>
    <t>Mulji iz čiščenja odpadne vode na kraju nastanka, ki niso navedeni pod 10 01 20</t>
  </si>
  <si>
    <t>Vodni mulji, ki vsebujejo nevarne snovi, iz čiščenja kotlov</t>
  </si>
  <si>
    <t>Vodni mulji iz čiščenja kotlov, ki niso navedeni pod 10 01 22</t>
  </si>
  <si>
    <t>Peski iz kurišč na lebdeči sloj</t>
  </si>
  <si>
    <t>Odpadki iz skladiščenja in pripravi goriva v elektrarnah na premog</t>
  </si>
  <si>
    <t>Odpadki iz predelave žlindre</t>
  </si>
  <si>
    <t>Nepredelana žlindra</t>
  </si>
  <si>
    <t xml:space="preserve">Trdni odpadki, ki vsebujejo nevarne snovi, iz obdelave plinov </t>
  </si>
  <si>
    <t>Trdni odpadki iz čiščenja odpadnih plinov, ki niso navedeni pod 10 02 07</t>
  </si>
  <si>
    <t>Valjarniška škaja</t>
  </si>
  <si>
    <t>Odpadki, ki vsebujejo olja, iz obdelave hladilne vode</t>
  </si>
  <si>
    <t>Odpadki iz obdelave hladilne vode, ki niso navedeni pod 10 02 11</t>
  </si>
  <si>
    <t>Mulji in filtrne pogače, ki vsebujejo nevarne snovi iz čiščenja odpadnih plinov</t>
  </si>
  <si>
    <t>Mulji in filtrne pogače iz čiščenja odpadnih plinov, ki niso navedeni pod 10 02 13</t>
  </si>
  <si>
    <t>Drugi mulji in filtrne pogače</t>
  </si>
  <si>
    <t>Žlindra iz primarnega taljenja (beli posnemki)</t>
  </si>
  <si>
    <t>Odpadni boksit</t>
  </si>
  <si>
    <t>Solne žlindre iz sekundarnega taljenja</t>
  </si>
  <si>
    <t>Črni posnemki iz sekundarnega taljenja</t>
  </si>
  <si>
    <t>Posnemki, ki so gorljivi, ali pa pri stiku z vodo sproščajo gorljive pline v nevarnih količinah</t>
  </si>
  <si>
    <t>Posnemki, ki niso navedeni pod 10 03 15</t>
  </si>
  <si>
    <t>Odpadki iz proizvodnje anod, ki vsebujejo ogljik in niso navedeni pod 10 03 17</t>
  </si>
  <si>
    <t>Prah iz odpadnih plinov, ki vsebuje nevarne snovi</t>
  </si>
  <si>
    <t>Prah iz odpadnih plinov, ki ni naveden pod 10 03 19</t>
  </si>
  <si>
    <t>Drugi delci in prah (tudi prah iz krogličnih mlinov), ki vsebujejo nevarne snovi</t>
  </si>
  <si>
    <t>Drugi delci in prah (tudi prah iz krogličnih mlinov), ki niso navedeni pod 10 03 21</t>
  </si>
  <si>
    <t>Trdni odpadki iz čiščenja odpadnih plinov, ki vsebujejo nevarne snovi</t>
  </si>
  <si>
    <t>Trdni odpadki iz čiščenja odpadnih plinov, ki niso navedeni pod 10 03 23</t>
  </si>
  <si>
    <t>Mulji in filtrne pogače iz čiščenja odpadnih plinov, ki vsebujejo nevarne snovi</t>
  </si>
  <si>
    <t>Mulji in filtrne pogače iz čiščenja odpadnih plinov, ki niso navedeni pod 10 03 25</t>
  </si>
  <si>
    <t>Odpadki iz obdelave hladilne vode, ki vsebujejo olja</t>
  </si>
  <si>
    <t>Odpadki iz obdelave hladilne vode, ki niso navedeni pod 10 03 27</t>
  </si>
  <si>
    <t>Odpadki iz obdelave solne žlindre in črnih posnemkov, ki vsebujejo nevarne snovi</t>
  </si>
  <si>
    <t>Odpadki iz obdelave solne žlindre in črnih posnemkov, ki niso navedeni pod 10 03 29</t>
  </si>
  <si>
    <t>Žlindra iz primarnega in sekundarnega taljenja</t>
  </si>
  <si>
    <t>Prah iz odpadnih plinov</t>
  </si>
  <si>
    <t>Trdni odpadki iz čiščenja odpadnih plinov</t>
  </si>
  <si>
    <t>Mulji in filtrne pogače iz čiščenja odpadnih plinov</t>
  </si>
  <si>
    <t>Odpadki iz obdelave hladilne vode, ki niso navedeni pod 10 04 09</t>
  </si>
  <si>
    <t>Mulji iz čiščenja odpadnih plinov</t>
  </si>
  <si>
    <t>Odpadki iz obdelave hladilne vode, ki niso navedeni pod 10 05 08</t>
  </si>
  <si>
    <t>Posnemki, ki niso navedeni pod 10 05 10</t>
  </si>
  <si>
    <t>Mulji in filrne pogače iz čiščenja odpadnih plinov</t>
  </si>
  <si>
    <t>Odpadki iz obdelave hladilne vode, ki niso navedeni pod 10 06 09</t>
  </si>
  <si>
    <t>Mulji in filrtne pogače iz čiščenja odpadnih plinov</t>
  </si>
  <si>
    <t>Odpadki iz obdelave hladilne vode, ki niso navedeni pod 10 07 07</t>
  </si>
  <si>
    <t>Solna žlindra iz primarnega in sekundarnega taljenja</t>
  </si>
  <si>
    <t>Druge žlindre</t>
  </si>
  <si>
    <t>Posnemki, ki niso navedeni pod 10 08 10</t>
  </si>
  <si>
    <t>Odpadki iz proizvodnje anod, ki vsebujejo ogljik in niso navedeni pod 10 08 12</t>
  </si>
  <si>
    <t>Prah iz čiščenja odpadnih plinov, ki vsebuje nevarne snovi</t>
  </si>
  <si>
    <t>Prah iz čiščenja odpadnih plinov, ki ni naveden pod 10 08 15</t>
  </si>
  <si>
    <t>Mulji in filtrne pogače iz čiščenja odpadnih plinov, ki niso navedeni pod 10 08 17</t>
  </si>
  <si>
    <t>Odpadki iz obdelave hladilne vode, ki niso navedeni pod 10 08 19</t>
  </si>
  <si>
    <t>Žlindra iz peči</t>
  </si>
  <si>
    <t>Odpadne neuporabljene livarske forme in jedra, ki vsebujejo nevarne snovi</t>
  </si>
  <si>
    <t>Odpadne neuporabljene livarske forme in jedra, ki niso navedeni pod 10 09 05</t>
  </si>
  <si>
    <t>Odpadne uporabljene livarske forme in jedra, ki vsebujejo nevarne snovi</t>
  </si>
  <si>
    <t>Odpadne uporabljene livarske forme in jedra, ki niso navedeni pod 10 09 07</t>
  </si>
  <si>
    <t>Prah iz čiščenja odpadnih plinov, ki ni naveden pod 10 09 09</t>
  </si>
  <si>
    <t>Drugi delci, ki niso navedeni pod 10 09 11</t>
  </si>
  <si>
    <t>Odpadna veziva, ki niso navedena pod 10 09 13</t>
  </si>
  <si>
    <t>Odpadna sredstva za lociranje razpok, ki vsebujejo nevarne snovi</t>
  </si>
  <si>
    <t>Odpadna sredstva za lociranje razpok, ki niso navedena pod 10 09 15</t>
  </si>
  <si>
    <t>Odpadne neuporabljene livarske forme in jedra, ki niso navedeni pod 10 10 05</t>
  </si>
  <si>
    <t>Odpadne uporabljene livarske forme in jedra, ki niso navedeni pod 10 10 07</t>
  </si>
  <si>
    <t>Prah iz čiščenja odpadnih plinov, ki ni naveden pod 10 10 09</t>
  </si>
  <si>
    <t>Drugi delci, ki niso navedeni pod 10 10 11</t>
  </si>
  <si>
    <t>Odpadna veziva, ki niso navedena pod 10 10 13</t>
  </si>
  <si>
    <t>Odpadna sredstva za lociranje razpok, ki niso navedena pod 10 10 15</t>
  </si>
  <si>
    <t>Odpadna zmes iz priprave pred toplotno obdelavo, ki vsebuje nevarne snovi</t>
  </si>
  <si>
    <t>Odpadna zmes iz priprave pred toplotno obdelavo, ki ni navedena pod 10 11 09</t>
  </si>
  <si>
    <t>Odpadno steklo v obliki delcev in prahu, ki vsebuje težke kovine (npr. steklo katodnih cevi)</t>
  </si>
  <si>
    <t>Odpadno steklo, ki ni navedeno pod 10 11 11</t>
  </si>
  <si>
    <t>Mulj iz poliranja in mletja stekla, ki vsebuje nevarne snovi</t>
  </si>
  <si>
    <t>Mulj iz poliranja in mletja stekla, ki ni naveden pod 10 11 13</t>
  </si>
  <si>
    <t>Trdni odpadki iz čiščenja odpadnih plinov, ki niso navedeni pod 10 11 15</t>
  </si>
  <si>
    <t>Mulji in filtrne pogače iz čiščenja odpadnih plinov, ki niso navedeni pod 10 11 17</t>
  </si>
  <si>
    <t>Trdni odpadki iz čiščenja odpadne vode na kraju nastanka, ki vsebujejo nevarne snovi</t>
  </si>
  <si>
    <t>Trdni odpadki iz čiščenja odpadne vode na kraju nastanka, ki niso navedeni pod 10 11 19</t>
  </si>
  <si>
    <t>Odpadna zmes iz priprave pred žganjem</t>
  </si>
  <si>
    <t>Zavržene forme</t>
  </si>
  <si>
    <t>Odpadna keramika, opeka, ploščice in gradbeni izdelki (po žganju)</t>
  </si>
  <si>
    <t>Trdni odpadki iz čiščenja odpadnih plinov, ki niso navedeni pod 10 12 09</t>
  </si>
  <si>
    <t>Odpadki iz glaziranja, ki vsebujejo težke kovine</t>
  </si>
  <si>
    <t>Odpadki iz glaziranja, ki niso navedeni pod 10 12 11</t>
  </si>
  <si>
    <t>Odpadki iz proizvodnje azbest-cementa, ki vsebujejo azbest</t>
  </si>
  <si>
    <t>Odpadki iz proizvodnje azbest-cementa, ki niso navedeni pod 10 13 09</t>
  </si>
  <si>
    <t>Odpadki iz proizvodnje sestavljenih materialov (kompozitov) na osnovi cementa, ki niso navedeni pod 10 13 09 in 10 13 10</t>
  </si>
  <si>
    <t>Odpadni beton in odpadni mulj iz betona</t>
  </si>
  <si>
    <t>Odpadki iz čiščenja odpadnih plinov, ki vsebujejo živo srebro</t>
  </si>
  <si>
    <t>Kisline za luženje</t>
  </si>
  <si>
    <t>Kisline, ki niso navedene drugje</t>
  </si>
  <si>
    <t>Lugi za luženje</t>
  </si>
  <si>
    <t>Mulji iz fosfatiranja</t>
  </si>
  <si>
    <t>Mulji in filtrne pogače, ki vsebujejo nevarne snovi</t>
  </si>
  <si>
    <t>Mulji in filtrne pogače, ki niso navedeni pod 11 01 09</t>
  </si>
  <si>
    <t>Tekočine za izpiranje na vodni osnovi, ki vsebujejo nevarne snovi</t>
  </si>
  <si>
    <t>Tekočine za izpiranje na vodni osnovi, ki niso navedene pod 11 01 11</t>
  </si>
  <si>
    <t>Odpadki iz razmaščevanja, ki vsebujejo nevarne snovi</t>
  </si>
  <si>
    <t>Odpadki iz razmaščevanja, ki niso navedeni pod 11 01 13</t>
  </si>
  <si>
    <t>Mulji in izcedne vode iz membran ali ionskih izmenjevalcev, ki vsebujejo nevarne snovi</t>
  </si>
  <si>
    <t>Nasičene ali izrabljene smole ionskih izmenjevalcev</t>
  </si>
  <si>
    <t>Drugi odpadki, ki vsebujejo nevarne snovi</t>
  </si>
  <si>
    <t>Mulji iz hidrometalurgije cinka (tudi jarosit in goethit)</t>
  </si>
  <si>
    <t>Odpadki iz proizvodnje anod za vodne elektrolitske postopke</t>
  </si>
  <si>
    <t>Odpadki iz hidrometalurgije bakra, ki vsebujejo nevarne snovi</t>
  </si>
  <si>
    <t>Odpadki iz hidrometalurgije bakra, ki niso navedeni pod 11 02 05</t>
  </si>
  <si>
    <t>Odpadki, ki vsebujejo cianide</t>
  </si>
  <si>
    <t>Drugi odpadki</t>
  </si>
  <si>
    <t>Surovi cink</t>
  </si>
  <si>
    <t>Cinkov pepel</t>
  </si>
  <si>
    <t>Izrabljena talina</t>
  </si>
  <si>
    <t>Opilki in ostružki železa</t>
  </si>
  <si>
    <t>Prah in delci železa</t>
  </si>
  <si>
    <t>Opilki in ostružki barvnih kovin</t>
  </si>
  <si>
    <t>Prah in delci barvnih kovin</t>
  </si>
  <si>
    <t>Ostružki plastike</t>
  </si>
  <si>
    <t>Mineralna strojna olja, ki vsebujejo halogene (razen emulzij in raztopin)</t>
  </si>
  <si>
    <t>Mineralna strojna olja, ki ne vsebujejo halogenov (razen emulzij in raztopin)</t>
  </si>
  <si>
    <t>Strojne emulzije in raztopine, ki vsebujejo halogene</t>
  </si>
  <si>
    <t>Strojne emulzije in raztopine, ki ne vsebujejo halogenov</t>
  </si>
  <si>
    <t>Sintetična strojna olja</t>
  </si>
  <si>
    <t>Izrabljeni voski in masti</t>
  </si>
  <si>
    <t>Odpadki iz varjenja</t>
  </si>
  <si>
    <t>Strojni mulji, ki vsebujejo nevarne snovi</t>
  </si>
  <si>
    <t>Strojni mulji, ki niso navedeni pod 12 01 14</t>
  </si>
  <si>
    <t>Odpadki iz peskanja, ki vsebujejo nevarne snovi</t>
  </si>
  <si>
    <t>Odpadki iz peskanja, ki niso navedeni pod 12 01 16</t>
  </si>
  <si>
    <t>Kovinski mulji iz brušenja, honanja in lepanja, ki vsebujejo olja</t>
  </si>
  <si>
    <t>Lahko biorazgradljiva strojna olja</t>
  </si>
  <si>
    <t>Izrabljena brusilna telesa in brusilni material, ki vsebujejo nevarne snovi</t>
  </si>
  <si>
    <t>Izrabljena brusilna telesa in brusilni materiali, ki niso navedeni pod 12 01 20</t>
  </si>
  <si>
    <t>Vodne pralne tekočine</t>
  </si>
  <si>
    <t>Odpadki iz razmaščevanja s paro</t>
  </si>
  <si>
    <t>Hidravlična olja, ki vsebujejo PCB2</t>
  </si>
  <si>
    <t>Klorirane emulzije</t>
  </si>
  <si>
    <t>Neklorirane emulzije</t>
  </si>
  <si>
    <t>Mineralna klorirana hidravlična olja</t>
  </si>
  <si>
    <t>Mineralna neklorirana hidravlična olja</t>
  </si>
  <si>
    <t>Sintetična hidravlična olja</t>
  </si>
  <si>
    <t>Lahko biorazgradljiva hidravlična olja</t>
  </si>
  <si>
    <t>Druga hidravlična olja</t>
  </si>
  <si>
    <t>Mineralna klorirana motorna olja, olja prestavnih mehanizmov in mazalna olja</t>
  </si>
  <si>
    <t>Mineralna neklorirana motorna olja, olja prestavnih mehanizmov in mazalna olja</t>
  </si>
  <si>
    <t>Sintetična motorna olja, olja prestavnih mehanizmov in mazalna olja</t>
  </si>
  <si>
    <t>Lahko biorazgradljiva motorna olja, olja prestavnih mehanizmov in mazalna olja</t>
  </si>
  <si>
    <t>Druga motorna olja, olja prestavnih mehanizmov in mazalna olja</t>
  </si>
  <si>
    <t>Olja za izolacijo ali prenos toplote, ki vsebujejo PCB</t>
  </si>
  <si>
    <t>Mineralna klorirana olja za izolacijo in prenos toplote, ki niso navedena pod 13 03 01</t>
  </si>
  <si>
    <t>Mineralna neklorirana olja za izolacijo in prenos toplote</t>
  </si>
  <si>
    <t>Sintetična olja za izolacijo in prenos toplote</t>
  </si>
  <si>
    <t>Lahko biorazgradljiva olja za izolacijo in prenos toplote</t>
  </si>
  <si>
    <t>Druga olja za izolacijo in prenos toplote</t>
  </si>
  <si>
    <t>Ladijska (kalužna) olja iz notranjega ladijskega prometa</t>
  </si>
  <si>
    <t>Ladijska (kalužna) olja iz odtočnih kanalov na privezih</t>
  </si>
  <si>
    <t>Ladijska (kalužna) olja iz drugega ladijskega prometa</t>
  </si>
  <si>
    <t>Trdne snovi iz naprav za ločevanje olja in vode</t>
  </si>
  <si>
    <t>Mulji iz naprav za ločevanje olja in vode</t>
  </si>
  <si>
    <t>Mulji iz lovilcev olj</t>
  </si>
  <si>
    <t>Olje iz naprav za ločevanje olja in vode</t>
  </si>
  <si>
    <t>Z oljem onesnažena voda iz naprav za ločevanje olja in vode</t>
  </si>
  <si>
    <t>Mešanica odpadkov iz peščenih komor in naprav za ločevanje olja in vode</t>
  </si>
  <si>
    <t>Kurilno olje in dizel</t>
  </si>
  <si>
    <t>Bencin</t>
  </si>
  <si>
    <t>Druga goriva, tudi mešanice</t>
  </si>
  <si>
    <t>Mulji ali emulzije iz razsoljevanja</t>
  </si>
  <si>
    <t>Druge emulzije</t>
  </si>
  <si>
    <t>Klorofluoroogljiki, HCFC, HFC</t>
  </si>
  <si>
    <t>Druga halogenirana topila in mešanice topil</t>
  </si>
  <si>
    <t>Druga topila in mešanice topil</t>
  </si>
  <si>
    <t>Mulji ali trdni odpadki, ki vsebujejo halogenirana topila</t>
  </si>
  <si>
    <t>Mulji ali trdni odpadki, ki vsebujejo druga topila</t>
  </si>
  <si>
    <t>Papirna in kartonska embalaža</t>
  </si>
  <si>
    <t>Plastična embalaža</t>
  </si>
  <si>
    <t>Lesena embalaža</t>
  </si>
  <si>
    <t>Kovinska embalaža</t>
  </si>
  <si>
    <t>Sestavljena (kompozitna) embalaža</t>
  </si>
  <si>
    <t>Mešana embalaža</t>
  </si>
  <si>
    <t>Steklena embalaža</t>
  </si>
  <si>
    <t>Embalaža iz tekstila</t>
  </si>
  <si>
    <t>Embalaža, ki vsebuje ostanke nevarnih snovi ali je onesnažena z nevarnimi snovmi</t>
  </si>
  <si>
    <t>Kovinska embalaža, ki vsebuje nevaren trden oklop (npr. iz azbesta), vključno s praznimi tlačnimi posodami</t>
  </si>
  <si>
    <t>Absorbenti, filtrirna sredstva (tudi oljni filtri, ki niso navedeni drugje), čistilne krpe, zaščitna oblačila, onesnaženi z nevarnimi snovmi</t>
  </si>
  <si>
    <t>Absorbenti, filtrirna sredstva, čistilne krpe in zaščitna oblačila, ki niso navedeni pod 15 02 02</t>
  </si>
  <si>
    <t>Izrabljene gume</t>
  </si>
  <si>
    <t>Izrabljena vozila</t>
  </si>
  <si>
    <t>Izrabljena vozila, iz katerih so odstranjene tekočine in druge nevarne sestavine</t>
  </si>
  <si>
    <t>Oljni filtri</t>
  </si>
  <si>
    <t>Sestavine, ki vsebujejo živo srebro</t>
  </si>
  <si>
    <t>Sestavine, ki vsebujejo PCB</t>
  </si>
  <si>
    <t>Eksplozivne sestavine (npr. iz zračnih blazin)</t>
  </si>
  <si>
    <t>Zavorne obloge, ki vsebujejo azbest</t>
  </si>
  <si>
    <t>Zavorne obloge, ki niso navedene pod 16 01 11</t>
  </si>
  <si>
    <t>Zavorne tekočine</t>
  </si>
  <si>
    <t>Tekočine proti zmrzovanju, ki vsebujejo nevarne snovi</t>
  </si>
  <si>
    <t>Tekočine proti zmrzovanju, ki niso navedene pod 16 01 14</t>
  </si>
  <si>
    <t>Rezervoarji za utekočinjeni plin</t>
  </si>
  <si>
    <t>Železne kovine</t>
  </si>
  <si>
    <t>Barvne kovine</t>
  </si>
  <si>
    <t>Plastika</t>
  </si>
  <si>
    <t>Steklo</t>
  </si>
  <si>
    <t>Nevarne sestavine, ki niso navedene pod 16 01 07 do 16 01 11 ter 16 01 13 in 16 01 14</t>
  </si>
  <si>
    <t>Druge tovrstne sestavine</t>
  </si>
  <si>
    <t>Transformatorji in kondenzatorji, ki vsebujejo PCB</t>
  </si>
  <si>
    <t>Zavržena oprema, ki vsebuje PCB ali je onesnažena s PCB in ni navedena pod 16 02 09</t>
  </si>
  <si>
    <t>Zavržena oprema, ki vsebuje klorofluoroogljike, HCFC, HFC</t>
  </si>
  <si>
    <t>Zavržena oprema, ki vsebuje prosti azbest</t>
  </si>
  <si>
    <t>Zavržena oprema, ki vsebuje nevarne sestavine3 in ni navedena pod 16 02 09 do 16 02 12</t>
  </si>
  <si>
    <t>Zavržena oprema, ki ni navedena pod 16 02 09 do 16 02 13</t>
  </si>
  <si>
    <t>Nevarne sestavine, odstranjene iz zavržene opreme</t>
  </si>
  <si>
    <t>Sestavine, odstranjene iz zavržene opreme, ki niso navedene pod 16 02 15</t>
  </si>
  <si>
    <t>Anorganski odpadki, ki vsebujejo nevarne snovi</t>
  </si>
  <si>
    <t>Anorganski odpadki, ki niso navedeni pod 16 03 03</t>
  </si>
  <si>
    <t>Organski odpadki, ki vsebujejo nevarne snovi</t>
  </si>
  <si>
    <t>Organski odpadki, ki niso navedeni pod 16 03 05</t>
  </si>
  <si>
    <t>Odpadno strelivo</t>
  </si>
  <si>
    <t>Odpadni ognjemetni izdelki</t>
  </si>
  <si>
    <t>Druga odpadna razstreliva</t>
  </si>
  <si>
    <t>Plini v tlačnih posodah (tudi haloni), ki vsebujejo nevarne snovi</t>
  </si>
  <si>
    <t>Plini v tlačnih posodah, ki niso navedeni pod 16 05 04</t>
  </si>
  <si>
    <t>Laboratorijske kemikalije, ki so sestavljene iz nevarne snovi ali jih vsebujejo, vključno z mešanicami laboratorijskih kemikalij</t>
  </si>
  <si>
    <t>Zavržene anorganske kemikalije, ki so sestavljene iz nevarnih snovi ali jih vsebujejo</t>
  </si>
  <si>
    <t>Zavržene organske kemikalije, ki so sestavljene iz ali vsebujejo nevarne snovi</t>
  </si>
  <si>
    <t>Zavržene kemikalije, ki niso navedene pod 16 05 06, 16 05 07 ali 16 05 08</t>
  </si>
  <si>
    <t>Svinčeve baterije</t>
  </si>
  <si>
    <t>Nikelj-kadmijeve baterije</t>
  </si>
  <si>
    <t>Baterije, ki vsebujejo živo srebro</t>
  </si>
  <si>
    <t>Alkalne baterije (razen 16 06 03)</t>
  </si>
  <si>
    <t>Druge baterije in akumulatorji</t>
  </si>
  <si>
    <t>Ločeno zbrani elektroliti iz baterij in akumulatorjev</t>
  </si>
  <si>
    <t>Odpadki, ki vsebujejo mineralno olje</t>
  </si>
  <si>
    <t>Odpadki, ki vsebujejo druge nevarne snovi</t>
  </si>
  <si>
    <t>Izrabljeni katalizatorji, ki vsebujejo zlato, srebro, renij, rodij, paladij, iridij ali platino (razen 16 08 07)</t>
  </si>
  <si>
    <t>Izrabljeni katalizatorji, ki vsebujejo nevarne prehodne kovine4 ali njihove spojine</t>
  </si>
  <si>
    <t>Izrabljeni katalizatorji, ki vsebujejo druge prehodne kovine ali njihove spojine, ki niso navedeni drugje</t>
  </si>
  <si>
    <t>Izrabljeni tekoči katalizatorji iz katalitskega krekiranja (razen tistih, ki so navedeni pod 16 08 07)</t>
  </si>
  <si>
    <t>Izrabljeni katalizatorji, ki vsebujejo fosforjevo kislino</t>
  </si>
  <si>
    <t>Izrabljene tekočine, uporabljene kot katalizatorji</t>
  </si>
  <si>
    <t>Izrabljeni katalizatorji, onesnaženi z nevarnimi snovmi</t>
  </si>
  <si>
    <t>Permanganati, npr. kalijev permanganat</t>
  </si>
  <si>
    <t>Kromati, npr. kalijev kromat, kalijev ali natrijev dikromat</t>
  </si>
  <si>
    <t>Peroksidi, npr. vodikov peroksid</t>
  </si>
  <si>
    <t>Drugi oksidanti, ki niso navedeni drugje</t>
  </si>
  <si>
    <t>Odpadne vodne raztopine, ki vsebujejo nevarne snovi</t>
  </si>
  <si>
    <t>Odpadne vodne raztopine, ki niso navedene pod 16 10 01</t>
  </si>
  <si>
    <t>Vodni koncentrati, ki vsebujejo nevarne snovi</t>
  </si>
  <si>
    <t>Vodni koncentrati, ki niso navedeni pod 16 10 03</t>
  </si>
  <si>
    <t>Izrabljene obloge in materiali, odporni proti ognju, iz metalurških procesov na osnovi ogljika, ki vsebujejo nevarne snovi</t>
  </si>
  <si>
    <t>Izrabljene obloge in materiali, odporni proti ognju, iz metalurških procesov na osnovi ogljika, ki niso navedeni pod 16 11 01</t>
  </si>
  <si>
    <t>Druge obloge in materiali, odporni proti ognju, iz metalurških procesov, ki vsebujejo nevarne snovi</t>
  </si>
  <si>
    <t>Druge obloge in materiali, odporni proti ognju, iz metalurških procesov ki niso navedeni pod 16 11 03</t>
  </si>
  <si>
    <t>Obloge in materiali, odporni proti ognju, iz nemetalurških procesov, ki vsebujejo nevarne snovi</t>
  </si>
  <si>
    <t>Obloge in materiali, odporni proti ognju, iz nemetalurških procesov, ki niso navedeni pod 16 11 05</t>
  </si>
  <si>
    <t>Beton</t>
  </si>
  <si>
    <t>Opeke</t>
  </si>
  <si>
    <t>Ploščice in keramika</t>
  </si>
  <si>
    <t>Mešanice ali ločene frakcije betona, opek, ploščic in keramike, ki vsebujejo nevarne snovi</t>
  </si>
  <si>
    <t>Mešanice betona, opek, ploščic in keramike, ki niso navedene pod 17 01 06</t>
  </si>
  <si>
    <t>Les</t>
  </si>
  <si>
    <t>Steklo, plastika in les, ki vsebujejo nevarne snovi ali so z njimi onesnaženi</t>
  </si>
  <si>
    <t>Bitumenske mešanice, ki vsebujejo premogov katran</t>
  </si>
  <si>
    <t>Bitumenske mešanice, ki niso navedene pod 17 03 01</t>
  </si>
  <si>
    <t>Premogov katran in katranski izdelki</t>
  </si>
  <si>
    <t>Baker, bron in medenina</t>
  </si>
  <si>
    <t>Aluminij</t>
  </si>
  <si>
    <t>Svinec</t>
  </si>
  <si>
    <t>Cink</t>
  </si>
  <si>
    <t>Železo in jeklo</t>
  </si>
  <si>
    <t>Kositer</t>
  </si>
  <si>
    <t>Mešanice kovin</t>
  </si>
  <si>
    <t>Kovinski odpadki, ki so onesnaženi z nevarnimi snovmi</t>
  </si>
  <si>
    <t>Kabli, ki vsebujejo mineralna olja, premogov katran in druge nevarne snovi</t>
  </si>
  <si>
    <t>Kabli, ki niso navedeni pod 17 04 10</t>
  </si>
  <si>
    <t>Zemljina in kamenje, ki vsebujeta nevarne snovi</t>
  </si>
  <si>
    <t>Zemljina in kamenje, ki nista navedena pod 17 05 03</t>
  </si>
  <si>
    <t>Izkopani material, ki vsebuje nevarne snovi</t>
  </si>
  <si>
    <t>Izkopani material, ki ni naveden pod 17 05 05</t>
  </si>
  <si>
    <t>Tolčenec izpod železniških tirov in pragov, ki vsebuje nevarne snovi</t>
  </si>
  <si>
    <t>Tolčenec izpod železniških tirov in pragov, ki ni naveden pod 17 05 07</t>
  </si>
  <si>
    <t>Izolirni materiali, ki vsebujejo azbest</t>
  </si>
  <si>
    <t>Drugi izolirni materiali, ki so sestavljeni iz nevarnih snovi ali jih vsebujejo</t>
  </si>
  <si>
    <t>Izolirni materiali, ki niso navedeni pod 17 06 01 in 17 06 03</t>
  </si>
  <si>
    <t>Gradbeni materiali, ki vsebujejo azbest</t>
  </si>
  <si>
    <t>Gradbeni materiali na osnovi sadre, onesnaženi z nevarnimi snovmi</t>
  </si>
  <si>
    <t>Gradbeni materiali na osnovi sadre, ki niso navedeni pod 17 08 01</t>
  </si>
  <si>
    <t>Gradbeni odpadki in odpadki iz rušenja objektov, ki vsebujejo živo srebro</t>
  </si>
  <si>
    <t>Gradbeni materiali in odpadki iz rušenja objektov, ki vsebujejo PCB (npr. tesnila, ki vsebujejo PCB, tlaki na osnovi smol, ki vsebujejo PCB, zatesnjene enote za zastekljevanje, ki vsebujejo PCB, kondenzatorji, ki vsebujejo PCB)</t>
  </si>
  <si>
    <t>Drugi gradbeni odpadki in odpadki iz rušenja objektov (tudi mešani odpadki), ki vsebujejo nevarne snovi</t>
  </si>
  <si>
    <t>Mešani gradbeni odpadki in odpadki iz rušenja objektov, ki niso navedeni pod 17 09 01, 17 09 02 in 17 09 03</t>
  </si>
  <si>
    <t>Ostri predmeti (razen 18 01 03)</t>
  </si>
  <si>
    <t>Deli teles in organov, tudi vrečke s krvjo in konzervirano krvjo (razen 18 01 03)</t>
  </si>
  <si>
    <t>Odpadki, ki z vidika preventive pred infekcijo zahtevajo posebno ravnanje pri zbiranju in odstranjevanju</t>
  </si>
  <si>
    <t>Odpadki, ki z vidika preventive pred infekcijo ne zahtevajo posebnega ravnanja pri zbiranju in odstranjevanju (na primer povoji, mavčne obloge, perilo, oblačila za enkratno uporabo, plenice)</t>
  </si>
  <si>
    <t>Kemikalije, ki so sestavljene iz nevarnih snovi ali jih vsebujejo</t>
  </si>
  <si>
    <t>Kemikalije, ki niso navedene pod 18 01 06</t>
  </si>
  <si>
    <t>Citotoksična in citostatična zdravila</t>
  </si>
  <si>
    <t>Zdravila, ki niso navedena pod 18 01 08</t>
  </si>
  <si>
    <t>Amalgamski odpadki iz zobozdravstva</t>
  </si>
  <si>
    <t>Ostri predmeti (razen 18 02 02)</t>
  </si>
  <si>
    <t>Odpadki, ki z vidika preventive pred infekcijo ne zahtevajo posebnega ravnanja pri zbiranju in odstranjevanju</t>
  </si>
  <si>
    <t>Kemikalije, ki niso navedene pod 18 02 05</t>
  </si>
  <si>
    <t>Zdravila, ki niso navedena pod 18 02 07</t>
  </si>
  <si>
    <t>Železo, izločeno iz ogorkov</t>
  </si>
  <si>
    <t>Filtrna pogača iz čiščenja odpadnih plinov</t>
  </si>
  <si>
    <t>Tekoči odpadki iz čiščenja odpadnih plinov in drugi tekoči odpadki na vodni osnovi</t>
  </si>
  <si>
    <t>Izrabljeno aktivno oglje iz čiščenja dimnih plinov</t>
  </si>
  <si>
    <t>Ogorki in žlindra, ki vsebujejo nevarne snovi</t>
  </si>
  <si>
    <t>Ogorki in žlindra, ki niso navedeni pod 19 01 11</t>
  </si>
  <si>
    <t>Pepel, ki vsebuje nevarne snovi</t>
  </si>
  <si>
    <t>Pepel, ki ni naveden pod 19 01 13</t>
  </si>
  <si>
    <t>Kotlovski prah, ki vsebuje nevarne snovi</t>
  </si>
  <si>
    <t>Kotlovski prah, ki ni naveden pod 19 01 15</t>
  </si>
  <si>
    <t>Odpadki iz pirolize, ki vsebujejo nevarne snovi</t>
  </si>
  <si>
    <t>Odpadki iz pirolize, ki niso navedeni pod 19 01 17</t>
  </si>
  <si>
    <t>Peski iz kurišč na lebdečo plast</t>
  </si>
  <si>
    <t>Pomešani odpadki, sestavljeni samo iz odpadkov, ki niso označeni kot nevarni</t>
  </si>
  <si>
    <t>Pomešani odpadki, v katerih je vsaj en odpadek označen kot nevaren</t>
  </si>
  <si>
    <t>Mulji, ki nastanejo pri fizikalno-kemijski obdelavi in vsebujejo nevarne snovi</t>
  </si>
  <si>
    <t>Mulji, ki nastanejo pri fizikalno-kemijski obdelavi in niso navedeni pod 19 02 05</t>
  </si>
  <si>
    <t>Olje in koncentrati iz separacije</t>
  </si>
  <si>
    <t>Tekoči gorljivi odpadki, ki vsebujejo nevarne snovi</t>
  </si>
  <si>
    <t>Trdni gorljivi odpadki, ki vsebujejo nevarne snovi</t>
  </si>
  <si>
    <t>Drugi gorljivi odpadki, ki niso navedeni pod 19 02 08 in 19 02 09</t>
  </si>
  <si>
    <t>Odpadki, označeni kot nevarni, delno stabilizirani6</t>
  </si>
  <si>
    <t>Drugi stabilizirani odpadki, ki niso navedeni pod 19 03 04</t>
  </si>
  <si>
    <t>Utrjeni (soldificirani) odpadki, označeni kot nevarni</t>
  </si>
  <si>
    <t>Drugi utrjeni (soldificirani) odpadki, ki niso navedeni pod 19 03 06</t>
  </si>
  <si>
    <t>Vitrificirani odpadki</t>
  </si>
  <si>
    <t>Pepel in drugi odpadki iz čiščenja odpadnih plinov</t>
  </si>
  <si>
    <t>Nevitrificirana trdna faza</t>
  </si>
  <si>
    <t>Tekoči odpadki na vodni osnovi iz priprave vitrificiranih odpadkov</t>
  </si>
  <si>
    <t>Nekompostirana frakcija komunalnih in podobnih odpadkov</t>
  </si>
  <si>
    <t>Nekompostirana frakcija živalskih in rastlinskih odpadkov</t>
  </si>
  <si>
    <t>Kompost, ki ne ustreza specifikaciji</t>
  </si>
  <si>
    <t>Lužnica iz anaerobne obdelave komunalnih odpadkov</t>
  </si>
  <si>
    <t>Pregnito blato iz anaerobne obdelave komunalnih odpadkov</t>
  </si>
  <si>
    <t>Lužnica iz anaerobne obdelave živalskih in rastlinskih odpadkov</t>
  </si>
  <si>
    <t>Pregnito blato iz anaerobne obdelave živalskih in rastlinskih odpadkov</t>
  </si>
  <si>
    <t>Izcedne vode iz odlagališč, ki vsebujejo nevarne snovi</t>
  </si>
  <si>
    <t>Izcedne vode iz odlagališč, ki niso navedene pod 19 07 02</t>
  </si>
  <si>
    <t>Ostanki na grabljah in sitih</t>
  </si>
  <si>
    <t>Odpadki iz peskolovov</t>
  </si>
  <si>
    <t>Mulji iz čistilnih naprav komunalnih odpadnih voda</t>
  </si>
  <si>
    <t>Nasičene ali izrabljene smole ionskih izmenjevalnikov</t>
  </si>
  <si>
    <t>Raztopine in mulji iz regeneracije ionskih izmenjevalnikov</t>
  </si>
  <si>
    <t>Odpadki iz membranskih sistemov, ki vsebujejo nevarne snovi</t>
  </si>
  <si>
    <t>Masti in oljne mešanice iz naprav za ločevanje olja in vode, ki vsebujejo le jedilna olja in masti</t>
  </si>
  <si>
    <t>Masti in oljne mešanice iz naprav za ločevanje olja in vode, ki niso navedene pod 19 08 09</t>
  </si>
  <si>
    <t>Mulji iz bioloških čistilnih naprav tehnoloških odpadnih voda, ki vsebujejo nevarne snovi</t>
  </si>
  <si>
    <t>Mulji iz bioloških čistilnih naprav tehnoloških odpadnih voda, ki niso navedeni pod 19 08 11</t>
  </si>
  <si>
    <t>Mulji iz drugih čistilnih naprav tehnoloških odpadnih voda, ki vsebujejo nevarne snovi</t>
  </si>
  <si>
    <t>Mulji iz drugih čistilnih naprav tehnoloških odpadnih voda, ki niso navedeni pod 19 08 13</t>
  </si>
  <si>
    <t>Trdni odpadki iz primarnih sit in filtrov</t>
  </si>
  <si>
    <t>Mulji iz bistrenja vode</t>
  </si>
  <si>
    <t>Mulji iz dekarbonacije</t>
  </si>
  <si>
    <t>Izrabljeno aktivno oglje</t>
  </si>
  <si>
    <t>Odpadno železo in jeklo</t>
  </si>
  <si>
    <t>Odpadne barvne kovine</t>
  </si>
  <si>
    <t>Lahka šredrska frakcija in prah, ki vsebujeta nevarne snovi</t>
  </si>
  <si>
    <t>Lahka šredrska frakcija in prah, ki nista navedena pod 19 10 03</t>
  </si>
  <si>
    <t>Druge frakcije, ki vsebujejo nevarne snovi</t>
  </si>
  <si>
    <t>Druge frakcije, ki niso navedene pod 19 10 05</t>
  </si>
  <si>
    <t>Izrabljene filtrirne zemlje</t>
  </si>
  <si>
    <t>Odpadne vodne raztopine</t>
  </si>
  <si>
    <t>Odpadki iz čiščenja goriva z lugi</t>
  </si>
  <si>
    <t>Mulji iz čiščenja odpadne vode na kraju nastanka, ki vsebujejo nevarne snovi</t>
  </si>
  <si>
    <t>Mulji iz čiščenja odpadne vode na kraju nastanka, ki niso navedeni pod 19 11 05</t>
  </si>
  <si>
    <t>Odpadki iz čiščenja odpadnih plinov</t>
  </si>
  <si>
    <t>Papir in karton</t>
  </si>
  <si>
    <t>Plastika in gume</t>
  </si>
  <si>
    <t>Les, ki vsebuje nevarne snovi</t>
  </si>
  <si>
    <t>Les, ki ni naveden pod 19 12 06</t>
  </si>
  <si>
    <t>Tekstil</t>
  </si>
  <si>
    <t>Minerali (npr. pesek, kamenje)</t>
  </si>
  <si>
    <t>Gorljivi odpadki (iz odpadkov pridobljeno gorivo)</t>
  </si>
  <si>
    <t>Drugi odpadki (tudi mešanice materialov) iz mehanske obdelave odpadkov, ki vsebujejo nevarne snovi</t>
  </si>
  <si>
    <t>Drugi odpadki (tudi mešanice materialov) iz mehanske obdelave odpadkov, ki niso navedeni pod 19 12 11</t>
  </si>
  <si>
    <t>Trdni odpadki iz sanacije tal, ki vsebujejo nevarne snovi</t>
  </si>
  <si>
    <t>Trdni odpadki iz sanacije tal, ki niso navedeni pod 19 13 01</t>
  </si>
  <si>
    <t>Mulji iz sanacije tal, ki vsebujejo nevarne snovi</t>
  </si>
  <si>
    <t>Mulji iz sanacije tal, ki niso navedeni pod 19 13 03</t>
  </si>
  <si>
    <t>Mulji iz sanacije podtalnice, ki vsebujejo nevarne snovi</t>
  </si>
  <si>
    <t>Mulji iz sanacije podtalnice, ki niso navedeni pod 19 13 05</t>
  </si>
  <si>
    <t>Odpadne vodne raztopine in vodni koncentrati iz sanacije podtalnice, ki vsebujejo nevarne snovi</t>
  </si>
  <si>
    <t>Odpadne vodne raztopine in vodni koncentrati iz sanacije podtalnice, ki niso navedeni pod 19 13 07</t>
  </si>
  <si>
    <t>Biorazgradjivi kuhinjski odpadki</t>
  </si>
  <si>
    <t>Oblačila</t>
  </si>
  <si>
    <t>Topila</t>
  </si>
  <si>
    <t>Kisline</t>
  </si>
  <si>
    <t>Alkalije</t>
  </si>
  <si>
    <t>Fotokemikalije</t>
  </si>
  <si>
    <t>Pesticidi</t>
  </si>
  <si>
    <t>Fluorescentne cevi in drugi odpadki, ki vsebujejo živo srebro</t>
  </si>
  <si>
    <t>Zavržena oprema, ki vsebuje klorofluoroogljike</t>
  </si>
  <si>
    <t>Jedilno olje in maščobe</t>
  </si>
  <si>
    <t>Olja in maščobe, ki niso navedeni pod 20 01 25</t>
  </si>
  <si>
    <t>Barve, tiskarske barve, lepila in smole, ki vsebujejo nevarne snovi</t>
  </si>
  <si>
    <t>Barve, tiskarske barve, lepila in smole, ki niso navedeni pod 20 01 27</t>
  </si>
  <si>
    <t>Čistila (detergenti), ki vsebujejo nevarne snovi</t>
  </si>
  <si>
    <t>Čistila, ki niso navedena pod 20 01 29</t>
  </si>
  <si>
    <t>Zdravila, ki niso navedena pod 20 01 31</t>
  </si>
  <si>
    <t>Baterije in akumulatorji, ki so navedeni pod 16 06 01, 16 06 02 ali 16 06 03 ter nesortirane baterije in akumulatorji, ki vsebujejo te baterije in akumulatorje</t>
  </si>
  <si>
    <t>Baterije in akumulatorji, ki niso navedeni pod 20 01 33</t>
  </si>
  <si>
    <t>Zavržena električna in elektronska oprema, ki vsebuje nevarne snovi in ni navedena pod 20 01 21 in 20 01 237,</t>
  </si>
  <si>
    <t>Zavržena električna in elektronska oprema, ki ni navedena pod 20 01 21, 20 01 23 in 20 01 35</t>
  </si>
  <si>
    <t>Les, ki ni naveden pod 20 01 37</t>
  </si>
  <si>
    <t>Kovine</t>
  </si>
  <si>
    <t>Odpadki iz čiščenja dimnikov</t>
  </si>
  <si>
    <t>Biorazgradljivi odpadki</t>
  </si>
  <si>
    <t>Zemlja in kamenje</t>
  </si>
  <si>
    <t>Drugi odpadki, ki niso biorazgradljivi</t>
  </si>
  <si>
    <t>Mešani komunalni odpadki</t>
  </si>
  <si>
    <t>Odpadki z živilskih trgov</t>
  </si>
  <si>
    <t>Odpadki iz čiščenja cest</t>
  </si>
  <si>
    <t>Greznični mulj</t>
  </si>
  <si>
    <t>Odpadki iz čiščenja komunalne odpadne vode</t>
  </si>
  <si>
    <t>Kosovni odpadki</t>
  </si>
  <si>
    <t>Drugi tovrstni komunalni odpadki</t>
  </si>
  <si>
    <t>02 04 02</t>
  </si>
  <si>
    <t>02 04 03</t>
  </si>
  <si>
    <t>02 04 99</t>
  </si>
  <si>
    <t>03 01 99</t>
  </si>
  <si>
    <t>04 01 08</t>
  </si>
  <si>
    <t>05 06 99</t>
  </si>
  <si>
    <t>06 03 16</t>
  </si>
  <si>
    <t>10 03 27*</t>
  </si>
  <si>
    <t>10 04 10</t>
  </si>
  <si>
    <t>10 11 15*</t>
  </si>
  <si>
    <t>10 12 09*</t>
  </si>
  <si>
    <t>11 01 05*</t>
  </si>
  <si>
    <t>11 01 06*</t>
  </si>
  <si>
    <t>11 01 07*</t>
  </si>
  <si>
    <t>11 01 10</t>
  </si>
  <si>
    <t>11 01 11*</t>
  </si>
  <si>
    <t>11 01 12</t>
  </si>
  <si>
    <t>11 01 13*</t>
  </si>
  <si>
    <t>11 01 14</t>
  </si>
  <si>
    <t>11 01 15*</t>
  </si>
  <si>
    <t>11 01 16*</t>
  </si>
  <si>
    <t>11 01 98*</t>
  </si>
  <si>
    <t>11 01 99</t>
  </si>
  <si>
    <t>11 02 02*</t>
  </si>
  <si>
    <t>11 02 03</t>
  </si>
  <si>
    <t>11 02 05*</t>
  </si>
  <si>
    <t>11 02 06</t>
  </si>
  <si>
    <t>11 02 07*</t>
  </si>
  <si>
    <t>11 02 99</t>
  </si>
  <si>
    <t>11 03 01*</t>
  </si>
  <si>
    <t>11 03 02*</t>
  </si>
  <si>
    <t>11 05 01</t>
  </si>
  <si>
    <t>11 05 02</t>
  </si>
  <si>
    <t>11 05 03*</t>
  </si>
  <si>
    <t>11 05 04*</t>
  </si>
  <si>
    <t>11 05 99</t>
  </si>
  <si>
    <t>12 01 01</t>
  </si>
  <si>
    <t>12 01 02</t>
  </si>
  <si>
    <t>12 01 03</t>
  </si>
  <si>
    <t>12 01 04</t>
  </si>
  <si>
    <t>12 01 05</t>
  </si>
  <si>
    <t>12 01 06*</t>
  </si>
  <si>
    <t>12 01 07*</t>
  </si>
  <si>
    <t>12 01 08*</t>
  </si>
  <si>
    <t>12 01 09*</t>
  </si>
  <si>
    <t>12 01 10*</t>
  </si>
  <si>
    <t>12 01 13</t>
  </si>
  <si>
    <t>12 01 16*</t>
  </si>
  <si>
    <t>12 01 17</t>
  </si>
  <si>
    <t>12 01 19*</t>
  </si>
  <si>
    <t>12 01 99</t>
  </si>
  <si>
    <t>12 03 02*</t>
  </si>
  <si>
    <t>13 01 01*</t>
  </si>
  <si>
    <t>13 01 04*</t>
  </si>
  <si>
    <t>13 01 05*</t>
  </si>
  <si>
    <t>13 01 09*</t>
  </si>
  <si>
    <t>13 01 10*</t>
  </si>
  <si>
    <t>13 01 11*</t>
  </si>
  <si>
    <t>13 01 12*</t>
  </si>
  <si>
    <t>13 01 13*</t>
  </si>
  <si>
    <t>13 02 04*</t>
  </si>
  <si>
    <t>13 02 05*</t>
  </si>
  <si>
    <t>13 02 06*</t>
  </si>
  <si>
    <t>13 02 07*</t>
  </si>
  <si>
    <t>13 02 08*</t>
  </si>
  <si>
    <t>13 03 01*</t>
  </si>
  <si>
    <t>13 03 06*</t>
  </si>
  <si>
    <t>13 03 07*</t>
  </si>
  <si>
    <t>13 03 08*</t>
  </si>
  <si>
    <t>13 03 09*</t>
  </si>
  <si>
    <t>13 03 10*</t>
  </si>
  <si>
    <t>13 04 01*</t>
  </si>
  <si>
    <t>13 04 02*</t>
  </si>
  <si>
    <t>13 04 03*</t>
  </si>
  <si>
    <t>13 05 06*</t>
  </si>
  <si>
    <t>13 05 07*</t>
  </si>
  <si>
    <t>13 08 02*</t>
  </si>
  <si>
    <t>13 08 99*</t>
  </si>
  <si>
    <t>15 01 05</t>
  </si>
  <si>
    <t>15 01 07</t>
  </si>
  <si>
    <t>16 01 03</t>
  </si>
  <si>
    <t>16 01 04*</t>
  </si>
  <si>
    <t>16 01 06</t>
  </si>
  <si>
    <t>16 01 08*</t>
  </si>
  <si>
    <t>16 01 09*</t>
  </si>
  <si>
    <t>16 01 10*</t>
  </si>
  <si>
    <t>16 01 11*</t>
  </si>
  <si>
    <t>16 01 12</t>
  </si>
  <si>
    <t>16 01 16</t>
  </si>
  <si>
    <t>16 01 17</t>
  </si>
  <si>
    <t>16 01 18</t>
  </si>
  <si>
    <t>16 01 20</t>
  </si>
  <si>
    <t>16 01 21*</t>
  </si>
  <si>
    <t>16 01 22</t>
  </si>
  <si>
    <t>16 01 99</t>
  </si>
  <si>
    <t>16 02 09*</t>
  </si>
  <si>
    <t>16 02 10*</t>
  </si>
  <si>
    <t>16 02 11*</t>
  </si>
  <si>
    <t>16 02 12*</t>
  </si>
  <si>
    <t>16 02 13*</t>
  </si>
  <si>
    <t>16 02 14</t>
  </si>
  <si>
    <t>16 02 15*</t>
  </si>
  <si>
    <t>16 02 16</t>
  </si>
  <si>
    <t>16 04 01*</t>
  </si>
  <si>
    <t>16 04 02*</t>
  </si>
  <si>
    <t>16 04 03*</t>
  </si>
  <si>
    <t>16 05 04*</t>
  </si>
  <si>
    <t>16 05 05</t>
  </si>
  <si>
    <t>16 05 06*</t>
  </si>
  <si>
    <t>16 05 07*</t>
  </si>
  <si>
    <t>16 05 09</t>
  </si>
  <si>
    <t>16 06 01*</t>
  </si>
  <si>
    <t>16 06 02*</t>
  </si>
  <si>
    <t>16 06 03*</t>
  </si>
  <si>
    <t>16 06 04</t>
  </si>
  <si>
    <t>16 06 05</t>
  </si>
  <si>
    <t>16 06 06*</t>
  </si>
  <si>
    <t>16 08 01</t>
  </si>
  <si>
    <t>16 08 02*</t>
  </si>
  <si>
    <t>16 08 03</t>
  </si>
  <si>
    <t>16 08 04</t>
  </si>
  <si>
    <t>16 08 05*</t>
  </si>
  <si>
    <t>16 08 06*</t>
  </si>
  <si>
    <t>16 08 07*</t>
  </si>
  <si>
    <t>16 09 01*</t>
  </si>
  <si>
    <t>16 09 02*</t>
  </si>
  <si>
    <t>16 09 03*</t>
  </si>
  <si>
    <t>16 09 04*</t>
  </si>
  <si>
    <t>16 11 01*</t>
  </si>
  <si>
    <t>16 11 02</t>
  </si>
  <si>
    <t>16 11 03*</t>
  </si>
  <si>
    <t>16 11 04</t>
  </si>
  <si>
    <t>16 11 05*</t>
  </si>
  <si>
    <t>16 11 06</t>
  </si>
  <si>
    <t>17 01 01</t>
  </si>
  <si>
    <t>17 01 02</t>
  </si>
  <si>
    <t>17 01 03</t>
  </si>
  <si>
    <t>17 01 06*</t>
  </si>
  <si>
    <t>17 01 07</t>
  </si>
  <si>
    <t>17 02 02</t>
  </si>
  <si>
    <t>17 03 01*</t>
  </si>
  <si>
    <t>17 03 02</t>
  </si>
  <si>
    <t>17 03 03*</t>
  </si>
  <si>
    <t>17 04 01</t>
  </si>
  <si>
    <t>17 04 02</t>
  </si>
  <si>
    <t>17 04 03</t>
  </si>
  <si>
    <t>17 04 04</t>
  </si>
  <si>
    <t>17 04 05</t>
  </si>
  <si>
    <t>17 04 06</t>
  </si>
  <si>
    <t>17 04 07</t>
  </si>
  <si>
    <t>17 04 09*</t>
  </si>
  <si>
    <t>17 04 10*</t>
  </si>
  <si>
    <t>17 04 11</t>
  </si>
  <si>
    <t>17 05 03*</t>
  </si>
  <si>
    <t>17 05 04</t>
  </si>
  <si>
    <t>17 05 05*</t>
  </si>
  <si>
    <t>17 05 06</t>
  </si>
  <si>
    <t>17 05 07*</t>
  </si>
  <si>
    <t>17 05 08</t>
  </si>
  <si>
    <t>17 06 01*</t>
  </si>
  <si>
    <t>17 06 03*</t>
  </si>
  <si>
    <t>17 06 04</t>
  </si>
  <si>
    <t>17 06 05*</t>
  </si>
  <si>
    <t>17 09 01*</t>
  </si>
  <si>
    <t>17 09 02*</t>
  </si>
  <si>
    <t>17 09 03*</t>
  </si>
  <si>
    <t>17 09 04</t>
  </si>
  <si>
    <t>18 01 01</t>
  </si>
  <si>
    <t>18 01 02</t>
  </si>
  <si>
    <t>18 01 03*</t>
  </si>
  <si>
    <t>18 01 04</t>
  </si>
  <si>
    <t>18 01 06*</t>
  </si>
  <si>
    <t>18 01 07</t>
  </si>
  <si>
    <t>18 01 08*</t>
  </si>
  <si>
    <t>18 01 09</t>
  </si>
  <si>
    <t>18 01 10*</t>
  </si>
  <si>
    <t>18 02 01</t>
  </si>
  <si>
    <t>18 02 02*</t>
  </si>
  <si>
    <t>18 02 03</t>
  </si>
  <si>
    <t>18 02 05*</t>
  </si>
  <si>
    <t>18 02 06</t>
  </si>
  <si>
    <t>18 02 07*</t>
  </si>
  <si>
    <t>18 02 08</t>
  </si>
  <si>
    <t>19 01 02</t>
  </si>
  <si>
    <t>19 01 05*</t>
  </si>
  <si>
    <t>19 01 06*</t>
  </si>
  <si>
    <t>19 01 07*</t>
  </si>
  <si>
    <t>19 01 10*</t>
  </si>
  <si>
    <t>19 01 11*</t>
  </si>
  <si>
    <t>19 01 12</t>
  </si>
  <si>
    <t>19 01 13*</t>
  </si>
  <si>
    <t>19 01 14</t>
  </si>
  <si>
    <t>19 01 15*</t>
  </si>
  <si>
    <t>19 01 16</t>
  </si>
  <si>
    <t>19 01 17*</t>
  </si>
  <si>
    <t>19 01 18</t>
  </si>
  <si>
    <t>19 01 19</t>
  </si>
  <si>
    <t>19 01 99</t>
  </si>
  <si>
    <t>19 02 03</t>
  </si>
  <si>
    <t>19 02 04*</t>
  </si>
  <si>
    <t>19 02 06</t>
  </si>
  <si>
    <t>19 02 07*</t>
  </si>
  <si>
    <t>19 02 08*</t>
  </si>
  <si>
    <t>19 02 10</t>
  </si>
  <si>
    <t>19 02 99</t>
  </si>
  <si>
    <t>19 03 04*</t>
  </si>
  <si>
    <t>19 03 05</t>
  </si>
  <si>
    <t>19 03 06*</t>
  </si>
  <si>
    <t>19 03 07</t>
  </si>
  <si>
    <t>19 04 01</t>
  </si>
  <si>
    <t>19 04 02*</t>
  </si>
  <si>
    <t>19 04 03*</t>
  </si>
  <si>
    <t>19 04 04</t>
  </si>
  <si>
    <t>19 05 01</t>
  </si>
  <si>
    <t>19 05 02</t>
  </si>
  <si>
    <t>19 05 03</t>
  </si>
  <si>
    <t>19 05 99</t>
  </si>
  <si>
    <t>19 06 03</t>
  </si>
  <si>
    <t>19 06 04</t>
  </si>
  <si>
    <t>19 06 05</t>
  </si>
  <si>
    <t>19 06 06</t>
  </si>
  <si>
    <t>19 06 99</t>
  </si>
  <si>
    <t>19 07 02*</t>
  </si>
  <si>
    <t>19 07 03</t>
  </si>
  <si>
    <t>19 08 01</t>
  </si>
  <si>
    <t>19 08 02</t>
  </si>
  <si>
    <t>19 08 05</t>
  </si>
  <si>
    <t>19 08 08*</t>
  </si>
  <si>
    <t>19 08 12</t>
  </si>
  <si>
    <t>19 08 14</t>
  </si>
  <si>
    <t>19 08 99</t>
  </si>
  <si>
    <t>19 09 01</t>
  </si>
  <si>
    <t>19 09 02</t>
  </si>
  <si>
    <t>19 09 03</t>
  </si>
  <si>
    <t>19 09 06</t>
  </si>
  <si>
    <t>19 09 99</t>
  </si>
  <si>
    <t>19 10 01</t>
  </si>
  <si>
    <t>19 10 02</t>
  </si>
  <si>
    <t>19 10 03*</t>
  </si>
  <si>
    <t>19 10 04</t>
  </si>
  <si>
    <t>19 10 05*</t>
  </si>
  <si>
    <t>19 10 06</t>
  </si>
  <si>
    <t>19 11 03*</t>
  </si>
  <si>
    <t>19 11 04*</t>
  </si>
  <si>
    <t>19 11 06</t>
  </si>
  <si>
    <t>19 11 07*</t>
  </si>
  <si>
    <t>19 11 99</t>
  </si>
  <si>
    <t>19 12 01</t>
  </si>
  <si>
    <t>19 12 02</t>
  </si>
  <si>
    <t>19 12 03</t>
  </si>
  <si>
    <t>19 12 04</t>
  </si>
  <si>
    <t>19 12 05</t>
  </si>
  <si>
    <t>19 12 07</t>
  </si>
  <si>
    <t>19 12 08</t>
  </si>
  <si>
    <t>19 12 09</t>
  </si>
  <si>
    <t>19 12 12</t>
  </si>
  <si>
    <t>19 13 01*</t>
  </si>
  <si>
    <t>19 13 02</t>
  </si>
  <si>
    <t>19 13 03*</t>
  </si>
  <si>
    <t>19 13 04</t>
  </si>
  <si>
    <t>19 13 05*</t>
  </si>
  <si>
    <t>19 13 06</t>
  </si>
  <si>
    <t>19 13 07*</t>
  </si>
  <si>
    <t>19 13 08</t>
  </si>
  <si>
    <t>20 01 02</t>
  </si>
  <si>
    <t>20 01 08</t>
  </si>
  <si>
    <t>20 01 14*</t>
  </si>
  <si>
    <t>20 01 15*</t>
  </si>
  <si>
    <t>20 01 17*</t>
  </si>
  <si>
    <t>20 01 19*</t>
  </si>
  <si>
    <t>20 01 21*</t>
  </si>
  <si>
    <t>20 01 23*</t>
  </si>
  <si>
    <t>20 01 25</t>
  </si>
  <si>
    <t>20 01 31*</t>
  </si>
  <si>
    <t>20 01 32</t>
  </si>
  <si>
    <t>20 01 33*</t>
  </si>
  <si>
    <t>20 01 34</t>
  </si>
  <si>
    <t>20 01 35*</t>
  </si>
  <si>
    <t>20 01 36</t>
  </si>
  <si>
    <t>20 01 40</t>
  </si>
  <si>
    <t>20 01 41</t>
  </si>
  <si>
    <t>20 02 01</t>
  </si>
  <si>
    <t>20 02 02</t>
  </si>
  <si>
    <t>20 02 03</t>
  </si>
  <si>
    <t>20 03 01</t>
  </si>
  <si>
    <t>20 03 02</t>
  </si>
  <si>
    <t>20 03 03</t>
  </si>
  <si>
    <t>20 03 04</t>
  </si>
  <si>
    <t>20 03 06</t>
  </si>
  <si>
    <t>20 03 07</t>
  </si>
  <si>
    <t>20 03 99</t>
  </si>
  <si>
    <t>Odpadni beton in odpadni mulji1) iz betona</t>
  </si>
  <si>
    <t>ZC Savska loka</t>
  </si>
  <si>
    <t>ZC Laze</t>
  </si>
  <si>
    <t>ZC Kamnik</t>
  </si>
  <si>
    <t>ZC Zvezda</t>
  </si>
  <si>
    <t>Dovoljeno zbiranje</t>
  </si>
  <si>
    <t>10 13 13</t>
  </si>
  <si>
    <t>Zbiranje EKOL</t>
  </si>
  <si>
    <t>Zbiranje ZC</t>
  </si>
  <si>
    <t>Zbirna mesta</t>
  </si>
  <si>
    <t>Baterije</t>
  </si>
  <si>
    <t>IME</t>
  </si>
  <si>
    <t>ŠIFRA</t>
  </si>
  <si>
    <t>NAZIV</t>
  </si>
  <si>
    <t>NAZIV2</t>
  </si>
  <si>
    <t>020108-2</t>
  </si>
  <si>
    <t>*Odpadna škropiva (kg)</t>
  </si>
  <si>
    <t>M1</t>
  </si>
  <si>
    <t>020108-3</t>
  </si>
  <si>
    <t>*Škropiva - posamezna lokacija</t>
  </si>
  <si>
    <t>020201-2</t>
  </si>
  <si>
    <t>020204-2</t>
  </si>
  <si>
    <t>Blato iz čiščenja odpadnih voda</t>
  </si>
  <si>
    <t>020301-2</t>
  </si>
  <si>
    <t>Mulji iz pranja, čiščenja....</t>
  </si>
  <si>
    <t>020304-2</t>
  </si>
  <si>
    <t>Arome , eterična olja</t>
  </si>
  <si>
    <t>NI ADR / Cro</t>
  </si>
  <si>
    <t>020399-2</t>
  </si>
  <si>
    <t>Odpadki, ki niso navedeni drugje</t>
  </si>
  <si>
    <t>020501-2</t>
  </si>
  <si>
    <t>Snovi neprimerne za uporabo</t>
  </si>
  <si>
    <t>NI ADR / ČN Domžale</t>
  </si>
  <si>
    <t>020502-1</t>
  </si>
  <si>
    <t>**Mulji iz čiščenja odpadne vode</t>
  </si>
  <si>
    <t>NI ADR / NI ODSTRANJEVANJA</t>
  </si>
  <si>
    <t>020502-2</t>
  </si>
  <si>
    <t>020601-2</t>
  </si>
  <si>
    <t>020702-2</t>
  </si>
  <si>
    <t>NI ADR / ČN Domžale, Cro</t>
  </si>
  <si>
    <t>020704-2</t>
  </si>
  <si>
    <t>Snovi, neprimerne za uživanje...</t>
  </si>
  <si>
    <t>030308-2</t>
  </si>
  <si>
    <t>Odpadki iz sortiranja papirja....</t>
  </si>
  <si>
    <t>030311-2</t>
  </si>
  <si>
    <t>Blato iz čiščenja odp.vode...</t>
  </si>
  <si>
    <t>040109-2</t>
  </si>
  <si>
    <t>**Odpadki iz oplemenitenja in dod. krz</t>
  </si>
  <si>
    <t>NI MEŠANJA/NI ODSTRANJEVANJA</t>
  </si>
  <si>
    <t>040209-2</t>
  </si>
  <si>
    <t>Odpadni sestavljeni materiali (impregnir</t>
  </si>
  <si>
    <t>NI ADR</t>
  </si>
  <si>
    <t>040214-2</t>
  </si>
  <si>
    <t>*Odpadki iz dod.,ki vsebujejo org.topila</t>
  </si>
  <si>
    <t>M2</t>
  </si>
  <si>
    <t>040220-2</t>
  </si>
  <si>
    <t>Blato iz čiščenja odpadne vode, ki niso</t>
  </si>
  <si>
    <t>050103-2</t>
  </si>
  <si>
    <t>*Mulji z dna rezervoarjev</t>
  </si>
  <si>
    <t>050105-2</t>
  </si>
  <si>
    <t>*Razlita nafta</t>
  </si>
  <si>
    <t>050117-2</t>
  </si>
  <si>
    <t>NE ODPIRAJ-NI ODSTRANJEVANJA</t>
  </si>
  <si>
    <t>060101-2</t>
  </si>
  <si>
    <t>*Žveplova in žveplasta kislina</t>
  </si>
  <si>
    <t>ADR:UN 1832, r.8 /EKOLOGIJA</t>
  </si>
  <si>
    <t>060102-2</t>
  </si>
  <si>
    <t>*Klorovodikova kislina</t>
  </si>
  <si>
    <t>ADR: DA-sproti pred prevzemom/EKOLOGIJA</t>
  </si>
  <si>
    <t>060103-2</t>
  </si>
  <si>
    <t>*Fluorovodikova kislina</t>
  </si>
  <si>
    <t>060104-2</t>
  </si>
  <si>
    <t>*Fosforjeva in fosforasta kislina</t>
  </si>
  <si>
    <t>EKOLOGIJA</t>
  </si>
  <si>
    <t>060105-2</t>
  </si>
  <si>
    <t>*Dušikova in dušikasta kislina</t>
  </si>
  <si>
    <t>ADR:UN 2031, r.8/Sauberm. P</t>
  </si>
  <si>
    <t>060106-2</t>
  </si>
  <si>
    <t>*Druge kisline</t>
  </si>
  <si>
    <t>ADR:UN 1760, r.8/ PINUS</t>
  </si>
  <si>
    <t>060201-2</t>
  </si>
  <si>
    <t>*Kalcijev hidroksid</t>
  </si>
  <si>
    <t>060203-2</t>
  </si>
  <si>
    <t>*Amoniak</t>
  </si>
  <si>
    <t>NI ODSTRANJEVANJA</t>
  </si>
  <si>
    <t>060204-2</t>
  </si>
  <si>
    <t>*Natrijev in kalijev hidroksid</t>
  </si>
  <si>
    <t>ADR:UN 1824, r.8/Ekologija</t>
  </si>
  <si>
    <t>060205-2</t>
  </si>
  <si>
    <t>*Druge baze</t>
  </si>
  <si>
    <t>ADR:UN 1719, r.8/Ekologija</t>
  </si>
  <si>
    <t>060205-9</t>
  </si>
  <si>
    <t>060299-2</t>
  </si>
  <si>
    <t>Odpadki, ki niso navedni drugje</t>
  </si>
  <si>
    <t>ADR: DA-sproti pred prevzemom/Sauberm. P</t>
  </si>
  <si>
    <t>060311-2</t>
  </si>
  <si>
    <t>*Soli, ki vsebujejo cianide</t>
  </si>
  <si>
    <t>Ekologija</t>
  </si>
  <si>
    <t>060313-2</t>
  </si>
  <si>
    <t>*Soli,ki vsebujejo težke kovine</t>
  </si>
  <si>
    <t>060404-2</t>
  </si>
  <si>
    <t>*Odpadki, ki vsebujejo živo srebro</t>
  </si>
  <si>
    <t>NIMAMO ODSTRANJEVANJA</t>
  </si>
  <si>
    <t>060405-2</t>
  </si>
  <si>
    <t>*Odpadki, ki vsebujejo težke kovine</t>
  </si>
  <si>
    <t>Ni mešanja/ EKOLOGIJA</t>
  </si>
  <si>
    <t>060503-2</t>
  </si>
  <si>
    <t>Blato iz čiščenja odpadnih voda....</t>
  </si>
  <si>
    <t>061301-2</t>
  </si>
  <si>
    <t>Anorganska sredstva za zaščito rastlin..</t>
  </si>
  <si>
    <t>061302-2</t>
  </si>
  <si>
    <t>*Aktivno oglje</t>
  </si>
  <si>
    <t>M1 ADR: DA-sproti pred prevzemom/Sauberm</t>
  </si>
  <si>
    <t>061303-2</t>
  </si>
  <si>
    <t>**Ogljik (industrijske saje)</t>
  </si>
  <si>
    <t>070101-2</t>
  </si>
  <si>
    <t>*Pralne tekočine in matične lužnice</t>
  </si>
  <si>
    <t>070103-2</t>
  </si>
  <si>
    <t>**Org. halogenirana topila</t>
  </si>
  <si>
    <t>M2 ADR: DA UN 1993, r. 3/Kemis-NI ODSTR.</t>
  </si>
  <si>
    <t>070104-2</t>
  </si>
  <si>
    <t>*Druga org. topila...</t>
  </si>
  <si>
    <t>M2 ADR: DA-sproti pred prevzemom/Kemis</t>
  </si>
  <si>
    <t>070107-2</t>
  </si>
  <si>
    <t>*Halogenirani ostanki iz destilacij...</t>
  </si>
  <si>
    <t>070201-2</t>
  </si>
  <si>
    <t>*Vodne pralne razt.in matične lužnice</t>
  </si>
  <si>
    <t>Kemis</t>
  </si>
  <si>
    <t>070204-2</t>
  </si>
  <si>
    <t>*Druga organska topila, pralne tek...</t>
  </si>
  <si>
    <t>M2 ADR: DA UN 1993, r.3 /Kemis</t>
  </si>
  <si>
    <t>070208-2</t>
  </si>
  <si>
    <t>*Odpadne epoksi smole</t>
  </si>
  <si>
    <t>M2 sproti pred prevzemom / Kemis</t>
  </si>
  <si>
    <t>070212-2</t>
  </si>
  <si>
    <t>Blato iz čiščenja odpadne vode</t>
  </si>
  <si>
    <t>M1 NI ADR / Kemis</t>
  </si>
  <si>
    <t>070213-2</t>
  </si>
  <si>
    <t>Odpadna folija-plastika</t>
  </si>
  <si>
    <t>M1 NI ADR / Koto, Cep, (Dinos)</t>
  </si>
  <si>
    <t>070214-2</t>
  </si>
  <si>
    <t>*Odpadki aditivov,ki vsebujejo nev.snovi</t>
  </si>
  <si>
    <t>M1 ADR: 3077, r.9 / ???</t>
  </si>
  <si>
    <t>070215-2</t>
  </si>
  <si>
    <t>Odpadki aditivov, ki niso v 070214</t>
  </si>
  <si>
    <t>070217-2</t>
  </si>
  <si>
    <t>Odpadki, ki vsebujejo silikone...</t>
  </si>
  <si>
    <t>070299-2</t>
  </si>
  <si>
    <t>070299-9</t>
  </si>
  <si>
    <t>070304-2</t>
  </si>
  <si>
    <t>*Druga organska topila, pralne tekočine</t>
  </si>
  <si>
    <t>M2 ADR:DA UN 1993, r.3/Kemis,Pinus</t>
  </si>
  <si>
    <t>070308-2</t>
  </si>
  <si>
    <t>*Drugi ostanki iz destilacij in reakcij</t>
  </si>
  <si>
    <t>070399-1</t>
  </si>
  <si>
    <t>Ekologija, Pinus</t>
  </si>
  <si>
    <t>070399-2</t>
  </si>
  <si>
    <t>ADR: DA-sproti pred prevzemom/???</t>
  </si>
  <si>
    <t>070401-2</t>
  </si>
  <si>
    <t>*Pralne tek.na vodni osnovi</t>
  </si>
  <si>
    <t>070413-2</t>
  </si>
  <si>
    <t>*Trdni odpadki, ki vsebujejo nev.snovi</t>
  </si>
  <si>
    <t>070501-2</t>
  </si>
  <si>
    <t>*Pralne raztopine in lužnice</t>
  </si>
  <si>
    <t>ADR: DA-sproti pred prevzemom/Kemis</t>
  </si>
  <si>
    <t>070504-2</t>
  </si>
  <si>
    <t>*Organska topila</t>
  </si>
  <si>
    <t>M2 ADR: DA UN 1993, r.3Kemis</t>
  </si>
  <si>
    <t>070508-1</t>
  </si>
  <si>
    <t>*Drugi ostanki iz destilacij</t>
  </si>
  <si>
    <t>M2 NI ADR / Kemis</t>
  </si>
  <si>
    <t>070508-2</t>
  </si>
  <si>
    <t>070513-2</t>
  </si>
  <si>
    <t>*Trdni odp, ki vsebujejo nev.snovi</t>
  </si>
  <si>
    <t>070601-2</t>
  </si>
  <si>
    <t>*Šamponi, vodne raztopine</t>
  </si>
  <si>
    <t>070603-2</t>
  </si>
  <si>
    <t>*Organska halog. topila</t>
  </si>
  <si>
    <t>070604-2</t>
  </si>
  <si>
    <t>*Druga topila in mešanica topil, nitro</t>
  </si>
  <si>
    <t>M2 ADR: DA UN 1993, r.3/Kemis</t>
  </si>
  <si>
    <t>070612-2</t>
  </si>
  <si>
    <t>Blato iz čiščenja odpadnih voda...</t>
  </si>
  <si>
    <t>Ni mešanja</t>
  </si>
  <si>
    <t>070699-2</t>
  </si>
  <si>
    <t>ADR: DA-sproti pred prevzemom/Pinus</t>
  </si>
  <si>
    <t>070701-2</t>
  </si>
  <si>
    <t>070704-2</t>
  </si>
  <si>
    <t>080111-2</t>
  </si>
  <si>
    <t>*Odpadne barve in laki</t>
  </si>
  <si>
    <t>M1, M2 UN3077, r.9 /Kemis(tek), AVG(trd</t>
  </si>
  <si>
    <t>080111-9</t>
  </si>
  <si>
    <t>*Odpadne barve in laki nad 2T</t>
  </si>
  <si>
    <t>M1, M2 ADR: UN 3077, r.9/Izvoz Avg</t>
  </si>
  <si>
    <t>080112-2</t>
  </si>
  <si>
    <t>Odpadne barve in laki, ki niso v 080111</t>
  </si>
  <si>
    <t>M1, M2 NI ADR /Kemis (tekoč), AVG (trden</t>
  </si>
  <si>
    <t>080113-2</t>
  </si>
  <si>
    <t>*Mulj barv in lakov</t>
  </si>
  <si>
    <t>M1 NI ADR / Kemis (tekoč), AVG (trden)</t>
  </si>
  <si>
    <t>080113-9</t>
  </si>
  <si>
    <t>*Mulj barv in lakov nad 2T</t>
  </si>
  <si>
    <t>M1 NI ADR / Izvoz AVG</t>
  </si>
  <si>
    <t>080114-1</t>
  </si>
  <si>
    <t>Mulji barv ali lakov...</t>
  </si>
  <si>
    <t>080114-2</t>
  </si>
  <si>
    <t>Mulji barv ali lakov, ki niso navedeni..</t>
  </si>
  <si>
    <t>080115-2</t>
  </si>
  <si>
    <t>*Vodni mulji barv in lakov</t>
  </si>
  <si>
    <t>M1, M2 UN3082, r.9/Kemis(tek), AVG (trd)</t>
  </si>
  <si>
    <t>080115-9</t>
  </si>
  <si>
    <t>*Vodni mulji barv in lakov nad 2T</t>
  </si>
  <si>
    <t>M1, M2 ADR: UN 3082, r.9 / Kemis</t>
  </si>
  <si>
    <t>080116-2</t>
  </si>
  <si>
    <t>Vodni mulji barv in lakov</t>
  </si>
  <si>
    <t>080117-2</t>
  </si>
  <si>
    <t>*Odpadki od odstr.barv in lakov</t>
  </si>
  <si>
    <t>M1, M2 NI ADR / Kemis</t>
  </si>
  <si>
    <t>080118-2</t>
  </si>
  <si>
    <t>Odpadki iz ostranj. brav in lakov</t>
  </si>
  <si>
    <t>080119-2</t>
  </si>
  <si>
    <t>*Vodne suspenzije barv in lakov lakirna</t>
  </si>
  <si>
    <t>M1, M2 ADR: UN 3077, r.9 / Kemis</t>
  </si>
  <si>
    <t>080120-2</t>
  </si>
  <si>
    <t>Vodne suspenzije barv in lakov, ki niso</t>
  </si>
  <si>
    <t>080121-2</t>
  </si>
  <si>
    <t>*Odpadki sred. za odstr.barv ali lakov</t>
  </si>
  <si>
    <t>M1, M2 ADR: UN 1993, r.3  / Kemis</t>
  </si>
  <si>
    <t>080199-2</t>
  </si>
  <si>
    <t>M1 NI ADR / ???</t>
  </si>
  <si>
    <t>080201-2</t>
  </si>
  <si>
    <t>Odpadna praškasta sredstva za površ.zašč</t>
  </si>
  <si>
    <t>M1 NI ADR / Surovina</t>
  </si>
  <si>
    <t>080307-2</t>
  </si>
  <si>
    <t>Vodni mulji, ki vsebujejo tisk.barve</t>
  </si>
  <si>
    <t>M1 ADR: UN 3077, r.9 / Kemis, Pinus</t>
  </si>
  <si>
    <t>080308-2</t>
  </si>
  <si>
    <t>Vodne odp. raztopine z barvami</t>
  </si>
  <si>
    <t>M1 / Kemis</t>
  </si>
  <si>
    <t>080308-9</t>
  </si>
  <si>
    <t>M1 ADR: UN 3082, r.9 / Kemis</t>
  </si>
  <si>
    <t>080312-2</t>
  </si>
  <si>
    <t>*Odpadne tisk.barve</t>
  </si>
  <si>
    <t>080313-2</t>
  </si>
  <si>
    <t>Odpadne tisk.barve, ki niso pod 08 03 12</t>
  </si>
  <si>
    <t>M2, NI ADR</t>
  </si>
  <si>
    <t>080314-2</t>
  </si>
  <si>
    <t>*Mulji tisk.barv, ki vsebujejo nev.snovi</t>
  </si>
  <si>
    <t>M1 / Izvoz AVG</t>
  </si>
  <si>
    <t>080316-2</t>
  </si>
  <si>
    <t>*Odpadne raztopine za jedkanje</t>
  </si>
  <si>
    <t>080317-2</t>
  </si>
  <si>
    <t>*Tiskarski tonerji (kartuše)</t>
  </si>
  <si>
    <t>080318-2</t>
  </si>
  <si>
    <t>Odpadni tisk. tonerji, ki niso v ...</t>
  </si>
  <si>
    <t>NI ADR /</t>
  </si>
  <si>
    <t>080399-2</t>
  </si>
  <si>
    <t>080409-2</t>
  </si>
  <si>
    <t>*Lepila in tesnilne mase</t>
  </si>
  <si>
    <t>M1 ADR: DA-sproti pred prevzemom/ AVG</t>
  </si>
  <si>
    <t>080410-2</t>
  </si>
  <si>
    <t>Odpadna lepila in tes.mase, ki niso...</t>
  </si>
  <si>
    <t>080411-2</t>
  </si>
  <si>
    <t>*Mulji lepil in tesn. mas z nev.snovmi</t>
  </si>
  <si>
    <t>M1 ADR: DA-sproti pred prevzemom/Kemis</t>
  </si>
  <si>
    <t>080412-2</t>
  </si>
  <si>
    <t>Mulji lepil in tesnilnih mas...</t>
  </si>
  <si>
    <t>080413-2</t>
  </si>
  <si>
    <t>*Vodni mulji, ki vsebujejo lepila...</t>
  </si>
  <si>
    <t>080414-2</t>
  </si>
  <si>
    <t>Vodni mulji z lepili...</t>
  </si>
  <si>
    <t>NI MEŠANJA</t>
  </si>
  <si>
    <t>080415-2</t>
  </si>
  <si>
    <t>*Vodne odp.raztopine lepil...</t>
  </si>
  <si>
    <t>M1, M2 ADR: DA-sproti pred prevz./Kemis</t>
  </si>
  <si>
    <t>080416-2</t>
  </si>
  <si>
    <t>Odpadne vodne raztopine z lepili...</t>
  </si>
  <si>
    <t>Pinus, Kemis</t>
  </si>
  <si>
    <t>080501-2</t>
  </si>
  <si>
    <t>*Odpadni izocianati</t>
  </si>
  <si>
    <t>AVG-notifikacija samo za TKK</t>
  </si>
  <si>
    <t>090101-2</t>
  </si>
  <si>
    <t>*Razvijalci in aktivat.na vod.osnovi</t>
  </si>
  <si>
    <t>NI ADR / Kemis</t>
  </si>
  <si>
    <t>090102-2</t>
  </si>
  <si>
    <t>*Razvijalci za offset plošče</t>
  </si>
  <si>
    <t>090103-2</t>
  </si>
  <si>
    <t>*Razvijalci na osnovi topil</t>
  </si>
  <si>
    <t>090104-2</t>
  </si>
  <si>
    <t>*Fiksirne raztopine</t>
  </si>
  <si>
    <t>090105-2</t>
  </si>
  <si>
    <t>*Belilne in belilno-fiksirne raztopine</t>
  </si>
  <si>
    <t>Kemis, Pinus</t>
  </si>
  <si>
    <t>090108-2</t>
  </si>
  <si>
    <t>Filmi in fotog.papir,ki ne vsebuje srebr</t>
  </si>
  <si>
    <t>090113-2</t>
  </si>
  <si>
    <t>*Odpadne vodne raztop. iz srebra</t>
  </si>
  <si>
    <t>100101-2</t>
  </si>
  <si>
    <t>Pepel, žlindra in kotlovni prah...</t>
  </si>
  <si>
    <t>Ni mešanja Kemis ne odstranjuje</t>
  </si>
  <si>
    <t>100101-3</t>
  </si>
  <si>
    <t>KEMIS NE ODSTRANJUJE</t>
  </si>
  <si>
    <t>100103-2</t>
  </si>
  <si>
    <t>Elektrofiltrski pepel iz kur.nap...</t>
  </si>
  <si>
    <t>100118-2</t>
  </si>
  <si>
    <t>*Odpadki, ki vsebujejo nev.snovi....</t>
  </si>
  <si>
    <t>100201-2</t>
  </si>
  <si>
    <t>**Odpadki iz predelave žlindre</t>
  </si>
  <si>
    <t>100211-2</t>
  </si>
  <si>
    <t>*Odpadki, iz obdelave hladilne vode</t>
  </si>
  <si>
    <t>100299-2</t>
  </si>
  <si>
    <t>NI ADR / ???</t>
  </si>
  <si>
    <t>100909-2</t>
  </si>
  <si>
    <t>*Prah dimnih plinov,ki vsebuje nev.snovi</t>
  </si>
  <si>
    <t>100913-2</t>
  </si>
  <si>
    <t>**Odpadna veziva, ki vsebujejo nev.snovi</t>
  </si>
  <si>
    <t>101008-2</t>
  </si>
  <si>
    <t>Odpadne uporabljene livarske forme...</t>
  </si>
  <si>
    <t>101011-2</t>
  </si>
  <si>
    <t>*Drugi delci, ki vsebujejo nev.snovi</t>
  </si>
  <si>
    <t>ADR: DA -sproti pred prevzemom / ???</t>
  </si>
  <si>
    <t>101014-2</t>
  </si>
  <si>
    <t>Odpadna veziva,ki niso navedena v 101013</t>
  </si>
  <si>
    <t>101103-2</t>
  </si>
  <si>
    <t>101116-2</t>
  </si>
  <si>
    <t>Trdni odpadki iz čiščenja dimnih plinov</t>
  </si>
  <si>
    <t>ADR: DA -sproti pred prevzemom / Sauber.</t>
  </si>
  <si>
    <t>101119-2</t>
  </si>
  <si>
    <t>*Trdni odpadki iz čiščenja odp.voda</t>
  </si>
  <si>
    <t>101120-2</t>
  </si>
  <si>
    <t>Trdni odpadki iz čišč. odpadne vode</t>
  </si>
  <si>
    <t>101201-2</t>
  </si>
  <si>
    <t>Odpadna surova zmes pred žganjem</t>
  </si>
  <si>
    <t>101208-2</t>
  </si>
  <si>
    <t>Odpadna keramika, opeke...</t>
  </si>
  <si>
    <t>101299-2</t>
  </si>
  <si>
    <t>Ni mešanja KEMIS NE ODSTRANJUJE</t>
  </si>
  <si>
    <t>101311-2</t>
  </si>
  <si>
    <t>Odpadki iz proizvodnje sest.materialov</t>
  </si>
  <si>
    <t>101314-2</t>
  </si>
  <si>
    <t>Odpadni beton in betonski mulj</t>
  </si>
  <si>
    <t>110105-2</t>
  </si>
  <si>
    <t>*Kisline za luženja</t>
  </si>
  <si>
    <t>110106-2</t>
  </si>
  <si>
    <t>*Kisline, ki niso navedene drugje</t>
  </si>
  <si>
    <t>ADR: DA -sproti /EKOLOGIJA</t>
  </si>
  <si>
    <t>110107-2</t>
  </si>
  <si>
    <t>*Baze (lugi) za luženje</t>
  </si>
  <si>
    <t>ADR: DA -sproti EKOLOGIJA</t>
  </si>
  <si>
    <t>110108-2</t>
  </si>
  <si>
    <t>*Mulj iz fosfatiranja</t>
  </si>
  <si>
    <t>ADR: DA -sproti / Kemis</t>
  </si>
  <si>
    <t>110109-2</t>
  </si>
  <si>
    <t>*Mulji in filtrne pogače z nev.snovmi</t>
  </si>
  <si>
    <t>110110-2</t>
  </si>
  <si>
    <t>Mulji in filtrne pogače, ki niso pod...</t>
  </si>
  <si>
    <t>NI mešanja</t>
  </si>
  <si>
    <t>110111-2</t>
  </si>
  <si>
    <t>*Vode pri obdelavi kovin</t>
  </si>
  <si>
    <t>ADR: DA -sproti pred prevzemom/Ekologija</t>
  </si>
  <si>
    <t>110112-2</t>
  </si>
  <si>
    <t>Tekoč. za izpiranje na vodni osnovi</t>
  </si>
  <si>
    <t>110113-2</t>
  </si>
  <si>
    <t>*Odpadki iz razmaščevanja</t>
  </si>
  <si>
    <t>110114-2</t>
  </si>
  <si>
    <t>Odpadki iz razmaščevanjam, ki niso...</t>
  </si>
  <si>
    <t>110115-2</t>
  </si>
  <si>
    <t>*Mulji iz membranskih sistemov</t>
  </si>
  <si>
    <t>110116-2</t>
  </si>
  <si>
    <t>*Nasičene ali izr.smole ionskih izmenjav</t>
  </si>
  <si>
    <t>110198-2</t>
  </si>
  <si>
    <t>*Drugi odpadki iz obdel. kovin</t>
  </si>
  <si>
    <t>NI ADR / Ekologija</t>
  </si>
  <si>
    <t>110301-2</t>
  </si>
  <si>
    <t>**Odpadki, ki vsebujejo cianid</t>
  </si>
  <si>
    <t>120102-2</t>
  </si>
  <si>
    <t>NI ADR / DINOS</t>
  </si>
  <si>
    <t>120103-2</t>
  </si>
  <si>
    <t>120104-2</t>
  </si>
  <si>
    <t>120105-2</t>
  </si>
  <si>
    <t>Drobci in ostružki plastike</t>
  </si>
  <si>
    <t>Ni mešanja (Elan - zelena lista)</t>
  </si>
  <si>
    <t>120107-2</t>
  </si>
  <si>
    <t>*Strojna olja brez halogenov</t>
  </si>
  <si>
    <t>120107-8</t>
  </si>
  <si>
    <t>120107-9</t>
  </si>
  <si>
    <t>120109-1</t>
  </si>
  <si>
    <t>*Emulzija, ki ne vsebuje halogne</t>
  </si>
  <si>
    <t>NI ADR / Ekoinž., ČN Domžale</t>
  </si>
  <si>
    <t>120109-2</t>
  </si>
  <si>
    <t>*Emulzija, ki ne vsebuje halogene</t>
  </si>
  <si>
    <t>NI ADR / Ekoinženiring, Tehnika Set</t>
  </si>
  <si>
    <t>120109-9</t>
  </si>
  <si>
    <t>120111-2</t>
  </si>
  <si>
    <t>**šifra ne obstaja</t>
  </si>
  <si>
    <t>M1 NI ADR / KEMIS, ni več šifre</t>
  </si>
  <si>
    <t>120112-2</t>
  </si>
  <si>
    <t>*Izrabljerni voski in masti</t>
  </si>
  <si>
    <t>M1 NI ADR / Salonit</t>
  </si>
  <si>
    <t>120113-2</t>
  </si>
  <si>
    <t>120114-2</t>
  </si>
  <si>
    <t>*Strojni mulji, ki vsebujejo nev.snovi</t>
  </si>
  <si>
    <t>120114-9</t>
  </si>
  <si>
    <t>120115-2</t>
  </si>
  <si>
    <t>Strojni mulji, ki niso v 120114</t>
  </si>
  <si>
    <t>120117-2</t>
  </si>
  <si>
    <t>Odpadki iz peskanja</t>
  </si>
  <si>
    <t>NI ADR / SPG Miroslav Pačnik, Termit</t>
  </si>
  <si>
    <t>120118-2</t>
  </si>
  <si>
    <t>*Kovinski mulj, ki vsebuje olje</t>
  </si>
  <si>
    <t>120118-9</t>
  </si>
  <si>
    <t>120120-2</t>
  </si>
  <si>
    <t>*Brusilna telesa z nevarnimi snovmi</t>
  </si>
  <si>
    <t>M1 NI ADR / Saubermacher Ptuj</t>
  </si>
  <si>
    <t>120121-2</t>
  </si>
  <si>
    <t>Brusilna telesa, ki niso v 120120</t>
  </si>
  <si>
    <t>120199-2</t>
  </si>
  <si>
    <t>120301-2</t>
  </si>
  <si>
    <t>*Pralne tekočine na vodni osnovi</t>
  </si>
  <si>
    <t>M2 NI ADR / Ekoinženiring, Tehnika set</t>
  </si>
  <si>
    <t>120301-8</t>
  </si>
  <si>
    <t>M2 NI ADR / ČN Domžale</t>
  </si>
  <si>
    <t>120301-9</t>
  </si>
  <si>
    <t>130110-1</t>
  </si>
  <si>
    <t>*Neklorirano hidravlično olje</t>
  </si>
  <si>
    <t>NI ADR / Salonit</t>
  </si>
  <si>
    <t>130110-2</t>
  </si>
  <si>
    <t>130110-8</t>
  </si>
  <si>
    <t>130110-9</t>
  </si>
  <si>
    <t>130111-2</t>
  </si>
  <si>
    <t>*Sintetična hidravlična olja</t>
  </si>
  <si>
    <t>130111-9</t>
  </si>
  <si>
    <t>130113-2</t>
  </si>
  <si>
    <t>*Druga hidravlična olja</t>
  </si>
  <si>
    <t>130204-2</t>
  </si>
  <si>
    <t>**Klorirano motorno olje</t>
  </si>
  <si>
    <t>NIMAMO DOVOLJENJA</t>
  </si>
  <si>
    <t>130205-1</t>
  </si>
  <si>
    <t>*Neklorirano motorno olje</t>
  </si>
  <si>
    <t>130205-2</t>
  </si>
  <si>
    <t>NI ADR / Salonit, Izvoz Avista</t>
  </si>
  <si>
    <t>130205-8</t>
  </si>
  <si>
    <t>130205-9</t>
  </si>
  <si>
    <t>130206-2</t>
  </si>
  <si>
    <t>*Sintetična olja</t>
  </si>
  <si>
    <t>130206-8</t>
  </si>
  <si>
    <t>*Sintetična motorna olja</t>
  </si>
  <si>
    <t>130207-2</t>
  </si>
  <si>
    <t>**Lahko biorazgradljiva olja</t>
  </si>
  <si>
    <t>130208-1</t>
  </si>
  <si>
    <t>*Druga motorna olja</t>
  </si>
  <si>
    <t>130208-2</t>
  </si>
  <si>
    <t>130208-8</t>
  </si>
  <si>
    <t>130208-9</t>
  </si>
  <si>
    <t>130301-2</t>
  </si>
  <si>
    <t>**Izolirna olja in olja za prenos toplo.</t>
  </si>
  <si>
    <t>130306-1</t>
  </si>
  <si>
    <t>**Mineralna klorirana olja</t>
  </si>
  <si>
    <t>130306-2</t>
  </si>
  <si>
    <t>130306-8</t>
  </si>
  <si>
    <t>NI ADR / SAlonit</t>
  </si>
  <si>
    <t>130306-9</t>
  </si>
  <si>
    <t>130307-1</t>
  </si>
  <si>
    <t>*Kalilno olje, neklorirana olja</t>
  </si>
  <si>
    <t>130307-2</t>
  </si>
  <si>
    <t>*Mineralna neklorirana izolirna olja</t>
  </si>
  <si>
    <t>130307-8</t>
  </si>
  <si>
    <t>130307-9</t>
  </si>
  <si>
    <t>130310-2</t>
  </si>
  <si>
    <t>*Druga izolirna olja</t>
  </si>
  <si>
    <t>130310-8</t>
  </si>
  <si>
    <t>130403-2</t>
  </si>
  <si>
    <t>*Kalužna (ladijska) olja iz druge plovbe</t>
  </si>
  <si>
    <t>Salonit</t>
  </si>
  <si>
    <t>130403-9</t>
  </si>
  <si>
    <t>130501-2</t>
  </si>
  <si>
    <t>*Trdne snovi iz naprav za ločevanje olja</t>
  </si>
  <si>
    <t>130502-1</t>
  </si>
  <si>
    <t>*Mulji iz naprav za ločevanje olja in vo</t>
  </si>
  <si>
    <t>M1 NI ADR / Izvoz Avg</t>
  </si>
  <si>
    <t>130502-2</t>
  </si>
  <si>
    <t>130502-9</t>
  </si>
  <si>
    <t>130503-1</t>
  </si>
  <si>
    <t>*Mulji iz lovilcev olj</t>
  </si>
  <si>
    <t>M1 NI ADR / Izvoz</t>
  </si>
  <si>
    <t>130503-2</t>
  </si>
  <si>
    <t>*Mulji iz lovilcev olj - KG</t>
  </si>
  <si>
    <t>130506-1</t>
  </si>
  <si>
    <t>*Olja iz naprav za ločevanje olja in vod</t>
  </si>
  <si>
    <t>130506-2</t>
  </si>
  <si>
    <t>130506-8</t>
  </si>
  <si>
    <t>130506-9</t>
  </si>
  <si>
    <t>130507/1-2</t>
  </si>
  <si>
    <t>*Zaoljena voda</t>
  </si>
  <si>
    <t>130507-1</t>
  </si>
  <si>
    <t>*Zaoljena voda - m3</t>
  </si>
  <si>
    <t>130507-2</t>
  </si>
  <si>
    <t>*Zaoljena voda - KG</t>
  </si>
  <si>
    <t>NI ADR / LASTNA PREDELAVA, Agj</t>
  </si>
  <si>
    <t>130507-9</t>
  </si>
  <si>
    <t>130508-1</t>
  </si>
  <si>
    <t>*Mešanica mulja odp. iz LOM -m3</t>
  </si>
  <si>
    <t>130508-2</t>
  </si>
  <si>
    <t>*Mešanica mulja odp iz LOM</t>
  </si>
  <si>
    <t>130701-2</t>
  </si>
  <si>
    <t>*Kurilno olje in dizel</t>
  </si>
  <si>
    <t>M2 ADR: UN 1993, r.3 /Kemis</t>
  </si>
  <si>
    <t>130701-9</t>
  </si>
  <si>
    <t>130702-2</t>
  </si>
  <si>
    <t>*Bencin</t>
  </si>
  <si>
    <t>M2 ADR: UN 1203, r.3/ Kemis</t>
  </si>
  <si>
    <t>130703-1</t>
  </si>
  <si>
    <t>*Druga goriva (vključno z mešanicami)</t>
  </si>
  <si>
    <t>M2 ADR: UN 1268, r.3 / Kemis</t>
  </si>
  <si>
    <t>130703-2</t>
  </si>
  <si>
    <t>M2 ADR: UN 1268, r.3 / ???</t>
  </si>
  <si>
    <t>130802-2</t>
  </si>
  <si>
    <t>*Druge emulzije</t>
  </si>
  <si>
    <t>130899-2</t>
  </si>
  <si>
    <t>*Odpadki, ki niso navedeni drugje</t>
  </si>
  <si>
    <t>140601-2</t>
  </si>
  <si>
    <t>*Fluorokloroogljikovodiki, HCFC, HFC</t>
  </si>
  <si>
    <t>140602-2</t>
  </si>
  <si>
    <t>*Druga halog.topila , TKL, perklor</t>
  </si>
  <si>
    <t>140603-2</t>
  </si>
  <si>
    <t>*Druga topila in mešanice topil</t>
  </si>
  <si>
    <t>M2 ADR: DA UN 1993, r.3/Kemis, Pinus</t>
  </si>
  <si>
    <t>140603-9</t>
  </si>
  <si>
    <t>*Druga topila in mešanice topil nad 2T</t>
  </si>
  <si>
    <t>140604-2</t>
  </si>
  <si>
    <t>*Mulji,ki vsebujejo halog.topil</t>
  </si>
  <si>
    <t>M1 ADR: DA sproti pred prevzemom/Kemis</t>
  </si>
  <si>
    <t>140605-2</t>
  </si>
  <si>
    <t>*Trdni odp., ki vsebujejo druga topila</t>
  </si>
  <si>
    <t>150101/1-2</t>
  </si>
  <si>
    <t>Papirna in lepenkasta embalaža</t>
  </si>
  <si>
    <t>M1 NI ADR / Dinos</t>
  </si>
  <si>
    <t>150101-2</t>
  </si>
  <si>
    <t>**Papirna in lepenkasta embalaža</t>
  </si>
  <si>
    <t>M1 NI ADR / Dinos-NIMAMO DOVOLJENJA</t>
  </si>
  <si>
    <t>150102/1-9</t>
  </si>
  <si>
    <t>M1 NI ADR / Omaplast, Dinos</t>
  </si>
  <si>
    <t>150102-1</t>
  </si>
  <si>
    <t>150102-2</t>
  </si>
  <si>
    <t>150102-3</t>
  </si>
  <si>
    <t>Plastična embalaža (vreča)-INTERSEROH</t>
  </si>
  <si>
    <t>150104/1-2</t>
  </si>
  <si>
    <t>150104-2</t>
  </si>
  <si>
    <t>150104-3</t>
  </si>
  <si>
    <t>Kovinska embalaža sodi 200 l -kos</t>
  </si>
  <si>
    <t>150106-2</t>
  </si>
  <si>
    <t>150106-9</t>
  </si>
  <si>
    <t>Mešana embalaža-odp.nagr. sveče</t>
  </si>
  <si>
    <t>Plastkom</t>
  </si>
  <si>
    <t>150107-2</t>
  </si>
  <si>
    <t>***Steklena embalaža</t>
  </si>
  <si>
    <t>150110/1-2</t>
  </si>
  <si>
    <t>*Embalaža - spreji</t>
  </si>
  <si>
    <t>samo za potrebe izdaje ponudb in računov</t>
  </si>
  <si>
    <t>150110-1</t>
  </si>
  <si>
    <t>Embalaža onesnažena z nev.snovmi</t>
  </si>
  <si>
    <t>150110-2</t>
  </si>
  <si>
    <t>*Embalaža onesnažena z nev.snovmi</t>
  </si>
  <si>
    <t>M1 ADR: UN 3509, r.9 /</t>
  </si>
  <si>
    <t>150110-3</t>
  </si>
  <si>
    <t>*Zaoljena embalaža-IBC</t>
  </si>
  <si>
    <t>150111-2</t>
  </si>
  <si>
    <t>*Kovinska emb.,ki vsebuje nevaren trden</t>
  </si>
  <si>
    <t>NE PREVZEMAMO !!!!</t>
  </si>
  <si>
    <t>150202/1-2</t>
  </si>
  <si>
    <t>**Absorbenti</t>
  </si>
  <si>
    <t>150202/2-2</t>
  </si>
  <si>
    <t>**Filtri lakirniških delavnic</t>
  </si>
  <si>
    <t>150202-2</t>
  </si>
  <si>
    <t>*Mastne krpe, filtri lak. del., absorber</t>
  </si>
  <si>
    <t>M1 ADR: UN 3077, r.9 / Izvoz AVG</t>
  </si>
  <si>
    <t>150202-9</t>
  </si>
  <si>
    <t>*Mastne krpe,lak.filtri, absorber nad 2T</t>
  </si>
  <si>
    <t>150203-2</t>
  </si>
  <si>
    <t>Zračni filtri (kg)</t>
  </si>
  <si>
    <t>M1 NI ADR / Kot, Surovina</t>
  </si>
  <si>
    <t>160107-1</t>
  </si>
  <si>
    <t>**Odpadni oljni filtri</t>
  </si>
  <si>
    <t>160107-2</t>
  </si>
  <si>
    <t>*Odpadni oljni filtri (kg)</t>
  </si>
  <si>
    <t>M1 NI ADR / Ekoinženiring</t>
  </si>
  <si>
    <t>160107-9</t>
  </si>
  <si>
    <t>*Oljni filtri (t)</t>
  </si>
  <si>
    <t>M1 NI ADR /</t>
  </si>
  <si>
    <t>160108-2</t>
  </si>
  <si>
    <t>*Sestavine, ki vsebujejo živo srebro</t>
  </si>
  <si>
    <t>160110-2</t>
  </si>
  <si>
    <t>**Eksplozivne sestavine (zračne blaz.)</t>
  </si>
  <si>
    <t>160111-2</t>
  </si>
  <si>
    <t>*Zavorne obloge z abestom</t>
  </si>
  <si>
    <t>NI ADR / Dinos-NI ODSTRANJEVANJA</t>
  </si>
  <si>
    <t>160112-2</t>
  </si>
  <si>
    <t>Zavorne obloge brez azbesta</t>
  </si>
  <si>
    <t>NI ADR / Dinos/KEMIS NE ODSTRANJUJE</t>
  </si>
  <si>
    <t>160113-2</t>
  </si>
  <si>
    <t>*Zavorne tekočine</t>
  </si>
  <si>
    <t>160113-8</t>
  </si>
  <si>
    <t>160114-2</t>
  </si>
  <si>
    <t>*Hladilna tekočina z nev.snovmi</t>
  </si>
  <si>
    <t>M2 NI ADR / ???</t>
  </si>
  <si>
    <t>160115-2</t>
  </si>
  <si>
    <t>Hladilna tekočina</t>
  </si>
  <si>
    <t>160117-2</t>
  </si>
  <si>
    <t>NI ADR / Dinos (vse enote)</t>
  </si>
  <si>
    <t>160118-2</t>
  </si>
  <si>
    <t>160119-2</t>
  </si>
  <si>
    <t>Plastika, odbijači</t>
  </si>
  <si>
    <t>M1 NI ADR / Dinos (vse enote)</t>
  </si>
  <si>
    <t>160120-2</t>
  </si>
  <si>
    <t>Vetrobransko steklo</t>
  </si>
  <si>
    <t>NI ADR / Dinos ČRNUČE</t>
  </si>
  <si>
    <t>160121-2</t>
  </si>
  <si>
    <t>*Cevi, drugi deli avto</t>
  </si>
  <si>
    <t>160122-2</t>
  </si>
  <si>
    <t>Sestavine, ki niso navedene drugje</t>
  </si>
  <si>
    <t>NI ADR / Dinos</t>
  </si>
  <si>
    <t>160199-2</t>
  </si>
  <si>
    <t>160209-2</t>
  </si>
  <si>
    <t>**Transformatorji in kondenzatorji s PCB</t>
  </si>
  <si>
    <t>160212-2</t>
  </si>
  <si>
    <t>**Zavržena opr., ki vsebuje prosti azbes</t>
  </si>
  <si>
    <t>160213-2</t>
  </si>
  <si>
    <t>**Monitorji, kondenzatorji</t>
  </si>
  <si>
    <t>160214-2</t>
  </si>
  <si>
    <t>**Nenevarna zavržena elek.oprema</t>
  </si>
  <si>
    <t>160215-2</t>
  </si>
  <si>
    <t>**Nev.sest., odstranjene iz zavržene op.</t>
  </si>
  <si>
    <t>160303-2</t>
  </si>
  <si>
    <t>*Anorganski odp., ki vsebujejo nev.snovi</t>
  </si>
  <si>
    <t>NI mešanja/EKOLOGIJA</t>
  </si>
  <si>
    <t>160304-2</t>
  </si>
  <si>
    <t>Anorganski odpadki, ki niso v 160303</t>
  </si>
  <si>
    <t>NI ADR /-NI ODSTRANJEVANJA!!!!</t>
  </si>
  <si>
    <t>160305-2</t>
  </si>
  <si>
    <t>*Organski odpadki,ki vsebujejo nev.snovi</t>
  </si>
  <si>
    <t>160306-2</t>
  </si>
  <si>
    <t>Organski odpadki,ki niso zajeti v 160305</t>
  </si>
  <si>
    <t>NI ADR / Ekologija???</t>
  </si>
  <si>
    <t>160504-2</t>
  </si>
  <si>
    <t>*Plini v tlačnih posodah</t>
  </si>
  <si>
    <t>ADR: DA sproti pred prevzemom -NI ODSTRA</t>
  </si>
  <si>
    <t>160506-2</t>
  </si>
  <si>
    <t>*Laboratorijske kemikalije</t>
  </si>
  <si>
    <t>ADR: DA sproti Ekologija, Pinus, AVG</t>
  </si>
  <si>
    <t>160507-2</t>
  </si>
  <si>
    <t>*Zavržene anorganske kemikalije</t>
  </si>
  <si>
    <t>ADR: DA sproti pred prevzemom /PINUS</t>
  </si>
  <si>
    <t>160508-2</t>
  </si>
  <si>
    <t>*Organske kemikalije,polimerizi</t>
  </si>
  <si>
    <t>M2 ADR: DA sproti / Kemis, Ekologija</t>
  </si>
  <si>
    <t>160509-2</t>
  </si>
  <si>
    <t>Kemikalije ki niso zaj.160506</t>
  </si>
  <si>
    <t>ADR: DA sproti / Kemis, Ekologija</t>
  </si>
  <si>
    <t>160601-2</t>
  </si>
  <si>
    <t>*Svinčeve baterije</t>
  </si>
  <si>
    <t>ADR:UN 2794, če so poškodovane/Tabakum</t>
  </si>
  <si>
    <t>160601-2/1</t>
  </si>
  <si>
    <t>za račun Interseroh</t>
  </si>
  <si>
    <t>160602-2</t>
  </si>
  <si>
    <t>*Nikelj-kadmijeve baterije</t>
  </si>
  <si>
    <t>ADR: 2795, če so poškodovane /Izvoz Snam</t>
  </si>
  <si>
    <t>160604-2</t>
  </si>
  <si>
    <t>Alkalne baterije</t>
  </si>
  <si>
    <t>ADR: 2795, če so poškodovane /NI ODSTRAN</t>
  </si>
  <si>
    <t>160605-2</t>
  </si>
  <si>
    <t>ADR: DA sproti pred prevz/ sortiran SNAM</t>
  </si>
  <si>
    <t>160606-2</t>
  </si>
  <si>
    <t>*Tekočina akumulatorska</t>
  </si>
  <si>
    <t>Ekologija - NI ODSTRANJEVANJA , Jure</t>
  </si>
  <si>
    <t>160708-2</t>
  </si>
  <si>
    <t>*Odpadki, ki vsebujejo olje</t>
  </si>
  <si>
    <t>160709-1</t>
  </si>
  <si>
    <t>*Odpadki, ki vsebujejo druge nevarne sno</t>
  </si>
  <si>
    <t>M1, M2</t>
  </si>
  <si>
    <t>160709-2</t>
  </si>
  <si>
    <t>M1, M2 /Kemis (tekoče), AVG (trdno)</t>
  </si>
  <si>
    <t>160709-9</t>
  </si>
  <si>
    <t>160799-2</t>
  </si>
  <si>
    <t>160801-2</t>
  </si>
  <si>
    <t>Izrabljen katalizatorji, ki vsebujejo zl</t>
  </si>
  <si>
    <t>160903-2</t>
  </si>
  <si>
    <t>*Peroksid, npr. vodikov peroksid</t>
  </si>
  <si>
    <t>161001-2</t>
  </si>
  <si>
    <t>*Vodne raztopine z nev.snovmi</t>
  </si>
  <si>
    <t>M2 ADR: DA sproti pred prevzemom/Kemis</t>
  </si>
  <si>
    <t>161002-2</t>
  </si>
  <si>
    <t>Odpadne vodne razt., ki niso v 161001</t>
  </si>
  <si>
    <t>M2 Ni mešanja, CČN Domžale</t>
  </si>
  <si>
    <t>161002-9</t>
  </si>
  <si>
    <t>Odpadne vodne razt., ko niso v 161001</t>
  </si>
  <si>
    <t>ni mešanja</t>
  </si>
  <si>
    <t>161102-2</t>
  </si>
  <si>
    <t>Obloge in ognjevdržni mat....</t>
  </si>
  <si>
    <t>161103-2</t>
  </si>
  <si>
    <t>*Druge obloge in materiali...</t>
  </si>
  <si>
    <t>161106-2</t>
  </si>
  <si>
    <t>Obloge in ognjevzdržni materiali</t>
  </si>
  <si>
    <t>170201-2</t>
  </si>
  <si>
    <t>M1 NI ADR / Cro</t>
  </si>
  <si>
    <t>170605-2</t>
  </si>
  <si>
    <t>*Gradbeni materiali, ki vsebuje azbest</t>
  </si>
  <si>
    <t>Ni mešanja / JEKO-IN Jesenice</t>
  </si>
  <si>
    <t>170605-9</t>
  </si>
  <si>
    <t>170902-2</t>
  </si>
  <si>
    <t>**Kondenzator s PCB</t>
  </si>
  <si>
    <t>180103-2</t>
  </si>
  <si>
    <t>**Odpadki, ki z vidika preventive....</t>
  </si>
  <si>
    <t>180104-2</t>
  </si>
  <si>
    <t>**Odpadki, ki z vidika preventive...</t>
  </si>
  <si>
    <t>180106-2</t>
  </si>
  <si>
    <t>*Kemikalije,ki so sestavljene iz.nev.sno</t>
  </si>
  <si>
    <t>180110-2</t>
  </si>
  <si>
    <t>*Amalgamski odpadki iz zobozdravstva</t>
  </si>
  <si>
    <t>180201-2</t>
  </si>
  <si>
    <t>***Ostri predmeti (razen 18 02 02)</t>
  </si>
  <si>
    <t>180208-2</t>
  </si>
  <si>
    <t>***Odpadna zdravila</t>
  </si>
  <si>
    <t>190106-2</t>
  </si>
  <si>
    <t>*Tek.odpadki iz čišč.odpadnih plinov...</t>
  </si>
  <si>
    <t>190111-2</t>
  </si>
  <si>
    <t>*Ogorki in žlindra, ki vsebujejo nev.sno</t>
  </si>
  <si>
    <t>190114-2</t>
  </si>
  <si>
    <t>**Pepel, ki ni zajet v 19 01 13</t>
  </si>
  <si>
    <t>NI ADR / Cep</t>
  </si>
  <si>
    <t>190119-2</t>
  </si>
  <si>
    <t>190204-2</t>
  </si>
  <si>
    <t>*Pomešani odpadki, v katerih je nev.odp.</t>
  </si>
  <si>
    <t>190205/1-2</t>
  </si>
  <si>
    <t>*Galvanski mulj-tekoče</t>
  </si>
  <si>
    <t>M1 NI ADR /Kemis, Ekologija,Saubermacher</t>
  </si>
  <si>
    <t>190205-1</t>
  </si>
  <si>
    <t>190205-2</t>
  </si>
  <si>
    <t>*Galvanski mulj</t>
  </si>
  <si>
    <t>190205-9</t>
  </si>
  <si>
    <t>190207-2</t>
  </si>
  <si>
    <t>*Olja in konc. iz postopkov ločevan.</t>
  </si>
  <si>
    <t>190299-2</t>
  </si>
  <si>
    <t>190299-9</t>
  </si>
  <si>
    <t>190306-2</t>
  </si>
  <si>
    <t>*Odpadki,označeni kot nevarni,solidifi.</t>
  </si>
  <si>
    <t>190703-1</t>
  </si>
  <si>
    <t>Izcedne vode z odlagališč</t>
  </si>
  <si>
    <t>190703-2</t>
  </si>
  <si>
    <t>Izcedne vode iz odlagališč</t>
  </si>
  <si>
    <t>190801-2</t>
  </si>
  <si>
    <t>Ni mešanja, odp VOKA LJ, KOTO</t>
  </si>
  <si>
    <t>190801-9</t>
  </si>
  <si>
    <t>190802-2</t>
  </si>
  <si>
    <t>NI ADR/ Euronep</t>
  </si>
  <si>
    <t>190802-9</t>
  </si>
  <si>
    <t>190805-1</t>
  </si>
  <si>
    <t>Blato iz čiščenja kom. voda</t>
  </si>
  <si>
    <t>190805-2</t>
  </si>
  <si>
    <t>Blato iz čiščenja komunalnih odp. voda</t>
  </si>
  <si>
    <t>190806-2</t>
  </si>
  <si>
    <t>*Nasičene ali izrabljene smole</t>
  </si>
  <si>
    <t>190807-2</t>
  </si>
  <si>
    <t>*Raztopine in mulji iz regeneracije</t>
  </si>
  <si>
    <t>190809-1</t>
  </si>
  <si>
    <t>Masti iz LOM</t>
  </si>
  <si>
    <t>190809-2</t>
  </si>
  <si>
    <t>M1 NI ADR / ČN Domžale, Koto</t>
  </si>
  <si>
    <t>190810-2</t>
  </si>
  <si>
    <t>*Masti in oljne mešanice iz LOM</t>
  </si>
  <si>
    <t>190811-2</t>
  </si>
  <si>
    <t>*Blato iz biološke obdelave</t>
  </si>
  <si>
    <t>190812-2</t>
  </si>
  <si>
    <t>Blato iz biološke obdelave</t>
  </si>
  <si>
    <t>190813-2</t>
  </si>
  <si>
    <t>*Blato iz drugih čistilnih napr...</t>
  </si>
  <si>
    <t>Ni mešanja / Kemis</t>
  </si>
  <si>
    <t>190813-9</t>
  </si>
  <si>
    <t>190814-2</t>
  </si>
  <si>
    <t>Blato iz druge obdelave</t>
  </si>
  <si>
    <t>NI ADR / Surovina, Kemis, Termit, CČN</t>
  </si>
  <si>
    <t>190899-2</t>
  </si>
  <si>
    <t>190902-2</t>
  </si>
  <si>
    <t>190904-2</t>
  </si>
  <si>
    <t>190905-2</t>
  </si>
  <si>
    <t>Nasičene ali izrabljene smole</t>
  </si>
  <si>
    <t>190906-2</t>
  </si>
  <si>
    <t>Raztopine in mulji iz regener.ionskih iz</t>
  </si>
  <si>
    <t>191005-2</t>
  </si>
  <si>
    <t>*Druge frakcije, ki vsebujejo nev. snovi</t>
  </si>
  <si>
    <t>191201/1-2</t>
  </si>
  <si>
    <t>Papir ter karton in lepenka</t>
  </si>
  <si>
    <t>191201-2</t>
  </si>
  <si>
    <t>Ni mešanja DINOS</t>
  </si>
  <si>
    <t>191202-2</t>
  </si>
  <si>
    <t>ŠIFRA SAMO ZA PREDELAVO BATERIJ/ Dinos</t>
  </si>
  <si>
    <t>191203-2</t>
  </si>
  <si>
    <t>Ni mešanja/ KEMIS NE ODSTRANJUJE</t>
  </si>
  <si>
    <t>191204-2</t>
  </si>
  <si>
    <t>Plastika in guma</t>
  </si>
  <si>
    <t>Ni mešanja, KOto, Omaplast</t>
  </si>
  <si>
    <t>191206-2</t>
  </si>
  <si>
    <t>*Les, ki vsebuje nevarne snovi</t>
  </si>
  <si>
    <t>191207-2</t>
  </si>
  <si>
    <t>Ni mešanja PREDELAVA NICD BATERIJn Dinos</t>
  </si>
  <si>
    <t>191208-2</t>
  </si>
  <si>
    <t>191209-2</t>
  </si>
  <si>
    <t>Minerali (npr.pesek, kamenje)</t>
  </si>
  <si>
    <t>191210-9</t>
  </si>
  <si>
    <t>Gorljivi odpadki (iz odpadkov pridoblj.)</t>
  </si>
  <si>
    <t>M1, notifikacija EKOSISTEMI</t>
  </si>
  <si>
    <t>191211-2</t>
  </si>
  <si>
    <t>*Drugi odpadki iz meh. obdelave</t>
  </si>
  <si>
    <t>191212-9</t>
  </si>
  <si>
    <t>Drugi odpadki(tudi meš.odp.)...</t>
  </si>
  <si>
    <t>191301-2</t>
  </si>
  <si>
    <t>*Trdni odpadki iz sanacije tal</t>
  </si>
  <si>
    <t>191307-2</t>
  </si>
  <si>
    <t>*Odpadne vodne raztopine</t>
  </si>
  <si>
    <t>200108-2</t>
  </si>
  <si>
    <t>**Pomije</t>
  </si>
  <si>
    <t>200108-3</t>
  </si>
  <si>
    <t>Pomije-posredovanje</t>
  </si>
  <si>
    <t>200111-2</t>
  </si>
  <si>
    <t>200113-2</t>
  </si>
  <si>
    <t>*Topila</t>
  </si>
  <si>
    <t>M2 KEMIS NE SPREJEMA, Pinus</t>
  </si>
  <si>
    <t>200114-2</t>
  </si>
  <si>
    <t>**Kisline</t>
  </si>
  <si>
    <t>200119/1-3</t>
  </si>
  <si>
    <t>Pesticidi - mesečna akcija</t>
  </si>
  <si>
    <t>200119-2</t>
  </si>
  <si>
    <t>*Pesticidi</t>
  </si>
  <si>
    <t>Pinus</t>
  </si>
  <si>
    <t>200119-3</t>
  </si>
  <si>
    <t>Pesticidi - posamezne lokacije</t>
  </si>
  <si>
    <t>200121-2</t>
  </si>
  <si>
    <t>**Neonske žarnice</t>
  </si>
  <si>
    <t>200125/1-2</t>
  </si>
  <si>
    <t>Jedilno olje in masti</t>
  </si>
  <si>
    <t>200125/2-2</t>
  </si>
  <si>
    <t>Jedilno olje in masti - izvoz</t>
  </si>
  <si>
    <t>200125-2</t>
  </si>
  <si>
    <t>NI ADR / Münzer</t>
  </si>
  <si>
    <t>200125-9</t>
  </si>
  <si>
    <t>200126-1</t>
  </si>
  <si>
    <t>Olja in masti, ki niso navedeni v 200125</t>
  </si>
  <si>
    <t>200126-2</t>
  </si>
  <si>
    <t>*Olja in masti,ki niso navedeni v 200125</t>
  </si>
  <si>
    <t>200126-8</t>
  </si>
  <si>
    <t>200127-2</t>
  </si>
  <si>
    <t>*Barve, tisk.barve, lepila in smole...</t>
  </si>
  <si>
    <t>200127-9</t>
  </si>
  <si>
    <t>Barve, tisk.barve, lepila nad 2T</t>
  </si>
  <si>
    <t>200128-2</t>
  </si>
  <si>
    <t>Barve, lepila, ki niso pod 200127</t>
  </si>
  <si>
    <t>M1, KEMIS NE SPREJEMA</t>
  </si>
  <si>
    <t>200129-2</t>
  </si>
  <si>
    <t>*Čistila, ki vsebujejo nev. snovi</t>
  </si>
  <si>
    <t>M2, KEMIS NE SPREJEMA</t>
  </si>
  <si>
    <t>200130-2</t>
  </si>
  <si>
    <t>Čistila, ki niso nevedena pod 20 01 29</t>
  </si>
  <si>
    <t>200133/1-2</t>
  </si>
  <si>
    <t>*Baterije in akumulatorji</t>
  </si>
  <si>
    <t>200133-2</t>
  </si>
  <si>
    <t>S.N.A.M.</t>
  </si>
  <si>
    <t>200139-2</t>
  </si>
  <si>
    <t>M1, Ekosistemi, Surovina</t>
  </si>
  <si>
    <t>200199-2</t>
  </si>
  <si>
    <t>200203-2</t>
  </si>
  <si>
    <t>200203-9</t>
  </si>
  <si>
    <t>Dovoljen prevzem</t>
  </si>
  <si>
    <t>Mešanica baterije</t>
  </si>
  <si>
    <t>Izvoz baterije</t>
  </si>
  <si>
    <t>08 01 16*</t>
  </si>
  <si>
    <t>Delež [%]</t>
  </si>
  <si>
    <t>1-10</t>
  </si>
  <si>
    <t>2-10</t>
  </si>
  <si>
    <t>5-40</t>
  </si>
  <si>
    <t>1-20</t>
  </si>
  <si>
    <t>1-30</t>
  </si>
  <si>
    <t>10-40</t>
  </si>
  <si>
    <t>Od 8.7.2020 do 30.06.2021</t>
  </si>
  <si>
    <t>35475-118/2019-6</t>
  </si>
  <si>
    <t>Od 07.04.2020 do 31.01.2021</t>
  </si>
  <si>
    <t>5-20</t>
  </si>
  <si>
    <t>2-20</t>
  </si>
  <si>
    <t>2-30</t>
  </si>
  <si>
    <t>Od 13.03.2020 do 28.02.2021</t>
  </si>
  <si>
    <t>Od 11.5.2020 do 30.04.2021</t>
  </si>
  <si>
    <t>Prejemnik</t>
  </si>
  <si>
    <t>Veljavno do</t>
  </si>
  <si>
    <t>Notifikacija</t>
  </si>
  <si>
    <t>Dopis</t>
  </si>
  <si>
    <t>35475-2/2020-7</t>
  </si>
  <si>
    <t>Fisher</t>
  </si>
  <si>
    <t>Abfall-Verwertung-Gesellschaft</t>
  </si>
  <si>
    <t>35475-178/2019-12</t>
  </si>
  <si>
    <t>Mo-BRUK</t>
  </si>
  <si>
    <t>35475-191/2019-12</t>
  </si>
  <si>
    <t>35475-126/2019-6</t>
  </si>
  <si>
    <t>SNAM</t>
  </si>
  <si>
    <t>SI 008384</t>
  </si>
  <si>
    <t>SI 008383</t>
  </si>
  <si>
    <t>SI 008377</t>
  </si>
  <si>
    <t>SI 008372</t>
  </si>
  <si>
    <t>SI 008368</t>
  </si>
  <si>
    <t>SI 008380</t>
  </si>
  <si>
    <t>35475-6/2020-7</t>
  </si>
  <si>
    <t>SI 008385</t>
  </si>
  <si>
    <t>35475-4/2020-13</t>
  </si>
  <si>
    <t>Sudol Mineralol</t>
  </si>
  <si>
    <t>35275-68/2020-10</t>
  </si>
  <si>
    <t>35475-148/2019-16</t>
  </si>
  <si>
    <t>GSB</t>
  </si>
  <si>
    <t>35475-122/2019-12</t>
  </si>
  <si>
    <t>Wien Energie</t>
  </si>
  <si>
    <t>AGR</t>
  </si>
  <si>
    <t>35475-182/2019-9</t>
  </si>
  <si>
    <t>Odstranjevanje</t>
  </si>
  <si>
    <t>Opomba</t>
  </si>
  <si>
    <t>35475-41/2019-21</t>
  </si>
  <si>
    <t>SI 008374</t>
  </si>
  <si>
    <t>Veolia Umweltservice</t>
  </si>
  <si>
    <t>SI 008382</t>
  </si>
  <si>
    <t>SI 008378</t>
  </si>
  <si>
    <t>SI 008379</t>
  </si>
  <si>
    <t>SI 006069</t>
  </si>
  <si>
    <t>Klasifikacija_delna</t>
  </si>
  <si>
    <t>Dovojen prevzem</t>
  </si>
  <si>
    <t>FAW</t>
  </si>
  <si>
    <t>Poročilo o raziskavi nev. last. odp.</t>
  </si>
  <si>
    <t>Za mešanje</t>
  </si>
  <si>
    <t>Ni določeno</t>
  </si>
  <si>
    <t>Komteks</t>
  </si>
  <si>
    <t>SOVAG</t>
  </si>
  <si>
    <t>PUP</t>
  </si>
  <si>
    <t>SM</t>
  </si>
  <si>
    <t>Termit</t>
  </si>
  <si>
    <t>Brdo</t>
  </si>
  <si>
    <t>Dinos</t>
  </si>
  <si>
    <t>Žurbi</t>
  </si>
  <si>
    <t>Koto</t>
  </si>
  <si>
    <t>Eko-03-03</t>
  </si>
  <si>
    <t>Za mešanico 14 06 03*</t>
  </si>
  <si>
    <t>Stolpec1</t>
  </si>
  <si>
    <t>12 01 11*</t>
  </si>
  <si>
    <t>Eko-03-01</t>
  </si>
  <si>
    <t>FAW2</t>
  </si>
  <si>
    <t>Mešanica [dovoljenje]</t>
  </si>
  <si>
    <t>ADR DA Ekologija</t>
  </si>
  <si>
    <t>M2 ADR DA / Kemis</t>
  </si>
  <si>
    <t>?Odpadne barve in laki, ki niso v 080111</t>
  </si>
  <si>
    <t>M1  ADR DA / Kemis (tekoč), AVG (trden)</t>
  </si>
  <si>
    <t>?Mulji barv ali lakov,ki niso navedeni..</t>
  </si>
  <si>
    <t>M1, M2 ADR DA / Kemis</t>
  </si>
  <si>
    <t>?Vodne suspenzije barv in lakov, ki niso</t>
  </si>
  <si>
    <t>M1 ADR DA/ Izvoz AVG</t>
  </si>
  <si>
    <t>? Odpadni tisk. tonerji, ki niso v ...</t>
  </si>
  <si>
    <t>? Odpadna lepila in tes.mase, ki niso...</t>
  </si>
  <si>
    <t>ADR DA</t>
  </si>
  <si>
    <t>*Izrabljeni voski in masti</t>
  </si>
  <si>
    <t>M1 ADR DA</t>
  </si>
  <si>
    <t>? Strojni mulji, ki niso v 120114</t>
  </si>
  <si>
    <t>120116-2</t>
  </si>
  <si>
    <t>Odpadki iz peskanja, ki vsebujejo nev.sn</t>
  </si>
  <si>
    <t>? Brusilna telesa, ki niso v 120120</t>
  </si>
  <si>
    <t>? Hladilna tekočina</t>
  </si>
  <si>
    <t>? Anorganski odpadki, ki niso v 160303</t>
  </si>
  <si>
    <t>? Organski odp. ,ki niso zajeti v 160305</t>
  </si>
  <si>
    <t>Ekologija -ADR DA</t>
  </si>
  <si>
    <t>? Odpadne vodne razt., ki niso v 161001</t>
  </si>
  <si>
    <t>M1  ADR /Kemis, Ekologija,Saubermacher</t>
  </si>
  <si>
    <t>Mežanica trdi</t>
  </si>
  <si>
    <t>Mešanica tekoči</t>
  </si>
  <si>
    <t>Saubermacher</t>
  </si>
  <si>
    <t>CEP-BUKOVŽLAK</t>
  </si>
  <si>
    <t>EKO LES plus</t>
  </si>
  <si>
    <t>Ekoinžiniring</t>
  </si>
  <si>
    <t>Tehnika set</t>
  </si>
  <si>
    <t>12 01 17*</t>
  </si>
  <si>
    <t>CČN</t>
  </si>
  <si>
    <t>16 03 06*</t>
  </si>
  <si>
    <t>Tabakum</t>
  </si>
  <si>
    <t>Aurenis</t>
  </si>
  <si>
    <t>Bolje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</si>
</sst>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11" x14ac:knownFonts="1">
    <font>
      <sz val="11"/>
      <color theme="1"/>
      <name val="Calibri"/>
      <family val="2"/>
      <charset val="238"/>
      <scheme val="minor"/>
    </font>
    <font>
      <sz val="10"/>
      <name val="Arial"/>
      <family val="2"/>
      <charset val="238"/>
    </font>
    <font>
      <b/>
      <sz val="11"/>
      <color theme="0"/>
      <name val="Calibri"/>
      <family val="2"/>
      <charset val="238"/>
      <scheme val="minor"/>
    </font>
    <font>
      <sz val="9"/>
      <color theme="1"/>
      <name val="Calibri"/>
      <family val="2"/>
      <charset val="238"/>
      <scheme val="minor"/>
    </font>
    <font>
      <sz val="8"/>
      <color theme="1"/>
      <name val="Calibri"/>
      <family val="2"/>
      <charset val="238"/>
      <scheme val="minor"/>
    </font>
    <font>
      <b/>
      <sz val="10"/>
      <color indexed="8"/>
      <name val="Arial"/>
      <family val="2"/>
    </font>
    <font>
      <sz val="10"/>
      <color indexed="8"/>
      <name val="Arial"/>
      <family val="2"/>
    </font>
    <font>
      <b/>
      <sz val="11"/>
      <color theme="1"/>
      <name val="Calibri"/>
      <family val="2"/>
      <scheme val="minor"/>
    </font>
    <font>
      <sz val="11"/>
      <name val="Calibri"/>
      <family val="2"/>
      <charset val="238"/>
      <scheme val="minor"/>
    </font>
    <font>
      <sz val="11"/>
      <color rgb="FF000000"/>
      <name val="Calibri"/>
      <family val="2"/>
    </font>
    <font>
      <sz val="10"/>
      <color indexed="8"/>
      <name val="arial"/>
      <charset val="1"/>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s>
  <borders count="1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diagonal/>
    </border>
  </borders>
  <cellStyleXfs count="2">
    <xf numFmtId="0" fontId="0" fillId="0" borderId="0"/>
    <xf numFmtId="0" fontId="1" fillId="0" borderId="0"/>
  </cellStyleXfs>
  <cellXfs count="38">
    <xf numFmtId="0" fontId="0" fillId="0" borderId="0" xfId="0"/>
    <xf numFmtId="0" fontId="0" fillId="0" borderId="0" xfId="0" applyNumberFormat="1"/>
    <xf numFmtId="0" fontId="0" fillId="0" borderId="0" xfId="0" applyAlignment="1">
      <alignment horizontal="center" vertical="center" wrapText="1"/>
    </xf>
    <xf numFmtId="0" fontId="0" fillId="0" borderId="4" xfId="0" applyFont="1" applyBorder="1"/>
    <xf numFmtId="0" fontId="0" fillId="3" borderId="4" xfId="0" applyFont="1" applyFill="1" applyBorder="1"/>
    <xf numFmtId="0" fontId="0" fillId="0" borderId="0" xfId="0" applyAlignment="1">
      <alignment wrapText="1"/>
    </xf>
    <xf numFmtId="0" fontId="2" fillId="4" borderId="5" xfId="0" applyFont="1" applyFill="1" applyBorder="1"/>
    <xf numFmtId="0" fontId="0" fillId="3" borderId="6" xfId="0" applyFont="1" applyFill="1" applyBorder="1"/>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xf numFmtId="0" fontId="4" fillId="0" borderId="7" xfId="0" applyFont="1" applyBorder="1" applyAlignment="1">
      <alignment wrapText="1"/>
    </xf>
    <xf numFmtId="0" fontId="3" fillId="0" borderId="7" xfId="0" applyFont="1" applyBorder="1" applyAlignment="1">
      <alignment wrapText="1"/>
    </xf>
    <xf numFmtId="0" fontId="0" fillId="0" borderId="7" xfId="0" applyBorder="1"/>
    <xf numFmtId="0" fontId="0" fillId="0" borderId="1" xfId="0" applyBorder="1"/>
    <xf numFmtId="0" fontId="0" fillId="0" borderId="11" xfId="0" applyBorder="1"/>
    <xf numFmtId="0" fontId="4" fillId="0" borderId="12" xfId="0" applyFont="1" applyBorder="1" applyAlignment="1">
      <alignment wrapText="1"/>
    </xf>
    <xf numFmtId="0" fontId="3" fillId="0" borderId="12" xfId="0" applyFont="1" applyBorder="1" applyAlignment="1">
      <alignment wrapText="1"/>
    </xf>
    <xf numFmtId="0" fontId="0" fillId="0" borderId="12" xfId="0" applyBorder="1"/>
    <xf numFmtId="0" fontId="0" fillId="0" borderId="13" xfId="0" applyBorder="1"/>
    <xf numFmtId="0" fontId="5" fillId="0" borderId="0" xfId="0" applyFont="1"/>
    <xf numFmtId="0" fontId="6" fillId="0" borderId="0" xfId="0" applyFont="1"/>
    <xf numFmtId="49" fontId="0" fillId="0" borderId="0" xfId="0" applyNumberFormat="1"/>
    <xf numFmtId="0" fontId="7" fillId="0" borderId="0" xfId="0" applyFont="1" applyAlignment="1"/>
    <xf numFmtId="0" fontId="7" fillId="0" borderId="3" xfId="0" applyFont="1" applyBorder="1" applyAlignment="1">
      <alignment horizontal="center"/>
    </xf>
    <xf numFmtId="0" fontId="0" fillId="0" borderId="3" xfId="0" applyBorder="1" applyAlignment="1">
      <alignment horizontal="center"/>
    </xf>
    <xf numFmtId="14" fontId="0" fillId="0" borderId="0" xfId="0" applyNumberFormat="1"/>
    <xf numFmtId="0" fontId="0" fillId="0" borderId="0" xfId="0" applyNumberFormat="1" applyAlignment="1">
      <alignment wrapText="1"/>
    </xf>
    <xf numFmtId="0" fontId="8" fillId="2" borderId="0" xfId="0" applyFont="1" applyFill="1"/>
    <xf numFmtId="0" fontId="4" fillId="0" borderId="9" xfId="0" applyFont="1" applyBorder="1" applyAlignment="1">
      <alignment horizontal="center" vertical="center" wrapText="1"/>
    </xf>
    <xf numFmtId="0" fontId="0" fillId="0" borderId="0" xfId="0" applyBorder="1"/>
    <xf numFmtId="0" fontId="9" fillId="0" borderId="0" xfId="0" applyFont="1" applyFill="1" applyBorder="1" applyAlignment="1">
      <alignment vertical="center"/>
    </xf>
    <xf numFmtId="164" fontId="0" fillId="0" borderId="0" xfId="0" applyNumberFormat="1"/>
    <xf numFmtId="0" fontId="10" fillId="0" borderId="0" xfId="0" applyFont="1"/>
    <xf numFmtId="0" fontId="6" fillId="0" borderId="0" xfId="0" applyNumberFormat="1" applyFont="1"/>
    <xf numFmtId="0" fontId="0" fillId="0" borderId="0" xfId="0" applyAlignment="1">
      <alignment horizontal="center"/>
    </xf>
    <xf numFmtId="0" fontId="0" fillId="0" borderId="5" xfId="0" applyBorder="1" applyAlignment="1">
      <alignment horizontal="center"/>
    </xf>
  </cellXfs>
  <cellStyles count="2">
    <cellStyle name="Normal" xfId="0" builtinId="0"/>
    <cellStyle name="Normal 2" xfId="1" xr:uid="{4FF77DBF-2462-48D9-BD3F-17EC1E7D7301}"/>
  </cellStyles>
  <dxfs count="82">
    <dxf>
      <numFmt numFmtId="0" formatCode="General"/>
    </dxf>
    <dxf>
      <numFmt numFmtId="30" formatCode="@"/>
    </dxf>
    <dxf>
      <numFmt numFmtId="0" formatCode="General"/>
    </dxf>
    <dxf>
      <numFmt numFmtId="30" formatCode="@"/>
    </dxf>
    <dxf>
      <numFmt numFmtId="0" formatCode="General"/>
    </dxf>
    <dxf>
      <numFmt numFmtId="30" formatCode="@"/>
    </dxf>
    <dxf>
      <numFmt numFmtId="0" formatCode="General"/>
    </dxf>
    <dxf>
      <numFmt numFmtId="30" formatCode="@"/>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charset val="238"/>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left style="medium">
          <color auto="1"/>
        </left>
      </border>
    </dxf>
    <dxf>
      <fill>
        <patternFill patternType="none">
          <fgColor indexed="64"/>
          <bgColor auto="1"/>
        </patternFill>
      </fill>
    </dxf>
    <dxf>
      <numFmt numFmtId="0" formatCode="General"/>
      <alignment horizontal="general" vertical="bottom" textRotation="0" wrapText="1" indent="0" justifyLastLine="0" shrinkToFit="0" readingOrder="0"/>
    </dxf>
    <dxf>
      <numFmt numFmtId="30" formatCode="@"/>
    </dxf>
    <dxf>
      <numFmt numFmtId="30" formatCode="@"/>
    </dxf>
    <dxf>
      <numFmt numFmtId="164" formatCode="d/mm/yyyy"/>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dxf>
    <dxf>
      <font>
        <b val="0"/>
        <i val="0"/>
        <strike val="0"/>
        <condense val="0"/>
        <extend val="0"/>
        <outline val="0"/>
        <shadow val="0"/>
        <u val="none"/>
        <vertAlign val="baseline"/>
        <sz val="10"/>
        <color indexed="8"/>
        <name val="Arial"/>
        <family val="2"/>
        <scheme val="none"/>
      </font>
      <numFmt numFmtId="0" formatCode="General"/>
    </dxf>
    <dxf>
      <font>
        <b val="0"/>
        <i val="0"/>
        <strike val="0"/>
        <condense val="0"/>
        <extend val="0"/>
        <outline val="0"/>
        <shadow val="0"/>
        <u val="none"/>
        <vertAlign val="baseline"/>
        <sz val="10"/>
        <color indexed="8"/>
        <name val="Arial"/>
        <family val="2"/>
        <scheme val="none"/>
      </font>
      <numFmt numFmtId="0" formatCode="General"/>
    </dxf>
    <dxf>
      <font>
        <b val="0"/>
        <i val="0"/>
        <strike val="0"/>
        <condense val="0"/>
        <extend val="0"/>
        <outline val="0"/>
        <shadow val="0"/>
        <u val="none"/>
        <vertAlign val="baseline"/>
        <sz val="10"/>
        <color indexed="8"/>
        <name val="Arial"/>
        <family val="2"/>
        <scheme val="none"/>
      </font>
      <numFmt numFmtId="0" formatCode="General"/>
    </dxf>
    <dxf>
      <font>
        <b val="0"/>
        <i val="0"/>
        <strike val="0"/>
        <condense val="0"/>
        <extend val="0"/>
        <outline val="0"/>
        <shadow val="0"/>
        <u val="none"/>
        <vertAlign val="baseline"/>
        <sz val="10"/>
        <color indexed="8"/>
        <name val="Arial"/>
        <family val="2"/>
        <scheme val="none"/>
      </font>
    </dxf>
    <dxf>
      <font>
        <b val="0"/>
        <i val="0"/>
        <strike val="0"/>
        <condense val="0"/>
        <extend val="0"/>
        <outline val="0"/>
        <shadow val="0"/>
        <u val="none"/>
        <vertAlign val="baseline"/>
        <sz val="10"/>
        <color indexed="8"/>
        <name val="Arial"/>
        <family val="2"/>
        <scheme val="none"/>
      </font>
    </dxf>
    <dxf>
      <font>
        <b val="0"/>
        <i val="0"/>
        <strike val="0"/>
        <condense val="0"/>
        <extend val="0"/>
        <outline val="0"/>
        <shadow val="0"/>
        <u val="none"/>
        <vertAlign val="baseline"/>
        <sz val="10"/>
        <color indexed="8"/>
        <name val="Arial"/>
        <family val="2"/>
        <scheme val="none"/>
      </font>
    </dxf>
    <dxf>
      <font>
        <b val="0"/>
        <i val="0"/>
        <strike val="0"/>
        <condense val="0"/>
        <extend val="0"/>
        <outline val="0"/>
        <shadow val="0"/>
        <u val="none"/>
        <vertAlign val="baseline"/>
        <sz val="10"/>
        <color indexed="8"/>
        <name val="Arial"/>
        <family val="2"/>
        <scheme val="none"/>
      </font>
    </dxf>
    <dxf>
      <font>
        <b/>
        <i val="0"/>
        <strike val="0"/>
        <condense val="0"/>
        <extend val="0"/>
        <outline val="0"/>
        <shadow val="0"/>
        <u val="none"/>
        <vertAlign val="baseline"/>
        <sz val="10"/>
        <color indexed="8"/>
        <name val="Arial"/>
        <family val="2"/>
        <scheme val="none"/>
      </font>
    </dxf>
    <dxf>
      <font>
        <b val="0"/>
        <i val="0"/>
        <strike val="0"/>
        <condense val="0"/>
        <extend val="0"/>
        <outline val="0"/>
        <shadow val="0"/>
        <u val="none"/>
        <vertAlign val="baseline"/>
        <sz val="10"/>
        <color indexed="8"/>
        <name val="Arial"/>
        <family val="2"/>
        <scheme val="none"/>
      </font>
      <numFmt numFmtId="0" formatCode="General"/>
    </dxf>
    <dxf>
      <font>
        <b val="0"/>
        <i val="0"/>
        <strike val="0"/>
        <condense val="0"/>
        <extend val="0"/>
        <outline val="0"/>
        <shadow val="0"/>
        <u val="none"/>
        <vertAlign val="baseline"/>
        <sz val="10"/>
        <color indexed="8"/>
        <name val="Arial"/>
        <family val="2"/>
        <scheme val="none"/>
      </font>
      <numFmt numFmtId="0" formatCode="General"/>
    </dxf>
    <dxf>
      <font>
        <b val="0"/>
        <i val="0"/>
        <strike val="0"/>
        <condense val="0"/>
        <extend val="0"/>
        <outline val="0"/>
        <shadow val="0"/>
        <u val="none"/>
        <vertAlign val="baseline"/>
        <sz val="10"/>
        <color indexed="8"/>
        <name val="Arial"/>
        <family val="2"/>
        <scheme val="none"/>
      </font>
      <numFmt numFmtId="0" formatCode="General"/>
    </dxf>
    <dxf>
      <font>
        <b val="0"/>
        <i val="0"/>
        <strike val="0"/>
        <condense val="0"/>
        <extend val="0"/>
        <outline val="0"/>
        <shadow val="0"/>
        <u val="none"/>
        <vertAlign val="baseline"/>
        <sz val="10"/>
        <color indexed="8"/>
        <name val="Arial"/>
        <family val="2"/>
        <scheme val="none"/>
      </font>
      <numFmt numFmtId="0" formatCode="General"/>
    </dxf>
    <dxf>
      <font>
        <b val="0"/>
        <i val="0"/>
        <strike val="0"/>
        <condense val="0"/>
        <extend val="0"/>
        <outline val="0"/>
        <shadow val="0"/>
        <u val="none"/>
        <vertAlign val="baseline"/>
        <sz val="10"/>
        <color indexed="8"/>
        <name val="arial"/>
        <charset val="1"/>
        <scheme val="none"/>
      </font>
    </dxf>
    <dxf>
      <font>
        <b val="0"/>
        <i val="0"/>
        <strike val="0"/>
        <condense val="0"/>
        <extend val="0"/>
        <outline val="0"/>
        <shadow val="0"/>
        <u val="none"/>
        <vertAlign val="baseline"/>
        <sz val="10"/>
        <color indexed="8"/>
        <name val="arial"/>
        <charset val="1"/>
        <scheme val="none"/>
      </font>
    </dxf>
    <dxf>
      <font>
        <b val="0"/>
        <i val="0"/>
        <strike val="0"/>
        <condense val="0"/>
        <extend val="0"/>
        <outline val="0"/>
        <shadow val="0"/>
        <u val="none"/>
        <vertAlign val="baseline"/>
        <sz val="10"/>
        <color indexed="8"/>
        <name val="arial"/>
        <charset val="1"/>
        <scheme val="none"/>
      </font>
    </dxf>
    <dxf>
      <font>
        <b val="0"/>
        <i val="0"/>
        <strike val="0"/>
        <condense val="0"/>
        <extend val="0"/>
        <outline val="0"/>
        <shadow val="0"/>
        <u val="none"/>
        <vertAlign val="baseline"/>
        <sz val="10"/>
        <color rgb="FF000000"/>
        <name val="Arial"/>
        <family val="2"/>
        <scheme val="none"/>
      </font>
    </dxf>
    <dxf>
      <font>
        <b/>
        <i val="0"/>
        <strike val="0"/>
        <condense val="0"/>
        <extend val="0"/>
        <outline val="0"/>
        <shadow val="0"/>
        <u val="none"/>
        <vertAlign val="baseline"/>
        <sz val="10"/>
        <color indexed="8"/>
        <name val="Arial"/>
        <family val="2"/>
        <scheme val="none"/>
      </font>
    </dxf>
    <dxf>
      <numFmt numFmtId="0" formatCode="General"/>
    </dxf>
    <dxf>
      <border diagonalUp="0" diagonalDown="0">
        <left style="medium">
          <color auto="1"/>
        </left>
        <right/>
        <top style="medium">
          <color auto="1"/>
        </top>
        <bottom style="medium">
          <color auto="1"/>
        </bottom>
        <vertical style="medium">
          <color auto="1"/>
        </vertical>
        <horizontal style="medium">
          <color auto="1"/>
        </horizontal>
      </border>
    </dxf>
    <dxf>
      <numFmt numFmtId="0" formatCode="General"/>
      <border diagonalUp="0" diagonalDown="0">
        <left style="medium">
          <color auto="1"/>
        </left>
        <right style="medium">
          <color auto="1"/>
        </right>
        <top style="medium">
          <color auto="1"/>
        </top>
        <bottom style="medium">
          <color auto="1"/>
        </bottom>
        <vertical style="medium">
          <color auto="1"/>
        </vertical>
        <horizontal style="medium">
          <color auto="1"/>
        </horizontal>
      </border>
    </dxf>
    <dxf>
      <border diagonalUp="0" diagonalDown="0">
        <left style="medium">
          <color auto="1"/>
        </left>
        <right style="medium">
          <color auto="1"/>
        </right>
        <top style="medium">
          <color auto="1"/>
        </top>
        <bottom style="medium">
          <color auto="1"/>
        </bottom>
        <vertical style="medium">
          <color auto="1"/>
        </vertical>
        <horizontal style="medium">
          <color auto="1"/>
        </horizontal>
      </border>
    </dxf>
    <dxf>
      <numFmt numFmtId="0" formatCode="General"/>
      <border diagonalUp="0" diagonalDown="0">
        <left style="medium">
          <color auto="1"/>
        </left>
        <right style="medium">
          <color auto="1"/>
        </right>
        <top style="medium">
          <color auto="1"/>
        </top>
        <bottom style="medium">
          <color auto="1"/>
        </bottom>
        <vertical style="medium">
          <color auto="1"/>
        </vertical>
        <horizontal style="medium">
          <color auto="1"/>
        </horizontal>
      </border>
    </dxf>
    <dxf>
      <numFmt numFmtId="0" formatCode="General"/>
      <border diagonalUp="0" diagonalDown="0">
        <left style="medium">
          <color auto="1"/>
        </left>
        <right style="medium">
          <color auto="1"/>
        </right>
        <top style="medium">
          <color auto="1"/>
        </top>
        <bottom style="medium">
          <color auto="1"/>
        </bottom>
        <vertical style="medium">
          <color auto="1"/>
        </vertical>
        <horizontal style="medium">
          <color auto="1"/>
        </horizontal>
      </border>
    </dxf>
    <dxf>
      <numFmt numFmtId="0" formatCode="General"/>
      <border diagonalUp="0" diagonalDown="0">
        <left style="medium">
          <color auto="1"/>
        </left>
        <right style="medium">
          <color auto="1"/>
        </right>
        <top style="medium">
          <color auto="1"/>
        </top>
        <bottom style="medium">
          <color auto="1"/>
        </bottom>
        <vertical style="medium">
          <color auto="1"/>
        </vertical>
        <horizontal style="medium">
          <color auto="1"/>
        </horizontal>
      </border>
    </dxf>
    <dxf>
      <font>
        <b val="0"/>
        <i val="0"/>
        <strike val="0"/>
        <condense val="0"/>
        <extend val="0"/>
        <outline val="0"/>
        <shadow val="0"/>
        <u val="none"/>
        <vertAlign val="baseline"/>
        <sz val="9"/>
        <color theme="1"/>
        <name val="Calibri"/>
        <family val="2"/>
        <charset val="238"/>
        <scheme val="minor"/>
      </font>
      <numFmt numFmtId="0" formatCode="General"/>
      <alignment horizontal="general" vertical="bottom" textRotation="0" wrapText="1" indent="0" justifyLastLine="0" shrinkToFit="0" readingOrder="0"/>
      <border diagonalUp="0" diagonalDown="0">
        <left style="medium">
          <color auto="1"/>
        </left>
        <right style="medium">
          <color auto="1"/>
        </right>
        <top style="medium">
          <color auto="1"/>
        </top>
        <bottom style="medium">
          <color auto="1"/>
        </bottom>
        <vertical/>
        <horizontal/>
      </border>
    </dxf>
    <dxf>
      <font>
        <b val="0"/>
        <i val="0"/>
        <strike val="0"/>
        <condense val="0"/>
        <extend val="0"/>
        <outline val="0"/>
        <shadow val="0"/>
        <u val="none"/>
        <vertAlign val="baseline"/>
        <sz val="9"/>
        <color theme="1"/>
        <name val="Calibri"/>
        <family val="2"/>
        <charset val="238"/>
        <scheme val="minor"/>
      </font>
      <numFmt numFmtId="0" formatCode="General"/>
      <alignment horizontal="general" vertical="bottom" textRotation="0" wrapText="1" indent="0" justifyLastLine="0" shrinkToFit="0" readingOrder="0"/>
      <border diagonalUp="0" diagonalDown="0">
        <left style="medium">
          <color auto="1"/>
        </left>
        <right style="medium">
          <color auto="1"/>
        </right>
        <top style="medium">
          <color auto="1"/>
        </top>
        <bottom style="medium">
          <color auto="1"/>
        </bottom>
        <vertical style="medium">
          <color auto="1"/>
        </vertical>
        <horizontal style="medium">
          <color auto="1"/>
        </horizontal>
      </border>
    </dxf>
    <dxf>
      <font>
        <b val="0"/>
        <i val="0"/>
        <strike val="0"/>
        <condense val="0"/>
        <extend val="0"/>
        <outline val="0"/>
        <shadow val="0"/>
        <u val="none"/>
        <vertAlign val="baseline"/>
        <sz val="9"/>
        <color theme="1"/>
        <name val="Calibri"/>
        <family val="2"/>
        <charset val="238"/>
        <scheme val="minor"/>
      </font>
      <numFmt numFmtId="0" formatCode="General"/>
      <alignment horizontal="general" vertical="bottom" textRotation="0" wrapText="1" indent="0" justifyLastLine="0" shrinkToFit="0" readingOrder="0"/>
      <border diagonalUp="0" diagonalDown="0">
        <left style="medium">
          <color auto="1"/>
        </left>
        <right style="medium">
          <color auto="1"/>
        </right>
        <top style="medium">
          <color auto="1"/>
        </top>
        <bottom style="medium">
          <color auto="1"/>
        </bottom>
        <vertical style="medium">
          <color auto="1"/>
        </vertical>
        <horizontal style="medium">
          <color auto="1"/>
        </horizontal>
      </border>
    </dxf>
    <dxf>
      <font>
        <b val="0"/>
        <i val="0"/>
        <strike val="0"/>
        <condense val="0"/>
        <extend val="0"/>
        <outline val="0"/>
        <shadow val="0"/>
        <u val="none"/>
        <vertAlign val="baseline"/>
        <sz val="8"/>
        <color theme="1"/>
        <name val="Calibri"/>
        <family val="2"/>
        <charset val="238"/>
        <scheme val="minor"/>
      </font>
      <numFmt numFmtId="0" formatCode="General"/>
      <alignment horizontal="general" vertical="bottom" textRotation="0" wrapText="1" indent="0" justifyLastLine="0" shrinkToFit="0" readingOrder="0"/>
      <border diagonalUp="0" diagonalDown="0">
        <left style="medium">
          <color auto="1"/>
        </left>
        <right style="medium">
          <color auto="1"/>
        </right>
        <top style="medium">
          <color auto="1"/>
        </top>
        <bottom style="medium">
          <color auto="1"/>
        </bottom>
        <vertical/>
        <horizontal/>
      </border>
    </dxf>
    <dxf>
      <font>
        <b val="0"/>
        <i val="0"/>
        <strike val="0"/>
        <condense val="0"/>
        <extend val="0"/>
        <outline val="0"/>
        <shadow val="0"/>
        <u val="none"/>
        <vertAlign val="baseline"/>
        <sz val="8"/>
        <color theme="1"/>
        <name val="Calibri"/>
        <family val="2"/>
        <charset val="238"/>
        <scheme val="minor"/>
      </font>
      <numFmt numFmtId="0" formatCode="General"/>
      <alignment horizontal="general" vertical="bottom" textRotation="0" wrapText="1" indent="0" justifyLastLine="0" shrinkToFit="0" readingOrder="0"/>
      <border diagonalUp="0" diagonalDown="0">
        <left style="medium">
          <color auto="1"/>
        </left>
        <right style="medium">
          <color auto="1"/>
        </right>
        <top style="medium">
          <color auto="1"/>
        </top>
        <bottom style="medium">
          <color auto="1"/>
        </bottom>
        <vertical/>
        <horizontal/>
      </border>
    </dxf>
    <dxf>
      <font>
        <strike val="0"/>
        <outline val="0"/>
        <shadow val="0"/>
        <u val="none"/>
        <vertAlign val="baseline"/>
        <sz val="8"/>
        <color theme="1"/>
        <name val="Calibri"/>
        <family val="2"/>
        <charset val="238"/>
        <scheme val="minor"/>
      </font>
      <numFmt numFmtId="0" formatCode="General"/>
      <alignment horizontal="general" vertical="bottom" textRotation="0" wrapText="1" indent="0" justifyLastLine="0" shrinkToFit="0" readingOrder="0"/>
      <border diagonalUp="0" diagonalDown="0">
        <left style="medium">
          <color auto="1"/>
        </left>
        <right style="medium">
          <color auto="1"/>
        </right>
        <top style="medium">
          <color auto="1"/>
        </top>
        <bottom style="medium">
          <color auto="1"/>
        </bottom>
        <vertical style="medium">
          <color auto="1"/>
        </vertical>
        <horizontal style="medium">
          <color auto="1"/>
        </horizontal>
      </border>
    </dxf>
    <dxf>
      <border diagonalUp="0" diagonalDown="0">
        <left/>
        <right style="medium">
          <color auto="1"/>
        </right>
        <top style="medium">
          <color auto="1"/>
        </top>
        <bottom style="medium">
          <color auto="1"/>
        </bottom>
        <vertical style="medium">
          <color auto="1"/>
        </vertical>
        <horizontal style="medium">
          <color auto="1"/>
        </horizontal>
      </border>
    </dxf>
    <dxf>
      <border>
        <top style="medium">
          <color auto="1"/>
        </top>
      </border>
    </dxf>
    <dxf>
      <border diagonalUp="0" diagonalDown="0">
        <left style="medium">
          <color auto="1"/>
        </left>
        <right style="medium">
          <color auto="1"/>
        </right>
        <top style="medium">
          <color auto="1"/>
        </top>
        <bottom style="medium">
          <color auto="1"/>
        </bottom>
      </border>
    </dxf>
    <dxf>
      <border>
        <bottom style="medium">
          <color auto="1"/>
        </bottom>
      </border>
    </dxf>
    <dxf>
      <alignment horizontal="center" vertical="center" textRotation="0" wrapText="1" indent="0" justifyLastLine="0" shrinkToFit="0" readingOrder="0"/>
      <border diagonalUp="0" diagonalDown="0">
        <left style="medium">
          <color auto="1"/>
        </left>
        <right style="medium">
          <color auto="1"/>
        </right>
        <top/>
        <bottom/>
        <vertical style="medium">
          <color auto="1"/>
        </vertical>
        <horizontal style="medium">
          <color auto="1"/>
        </horizontal>
      </border>
    </dxf>
  </dxfs>
  <tableStyles count="0" defaultTableStyle="TableStyleMedium2" defaultPivotStyle="PivotStyleLight16"/>
  <colors>
    <mruColors>
      <color rgb="FFFECACA"/>
      <color rgb="FFFFAFA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5EA29AD-BB77-49E9-87EC-D604D355951F}" name="Tabela_glavno" displayName="Tabela_glavno" ref="A1:M840" totalsRowShown="0" headerRowDxfId="81" headerRowBorderDxfId="80" tableBorderDxfId="79" totalsRowBorderDxfId="78">
  <autoFilter ref="A1:M840" xr:uid="{8AB4B1D7-BD1E-4991-A0ED-81478740E373}"/>
  <tableColumns count="13">
    <tableColumn id="1" xr3:uid="{16F72223-2097-431F-8C27-875F06811800}" name="Klasifikacija" dataDxfId="77"/>
    <tableColumn id="2" xr3:uid="{01FCEF7B-20F9-4DAF-87BD-843BC116A0CD}" name="Ime" dataDxfId="76">
      <calculatedColumnFormula>INDEX(Tabela_seznam_klasifikacij[Naziv odpadka],MATCH(Tabela_glavno[[#This Row],[Klasifikacija]],Tabela_seznam_klasifikacij[Klasifikacijska številka],0))</calculatedColumnFormula>
    </tableColumn>
    <tableColumn id="13" xr3:uid="{6010DDA1-8730-41A9-AB05-CAA4F8438686}" name="Poročilo o raziskavi nev. last. odp." dataDxfId="75">
      <calculatedColumnFormula>IFERROR(INDEX(Tabela_porocilo_o_nevarnih_lastnostih[Opomba],MATCH(Tabela_glavno[[#This Row],[Klasifikacija]],Tabela_porocilo_o_nevarnih_lastnostih[Klasifikacija],0)),"NE")</calculatedColumnFormula>
    </tableColumn>
    <tableColumn id="11" xr3:uid="{E792C2A2-80C3-4E56-9854-3B0A62589B66}" name="Dovoljen prevzem" dataDxfId="74">
      <calculatedColumnFormula>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calculatedColumnFormula>
    </tableColumn>
    <tableColumn id="9" xr3:uid="{2BE18724-4E8E-401F-AA14-AC2D2DB04BEA}" name="Zbiranje EKOL" dataDxfId="73">
      <calculatedColumnFormula>INDEX(Tabela_zbiralec_EKOL[Dovoljeno zbiranje],MATCH(Tabela_glavno[[#This Row],[Klasifikacija]],Tabela_zbiralec_EKOL[Klasifikacija],0))</calculatedColumnFormula>
    </tableColumn>
    <tableColumn id="10" xr3:uid="{988D75A2-2BCA-45C2-859D-7816A8BD1A5F}" name="Zbiranje ZC" dataDxfId="72">
      <calculatedColumnFormula>INDEX(Tabela_zbiralec_EKOL[Zbirna mesta],MATCH(Tabela_glavno[[#This Row],[Klasifikacija]],Tabela_zbiralec_EKOL[Klasifikacija],0))</calculatedColumnFormula>
    </tableColumn>
    <tableColumn id="12" xr3:uid="{B1160CD6-F3D5-4B92-B397-2CCA531C816B}" name="Odstranjevanje" dataDxfId="71">
      <calculatedColumnFormula array="1">_xlfn.TEXTJOIN(", ",TRUE,IF(Tabela_odstranjevanje[Klasifikacija]=Tabela_glavno[[#This Row],[Klasifikacija]],Tabela_odstranjevanje[Prejemnik],""))</calculatedColumnFormula>
    </tableColumn>
    <tableColumn id="3" xr3:uid="{529070EB-6BD6-4929-BF67-BF21EBC9D9F6}" name="Mešanica 19 02 04*" dataDxfId="70">
      <calculatedColumnFormula>IF(IFERROR(MATCH(Tabela_glavno[[#This Row],[Klasifikacija]],Tabela_mesanica_190204[Klasifikacija],0),0)&gt;0,"DA","NE")</calculatedColumnFormula>
    </tableColumn>
    <tableColumn id="4" xr3:uid="{EAC2C051-9CA1-4018-A8AB-115588FB32F4}" name="Izvoz 19 02 04*" dataDxfId="69">
      <calculatedColumnFormula array="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calculatedColumnFormula>
    </tableColumn>
    <tableColumn id="5" xr3:uid="{06EF3391-CA22-446D-9FC9-1E4D09E7AF18}" name="Mešanica 19 02 08*" dataDxfId="68">
      <calculatedColumnFormula>IF(IFERROR(MATCH(Tabela_glavno[[#This Row],[Klasifikacija]],Tabela_mesanica_190208[Klasifikacija],0),0)&gt;0,"DA","NE")</calculatedColumnFormula>
    </tableColumn>
    <tableColumn id="6" xr3:uid="{969BA660-B3FB-4037-870B-FCB125E7E26D}" name="Izvoz 19 02 08*" dataDxfId="67"/>
    <tableColumn id="7" xr3:uid="{91E6AFCD-AC92-489D-A11F-8DAA221EBBE8}" name="Mešanica baterije" dataDxfId="66">
      <calculatedColumnFormula>IF(IFERROR(MATCH(Tabela_glavno[[#This Row],[Klasifikacija]],Tabela_EKO_03_03_baterije[Klasifikacija],0),0)&gt;0,"DA","NE")</calculatedColumnFormula>
    </tableColumn>
    <tableColumn id="8" xr3:uid="{55B1EECA-F646-43AD-BB98-2A87CF4FCAD8}" name="Izvoz baterije" dataDxfId="6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AAFDCE-75C1-4EB8-A90E-18CAEF4A22F2}" name="Tabela_seznam_klasifikacij" displayName="Tabela_seznam_klasifikacij" ref="A1:C840" totalsRowShown="0">
  <autoFilter ref="A1:C840" xr:uid="{44F93160-9E25-4806-98EC-6352B98EE5F7}"/>
  <tableColumns count="3">
    <tableColumn id="1" xr3:uid="{6126F4FA-CA1E-45E6-BBF7-AA8DC292B0FD}" name="Klasifikacijska številka"/>
    <tableColumn id="2" xr3:uid="{3DD5CFCE-A640-4D9E-A834-8D9D062B9A20}" name="Naziv odpadka"/>
    <tableColumn id="4" xr3:uid="{E7AA9E0D-75BC-4CB7-9783-BEDDB1E9E8DB}" name="NEVAREN" dataDxfId="64">
      <calculatedColumnFormula>IF(LEN(Tabela_seznam_klasifikacij[[#This Row],[Klasifikacijska številka]])=8,"NE",IF(LEN(Tabela_seznam_klasifikacij[[#This Row],[Klasifikacijska številka]])=9,"DA","NAPAKA"))</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2500356-C7F8-455D-9522-290D8F3F0410}" name="Tabela_FAW_aktivne" displayName="Tabela_FAW_aktivne" ref="A1:G114" totalsRowShown="0" headerRowDxfId="63" dataDxfId="62">
  <autoFilter ref="A1:G114" xr:uid="{0849828D-2EED-42A6-B997-8FDC70D4EE51}"/>
  <tableColumns count="7">
    <tableColumn id="1" xr3:uid="{EB5C52D6-1607-416A-8B8A-AA38F2695B58}" name="ŠIFRA" dataDxfId="61"/>
    <tableColumn id="2" xr3:uid="{9160716B-C400-4F27-99A6-6F22D2C55A8E}" name="NAZIV" dataDxfId="60"/>
    <tableColumn id="3" xr3:uid="{5735E991-E529-45C9-BF3E-8D4F51BADC25}" name="NAZIV2" dataDxfId="59"/>
    <tableColumn id="4" xr3:uid="{077A41B7-B303-4C60-99D8-F3EB127DD57C}" name="Klasifikacija_delna" dataDxfId="58">
      <calculatedColumnFormula>_xlfn.TEXTJOIN(" ",TRUE,LEFT(Tabela_FAW_aktivne[[#This Row],[ŠIFRA]],2),RIGHT(LEFT(Tabela_FAW_aktivne[[#This Row],[ŠIFRA]],4),2),RIGHT(LEFT(Tabela_FAW_aktivne[[#This Row],[ŠIFRA]],6),2))</calculatedColumnFormula>
    </tableColumn>
    <tableColumn id="5" xr3:uid="{314478FB-5F18-4FBF-91F5-2D07E2BBF3C1}" name="Klasifikacija" dataDxfId="57">
      <calculatedColumnFormula array="1">IF(INDEX(Tabela_seznam_klasifikacij[NEVAREN],MATCH(Tabela_FAW_aktivne[[#This Row],[Klasifikacija_delna]],LEFT(Tabela_seznam_klasifikacij[Klasifikacijska številka],8),0))="DA",_xlfn.TEXTJOIN("",TRUE,Tabela_FAW_aktivne[[#This Row],[Klasifikacija_delna]],"*"),Tabela_FAW_aktivne[[#This Row],[Klasifikacija_delna]])</calculatedColumnFormula>
    </tableColumn>
    <tableColumn id="6" xr3:uid="{F36B8B7F-C41E-409F-9B79-BC229A11B304}" name="Dovoljeno zbiranje" dataDxfId="56">
      <calculatedColumnFormula>INDEX(Tabela_glavno[Zbiranje EKOL],MATCH(Tabela_FAW_aktivne[[#This Row],[Klasifikacija]],Tabela_glavno[Klasifikacija],0))</calculatedColumnFormula>
    </tableColumn>
    <tableColumn id="7" xr3:uid="{C70F4D94-3CEB-4734-BABC-EF55E6A8FE21}" name="Dovojen prevzem" dataDxfId="55">
      <calculatedColumnFormula>INDEX(Tabela_glavno[Dovoljen prevzem],MATCH(Tabela_FAW_aktivne[[#This Row],[Klasifikacija]],Tabela_glavno[Klasifikacija],0))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DCBCEAE-B9B1-4981-B364-FD773EAE1C91}" name="Tabela_FAW" displayName="Tabela_FAW" ref="A1:G400" totalsRowShown="0" headerRowDxfId="54" dataDxfId="53">
  <autoFilter ref="A1:G400" xr:uid="{0849828D-2EED-42A6-B997-8FDC70D4EE51}"/>
  <tableColumns count="7">
    <tableColumn id="1" xr3:uid="{4242E5E5-F62D-4434-9BC9-F3AB2DF33027}" name="ŠIFRA" dataDxfId="52"/>
    <tableColumn id="2" xr3:uid="{816A0462-79B2-415C-B2A9-174160D73C9C}" name="NAZIV" dataDxfId="51"/>
    <tableColumn id="3" xr3:uid="{B64AFE28-8E7C-447D-B06C-BC24278A003F}" name="NAZIV2" dataDxfId="50"/>
    <tableColumn id="4" xr3:uid="{913525F4-DCA8-4E10-984C-39D96940FD6C}" name="Klasifikacija_delna" dataDxfId="49">
      <calculatedColumnFormula>_xlfn.TEXTJOIN(" ",TRUE,LEFT(Tabela_FAW[[#This Row],[ŠIFRA]],2),RIGHT(LEFT(Tabela_FAW[[#This Row],[ŠIFRA]],4),2),RIGHT(LEFT(Tabela_FAW[[#This Row],[ŠIFRA]],6),2))</calculatedColumnFormula>
    </tableColumn>
    <tableColumn id="5" xr3:uid="{A4A7D512-349D-4721-AFCC-E42779B8CB89}" name="Klasifikacija" dataDxfId="48">
      <calculatedColumnFormula array="1">IF(INDEX(Tabela_seznam_klasifikacij[NEVAREN],MATCH(Tabela_FAW[[#This Row],[Klasifikacija_delna]],LEFT(Tabela_seznam_klasifikacij[Klasifikacijska številka],8),0))="DA",_xlfn.TEXTJOIN("",TRUE,Tabela_FAW[[#This Row],[Klasifikacija_delna]],"*"),Tabela_FAW[[#This Row],[Klasifikacija_delna]])</calculatedColumnFormula>
    </tableColumn>
    <tableColumn id="6" xr3:uid="{8463AC0E-E638-4755-A0C3-A075A5DDBF0C}" name="Dovoljeno zbiranje" dataDxfId="47">
      <calculatedColumnFormula>INDEX(Tabela_glavno[Zbiranje EKOL],MATCH(Tabela_FAW[[#This Row],[Klasifikacija]],Tabela_glavno[Klasifikacija],0))</calculatedColumnFormula>
    </tableColumn>
    <tableColumn id="7" xr3:uid="{D412ED39-E472-49ED-898F-4E77CE7A9D5B}" name="Dovojen prevzem" dataDxfId="46">
      <calculatedColumnFormula>INDEX(Tabela_glavno[Dovoljen prevzem],MATCH(Tabela_FAW[[#This Row],[Klasifikacija]],Tabela_glavno[Klasifikacija],0))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803A4F-6430-4B0E-9D70-F8771CB1159D}" name="Tabela_kontrola_FAW_aktivne" displayName="Tabela_kontrola_FAW_aktivne" ref="A1:H840" totalsRowShown="0" headerRowDxfId="45">
  <autoFilter ref="A1:H840" xr:uid="{EF085757-09B5-4C21-AC25-A6A16083A591}">
    <filterColumn colId="3">
      <filters>
        <filter val="DA"/>
        <filter val="DA - NI ODSTRANJEVANJA"/>
      </filters>
    </filterColumn>
    <filterColumn colId="7">
      <filters>
        <filter val="02 03 01"/>
        <filter val="03 03 11"/>
        <filter val="06 01 02*"/>
        <filter val="06 01 06*"/>
        <filter val="06 02 03*"/>
        <filter val="06 02 05*"/>
        <filter val="06 03 11*"/>
        <filter val="06 03 13*"/>
        <filter val="06 04 04*"/>
        <filter val="07 02 08*"/>
        <filter val="07 02 13"/>
        <filter val="07 02 14*"/>
        <filter val="07 02 99"/>
        <filter val="07 06 01*"/>
        <filter val="07 06 03*"/>
        <filter val="07 06 04*"/>
        <filter val="08 01 11*"/>
        <filter val="08 01 12"/>
        <filter val="08 01 13*"/>
        <filter val="08 01 14"/>
        <filter val="08 01 15*"/>
        <filter val="08 01 17*"/>
        <filter val="08 01 19*"/>
        <filter val="08 01 20"/>
        <filter val="08 01 21*"/>
        <filter val="08 02 01"/>
        <filter val="08 03 07"/>
        <filter val="08 03 12*"/>
        <filter val="08 03 14*"/>
        <filter val="08 03 17*"/>
        <filter val="08 03 18"/>
        <filter val="08 04 09*"/>
        <filter val="08 04 10"/>
        <filter val="08 04 11*"/>
        <filter val="08 05 01*"/>
        <filter val="09 01 01*"/>
        <filter val="09 01 02*"/>
        <filter val="09 01 03*"/>
        <filter val="09 01 04*"/>
        <filter val="10 01 01"/>
        <filter val="10 02 01"/>
        <filter val="10 10 08"/>
        <filter val="10 10 11*"/>
        <filter val="10 10 14"/>
        <filter val="10 12 01"/>
        <filter val="11 01 07*"/>
        <filter val="11 01 08*"/>
        <filter val="11 01 09*"/>
        <filter val="11 01 11*"/>
        <filter val="11 01 13*"/>
        <filter val="12 01 02"/>
        <filter val="12 01 05"/>
        <filter val="12 01 07*"/>
        <filter val="12 01 09*"/>
        <filter val="12 01 12*"/>
        <filter val="12 01 14*"/>
        <filter val="12 01 15"/>
        <filter val="12 01 16*"/>
        <filter val="12 01 17"/>
        <filter val="12 01 18*"/>
        <filter val="12 01 20*"/>
        <filter val="12 01 21"/>
        <filter val="12 03 01*"/>
        <filter val="13 05 02*"/>
        <filter val="13 05 03*"/>
        <filter val="13 05 07*"/>
        <filter val="13 07 01*"/>
        <filter val="13 07 02*"/>
        <filter val="13 07 03*"/>
        <filter val="14 06 03*"/>
        <filter val="14 06 04*"/>
        <filter val="14 06 05*"/>
        <filter val="15 01 02"/>
        <filter val="15 01 04"/>
        <filter val="15 01 06"/>
        <filter val="15 01 10*"/>
        <filter val="15 02 02*"/>
        <filter val="15 02 03"/>
        <filter val="16 01 07*"/>
        <filter val="16 01 12"/>
        <filter val="16 01 13*"/>
        <filter val="16 01 14*"/>
        <filter val="16 01 15"/>
        <filter val="16 01 17"/>
        <filter val="16 01 19"/>
        <filter val="16 01 20"/>
        <filter val="16 01 21*"/>
        <filter val="16 01 22"/>
        <filter val="16 01 99"/>
        <filter val="16 03 03*"/>
        <filter val="16 03 04"/>
        <filter val="16 03 05*"/>
        <filter val="16 03 06"/>
        <filter val="16 05 06*"/>
        <filter val="16 05 07*"/>
        <filter val="16 05 08*"/>
        <filter val="16 06 01*"/>
        <filter val="16 06 06*"/>
        <filter val="16 07 09*"/>
        <filter val="16 10 01*"/>
        <filter val="16 10 02"/>
        <filter val="18 01 10*"/>
        <filter val="19 02 05*"/>
        <filter val="19 08 02"/>
        <filter val="19 08 05"/>
        <filter val="19 08 06*"/>
        <filter val="19 08 09"/>
        <filter val="19 08 13*"/>
        <filter val="19 08 14"/>
        <filter val="19 09 05"/>
        <filter val="19 12 02"/>
        <filter val="19 12 04"/>
        <filter val="20 01 25"/>
      </filters>
    </filterColumn>
  </autoFilter>
  <tableColumns count="8">
    <tableColumn id="1" xr3:uid="{8CA08F81-0B47-4D3C-9809-32ECC07B9333}" name="Klasifikacija"/>
    <tableColumn id="2" xr3:uid="{6FF450A6-DF77-44EB-A691-F5F8D2C49DD8}" name="Ime" dataDxfId="44">
      <calculatedColumnFormula>INDEX(Tabela_seznam_klasifikacij[Naziv odpadka],MATCH(Tabela_kontrola_FAW_aktivne[[#This Row],[Klasifikacija]],Tabela_seznam_klasifikacij[Klasifikacijska številka],0))</calculatedColumnFormula>
    </tableColumn>
    <tableColumn id="3" xr3:uid="{9A6263F4-17C4-497B-B257-ADA89803165D}" name="FAW" dataDxfId="43">
      <calculatedColumnFormula>IFERROR(INDEX(Tabela_FAW[NAZIV2],MATCH(Tabela_kontrola_FAW_aktivne[[#This Row],[Klasifikacija]],Tabela_FAW[Klasifikacija],0)),"NE")</calculatedColumnFormula>
    </tableColumn>
    <tableColumn id="4" xr3:uid="{7A899A3D-C170-478A-BF39-F84B8195A6E2}" name="Dovoljen prevzem" dataDxfId="42">
      <calculatedColumnFormula>LEFT(INDEX(Tabela_glavno[Dovoljen prevzem],MATCH(Tabela_kontrola_FAW_aktivne[[#This Row],[Klasifikacija]],Tabela_glavno[Klasifikacija],0)),2)</calculatedColumnFormula>
    </tableColumn>
    <tableColumn id="10" xr3:uid="{EFB5E45E-6FFA-42A5-B53F-5FA786AEEE8D}" name="Odstranjevanje" dataDxfId="41">
      <calculatedColumnFormula>INDEX(Tabela_glavno[Odstranjevanje],MATCH(Tabela_kontrola_FAW_aktivne[[#This Row],[Klasifikacija]],Tabela_glavno[Klasifikacija],0))</calculatedColumnFormula>
    </tableColumn>
    <tableColumn id="6" xr3:uid="{5A10DC79-1EFB-4679-AD18-480791E21E16}" name="Mežanica trdi" dataDxfId="40">
      <calculatedColumnFormula>_xlfn.TEXTJOIN(" - ",TRUE,INDEX(Tabela_glavno[Mešanica 19 02 04*],MATCH(Tabela_kontrola_FAW_aktivne[[#This Row],[Klasifikacija]],Tabela_glavno[Klasifikacija],0)),INDEX(Tabela_glavno[Izvoz 19 02 04*],MATCH(Tabela_kontrola_FAW_aktivne[[#This Row],[Klasifikacija]],Tabela_glavno[Klasifikacija],0)))</calculatedColumnFormula>
    </tableColumn>
    <tableColumn id="7" xr3:uid="{8280C835-D1A8-45B8-ACA1-03AE840B4C8F}" name="Mešanica tekoči" dataDxfId="39">
      <calculatedColumnFormula>INDEX(Tabela_glavno[Mešanica 19 02 08*],MATCH(Tabela_kontrola_FAW_aktivne[[#This Row],[Klasifikacija]],Tabela_glavno[Klasifikacija],0))</calculatedColumnFormula>
    </tableColumn>
    <tableColumn id="8" xr3:uid="{678477BD-8FDF-472B-BF3C-5DE5CC02C4EB}" name="FAW2" dataDxfId="38">
      <calculatedColumnFormula>IFERROR(INDEX(Tabela_FAW_aktivne[Klasifikacija],MATCH(Tabela_kontrola_FAW_aktivne[[#This Row],[Klasifikacija]],Tabela_FAW_aktivne[Klasifikacija],0)),"NE")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2E419FB-5259-4159-8E1E-A473D0473412}" name="Tabela_kontrola_FAW" displayName="Tabela_kontrola_FAW" ref="A1:I840" totalsRowShown="0" headerRowDxfId="37">
  <autoFilter ref="A1:I840" xr:uid="{EF085757-09B5-4C21-AC25-A6A16083A591}">
    <filterColumn colId="8">
      <filters>
        <filter val="02 01 08*"/>
        <filter val="02 02 01"/>
        <filter val="02 02 04"/>
        <filter val="02 03 01"/>
        <filter val="02 03 04"/>
        <filter val="02 03 99"/>
        <filter val="02 05 01"/>
        <filter val="02 05 02"/>
        <filter val="02 06 01"/>
        <filter val="02 07 02"/>
        <filter val="02 07 04"/>
        <filter val="03 03 08"/>
        <filter val="03 03 11"/>
        <filter val="04 01 09"/>
        <filter val="04 02 09"/>
        <filter val="04 02 14*"/>
        <filter val="04 02 20"/>
        <filter val="05 01 03*"/>
        <filter val="05 01 05*"/>
        <filter val="05 01 17"/>
        <filter val="06 01 01*"/>
        <filter val="06 01 02*"/>
        <filter val="06 01 03*"/>
        <filter val="06 01 04*"/>
        <filter val="06 01 05*"/>
        <filter val="06 01 06*"/>
        <filter val="06 02 01*"/>
        <filter val="06 02 03*"/>
        <filter val="06 02 04*"/>
        <filter val="06 02 05*"/>
        <filter val="06 02 99"/>
        <filter val="06 03 11*"/>
        <filter val="06 03 13*"/>
        <filter val="06 04 04*"/>
        <filter val="06 04 05*"/>
        <filter val="06 05 03"/>
        <filter val="06 13 01*"/>
        <filter val="06 13 02*"/>
        <filter val="06 13 03"/>
        <filter val="07 01 01*"/>
        <filter val="07 01 03*"/>
        <filter val="07 01 04*"/>
        <filter val="07 01 07*"/>
        <filter val="07 02 01*"/>
        <filter val="07 02 04*"/>
        <filter val="07 02 08*"/>
        <filter val="07 02 12"/>
        <filter val="07 02 13"/>
        <filter val="07 02 14*"/>
        <filter val="07 02 15"/>
        <filter val="07 02 17"/>
        <filter val="07 02 99"/>
        <filter val="07 03 04*"/>
        <filter val="07 03 08*"/>
        <filter val="07 03 99"/>
        <filter val="07 04 01*"/>
        <filter val="07 04 13*"/>
        <filter val="07 05 01*"/>
        <filter val="07 05 04*"/>
        <filter val="07 05 08*"/>
        <filter val="07 05 13*"/>
        <filter val="07 06 01*"/>
        <filter val="07 06 03*"/>
        <filter val="07 06 04*"/>
        <filter val="07 06 12"/>
        <filter val="07 06 99"/>
        <filter val="07 07 01*"/>
        <filter val="07 07 04*"/>
        <filter val="08 01 11*"/>
        <filter val="08 01 12"/>
        <filter val="08 01 13*"/>
        <filter val="08 01 14"/>
        <filter val="08 01 15*"/>
        <filter val="08 01 16"/>
        <filter val="08 01 17*"/>
        <filter val="08 01 18"/>
        <filter val="08 01 19*"/>
        <filter val="08 01 20"/>
        <filter val="08 01 21*"/>
        <filter val="08 01 99"/>
        <filter val="08 02 01"/>
        <filter val="08 03 07"/>
        <filter val="08 03 08"/>
        <filter val="08 03 12*"/>
        <filter val="08 03 13"/>
        <filter val="08 03 14*"/>
        <filter val="08 03 16*"/>
        <filter val="08 03 17*"/>
        <filter val="08 03 18"/>
        <filter val="08 03 99"/>
        <filter val="08 04 09*"/>
        <filter val="08 04 10"/>
        <filter val="08 04 11*"/>
        <filter val="08 04 12"/>
        <filter val="08 04 13*"/>
        <filter val="08 04 14"/>
        <filter val="08 04 15*"/>
        <filter val="08 04 16"/>
        <filter val="08 05 01*"/>
        <filter val="09 01 01*"/>
        <filter val="09 01 02*"/>
        <filter val="09 01 03*"/>
        <filter val="09 01 04*"/>
        <filter val="09 01 05*"/>
        <filter val="09 01 08"/>
        <filter val="09 01 13*"/>
        <filter val="10 01 01"/>
        <filter val="10 01 03"/>
        <filter val="10 01 18*"/>
        <filter val="10 02 01"/>
        <filter val="10 02 11*"/>
        <filter val="10 02 99"/>
        <filter val="10 09 09*"/>
        <filter val="10 09 13*"/>
        <filter val="10 10 08"/>
        <filter val="10 10 11*"/>
        <filter val="10 10 14"/>
        <filter val="10 11 03"/>
        <filter val="10 11 16"/>
        <filter val="10 11 19*"/>
        <filter val="10 11 20"/>
        <filter val="10 12 01"/>
        <filter val="10 12 08"/>
        <filter val="10 12 99"/>
        <filter val="10 13 11"/>
        <filter val="10 13 14"/>
        <filter val="11 01 05*"/>
        <filter val="11 01 06*"/>
        <filter val="11 01 07*"/>
        <filter val="11 01 08*"/>
        <filter val="11 01 09*"/>
        <filter val="11 01 10"/>
        <filter val="11 01 11*"/>
        <filter val="11 01 12"/>
        <filter val="11 01 13*"/>
        <filter val="11 01 14"/>
        <filter val="11 01 15*"/>
        <filter val="11 01 16*"/>
        <filter val="11 01 98*"/>
        <filter val="11 03 01*"/>
        <filter val="12 01 02"/>
        <filter val="12 01 03"/>
        <filter val="12 01 04"/>
        <filter val="12 01 05"/>
        <filter val="12 01 07*"/>
        <filter val="12 01 09*"/>
        <filter val="12 01 12*"/>
        <filter val="12 01 13"/>
        <filter val="12 01 14*"/>
        <filter val="12 01 15"/>
        <filter val="12 01 17"/>
        <filter val="12 01 18*"/>
        <filter val="12 01 20*"/>
        <filter val="12 01 21"/>
        <filter val="12 01 99"/>
        <filter val="12 03 01*"/>
        <filter val="13 01 10*"/>
        <filter val="13 01 11*"/>
        <filter val="13 01 13*"/>
        <filter val="13 02 04*"/>
        <filter val="13 02 05*"/>
        <filter val="13 02 06*"/>
        <filter val="13 02 07*"/>
        <filter val="13 02 08*"/>
        <filter val="13 03 01*"/>
        <filter val="13 03 06*"/>
        <filter val="13 03 07*"/>
        <filter val="13 03 10*"/>
        <filter val="13 04 03*"/>
        <filter val="13 05 01*"/>
        <filter val="13 05 02*"/>
        <filter val="13 05 03*"/>
        <filter val="13 05 06*"/>
        <filter val="13 05 07*"/>
        <filter val="13 05 08*"/>
        <filter val="13 07 01*"/>
        <filter val="13 07 02*"/>
        <filter val="13 07 03*"/>
        <filter val="13 08 02*"/>
        <filter val="13 08 99*"/>
        <filter val="14 06 01*"/>
        <filter val="14 06 02*"/>
        <filter val="14 06 03*"/>
        <filter val="14 06 04*"/>
        <filter val="14 06 05*"/>
        <filter val="15 01 01"/>
        <filter val="15 01 02"/>
        <filter val="15 01 04"/>
        <filter val="15 01 06"/>
        <filter val="15 01 07"/>
        <filter val="15 01 10*"/>
        <filter val="15 01 11*"/>
        <filter val="15 02 02*"/>
        <filter val="15 02 03"/>
        <filter val="16 01 07*"/>
        <filter val="16 01 08*"/>
        <filter val="16 01 10*"/>
        <filter val="16 01 11*"/>
        <filter val="16 01 12"/>
        <filter val="16 01 13*"/>
        <filter val="16 01 14*"/>
        <filter val="16 01 15"/>
        <filter val="16 01 17"/>
        <filter val="16 01 18"/>
        <filter val="16 01 19"/>
        <filter val="16 01 20"/>
        <filter val="16 01 21*"/>
        <filter val="16 01 22"/>
        <filter val="16 01 99"/>
        <filter val="16 02 09*"/>
        <filter val="16 02 12*"/>
        <filter val="16 02 13*"/>
        <filter val="16 02 14"/>
        <filter val="16 02 15*"/>
        <filter val="16 03 03*"/>
        <filter val="16 03 04"/>
        <filter val="16 03 05*"/>
        <filter val="16 03 06"/>
        <filter val="16 05 04*"/>
        <filter val="16 05 06*"/>
        <filter val="16 05 07*"/>
        <filter val="16 05 08*"/>
        <filter val="16 05 09"/>
        <filter val="16 06 01*"/>
        <filter val="16 06 02*"/>
        <filter val="16 06 04"/>
        <filter val="16 06 05"/>
        <filter val="16 06 06*"/>
        <filter val="16 07 08*"/>
        <filter val="16 07 09*"/>
        <filter val="16 07 99"/>
        <filter val="16 08 01"/>
        <filter val="16 09 03*"/>
        <filter val="16 10 01*"/>
        <filter val="16 10 02"/>
        <filter val="16 11 02"/>
        <filter val="16 11 03*"/>
        <filter val="16 11 06"/>
        <filter val="17 02 01"/>
        <filter val="17 06 05*"/>
        <filter val="17 09 02*"/>
        <filter val="18 01 03*"/>
        <filter val="18 01 04"/>
        <filter val="18 01 06*"/>
        <filter val="18 01 10*"/>
        <filter val="18 02 01"/>
        <filter val="18 02 08"/>
        <filter val="19 01 06*"/>
        <filter val="19 01 11*"/>
        <filter val="19 01 14"/>
        <filter val="19 01 19"/>
        <filter val="19 02 04*"/>
        <filter val="19 02 05*"/>
        <filter val="19 02 07*"/>
        <filter val="19 02 99"/>
        <filter val="19 03 06*"/>
        <filter val="19 07 03"/>
        <filter val="19 08 01"/>
        <filter val="19 08 02"/>
        <filter val="19 08 05"/>
        <filter val="19 08 06*"/>
        <filter val="19 08 07*"/>
        <filter val="19 08 09"/>
        <filter val="19 08 10*"/>
        <filter val="19 08 11*"/>
        <filter val="19 08 12"/>
        <filter val="19 08 13*"/>
        <filter val="19 08 14"/>
        <filter val="19 08 99"/>
        <filter val="19 09 02"/>
        <filter val="19 09 04"/>
        <filter val="19 09 05"/>
        <filter val="19 09 06"/>
        <filter val="19 10 05*"/>
        <filter val="19 12 01"/>
        <filter val="19 12 02"/>
        <filter val="19 12 03"/>
        <filter val="19 12 04"/>
        <filter val="19 12 06*"/>
        <filter val="19 12 07"/>
        <filter val="19 12 08"/>
        <filter val="19 12 09"/>
        <filter val="19 12 10"/>
        <filter val="19 12 11*"/>
        <filter val="19 12 12"/>
        <filter val="19 13 01*"/>
        <filter val="19 13 07*"/>
        <filter val="20 01 08"/>
        <filter val="20 01 11"/>
        <filter val="20 01 13*"/>
        <filter val="20 01 14*"/>
        <filter val="20 01 19*"/>
        <filter val="20 01 21*"/>
        <filter val="20 01 25"/>
        <filter val="20 01 26*"/>
        <filter val="20 01 27*"/>
        <filter val="20 01 28"/>
        <filter val="20 01 29*"/>
        <filter val="20 01 30"/>
        <filter val="20 01 33*"/>
        <filter val="20 01 39"/>
        <filter val="20 01 99"/>
        <filter val="20 02 03"/>
      </filters>
    </filterColumn>
  </autoFilter>
  <tableColumns count="9">
    <tableColumn id="1" xr3:uid="{43F9FFFB-7A81-48C0-8B42-DA8C85AA8DA4}" name="Klasifikacija"/>
    <tableColumn id="2" xr3:uid="{1C7351ED-2311-4E0B-94BB-D7D2A0F282E2}" name="Ime" dataDxfId="36">
      <calculatedColumnFormula>INDEX(Tabela_seznam_klasifikacij[Naziv odpadka],MATCH(Tabela_kontrola_FAW[[#This Row],[Klasifikacija]],Tabela_seznam_klasifikacij[Klasifikacijska številka],0))</calculatedColumnFormula>
    </tableColumn>
    <tableColumn id="3" xr3:uid="{D4A55CA4-2979-49F8-8699-8F9DF63CB7AC}" name="FAW" dataDxfId="35">
      <calculatedColumnFormula>IFERROR(INDEX(Tabela_FAW[NAZIV2],MATCH(Tabela_kontrola_FAW[[#This Row],[Klasifikacija]],Tabela_FAW[Klasifikacija],0)),"NE")</calculatedColumnFormula>
    </tableColumn>
    <tableColumn id="4" xr3:uid="{E7BC4869-BE4C-4534-9691-F29AF2715A6C}" name="Dovoljen prevzem" dataDxfId="34">
      <calculatedColumnFormula>INDEX(Tabela_glavno[Dovoljen prevzem],MATCH(Tabela_kontrola_FAW[[#This Row],[Klasifikacija]],Tabela_glavno[Klasifikacija],0))</calculatedColumnFormula>
    </tableColumn>
    <tableColumn id="10" xr3:uid="{3C3AFE6A-7A9A-46D3-BA9C-496819A3B543}" name="Odstranjevanje" dataDxfId="33">
      <calculatedColumnFormula>INDEX(Tabela_glavno[Odstranjevanje],MATCH(Tabela_kontrola_FAW[[#This Row],[Klasifikacija]],Tabela_glavno[Klasifikacija],0))</calculatedColumnFormula>
    </tableColumn>
    <tableColumn id="9" xr3:uid="{4E5C4429-5EAD-4CC1-91EC-B66A742C3326}" name="Mešanica [dovoljenje]" dataDxfId="32">
      <calculatedColumnFormula>IF(Tabela_kontrola_FAW[[#This Row],[Eko-03-03]]=0,"NE","DA")</calculatedColumnFormula>
    </tableColumn>
    <tableColumn id="6" xr3:uid="{74FF3FE3-FEBF-4609-AC4B-07CD07064ACF}" name="Eko-03-03" dataDxfId="31">
      <calculatedColumnFormula>COUNTIF(Tabela_mesanica_190204[Klasifikacija],Tabela_kontrola_FAW[[#This Row],[Klasifikacija]])+COUNTIF(Tabela_mesanica_190208[Klasifikacija],Tabela_kontrola_FAW[[#This Row],[Klasifikacija]])+COUNTIF(Tabela_EKO_03_03_baterije[Klasifikacija],Tabela_kontrola_FAW[[#This Row],[Klasifikacija]])</calculatedColumnFormula>
    </tableColumn>
    <tableColumn id="7" xr3:uid="{611749F1-E74B-43F5-B9F2-DE92AEF2F39F}" name="Eko-03-01" dataDxfId="30">
      <calculatedColumnFormula>COUNTIF(Tabela_staro_190204[Klasifikacija],Tabela_kontrola_FAW[[#This Row],[Klasifikacija]])+COUNTIF(Tabela_staro_140603[Klasifikacija],Tabela_kontrola_FAW[[#This Row],[Klasifikacija]])</calculatedColumnFormula>
    </tableColumn>
    <tableColumn id="8" xr3:uid="{D919441C-550A-4E2E-B855-6B9898DC558A}" name="FAW2" dataDxfId="29">
      <calculatedColumnFormula>IFERROR(INDEX(Tabela_FAW[Klasifikacija],MATCH(Tabela_kontrola_FAW[[#This Row],[Klasifikacija]],Tabela_FAW[Klasifikacija],0)),"NE")</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266126-6FF2-4995-916C-48DE9782A115}" name="Tabela_zbiralec_EKOL" displayName="Tabela_zbiralec_EKOL" ref="A1:H840" totalsRowShown="0" headerRowDxfId="28">
  <autoFilter ref="A1:H840" xr:uid="{F804A77A-1449-4091-978F-5056CF973113}"/>
  <tableColumns count="8">
    <tableColumn id="1" xr3:uid="{2AFC87CF-8799-4AB0-B550-0AEA33698C6E}" name="Klasifikacija"/>
    <tableColumn id="6" xr3:uid="{E5D0FAB1-CDF1-4CFC-A909-023FEB9EC750}" name="Dovoljeno zbiranje" dataDxfId="27">
      <calculatedColumnFormula>IF(OR(Tabela_zbiralec_EKOL[[#This Row],[ZC Savska loka]]="DA",Tabela_zbiralec_EKOL[[#This Row],[ZC Laze]]="DA",Tabela_zbiralec_EKOL[[#This Row],[ZC Kamnik]]="DA",Tabela_zbiralec_EKOL[[#This Row],[ZC Zvezda]]="DA"),"DA","NE")</calculatedColumnFormula>
    </tableColumn>
    <tableColumn id="7" xr3:uid="{F209AF89-AC2E-4AF7-896A-C3E076B46FAA}" name="Zbirna mesta" dataDxfId="26">
      <calculatedColumnFormula>_xlfn.TEXTJOIN(", ",TRUE,IF(Tabela_zbiralec_EKOL[[#This Row],[ZC Savska loka]]="DA","Savska loka",""),IF(Tabela_zbiralec_EKOL[[#This Row],[ZC Laze]]="DA","Laze",""),IF(Tabela_zbiralec_EKOL[[#This Row],[ZC Kamnik]]="DA","Kamnik",""),IF(Tabela_zbiralec_EKOL[[#This Row],[ZC Zvezda]]="DA","Zvezda",""))</calculatedColumnFormula>
    </tableColumn>
    <tableColumn id="2" xr3:uid="{2C923C59-0373-4A52-BAE0-306C48C77D94}" name="ZC Savska loka" dataDxfId="25"/>
    <tableColumn id="3" xr3:uid="{6876CB50-F3EB-4B08-9FB7-81608BFB1DA5}" name="ZC Laze"/>
    <tableColumn id="4" xr3:uid="{53DD2026-761C-4AD2-A5ED-F997FA29DDE8}" name="ZC Kamnik"/>
    <tableColumn id="5" xr3:uid="{6A8AD85B-946E-4418-A0A7-E05A57328992}" name="ZC Zvezda"/>
    <tableColumn id="9" xr3:uid="{D9578A91-2B9A-4CED-B422-93E3C3E76237}" name="IME" dataDxfId="24">
      <calculatedColumnFormula>INDEX(Tabela_seznam_klasifikacij[Naziv odpadka],MATCH(Tabela_zbiralec_EKOL[[#This Row],[Klasifikacija]],Tabela_seznam_klasifikacij[Klasifikacijska številka],0))</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3ADB1CA-805C-4E8F-AC07-857B4E26D834}" name="Tabela_odstranjevanje" displayName="Tabela_odstranjevanje" ref="A1:G102" totalsRowShown="0">
  <autoFilter ref="A1:G102" xr:uid="{616371DF-2D4B-41A7-A846-234A2CA299D4}"/>
  <sortState xmlns:xlrd2="http://schemas.microsoft.com/office/spreadsheetml/2017/richdata2" ref="A2:G13">
    <sortCondition ref="A1:A13"/>
  </sortState>
  <tableColumns count="7">
    <tableColumn id="1" xr3:uid="{6C004678-4999-4B1B-8356-ECE9FF151AE7}" name="Klasifikacija"/>
    <tableColumn id="4" xr3:uid="{C9C4E58D-E7D0-4842-927B-EAD0E5338585}" name="Prejemnik"/>
    <tableColumn id="2" xr3:uid="{4DBA1CE9-FE48-41B0-A971-F60C6BE37830}" name="Veljavno do" dataDxfId="23"/>
    <tableColumn id="6" xr3:uid="{84F5F6B4-C125-4573-8F8B-2D3C6FF97AEA}" name="Dopis" dataDxfId="22"/>
    <tableColumn id="5" xr3:uid="{EE3C0DC6-F7ED-419B-B6DB-835380F98849}" name="Notifikacija" dataDxfId="21"/>
    <tableColumn id="3" xr3:uid="{2C515F25-26F8-49C4-899E-49B0346BF086}" name="Ime" dataDxfId="20">
      <calculatedColumnFormula>INDEX(Tabela_seznam_klasifikacij[Naziv odpadka],MATCH(Tabela_odstranjevanje[[#This Row],[Klasifikacija]],Tabela_seznam_klasifikacij[Klasifikacijska številka],0))</calculatedColumnFormula>
    </tableColumn>
    <tableColumn id="7" xr3:uid="{AE8D6D78-A820-4A92-89EA-EF059533FCBE}" name="Opomba"/>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85FA340-DC7D-4D4D-9482-2E69D28715F1}" name="Tabela_porocilo_o_nevarnih_lastnostih" displayName="Tabela_porocilo_o_nevarnih_lastnostih" ref="A1:C27" totalsRowShown="0">
  <autoFilter ref="A1:C27" xr:uid="{491DF1C2-6172-42C8-819E-1580A170E265}"/>
  <tableColumns count="3">
    <tableColumn id="1" xr3:uid="{8AF20772-FB95-4AD3-9A1F-20261205BFF7}" name="Klasifikacija" dataDxfId="19"/>
    <tableColumn id="2" xr3:uid="{F82D52C9-C1C2-4971-A082-10F0058FE3E6}" name="Opomba" dataDxfId="18"/>
    <tableColumn id="3" xr3:uid="{FBFE364A-9551-4546-B551-FDD4E08871EA}" name="Ime" dataDxfId="17">
      <calculatedColumnFormula>INDEX(Tabela_seznam_klasifikacij[Naziv odpadka],MATCH(Tabela_porocilo_o_nevarnih_lastnostih[[#This Row],[Klasifikacija]],Tabela_seznam_klasifikacij[Klasifikacijska številka],0))</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A3585AB-3DAF-4827-9678-AA44DAEC9D4A}" name="Tabela_staro_190204" displayName="Tabela_staro_190204" ref="A2:B125" totalsRowShown="0">
  <autoFilter ref="A2:B125" xr:uid="{50F91934-2B5E-422F-81F4-CB83115D42B4}"/>
  <tableColumns count="2">
    <tableColumn id="1" xr3:uid="{185F8BE3-8648-4ACF-B496-FD1F08E74591}" name="Klasifikacija"/>
    <tableColumn id="2" xr3:uid="{7B468676-82BA-4B7A-BEE7-435018FA1E04}" name="Teža"/>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1A4EF15-46CA-4DA3-AD55-68C136FA0BA8}" name="Tabela_staro_140603" displayName="Tabela_staro_140603" ref="F2:H67" totalsRowShown="0">
  <autoFilter ref="F2:H67" xr:uid="{BCE00D3A-A24F-43A2-9FB4-5716183C3214}"/>
  <sortState xmlns:xlrd2="http://schemas.microsoft.com/office/spreadsheetml/2017/richdata2" ref="F3:G67">
    <sortCondition ref="F2:F67"/>
  </sortState>
  <tableColumns count="3">
    <tableColumn id="1" xr3:uid="{D38BC2BC-88ED-4C83-A0AF-AB7EB6F04BD5}" name="Klasifikacija"/>
    <tableColumn id="2" xr3:uid="{8DCB4FDA-814F-458E-B4D0-8B39508F3C2B}" name="Teža"/>
    <tableColumn id="3" xr3:uid="{FDCCBFEA-A5BF-4F0F-99FE-6E62F527A5B3}" name="Stolpec1" dataDxfId="16">
      <calculatedColumnFormula>H2+1</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0D4C54-61CC-4886-ABA8-F57608A46AE2}" name="Tabela_mesanica_190204" displayName="Tabela_mesanica_190204" ref="A2:C113" totalsRowShown="0">
  <autoFilter ref="A2:C113" xr:uid="{CD3C5F8F-2298-4A59-8166-825541972E47}"/>
  <sortState xmlns:xlrd2="http://schemas.microsoft.com/office/spreadsheetml/2017/richdata2" ref="A3:C113">
    <sortCondition ref="A2:A113"/>
  </sortState>
  <tableColumns count="3">
    <tableColumn id="1" xr3:uid="{321116F9-7353-4421-8BBC-67D7B33D82C1}" name="Klasifikacija"/>
    <tableColumn id="2" xr3:uid="{82AFA18B-7588-46CF-92C4-0712F0D73FC3}" name="Teža" dataDxfId="15">
      <calculatedColumnFormula>"Ni letne omejitve teže po klasifikaciji"</calculatedColumnFormula>
    </tableColumn>
    <tableColumn id="3" xr3:uid="{47DC28E2-615F-4044-B90E-A5E08590E052}" name="zap .št" dataDxfId="14">
      <calculatedColumnFormula>C2+1</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F97731-18D7-4465-AA82-3879BBCCF041}" name="Tabela_mesanica_190208" displayName="Tabela_mesanica_190208" ref="F2:H69" totalsRowShown="0">
  <autoFilter ref="F2:H69" xr:uid="{529A3A74-A989-4D09-AD27-1C54386BBE96}"/>
  <sortState xmlns:xlrd2="http://schemas.microsoft.com/office/spreadsheetml/2017/richdata2" ref="F3:H69">
    <sortCondition ref="F2:F69"/>
  </sortState>
  <tableColumns count="3">
    <tableColumn id="1" xr3:uid="{0DC68C18-9197-485F-B0F2-993F12130EF3}" name="Klasifikacija"/>
    <tableColumn id="2" xr3:uid="{765A928D-7137-45B1-8969-FF95F79E086D}" name="Teža" dataDxfId="13">
      <calculatedColumnFormula>"Ni letne omejitve teže po klasifikaciji"</calculatedColumnFormula>
    </tableColumn>
    <tableColumn id="3" xr3:uid="{0837147E-0661-43C7-8FB6-1FB339746725}" name="zap. Št" dataDxfId="12">
      <calculatedColumnFormula>H2+1</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063DDC-FF04-4BDC-A2BA-87574C4E2FA8}" name="Tabela_EKO_03_03_baterije" displayName="Tabela_EKO_03_03_baterije" ref="K2:M7" totalsRowShown="0" headerRowDxfId="11" headerRowBorderDxfId="10" tableBorderDxfId="9" totalsRowBorderDxfId="8">
  <autoFilter ref="K2:M7" xr:uid="{CBAED8A8-CB93-464B-844A-3EB4CDE868BC}"/>
  <tableColumns count="3">
    <tableColumn id="1" xr3:uid="{F23210A0-2B2D-4200-BAF1-8024B9982557}" name="Klasifikacija"/>
    <tableColumn id="2" xr3:uid="{299ED59E-F953-4077-A4C6-372AE123EB5E}" name="Teža">
      <calculatedColumnFormula>"Ni letne omejitve teže po klasifikaciji"</calculatedColumnFormula>
    </tableColumn>
    <tableColumn id="3" xr3:uid="{753D5841-3BB1-4E3C-A4AF-BF229F0D9E42}" name="zap. Št">
      <calculatedColumnFormula>M2+1</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733630-A243-4786-AA95-71BC82CF040D}" name="Tabela_190204_AVG" displayName="Tabela_190204_AVG" ref="A2:C38" totalsRowShown="0">
  <autoFilter ref="A2:C38" xr:uid="{689A1906-735F-445E-81E9-741EB76B2C14}"/>
  <tableColumns count="3">
    <tableColumn id="1" xr3:uid="{021090C0-8746-45C7-BA7E-85A4CA7EE4ED}" name="Klasifikacija"/>
    <tableColumn id="2" xr3:uid="{B540DAF3-D111-4F56-BDEF-BC45776AB357}" name="Delež [%]" dataDxfId="7"/>
    <tableColumn id="3" xr3:uid="{E4398D82-0BF8-4393-8EFE-6B0DF7BA51FE}" name="Ime" dataDxfId="6">
      <calculatedColumnFormula>INDEX(Tabela_seznam_klasifikacij[Naziv odpadka],MATCH(Tabela_190204_AVG[[#This Row],[Klasifikacija]],Tabela_seznam_klasifikacij[Klasifikacijska številka],0))</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404924E-1304-464D-AEFD-7F6555B95002}" name="Tabela_190204_GSB" displayName="Tabela_190204_GSB" ref="A2:C19" totalsRowShown="0">
  <autoFilter ref="A2:C19" xr:uid="{EB97BF62-7E6E-46E3-8880-A5573506ADDD}"/>
  <tableColumns count="3">
    <tableColumn id="1" xr3:uid="{E971512F-8351-4335-BC80-C8F067B19248}" name="Klasifikacija"/>
    <tableColumn id="2" xr3:uid="{B1428FBE-8189-4D0B-9142-11E75D205C12}" name="Delež [%]" dataDxfId="5"/>
    <tableColumn id="3" xr3:uid="{B99AC39E-22A9-417E-9CF3-416919D8C064}" name="Ime" dataDxfId="4">
      <calculatedColumnFormula>INDEX(Tabela_seznam_klasifikacij[Naziv odpadka],MATCH(Tabela_190204_GSB[[#This Row],[Klasifikacija]],Tabela_seznam_klasifikacij[Klasifikacijska številka],0))</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B92D3D4-FAD6-4E97-8BBD-F67D3E7688A7}" name="Tabela_190204_Wien_Enerie" displayName="Tabela_190204_Wien_Enerie" ref="A2:C19" totalsRowShown="0">
  <autoFilter ref="A2:C19" xr:uid="{527BE2C4-5398-4B0E-A60C-E070ACB21F37}"/>
  <tableColumns count="3">
    <tableColumn id="1" xr3:uid="{2108FEC5-DDD1-4A9B-A09C-CCDCDE939261}" name="Klasifikacija"/>
    <tableColumn id="2" xr3:uid="{961191CF-C12E-4B30-A1D3-D9E2A7744DFC}" name="Delež [%]" dataDxfId="3"/>
    <tableColumn id="3" xr3:uid="{8D2D6BF9-0C61-41B4-8F6A-20CE39C06D11}" name="Ime" dataDxfId="2">
      <calculatedColumnFormula>INDEX(Tabela_seznam_klasifikacij[Naziv odpadka],MATCH(Tabela_190204_Wien_Enerie[[#This Row],[Klasifikacija]],Tabela_seznam_klasifikacij[Klasifikacijska številka],0))</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2654267-2443-43DC-A806-73CA0DAD60DA}" name="Tabela_190204_AGR" displayName="Tabela_190204_AGR" ref="A2:C8" totalsRowShown="0">
  <autoFilter ref="A2:C8" xr:uid="{E7F28D8E-EC4B-4803-B3EF-BDB8941C02E1}"/>
  <tableColumns count="3">
    <tableColumn id="1" xr3:uid="{F4CA8F50-ACA6-4EF7-80AE-1DA47E37B0C3}" name="Klasifikacija"/>
    <tableColumn id="2" xr3:uid="{AB730D1D-38D1-40C6-AB49-792A97467B4A}" name="Delež [%]" dataDxfId="1"/>
    <tableColumn id="3" xr3:uid="{D07B573B-AA3A-4D3D-895E-2941C9B5B1F7}" name="Ime" dataDxfId="0">
      <calculatedColumnFormula>INDEX(Tabela_seznam_klasifikacij[Naziv odpadka],MATCH(Tabela_190204_AGR[[#This Row],[Klasifikacija]],Tabela_seznam_klasifikacij[Klasifikacijska številka],0))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C4347-287B-481D-BDF3-A2DC72A7FC11}">
  <sheetPr>
    <pageSetUpPr fitToPage="1"/>
  </sheetPr>
  <dimension ref="A1:M840"/>
  <sheetViews>
    <sheetView tabSelected="1" zoomScale="90" zoomScaleNormal="90" workbookViewId="0">
      <pane ySplit="1" topLeftCell="A748" activePane="bottomLeft" state="frozen"/>
      <selection activeCell="C30" sqref="C30"/>
      <selection pane="bottomLeft" activeCell="I752" sqref="I752"/>
    </sheetView>
  </sheetViews>
  <sheetFormatPr defaultRowHeight="15" x14ac:dyDescent="0.25"/>
  <cols>
    <col min="1" max="1" width="12.42578125" customWidth="1"/>
    <col min="2" max="2" width="37.42578125" customWidth="1"/>
    <col min="3" max="3" width="10.7109375" customWidth="1"/>
    <col min="4" max="4" width="16.28515625" customWidth="1"/>
    <col min="5" max="5" width="9.5703125" customWidth="1"/>
    <col min="6" max="6" width="8" customWidth="1"/>
    <col min="7" max="7" width="21.85546875" customWidth="1"/>
    <col min="8" max="8" width="9.42578125" customWidth="1"/>
    <col min="9" max="9" width="31.5703125" customWidth="1"/>
    <col min="10" max="10" width="9.140625" customWidth="1"/>
    <col min="11" max="11" width="30" customWidth="1"/>
    <col min="12" max="12" width="9" customWidth="1"/>
    <col min="13" max="13" width="22.5703125" customWidth="1"/>
  </cols>
  <sheetData>
    <row r="1" spans="1:13" ht="57.75" customHeight="1" thickBot="1" x14ac:dyDescent="0.3">
      <c r="A1" s="8" t="s">
        <v>1</v>
      </c>
      <c r="B1" s="9" t="s">
        <v>528</v>
      </c>
      <c r="C1" s="30" t="s">
        <v>2428</v>
      </c>
      <c r="D1" s="9" t="s">
        <v>2368</v>
      </c>
      <c r="E1" s="9" t="s">
        <v>1505</v>
      </c>
      <c r="F1" s="9" t="s">
        <v>1506</v>
      </c>
      <c r="G1" s="9" t="s">
        <v>2416</v>
      </c>
      <c r="H1" s="9" t="s">
        <v>529</v>
      </c>
      <c r="I1" s="9" t="s">
        <v>530</v>
      </c>
      <c r="J1" s="9" t="s">
        <v>531</v>
      </c>
      <c r="K1" s="9" t="s">
        <v>532</v>
      </c>
      <c r="L1" s="9" t="s">
        <v>2369</v>
      </c>
      <c r="M1" s="10" t="s">
        <v>2370</v>
      </c>
    </row>
    <row r="2" spans="1:13" ht="30" customHeight="1" thickBot="1" x14ac:dyDescent="0.3">
      <c r="A2" s="11" t="s">
        <v>196</v>
      </c>
      <c r="B2" s="12" t="str">
        <f>INDEX(Tabela_seznam_klasifikacij[Naziv odpadka],MATCH(Tabela_glavno[[#This Row],[Klasifikacija]],Tabela_seznam_klasifikacij[Klasifikacijska številka],0))</f>
        <v>Odpadki iz pridobivanja kovinskih mineralnih surovin</v>
      </c>
      <c r="C2" s="12" t="str">
        <f>IFERROR(INDEX(Tabela_porocilo_o_nevarnih_lastnostih[Opomba],MATCH(Tabela_glavno[[#This Row],[Klasifikacija]],Tabela_porocilo_o_nevarnih_lastnostih[Klasifikacija],0)),"NE")</f>
        <v>NE</v>
      </c>
      <c r="D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 s="13" t="str">
        <f>INDEX(Tabela_zbiralec_EKOL[Dovoljeno zbiranje],MATCH(Tabela_glavno[[#This Row],[Klasifikacija]],Tabela_zbiralec_EKOL[Klasifikacija],0))</f>
        <v>DA</v>
      </c>
      <c r="F2" s="13" t="str">
        <f>INDEX(Tabela_zbiralec_EKOL[Zbirna mesta],MATCH(Tabela_glavno[[#This Row],[Klasifikacija]],Tabela_zbiralec_EKOL[Klasifikacija],0))</f>
        <v>Laze</v>
      </c>
      <c r="G2" s="13" t="str" cm="1">
        <f t="array" ref="G2">_xlfn.TEXTJOIN(", ",TRUE,IF(Tabela_odstranjevanje[Klasifikacija]=Tabela_glavno[[#This Row],[Klasifikacija]],Tabela_odstranjevanje[Prejemnik],""))</f>
        <v/>
      </c>
      <c r="H2" s="14" t="str">
        <f>IF(IFERROR(MATCH(Tabela_glavno[[#This Row],[Klasifikacija]],Tabela_mesanica_190204[Klasifikacija],0),0)&gt;0,"DA","NE")</f>
        <v>NE</v>
      </c>
      <c r="I2" s="14" t="str" cm="1">
        <f t="array" ref="I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 s="14" t="str">
        <f>IF(IFERROR(MATCH(Tabela_glavno[[#This Row],[Klasifikacija]],Tabela_mesanica_190208[Klasifikacija],0),0)&gt;0,"DA","NE")</f>
        <v>NE</v>
      </c>
      <c r="K2" s="14"/>
      <c r="L2" s="14" t="str">
        <f>IF(IFERROR(MATCH(Tabela_glavno[[#This Row],[Klasifikacija]],Tabela_EKO_03_03_baterije[Klasifikacija],0),0)&gt;0,"DA","NE")</f>
        <v>NE</v>
      </c>
      <c r="M2" s="15"/>
    </row>
    <row r="3" spans="1:13" ht="30" customHeight="1" thickBot="1" x14ac:dyDescent="0.3">
      <c r="A3" s="11" t="s">
        <v>198</v>
      </c>
      <c r="B3" s="12" t="str">
        <f>INDEX(Tabela_seznam_klasifikacij[Naziv odpadka],MATCH(Tabela_glavno[[#This Row],[Klasifikacija]],Tabela_seznam_klasifikacij[Klasifikacijska številka],0))</f>
        <v>Odpadki iz pridobivanja nekovinskih mineralnih surovin</v>
      </c>
      <c r="C3" s="12" t="str">
        <f>IFERROR(INDEX(Tabela_porocilo_o_nevarnih_lastnostih[Opomba],MATCH(Tabela_glavno[[#This Row],[Klasifikacija]],Tabela_porocilo_o_nevarnih_lastnostih[Klasifikacija],0)),"NE")</f>
        <v>NE</v>
      </c>
      <c r="D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 s="13" t="str">
        <f>INDEX(Tabela_zbiralec_EKOL[Dovoljeno zbiranje],MATCH(Tabela_glavno[[#This Row],[Klasifikacija]],Tabela_zbiralec_EKOL[Klasifikacija],0))</f>
        <v>DA</v>
      </c>
      <c r="F3" s="13" t="str">
        <f>INDEX(Tabela_zbiralec_EKOL[Zbirna mesta],MATCH(Tabela_glavno[[#This Row],[Klasifikacija]],Tabela_zbiralec_EKOL[Klasifikacija],0))</f>
        <v>Laze</v>
      </c>
      <c r="G3" s="13" t="str" cm="1">
        <f t="array" ref="G3">_xlfn.TEXTJOIN(", ",TRUE,IF(Tabela_odstranjevanje[Klasifikacija]=Tabela_glavno[[#This Row],[Klasifikacija]],Tabela_odstranjevanje[Prejemnik],""))</f>
        <v/>
      </c>
      <c r="H3" s="14" t="str">
        <f>IF(IFERROR(MATCH(Tabela_glavno[[#This Row],[Klasifikacija]],Tabela_mesanica_190204[Klasifikacija],0),0)&gt;0,"DA","NE")</f>
        <v>NE</v>
      </c>
      <c r="I3" s="14" t="str" cm="1">
        <f t="array" ref="I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 s="14" t="str">
        <f>IF(IFERROR(MATCH(Tabela_glavno[[#This Row],[Klasifikacija]],Tabela_mesanica_190208[Klasifikacija],0),0)&gt;0,"DA","NE")</f>
        <v>NE</v>
      </c>
      <c r="K3" s="14"/>
      <c r="L3" s="14" t="str">
        <f>IF(IFERROR(MATCH(Tabela_glavno[[#This Row],[Klasifikacija]],Tabela_EKO_03_03_baterije[Klasifikacija],0),0)&gt;0,"DA","NE")</f>
        <v>NE</v>
      </c>
      <c r="M3" s="15"/>
    </row>
    <row r="4" spans="1:13" ht="30" customHeight="1" thickBot="1" x14ac:dyDescent="0.3">
      <c r="A4" s="11" t="s">
        <v>200</v>
      </c>
      <c r="B4" s="12" t="str">
        <f>INDEX(Tabela_seznam_klasifikacij[Naziv odpadka],MATCH(Tabela_glavno[[#This Row],[Klasifikacija]],Tabela_seznam_klasifikacij[Klasifikacijska številka],0))</f>
        <v>Kisla jalovina iz predelave sulfidne rude</v>
      </c>
      <c r="C4" s="12" t="str">
        <f>IFERROR(INDEX(Tabela_porocilo_o_nevarnih_lastnostih[Opomba],MATCH(Tabela_glavno[[#This Row],[Klasifikacija]],Tabela_porocilo_o_nevarnih_lastnostih[Klasifikacija],0)),"NE")</f>
        <v>NE</v>
      </c>
      <c r="D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 s="13" t="str">
        <f>INDEX(Tabela_zbiralec_EKOL[Dovoljeno zbiranje],MATCH(Tabela_glavno[[#This Row],[Klasifikacija]],Tabela_zbiralec_EKOL[Klasifikacija],0))</f>
        <v>DA</v>
      </c>
      <c r="F4" s="13" t="str">
        <f>INDEX(Tabela_zbiralec_EKOL[Zbirna mesta],MATCH(Tabela_glavno[[#This Row],[Klasifikacija]],Tabela_zbiralec_EKOL[Klasifikacija],0))</f>
        <v>Laze</v>
      </c>
      <c r="G4" s="13" t="str" cm="1">
        <f t="array" ref="G4">_xlfn.TEXTJOIN(", ",TRUE,IF(Tabela_odstranjevanje[Klasifikacija]=Tabela_glavno[[#This Row],[Klasifikacija]],Tabela_odstranjevanje[Prejemnik],""))</f>
        <v/>
      </c>
      <c r="H4" s="14" t="str">
        <f>IF(IFERROR(MATCH(Tabela_glavno[[#This Row],[Klasifikacija]],Tabela_mesanica_190204[Klasifikacija],0),0)&gt;0,"DA","NE")</f>
        <v>NE</v>
      </c>
      <c r="I4" s="14" t="str" cm="1">
        <f t="array" ref="I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 s="14" t="str">
        <f>IF(IFERROR(MATCH(Tabela_glavno[[#This Row],[Klasifikacija]],Tabela_mesanica_190208[Klasifikacija],0),0)&gt;0,"DA","NE")</f>
        <v>NE</v>
      </c>
      <c r="K4" s="14"/>
      <c r="L4" s="14" t="str">
        <f>IF(IFERROR(MATCH(Tabela_glavno[[#This Row],[Klasifikacija]],Tabela_EKO_03_03_baterije[Klasifikacija],0),0)&gt;0,"DA","NE")</f>
        <v>NE</v>
      </c>
      <c r="M4" s="15"/>
    </row>
    <row r="5" spans="1:13" ht="30" customHeight="1" thickBot="1" x14ac:dyDescent="0.3">
      <c r="A5" s="11" t="s">
        <v>201</v>
      </c>
      <c r="B5" s="12" t="str">
        <f>INDEX(Tabela_seznam_klasifikacij[Naziv odpadka],MATCH(Tabela_glavno[[#This Row],[Klasifikacija]],Tabela_seznam_klasifikacij[Klasifikacijska številka],0))</f>
        <v>Druga jalovina, ki vsebuje nevarne snovi</v>
      </c>
      <c r="C5" s="12" t="str">
        <f>IFERROR(INDEX(Tabela_porocilo_o_nevarnih_lastnostih[Opomba],MATCH(Tabela_glavno[[#This Row],[Klasifikacija]],Tabela_porocilo_o_nevarnih_lastnostih[Klasifikacija],0)),"NE")</f>
        <v>NE</v>
      </c>
      <c r="D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 s="13" t="str">
        <f>INDEX(Tabela_zbiralec_EKOL[Dovoljeno zbiranje],MATCH(Tabela_glavno[[#This Row],[Klasifikacija]],Tabela_zbiralec_EKOL[Klasifikacija],0))</f>
        <v>DA</v>
      </c>
      <c r="F5" s="13" t="str">
        <f>INDEX(Tabela_zbiralec_EKOL[Zbirna mesta],MATCH(Tabela_glavno[[#This Row],[Klasifikacija]],Tabela_zbiralec_EKOL[Klasifikacija],0))</f>
        <v>Laze</v>
      </c>
      <c r="G5" s="13" t="str" cm="1">
        <f t="array" ref="G5">_xlfn.TEXTJOIN(", ",TRUE,IF(Tabela_odstranjevanje[Klasifikacija]=Tabela_glavno[[#This Row],[Klasifikacija]],Tabela_odstranjevanje[Prejemnik],""))</f>
        <v/>
      </c>
      <c r="H5" s="14" t="str">
        <f>IF(IFERROR(MATCH(Tabela_glavno[[#This Row],[Klasifikacija]],Tabela_mesanica_190204[Klasifikacija],0),0)&gt;0,"DA","NE")</f>
        <v>NE</v>
      </c>
      <c r="I5" s="14" t="str" cm="1">
        <f t="array" ref="I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 s="14" t="str">
        <f>IF(IFERROR(MATCH(Tabela_glavno[[#This Row],[Klasifikacija]],Tabela_mesanica_190208[Klasifikacija],0),0)&gt;0,"DA","NE")</f>
        <v>NE</v>
      </c>
      <c r="K5" s="14"/>
      <c r="L5" s="14" t="str">
        <f>IF(IFERROR(MATCH(Tabela_glavno[[#This Row],[Klasifikacija]],Tabela_EKO_03_03_baterije[Klasifikacija],0),0)&gt;0,"DA","NE")</f>
        <v>NE</v>
      </c>
      <c r="M5" s="15"/>
    </row>
    <row r="6" spans="1:13" ht="30" customHeight="1" thickBot="1" x14ac:dyDescent="0.3">
      <c r="A6" s="11" t="s">
        <v>202</v>
      </c>
      <c r="B6" s="12" t="str">
        <f>INDEX(Tabela_seznam_klasifikacij[Naziv odpadka],MATCH(Tabela_glavno[[#This Row],[Klasifikacija]],Tabela_seznam_klasifikacij[Klasifikacijska številka],0))</f>
        <v>Jalovina, ki ni navedena pod 01 03 04 in 01 03 05</v>
      </c>
      <c r="C6" s="12" t="str">
        <f>IFERROR(INDEX(Tabela_porocilo_o_nevarnih_lastnostih[Opomba],MATCH(Tabela_glavno[[#This Row],[Klasifikacija]],Tabela_porocilo_o_nevarnih_lastnostih[Klasifikacija],0)),"NE")</f>
        <v>NE</v>
      </c>
      <c r="D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 s="13" t="str">
        <f>INDEX(Tabela_zbiralec_EKOL[Dovoljeno zbiranje],MATCH(Tabela_glavno[[#This Row],[Klasifikacija]],Tabela_zbiralec_EKOL[Klasifikacija],0))</f>
        <v>DA</v>
      </c>
      <c r="F6" s="13" t="str">
        <f>INDEX(Tabela_zbiralec_EKOL[Zbirna mesta],MATCH(Tabela_glavno[[#This Row],[Klasifikacija]],Tabela_zbiralec_EKOL[Klasifikacija],0))</f>
        <v>Laze</v>
      </c>
      <c r="G6" s="13" t="str" cm="1">
        <f t="array" ref="G6">_xlfn.TEXTJOIN(", ",TRUE,IF(Tabela_odstranjevanje[Klasifikacija]=Tabela_glavno[[#This Row],[Klasifikacija]],Tabela_odstranjevanje[Prejemnik],""))</f>
        <v/>
      </c>
      <c r="H6" s="14" t="str">
        <f>IF(IFERROR(MATCH(Tabela_glavno[[#This Row],[Klasifikacija]],Tabela_mesanica_190204[Klasifikacija],0),0)&gt;0,"DA","NE")</f>
        <v>NE</v>
      </c>
      <c r="I6" s="14" t="str" cm="1">
        <f t="array" ref="I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 s="14" t="str">
        <f>IF(IFERROR(MATCH(Tabela_glavno[[#This Row],[Klasifikacija]],Tabela_mesanica_190208[Klasifikacija],0),0)&gt;0,"DA","NE")</f>
        <v>NE</v>
      </c>
      <c r="K6" s="14"/>
      <c r="L6" s="14" t="str">
        <f>IF(IFERROR(MATCH(Tabela_glavno[[#This Row],[Klasifikacija]],Tabela_EKO_03_03_baterije[Klasifikacija],0),0)&gt;0,"DA","NE")</f>
        <v>NE</v>
      </c>
      <c r="M6" s="15"/>
    </row>
    <row r="7" spans="1:13" ht="30" customHeight="1" thickBot="1" x14ac:dyDescent="0.3">
      <c r="A7" s="11" t="s">
        <v>205</v>
      </c>
      <c r="B7" s="12" t="str">
        <f>INDEX(Tabela_seznam_klasifikacij[Naziv odpadka],MATCH(Tabela_glavno[[#This Row],[Klasifikacija]],Tabela_seznam_klasifikacij[Klasifikacijska številka],0))</f>
        <v>Drugi odpadki, ki vsebujejo nevarne snovi, iz fizikalne in kemične predelave kovinskih mineralnih surovin</v>
      </c>
      <c r="C7" s="12" t="str">
        <f>IFERROR(INDEX(Tabela_porocilo_o_nevarnih_lastnostih[Opomba],MATCH(Tabela_glavno[[#This Row],[Klasifikacija]],Tabela_porocilo_o_nevarnih_lastnostih[Klasifikacija],0)),"NE")</f>
        <v>NE</v>
      </c>
      <c r="D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 s="13" t="str">
        <f>INDEX(Tabela_zbiralec_EKOL[Dovoljeno zbiranje],MATCH(Tabela_glavno[[#This Row],[Klasifikacija]],Tabela_zbiralec_EKOL[Klasifikacija],0))</f>
        <v>DA</v>
      </c>
      <c r="F7" s="13" t="str">
        <f>INDEX(Tabela_zbiralec_EKOL[Zbirna mesta],MATCH(Tabela_glavno[[#This Row],[Klasifikacija]],Tabela_zbiralec_EKOL[Klasifikacija],0))</f>
        <v>Laze</v>
      </c>
      <c r="G7" s="13" t="str" cm="1">
        <f t="array" ref="G7">_xlfn.TEXTJOIN(", ",TRUE,IF(Tabela_odstranjevanje[Klasifikacija]=Tabela_glavno[[#This Row],[Klasifikacija]],Tabela_odstranjevanje[Prejemnik],""))</f>
        <v/>
      </c>
      <c r="H7" s="14" t="str">
        <f>IF(IFERROR(MATCH(Tabela_glavno[[#This Row],[Klasifikacija]],Tabela_mesanica_190204[Klasifikacija],0),0)&gt;0,"DA","NE")</f>
        <v>NE</v>
      </c>
      <c r="I7" s="14" t="str" cm="1">
        <f t="array" ref="I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 s="14" t="str">
        <f>IF(IFERROR(MATCH(Tabela_glavno[[#This Row],[Klasifikacija]],Tabela_mesanica_190208[Klasifikacija],0),0)&gt;0,"DA","NE")</f>
        <v>NE</v>
      </c>
      <c r="K7" s="14"/>
      <c r="L7" s="14" t="str">
        <f>IF(IFERROR(MATCH(Tabela_glavno[[#This Row],[Klasifikacija]],Tabela_EKO_03_03_baterije[Klasifikacija],0),0)&gt;0,"DA","NE")</f>
        <v>NE</v>
      </c>
      <c r="M7" s="15"/>
    </row>
    <row r="8" spans="1:13" ht="30" customHeight="1" thickBot="1" x14ac:dyDescent="0.3">
      <c r="A8" s="11" t="s">
        <v>206</v>
      </c>
      <c r="B8" s="12" t="str">
        <f>INDEX(Tabela_seznam_klasifikacij[Naziv odpadka],MATCH(Tabela_glavno[[#This Row],[Klasifikacija]],Tabela_seznam_klasifikacij[Klasifikacijska številka],0))</f>
        <v>Prašni in praškasti odpadki, ki niso navedeni pod 01 03 07</v>
      </c>
      <c r="C8" s="12" t="str">
        <f>IFERROR(INDEX(Tabela_porocilo_o_nevarnih_lastnostih[Opomba],MATCH(Tabela_glavno[[#This Row],[Klasifikacija]],Tabela_porocilo_o_nevarnih_lastnostih[Klasifikacija],0)),"NE")</f>
        <v>NE</v>
      </c>
      <c r="D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 s="13" t="str">
        <f>INDEX(Tabela_zbiralec_EKOL[Dovoljeno zbiranje],MATCH(Tabela_glavno[[#This Row],[Klasifikacija]],Tabela_zbiralec_EKOL[Klasifikacija],0))</f>
        <v>DA</v>
      </c>
      <c r="F8" s="13" t="str">
        <f>INDEX(Tabela_zbiralec_EKOL[Zbirna mesta],MATCH(Tabela_glavno[[#This Row],[Klasifikacija]],Tabela_zbiralec_EKOL[Klasifikacija],0))</f>
        <v>Laze</v>
      </c>
      <c r="G8" s="13" t="str" cm="1">
        <f t="array" ref="G8">_xlfn.TEXTJOIN(", ",TRUE,IF(Tabela_odstranjevanje[Klasifikacija]=Tabela_glavno[[#This Row],[Klasifikacija]],Tabela_odstranjevanje[Prejemnik],""))</f>
        <v/>
      </c>
      <c r="H8" s="14" t="str">
        <f>IF(IFERROR(MATCH(Tabela_glavno[[#This Row],[Klasifikacija]],Tabela_mesanica_190204[Klasifikacija],0),0)&gt;0,"DA","NE")</f>
        <v>NE</v>
      </c>
      <c r="I8" s="14" t="str" cm="1">
        <f t="array" ref="I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 s="14" t="str">
        <f>IF(IFERROR(MATCH(Tabela_glavno[[#This Row],[Klasifikacija]],Tabela_mesanica_190208[Klasifikacija],0),0)&gt;0,"DA","NE")</f>
        <v>NE</v>
      </c>
      <c r="K8" s="14"/>
      <c r="L8" s="14" t="str">
        <f>IF(IFERROR(MATCH(Tabela_glavno[[#This Row],[Klasifikacija]],Tabela_EKO_03_03_baterije[Klasifikacija],0),0)&gt;0,"DA","NE")</f>
        <v>NE</v>
      </c>
      <c r="M8" s="15"/>
    </row>
    <row r="9" spans="1:13" ht="30" customHeight="1" thickBot="1" x14ac:dyDescent="0.3">
      <c r="A9" s="11" t="s">
        <v>208</v>
      </c>
      <c r="B9" s="12" t="str">
        <f>INDEX(Tabela_seznam_klasifikacij[Naziv odpadka],MATCH(Tabela_glavno[[#This Row],[Klasifikacija]],Tabela_seznam_klasifikacij[Klasifikacijska številka],0))</f>
        <v>Rdeče blato iz proizvodnje glinice, ki ni navedeno pod 01 03 07</v>
      </c>
      <c r="C9" s="12" t="str">
        <f>IFERROR(INDEX(Tabela_porocilo_o_nevarnih_lastnostih[Opomba],MATCH(Tabela_glavno[[#This Row],[Klasifikacija]],Tabela_porocilo_o_nevarnih_lastnostih[Klasifikacija],0)),"NE")</f>
        <v>NE</v>
      </c>
      <c r="D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 s="13" t="str">
        <f>INDEX(Tabela_zbiralec_EKOL[Dovoljeno zbiranje],MATCH(Tabela_glavno[[#This Row],[Klasifikacija]],Tabela_zbiralec_EKOL[Klasifikacija],0))</f>
        <v>DA</v>
      </c>
      <c r="F9" s="13" t="str">
        <f>INDEX(Tabela_zbiralec_EKOL[Zbirna mesta],MATCH(Tabela_glavno[[#This Row],[Klasifikacija]],Tabela_zbiralec_EKOL[Klasifikacija],0))</f>
        <v>Laze</v>
      </c>
      <c r="G9" s="13" t="str" cm="1">
        <f t="array" ref="G9">_xlfn.TEXTJOIN(", ",TRUE,IF(Tabela_odstranjevanje[Klasifikacija]=Tabela_glavno[[#This Row],[Klasifikacija]],Tabela_odstranjevanje[Prejemnik],""))</f>
        <v/>
      </c>
      <c r="H9" s="14" t="str">
        <f>IF(IFERROR(MATCH(Tabela_glavno[[#This Row],[Klasifikacija]],Tabela_mesanica_190204[Klasifikacija],0),0)&gt;0,"DA","NE")</f>
        <v>NE</v>
      </c>
      <c r="I9" s="14" t="str" cm="1">
        <f t="array" ref="I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 s="14" t="str">
        <f>IF(IFERROR(MATCH(Tabela_glavno[[#This Row],[Klasifikacija]],Tabela_mesanica_190208[Klasifikacija],0),0)&gt;0,"DA","NE")</f>
        <v>NE</v>
      </c>
      <c r="K9" s="14"/>
      <c r="L9" s="14" t="str">
        <f>IF(IFERROR(MATCH(Tabela_glavno[[#This Row],[Klasifikacija]],Tabela_EKO_03_03_baterije[Klasifikacija],0),0)&gt;0,"DA","NE")</f>
        <v>NE</v>
      </c>
      <c r="M9" s="15"/>
    </row>
    <row r="10" spans="1:13" ht="30" customHeight="1" thickBot="1" x14ac:dyDescent="0.3">
      <c r="A10" s="11" t="s">
        <v>209</v>
      </c>
      <c r="B10" s="12" t="str">
        <f>INDEX(Tabela_seznam_klasifikacij[Naziv odpadka],MATCH(Tabela_glavno[[#This Row],[Klasifikacija]],Tabela_seznam_klasifikacij[Klasifikacijska številka],0))</f>
        <v>Drugi tovrstni odpadki</v>
      </c>
      <c r="C10" s="12" t="str">
        <f>IFERROR(INDEX(Tabela_porocilo_o_nevarnih_lastnostih[Opomba],MATCH(Tabela_glavno[[#This Row],[Klasifikacija]],Tabela_porocilo_o_nevarnih_lastnostih[Klasifikacija],0)),"NE")</f>
        <v>NE</v>
      </c>
      <c r="D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 s="13" t="str">
        <f>INDEX(Tabela_zbiralec_EKOL[Dovoljeno zbiranje],MATCH(Tabela_glavno[[#This Row],[Klasifikacija]],Tabela_zbiralec_EKOL[Klasifikacija],0))</f>
        <v>DA</v>
      </c>
      <c r="F10" s="13" t="str">
        <f>INDEX(Tabela_zbiralec_EKOL[Zbirna mesta],MATCH(Tabela_glavno[[#This Row],[Klasifikacija]],Tabela_zbiralec_EKOL[Klasifikacija],0))</f>
        <v>Laze</v>
      </c>
      <c r="G10" s="13" t="str" cm="1">
        <f t="array" ref="G10">_xlfn.TEXTJOIN(", ",TRUE,IF(Tabela_odstranjevanje[Klasifikacija]=Tabela_glavno[[#This Row],[Klasifikacija]],Tabela_odstranjevanje[Prejemnik],""))</f>
        <v/>
      </c>
      <c r="H10" s="14" t="str">
        <f>IF(IFERROR(MATCH(Tabela_glavno[[#This Row],[Klasifikacija]],Tabela_mesanica_190204[Klasifikacija],0),0)&gt;0,"DA","NE")</f>
        <v>NE</v>
      </c>
      <c r="I10" s="14" t="str" cm="1">
        <f t="array" ref="I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 s="14" t="str">
        <f>IF(IFERROR(MATCH(Tabela_glavno[[#This Row],[Klasifikacija]],Tabela_mesanica_190208[Klasifikacija],0),0)&gt;0,"DA","NE")</f>
        <v>NE</v>
      </c>
      <c r="K10" s="14"/>
      <c r="L10" s="14" t="str">
        <f>IF(IFERROR(MATCH(Tabela_glavno[[#This Row],[Klasifikacija]],Tabela_EKO_03_03_baterije[Klasifikacija],0),0)&gt;0,"DA","NE")</f>
        <v>NE</v>
      </c>
      <c r="M10" s="15"/>
    </row>
    <row r="11" spans="1:13" ht="30" customHeight="1" thickBot="1" x14ac:dyDescent="0.3">
      <c r="A11" s="11" t="s">
        <v>210</v>
      </c>
      <c r="B11" s="12" t="str">
        <f>INDEX(Tabela_seznam_klasifikacij[Naziv odpadka],MATCH(Tabela_glavno[[#This Row],[Klasifikacija]],Tabela_seznam_klasifikacij[Klasifikacijska številka],0))</f>
        <v>Odpadki, ki vsebujejo nevarne snovi, iz fizikalne in kemične predelave nekovinskih mineralnih surovin</v>
      </c>
      <c r="C11" s="12" t="str">
        <f>IFERROR(INDEX(Tabela_porocilo_o_nevarnih_lastnostih[Opomba],MATCH(Tabela_glavno[[#This Row],[Klasifikacija]],Tabela_porocilo_o_nevarnih_lastnostih[Klasifikacija],0)),"NE")</f>
        <v>NE</v>
      </c>
      <c r="D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 s="13" t="str">
        <f>INDEX(Tabela_zbiralec_EKOL[Dovoljeno zbiranje],MATCH(Tabela_glavno[[#This Row],[Klasifikacija]],Tabela_zbiralec_EKOL[Klasifikacija],0))</f>
        <v>DA</v>
      </c>
      <c r="F11" s="13" t="str">
        <f>INDEX(Tabela_zbiralec_EKOL[Zbirna mesta],MATCH(Tabela_glavno[[#This Row],[Klasifikacija]],Tabela_zbiralec_EKOL[Klasifikacija],0))</f>
        <v>Laze</v>
      </c>
      <c r="G11" s="13" t="str" cm="1">
        <f t="array" ref="G11">_xlfn.TEXTJOIN(", ",TRUE,IF(Tabela_odstranjevanje[Klasifikacija]=Tabela_glavno[[#This Row],[Klasifikacija]],Tabela_odstranjevanje[Prejemnik],""))</f>
        <v/>
      </c>
      <c r="H11" s="14" t="str">
        <f>IF(IFERROR(MATCH(Tabela_glavno[[#This Row],[Klasifikacija]],Tabela_mesanica_190204[Klasifikacija],0),0)&gt;0,"DA","NE")</f>
        <v>NE</v>
      </c>
      <c r="I11" s="14" t="str" cm="1">
        <f t="array" ref="I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 s="14" t="str">
        <f>IF(IFERROR(MATCH(Tabela_glavno[[#This Row],[Klasifikacija]],Tabela_mesanica_190208[Klasifikacija],0),0)&gt;0,"DA","NE")</f>
        <v>NE</v>
      </c>
      <c r="K11" s="14"/>
      <c r="L11" s="14" t="str">
        <f>IF(IFERROR(MATCH(Tabela_glavno[[#This Row],[Klasifikacija]],Tabela_EKO_03_03_baterije[Klasifikacija],0),0)&gt;0,"DA","NE")</f>
        <v>NE</v>
      </c>
      <c r="M11" s="15"/>
    </row>
    <row r="12" spans="1:13" ht="30" customHeight="1" thickBot="1" x14ac:dyDescent="0.3">
      <c r="A12" s="11" t="s">
        <v>211</v>
      </c>
      <c r="B12" s="12" t="str">
        <f>INDEX(Tabela_seznam_klasifikacij[Naziv odpadka],MATCH(Tabela_glavno[[#This Row],[Klasifikacija]],Tabela_seznam_klasifikacij[Klasifikacijska številka],0))</f>
        <v>Odpadni gramoz in drobir, ki nista navedena pod 01 04 07</v>
      </c>
      <c r="C12" s="12" t="str">
        <f>IFERROR(INDEX(Tabela_porocilo_o_nevarnih_lastnostih[Opomba],MATCH(Tabela_glavno[[#This Row],[Klasifikacija]],Tabela_porocilo_o_nevarnih_lastnostih[Klasifikacija],0)),"NE")</f>
        <v>NE</v>
      </c>
      <c r="D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 s="13" t="str">
        <f>INDEX(Tabela_zbiralec_EKOL[Dovoljeno zbiranje],MATCH(Tabela_glavno[[#This Row],[Klasifikacija]],Tabela_zbiralec_EKOL[Klasifikacija],0))</f>
        <v>DA</v>
      </c>
      <c r="F12" s="13" t="str">
        <f>INDEX(Tabela_zbiralec_EKOL[Zbirna mesta],MATCH(Tabela_glavno[[#This Row],[Klasifikacija]],Tabela_zbiralec_EKOL[Klasifikacija],0))</f>
        <v>Laze</v>
      </c>
      <c r="G12" s="13" t="str" cm="1">
        <f t="array" ref="G12">_xlfn.TEXTJOIN(", ",TRUE,IF(Tabela_odstranjevanje[Klasifikacija]=Tabela_glavno[[#This Row],[Klasifikacija]],Tabela_odstranjevanje[Prejemnik],""))</f>
        <v/>
      </c>
      <c r="H12" s="14" t="str">
        <f>IF(IFERROR(MATCH(Tabela_glavno[[#This Row],[Klasifikacija]],Tabela_mesanica_190204[Klasifikacija],0),0)&gt;0,"DA","NE")</f>
        <v>NE</v>
      </c>
      <c r="I12" s="14" t="str" cm="1">
        <f t="array" ref="I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 s="14" t="str">
        <f>IF(IFERROR(MATCH(Tabela_glavno[[#This Row],[Klasifikacija]],Tabela_mesanica_190208[Klasifikacija],0),0)&gt;0,"DA","NE")</f>
        <v>NE</v>
      </c>
      <c r="K12" s="14"/>
      <c r="L12" s="14" t="str">
        <f>IF(IFERROR(MATCH(Tabela_glavno[[#This Row],[Klasifikacija]],Tabela_EKO_03_03_baterije[Klasifikacija],0),0)&gt;0,"DA","NE")</f>
        <v>NE</v>
      </c>
      <c r="M12" s="15"/>
    </row>
    <row r="13" spans="1:13" ht="30" customHeight="1" thickBot="1" x14ac:dyDescent="0.3">
      <c r="A13" s="11" t="s">
        <v>212</v>
      </c>
      <c r="B13" s="12" t="str">
        <f>INDEX(Tabela_seznam_klasifikacij[Naziv odpadka],MATCH(Tabela_glavno[[#This Row],[Klasifikacija]],Tabela_seznam_klasifikacij[Klasifikacijska številka],0))</f>
        <v>Odpadni pesek in gline</v>
      </c>
      <c r="C13" s="12" t="str">
        <f>IFERROR(INDEX(Tabela_porocilo_o_nevarnih_lastnostih[Opomba],MATCH(Tabela_glavno[[#This Row],[Klasifikacija]],Tabela_porocilo_o_nevarnih_lastnostih[Klasifikacija],0)),"NE")</f>
        <v>NE</v>
      </c>
      <c r="D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3" s="13" t="str">
        <f>INDEX(Tabela_zbiralec_EKOL[Dovoljeno zbiranje],MATCH(Tabela_glavno[[#This Row],[Klasifikacija]],Tabela_zbiralec_EKOL[Klasifikacija],0))</f>
        <v>DA</v>
      </c>
      <c r="F13" s="13" t="str">
        <f>INDEX(Tabela_zbiralec_EKOL[Zbirna mesta],MATCH(Tabela_glavno[[#This Row],[Klasifikacija]],Tabela_zbiralec_EKOL[Klasifikacija],0))</f>
        <v>Laze</v>
      </c>
      <c r="G13" s="13" t="str" cm="1">
        <f t="array" ref="G13">_xlfn.TEXTJOIN(", ",TRUE,IF(Tabela_odstranjevanje[Klasifikacija]=Tabela_glavno[[#This Row],[Klasifikacija]],Tabela_odstranjevanje[Prejemnik],""))</f>
        <v/>
      </c>
      <c r="H13" s="14" t="str">
        <f>IF(IFERROR(MATCH(Tabela_glavno[[#This Row],[Klasifikacija]],Tabela_mesanica_190204[Klasifikacija],0),0)&gt;0,"DA","NE")</f>
        <v>NE</v>
      </c>
      <c r="I13" s="14" t="str" cm="1">
        <f t="array" ref="I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 s="14" t="str">
        <f>IF(IFERROR(MATCH(Tabela_glavno[[#This Row],[Klasifikacija]],Tabela_mesanica_190208[Klasifikacija],0),0)&gt;0,"DA","NE")</f>
        <v>NE</v>
      </c>
      <c r="K13" s="14"/>
      <c r="L13" s="14" t="str">
        <f>IF(IFERROR(MATCH(Tabela_glavno[[#This Row],[Klasifikacija]],Tabela_EKO_03_03_baterije[Klasifikacija],0),0)&gt;0,"DA","NE")</f>
        <v>NE</v>
      </c>
      <c r="M13" s="15"/>
    </row>
    <row r="14" spans="1:13" ht="30" customHeight="1" thickBot="1" x14ac:dyDescent="0.3">
      <c r="A14" s="11" t="s">
        <v>213</v>
      </c>
      <c r="B14" s="12" t="str">
        <f>INDEX(Tabela_seznam_klasifikacij[Naziv odpadka],MATCH(Tabela_glavno[[#This Row],[Klasifikacija]],Tabela_seznam_klasifikacij[Klasifikacijska številka],0))</f>
        <v>Prašni in praškasti odpadki, ki niso navedeni pod 01 04 07</v>
      </c>
      <c r="C14" s="12" t="str">
        <f>IFERROR(INDEX(Tabela_porocilo_o_nevarnih_lastnostih[Opomba],MATCH(Tabela_glavno[[#This Row],[Klasifikacija]],Tabela_porocilo_o_nevarnih_lastnostih[Klasifikacija],0)),"NE")</f>
        <v>NE</v>
      </c>
      <c r="D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 s="13" t="str">
        <f>INDEX(Tabela_zbiralec_EKOL[Dovoljeno zbiranje],MATCH(Tabela_glavno[[#This Row],[Klasifikacija]],Tabela_zbiralec_EKOL[Klasifikacija],0))</f>
        <v>DA</v>
      </c>
      <c r="F14" s="13" t="str">
        <f>INDEX(Tabela_zbiralec_EKOL[Zbirna mesta],MATCH(Tabela_glavno[[#This Row],[Klasifikacija]],Tabela_zbiralec_EKOL[Klasifikacija],0))</f>
        <v>Laze</v>
      </c>
      <c r="G14" s="13" t="str" cm="1">
        <f t="array" ref="G14">_xlfn.TEXTJOIN(", ",TRUE,IF(Tabela_odstranjevanje[Klasifikacija]=Tabela_glavno[[#This Row],[Klasifikacija]],Tabela_odstranjevanje[Prejemnik],""))</f>
        <v/>
      </c>
      <c r="H14" s="14" t="str">
        <f>IF(IFERROR(MATCH(Tabela_glavno[[#This Row],[Klasifikacija]],Tabela_mesanica_190204[Klasifikacija],0),0)&gt;0,"DA","NE")</f>
        <v>NE</v>
      </c>
      <c r="I14" s="14" t="str" cm="1">
        <f t="array" ref="I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 s="14" t="str">
        <f>IF(IFERROR(MATCH(Tabela_glavno[[#This Row],[Klasifikacija]],Tabela_mesanica_190208[Klasifikacija],0),0)&gt;0,"DA","NE")</f>
        <v>NE</v>
      </c>
      <c r="K14" s="14"/>
      <c r="L14" s="14" t="str">
        <f>IF(IFERROR(MATCH(Tabela_glavno[[#This Row],[Klasifikacija]],Tabela_EKO_03_03_baterije[Klasifikacija],0),0)&gt;0,"DA","NE")</f>
        <v>NE</v>
      </c>
      <c r="M14" s="15"/>
    </row>
    <row r="15" spans="1:13" ht="30" customHeight="1" thickBot="1" x14ac:dyDescent="0.3">
      <c r="A15" s="11" t="s">
        <v>214</v>
      </c>
      <c r="B15" s="12" t="str">
        <f>INDEX(Tabela_seznam_klasifikacij[Naziv odpadka],MATCH(Tabela_glavno[[#This Row],[Klasifikacija]],Tabela_seznam_klasifikacij[Klasifikacijska številka],0))</f>
        <v>Odpadki iz predelave kalijeve in kamene soli, ki niso navedeni pod 01 04 07</v>
      </c>
      <c r="C15" s="12" t="str">
        <f>IFERROR(INDEX(Tabela_porocilo_o_nevarnih_lastnostih[Opomba],MATCH(Tabela_glavno[[#This Row],[Klasifikacija]],Tabela_porocilo_o_nevarnih_lastnostih[Klasifikacija],0)),"NE")</f>
        <v>NE</v>
      </c>
      <c r="D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 s="13" t="str">
        <f>INDEX(Tabela_zbiralec_EKOL[Dovoljeno zbiranje],MATCH(Tabela_glavno[[#This Row],[Klasifikacija]],Tabela_zbiralec_EKOL[Klasifikacija],0))</f>
        <v>DA</v>
      </c>
      <c r="F15" s="13" t="str">
        <f>INDEX(Tabela_zbiralec_EKOL[Zbirna mesta],MATCH(Tabela_glavno[[#This Row],[Klasifikacija]],Tabela_zbiralec_EKOL[Klasifikacija],0))</f>
        <v>Laze</v>
      </c>
      <c r="G15" s="13" t="str" cm="1">
        <f t="array" ref="G15">_xlfn.TEXTJOIN(", ",TRUE,IF(Tabela_odstranjevanje[Klasifikacija]=Tabela_glavno[[#This Row],[Klasifikacija]],Tabela_odstranjevanje[Prejemnik],""))</f>
        <v/>
      </c>
      <c r="H15" s="14" t="str">
        <f>IF(IFERROR(MATCH(Tabela_glavno[[#This Row],[Klasifikacija]],Tabela_mesanica_190204[Klasifikacija],0),0)&gt;0,"DA","NE")</f>
        <v>NE</v>
      </c>
      <c r="I15" s="14" t="str" cm="1">
        <f t="array" ref="I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 s="14" t="str">
        <f>IF(IFERROR(MATCH(Tabela_glavno[[#This Row],[Klasifikacija]],Tabela_mesanica_190208[Klasifikacija],0),0)&gt;0,"DA","NE")</f>
        <v>NE</v>
      </c>
      <c r="K15" s="14"/>
      <c r="L15" s="14" t="str">
        <f>IF(IFERROR(MATCH(Tabela_glavno[[#This Row],[Klasifikacija]],Tabela_EKO_03_03_baterije[Klasifikacija],0),0)&gt;0,"DA","NE")</f>
        <v>NE</v>
      </c>
      <c r="M15" s="15"/>
    </row>
    <row r="16" spans="1:13" ht="30" customHeight="1" thickBot="1" x14ac:dyDescent="0.3">
      <c r="A16" s="11" t="s">
        <v>215</v>
      </c>
      <c r="B16" s="12" t="str">
        <f>INDEX(Tabela_seznam_klasifikacij[Naziv odpadka],MATCH(Tabela_glavno[[#This Row],[Klasifikacija]],Tabela_seznam_klasifikacij[Klasifikacijska številka],0))</f>
        <v>Jalovina in drugi odpadki iz pranja in odbiranja mineralnih surovin, ki niso navedeni pod 01 04 07 in 01 04 11</v>
      </c>
      <c r="C16" s="12" t="str">
        <f>IFERROR(INDEX(Tabela_porocilo_o_nevarnih_lastnostih[Opomba],MATCH(Tabela_glavno[[#This Row],[Klasifikacija]],Tabela_porocilo_o_nevarnih_lastnostih[Klasifikacija],0)),"NE")</f>
        <v>NE</v>
      </c>
      <c r="D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 s="13" t="str">
        <f>INDEX(Tabela_zbiralec_EKOL[Dovoljeno zbiranje],MATCH(Tabela_glavno[[#This Row],[Klasifikacija]],Tabela_zbiralec_EKOL[Klasifikacija],0))</f>
        <v>DA</v>
      </c>
      <c r="F16" s="13" t="str">
        <f>INDEX(Tabela_zbiralec_EKOL[Zbirna mesta],MATCH(Tabela_glavno[[#This Row],[Klasifikacija]],Tabela_zbiralec_EKOL[Klasifikacija],0))</f>
        <v>Laze</v>
      </c>
      <c r="G16" s="13" t="str" cm="1">
        <f t="array" ref="G16">_xlfn.TEXTJOIN(", ",TRUE,IF(Tabela_odstranjevanje[Klasifikacija]=Tabela_glavno[[#This Row],[Klasifikacija]],Tabela_odstranjevanje[Prejemnik],""))</f>
        <v/>
      </c>
      <c r="H16" s="14" t="str">
        <f>IF(IFERROR(MATCH(Tabela_glavno[[#This Row],[Klasifikacija]],Tabela_mesanica_190204[Klasifikacija],0),0)&gt;0,"DA","NE")</f>
        <v>NE</v>
      </c>
      <c r="I16" s="14" t="str" cm="1">
        <f t="array" ref="I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 s="14" t="str">
        <f>IF(IFERROR(MATCH(Tabela_glavno[[#This Row],[Klasifikacija]],Tabela_mesanica_190208[Klasifikacija],0),0)&gt;0,"DA","NE")</f>
        <v>NE</v>
      </c>
      <c r="K16" s="14"/>
      <c r="L16" s="14" t="str">
        <f>IF(IFERROR(MATCH(Tabela_glavno[[#This Row],[Klasifikacija]],Tabela_EKO_03_03_baterije[Klasifikacija],0),0)&gt;0,"DA","NE")</f>
        <v>NE</v>
      </c>
      <c r="M16" s="15"/>
    </row>
    <row r="17" spans="1:13" ht="30" customHeight="1" thickBot="1" x14ac:dyDescent="0.3">
      <c r="A17" s="11" t="s">
        <v>216</v>
      </c>
      <c r="B17" s="12" t="str">
        <f>INDEX(Tabela_seznam_klasifikacij[Naziv odpadka],MATCH(Tabela_glavno[[#This Row],[Klasifikacija]],Tabela_seznam_klasifikacij[Klasifikacijska številka],0))</f>
        <v>Odpadki pri rezanju in žaganju kamna, ki niso navedeni pod 01 04 07</v>
      </c>
      <c r="C17" s="12" t="str">
        <f>IFERROR(INDEX(Tabela_porocilo_o_nevarnih_lastnostih[Opomba],MATCH(Tabela_glavno[[#This Row],[Klasifikacija]],Tabela_porocilo_o_nevarnih_lastnostih[Klasifikacija],0)),"NE")</f>
        <v>NE</v>
      </c>
      <c r="D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 s="13" t="str">
        <f>INDEX(Tabela_zbiralec_EKOL[Dovoljeno zbiranje],MATCH(Tabela_glavno[[#This Row],[Klasifikacija]],Tabela_zbiralec_EKOL[Klasifikacija],0))</f>
        <v>DA</v>
      </c>
      <c r="F17" s="13" t="str">
        <f>INDEX(Tabela_zbiralec_EKOL[Zbirna mesta],MATCH(Tabela_glavno[[#This Row],[Klasifikacija]],Tabela_zbiralec_EKOL[Klasifikacija],0))</f>
        <v>Laze</v>
      </c>
      <c r="G17" s="13" t="str" cm="1">
        <f t="array" ref="G17">_xlfn.TEXTJOIN(", ",TRUE,IF(Tabela_odstranjevanje[Klasifikacija]=Tabela_glavno[[#This Row],[Klasifikacija]],Tabela_odstranjevanje[Prejemnik],""))</f>
        <v/>
      </c>
      <c r="H17" s="14" t="str">
        <f>IF(IFERROR(MATCH(Tabela_glavno[[#This Row],[Klasifikacija]],Tabela_mesanica_190204[Klasifikacija],0),0)&gt;0,"DA","NE")</f>
        <v>NE</v>
      </c>
      <c r="I17" s="14" t="str" cm="1">
        <f t="array" ref="I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 s="14" t="str">
        <f>IF(IFERROR(MATCH(Tabela_glavno[[#This Row],[Klasifikacija]],Tabela_mesanica_190208[Klasifikacija],0),0)&gt;0,"DA","NE")</f>
        <v>NE</v>
      </c>
      <c r="K17" s="14"/>
      <c r="L17" s="14" t="str">
        <f>IF(IFERROR(MATCH(Tabela_glavno[[#This Row],[Klasifikacija]],Tabela_EKO_03_03_baterije[Klasifikacija],0),0)&gt;0,"DA","NE")</f>
        <v>NE</v>
      </c>
      <c r="M17" s="15"/>
    </row>
    <row r="18" spans="1:13" ht="30" customHeight="1" thickBot="1" x14ac:dyDescent="0.3">
      <c r="A18" s="11" t="s">
        <v>217</v>
      </c>
      <c r="B18" s="12" t="str">
        <f>INDEX(Tabela_seznam_klasifikacij[Naziv odpadka],MATCH(Tabela_glavno[[#This Row],[Klasifikacija]],Tabela_seznam_klasifikacij[Klasifikacijska številka],0))</f>
        <v>Drugi tovrstni odpadki</v>
      </c>
      <c r="C18" s="12" t="str">
        <f>IFERROR(INDEX(Tabela_porocilo_o_nevarnih_lastnostih[Opomba],MATCH(Tabela_glavno[[#This Row],[Klasifikacija]],Tabela_porocilo_o_nevarnih_lastnostih[Klasifikacija],0)),"NE")</f>
        <v>NE</v>
      </c>
      <c r="D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 s="13" t="str">
        <f>INDEX(Tabela_zbiralec_EKOL[Dovoljeno zbiranje],MATCH(Tabela_glavno[[#This Row],[Klasifikacija]],Tabela_zbiralec_EKOL[Klasifikacija],0))</f>
        <v>DA</v>
      </c>
      <c r="F18" s="13" t="str">
        <f>INDEX(Tabela_zbiralec_EKOL[Zbirna mesta],MATCH(Tabela_glavno[[#This Row],[Klasifikacija]],Tabela_zbiralec_EKOL[Klasifikacija],0))</f>
        <v>Laze</v>
      </c>
      <c r="G18" s="13" t="str" cm="1">
        <f t="array" ref="G18">_xlfn.TEXTJOIN(", ",TRUE,IF(Tabela_odstranjevanje[Klasifikacija]=Tabela_glavno[[#This Row],[Klasifikacija]],Tabela_odstranjevanje[Prejemnik],""))</f>
        <v/>
      </c>
      <c r="H18" s="14" t="str">
        <f>IF(IFERROR(MATCH(Tabela_glavno[[#This Row],[Klasifikacija]],Tabela_mesanica_190204[Klasifikacija],0),0)&gt;0,"DA","NE")</f>
        <v>NE</v>
      </c>
      <c r="I18" s="14" t="str" cm="1">
        <f t="array" ref="I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 s="14" t="str">
        <f>IF(IFERROR(MATCH(Tabela_glavno[[#This Row],[Klasifikacija]],Tabela_mesanica_190208[Klasifikacija],0),0)&gt;0,"DA","NE")</f>
        <v>NE</v>
      </c>
      <c r="K18" s="14"/>
      <c r="L18" s="14" t="str">
        <f>IF(IFERROR(MATCH(Tabela_glavno[[#This Row],[Klasifikacija]],Tabela_EKO_03_03_baterije[Klasifikacija],0),0)&gt;0,"DA","NE")</f>
        <v>NE</v>
      </c>
      <c r="M18" s="15"/>
    </row>
    <row r="19" spans="1:13" ht="30" customHeight="1" thickBot="1" x14ac:dyDescent="0.3">
      <c r="A19" s="11" t="s">
        <v>218</v>
      </c>
      <c r="B19" s="12" t="str">
        <f>INDEX(Tabela_seznam_klasifikacij[Naziv odpadka],MATCH(Tabela_glavno[[#This Row],[Klasifikacija]],Tabela_seznam_klasifikacij[Klasifikacijska številka],0))</f>
        <v>Mulji in odpadki iz vodnega vrtanja</v>
      </c>
      <c r="C19" s="12" t="str">
        <f>IFERROR(INDEX(Tabela_porocilo_o_nevarnih_lastnostih[Opomba],MATCH(Tabela_glavno[[#This Row],[Klasifikacija]],Tabela_porocilo_o_nevarnih_lastnostih[Klasifikacija],0)),"NE")</f>
        <v>NE</v>
      </c>
      <c r="D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 s="13" t="str">
        <f>INDEX(Tabela_zbiralec_EKOL[Dovoljeno zbiranje],MATCH(Tabela_glavno[[#This Row],[Klasifikacija]],Tabela_zbiralec_EKOL[Klasifikacija],0))</f>
        <v>DA</v>
      </c>
      <c r="F19" s="13" t="str">
        <f>INDEX(Tabela_zbiralec_EKOL[Zbirna mesta],MATCH(Tabela_glavno[[#This Row],[Klasifikacija]],Tabela_zbiralec_EKOL[Klasifikacija],0))</f>
        <v>Laze</v>
      </c>
      <c r="G19" s="13" t="str" cm="1">
        <f t="array" ref="G19">_xlfn.TEXTJOIN(", ",TRUE,IF(Tabela_odstranjevanje[Klasifikacija]=Tabela_glavno[[#This Row],[Klasifikacija]],Tabela_odstranjevanje[Prejemnik],""))</f>
        <v/>
      </c>
      <c r="H19" s="14" t="str">
        <f>IF(IFERROR(MATCH(Tabela_glavno[[#This Row],[Klasifikacija]],Tabela_mesanica_190204[Klasifikacija],0),0)&gt;0,"DA","NE")</f>
        <v>NE</v>
      </c>
      <c r="I19" s="14" t="str" cm="1">
        <f t="array" ref="I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 s="14" t="str">
        <f>IF(IFERROR(MATCH(Tabela_glavno[[#This Row],[Klasifikacija]],Tabela_mesanica_190208[Klasifikacija],0),0)&gt;0,"DA","NE")</f>
        <v>NE</v>
      </c>
      <c r="K19" s="14"/>
      <c r="L19" s="14" t="str">
        <f>IF(IFERROR(MATCH(Tabela_glavno[[#This Row],[Klasifikacija]],Tabela_EKO_03_03_baterije[Klasifikacija],0),0)&gt;0,"DA","NE")</f>
        <v>NE</v>
      </c>
      <c r="M19" s="15"/>
    </row>
    <row r="20" spans="1:13" ht="30" customHeight="1" thickBot="1" x14ac:dyDescent="0.3">
      <c r="A20" s="11" t="s">
        <v>3</v>
      </c>
      <c r="B20" s="12" t="str">
        <f>INDEX(Tabela_seznam_klasifikacij[Naziv odpadka],MATCH(Tabela_glavno[[#This Row],[Klasifikacija]],Tabela_seznam_klasifikacij[Klasifikacijska številka],0))</f>
        <v>Mulji in odpadki iz vrtanja, ki vsebujejo olja</v>
      </c>
      <c r="C20" s="12" t="str">
        <f>IFERROR(INDEX(Tabela_porocilo_o_nevarnih_lastnostih[Opomba],MATCH(Tabela_glavno[[#This Row],[Klasifikacija]],Tabela_porocilo_o_nevarnih_lastnostih[Klasifikacija],0)),"NE")</f>
        <v>NE</v>
      </c>
      <c r="D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 s="13" t="str">
        <f>INDEX(Tabela_zbiralec_EKOL[Dovoljeno zbiranje],MATCH(Tabela_glavno[[#This Row],[Klasifikacija]],Tabela_zbiralec_EKOL[Klasifikacija],0))</f>
        <v>DA</v>
      </c>
      <c r="F20" s="13" t="str">
        <f>INDEX(Tabela_zbiralec_EKOL[Zbirna mesta],MATCH(Tabela_glavno[[#This Row],[Klasifikacija]],Tabela_zbiralec_EKOL[Klasifikacija],0))</f>
        <v>Laze</v>
      </c>
      <c r="G20" s="13" t="str" cm="1">
        <f t="array" ref="G20">_xlfn.TEXTJOIN(", ",TRUE,IF(Tabela_odstranjevanje[Klasifikacija]=Tabela_glavno[[#This Row],[Klasifikacija]],Tabela_odstranjevanje[Prejemnik],""))</f>
        <v/>
      </c>
      <c r="H20" s="14" t="str">
        <f>IF(IFERROR(MATCH(Tabela_glavno[[#This Row],[Klasifikacija]],Tabela_mesanica_190204[Klasifikacija],0),0)&gt;0,"DA","NE")</f>
        <v>DA</v>
      </c>
      <c r="I20" s="14" t="str" cm="1">
        <f t="array" ref="I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 s="14" t="str">
        <f>IF(IFERROR(MATCH(Tabela_glavno[[#This Row],[Klasifikacija]],Tabela_mesanica_190208[Klasifikacija],0),0)&gt;0,"DA","NE")</f>
        <v>NE</v>
      </c>
      <c r="K20" s="14"/>
      <c r="L20" s="14" t="str">
        <f>IF(IFERROR(MATCH(Tabela_glavno[[#This Row],[Klasifikacija]],Tabela_EKO_03_03_baterije[Klasifikacija],0),0)&gt;0,"DA","NE")</f>
        <v>NE</v>
      </c>
      <c r="M20" s="15"/>
    </row>
    <row r="21" spans="1:13" ht="30" customHeight="1" thickBot="1" x14ac:dyDescent="0.3">
      <c r="A21" s="11" t="s">
        <v>4</v>
      </c>
      <c r="B21" s="12" t="str">
        <f>INDEX(Tabela_seznam_klasifikacij[Naziv odpadka],MATCH(Tabela_glavno[[#This Row],[Klasifikacija]],Tabela_seznam_klasifikacij[Klasifikacijska številka],0))</f>
        <v>Mulji in odpadki iz vrtanja, ki vsebujejo nevarne snovi</v>
      </c>
      <c r="C21" s="12" t="str">
        <f>IFERROR(INDEX(Tabela_porocilo_o_nevarnih_lastnostih[Opomba],MATCH(Tabela_glavno[[#This Row],[Klasifikacija]],Tabela_porocilo_o_nevarnih_lastnostih[Klasifikacija],0)),"NE")</f>
        <v>NE</v>
      </c>
      <c r="D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 s="13" t="str">
        <f>INDEX(Tabela_zbiralec_EKOL[Dovoljeno zbiranje],MATCH(Tabela_glavno[[#This Row],[Klasifikacija]],Tabela_zbiralec_EKOL[Klasifikacija],0))</f>
        <v>DA</v>
      </c>
      <c r="F21" s="13" t="str">
        <f>INDEX(Tabela_zbiralec_EKOL[Zbirna mesta],MATCH(Tabela_glavno[[#This Row],[Klasifikacija]],Tabela_zbiralec_EKOL[Klasifikacija],0))</f>
        <v>Laze</v>
      </c>
      <c r="G21" s="13" t="str" cm="1">
        <f t="array" ref="G21">_xlfn.TEXTJOIN(", ",TRUE,IF(Tabela_odstranjevanje[Klasifikacija]=Tabela_glavno[[#This Row],[Klasifikacija]],Tabela_odstranjevanje[Prejemnik],""))</f>
        <v/>
      </c>
      <c r="H21" s="14" t="str">
        <f>IF(IFERROR(MATCH(Tabela_glavno[[#This Row],[Klasifikacija]],Tabela_mesanica_190204[Klasifikacija],0),0)&gt;0,"DA","NE")</f>
        <v>DA</v>
      </c>
      <c r="I21" s="14" t="str" cm="1">
        <f t="array" ref="I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 s="14" t="str">
        <f>IF(IFERROR(MATCH(Tabela_glavno[[#This Row],[Klasifikacija]],Tabela_mesanica_190208[Klasifikacija],0),0)&gt;0,"DA","NE")</f>
        <v>NE</v>
      </c>
      <c r="K21" s="14"/>
      <c r="L21" s="14" t="str">
        <f>IF(IFERROR(MATCH(Tabela_glavno[[#This Row],[Klasifikacija]],Tabela_EKO_03_03_baterije[Klasifikacija],0),0)&gt;0,"DA","NE")</f>
        <v>NE</v>
      </c>
      <c r="M21" s="15"/>
    </row>
    <row r="22" spans="1:13" ht="30" customHeight="1" thickBot="1" x14ac:dyDescent="0.3">
      <c r="A22" s="11" t="s">
        <v>220</v>
      </c>
      <c r="B22" s="12" t="str">
        <f>INDEX(Tabela_seznam_klasifikacij[Naziv odpadka],MATCH(Tabela_glavno[[#This Row],[Klasifikacija]],Tabela_seznam_klasifikacij[Klasifikacijska številka],0))</f>
        <v>Mulji in odpadki iz vrtanja, ki vsebujejo barit in niso navedeni pod 01 05 05 in 01 05 06</v>
      </c>
      <c r="C22" s="12" t="str">
        <f>IFERROR(INDEX(Tabela_porocilo_o_nevarnih_lastnostih[Opomba],MATCH(Tabela_glavno[[#This Row],[Klasifikacija]],Tabela_porocilo_o_nevarnih_lastnostih[Klasifikacija],0)),"NE")</f>
        <v>NE</v>
      </c>
      <c r="D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 s="13" t="str">
        <f>INDEX(Tabela_zbiralec_EKOL[Dovoljeno zbiranje],MATCH(Tabela_glavno[[#This Row],[Klasifikacija]],Tabela_zbiralec_EKOL[Klasifikacija],0))</f>
        <v>DA</v>
      </c>
      <c r="F22" s="13" t="str">
        <f>INDEX(Tabela_zbiralec_EKOL[Zbirna mesta],MATCH(Tabela_glavno[[#This Row],[Klasifikacija]],Tabela_zbiralec_EKOL[Klasifikacija],0))</f>
        <v>Laze</v>
      </c>
      <c r="G22" s="13" t="str" cm="1">
        <f t="array" ref="G22">_xlfn.TEXTJOIN(", ",TRUE,IF(Tabela_odstranjevanje[Klasifikacija]=Tabela_glavno[[#This Row],[Klasifikacija]],Tabela_odstranjevanje[Prejemnik],""))</f>
        <v/>
      </c>
      <c r="H22" s="14" t="str">
        <f>IF(IFERROR(MATCH(Tabela_glavno[[#This Row],[Klasifikacija]],Tabela_mesanica_190204[Klasifikacija],0),0)&gt;0,"DA","NE")</f>
        <v>NE</v>
      </c>
      <c r="I22" s="14" t="str" cm="1">
        <f t="array" ref="I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 s="14" t="str">
        <f>IF(IFERROR(MATCH(Tabela_glavno[[#This Row],[Klasifikacija]],Tabela_mesanica_190208[Klasifikacija],0),0)&gt;0,"DA","NE")</f>
        <v>NE</v>
      </c>
      <c r="K22" s="14"/>
      <c r="L22" s="14" t="str">
        <f>IF(IFERROR(MATCH(Tabela_glavno[[#This Row],[Klasifikacija]],Tabela_EKO_03_03_baterije[Klasifikacija],0),0)&gt;0,"DA","NE")</f>
        <v>NE</v>
      </c>
      <c r="M22" s="15"/>
    </row>
    <row r="23" spans="1:13" ht="30" customHeight="1" thickBot="1" x14ac:dyDescent="0.3">
      <c r="A23" s="11" t="s">
        <v>221</v>
      </c>
      <c r="B23" s="12" t="str">
        <f>INDEX(Tabela_seznam_klasifikacij[Naziv odpadka],MATCH(Tabela_glavno[[#This Row],[Klasifikacija]],Tabela_seznam_klasifikacij[Klasifikacijska številka],0))</f>
        <v>Mulji in odpadki iz vrtanja, ki vsebujejo kloride in niso navedeni pod 01 05 05 in 01 05 06</v>
      </c>
      <c r="C23" s="12" t="str">
        <f>IFERROR(INDEX(Tabela_porocilo_o_nevarnih_lastnostih[Opomba],MATCH(Tabela_glavno[[#This Row],[Klasifikacija]],Tabela_porocilo_o_nevarnih_lastnostih[Klasifikacija],0)),"NE")</f>
        <v>NE</v>
      </c>
      <c r="D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 s="13" t="str">
        <f>INDEX(Tabela_zbiralec_EKOL[Dovoljeno zbiranje],MATCH(Tabela_glavno[[#This Row],[Klasifikacija]],Tabela_zbiralec_EKOL[Klasifikacija],0))</f>
        <v>DA</v>
      </c>
      <c r="F23" s="13" t="str">
        <f>INDEX(Tabela_zbiralec_EKOL[Zbirna mesta],MATCH(Tabela_glavno[[#This Row],[Klasifikacija]],Tabela_zbiralec_EKOL[Klasifikacija],0))</f>
        <v>Laze</v>
      </c>
      <c r="G23" s="13" t="str" cm="1">
        <f t="array" ref="G23">_xlfn.TEXTJOIN(", ",TRUE,IF(Tabela_odstranjevanje[Klasifikacija]=Tabela_glavno[[#This Row],[Klasifikacija]],Tabela_odstranjevanje[Prejemnik],""))</f>
        <v/>
      </c>
      <c r="H23" s="14" t="str">
        <f>IF(IFERROR(MATCH(Tabela_glavno[[#This Row],[Klasifikacija]],Tabela_mesanica_190204[Klasifikacija],0),0)&gt;0,"DA","NE")</f>
        <v>NE</v>
      </c>
      <c r="I23" s="14" t="str" cm="1">
        <f t="array" ref="I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 s="14" t="str">
        <f>IF(IFERROR(MATCH(Tabela_glavno[[#This Row],[Klasifikacija]],Tabela_mesanica_190208[Klasifikacija],0),0)&gt;0,"DA","NE")</f>
        <v>NE</v>
      </c>
      <c r="K23" s="14"/>
      <c r="L23" s="14" t="str">
        <f>IF(IFERROR(MATCH(Tabela_glavno[[#This Row],[Klasifikacija]],Tabela_EKO_03_03_baterije[Klasifikacija],0),0)&gt;0,"DA","NE")</f>
        <v>NE</v>
      </c>
      <c r="M23" s="15"/>
    </row>
    <row r="24" spans="1:13" ht="30" customHeight="1" thickBot="1" x14ac:dyDescent="0.3">
      <c r="A24" s="11" t="s">
        <v>222</v>
      </c>
      <c r="B24" s="12" t="str">
        <f>INDEX(Tabela_seznam_klasifikacij[Naziv odpadka],MATCH(Tabela_glavno[[#This Row],[Klasifikacija]],Tabela_seznam_klasifikacij[Klasifikacijska številka],0))</f>
        <v>Drugi tovrstni odpadki</v>
      </c>
      <c r="C24" s="12" t="str">
        <f>IFERROR(INDEX(Tabela_porocilo_o_nevarnih_lastnostih[Opomba],MATCH(Tabela_glavno[[#This Row],[Klasifikacija]],Tabela_porocilo_o_nevarnih_lastnostih[Klasifikacija],0)),"NE")</f>
        <v>NE</v>
      </c>
      <c r="D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 s="13" t="str">
        <f>INDEX(Tabela_zbiralec_EKOL[Dovoljeno zbiranje],MATCH(Tabela_glavno[[#This Row],[Klasifikacija]],Tabela_zbiralec_EKOL[Klasifikacija],0))</f>
        <v>DA</v>
      </c>
      <c r="F24" s="13" t="str">
        <f>INDEX(Tabela_zbiralec_EKOL[Zbirna mesta],MATCH(Tabela_glavno[[#This Row],[Klasifikacija]],Tabela_zbiralec_EKOL[Klasifikacija],0))</f>
        <v>Laze</v>
      </c>
      <c r="G24" s="13" t="str" cm="1">
        <f t="array" ref="G24">_xlfn.TEXTJOIN(", ",TRUE,IF(Tabela_odstranjevanje[Klasifikacija]=Tabela_glavno[[#This Row],[Klasifikacija]],Tabela_odstranjevanje[Prejemnik],""))</f>
        <v/>
      </c>
      <c r="H24" s="14" t="str">
        <f>IF(IFERROR(MATCH(Tabela_glavno[[#This Row],[Klasifikacija]],Tabela_mesanica_190204[Klasifikacija],0),0)&gt;0,"DA","NE")</f>
        <v>NE</v>
      </c>
      <c r="I24" s="14" t="str" cm="1">
        <f t="array" ref="I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 s="14" t="str">
        <f>IF(IFERROR(MATCH(Tabela_glavno[[#This Row],[Klasifikacija]],Tabela_mesanica_190208[Klasifikacija],0),0)&gt;0,"DA","NE")</f>
        <v>NE</v>
      </c>
      <c r="K24" s="14"/>
      <c r="L24" s="14" t="str">
        <f>IF(IFERROR(MATCH(Tabela_glavno[[#This Row],[Klasifikacija]],Tabela_EKO_03_03_baterije[Klasifikacija],0),0)&gt;0,"DA","NE")</f>
        <v>NE</v>
      </c>
      <c r="M24" s="15"/>
    </row>
    <row r="25" spans="1:13" ht="30" customHeight="1" thickBot="1" x14ac:dyDescent="0.3">
      <c r="A25" s="11" t="s">
        <v>223</v>
      </c>
      <c r="B25" s="12" t="str">
        <f>INDEX(Tabela_seznam_klasifikacij[Naziv odpadka],MATCH(Tabela_glavno[[#This Row],[Klasifikacija]],Tabela_seznam_klasifikacij[Klasifikacijska številka],0))</f>
        <v>Mulji iz pranja in čiščenja</v>
      </c>
      <c r="C25" s="12" t="str">
        <f>IFERROR(INDEX(Tabela_porocilo_o_nevarnih_lastnostih[Opomba],MATCH(Tabela_glavno[[#This Row],[Klasifikacija]],Tabela_porocilo_o_nevarnih_lastnostih[Klasifikacija],0)),"NE")</f>
        <v>NE</v>
      </c>
      <c r="D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5" s="13" t="str">
        <f>INDEX(Tabela_zbiralec_EKOL[Dovoljeno zbiranje],MATCH(Tabela_glavno[[#This Row],[Klasifikacija]],Tabela_zbiralec_EKOL[Klasifikacija],0))</f>
        <v>DA</v>
      </c>
      <c r="F25" s="13" t="str">
        <f>INDEX(Tabela_zbiralec_EKOL[Zbirna mesta],MATCH(Tabela_glavno[[#This Row],[Klasifikacija]],Tabela_zbiralec_EKOL[Klasifikacija],0))</f>
        <v>Laze</v>
      </c>
      <c r="G25" s="13" t="str" cm="1">
        <f t="array" ref="G25">_xlfn.TEXTJOIN(", ",TRUE,IF(Tabela_odstranjevanje[Klasifikacija]=Tabela_glavno[[#This Row],[Klasifikacija]],Tabela_odstranjevanje[Prejemnik],""))</f>
        <v/>
      </c>
      <c r="H25" s="14" t="str">
        <f>IF(IFERROR(MATCH(Tabela_glavno[[#This Row],[Klasifikacija]],Tabela_mesanica_190204[Klasifikacija],0),0)&gt;0,"DA","NE")</f>
        <v>NE</v>
      </c>
      <c r="I25" s="14" t="str" cm="1">
        <f t="array" ref="I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5" s="14" t="str">
        <f>IF(IFERROR(MATCH(Tabela_glavno[[#This Row],[Klasifikacija]],Tabela_mesanica_190208[Klasifikacija],0),0)&gt;0,"DA","NE")</f>
        <v>NE</v>
      </c>
      <c r="K25" s="14"/>
      <c r="L25" s="14" t="str">
        <f>IF(IFERROR(MATCH(Tabela_glavno[[#This Row],[Klasifikacija]],Tabela_EKO_03_03_baterije[Klasifikacija],0),0)&gt;0,"DA","NE")</f>
        <v>NE</v>
      </c>
      <c r="M25" s="15"/>
    </row>
    <row r="26" spans="1:13" ht="30" customHeight="1" thickBot="1" x14ac:dyDescent="0.3">
      <c r="A26" s="11" t="s">
        <v>225</v>
      </c>
      <c r="B26" s="12" t="str">
        <f>INDEX(Tabela_seznam_klasifikacij[Naziv odpadka],MATCH(Tabela_glavno[[#This Row],[Klasifikacija]],Tabela_seznam_klasifikacij[Klasifikacijska številka],0))</f>
        <v>Odpadna živalska tkiva</v>
      </c>
      <c r="C26" s="12" t="str">
        <f>IFERROR(INDEX(Tabela_porocilo_o_nevarnih_lastnostih[Opomba],MATCH(Tabela_glavno[[#This Row],[Klasifikacija]],Tabela_porocilo_o_nevarnih_lastnostih[Klasifikacija],0)),"NE")</f>
        <v>NE</v>
      </c>
      <c r="D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6" s="13" t="str">
        <f>INDEX(Tabela_zbiralec_EKOL[Dovoljeno zbiranje],MATCH(Tabela_glavno[[#This Row],[Klasifikacija]],Tabela_zbiralec_EKOL[Klasifikacija],0))</f>
        <v>DA</v>
      </c>
      <c r="F26" s="13" t="str">
        <f>INDEX(Tabela_zbiralec_EKOL[Zbirna mesta],MATCH(Tabela_glavno[[#This Row],[Klasifikacija]],Tabela_zbiralec_EKOL[Klasifikacija],0))</f>
        <v>Laze</v>
      </c>
      <c r="G26" s="13" t="str" cm="1">
        <f t="array" ref="G26">_xlfn.TEXTJOIN(", ",TRUE,IF(Tabela_odstranjevanje[Klasifikacija]=Tabela_glavno[[#This Row],[Klasifikacija]],Tabela_odstranjevanje[Prejemnik],""))</f>
        <v/>
      </c>
      <c r="H26" s="14" t="str">
        <f>IF(IFERROR(MATCH(Tabela_glavno[[#This Row],[Klasifikacija]],Tabela_mesanica_190204[Klasifikacija],0),0)&gt;0,"DA","NE")</f>
        <v>NE</v>
      </c>
      <c r="I26" s="14" t="str" cm="1">
        <f t="array" ref="I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 s="14" t="str">
        <f>IF(IFERROR(MATCH(Tabela_glavno[[#This Row],[Klasifikacija]],Tabela_mesanica_190208[Klasifikacija],0),0)&gt;0,"DA","NE")</f>
        <v>NE</v>
      </c>
      <c r="K26" s="14"/>
      <c r="L26" s="14" t="str">
        <f>IF(IFERROR(MATCH(Tabela_glavno[[#This Row],[Klasifikacija]],Tabela_EKO_03_03_baterije[Klasifikacija],0),0)&gt;0,"DA","NE")</f>
        <v>NE</v>
      </c>
      <c r="M26" s="15"/>
    </row>
    <row r="27" spans="1:13" ht="30" customHeight="1" thickBot="1" x14ac:dyDescent="0.3">
      <c r="A27" s="11" t="s">
        <v>226</v>
      </c>
      <c r="B27" s="12" t="str">
        <f>INDEX(Tabela_seznam_klasifikacij[Naziv odpadka],MATCH(Tabela_glavno[[#This Row],[Klasifikacija]],Tabela_seznam_klasifikacij[Klasifikacijska številka],0))</f>
        <v>Odpadna rastlinska tkiva</v>
      </c>
      <c r="C27" s="12" t="str">
        <f>IFERROR(INDEX(Tabela_porocilo_o_nevarnih_lastnostih[Opomba],MATCH(Tabela_glavno[[#This Row],[Klasifikacija]],Tabela_porocilo_o_nevarnih_lastnostih[Klasifikacija],0)),"NE")</f>
        <v>NE</v>
      </c>
      <c r="D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7" s="13" t="str">
        <f>INDEX(Tabela_zbiralec_EKOL[Dovoljeno zbiranje],MATCH(Tabela_glavno[[#This Row],[Klasifikacija]],Tabela_zbiralec_EKOL[Klasifikacija],0))</f>
        <v>DA</v>
      </c>
      <c r="F27" s="13" t="str">
        <f>INDEX(Tabela_zbiralec_EKOL[Zbirna mesta],MATCH(Tabela_glavno[[#This Row],[Klasifikacija]],Tabela_zbiralec_EKOL[Klasifikacija],0))</f>
        <v>Laze</v>
      </c>
      <c r="G27" s="13" t="str" cm="1">
        <f t="array" ref="G27">_xlfn.TEXTJOIN(", ",TRUE,IF(Tabela_odstranjevanje[Klasifikacija]=Tabela_glavno[[#This Row],[Klasifikacija]],Tabela_odstranjevanje[Prejemnik],""))</f>
        <v/>
      </c>
      <c r="H27" s="14" t="str">
        <f>IF(IFERROR(MATCH(Tabela_glavno[[#This Row],[Klasifikacija]],Tabela_mesanica_190204[Klasifikacija],0),0)&gt;0,"DA","NE")</f>
        <v>NE</v>
      </c>
      <c r="I27" s="14" t="str" cm="1">
        <f t="array" ref="I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7" s="14" t="str">
        <f>IF(IFERROR(MATCH(Tabela_glavno[[#This Row],[Klasifikacija]],Tabela_mesanica_190208[Klasifikacija],0),0)&gt;0,"DA","NE")</f>
        <v>NE</v>
      </c>
      <c r="K27" s="14"/>
      <c r="L27" s="14" t="str">
        <f>IF(IFERROR(MATCH(Tabela_glavno[[#This Row],[Klasifikacija]],Tabela_EKO_03_03_baterije[Klasifikacija],0),0)&gt;0,"DA","NE")</f>
        <v>NE</v>
      </c>
      <c r="M27" s="15"/>
    </row>
    <row r="28" spans="1:13" ht="30" customHeight="1" thickBot="1" x14ac:dyDescent="0.3">
      <c r="A28" s="11" t="s">
        <v>228</v>
      </c>
      <c r="B28" s="12" t="str">
        <f>INDEX(Tabela_seznam_klasifikacij[Naziv odpadka],MATCH(Tabela_glavno[[#This Row],[Klasifikacija]],Tabela_seznam_klasifikacij[Klasifikacijska številka],0))</f>
        <v>Odpadna plastika (razen embalaže)</v>
      </c>
      <c r="C28" s="12" t="str">
        <f>IFERROR(INDEX(Tabela_porocilo_o_nevarnih_lastnostih[Opomba],MATCH(Tabela_glavno[[#This Row],[Klasifikacija]],Tabela_porocilo_o_nevarnih_lastnostih[Klasifikacija],0)),"NE")</f>
        <v>NE</v>
      </c>
      <c r="D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8" s="13" t="str">
        <f>INDEX(Tabela_zbiralec_EKOL[Dovoljeno zbiranje],MATCH(Tabela_glavno[[#This Row],[Klasifikacija]],Tabela_zbiralec_EKOL[Klasifikacija],0))</f>
        <v>DA</v>
      </c>
      <c r="F28" s="13" t="str">
        <f>INDEX(Tabela_zbiralec_EKOL[Zbirna mesta],MATCH(Tabela_glavno[[#This Row],[Klasifikacija]],Tabela_zbiralec_EKOL[Klasifikacija],0))</f>
        <v>Laze</v>
      </c>
      <c r="G28" s="13" t="str" cm="1">
        <f t="array" ref="G28">_xlfn.TEXTJOIN(", ",TRUE,IF(Tabela_odstranjevanje[Klasifikacija]=Tabela_glavno[[#This Row],[Klasifikacija]],Tabela_odstranjevanje[Prejemnik],""))</f>
        <v/>
      </c>
      <c r="H28" s="14" t="str">
        <f>IF(IFERROR(MATCH(Tabela_glavno[[#This Row],[Klasifikacija]],Tabela_mesanica_190204[Klasifikacija],0),0)&gt;0,"DA","NE")</f>
        <v>NE</v>
      </c>
      <c r="I28" s="14" t="str" cm="1">
        <f t="array" ref="I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8" s="14" t="str">
        <f>IF(IFERROR(MATCH(Tabela_glavno[[#This Row],[Klasifikacija]],Tabela_mesanica_190208[Klasifikacija],0),0)&gt;0,"DA","NE")</f>
        <v>NE</v>
      </c>
      <c r="K28" s="14"/>
      <c r="L28" s="14" t="str">
        <f>IF(IFERROR(MATCH(Tabela_glavno[[#This Row],[Klasifikacija]],Tabela_EKO_03_03_baterije[Klasifikacija],0),0)&gt;0,"DA","NE")</f>
        <v>NE</v>
      </c>
      <c r="M28" s="15"/>
    </row>
    <row r="29" spans="1:13" ht="30" customHeight="1" thickBot="1" x14ac:dyDescent="0.3">
      <c r="A29" s="11" t="s">
        <v>230</v>
      </c>
      <c r="B29" s="12" t="str">
        <f>INDEX(Tabela_seznam_klasifikacij[Naziv odpadka],MATCH(Tabela_glavno[[#This Row],[Klasifikacija]],Tabela_seznam_klasifikacij[Klasifikacijska številka],0))</f>
        <v>Živalski iztrebki, urin in gnoj (tudi onesnažena slama) in ločeno zbrane odpadne vode, obdelane zunaj kraja nastanka</v>
      </c>
      <c r="C29" s="12" t="str">
        <f>IFERROR(INDEX(Tabela_porocilo_o_nevarnih_lastnostih[Opomba],MATCH(Tabela_glavno[[#This Row],[Klasifikacija]],Tabela_porocilo_o_nevarnih_lastnostih[Klasifikacija],0)),"NE")</f>
        <v>NE</v>
      </c>
      <c r="D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9" s="13" t="str">
        <f>INDEX(Tabela_zbiralec_EKOL[Dovoljeno zbiranje],MATCH(Tabela_glavno[[#This Row],[Klasifikacija]],Tabela_zbiralec_EKOL[Klasifikacija],0))</f>
        <v>DA</v>
      </c>
      <c r="F29" s="13" t="str">
        <f>INDEX(Tabela_zbiralec_EKOL[Zbirna mesta],MATCH(Tabela_glavno[[#This Row],[Klasifikacija]],Tabela_zbiralec_EKOL[Klasifikacija],0))</f>
        <v>Laze</v>
      </c>
      <c r="G29" s="13" t="str" cm="1">
        <f t="array" ref="G29">_xlfn.TEXTJOIN(", ",TRUE,IF(Tabela_odstranjevanje[Klasifikacija]=Tabela_glavno[[#This Row],[Klasifikacija]],Tabela_odstranjevanje[Prejemnik],""))</f>
        <v/>
      </c>
      <c r="H29" s="14" t="str">
        <f>IF(IFERROR(MATCH(Tabela_glavno[[#This Row],[Klasifikacija]],Tabela_mesanica_190204[Klasifikacija],0),0)&gt;0,"DA","NE")</f>
        <v>NE</v>
      </c>
      <c r="I29" s="14" t="str" cm="1">
        <f t="array" ref="I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 s="14" t="str">
        <f>IF(IFERROR(MATCH(Tabela_glavno[[#This Row],[Klasifikacija]],Tabela_mesanica_190208[Klasifikacija],0),0)&gt;0,"DA","NE")</f>
        <v>NE</v>
      </c>
      <c r="K29" s="14"/>
      <c r="L29" s="14" t="str">
        <f>IF(IFERROR(MATCH(Tabela_glavno[[#This Row],[Klasifikacija]],Tabela_EKO_03_03_baterije[Klasifikacija],0),0)&gt;0,"DA","NE")</f>
        <v>NE</v>
      </c>
      <c r="M29" s="15"/>
    </row>
    <row r="30" spans="1:13" ht="30" customHeight="1" thickBot="1" x14ac:dyDescent="0.3">
      <c r="A30" s="11" t="s">
        <v>231</v>
      </c>
      <c r="B30" s="12" t="str">
        <f>INDEX(Tabela_seznam_klasifikacij[Naziv odpadka],MATCH(Tabela_glavno[[#This Row],[Klasifikacija]],Tabela_seznam_klasifikacij[Klasifikacijska številka],0))</f>
        <v>Odpadki iz gozdarstva</v>
      </c>
      <c r="C30" s="12" t="str">
        <f>IFERROR(INDEX(Tabela_porocilo_o_nevarnih_lastnostih[Opomba],MATCH(Tabela_glavno[[#This Row],[Klasifikacija]],Tabela_porocilo_o_nevarnih_lastnostih[Klasifikacija],0)),"NE")</f>
        <v>NE</v>
      </c>
      <c r="D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 s="13" t="str">
        <f>INDEX(Tabela_zbiralec_EKOL[Dovoljeno zbiranje],MATCH(Tabela_glavno[[#This Row],[Klasifikacija]],Tabela_zbiralec_EKOL[Klasifikacija],0))</f>
        <v>DA</v>
      </c>
      <c r="F30" s="13" t="str">
        <f>INDEX(Tabela_zbiralec_EKOL[Zbirna mesta],MATCH(Tabela_glavno[[#This Row],[Klasifikacija]],Tabela_zbiralec_EKOL[Klasifikacija],0))</f>
        <v>Laze</v>
      </c>
      <c r="G30" s="13" t="str" cm="1">
        <f t="array" ref="G30">_xlfn.TEXTJOIN(", ",TRUE,IF(Tabela_odstranjevanje[Klasifikacija]=Tabela_glavno[[#This Row],[Klasifikacija]],Tabela_odstranjevanje[Prejemnik],""))</f>
        <v/>
      </c>
      <c r="H30" s="14" t="str">
        <f>IF(IFERROR(MATCH(Tabela_glavno[[#This Row],[Klasifikacija]],Tabela_mesanica_190204[Klasifikacija],0),0)&gt;0,"DA","NE")</f>
        <v>NE</v>
      </c>
      <c r="I30" s="14" t="str" cm="1">
        <f t="array" ref="I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 s="14" t="str">
        <f>IF(IFERROR(MATCH(Tabela_glavno[[#This Row],[Klasifikacija]],Tabela_mesanica_190208[Klasifikacija],0),0)&gt;0,"DA","NE")</f>
        <v>NE</v>
      </c>
      <c r="K30" s="14"/>
      <c r="L30" s="14" t="str">
        <f>IF(IFERROR(MATCH(Tabela_glavno[[#This Row],[Klasifikacija]],Tabela_EKO_03_03_baterije[Klasifikacija],0),0)&gt;0,"DA","NE")</f>
        <v>NE</v>
      </c>
      <c r="M30" s="15"/>
    </row>
    <row r="31" spans="1:13" ht="30" customHeight="1" thickBot="1" x14ac:dyDescent="0.3">
      <c r="A31" s="11" t="s">
        <v>5</v>
      </c>
      <c r="B31" s="12" t="str">
        <f>INDEX(Tabela_seznam_klasifikacij[Naziv odpadka],MATCH(Tabela_glavno[[#This Row],[Klasifikacija]],Tabela_seznam_klasifikacij[Klasifikacijska številka],0))</f>
        <v>Agrokemični odpadki, ki vsebujejo nevarne snovi</v>
      </c>
      <c r="C31" s="12" t="str">
        <f>IFERROR(INDEX(Tabela_porocilo_o_nevarnih_lastnostih[Opomba],MATCH(Tabela_glavno[[#This Row],[Klasifikacija]],Tabela_porocilo_o_nevarnih_lastnostih[Klasifikacija],0)),"NE")</f>
        <v>NE</v>
      </c>
      <c r="D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 s="13" t="str">
        <f>INDEX(Tabela_zbiralec_EKOL[Dovoljeno zbiranje],MATCH(Tabela_glavno[[#This Row],[Klasifikacija]],Tabela_zbiralec_EKOL[Klasifikacija],0))</f>
        <v>NE</v>
      </c>
      <c r="F31" s="13" t="str">
        <f>INDEX(Tabela_zbiralec_EKOL[Zbirna mesta],MATCH(Tabela_glavno[[#This Row],[Klasifikacija]],Tabela_zbiralec_EKOL[Klasifikacija],0))</f>
        <v/>
      </c>
      <c r="G31" s="13" t="str" cm="1">
        <f t="array" ref="G31">_xlfn.TEXTJOIN(", ",TRUE,IF(Tabela_odstranjevanje[Klasifikacija]=Tabela_glavno[[#This Row],[Klasifikacija]],Tabela_odstranjevanje[Prejemnik],""))</f>
        <v/>
      </c>
      <c r="H31" s="14" t="str">
        <f>IF(IFERROR(MATCH(Tabela_glavno[[#This Row],[Klasifikacija]],Tabela_mesanica_190204[Klasifikacija],0),0)&gt;0,"DA","NE")</f>
        <v>DA</v>
      </c>
      <c r="I31" s="14" t="str" cm="1">
        <f t="array" ref="I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 s="14" t="str">
        <f>IF(IFERROR(MATCH(Tabela_glavno[[#This Row],[Klasifikacija]],Tabela_mesanica_190208[Klasifikacija],0),0)&gt;0,"DA","NE")</f>
        <v>NE</v>
      </c>
      <c r="K31" s="14"/>
      <c r="L31" s="14" t="str">
        <f>IF(IFERROR(MATCH(Tabela_glavno[[#This Row],[Klasifikacija]],Tabela_EKO_03_03_baterije[Klasifikacija],0),0)&gt;0,"DA","NE")</f>
        <v>NE</v>
      </c>
      <c r="M31" s="15"/>
    </row>
    <row r="32" spans="1:13" ht="30" customHeight="1" thickBot="1" x14ac:dyDescent="0.3">
      <c r="A32" s="11" t="s">
        <v>234</v>
      </c>
      <c r="B32" s="12" t="str">
        <f>INDEX(Tabela_seznam_klasifikacij[Naziv odpadka],MATCH(Tabela_glavno[[#This Row],[Klasifikacija]],Tabela_seznam_klasifikacij[Klasifikacijska številka],0))</f>
        <v>Agrokemični odpadki, ki niso navedeni pod 02 01 08</v>
      </c>
      <c r="C32" s="12" t="str">
        <f>IFERROR(INDEX(Tabela_porocilo_o_nevarnih_lastnostih[Opomba],MATCH(Tabela_glavno[[#This Row],[Klasifikacija]],Tabela_porocilo_o_nevarnih_lastnostih[Klasifikacija],0)),"NE")</f>
        <v>NE</v>
      </c>
      <c r="D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 s="13" t="str">
        <f>INDEX(Tabela_zbiralec_EKOL[Dovoljeno zbiranje],MATCH(Tabela_glavno[[#This Row],[Klasifikacija]],Tabela_zbiralec_EKOL[Klasifikacija],0))</f>
        <v>DA</v>
      </c>
      <c r="F32" s="13" t="str">
        <f>INDEX(Tabela_zbiralec_EKOL[Zbirna mesta],MATCH(Tabela_glavno[[#This Row],[Klasifikacija]],Tabela_zbiralec_EKOL[Klasifikacija],0))</f>
        <v>Laze</v>
      </c>
      <c r="G32" s="13" t="str" cm="1">
        <f t="array" ref="G32">_xlfn.TEXTJOIN(", ",TRUE,IF(Tabela_odstranjevanje[Klasifikacija]=Tabela_glavno[[#This Row],[Klasifikacija]],Tabela_odstranjevanje[Prejemnik],""))</f>
        <v/>
      </c>
      <c r="H32" s="14" t="str">
        <f>IF(IFERROR(MATCH(Tabela_glavno[[#This Row],[Klasifikacija]],Tabela_mesanica_190204[Klasifikacija],0),0)&gt;0,"DA","NE")</f>
        <v>NE</v>
      </c>
      <c r="I32" s="14" t="str" cm="1">
        <f t="array" ref="I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 s="14" t="str">
        <f>IF(IFERROR(MATCH(Tabela_glavno[[#This Row],[Klasifikacija]],Tabela_mesanica_190208[Klasifikacija],0),0)&gt;0,"DA","NE")</f>
        <v>NE</v>
      </c>
      <c r="K32" s="14"/>
      <c r="L32" s="14" t="str">
        <f>IF(IFERROR(MATCH(Tabela_glavno[[#This Row],[Klasifikacija]],Tabela_EKO_03_03_baterije[Klasifikacija],0),0)&gt;0,"DA","NE")</f>
        <v>NE</v>
      </c>
      <c r="M32" s="15"/>
    </row>
    <row r="33" spans="1:13" ht="30" customHeight="1" thickBot="1" x14ac:dyDescent="0.3">
      <c r="A33" s="11" t="s">
        <v>235</v>
      </c>
      <c r="B33" s="12" t="str">
        <f>INDEX(Tabela_seznam_klasifikacij[Naziv odpadka],MATCH(Tabela_glavno[[#This Row],[Klasifikacija]],Tabela_seznam_klasifikacij[Klasifikacijska številka],0))</f>
        <v>Odpadne kovine</v>
      </c>
      <c r="C33" s="12" t="str">
        <f>IFERROR(INDEX(Tabela_porocilo_o_nevarnih_lastnostih[Opomba],MATCH(Tabela_glavno[[#This Row],[Klasifikacija]],Tabela_porocilo_o_nevarnih_lastnostih[Klasifikacija],0)),"NE")</f>
        <v>NE</v>
      </c>
      <c r="D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 s="13" t="str">
        <f>INDEX(Tabela_zbiralec_EKOL[Dovoljeno zbiranje],MATCH(Tabela_glavno[[#This Row],[Klasifikacija]],Tabela_zbiralec_EKOL[Klasifikacija],0))</f>
        <v>DA</v>
      </c>
      <c r="F33" s="13" t="str">
        <f>INDEX(Tabela_zbiralec_EKOL[Zbirna mesta],MATCH(Tabela_glavno[[#This Row],[Klasifikacija]],Tabela_zbiralec_EKOL[Klasifikacija],0))</f>
        <v>Laze</v>
      </c>
      <c r="G33" s="13" t="str" cm="1">
        <f t="array" ref="G33">_xlfn.TEXTJOIN(", ",TRUE,IF(Tabela_odstranjevanje[Klasifikacija]=Tabela_glavno[[#This Row],[Klasifikacija]],Tabela_odstranjevanje[Prejemnik],""))</f>
        <v/>
      </c>
      <c r="H33" s="14" t="str">
        <f>IF(IFERROR(MATCH(Tabela_glavno[[#This Row],[Klasifikacija]],Tabela_mesanica_190204[Klasifikacija],0),0)&gt;0,"DA","NE")</f>
        <v>NE</v>
      </c>
      <c r="I33" s="14" t="str" cm="1">
        <f t="array" ref="I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 s="14" t="str">
        <f>IF(IFERROR(MATCH(Tabela_glavno[[#This Row],[Klasifikacija]],Tabela_mesanica_190208[Klasifikacija],0),0)&gt;0,"DA","NE")</f>
        <v>NE</v>
      </c>
      <c r="K33" s="14"/>
      <c r="L33" s="14" t="str">
        <f>IF(IFERROR(MATCH(Tabela_glavno[[#This Row],[Klasifikacija]],Tabela_EKO_03_03_baterije[Klasifikacija],0),0)&gt;0,"DA","NE")</f>
        <v>NE</v>
      </c>
      <c r="M33" s="15"/>
    </row>
    <row r="34" spans="1:13" ht="30" customHeight="1" thickBot="1" x14ac:dyDescent="0.3">
      <c r="A34" s="11" t="s">
        <v>237</v>
      </c>
      <c r="B34" s="12" t="str">
        <f>INDEX(Tabela_seznam_klasifikacij[Naziv odpadka],MATCH(Tabela_glavno[[#This Row],[Klasifikacija]],Tabela_seznam_klasifikacij[Klasifikacijska številka],0))</f>
        <v>Drugi tovrstni odpadki</v>
      </c>
      <c r="C34" s="12" t="str">
        <f>IFERROR(INDEX(Tabela_porocilo_o_nevarnih_lastnostih[Opomba],MATCH(Tabela_glavno[[#This Row],[Klasifikacija]],Tabela_porocilo_o_nevarnih_lastnostih[Klasifikacija],0)),"NE")</f>
        <v>NE</v>
      </c>
      <c r="D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 s="13" t="str">
        <f>INDEX(Tabela_zbiralec_EKOL[Dovoljeno zbiranje],MATCH(Tabela_glavno[[#This Row],[Klasifikacija]],Tabela_zbiralec_EKOL[Klasifikacija],0))</f>
        <v>DA</v>
      </c>
      <c r="F34" s="13" t="str">
        <f>INDEX(Tabela_zbiralec_EKOL[Zbirna mesta],MATCH(Tabela_glavno[[#This Row],[Klasifikacija]],Tabela_zbiralec_EKOL[Klasifikacija],0))</f>
        <v>Laze</v>
      </c>
      <c r="G34" s="13" t="str" cm="1">
        <f t="array" ref="G34">_xlfn.TEXTJOIN(", ",TRUE,IF(Tabela_odstranjevanje[Klasifikacija]=Tabela_glavno[[#This Row],[Klasifikacija]],Tabela_odstranjevanje[Prejemnik],""))</f>
        <v/>
      </c>
      <c r="H34" s="14" t="str">
        <f>IF(IFERROR(MATCH(Tabela_glavno[[#This Row],[Klasifikacija]],Tabela_mesanica_190204[Klasifikacija],0),0)&gt;0,"DA","NE")</f>
        <v>NE</v>
      </c>
      <c r="I34" s="14" t="str" cm="1">
        <f t="array" ref="I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 s="14" t="str">
        <f>IF(IFERROR(MATCH(Tabela_glavno[[#This Row],[Klasifikacija]],Tabela_mesanica_190208[Klasifikacija],0),0)&gt;0,"DA","NE")</f>
        <v>NE</v>
      </c>
      <c r="K34" s="14"/>
      <c r="L34" s="14" t="str">
        <f>IF(IFERROR(MATCH(Tabela_glavno[[#This Row],[Klasifikacija]],Tabela_EKO_03_03_baterije[Klasifikacija],0),0)&gt;0,"DA","NE")</f>
        <v>NE</v>
      </c>
      <c r="M34" s="15"/>
    </row>
    <row r="35" spans="1:13" ht="30" customHeight="1" thickBot="1" x14ac:dyDescent="0.3">
      <c r="A35" s="11" t="s">
        <v>238</v>
      </c>
      <c r="B35" s="12" t="str">
        <f>INDEX(Tabela_seznam_klasifikacij[Naziv odpadka],MATCH(Tabela_glavno[[#This Row],[Klasifikacija]],Tabela_seznam_klasifikacij[Klasifikacijska številka],0))</f>
        <v>Mulji iz pranja in čiščenja</v>
      </c>
      <c r="C35" s="12" t="str">
        <f>IFERROR(INDEX(Tabela_porocilo_o_nevarnih_lastnostih[Opomba],MATCH(Tabela_glavno[[#This Row],[Klasifikacija]],Tabela_porocilo_o_nevarnih_lastnostih[Klasifikacija],0)),"NE")</f>
        <v>NE</v>
      </c>
      <c r="D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 s="13" t="str">
        <f>INDEX(Tabela_zbiralec_EKOL[Dovoljeno zbiranje],MATCH(Tabela_glavno[[#This Row],[Klasifikacija]],Tabela_zbiralec_EKOL[Klasifikacija],0))</f>
        <v>DA</v>
      </c>
      <c r="F35" s="13" t="str">
        <f>INDEX(Tabela_zbiralec_EKOL[Zbirna mesta],MATCH(Tabela_glavno[[#This Row],[Klasifikacija]],Tabela_zbiralec_EKOL[Klasifikacija],0))</f>
        <v>Laze</v>
      </c>
      <c r="G35" s="13" t="str" cm="1">
        <f t="array" ref="G35">_xlfn.TEXTJOIN(", ",TRUE,IF(Tabela_odstranjevanje[Klasifikacija]=Tabela_glavno[[#This Row],[Klasifikacija]],Tabela_odstranjevanje[Prejemnik],""))</f>
        <v/>
      </c>
      <c r="H35" s="14" t="str">
        <f>IF(IFERROR(MATCH(Tabela_glavno[[#This Row],[Klasifikacija]],Tabela_mesanica_190204[Klasifikacija],0),0)&gt;0,"DA","NE")</f>
        <v>NE</v>
      </c>
      <c r="I35" s="14" t="str" cm="1">
        <f t="array" ref="I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 s="14" t="str">
        <f>IF(IFERROR(MATCH(Tabela_glavno[[#This Row],[Klasifikacija]],Tabela_mesanica_190208[Klasifikacija],0),0)&gt;0,"DA","NE")</f>
        <v>NE</v>
      </c>
      <c r="K35" s="14"/>
      <c r="L35" s="14" t="str">
        <f>IF(IFERROR(MATCH(Tabela_glavno[[#This Row],[Klasifikacija]],Tabela_EKO_03_03_baterije[Klasifikacija],0),0)&gt;0,"DA","NE")</f>
        <v>NE</v>
      </c>
      <c r="M35" s="15"/>
    </row>
    <row r="36" spans="1:13" ht="30" customHeight="1" thickBot="1" x14ac:dyDescent="0.3">
      <c r="A36" s="11" t="s">
        <v>239</v>
      </c>
      <c r="B36" s="12" t="str">
        <f>INDEX(Tabela_seznam_klasifikacij[Naziv odpadka],MATCH(Tabela_glavno[[#This Row],[Klasifikacija]],Tabela_seznam_klasifikacij[Klasifikacijska številka],0))</f>
        <v>Odpadna živalska tkiva</v>
      </c>
      <c r="C36" s="12" t="str">
        <f>IFERROR(INDEX(Tabela_porocilo_o_nevarnih_lastnostih[Opomba],MATCH(Tabela_glavno[[#This Row],[Klasifikacija]],Tabela_porocilo_o_nevarnih_lastnostih[Klasifikacija],0)),"NE")</f>
        <v>NE</v>
      </c>
      <c r="D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 s="13" t="str">
        <f>INDEX(Tabela_zbiralec_EKOL[Dovoljeno zbiranje],MATCH(Tabela_glavno[[#This Row],[Klasifikacija]],Tabela_zbiralec_EKOL[Klasifikacija],0))</f>
        <v>DA</v>
      </c>
      <c r="F36" s="13" t="str">
        <f>INDEX(Tabela_zbiralec_EKOL[Zbirna mesta],MATCH(Tabela_glavno[[#This Row],[Klasifikacija]],Tabela_zbiralec_EKOL[Klasifikacija],0))</f>
        <v>Laze</v>
      </c>
      <c r="G36" s="13" t="str" cm="1">
        <f t="array" ref="G36">_xlfn.TEXTJOIN(", ",TRUE,IF(Tabela_odstranjevanje[Klasifikacija]=Tabela_glavno[[#This Row],[Klasifikacija]],Tabela_odstranjevanje[Prejemnik],""))</f>
        <v/>
      </c>
      <c r="H36" s="14" t="str">
        <f>IF(IFERROR(MATCH(Tabela_glavno[[#This Row],[Klasifikacija]],Tabela_mesanica_190204[Klasifikacija],0),0)&gt;0,"DA","NE")</f>
        <v>NE</v>
      </c>
      <c r="I36" s="14" t="str" cm="1">
        <f t="array" ref="I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 s="14" t="str">
        <f>IF(IFERROR(MATCH(Tabela_glavno[[#This Row],[Klasifikacija]],Tabela_mesanica_190208[Klasifikacija],0),0)&gt;0,"DA","NE")</f>
        <v>NE</v>
      </c>
      <c r="K36" s="14"/>
      <c r="L36" s="14" t="str">
        <f>IF(IFERROR(MATCH(Tabela_glavno[[#This Row],[Klasifikacija]],Tabela_EKO_03_03_baterije[Klasifikacija],0),0)&gt;0,"DA","NE")</f>
        <v>NE</v>
      </c>
      <c r="M36" s="15"/>
    </row>
    <row r="37" spans="1:13" ht="30" customHeight="1" thickBot="1" x14ac:dyDescent="0.3">
      <c r="A37" s="11" t="s">
        <v>240</v>
      </c>
      <c r="B37" s="12" t="str">
        <f>INDEX(Tabela_seznam_klasifikacij[Naziv odpadka],MATCH(Tabela_glavno[[#This Row],[Klasifikacija]],Tabela_seznam_klasifikacij[Klasifikacijska številka],0))</f>
        <v>Snovi, neprimerne za uporabo ali predelavo</v>
      </c>
      <c r="C37" s="12" t="str">
        <f>IFERROR(INDEX(Tabela_porocilo_o_nevarnih_lastnostih[Opomba],MATCH(Tabela_glavno[[#This Row],[Klasifikacija]],Tabela_porocilo_o_nevarnih_lastnostih[Klasifikacija],0)),"NE")</f>
        <v>NE</v>
      </c>
      <c r="D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 s="13" t="str">
        <f>INDEX(Tabela_zbiralec_EKOL[Dovoljeno zbiranje],MATCH(Tabela_glavno[[#This Row],[Klasifikacija]],Tabela_zbiralec_EKOL[Klasifikacija],0))</f>
        <v>DA</v>
      </c>
      <c r="F37" s="13" t="str">
        <f>INDEX(Tabela_zbiralec_EKOL[Zbirna mesta],MATCH(Tabela_glavno[[#This Row],[Klasifikacija]],Tabela_zbiralec_EKOL[Klasifikacija],0))</f>
        <v>Laze</v>
      </c>
      <c r="G37" s="13" t="str" cm="1">
        <f t="array" ref="G37">_xlfn.TEXTJOIN(", ",TRUE,IF(Tabela_odstranjevanje[Klasifikacija]=Tabela_glavno[[#This Row],[Klasifikacija]],Tabela_odstranjevanje[Prejemnik],""))</f>
        <v/>
      </c>
      <c r="H37" s="14" t="str">
        <f>IF(IFERROR(MATCH(Tabela_glavno[[#This Row],[Klasifikacija]],Tabela_mesanica_190204[Klasifikacija],0),0)&gt;0,"DA","NE")</f>
        <v>NE</v>
      </c>
      <c r="I37" s="14" t="str" cm="1">
        <f t="array" ref="I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 s="14" t="str">
        <f>IF(IFERROR(MATCH(Tabela_glavno[[#This Row],[Klasifikacija]],Tabela_mesanica_190208[Klasifikacija],0),0)&gt;0,"DA","NE")</f>
        <v>NE</v>
      </c>
      <c r="K37" s="14"/>
      <c r="L37" s="14" t="str">
        <f>IF(IFERROR(MATCH(Tabela_glavno[[#This Row],[Klasifikacija]],Tabela_EKO_03_03_baterije[Klasifikacija],0),0)&gt;0,"DA","NE")</f>
        <v>NE</v>
      </c>
      <c r="M37" s="15"/>
    </row>
    <row r="38" spans="1:13" ht="30" customHeight="1" thickBot="1" x14ac:dyDescent="0.3">
      <c r="A38" s="11" t="s">
        <v>6</v>
      </c>
      <c r="B38" s="12" t="str">
        <f>INDEX(Tabela_seznam_klasifikacij[Naziv odpadka],MATCH(Tabela_glavno[[#This Row],[Klasifikacija]],Tabela_seznam_klasifikacij[Klasifikacijska številka],0))</f>
        <v>Mulji iz čiščenja odpadne vodena kraju nastanka</v>
      </c>
      <c r="C38" s="12" t="str">
        <f>IFERROR(INDEX(Tabela_porocilo_o_nevarnih_lastnostih[Opomba],MATCH(Tabela_glavno[[#This Row],[Klasifikacija]],Tabela_porocilo_o_nevarnih_lastnostih[Klasifikacija],0)),"NE")</f>
        <v>NE</v>
      </c>
      <c r="D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 s="13" t="str">
        <f>INDEX(Tabela_zbiralec_EKOL[Dovoljeno zbiranje],MATCH(Tabela_glavno[[#This Row],[Klasifikacija]],Tabela_zbiralec_EKOL[Klasifikacija],0))</f>
        <v>DA</v>
      </c>
      <c r="F38" s="13" t="str">
        <f>INDEX(Tabela_zbiralec_EKOL[Zbirna mesta],MATCH(Tabela_glavno[[#This Row],[Klasifikacija]],Tabela_zbiralec_EKOL[Klasifikacija],0))</f>
        <v>Laze</v>
      </c>
      <c r="G38" s="13" t="str" cm="1">
        <f t="array" ref="G38">_xlfn.TEXTJOIN(", ",TRUE,IF(Tabela_odstranjevanje[Klasifikacija]=Tabela_glavno[[#This Row],[Klasifikacija]],Tabela_odstranjevanje[Prejemnik],""))</f>
        <v/>
      </c>
      <c r="H38" s="14" t="str">
        <f>IF(IFERROR(MATCH(Tabela_glavno[[#This Row],[Klasifikacija]],Tabela_mesanica_190204[Klasifikacija],0),0)&gt;0,"DA","NE")</f>
        <v>NE</v>
      </c>
      <c r="I38" s="14" t="str" cm="1">
        <f t="array" ref="I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 s="14" t="str">
        <f>IF(IFERROR(MATCH(Tabela_glavno[[#This Row],[Klasifikacija]],Tabela_mesanica_190208[Klasifikacija],0),0)&gt;0,"DA","NE")</f>
        <v>NE</v>
      </c>
      <c r="K38" s="14"/>
      <c r="L38" s="14" t="str">
        <f>IF(IFERROR(MATCH(Tabela_glavno[[#This Row],[Klasifikacija]],Tabela_EKO_03_03_baterije[Klasifikacija],0),0)&gt;0,"DA","NE")</f>
        <v>NE</v>
      </c>
      <c r="M38" s="15"/>
    </row>
    <row r="39" spans="1:13" ht="30" customHeight="1" thickBot="1" x14ac:dyDescent="0.3">
      <c r="A39" s="11" t="s">
        <v>241</v>
      </c>
      <c r="B39" s="12" t="str">
        <f>INDEX(Tabela_seznam_klasifikacij[Naziv odpadka],MATCH(Tabela_glavno[[#This Row],[Klasifikacija]],Tabela_seznam_klasifikacij[Klasifikacijska številka],0))</f>
        <v>Drugi tovrstni odpadki</v>
      </c>
      <c r="C39" s="12" t="str">
        <f>IFERROR(INDEX(Tabela_porocilo_o_nevarnih_lastnostih[Opomba],MATCH(Tabela_glavno[[#This Row],[Klasifikacija]],Tabela_porocilo_o_nevarnih_lastnostih[Klasifikacija],0)),"NE")</f>
        <v>NE</v>
      </c>
      <c r="D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 s="13" t="str">
        <f>INDEX(Tabela_zbiralec_EKOL[Dovoljeno zbiranje],MATCH(Tabela_glavno[[#This Row],[Klasifikacija]],Tabela_zbiralec_EKOL[Klasifikacija],0))</f>
        <v>DA</v>
      </c>
      <c r="F39" s="13" t="str">
        <f>INDEX(Tabela_zbiralec_EKOL[Zbirna mesta],MATCH(Tabela_glavno[[#This Row],[Klasifikacija]],Tabela_zbiralec_EKOL[Klasifikacija],0))</f>
        <v>Laze</v>
      </c>
      <c r="G39" s="13" t="str" cm="1">
        <f t="array" ref="G39">_xlfn.TEXTJOIN(", ",TRUE,IF(Tabela_odstranjevanje[Klasifikacija]=Tabela_glavno[[#This Row],[Klasifikacija]],Tabela_odstranjevanje[Prejemnik],""))</f>
        <v/>
      </c>
      <c r="H39" s="14" t="str">
        <f>IF(IFERROR(MATCH(Tabela_glavno[[#This Row],[Klasifikacija]],Tabela_mesanica_190204[Klasifikacija],0),0)&gt;0,"DA","NE")</f>
        <v>NE</v>
      </c>
      <c r="I39" s="14" t="str" cm="1">
        <f t="array" ref="I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 s="14" t="str">
        <f>IF(IFERROR(MATCH(Tabela_glavno[[#This Row],[Klasifikacija]],Tabela_mesanica_190208[Klasifikacija],0),0)&gt;0,"DA","NE")</f>
        <v>NE</v>
      </c>
      <c r="K39" s="14"/>
      <c r="L39" s="14" t="str">
        <f>IF(IFERROR(MATCH(Tabela_glavno[[#This Row],[Klasifikacija]],Tabela_EKO_03_03_baterije[Klasifikacija],0),0)&gt;0,"DA","NE")</f>
        <v>NE</v>
      </c>
      <c r="M39" s="15"/>
    </row>
    <row r="40" spans="1:13" ht="30" customHeight="1" thickBot="1" x14ac:dyDescent="0.3">
      <c r="A40" s="11" t="s">
        <v>242</v>
      </c>
      <c r="B40" s="12" t="str">
        <f>INDEX(Tabela_seznam_klasifikacij[Naziv odpadka],MATCH(Tabela_glavno[[#This Row],[Klasifikacija]],Tabela_seznam_klasifikacij[Klasifikacijska številka],0))</f>
        <v>Mulji iz pranja, čiščenja, lupljenja, centrifugiranja in ločevanja</v>
      </c>
      <c r="C40" s="12" t="str">
        <f>IFERROR(INDEX(Tabela_porocilo_o_nevarnih_lastnostih[Opomba],MATCH(Tabela_glavno[[#This Row],[Klasifikacija]],Tabela_porocilo_o_nevarnih_lastnostih[Klasifikacija],0)),"NE")</f>
        <v>NE</v>
      </c>
      <c r="D4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0" s="13" t="str">
        <f>INDEX(Tabela_zbiralec_EKOL[Dovoljeno zbiranje],MATCH(Tabela_glavno[[#This Row],[Klasifikacija]],Tabela_zbiralec_EKOL[Klasifikacija],0))</f>
        <v>DA</v>
      </c>
      <c r="F40" s="13" t="str">
        <f>INDEX(Tabela_zbiralec_EKOL[Zbirna mesta],MATCH(Tabela_glavno[[#This Row],[Klasifikacija]],Tabela_zbiralec_EKOL[Klasifikacija],0))</f>
        <v>Laze</v>
      </c>
      <c r="G40" s="13" t="str" cm="1">
        <f t="array" ref="G40">_xlfn.TEXTJOIN(", ",TRUE,IF(Tabela_odstranjevanje[Klasifikacija]=Tabela_glavno[[#This Row],[Klasifikacija]],Tabela_odstranjevanje[Prejemnik],""))</f>
        <v>Koto</v>
      </c>
      <c r="H40" s="14" t="str">
        <f>IF(IFERROR(MATCH(Tabela_glavno[[#This Row],[Klasifikacija]],Tabela_mesanica_190204[Klasifikacija],0),0)&gt;0,"DA","NE")</f>
        <v>NE</v>
      </c>
      <c r="I40" s="14" t="str" cm="1">
        <f t="array" ref="I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 s="14" t="str">
        <f>IF(IFERROR(MATCH(Tabela_glavno[[#This Row],[Klasifikacija]],Tabela_mesanica_190208[Klasifikacija],0),0)&gt;0,"DA","NE")</f>
        <v>NE</v>
      </c>
      <c r="K40" s="14"/>
      <c r="L40" s="14" t="str">
        <f>IF(IFERROR(MATCH(Tabela_glavno[[#This Row],[Klasifikacija]],Tabela_EKO_03_03_baterije[Klasifikacija],0),0)&gt;0,"DA","NE")</f>
        <v>NE</v>
      </c>
      <c r="M40" s="15"/>
    </row>
    <row r="41" spans="1:13" ht="30" customHeight="1" thickBot="1" x14ac:dyDescent="0.3">
      <c r="A41" s="11" t="s">
        <v>244</v>
      </c>
      <c r="B41" s="12" t="str">
        <f>INDEX(Tabela_seznam_klasifikacij[Naziv odpadka],MATCH(Tabela_glavno[[#This Row],[Klasifikacija]],Tabela_seznam_klasifikacij[Klasifikacijska številka],0))</f>
        <v>Odpadni konzervansi</v>
      </c>
      <c r="C41" s="12" t="str">
        <f>IFERROR(INDEX(Tabela_porocilo_o_nevarnih_lastnostih[Opomba],MATCH(Tabela_glavno[[#This Row],[Klasifikacija]],Tabela_porocilo_o_nevarnih_lastnostih[Klasifikacija],0)),"NE")</f>
        <v>NE</v>
      </c>
      <c r="D4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 s="13" t="str">
        <f>INDEX(Tabela_zbiralec_EKOL[Dovoljeno zbiranje],MATCH(Tabela_glavno[[#This Row],[Klasifikacija]],Tabela_zbiralec_EKOL[Klasifikacija],0))</f>
        <v>DA</v>
      </c>
      <c r="F41" s="13" t="str">
        <f>INDEX(Tabela_zbiralec_EKOL[Zbirna mesta],MATCH(Tabela_glavno[[#This Row],[Klasifikacija]],Tabela_zbiralec_EKOL[Klasifikacija],0))</f>
        <v>Laze</v>
      </c>
      <c r="G41" s="13" t="str" cm="1">
        <f t="array" ref="G41">_xlfn.TEXTJOIN(", ",TRUE,IF(Tabela_odstranjevanje[Klasifikacija]=Tabela_glavno[[#This Row],[Klasifikacija]],Tabela_odstranjevanje[Prejemnik],""))</f>
        <v/>
      </c>
      <c r="H41" s="14" t="str">
        <f>IF(IFERROR(MATCH(Tabela_glavno[[#This Row],[Klasifikacija]],Tabela_mesanica_190204[Klasifikacija],0),0)&gt;0,"DA","NE")</f>
        <v>NE</v>
      </c>
      <c r="I41" s="14" t="str" cm="1">
        <f t="array" ref="I4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 s="14" t="str">
        <f>IF(IFERROR(MATCH(Tabela_glavno[[#This Row],[Klasifikacija]],Tabela_mesanica_190208[Klasifikacija],0),0)&gt;0,"DA","NE")</f>
        <v>NE</v>
      </c>
      <c r="K41" s="14"/>
      <c r="L41" s="14" t="str">
        <f>IF(IFERROR(MATCH(Tabela_glavno[[#This Row],[Klasifikacija]],Tabela_EKO_03_03_baterije[Klasifikacija],0),0)&gt;0,"DA","NE")</f>
        <v>NE</v>
      </c>
      <c r="M41" s="15"/>
    </row>
    <row r="42" spans="1:13" ht="30" customHeight="1" thickBot="1" x14ac:dyDescent="0.3">
      <c r="A42" s="11" t="s">
        <v>245</v>
      </c>
      <c r="B42" s="12" t="str">
        <f>INDEX(Tabela_seznam_klasifikacij[Naziv odpadka],MATCH(Tabela_glavno[[#This Row],[Klasifikacija]],Tabela_seznam_klasifikacij[Klasifikacijska številka],0))</f>
        <v>Odpadki iz ekstrakcij s topili</v>
      </c>
      <c r="C42" s="12" t="str">
        <f>IFERROR(INDEX(Tabela_porocilo_o_nevarnih_lastnostih[Opomba],MATCH(Tabela_glavno[[#This Row],[Klasifikacija]],Tabela_porocilo_o_nevarnih_lastnostih[Klasifikacija],0)),"NE")</f>
        <v>NE</v>
      </c>
      <c r="D4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 s="13" t="str">
        <f>INDEX(Tabela_zbiralec_EKOL[Dovoljeno zbiranje],MATCH(Tabela_glavno[[#This Row],[Klasifikacija]],Tabela_zbiralec_EKOL[Klasifikacija],0))</f>
        <v>DA</v>
      </c>
      <c r="F42" s="13" t="str">
        <f>INDEX(Tabela_zbiralec_EKOL[Zbirna mesta],MATCH(Tabela_glavno[[#This Row],[Klasifikacija]],Tabela_zbiralec_EKOL[Klasifikacija],0))</f>
        <v>Laze</v>
      </c>
      <c r="G42" s="13" t="str" cm="1">
        <f t="array" ref="G42">_xlfn.TEXTJOIN(", ",TRUE,IF(Tabela_odstranjevanje[Klasifikacija]=Tabela_glavno[[#This Row],[Klasifikacija]],Tabela_odstranjevanje[Prejemnik],""))</f>
        <v/>
      </c>
      <c r="H42" s="14" t="str">
        <f>IF(IFERROR(MATCH(Tabela_glavno[[#This Row],[Klasifikacija]],Tabela_mesanica_190204[Klasifikacija],0),0)&gt;0,"DA","NE")</f>
        <v>NE</v>
      </c>
      <c r="I42" s="14" t="str" cm="1">
        <f t="array" ref="I4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 s="14" t="str">
        <f>IF(IFERROR(MATCH(Tabela_glavno[[#This Row],[Klasifikacija]],Tabela_mesanica_190208[Klasifikacija],0),0)&gt;0,"DA","NE")</f>
        <v>NE</v>
      </c>
      <c r="K42" s="14"/>
      <c r="L42" s="14" t="str">
        <f>IF(IFERROR(MATCH(Tabela_glavno[[#This Row],[Klasifikacija]],Tabela_EKO_03_03_baterije[Klasifikacija],0),0)&gt;0,"DA","NE")</f>
        <v>NE</v>
      </c>
      <c r="M42" s="15"/>
    </row>
    <row r="43" spans="1:13" ht="30" customHeight="1" thickBot="1" x14ac:dyDescent="0.3">
      <c r="A43" s="11" t="s">
        <v>247</v>
      </c>
      <c r="B43" s="12" t="str">
        <f>INDEX(Tabela_seznam_klasifikacij[Naziv odpadka],MATCH(Tabela_glavno[[#This Row],[Klasifikacija]],Tabela_seznam_klasifikacij[Klasifikacijska številka],0))</f>
        <v>Snovi, neprimerne za uporabo ali predelavo</v>
      </c>
      <c r="C43" s="12" t="str">
        <f>IFERROR(INDEX(Tabela_porocilo_o_nevarnih_lastnostih[Opomba],MATCH(Tabela_glavno[[#This Row],[Klasifikacija]],Tabela_porocilo_o_nevarnih_lastnostih[Klasifikacija],0)),"NE")</f>
        <v>NE</v>
      </c>
      <c r="D4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 s="13" t="str">
        <f>INDEX(Tabela_zbiralec_EKOL[Dovoljeno zbiranje],MATCH(Tabela_glavno[[#This Row],[Klasifikacija]],Tabela_zbiralec_EKOL[Klasifikacija],0))</f>
        <v>DA</v>
      </c>
      <c r="F43" s="13" t="str">
        <f>INDEX(Tabela_zbiralec_EKOL[Zbirna mesta],MATCH(Tabela_glavno[[#This Row],[Klasifikacija]],Tabela_zbiralec_EKOL[Klasifikacija],0))</f>
        <v>Laze</v>
      </c>
      <c r="G43" s="13" t="str" cm="1">
        <f t="array" ref="G43">_xlfn.TEXTJOIN(", ",TRUE,IF(Tabela_odstranjevanje[Klasifikacija]=Tabela_glavno[[#This Row],[Klasifikacija]],Tabela_odstranjevanje[Prejemnik],""))</f>
        <v/>
      </c>
      <c r="H43" s="14" t="str">
        <f>IF(IFERROR(MATCH(Tabela_glavno[[#This Row],[Klasifikacija]],Tabela_mesanica_190204[Klasifikacija],0),0)&gt;0,"DA","NE")</f>
        <v>NE</v>
      </c>
      <c r="I43" s="14" t="str" cm="1">
        <f t="array" ref="I4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 s="14" t="str">
        <f>IF(IFERROR(MATCH(Tabela_glavno[[#This Row],[Klasifikacija]],Tabela_mesanica_190208[Klasifikacija],0),0)&gt;0,"DA","NE")</f>
        <v>NE</v>
      </c>
      <c r="K43" s="14"/>
      <c r="L43" s="14" t="str">
        <f>IF(IFERROR(MATCH(Tabela_glavno[[#This Row],[Klasifikacija]],Tabela_EKO_03_03_baterije[Klasifikacija],0),0)&gt;0,"DA","NE")</f>
        <v>NE</v>
      </c>
      <c r="M43" s="15"/>
    </row>
    <row r="44" spans="1:13" ht="30" customHeight="1" thickBot="1" x14ac:dyDescent="0.3">
      <c r="A44" s="11" t="s">
        <v>248</v>
      </c>
      <c r="B44" s="12" t="str">
        <f>INDEX(Tabela_seznam_klasifikacij[Naziv odpadka],MATCH(Tabela_glavno[[#This Row],[Klasifikacija]],Tabela_seznam_klasifikacij[Klasifikacijska številka],0))</f>
        <v>Mulji iz čiščenja odpadne vode na kraju nastanka</v>
      </c>
      <c r="C44" s="12" t="str">
        <f>IFERROR(INDEX(Tabela_porocilo_o_nevarnih_lastnostih[Opomba],MATCH(Tabela_glavno[[#This Row],[Klasifikacija]],Tabela_porocilo_o_nevarnih_lastnostih[Klasifikacija],0)),"NE")</f>
        <v>NE</v>
      </c>
      <c r="D4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 s="13" t="str">
        <f>INDEX(Tabela_zbiralec_EKOL[Dovoljeno zbiranje],MATCH(Tabela_glavno[[#This Row],[Klasifikacija]],Tabela_zbiralec_EKOL[Klasifikacija],0))</f>
        <v>DA</v>
      </c>
      <c r="F44" s="13" t="str">
        <f>INDEX(Tabela_zbiralec_EKOL[Zbirna mesta],MATCH(Tabela_glavno[[#This Row],[Klasifikacija]],Tabela_zbiralec_EKOL[Klasifikacija],0))</f>
        <v>Laze</v>
      </c>
      <c r="G44" s="13" t="str" cm="1">
        <f t="array" ref="G44">_xlfn.TEXTJOIN(", ",TRUE,IF(Tabela_odstranjevanje[Klasifikacija]=Tabela_glavno[[#This Row],[Klasifikacija]],Tabela_odstranjevanje[Prejemnik],""))</f>
        <v/>
      </c>
      <c r="H44" s="14" t="str">
        <f>IF(IFERROR(MATCH(Tabela_glavno[[#This Row],[Klasifikacija]],Tabela_mesanica_190204[Klasifikacija],0),0)&gt;0,"DA","NE")</f>
        <v>NE</v>
      </c>
      <c r="I44" s="14" t="str" cm="1">
        <f t="array" ref="I4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 s="14" t="str">
        <f>IF(IFERROR(MATCH(Tabela_glavno[[#This Row],[Klasifikacija]],Tabela_mesanica_190208[Klasifikacija],0),0)&gt;0,"DA","NE")</f>
        <v>NE</v>
      </c>
      <c r="K44" s="14"/>
      <c r="L44" s="14" t="str">
        <f>IF(IFERROR(MATCH(Tabela_glavno[[#This Row],[Klasifikacija]],Tabela_EKO_03_03_baterije[Klasifikacija],0),0)&gt;0,"DA","NE")</f>
        <v>NE</v>
      </c>
      <c r="M44" s="15"/>
    </row>
    <row r="45" spans="1:13" ht="30" customHeight="1" thickBot="1" x14ac:dyDescent="0.3">
      <c r="A45" s="11" t="s">
        <v>249</v>
      </c>
      <c r="B45" s="12" t="str">
        <f>INDEX(Tabela_seznam_klasifikacij[Naziv odpadka],MATCH(Tabela_glavno[[#This Row],[Klasifikacija]],Tabela_seznam_klasifikacij[Klasifikacijska številka],0))</f>
        <v>Drugi tovrstni odpadki</v>
      </c>
      <c r="C45" s="12" t="str">
        <f>IFERROR(INDEX(Tabela_porocilo_o_nevarnih_lastnostih[Opomba],MATCH(Tabela_glavno[[#This Row],[Klasifikacija]],Tabela_porocilo_o_nevarnih_lastnostih[Klasifikacija],0)),"NE")</f>
        <v>NE</v>
      </c>
      <c r="D4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 s="13" t="str">
        <f>INDEX(Tabela_zbiralec_EKOL[Dovoljeno zbiranje],MATCH(Tabela_glavno[[#This Row],[Klasifikacija]],Tabela_zbiralec_EKOL[Klasifikacija],0))</f>
        <v>DA</v>
      </c>
      <c r="F45" s="13" t="str">
        <f>INDEX(Tabela_zbiralec_EKOL[Zbirna mesta],MATCH(Tabela_glavno[[#This Row],[Klasifikacija]],Tabela_zbiralec_EKOL[Klasifikacija],0))</f>
        <v>Laze</v>
      </c>
      <c r="G45" s="13" t="str" cm="1">
        <f t="array" ref="G45">_xlfn.TEXTJOIN(", ",TRUE,IF(Tabela_odstranjevanje[Klasifikacija]=Tabela_glavno[[#This Row],[Klasifikacija]],Tabela_odstranjevanje[Prejemnik],""))</f>
        <v/>
      </c>
      <c r="H45" s="14" t="str">
        <f>IF(IFERROR(MATCH(Tabela_glavno[[#This Row],[Klasifikacija]],Tabela_mesanica_190204[Klasifikacija],0),0)&gt;0,"DA","NE")</f>
        <v>NE</v>
      </c>
      <c r="I45" s="14" t="str" cm="1">
        <f t="array" ref="I4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 s="14" t="str">
        <f>IF(IFERROR(MATCH(Tabela_glavno[[#This Row],[Klasifikacija]],Tabela_mesanica_190208[Klasifikacija],0),0)&gt;0,"DA","NE")</f>
        <v>NE</v>
      </c>
      <c r="K45" s="14"/>
      <c r="L45" s="14" t="str">
        <f>IF(IFERROR(MATCH(Tabela_glavno[[#This Row],[Klasifikacija]],Tabela_EKO_03_03_baterije[Klasifikacija],0),0)&gt;0,"DA","NE")</f>
        <v>NE</v>
      </c>
      <c r="M45" s="15"/>
    </row>
    <row r="46" spans="1:13" ht="30" customHeight="1" thickBot="1" x14ac:dyDescent="0.3">
      <c r="A46" s="11" t="s">
        <v>250</v>
      </c>
      <c r="B46" s="12" t="str">
        <f>INDEX(Tabela_seznam_klasifikacij[Naziv odpadka],MATCH(Tabela_glavno[[#This Row],[Klasifikacija]],Tabela_seznam_klasifikacij[Klasifikacijska številka],0))</f>
        <v>Zemlja, ki ostane pri čiščenju in pranju sladkorne pese</v>
      </c>
      <c r="C46" s="12" t="str">
        <f>IFERROR(INDEX(Tabela_porocilo_o_nevarnih_lastnostih[Opomba],MATCH(Tabela_glavno[[#This Row],[Klasifikacija]],Tabela_porocilo_o_nevarnih_lastnostih[Klasifikacija],0)),"NE")</f>
        <v>NE</v>
      </c>
      <c r="D4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 s="13" t="str">
        <f>INDEX(Tabela_zbiralec_EKOL[Dovoljeno zbiranje],MATCH(Tabela_glavno[[#This Row],[Klasifikacija]],Tabela_zbiralec_EKOL[Klasifikacija],0))</f>
        <v>DA</v>
      </c>
      <c r="F46" s="13" t="str">
        <f>INDEX(Tabela_zbiralec_EKOL[Zbirna mesta],MATCH(Tabela_glavno[[#This Row],[Klasifikacija]],Tabela_zbiralec_EKOL[Klasifikacija],0))</f>
        <v>Laze</v>
      </c>
      <c r="G46" s="13" t="str" cm="1">
        <f t="array" ref="G46">_xlfn.TEXTJOIN(", ",TRUE,IF(Tabela_odstranjevanje[Klasifikacija]=Tabela_glavno[[#This Row],[Klasifikacija]],Tabela_odstranjevanje[Prejemnik],""))</f>
        <v/>
      </c>
      <c r="H46" s="14" t="str">
        <f>IF(IFERROR(MATCH(Tabela_glavno[[#This Row],[Klasifikacija]],Tabela_mesanica_190204[Klasifikacija],0),0)&gt;0,"DA","NE")</f>
        <v>NE</v>
      </c>
      <c r="I46" s="14" t="str" cm="1">
        <f t="array" ref="I4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 s="14" t="str">
        <f>IF(IFERROR(MATCH(Tabela_glavno[[#This Row],[Klasifikacija]],Tabela_mesanica_190208[Klasifikacija],0),0)&gt;0,"DA","NE")</f>
        <v>NE</v>
      </c>
      <c r="K46" s="14"/>
      <c r="L46" s="14" t="str">
        <f>IF(IFERROR(MATCH(Tabela_glavno[[#This Row],[Klasifikacija]],Tabela_EKO_03_03_baterije[Klasifikacija],0),0)&gt;0,"DA","NE")</f>
        <v>NE</v>
      </c>
      <c r="M46" s="15"/>
    </row>
    <row r="47" spans="1:13" ht="30" customHeight="1" thickBot="1" x14ac:dyDescent="0.3">
      <c r="A47" s="11" t="s">
        <v>1207</v>
      </c>
      <c r="B47" s="12" t="str">
        <f>INDEX(Tabela_seznam_klasifikacij[Naziv odpadka],MATCH(Tabela_glavno[[#This Row],[Klasifikacija]],Tabela_seznam_klasifikacij[Klasifikacijska številka],0))</f>
        <v>Kalcijev karbonat, ki ne ustreza specifikaciji (saturacijski mulj)</v>
      </c>
      <c r="C47" s="12" t="str">
        <f>IFERROR(INDEX(Tabela_porocilo_o_nevarnih_lastnostih[Opomba],MATCH(Tabela_glavno[[#This Row],[Klasifikacija]],Tabela_porocilo_o_nevarnih_lastnostih[Klasifikacija],0)),"NE")</f>
        <v>NE</v>
      </c>
      <c r="D4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 s="13" t="str">
        <f>INDEX(Tabela_zbiralec_EKOL[Dovoljeno zbiranje],MATCH(Tabela_glavno[[#This Row],[Klasifikacija]],Tabela_zbiralec_EKOL[Klasifikacija],0))</f>
        <v>DA</v>
      </c>
      <c r="F47" s="13" t="str">
        <f>INDEX(Tabela_zbiralec_EKOL[Zbirna mesta],MATCH(Tabela_glavno[[#This Row],[Klasifikacija]],Tabela_zbiralec_EKOL[Klasifikacija],0))</f>
        <v>Laze</v>
      </c>
      <c r="G47" s="13" t="str" cm="1">
        <f t="array" ref="G47">_xlfn.TEXTJOIN(", ",TRUE,IF(Tabela_odstranjevanje[Klasifikacija]=Tabela_glavno[[#This Row],[Klasifikacija]],Tabela_odstranjevanje[Prejemnik],""))</f>
        <v/>
      </c>
      <c r="H47" s="14" t="str">
        <f>IF(IFERROR(MATCH(Tabela_glavno[[#This Row],[Klasifikacija]],Tabela_mesanica_190204[Klasifikacija],0),0)&gt;0,"DA","NE")</f>
        <v>NE</v>
      </c>
      <c r="I47" s="14" t="str" cm="1">
        <f t="array" ref="I4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 s="14" t="str">
        <f>IF(IFERROR(MATCH(Tabela_glavno[[#This Row],[Klasifikacija]],Tabela_mesanica_190208[Klasifikacija],0),0)&gt;0,"DA","NE")</f>
        <v>NE</v>
      </c>
      <c r="K47" s="14"/>
      <c r="L47" s="14" t="str">
        <f>IF(IFERROR(MATCH(Tabela_glavno[[#This Row],[Klasifikacija]],Tabela_EKO_03_03_baterije[Klasifikacija],0),0)&gt;0,"DA","NE")</f>
        <v>NE</v>
      </c>
      <c r="M47" s="15"/>
    </row>
    <row r="48" spans="1:13" ht="30" customHeight="1" thickBot="1" x14ac:dyDescent="0.3">
      <c r="A48" s="11" t="s">
        <v>1208</v>
      </c>
      <c r="B48" s="12" t="str">
        <f>INDEX(Tabela_seznam_klasifikacij[Naziv odpadka],MATCH(Tabela_glavno[[#This Row],[Klasifikacija]],Tabela_seznam_klasifikacij[Klasifikacijska številka],0))</f>
        <v>Mulji iz čiščenja odpadne vode na kraju nastanka</v>
      </c>
      <c r="C48" s="12" t="str">
        <f>IFERROR(INDEX(Tabela_porocilo_o_nevarnih_lastnostih[Opomba],MATCH(Tabela_glavno[[#This Row],[Klasifikacija]],Tabela_porocilo_o_nevarnih_lastnostih[Klasifikacija],0)),"NE")</f>
        <v>NE</v>
      </c>
      <c r="D4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8" s="13" t="str">
        <f>INDEX(Tabela_zbiralec_EKOL[Dovoljeno zbiranje],MATCH(Tabela_glavno[[#This Row],[Klasifikacija]],Tabela_zbiralec_EKOL[Klasifikacija],0))</f>
        <v>DA</v>
      </c>
      <c r="F48" s="13" t="str">
        <f>INDEX(Tabela_zbiralec_EKOL[Zbirna mesta],MATCH(Tabela_glavno[[#This Row],[Klasifikacija]],Tabela_zbiralec_EKOL[Klasifikacija],0))</f>
        <v>Laze</v>
      </c>
      <c r="G48" s="13" t="str" cm="1">
        <f t="array" ref="G48">_xlfn.TEXTJOIN(", ",TRUE,IF(Tabela_odstranjevanje[Klasifikacija]=Tabela_glavno[[#This Row],[Klasifikacija]],Tabela_odstranjevanje[Prejemnik],""))</f>
        <v/>
      </c>
      <c r="H48" s="14" t="str">
        <f>IF(IFERROR(MATCH(Tabela_glavno[[#This Row],[Klasifikacija]],Tabela_mesanica_190204[Klasifikacija],0),0)&gt;0,"DA","NE")</f>
        <v>NE</v>
      </c>
      <c r="I48" s="14" t="str" cm="1">
        <f t="array" ref="I4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 s="14" t="str">
        <f>IF(IFERROR(MATCH(Tabela_glavno[[#This Row],[Klasifikacija]],Tabela_mesanica_190208[Klasifikacija],0),0)&gt;0,"DA","NE")</f>
        <v>NE</v>
      </c>
      <c r="K48" s="14"/>
      <c r="L48" s="14" t="str">
        <f>IF(IFERROR(MATCH(Tabela_glavno[[#This Row],[Klasifikacija]],Tabela_EKO_03_03_baterije[Klasifikacija],0),0)&gt;0,"DA","NE")</f>
        <v>NE</v>
      </c>
      <c r="M48" s="15"/>
    </row>
    <row r="49" spans="1:13" ht="30" customHeight="1" thickBot="1" x14ac:dyDescent="0.3">
      <c r="A49" s="11" t="s">
        <v>1209</v>
      </c>
      <c r="B49" s="12" t="str">
        <f>INDEX(Tabela_seznam_klasifikacij[Naziv odpadka],MATCH(Tabela_glavno[[#This Row],[Klasifikacija]],Tabela_seznam_klasifikacij[Klasifikacijska številka],0))</f>
        <v>Drugi tovrstni odpadki</v>
      </c>
      <c r="C49" s="12" t="str">
        <f>IFERROR(INDEX(Tabela_porocilo_o_nevarnih_lastnostih[Opomba],MATCH(Tabela_glavno[[#This Row],[Klasifikacija]],Tabela_porocilo_o_nevarnih_lastnostih[Klasifikacija],0)),"NE")</f>
        <v>NE</v>
      </c>
      <c r="D4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 s="13" t="str">
        <f>INDEX(Tabela_zbiralec_EKOL[Dovoljeno zbiranje],MATCH(Tabela_glavno[[#This Row],[Klasifikacija]],Tabela_zbiralec_EKOL[Klasifikacija],0))</f>
        <v>DA</v>
      </c>
      <c r="F49" s="13" t="str">
        <f>INDEX(Tabela_zbiralec_EKOL[Zbirna mesta],MATCH(Tabela_glavno[[#This Row],[Klasifikacija]],Tabela_zbiralec_EKOL[Klasifikacija],0))</f>
        <v>Laze</v>
      </c>
      <c r="G49" s="13" t="str" cm="1">
        <f t="array" ref="G49">_xlfn.TEXTJOIN(", ",TRUE,IF(Tabela_odstranjevanje[Klasifikacija]=Tabela_glavno[[#This Row],[Klasifikacija]],Tabela_odstranjevanje[Prejemnik],""))</f>
        <v/>
      </c>
      <c r="H49" s="14" t="str">
        <f>IF(IFERROR(MATCH(Tabela_glavno[[#This Row],[Klasifikacija]],Tabela_mesanica_190204[Klasifikacija],0),0)&gt;0,"DA","NE")</f>
        <v>NE</v>
      </c>
      <c r="I49" s="14" t="str" cm="1">
        <f t="array" ref="I4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 s="14" t="str">
        <f>IF(IFERROR(MATCH(Tabela_glavno[[#This Row],[Klasifikacija]],Tabela_mesanica_190208[Klasifikacija],0),0)&gt;0,"DA","NE")</f>
        <v>NE</v>
      </c>
      <c r="K49" s="14"/>
      <c r="L49" s="14" t="str">
        <f>IF(IFERROR(MATCH(Tabela_glavno[[#This Row],[Klasifikacija]],Tabela_EKO_03_03_baterije[Klasifikacija],0),0)&gt;0,"DA","NE")</f>
        <v>NE</v>
      </c>
      <c r="M49" s="15"/>
    </row>
    <row r="50" spans="1:13" ht="30" customHeight="1" thickBot="1" x14ac:dyDescent="0.3">
      <c r="A50" s="11" t="s">
        <v>251</v>
      </c>
      <c r="B50" s="12" t="str">
        <f>INDEX(Tabela_seznam_klasifikacij[Naziv odpadka],MATCH(Tabela_glavno[[#This Row],[Klasifikacija]],Tabela_seznam_klasifikacij[Klasifikacijska številka],0))</f>
        <v>Snovi, neprimerne za uporabo ali predelavo</v>
      </c>
      <c r="C50" s="12" t="str">
        <f>IFERROR(INDEX(Tabela_porocilo_o_nevarnih_lastnostih[Opomba],MATCH(Tabela_glavno[[#This Row],[Klasifikacija]],Tabela_porocilo_o_nevarnih_lastnostih[Klasifikacija],0)),"NE")</f>
        <v>NE</v>
      </c>
      <c r="D5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 s="13" t="str">
        <f>INDEX(Tabela_zbiralec_EKOL[Dovoljeno zbiranje],MATCH(Tabela_glavno[[#This Row],[Klasifikacija]],Tabela_zbiralec_EKOL[Klasifikacija],0))</f>
        <v>DA</v>
      </c>
      <c r="F50" s="13" t="str">
        <f>INDEX(Tabela_zbiralec_EKOL[Zbirna mesta],MATCH(Tabela_glavno[[#This Row],[Klasifikacija]],Tabela_zbiralec_EKOL[Klasifikacija],0))</f>
        <v>Laze</v>
      </c>
      <c r="G50" s="13" t="str" cm="1">
        <f t="array" ref="G50">_xlfn.TEXTJOIN(", ",TRUE,IF(Tabela_odstranjevanje[Klasifikacija]=Tabela_glavno[[#This Row],[Klasifikacija]],Tabela_odstranjevanje[Prejemnik],""))</f>
        <v/>
      </c>
      <c r="H50" s="14" t="str">
        <f>IF(IFERROR(MATCH(Tabela_glavno[[#This Row],[Klasifikacija]],Tabela_mesanica_190204[Klasifikacija],0),0)&gt;0,"DA","NE")</f>
        <v>NE</v>
      </c>
      <c r="I50" s="14" t="str" cm="1">
        <f t="array" ref="I5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 s="14" t="str">
        <f>IF(IFERROR(MATCH(Tabela_glavno[[#This Row],[Klasifikacija]],Tabela_mesanica_190208[Klasifikacija],0),0)&gt;0,"DA","NE")</f>
        <v>NE</v>
      </c>
      <c r="K50" s="14"/>
      <c r="L50" s="14" t="str">
        <f>IF(IFERROR(MATCH(Tabela_glavno[[#This Row],[Klasifikacija]],Tabela_EKO_03_03_baterije[Klasifikacija],0),0)&gt;0,"DA","NE")</f>
        <v>NE</v>
      </c>
      <c r="M50" s="15"/>
    </row>
    <row r="51" spans="1:13" ht="30" customHeight="1" thickBot="1" x14ac:dyDescent="0.3">
      <c r="A51" s="11" t="s">
        <v>252</v>
      </c>
      <c r="B51" s="12" t="str">
        <f>INDEX(Tabela_seznam_klasifikacij[Naziv odpadka],MATCH(Tabela_glavno[[#This Row],[Klasifikacija]],Tabela_seznam_klasifikacij[Klasifikacijska številka],0))</f>
        <v>Mulji iz čiščenja odpadne vode na kraju nastanka</v>
      </c>
      <c r="C51" s="12" t="str">
        <f>IFERROR(INDEX(Tabela_porocilo_o_nevarnih_lastnostih[Opomba],MATCH(Tabela_glavno[[#This Row],[Klasifikacija]],Tabela_porocilo_o_nevarnih_lastnostih[Klasifikacija],0)),"NE")</f>
        <v>NE</v>
      </c>
      <c r="D5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1" s="13" t="str">
        <f>INDEX(Tabela_zbiralec_EKOL[Dovoljeno zbiranje],MATCH(Tabela_glavno[[#This Row],[Klasifikacija]],Tabela_zbiralec_EKOL[Klasifikacija],0))</f>
        <v>DA</v>
      </c>
      <c r="F51" s="13" t="str">
        <f>INDEX(Tabela_zbiralec_EKOL[Zbirna mesta],MATCH(Tabela_glavno[[#This Row],[Klasifikacija]],Tabela_zbiralec_EKOL[Klasifikacija],0))</f>
        <v>Laze</v>
      </c>
      <c r="G51" s="13" t="str" cm="1">
        <f t="array" ref="G51">_xlfn.TEXTJOIN(", ",TRUE,IF(Tabela_odstranjevanje[Klasifikacija]=Tabela_glavno[[#This Row],[Klasifikacija]],Tabela_odstranjevanje[Prejemnik],""))</f>
        <v/>
      </c>
      <c r="H51" s="14" t="str">
        <f>IF(IFERROR(MATCH(Tabela_glavno[[#This Row],[Klasifikacija]],Tabela_mesanica_190204[Klasifikacija],0),0)&gt;0,"DA","NE")</f>
        <v>NE</v>
      </c>
      <c r="I51" s="14" t="str" cm="1">
        <f t="array" ref="I5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1" s="14" t="str">
        <f>IF(IFERROR(MATCH(Tabela_glavno[[#This Row],[Klasifikacija]],Tabela_mesanica_190208[Klasifikacija],0),0)&gt;0,"DA","NE")</f>
        <v>NE</v>
      </c>
      <c r="K51" s="14"/>
      <c r="L51" s="14" t="str">
        <f>IF(IFERROR(MATCH(Tabela_glavno[[#This Row],[Klasifikacija]],Tabela_EKO_03_03_baterije[Klasifikacija],0),0)&gt;0,"DA","NE")</f>
        <v>NE</v>
      </c>
      <c r="M51" s="15"/>
    </row>
    <row r="52" spans="1:13" ht="30" customHeight="1" thickBot="1" x14ac:dyDescent="0.3">
      <c r="A52" s="11" t="s">
        <v>253</v>
      </c>
      <c r="B52" s="12" t="str">
        <f>INDEX(Tabela_seznam_klasifikacij[Naziv odpadka],MATCH(Tabela_glavno[[#This Row],[Klasifikacija]],Tabela_seznam_klasifikacij[Klasifikacijska številka],0))</f>
        <v>Drugi tovrstni odpadki</v>
      </c>
      <c r="C52" s="12" t="str">
        <f>IFERROR(INDEX(Tabela_porocilo_o_nevarnih_lastnostih[Opomba],MATCH(Tabela_glavno[[#This Row],[Klasifikacija]],Tabela_porocilo_o_nevarnih_lastnostih[Klasifikacija],0)),"NE")</f>
        <v>NE</v>
      </c>
      <c r="D5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2" s="13" t="str">
        <f>INDEX(Tabela_zbiralec_EKOL[Dovoljeno zbiranje],MATCH(Tabela_glavno[[#This Row],[Klasifikacija]],Tabela_zbiralec_EKOL[Klasifikacija],0))</f>
        <v>DA</v>
      </c>
      <c r="F52" s="13" t="str">
        <f>INDEX(Tabela_zbiralec_EKOL[Zbirna mesta],MATCH(Tabela_glavno[[#This Row],[Klasifikacija]],Tabela_zbiralec_EKOL[Klasifikacija],0))</f>
        <v>Laze</v>
      </c>
      <c r="G52" s="13" t="str" cm="1">
        <f t="array" ref="G52">_xlfn.TEXTJOIN(", ",TRUE,IF(Tabela_odstranjevanje[Klasifikacija]=Tabela_glavno[[#This Row],[Klasifikacija]],Tabela_odstranjevanje[Prejemnik],""))</f>
        <v/>
      </c>
      <c r="H52" s="14" t="str">
        <f>IF(IFERROR(MATCH(Tabela_glavno[[#This Row],[Klasifikacija]],Tabela_mesanica_190204[Klasifikacija],0),0)&gt;0,"DA","NE")</f>
        <v>NE</v>
      </c>
      <c r="I52" s="14" t="str" cm="1">
        <f t="array" ref="I5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2" s="14" t="str">
        <f>IF(IFERROR(MATCH(Tabela_glavno[[#This Row],[Klasifikacija]],Tabela_mesanica_190208[Klasifikacija],0),0)&gt;0,"DA","NE")</f>
        <v>NE</v>
      </c>
      <c r="K52" s="14"/>
      <c r="L52" s="14" t="str">
        <f>IF(IFERROR(MATCH(Tabela_glavno[[#This Row],[Klasifikacija]],Tabela_EKO_03_03_baterije[Klasifikacija],0),0)&gt;0,"DA","NE")</f>
        <v>NE</v>
      </c>
      <c r="M52" s="15"/>
    </row>
    <row r="53" spans="1:13" ht="30" customHeight="1" thickBot="1" x14ac:dyDescent="0.3">
      <c r="A53" s="11" t="s">
        <v>256</v>
      </c>
      <c r="B53" s="12" t="str">
        <f>INDEX(Tabela_seznam_klasifikacij[Naziv odpadka],MATCH(Tabela_glavno[[#This Row],[Klasifikacija]],Tabela_seznam_klasifikacij[Klasifikacijska številka],0))</f>
        <v>Snovi, neprimerne za uporabo ali predelavo</v>
      </c>
      <c r="C53" s="12" t="str">
        <f>IFERROR(INDEX(Tabela_porocilo_o_nevarnih_lastnostih[Opomba],MATCH(Tabela_glavno[[#This Row],[Klasifikacija]],Tabela_porocilo_o_nevarnih_lastnostih[Klasifikacija],0)),"NE")</f>
        <v>NE</v>
      </c>
      <c r="D5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3" s="13" t="str">
        <f>INDEX(Tabela_zbiralec_EKOL[Dovoljeno zbiranje],MATCH(Tabela_glavno[[#This Row],[Klasifikacija]],Tabela_zbiralec_EKOL[Klasifikacija],0))</f>
        <v>DA</v>
      </c>
      <c r="F53" s="13" t="str">
        <f>INDEX(Tabela_zbiralec_EKOL[Zbirna mesta],MATCH(Tabela_glavno[[#This Row],[Klasifikacija]],Tabela_zbiralec_EKOL[Klasifikacija],0))</f>
        <v>Laze</v>
      </c>
      <c r="G53" s="13" t="str" cm="1">
        <f t="array" ref="G53">_xlfn.TEXTJOIN(", ",TRUE,IF(Tabela_odstranjevanje[Klasifikacija]=Tabela_glavno[[#This Row],[Klasifikacija]],Tabela_odstranjevanje[Prejemnik],""))</f>
        <v/>
      </c>
      <c r="H53" s="14" t="str">
        <f>IF(IFERROR(MATCH(Tabela_glavno[[#This Row],[Klasifikacija]],Tabela_mesanica_190204[Klasifikacija],0),0)&gt;0,"DA","NE")</f>
        <v>NE</v>
      </c>
      <c r="I53" s="14" t="str" cm="1">
        <f t="array" ref="I5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 s="14" t="str">
        <f>IF(IFERROR(MATCH(Tabela_glavno[[#This Row],[Klasifikacija]],Tabela_mesanica_190208[Klasifikacija],0),0)&gt;0,"DA","NE")</f>
        <v>NE</v>
      </c>
      <c r="K53" s="14"/>
      <c r="L53" s="14" t="str">
        <f>IF(IFERROR(MATCH(Tabela_glavno[[#This Row],[Klasifikacija]],Tabela_EKO_03_03_baterije[Klasifikacija],0),0)&gt;0,"DA","NE")</f>
        <v>NE</v>
      </c>
      <c r="M53" s="15"/>
    </row>
    <row r="54" spans="1:13" ht="30" customHeight="1" thickBot="1" x14ac:dyDescent="0.3">
      <c r="A54" s="11" t="s">
        <v>257</v>
      </c>
      <c r="B54" s="12" t="str">
        <f>INDEX(Tabela_seznam_klasifikacij[Naziv odpadka],MATCH(Tabela_glavno[[#This Row],[Klasifikacija]],Tabela_seznam_klasifikacij[Klasifikacijska številka],0))</f>
        <v>Odpadni konzervansi</v>
      </c>
      <c r="C54" s="12" t="str">
        <f>IFERROR(INDEX(Tabela_porocilo_o_nevarnih_lastnostih[Opomba],MATCH(Tabela_glavno[[#This Row],[Klasifikacija]],Tabela_porocilo_o_nevarnih_lastnostih[Klasifikacija],0)),"NE")</f>
        <v>NE</v>
      </c>
      <c r="D5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 s="13" t="str">
        <f>INDEX(Tabela_zbiralec_EKOL[Dovoljeno zbiranje],MATCH(Tabela_glavno[[#This Row],[Klasifikacija]],Tabela_zbiralec_EKOL[Klasifikacija],0))</f>
        <v>DA</v>
      </c>
      <c r="F54" s="13" t="str">
        <f>INDEX(Tabela_zbiralec_EKOL[Zbirna mesta],MATCH(Tabela_glavno[[#This Row],[Klasifikacija]],Tabela_zbiralec_EKOL[Klasifikacija],0))</f>
        <v>Laze</v>
      </c>
      <c r="G54" s="13" t="str" cm="1">
        <f t="array" ref="G54">_xlfn.TEXTJOIN(", ",TRUE,IF(Tabela_odstranjevanje[Klasifikacija]=Tabela_glavno[[#This Row],[Klasifikacija]],Tabela_odstranjevanje[Prejemnik],""))</f>
        <v/>
      </c>
      <c r="H54" s="14" t="str">
        <f>IF(IFERROR(MATCH(Tabela_glavno[[#This Row],[Klasifikacija]],Tabela_mesanica_190204[Klasifikacija],0),0)&gt;0,"DA","NE")</f>
        <v>NE</v>
      </c>
      <c r="I54" s="14" t="str" cm="1">
        <f t="array" ref="I5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 s="14" t="str">
        <f>IF(IFERROR(MATCH(Tabela_glavno[[#This Row],[Klasifikacija]],Tabela_mesanica_190208[Klasifikacija],0),0)&gt;0,"DA","NE")</f>
        <v>NE</v>
      </c>
      <c r="K54" s="14"/>
      <c r="L54" s="14" t="str">
        <f>IF(IFERROR(MATCH(Tabela_glavno[[#This Row],[Klasifikacija]],Tabela_EKO_03_03_baterije[Klasifikacija],0),0)&gt;0,"DA","NE")</f>
        <v>NE</v>
      </c>
      <c r="M54" s="15"/>
    </row>
    <row r="55" spans="1:13" ht="30" customHeight="1" thickBot="1" x14ac:dyDescent="0.3">
      <c r="A55" s="11" t="s">
        <v>258</v>
      </c>
      <c r="B55" s="12" t="str">
        <f>INDEX(Tabela_seznam_klasifikacij[Naziv odpadka],MATCH(Tabela_glavno[[#This Row],[Klasifikacija]],Tabela_seznam_klasifikacij[Klasifikacijska številka],0))</f>
        <v>Mulji iz čiščenja odpadne vode na kraju nastanka</v>
      </c>
      <c r="C55" s="12" t="str">
        <f>IFERROR(INDEX(Tabela_porocilo_o_nevarnih_lastnostih[Opomba],MATCH(Tabela_glavno[[#This Row],[Klasifikacija]],Tabela_porocilo_o_nevarnih_lastnostih[Klasifikacija],0)),"NE")</f>
        <v>NE</v>
      </c>
      <c r="D5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5" s="13" t="str">
        <f>INDEX(Tabela_zbiralec_EKOL[Dovoljeno zbiranje],MATCH(Tabela_glavno[[#This Row],[Klasifikacija]],Tabela_zbiralec_EKOL[Klasifikacija],0))</f>
        <v>DA</v>
      </c>
      <c r="F55" s="13" t="str">
        <f>INDEX(Tabela_zbiralec_EKOL[Zbirna mesta],MATCH(Tabela_glavno[[#This Row],[Klasifikacija]],Tabela_zbiralec_EKOL[Klasifikacija],0))</f>
        <v>Laze</v>
      </c>
      <c r="G55" s="13" t="str" cm="1">
        <f t="array" ref="G55">_xlfn.TEXTJOIN(", ",TRUE,IF(Tabela_odstranjevanje[Klasifikacija]=Tabela_glavno[[#This Row],[Klasifikacija]],Tabela_odstranjevanje[Prejemnik],""))</f>
        <v/>
      </c>
      <c r="H55" s="14" t="str">
        <f>IF(IFERROR(MATCH(Tabela_glavno[[#This Row],[Klasifikacija]],Tabela_mesanica_190204[Klasifikacija],0),0)&gt;0,"DA","NE")</f>
        <v>NE</v>
      </c>
      <c r="I55" s="14" t="str" cm="1">
        <f t="array" ref="I5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 s="14" t="str">
        <f>IF(IFERROR(MATCH(Tabela_glavno[[#This Row],[Klasifikacija]],Tabela_mesanica_190208[Klasifikacija],0),0)&gt;0,"DA","NE")</f>
        <v>NE</v>
      </c>
      <c r="K55" s="14"/>
      <c r="L55" s="14" t="str">
        <f>IF(IFERROR(MATCH(Tabela_glavno[[#This Row],[Klasifikacija]],Tabela_EKO_03_03_baterije[Klasifikacija],0),0)&gt;0,"DA","NE")</f>
        <v>NE</v>
      </c>
      <c r="M55" s="15"/>
    </row>
    <row r="56" spans="1:13" ht="30" customHeight="1" thickBot="1" x14ac:dyDescent="0.3">
      <c r="A56" s="11" t="s">
        <v>259</v>
      </c>
      <c r="B56" s="12" t="str">
        <f>INDEX(Tabela_seznam_klasifikacij[Naziv odpadka],MATCH(Tabela_glavno[[#This Row],[Klasifikacija]],Tabela_seznam_klasifikacij[Klasifikacijska številka],0))</f>
        <v>Drugi tovrstni odpadki</v>
      </c>
      <c r="C56" s="12" t="str">
        <f>IFERROR(INDEX(Tabela_porocilo_o_nevarnih_lastnostih[Opomba],MATCH(Tabela_glavno[[#This Row],[Klasifikacija]],Tabela_porocilo_o_nevarnih_lastnostih[Klasifikacija],0)),"NE")</f>
        <v>NE</v>
      </c>
      <c r="D5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6" s="13" t="str">
        <f>INDEX(Tabela_zbiralec_EKOL[Dovoljeno zbiranje],MATCH(Tabela_glavno[[#This Row],[Klasifikacija]],Tabela_zbiralec_EKOL[Klasifikacija],0))</f>
        <v>DA</v>
      </c>
      <c r="F56" s="13" t="str">
        <f>INDEX(Tabela_zbiralec_EKOL[Zbirna mesta],MATCH(Tabela_glavno[[#This Row],[Klasifikacija]],Tabela_zbiralec_EKOL[Klasifikacija],0))</f>
        <v>Laze</v>
      </c>
      <c r="G56" s="13" t="str" cm="1">
        <f t="array" ref="G56">_xlfn.TEXTJOIN(", ",TRUE,IF(Tabela_odstranjevanje[Klasifikacija]=Tabela_glavno[[#This Row],[Klasifikacija]],Tabela_odstranjevanje[Prejemnik],""))</f>
        <v/>
      </c>
      <c r="H56" s="14" t="str">
        <f>IF(IFERROR(MATCH(Tabela_glavno[[#This Row],[Klasifikacija]],Tabela_mesanica_190204[Klasifikacija],0),0)&gt;0,"DA","NE")</f>
        <v>NE</v>
      </c>
      <c r="I56" s="14" t="str" cm="1">
        <f t="array" ref="I5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 s="14" t="str">
        <f>IF(IFERROR(MATCH(Tabela_glavno[[#This Row],[Klasifikacija]],Tabela_mesanica_190208[Klasifikacija],0),0)&gt;0,"DA","NE")</f>
        <v>NE</v>
      </c>
      <c r="K56" s="14"/>
      <c r="L56" s="14" t="str">
        <f>IF(IFERROR(MATCH(Tabela_glavno[[#This Row],[Klasifikacija]],Tabela_EKO_03_03_baterije[Klasifikacija],0),0)&gt;0,"DA","NE")</f>
        <v>NE</v>
      </c>
      <c r="M56" s="15"/>
    </row>
    <row r="57" spans="1:13" ht="30" customHeight="1" thickBot="1" x14ac:dyDescent="0.3">
      <c r="A57" s="11" t="s">
        <v>260</v>
      </c>
      <c r="B57" s="12" t="str">
        <f>INDEX(Tabela_seznam_klasifikacij[Naziv odpadka],MATCH(Tabela_glavno[[#This Row],[Klasifikacija]],Tabela_seznam_klasifikacij[Klasifikacijska številka],0))</f>
        <v>Odpadki iz pranja, čiščenja in mehanskega drobljenja surovin</v>
      </c>
      <c r="C57" s="12" t="str">
        <f>IFERROR(INDEX(Tabela_porocilo_o_nevarnih_lastnostih[Opomba],MATCH(Tabela_glavno[[#This Row],[Klasifikacija]],Tabela_porocilo_o_nevarnih_lastnostih[Klasifikacija],0)),"NE")</f>
        <v>NE</v>
      </c>
      <c r="D5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7" s="13" t="str">
        <f>INDEX(Tabela_zbiralec_EKOL[Dovoljeno zbiranje],MATCH(Tabela_glavno[[#This Row],[Klasifikacija]],Tabela_zbiralec_EKOL[Klasifikacija],0))</f>
        <v>DA</v>
      </c>
      <c r="F57" s="13" t="str">
        <f>INDEX(Tabela_zbiralec_EKOL[Zbirna mesta],MATCH(Tabela_glavno[[#This Row],[Klasifikacija]],Tabela_zbiralec_EKOL[Klasifikacija],0))</f>
        <v>Laze</v>
      </c>
      <c r="G57" s="13" t="str" cm="1">
        <f t="array" ref="G57">_xlfn.TEXTJOIN(", ",TRUE,IF(Tabela_odstranjevanje[Klasifikacija]=Tabela_glavno[[#This Row],[Klasifikacija]],Tabela_odstranjevanje[Prejemnik],""))</f>
        <v/>
      </c>
      <c r="H57" s="14" t="str">
        <f>IF(IFERROR(MATCH(Tabela_glavno[[#This Row],[Klasifikacija]],Tabela_mesanica_190204[Klasifikacija],0),0)&gt;0,"DA","NE")</f>
        <v>NE</v>
      </c>
      <c r="I57" s="14" t="str" cm="1">
        <f t="array" ref="I5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7" s="14" t="str">
        <f>IF(IFERROR(MATCH(Tabela_glavno[[#This Row],[Klasifikacija]],Tabela_mesanica_190208[Klasifikacija],0),0)&gt;0,"DA","NE")</f>
        <v>NE</v>
      </c>
      <c r="K57" s="14"/>
      <c r="L57" s="14" t="str">
        <f>IF(IFERROR(MATCH(Tabela_glavno[[#This Row],[Klasifikacija]],Tabela_EKO_03_03_baterije[Klasifikacija],0),0)&gt;0,"DA","NE")</f>
        <v>NE</v>
      </c>
      <c r="M57" s="15"/>
    </row>
    <row r="58" spans="1:13" ht="30" customHeight="1" thickBot="1" x14ac:dyDescent="0.3">
      <c r="A58" s="11" t="s">
        <v>261</v>
      </c>
      <c r="B58" s="12" t="str">
        <f>INDEX(Tabela_seznam_klasifikacij[Naziv odpadka],MATCH(Tabela_glavno[[#This Row],[Klasifikacija]],Tabela_seznam_klasifikacij[Klasifikacijska številka],0))</f>
        <v>Odpadki iz destilacije žganih pijač</v>
      </c>
      <c r="C58" s="12" t="str">
        <f>IFERROR(INDEX(Tabela_porocilo_o_nevarnih_lastnostih[Opomba],MATCH(Tabela_glavno[[#This Row],[Klasifikacija]],Tabela_porocilo_o_nevarnih_lastnostih[Klasifikacija],0)),"NE")</f>
        <v>NE</v>
      </c>
      <c r="D5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8" s="13" t="str">
        <f>INDEX(Tabela_zbiralec_EKOL[Dovoljeno zbiranje],MATCH(Tabela_glavno[[#This Row],[Klasifikacija]],Tabela_zbiralec_EKOL[Klasifikacija],0))</f>
        <v>DA</v>
      </c>
      <c r="F58" s="13" t="str">
        <f>INDEX(Tabela_zbiralec_EKOL[Zbirna mesta],MATCH(Tabela_glavno[[#This Row],[Klasifikacija]],Tabela_zbiralec_EKOL[Klasifikacija],0))</f>
        <v>Laze</v>
      </c>
      <c r="G58" s="13" t="str" cm="1">
        <f t="array" ref="G58">_xlfn.TEXTJOIN(", ",TRUE,IF(Tabela_odstranjevanje[Klasifikacija]=Tabela_glavno[[#This Row],[Klasifikacija]],Tabela_odstranjevanje[Prejemnik],""))</f>
        <v/>
      </c>
      <c r="H58" s="14" t="str">
        <f>IF(IFERROR(MATCH(Tabela_glavno[[#This Row],[Klasifikacija]],Tabela_mesanica_190204[Klasifikacija],0),0)&gt;0,"DA","NE")</f>
        <v>NE</v>
      </c>
      <c r="I58" s="14" t="str" cm="1">
        <f t="array" ref="I5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 s="14" t="str">
        <f>IF(IFERROR(MATCH(Tabela_glavno[[#This Row],[Klasifikacija]],Tabela_mesanica_190208[Klasifikacija],0),0)&gt;0,"DA","NE")</f>
        <v>NE</v>
      </c>
      <c r="K58" s="14"/>
      <c r="L58" s="14" t="str">
        <f>IF(IFERROR(MATCH(Tabela_glavno[[#This Row],[Klasifikacija]],Tabela_EKO_03_03_baterije[Klasifikacija],0),0)&gt;0,"DA","NE")</f>
        <v>NE</v>
      </c>
      <c r="M58" s="15"/>
    </row>
    <row r="59" spans="1:13" ht="30" customHeight="1" thickBot="1" x14ac:dyDescent="0.3">
      <c r="A59" s="11" t="s">
        <v>262</v>
      </c>
      <c r="B59" s="12" t="str">
        <f>INDEX(Tabela_seznam_klasifikacij[Naziv odpadka],MATCH(Tabela_glavno[[#This Row],[Klasifikacija]],Tabela_seznam_klasifikacij[Klasifikacijska številka],0))</f>
        <v>Odpadki iz kemijske obdelave</v>
      </c>
      <c r="C59" s="12" t="str">
        <f>IFERROR(INDEX(Tabela_porocilo_o_nevarnih_lastnostih[Opomba],MATCH(Tabela_glavno[[#This Row],[Klasifikacija]],Tabela_porocilo_o_nevarnih_lastnostih[Klasifikacija],0)),"NE")</f>
        <v>NE</v>
      </c>
      <c r="D5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9" s="13" t="str">
        <f>INDEX(Tabela_zbiralec_EKOL[Dovoljeno zbiranje],MATCH(Tabela_glavno[[#This Row],[Klasifikacija]],Tabela_zbiralec_EKOL[Klasifikacija],0))</f>
        <v>DA</v>
      </c>
      <c r="F59" s="13" t="str">
        <f>INDEX(Tabela_zbiralec_EKOL[Zbirna mesta],MATCH(Tabela_glavno[[#This Row],[Klasifikacija]],Tabela_zbiralec_EKOL[Klasifikacija],0))</f>
        <v>Laze</v>
      </c>
      <c r="G59" s="13" t="str" cm="1">
        <f t="array" ref="G59">_xlfn.TEXTJOIN(", ",TRUE,IF(Tabela_odstranjevanje[Klasifikacija]=Tabela_glavno[[#This Row],[Klasifikacija]],Tabela_odstranjevanje[Prejemnik],""))</f>
        <v/>
      </c>
      <c r="H59" s="14" t="str">
        <f>IF(IFERROR(MATCH(Tabela_glavno[[#This Row],[Klasifikacija]],Tabela_mesanica_190204[Klasifikacija],0),0)&gt;0,"DA","NE")</f>
        <v>NE</v>
      </c>
      <c r="I59" s="14" t="str" cm="1">
        <f t="array" ref="I5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 s="14" t="str">
        <f>IF(IFERROR(MATCH(Tabela_glavno[[#This Row],[Klasifikacija]],Tabela_mesanica_190208[Klasifikacija],0),0)&gt;0,"DA","NE")</f>
        <v>NE</v>
      </c>
      <c r="K59" s="14"/>
      <c r="L59" s="14" t="str">
        <f>IF(IFERROR(MATCH(Tabela_glavno[[#This Row],[Klasifikacija]],Tabela_EKO_03_03_baterije[Klasifikacija],0),0)&gt;0,"DA","NE")</f>
        <v>NE</v>
      </c>
      <c r="M59" s="15"/>
    </row>
    <row r="60" spans="1:13" ht="30" customHeight="1" thickBot="1" x14ac:dyDescent="0.3">
      <c r="A60" s="11" t="s">
        <v>263</v>
      </c>
      <c r="B60" s="12" t="str">
        <f>INDEX(Tabela_seznam_klasifikacij[Naziv odpadka],MATCH(Tabela_glavno[[#This Row],[Klasifikacija]],Tabela_seznam_klasifikacij[Klasifikacijska številka],0))</f>
        <v>Snovi, neprimerne za uporabo ali predelavo</v>
      </c>
      <c r="C60" s="12" t="str">
        <f>IFERROR(INDEX(Tabela_porocilo_o_nevarnih_lastnostih[Opomba],MATCH(Tabela_glavno[[#This Row],[Klasifikacija]],Tabela_porocilo_o_nevarnih_lastnostih[Klasifikacija],0)),"NE")</f>
        <v>NE</v>
      </c>
      <c r="D6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0" s="13" t="str">
        <f>INDEX(Tabela_zbiralec_EKOL[Dovoljeno zbiranje],MATCH(Tabela_glavno[[#This Row],[Klasifikacija]],Tabela_zbiralec_EKOL[Klasifikacija],0))</f>
        <v>DA</v>
      </c>
      <c r="F60" s="13" t="str">
        <f>INDEX(Tabela_zbiralec_EKOL[Zbirna mesta],MATCH(Tabela_glavno[[#This Row],[Klasifikacija]],Tabela_zbiralec_EKOL[Klasifikacija],0))</f>
        <v>Laze</v>
      </c>
      <c r="G60" s="13" t="str" cm="1">
        <f t="array" ref="G60">_xlfn.TEXTJOIN(", ",TRUE,IF(Tabela_odstranjevanje[Klasifikacija]=Tabela_glavno[[#This Row],[Klasifikacija]],Tabela_odstranjevanje[Prejemnik],""))</f>
        <v/>
      </c>
      <c r="H60" s="14" t="str">
        <f>IF(IFERROR(MATCH(Tabela_glavno[[#This Row],[Klasifikacija]],Tabela_mesanica_190204[Klasifikacija],0),0)&gt;0,"DA","NE")</f>
        <v>NE</v>
      </c>
      <c r="I60" s="14" t="str" cm="1">
        <f t="array" ref="I6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 s="14" t="str">
        <f>IF(IFERROR(MATCH(Tabela_glavno[[#This Row],[Klasifikacija]],Tabela_mesanica_190208[Klasifikacija],0),0)&gt;0,"DA","NE")</f>
        <v>NE</v>
      </c>
      <c r="K60" s="14"/>
      <c r="L60" s="14" t="str">
        <f>IF(IFERROR(MATCH(Tabela_glavno[[#This Row],[Klasifikacija]],Tabela_EKO_03_03_baterije[Klasifikacija],0),0)&gt;0,"DA","NE")</f>
        <v>NE</v>
      </c>
      <c r="M60" s="15"/>
    </row>
    <row r="61" spans="1:13" ht="30" customHeight="1" thickBot="1" x14ac:dyDescent="0.3">
      <c r="A61" s="11" t="s">
        <v>264</v>
      </c>
      <c r="B61" s="12" t="str">
        <f>INDEX(Tabela_seznam_klasifikacij[Naziv odpadka],MATCH(Tabela_glavno[[#This Row],[Klasifikacija]],Tabela_seznam_klasifikacij[Klasifikacijska številka],0))</f>
        <v>Mulji iz čiščenja odpadne vode na kraju nastanka</v>
      </c>
      <c r="C61" s="12" t="str">
        <f>IFERROR(INDEX(Tabela_porocilo_o_nevarnih_lastnostih[Opomba],MATCH(Tabela_glavno[[#This Row],[Klasifikacija]],Tabela_porocilo_o_nevarnih_lastnostih[Klasifikacija],0)),"NE")</f>
        <v>NE</v>
      </c>
      <c r="D6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1" s="13" t="str">
        <f>INDEX(Tabela_zbiralec_EKOL[Dovoljeno zbiranje],MATCH(Tabela_glavno[[#This Row],[Klasifikacija]],Tabela_zbiralec_EKOL[Klasifikacija],0))</f>
        <v>DA</v>
      </c>
      <c r="F61" s="13" t="str">
        <f>INDEX(Tabela_zbiralec_EKOL[Zbirna mesta],MATCH(Tabela_glavno[[#This Row],[Klasifikacija]],Tabela_zbiralec_EKOL[Klasifikacija],0))</f>
        <v>Laze</v>
      </c>
      <c r="G61" s="13" t="str" cm="1">
        <f t="array" ref="G61">_xlfn.TEXTJOIN(", ",TRUE,IF(Tabela_odstranjevanje[Klasifikacija]=Tabela_glavno[[#This Row],[Klasifikacija]],Tabela_odstranjevanje[Prejemnik],""))</f>
        <v/>
      </c>
      <c r="H61" s="14" t="str">
        <f>IF(IFERROR(MATCH(Tabela_glavno[[#This Row],[Klasifikacija]],Tabela_mesanica_190204[Klasifikacija],0),0)&gt;0,"DA","NE")</f>
        <v>NE</v>
      </c>
      <c r="I61" s="14" t="str" cm="1">
        <f t="array" ref="I6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 s="14" t="str">
        <f>IF(IFERROR(MATCH(Tabela_glavno[[#This Row],[Klasifikacija]],Tabela_mesanica_190208[Klasifikacija],0),0)&gt;0,"DA","NE")</f>
        <v>NE</v>
      </c>
      <c r="K61" s="14"/>
      <c r="L61" s="14" t="str">
        <f>IF(IFERROR(MATCH(Tabela_glavno[[#This Row],[Klasifikacija]],Tabela_EKO_03_03_baterije[Klasifikacija],0),0)&gt;0,"DA","NE")</f>
        <v>NE</v>
      </c>
      <c r="M61" s="15"/>
    </row>
    <row r="62" spans="1:13" ht="30" customHeight="1" thickBot="1" x14ac:dyDescent="0.3">
      <c r="A62" s="11" t="s">
        <v>265</v>
      </c>
      <c r="B62" s="12" t="str">
        <f>INDEX(Tabela_seznam_klasifikacij[Naziv odpadka],MATCH(Tabela_glavno[[#This Row],[Klasifikacija]],Tabela_seznam_klasifikacij[Klasifikacijska številka],0))</f>
        <v>Drugi tovrstni odpadki</v>
      </c>
      <c r="C62" s="12" t="str">
        <f>IFERROR(INDEX(Tabela_porocilo_o_nevarnih_lastnostih[Opomba],MATCH(Tabela_glavno[[#This Row],[Klasifikacija]],Tabela_porocilo_o_nevarnih_lastnostih[Klasifikacija],0)),"NE")</f>
        <v>NE</v>
      </c>
      <c r="D6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2" s="13" t="str">
        <f>INDEX(Tabela_zbiralec_EKOL[Dovoljeno zbiranje],MATCH(Tabela_glavno[[#This Row],[Klasifikacija]],Tabela_zbiralec_EKOL[Klasifikacija],0))</f>
        <v>DA</v>
      </c>
      <c r="F62" s="13" t="str">
        <f>INDEX(Tabela_zbiralec_EKOL[Zbirna mesta],MATCH(Tabela_glavno[[#This Row],[Klasifikacija]],Tabela_zbiralec_EKOL[Klasifikacija],0))</f>
        <v>Laze</v>
      </c>
      <c r="G62" s="13" t="str" cm="1">
        <f t="array" ref="G62">_xlfn.TEXTJOIN(", ",TRUE,IF(Tabela_odstranjevanje[Klasifikacija]=Tabela_glavno[[#This Row],[Klasifikacija]],Tabela_odstranjevanje[Prejemnik],""))</f>
        <v/>
      </c>
      <c r="H62" s="14" t="str">
        <f>IF(IFERROR(MATCH(Tabela_glavno[[#This Row],[Klasifikacija]],Tabela_mesanica_190204[Klasifikacija],0),0)&gt;0,"DA","NE")</f>
        <v>NE</v>
      </c>
      <c r="I62" s="14" t="str" cm="1">
        <f t="array" ref="I6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 s="14" t="str">
        <f>IF(IFERROR(MATCH(Tabela_glavno[[#This Row],[Klasifikacija]],Tabela_mesanica_190208[Klasifikacija],0),0)&gt;0,"DA","NE")</f>
        <v>NE</v>
      </c>
      <c r="K62" s="14"/>
      <c r="L62" s="14" t="str">
        <f>IF(IFERROR(MATCH(Tabela_glavno[[#This Row],[Klasifikacija]],Tabela_EKO_03_03_baterije[Klasifikacija],0),0)&gt;0,"DA","NE")</f>
        <v>NE</v>
      </c>
      <c r="M62" s="15"/>
    </row>
    <row r="63" spans="1:13" ht="30" customHeight="1" thickBot="1" x14ac:dyDescent="0.3">
      <c r="A63" s="11" t="s">
        <v>267</v>
      </c>
      <c r="B63" s="12" t="str">
        <f>INDEX(Tabela_seznam_klasifikacij[Naziv odpadka],MATCH(Tabela_glavno[[#This Row],[Klasifikacija]],Tabela_seznam_klasifikacij[Klasifikacijska številka],0))</f>
        <v>Odpadna lubje in pluta</v>
      </c>
      <c r="C63" s="12" t="str">
        <f>IFERROR(INDEX(Tabela_porocilo_o_nevarnih_lastnostih[Opomba],MATCH(Tabela_glavno[[#This Row],[Klasifikacija]],Tabela_porocilo_o_nevarnih_lastnostih[Klasifikacija],0)),"NE")</f>
        <v>NE</v>
      </c>
      <c r="D6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 s="13" t="str">
        <f>INDEX(Tabela_zbiralec_EKOL[Dovoljeno zbiranje],MATCH(Tabela_glavno[[#This Row],[Klasifikacija]],Tabela_zbiralec_EKOL[Klasifikacija],0))</f>
        <v>DA</v>
      </c>
      <c r="F63" s="13" t="str">
        <f>INDEX(Tabela_zbiralec_EKOL[Zbirna mesta],MATCH(Tabela_glavno[[#This Row],[Klasifikacija]],Tabela_zbiralec_EKOL[Klasifikacija],0))</f>
        <v>Laze</v>
      </c>
      <c r="G63" s="13" t="str" cm="1">
        <f t="array" ref="G63">_xlfn.TEXTJOIN(", ",TRUE,IF(Tabela_odstranjevanje[Klasifikacija]=Tabela_glavno[[#This Row],[Klasifikacija]],Tabela_odstranjevanje[Prejemnik],""))</f>
        <v/>
      </c>
      <c r="H63" s="14" t="str">
        <f>IF(IFERROR(MATCH(Tabela_glavno[[#This Row],[Klasifikacija]],Tabela_mesanica_190204[Klasifikacija],0),0)&gt;0,"DA","NE")</f>
        <v>NE</v>
      </c>
      <c r="I63" s="14" t="str" cm="1">
        <f t="array" ref="I6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 s="14" t="str">
        <f>IF(IFERROR(MATCH(Tabela_glavno[[#This Row],[Klasifikacija]],Tabela_mesanica_190208[Klasifikacija],0),0)&gt;0,"DA","NE")</f>
        <v>NE</v>
      </c>
      <c r="K63" s="14"/>
      <c r="L63" s="14" t="str">
        <f>IF(IFERROR(MATCH(Tabela_glavno[[#This Row],[Klasifikacija]],Tabela_EKO_03_03_baterije[Klasifikacija],0),0)&gt;0,"DA","NE")</f>
        <v>NE</v>
      </c>
      <c r="M63" s="15"/>
    </row>
    <row r="64" spans="1:13" ht="30" customHeight="1" thickBot="1" x14ac:dyDescent="0.3">
      <c r="A64" s="11" t="s">
        <v>7</v>
      </c>
      <c r="B64" s="12" t="str">
        <f>INDEX(Tabela_seznam_klasifikacij[Naziv odpadka],MATCH(Tabela_glavno[[#This Row],[Klasifikacija]],Tabela_seznam_klasifikacij[Klasifikacijska številka],0))</f>
        <v>Žagovina, oblanci, sekanci, odrezki, les, delci plošč in furnir, ki vsebujejo nevarne snovi</v>
      </c>
      <c r="C64" s="12" t="str">
        <f>IFERROR(INDEX(Tabela_porocilo_o_nevarnih_lastnostih[Opomba],MATCH(Tabela_glavno[[#This Row],[Klasifikacija]],Tabela_porocilo_o_nevarnih_lastnostih[Klasifikacija],0)),"NE")</f>
        <v>NE</v>
      </c>
      <c r="D6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 s="13" t="str">
        <f>INDEX(Tabela_zbiralec_EKOL[Dovoljeno zbiranje],MATCH(Tabela_glavno[[#This Row],[Klasifikacija]],Tabela_zbiralec_EKOL[Klasifikacija],0))</f>
        <v>DA</v>
      </c>
      <c r="F64" s="13" t="str">
        <f>INDEX(Tabela_zbiralec_EKOL[Zbirna mesta],MATCH(Tabela_glavno[[#This Row],[Klasifikacija]],Tabela_zbiralec_EKOL[Klasifikacija],0))</f>
        <v>Laze</v>
      </c>
      <c r="G64" s="13" t="str" cm="1">
        <f t="array" ref="G64">_xlfn.TEXTJOIN(", ",TRUE,IF(Tabela_odstranjevanje[Klasifikacija]=Tabela_glavno[[#This Row],[Klasifikacija]],Tabela_odstranjevanje[Prejemnik],""))</f>
        <v/>
      </c>
      <c r="H64" s="14" t="str">
        <f>IF(IFERROR(MATCH(Tabela_glavno[[#This Row],[Klasifikacija]],Tabela_mesanica_190204[Klasifikacija],0),0)&gt;0,"DA","NE")</f>
        <v>DA</v>
      </c>
      <c r="I64" s="14" t="str" cm="1">
        <f t="array" ref="I6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 s="14" t="str">
        <f>IF(IFERROR(MATCH(Tabela_glavno[[#This Row],[Klasifikacija]],Tabela_mesanica_190208[Klasifikacija],0),0)&gt;0,"DA","NE")</f>
        <v>NE</v>
      </c>
      <c r="K64" s="14"/>
      <c r="L64" s="14" t="str">
        <f>IF(IFERROR(MATCH(Tabela_glavno[[#This Row],[Klasifikacija]],Tabela_EKO_03_03_baterije[Klasifikacija],0),0)&gt;0,"DA","NE")</f>
        <v>NE</v>
      </c>
      <c r="M64" s="15"/>
    </row>
    <row r="65" spans="1:13" ht="30" customHeight="1" thickBot="1" x14ac:dyDescent="0.3">
      <c r="A65" s="11" t="s">
        <v>8</v>
      </c>
      <c r="B65" s="12" t="str">
        <f>INDEX(Tabela_seznam_klasifikacij[Naziv odpadka],MATCH(Tabela_glavno[[#This Row],[Klasifikacija]],Tabela_seznam_klasifikacij[Klasifikacijska številka],0))</f>
        <v>Žagovina, oblanci, sekanci, odrezki, les, delci plošč in furnir, ki niso navedeni pod 03 01 04</v>
      </c>
      <c r="C65" s="12" t="str">
        <f>IFERROR(INDEX(Tabela_porocilo_o_nevarnih_lastnostih[Opomba],MATCH(Tabela_glavno[[#This Row],[Klasifikacija]],Tabela_porocilo_o_nevarnih_lastnostih[Klasifikacija],0)),"NE")</f>
        <v>NE</v>
      </c>
      <c r="D6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5" s="13" t="str">
        <f>INDEX(Tabela_zbiralec_EKOL[Dovoljeno zbiranje],MATCH(Tabela_glavno[[#This Row],[Klasifikacija]],Tabela_zbiralec_EKOL[Klasifikacija],0))</f>
        <v>DA</v>
      </c>
      <c r="F65" s="13" t="str">
        <f>INDEX(Tabela_zbiralec_EKOL[Zbirna mesta],MATCH(Tabela_glavno[[#This Row],[Klasifikacija]],Tabela_zbiralec_EKOL[Klasifikacija],0))</f>
        <v>Laze</v>
      </c>
      <c r="G65" s="13" t="str" cm="1">
        <f t="array" ref="G65">_xlfn.TEXTJOIN(", ",TRUE,IF(Tabela_odstranjevanje[Klasifikacija]=Tabela_glavno[[#This Row],[Klasifikacija]],Tabela_odstranjevanje[Prejemnik],""))</f>
        <v/>
      </c>
      <c r="H65" s="14" t="str">
        <f>IF(IFERROR(MATCH(Tabela_glavno[[#This Row],[Klasifikacija]],Tabela_mesanica_190204[Klasifikacija],0),0)&gt;0,"DA","NE")</f>
        <v>NE</v>
      </c>
      <c r="I65" s="14" t="str" cm="1">
        <f t="array" ref="I6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 s="14" t="str">
        <f>IF(IFERROR(MATCH(Tabela_glavno[[#This Row],[Klasifikacija]],Tabela_mesanica_190208[Klasifikacija],0),0)&gt;0,"DA","NE")</f>
        <v>NE</v>
      </c>
      <c r="K65" s="14"/>
      <c r="L65" s="14" t="str">
        <f>IF(IFERROR(MATCH(Tabela_glavno[[#This Row],[Klasifikacija]],Tabela_EKO_03_03_baterije[Klasifikacija],0),0)&gt;0,"DA","NE")</f>
        <v>NE</v>
      </c>
      <c r="M65" s="15"/>
    </row>
    <row r="66" spans="1:13" ht="30" customHeight="1" thickBot="1" x14ac:dyDescent="0.3">
      <c r="A66" s="11" t="s">
        <v>1210</v>
      </c>
      <c r="B66" s="12" t="str">
        <f>INDEX(Tabela_seznam_klasifikacij[Naziv odpadka],MATCH(Tabela_glavno[[#This Row],[Klasifikacija]],Tabela_seznam_klasifikacij[Klasifikacijska številka],0))</f>
        <v>Drugi tovrstni odpadki</v>
      </c>
      <c r="C66" s="12" t="str">
        <f>IFERROR(INDEX(Tabela_porocilo_o_nevarnih_lastnostih[Opomba],MATCH(Tabela_glavno[[#This Row],[Klasifikacija]],Tabela_porocilo_o_nevarnih_lastnostih[Klasifikacija],0)),"NE")</f>
        <v>NE</v>
      </c>
      <c r="D6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6" s="13" t="str">
        <f>INDEX(Tabela_zbiralec_EKOL[Dovoljeno zbiranje],MATCH(Tabela_glavno[[#This Row],[Klasifikacija]],Tabela_zbiralec_EKOL[Klasifikacija],0))</f>
        <v>DA</v>
      </c>
      <c r="F66" s="13" t="str">
        <f>INDEX(Tabela_zbiralec_EKOL[Zbirna mesta],MATCH(Tabela_glavno[[#This Row],[Klasifikacija]],Tabela_zbiralec_EKOL[Klasifikacija],0))</f>
        <v>Laze</v>
      </c>
      <c r="G66" s="13" t="str" cm="1">
        <f t="array" ref="G66">_xlfn.TEXTJOIN(", ",TRUE,IF(Tabela_odstranjevanje[Klasifikacija]=Tabela_glavno[[#This Row],[Klasifikacija]],Tabela_odstranjevanje[Prejemnik],""))</f>
        <v/>
      </c>
      <c r="H66" s="14" t="str">
        <f>IF(IFERROR(MATCH(Tabela_glavno[[#This Row],[Klasifikacija]],Tabela_mesanica_190204[Klasifikacija],0),0)&gt;0,"DA","NE")</f>
        <v>NE</v>
      </c>
      <c r="I66" s="14" t="str" cm="1">
        <f t="array" ref="I6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 s="14" t="str">
        <f>IF(IFERROR(MATCH(Tabela_glavno[[#This Row],[Klasifikacija]],Tabela_mesanica_190208[Klasifikacija],0),0)&gt;0,"DA","NE")</f>
        <v>NE</v>
      </c>
      <c r="K66" s="14"/>
      <c r="L66" s="14" t="str">
        <f>IF(IFERROR(MATCH(Tabela_glavno[[#This Row],[Klasifikacija]],Tabela_EKO_03_03_baterije[Klasifikacija],0),0)&gt;0,"DA","NE")</f>
        <v>NE</v>
      </c>
      <c r="M66" s="15"/>
    </row>
    <row r="67" spans="1:13" ht="30" customHeight="1" thickBot="1" x14ac:dyDescent="0.3">
      <c r="A67" s="11" t="s">
        <v>124</v>
      </c>
      <c r="B67" s="12" t="str">
        <f>INDEX(Tabela_seznam_klasifikacij[Naziv odpadka],MATCH(Tabela_glavno[[#This Row],[Klasifikacija]],Tabela_seznam_klasifikacij[Klasifikacijska številka],0))</f>
        <v>Nehalogenirana organska sredstva za zaščito lesa</v>
      </c>
      <c r="C67" s="12" t="str">
        <f>IFERROR(INDEX(Tabela_porocilo_o_nevarnih_lastnostih[Opomba],MATCH(Tabela_glavno[[#This Row],[Klasifikacija]],Tabela_porocilo_o_nevarnih_lastnostih[Klasifikacija],0)),"NE")</f>
        <v>NE</v>
      </c>
      <c r="D6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7" s="13" t="str">
        <f>INDEX(Tabela_zbiralec_EKOL[Dovoljeno zbiranje],MATCH(Tabela_glavno[[#This Row],[Klasifikacija]],Tabela_zbiralec_EKOL[Klasifikacija],0))</f>
        <v>DA</v>
      </c>
      <c r="F67" s="13" t="str">
        <f>INDEX(Tabela_zbiralec_EKOL[Zbirna mesta],MATCH(Tabela_glavno[[#This Row],[Klasifikacija]],Tabela_zbiralec_EKOL[Klasifikacija],0))</f>
        <v>Laze</v>
      </c>
      <c r="G67" s="13" t="str" cm="1">
        <f t="array" ref="G67">_xlfn.TEXTJOIN(", ",TRUE,IF(Tabela_odstranjevanje[Klasifikacija]=Tabela_glavno[[#This Row],[Klasifikacija]],Tabela_odstranjevanje[Prejemnik],""))</f>
        <v/>
      </c>
      <c r="H67" s="14" t="str">
        <f>IF(IFERROR(MATCH(Tabela_glavno[[#This Row],[Klasifikacija]],Tabela_mesanica_190204[Klasifikacija],0),0)&gt;0,"DA","NE")</f>
        <v>NE</v>
      </c>
      <c r="I67" s="14" t="str" cm="1">
        <f t="array" ref="I6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 s="14" t="str">
        <f>IF(IFERROR(MATCH(Tabela_glavno[[#This Row],[Klasifikacija]],Tabela_mesanica_190208[Klasifikacija],0),0)&gt;0,"DA","NE")</f>
        <v>DA</v>
      </c>
      <c r="K67" s="14"/>
      <c r="L67" s="14" t="str">
        <f>IF(IFERROR(MATCH(Tabela_glavno[[#This Row],[Klasifikacija]],Tabela_EKO_03_03_baterije[Klasifikacija],0),0)&gt;0,"DA","NE")</f>
        <v>NE</v>
      </c>
      <c r="M67" s="15"/>
    </row>
    <row r="68" spans="1:13" ht="30" customHeight="1" thickBot="1" x14ac:dyDescent="0.3">
      <c r="A68" s="11" t="s">
        <v>125</v>
      </c>
      <c r="B68" s="12" t="str">
        <f>INDEX(Tabela_seznam_klasifikacij[Naziv odpadka],MATCH(Tabela_glavno[[#This Row],[Klasifikacija]],Tabela_seznam_klasifikacij[Klasifikacijska številka],0))</f>
        <v>Klorirana organska sredstva za zaščito lesa</v>
      </c>
      <c r="C68" s="12" t="str">
        <f>IFERROR(INDEX(Tabela_porocilo_o_nevarnih_lastnostih[Opomba],MATCH(Tabela_glavno[[#This Row],[Klasifikacija]],Tabela_porocilo_o_nevarnih_lastnostih[Klasifikacija],0)),"NE")</f>
        <v>NE</v>
      </c>
      <c r="D6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8" s="13" t="str">
        <f>INDEX(Tabela_zbiralec_EKOL[Dovoljeno zbiranje],MATCH(Tabela_glavno[[#This Row],[Klasifikacija]],Tabela_zbiralec_EKOL[Klasifikacija],0))</f>
        <v>DA</v>
      </c>
      <c r="F68" s="13" t="str">
        <f>INDEX(Tabela_zbiralec_EKOL[Zbirna mesta],MATCH(Tabela_glavno[[#This Row],[Klasifikacija]],Tabela_zbiralec_EKOL[Klasifikacija],0))</f>
        <v>Laze</v>
      </c>
      <c r="G68" s="13" t="str" cm="1">
        <f t="array" ref="G68">_xlfn.TEXTJOIN(", ",TRUE,IF(Tabela_odstranjevanje[Klasifikacija]=Tabela_glavno[[#This Row],[Klasifikacija]],Tabela_odstranjevanje[Prejemnik],""))</f>
        <v/>
      </c>
      <c r="H68" s="14" t="str">
        <f>IF(IFERROR(MATCH(Tabela_glavno[[#This Row],[Klasifikacija]],Tabela_mesanica_190204[Klasifikacija],0),0)&gt;0,"DA","NE")</f>
        <v>NE</v>
      </c>
      <c r="I68" s="14" t="str" cm="1">
        <f t="array" ref="I6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 s="14" t="str">
        <f>IF(IFERROR(MATCH(Tabela_glavno[[#This Row],[Klasifikacija]],Tabela_mesanica_190208[Klasifikacija],0),0)&gt;0,"DA","NE")</f>
        <v>DA</v>
      </c>
      <c r="K68" s="14"/>
      <c r="L68" s="14" t="str">
        <f>IF(IFERROR(MATCH(Tabela_glavno[[#This Row],[Klasifikacija]],Tabela_EKO_03_03_baterije[Klasifikacija],0),0)&gt;0,"DA","NE")</f>
        <v>NE</v>
      </c>
      <c r="M68" s="15"/>
    </row>
    <row r="69" spans="1:13" ht="30" customHeight="1" thickBot="1" x14ac:dyDescent="0.3">
      <c r="A69" s="11" t="s">
        <v>268</v>
      </c>
      <c r="B69" s="12" t="str">
        <f>INDEX(Tabela_seznam_klasifikacij[Naziv odpadka],MATCH(Tabela_glavno[[#This Row],[Klasifikacija]],Tabela_seznam_klasifikacij[Klasifikacijska številka],0))</f>
        <v>Organokovinska sredstva za zaščito lesa</v>
      </c>
      <c r="C69" s="12" t="str">
        <f>IFERROR(INDEX(Tabela_porocilo_o_nevarnih_lastnostih[Opomba],MATCH(Tabela_glavno[[#This Row],[Klasifikacija]],Tabela_porocilo_o_nevarnih_lastnostih[Klasifikacija],0)),"NE")</f>
        <v>NE</v>
      </c>
      <c r="D6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9" s="13" t="str">
        <f>INDEX(Tabela_zbiralec_EKOL[Dovoljeno zbiranje],MATCH(Tabela_glavno[[#This Row],[Klasifikacija]],Tabela_zbiralec_EKOL[Klasifikacija],0))</f>
        <v>DA</v>
      </c>
      <c r="F69" s="13" t="str">
        <f>INDEX(Tabela_zbiralec_EKOL[Zbirna mesta],MATCH(Tabela_glavno[[#This Row],[Klasifikacija]],Tabela_zbiralec_EKOL[Klasifikacija],0))</f>
        <v>Laze</v>
      </c>
      <c r="G69" s="13" t="str" cm="1">
        <f t="array" ref="G69">_xlfn.TEXTJOIN(", ",TRUE,IF(Tabela_odstranjevanje[Klasifikacija]=Tabela_glavno[[#This Row],[Klasifikacija]],Tabela_odstranjevanje[Prejemnik],""))</f>
        <v/>
      </c>
      <c r="H69" s="14" t="str">
        <f>IF(IFERROR(MATCH(Tabela_glavno[[#This Row],[Klasifikacija]],Tabela_mesanica_190204[Klasifikacija],0),0)&gt;0,"DA","NE")</f>
        <v>NE</v>
      </c>
      <c r="I69" s="14" t="str" cm="1">
        <f t="array" ref="I6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 s="14" t="str">
        <f>IF(IFERROR(MATCH(Tabela_glavno[[#This Row],[Klasifikacija]],Tabela_mesanica_190208[Klasifikacija],0),0)&gt;0,"DA","NE")</f>
        <v>NE</v>
      </c>
      <c r="K69" s="14"/>
      <c r="L69" s="14" t="str">
        <f>IF(IFERROR(MATCH(Tabela_glavno[[#This Row],[Klasifikacija]],Tabela_EKO_03_03_baterije[Klasifikacija],0),0)&gt;0,"DA","NE")</f>
        <v>NE</v>
      </c>
      <c r="M69" s="15"/>
    </row>
    <row r="70" spans="1:13" ht="30" customHeight="1" thickBot="1" x14ac:dyDescent="0.3">
      <c r="A70" s="11" t="s">
        <v>269</v>
      </c>
      <c r="B70" s="12" t="str">
        <f>INDEX(Tabela_seznam_klasifikacij[Naziv odpadka],MATCH(Tabela_glavno[[#This Row],[Klasifikacija]],Tabela_seznam_klasifikacij[Klasifikacijska številka],0))</f>
        <v>Anorganska sredstva za zaščito lesa</v>
      </c>
      <c r="C70" s="12" t="str">
        <f>IFERROR(INDEX(Tabela_porocilo_o_nevarnih_lastnostih[Opomba],MATCH(Tabela_glavno[[#This Row],[Klasifikacija]],Tabela_porocilo_o_nevarnih_lastnostih[Klasifikacija],0)),"NE")</f>
        <v>NE</v>
      </c>
      <c r="D7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 s="13" t="str">
        <f>INDEX(Tabela_zbiralec_EKOL[Dovoljeno zbiranje],MATCH(Tabela_glavno[[#This Row],[Klasifikacija]],Tabela_zbiralec_EKOL[Klasifikacija],0))</f>
        <v>DA</v>
      </c>
      <c r="F70" s="13" t="str">
        <f>INDEX(Tabela_zbiralec_EKOL[Zbirna mesta],MATCH(Tabela_glavno[[#This Row],[Klasifikacija]],Tabela_zbiralec_EKOL[Klasifikacija],0))</f>
        <v>Laze</v>
      </c>
      <c r="G70" s="13" t="str" cm="1">
        <f t="array" ref="G70">_xlfn.TEXTJOIN(", ",TRUE,IF(Tabela_odstranjevanje[Klasifikacija]=Tabela_glavno[[#This Row],[Klasifikacija]],Tabela_odstranjevanje[Prejemnik],""))</f>
        <v/>
      </c>
      <c r="H70" s="14" t="str">
        <f>IF(IFERROR(MATCH(Tabela_glavno[[#This Row],[Klasifikacija]],Tabela_mesanica_190204[Klasifikacija],0),0)&gt;0,"DA","NE")</f>
        <v>NE</v>
      </c>
      <c r="I70" s="14" t="str" cm="1">
        <f t="array" ref="I7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 s="14" t="str">
        <f>IF(IFERROR(MATCH(Tabela_glavno[[#This Row],[Klasifikacija]],Tabela_mesanica_190208[Klasifikacija],0),0)&gt;0,"DA","NE")</f>
        <v>NE</v>
      </c>
      <c r="K70" s="14"/>
      <c r="L70" s="14" t="str">
        <f>IF(IFERROR(MATCH(Tabela_glavno[[#This Row],[Klasifikacija]],Tabela_EKO_03_03_baterije[Klasifikacija],0),0)&gt;0,"DA","NE")</f>
        <v>NE</v>
      </c>
      <c r="M70" s="15"/>
    </row>
    <row r="71" spans="1:13" ht="30" customHeight="1" thickBot="1" x14ac:dyDescent="0.3">
      <c r="A71" s="11" t="s">
        <v>270</v>
      </c>
      <c r="B71" s="12" t="str">
        <f>INDEX(Tabela_seznam_klasifikacij[Naziv odpadka],MATCH(Tabela_glavno[[#This Row],[Klasifikacija]],Tabela_seznam_klasifikacij[Klasifikacijska številka],0))</f>
        <v>Druga sredstva za zaščito lesa, ki vsebujejo nevarne snovi</v>
      </c>
      <c r="C71" s="12" t="str">
        <f>IFERROR(INDEX(Tabela_porocilo_o_nevarnih_lastnostih[Opomba],MATCH(Tabela_glavno[[#This Row],[Klasifikacija]],Tabela_porocilo_o_nevarnih_lastnostih[Klasifikacija],0)),"NE")</f>
        <v>NE</v>
      </c>
      <c r="D7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 s="13" t="str">
        <f>INDEX(Tabela_zbiralec_EKOL[Dovoljeno zbiranje],MATCH(Tabela_glavno[[#This Row],[Klasifikacija]],Tabela_zbiralec_EKOL[Klasifikacija],0))</f>
        <v>DA</v>
      </c>
      <c r="F71" s="13" t="str">
        <f>INDEX(Tabela_zbiralec_EKOL[Zbirna mesta],MATCH(Tabela_glavno[[#This Row],[Klasifikacija]],Tabela_zbiralec_EKOL[Klasifikacija],0))</f>
        <v>Laze</v>
      </c>
      <c r="G71" s="13" t="str" cm="1">
        <f t="array" ref="G71">_xlfn.TEXTJOIN(", ",TRUE,IF(Tabela_odstranjevanje[Klasifikacija]=Tabela_glavno[[#This Row],[Klasifikacija]],Tabela_odstranjevanje[Prejemnik],""))</f>
        <v/>
      </c>
      <c r="H71" s="14" t="str">
        <f>IF(IFERROR(MATCH(Tabela_glavno[[#This Row],[Klasifikacija]],Tabela_mesanica_190204[Klasifikacija],0),0)&gt;0,"DA","NE")</f>
        <v>NE</v>
      </c>
      <c r="I71" s="14" t="str" cm="1">
        <f t="array" ref="I7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 s="14" t="str">
        <f>IF(IFERROR(MATCH(Tabela_glavno[[#This Row],[Klasifikacija]],Tabela_mesanica_190208[Klasifikacija],0),0)&gt;0,"DA","NE")</f>
        <v>NE</v>
      </c>
      <c r="K71" s="14"/>
      <c r="L71" s="14" t="str">
        <f>IF(IFERROR(MATCH(Tabela_glavno[[#This Row],[Klasifikacija]],Tabela_EKO_03_03_baterije[Klasifikacija],0),0)&gt;0,"DA","NE")</f>
        <v>NE</v>
      </c>
      <c r="M71" s="15"/>
    </row>
    <row r="72" spans="1:13" ht="30" customHeight="1" thickBot="1" x14ac:dyDescent="0.3">
      <c r="A72" s="11" t="s">
        <v>271</v>
      </c>
      <c r="B72" s="12" t="str">
        <f>INDEX(Tabela_seznam_klasifikacij[Naziv odpadka],MATCH(Tabela_glavno[[#This Row],[Klasifikacija]],Tabela_seznam_klasifikacij[Klasifikacijska številka],0))</f>
        <v>Druga sredstva za zaščito lesa</v>
      </c>
      <c r="C72" s="12" t="str">
        <f>IFERROR(INDEX(Tabela_porocilo_o_nevarnih_lastnostih[Opomba],MATCH(Tabela_glavno[[#This Row],[Klasifikacija]],Tabela_porocilo_o_nevarnih_lastnostih[Klasifikacija],0)),"NE")</f>
        <v>NE</v>
      </c>
      <c r="D7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 s="13" t="str">
        <f>INDEX(Tabela_zbiralec_EKOL[Dovoljeno zbiranje],MATCH(Tabela_glavno[[#This Row],[Klasifikacija]],Tabela_zbiralec_EKOL[Klasifikacija],0))</f>
        <v>DA</v>
      </c>
      <c r="F72" s="13" t="str">
        <f>INDEX(Tabela_zbiralec_EKOL[Zbirna mesta],MATCH(Tabela_glavno[[#This Row],[Klasifikacija]],Tabela_zbiralec_EKOL[Klasifikacija],0))</f>
        <v>Laze</v>
      </c>
      <c r="G72" s="13" t="str" cm="1">
        <f t="array" ref="G72">_xlfn.TEXTJOIN(", ",TRUE,IF(Tabela_odstranjevanje[Klasifikacija]=Tabela_glavno[[#This Row],[Klasifikacija]],Tabela_odstranjevanje[Prejemnik],""))</f>
        <v/>
      </c>
      <c r="H72" s="14" t="str">
        <f>IF(IFERROR(MATCH(Tabela_glavno[[#This Row],[Klasifikacija]],Tabela_mesanica_190204[Klasifikacija],0),0)&gt;0,"DA","NE")</f>
        <v>NE</v>
      </c>
      <c r="I72" s="14" t="str" cm="1">
        <f t="array" ref="I7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 s="14" t="str">
        <f>IF(IFERROR(MATCH(Tabela_glavno[[#This Row],[Klasifikacija]],Tabela_mesanica_190208[Klasifikacija],0),0)&gt;0,"DA","NE")</f>
        <v>NE</v>
      </c>
      <c r="K72" s="14"/>
      <c r="L72" s="14" t="str">
        <f>IF(IFERROR(MATCH(Tabela_glavno[[#This Row],[Klasifikacija]],Tabela_EKO_03_03_baterije[Klasifikacija],0),0)&gt;0,"DA","NE")</f>
        <v>NE</v>
      </c>
      <c r="M72" s="15"/>
    </row>
    <row r="73" spans="1:13" ht="30" customHeight="1" thickBot="1" x14ac:dyDescent="0.3">
      <c r="A73" s="11" t="s">
        <v>281</v>
      </c>
      <c r="B73" s="12" t="str">
        <f>INDEX(Tabela_seznam_klasifikacij[Naziv odpadka],MATCH(Tabela_glavno[[#This Row],[Klasifikacija]],Tabela_seznam_klasifikacij[Klasifikacijska številka],0))</f>
        <v>Odpadna lubje in les</v>
      </c>
      <c r="C73" s="12" t="str">
        <f>IFERROR(INDEX(Tabela_porocilo_o_nevarnih_lastnostih[Opomba],MATCH(Tabela_glavno[[#This Row],[Klasifikacija]],Tabela_porocilo_o_nevarnih_lastnostih[Klasifikacija],0)),"NE")</f>
        <v>NE</v>
      </c>
      <c r="D7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 s="13" t="str">
        <f>INDEX(Tabela_zbiralec_EKOL[Dovoljeno zbiranje],MATCH(Tabela_glavno[[#This Row],[Klasifikacija]],Tabela_zbiralec_EKOL[Klasifikacija],0))</f>
        <v>DA</v>
      </c>
      <c r="F73" s="13" t="str">
        <f>INDEX(Tabela_zbiralec_EKOL[Zbirna mesta],MATCH(Tabela_glavno[[#This Row],[Klasifikacija]],Tabela_zbiralec_EKOL[Klasifikacija],0))</f>
        <v>Laze</v>
      </c>
      <c r="G73" s="13" t="str" cm="1">
        <f t="array" ref="G73">_xlfn.TEXTJOIN(", ",TRUE,IF(Tabela_odstranjevanje[Klasifikacija]=Tabela_glavno[[#This Row],[Klasifikacija]],Tabela_odstranjevanje[Prejemnik],""))</f>
        <v/>
      </c>
      <c r="H73" s="14" t="str">
        <f>IF(IFERROR(MATCH(Tabela_glavno[[#This Row],[Klasifikacija]],Tabela_mesanica_190204[Klasifikacija],0),0)&gt;0,"DA","NE")</f>
        <v>NE</v>
      </c>
      <c r="I73" s="14" t="str" cm="1">
        <f t="array" ref="I7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 s="14" t="str">
        <f>IF(IFERROR(MATCH(Tabela_glavno[[#This Row],[Klasifikacija]],Tabela_mesanica_190208[Klasifikacija],0),0)&gt;0,"DA","NE")</f>
        <v>NE</v>
      </c>
      <c r="K73" s="14"/>
      <c r="L73" s="14" t="str">
        <f>IF(IFERROR(MATCH(Tabela_glavno[[#This Row],[Klasifikacija]],Tabela_EKO_03_03_baterije[Klasifikacija],0),0)&gt;0,"DA","NE")</f>
        <v>NE</v>
      </c>
      <c r="M73" s="15"/>
    </row>
    <row r="74" spans="1:13" ht="30" customHeight="1" thickBot="1" x14ac:dyDescent="0.3">
      <c r="A74" s="11" t="s">
        <v>282</v>
      </c>
      <c r="B74" s="12" t="str">
        <f>INDEX(Tabela_seznam_klasifikacij[Naziv odpadka],MATCH(Tabela_glavno[[#This Row],[Klasifikacija]],Tabela_seznam_klasifikacij[Klasifikacijska številka],0))</f>
        <v>Usedline in mulji zelene lužnice (iz obdelave črne lužnice)</v>
      </c>
      <c r="C74" s="12" t="str">
        <f>IFERROR(INDEX(Tabela_porocilo_o_nevarnih_lastnostih[Opomba],MATCH(Tabela_glavno[[#This Row],[Klasifikacija]],Tabela_porocilo_o_nevarnih_lastnostih[Klasifikacija],0)),"NE")</f>
        <v>NE</v>
      </c>
      <c r="D7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 s="13" t="str">
        <f>INDEX(Tabela_zbiralec_EKOL[Dovoljeno zbiranje],MATCH(Tabela_glavno[[#This Row],[Klasifikacija]],Tabela_zbiralec_EKOL[Klasifikacija],0))</f>
        <v>DA</v>
      </c>
      <c r="F74" s="13" t="str">
        <f>INDEX(Tabela_zbiralec_EKOL[Zbirna mesta],MATCH(Tabela_glavno[[#This Row],[Klasifikacija]],Tabela_zbiralec_EKOL[Klasifikacija],0))</f>
        <v>Laze</v>
      </c>
      <c r="G74" s="13" t="str" cm="1">
        <f t="array" ref="G74">_xlfn.TEXTJOIN(", ",TRUE,IF(Tabela_odstranjevanje[Klasifikacija]=Tabela_glavno[[#This Row],[Klasifikacija]],Tabela_odstranjevanje[Prejemnik],""))</f>
        <v/>
      </c>
      <c r="H74" s="14" t="str">
        <f>IF(IFERROR(MATCH(Tabela_glavno[[#This Row],[Klasifikacija]],Tabela_mesanica_190204[Klasifikacija],0),0)&gt;0,"DA","NE")</f>
        <v>NE</v>
      </c>
      <c r="I74" s="14" t="str" cm="1">
        <f t="array" ref="I7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 s="14" t="str">
        <f>IF(IFERROR(MATCH(Tabela_glavno[[#This Row],[Klasifikacija]],Tabela_mesanica_190208[Klasifikacija],0),0)&gt;0,"DA","NE")</f>
        <v>NE</v>
      </c>
      <c r="K74" s="14"/>
      <c r="L74" s="14" t="str">
        <f>IF(IFERROR(MATCH(Tabela_glavno[[#This Row],[Klasifikacija]],Tabela_EKO_03_03_baterije[Klasifikacija],0),0)&gt;0,"DA","NE")</f>
        <v>NE</v>
      </c>
      <c r="M74" s="15"/>
    </row>
    <row r="75" spans="1:13" ht="30" customHeight="1" thickBot="1" x14ac:dyDescent="0.3">
      <c r="A75" s="11" t="s">
        <v>283</v>
      </c>
      <c r="B75" s="12" t="str">
        <f>INDEX(Tabela_seznam_klasifikacij[Naziv odpadka],MATCH(Tabela_glavno[[#This Row],[Klasifikacija]],Tabela_seznam_klasifikacij[Klasifikacijska številka],0))</f>
        <v>Mulji tiskarskih barv (deinking) iz recikliranja papirja</v>
      </c>
      <c r="C75" s="12" t="str">
        <f>IFERROR(INDEX(Tabela_porocilo_o_nevarnih_lastnostih[Opomba],MATCH(Tabela_glavno[[#This Row],[Klasifikacija]],Tabela_porocilo_o_nevarnih_lastnostih[Klasifikacija],0)),"NE")</f>
        <v>NE</v>
      </c>
      <c r="D7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5" s="13" t="str">
        <f>INDEX(Tabela_zbiralec_EKOL[Dovoljeno zbiranje],MATCH(Tabela_glavno[[#This Row],[Klasifikacija]],Tabela_zbiralec_EKOL[Klasifikacija],0))</f>
        <v>DA</v>
      </c>
      <c r="F75" s="13" t="str">
        <f>INDEX(Tabela_zbiralec_EKOL[Zbirna mesta],MATCH(Tabela_glavno[[#This Row],[Klasifikacija]],Tabela_zbiralec_EKOL[Klasifikacija],0))</f>
        <v>Laze</v>
      </c>
      <c r="G75" s="13" t="str" cm="1">
        <f t="array" ref="G75">_xlfn.TEXTJOIN(", ",TRUE,IF(Tabela_odstranjevanje[Klasifikacija]=Tabela_glavno[[#This Row],[Klasifikacija]],Tabela_odstranjevanje[Prejemnik],""))</f>
        <v/>
      </c>
      <c r="H75" s="14" t="str">
        <f>IF(IFERROR(MATCH(Tabela_glavno[[#This Row],[Klasifikacija]],Tabela_mesanica_190204[Klasifikacija],0),0)&gt;0,"DA","NE")</f>
        <v>NE</v>
      </c>
      <c r="I75" s="14" t="str" cm="1">
        <f t="array" ref="I7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 s="14" t="str">
        <f>IF(IFERROR(MATCH(Tabela_glavno[[#This Row],[Klasifikacija]],Tabela_mesanica_190208[Klasifikacija],0),0)&gt;0,"DA","NE")</f>
        <v>NE</v>
      </c>
      <c r="K75" s="14"/>
      <c r="L75" s="14" t="str">
        <f>IF(IFERROR(MATCH(Tabela_glavno[[#This Row],[Klasifikacija]],Tabela_EKO_03_03_baterije[Klasifikacija],0),0)&gt;0,"DA","NE")</f>
        <v>NE</v>
      </c>
      <c r="M75" s="15"/>
    </row>
    <row r="76" spans="1:13" ht="30" customHeight="1" thickBot="1" x14ac:dyDescent="0.3">
      <c r="A76" s="11" t="s">
        <v>284</v>
      </c>
      <c r="B76" s="12" t="str">
        <f>INDEX(Tabela_seznam_klasifikacij[Naziv odpadka],MATCH(Tabela_glavno[[#This Row],[Klasifikacija]],Tabela_seznam_klasifikacij[Klasifikacijska številka],0))</f>
        <v>Mehansko ločeni rejekti (izvržki) iz papirne kaše odpadnega papirja in kartona</v>
      </c>
      <c r="C76" s="12" t="str">
        <f>IFERROR(INDEX(Tabela_porocilo_o_nevarnih_lastnostih[Opomba],MATCH(Tabela_glavno[[#This Row],[Klasifikacija]],Tabela_porocilo_o_nevarnih_lastnostih[Klasifikacija],0)),"NE")</f>
        <v>NE</v>
      </c>
      <c r="D7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 s="13" t="str">
        <f>INDEX(Tabela_zbiralec_EKOL[Dovoljeno zbiranje],MATCH(Tabela_glavno[[#This Row],[Klasifikacija]],Tabela_zbiralec_EKOL[Klasifikacija],0))</f>
        <v>DA</v>
      </c>
      <c r="F76" s="13" t="str">
        <f>INDEX(Tabela_zbiralec_EKOL[Zbirna mesta],MATCH(Tabela_glavno[[#This Row],[Klasifikacija]],Tabela_zbiralec_EKOL[Klasifikacija],0))</f>
        <v>Laze</v>
      </c>
      <c r="G76" s="13" t="str" cm="1">
        <f t="array" ref="G76">_xlfn.TEXTJOIN(", ",TRUE,IF(Tabela_odstranjevanje[Klasifikacija]=Tabela_glavno[[#This Row],[Klasifikacija]],Tabela_odstranjevanje[Prejemnik],""))</f>
        <v/>
      </c>
      <c r="H76" s="14" t="str">
        <f>IF(IFERROR(MATCH(Tabela_glavno[[#This Row],[Klasifikacija]],Tabela_mesanica_190204[Klasifikacija],0),0)&gt;0,"DA","NE")</f>
        <v>NE</v>
      </c>
      <c r="I76" s="14" t="str" cm="1">
        <f t="array" ref="I7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 s="14" t="str">
        <f>IF(IFERROR(MATCH(Tabela_glavno[[#This Row],[Klasifikacija]],Tabela_mesanica_190208[Klasifikacija],0),0)&gt;0,"DA","NE")</f>
        <v>NE</v>
      </c>
      <c r="K76" s="14"/>
      <c r="L76" s="14" t="str">
        <f>IF(IFERROR(MATCH(Tabela_glavno[[#This Row],[Klasifikacija]],Tabela_EKO_03_03_baterije[Klasifikacija],0),0)&gt;0,"DA","NE")</f>
        <v>NE</v>
      </c>
      <c r="M76" s="15"/>
    </row>
    <row r="77" spans="1:13" ht="30" customHeight="1" thickBot="1" x14ac:dyDescent="0.3">
      <c r="A77" s="11" t="s">
        <v>285</v>
      </c>
      <c r="B77" s="12" t="str">
        <f>INDEX(Tabela_seznam_klasifikacij[Naziv odpadka],MATCH(Tabela_glavno[[#This Row],[Klasifikacija]],Tabela_seznam_klasifikacij[Klasifikacijska številka],0))</f>
        <v>Odpadki iz sortiranja papirja in kartona, namenjenega za recikliranje</v>
      </c>
      <c r="C77" s="12" t="str">
        <f>IFERROR(INDEX(Tabela_porocilo_o_nevarnih_lastnostih[Opomba],MATCH(Tabela_glavno[[#This Row],[Klasifikacija]],Tabela_porocilo_o_nevarnih_lastnostih[Klasifikacija],0)),"NE")</f>
        <v>NE</v>
      </c>
      <c r="D7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 s="13" t="str">
        <f>INDEX(Tabela_zbiralec_EKOL[Dovoljeno zbiranje],MATCH(Tabela_glavno[[#This Row],[Klasifikacija]],Tabela_zbiralec_EKOL[Klasifikacija],0))</f>
        <v>DA</v>
      </c>
      <c r="F77" s="13" t="str">
        <f>INDEX(Tabela_zbiralec_EKOL[Zbirna mesta],MATCH(Tabela_glavno[[#This Row],[Klasifikacija]],Tabela_zbiralec_EKOL[Klasifikacija],0))</f>
        <v>Laze</v>
      </c>
      <c r="G77" s="13" t="str" cm="1">
        <f t="array" ref="G77">_xlfn.TEXTJOIN(", ",TRUE,IF(Tabela_odstranjevanje[Klasifikacija]=Tabela_glavno[[#This Row],[Klasifikacija]],Tabela_odstranjevanje[Prejemnik],""))</f>
        <v/>
      </c>
      <c r="H77" s="14" t="str">
        <f>IF(IFERROR(MATCH(Tabela_glavno[[#This Row],[Klasifikacija]],Tabela_mesanica_190204[Klasifikacija],0),0)&gt;0,"DA","NE")</f>
        <v>NE</v>
      </c>
      <c r="I77" s="14" t="str" cm="1">
        <f t="array" ref="I7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 s="14" t="str">
        <f>IF(IFERROR(MATCH(Tabela_glavno[[#This Row],[Klasifikacija]],Tabela_mesanica_190208[Klasifikacija],0),0)&gt;0,"DA","NE")</f>
        <v>NE</v>
      </c>
      <c r="K77" s="14"/>
      <c r="L77" s="14" t="str">
        <f>IF(IFERROR(MATCH(Tabela_glavno[[#This Row],[Klasifikacija]],Tabela_EKO_03_03_baterije[Klasifikacija],0),0)&gt;0,"DA","NE")</f>
        <v>NE</v>
      </c>
      <c r="M77" s="15"/>
    </row>
    <row r="78" spans="1:13" ht="30" customHeight="1" thickBot="1" x14ac:dyDescent="0.3">
      <c r="A78" s="11" t="s">
        <v>286</v>
      </c>
      <c r="B78" s="12" t="str">
        <f>INDEX(Tabela_seznam_klasifikacij[Naziv odpadka],MATCH(Tabela_glavno[[#This Row],[Klasifikacija]],Tabela_seznam_klasifikacij[Klasifikacijska številka],0))</f>
        <v>Odpadni apneni mulj</v>
      </c>
      <c r="C78" s="12" t="str">
        <f>IFERROR(INDEX(Tabela_porocilo_o_nevarnih_lastnostih[Opomba],MATCH(Tabela_glavno[[#This Row],[Klasifikacija]],Tabela_porocilo_o_nevarnih_lastnostih[Klasifikacija],0)),"NE")</f>
        <v>NE</v>
      </c>
      <c r="D7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 s="13" t="str">
        <f>INDEX(Tabela_zbiralec_EKOL[Dovoljeno zbiranje],MATCH(Tabela_glavno[[#This Row],[Klasifikacija]],Tabela_zbiralec_EKOL[Klasifikacija],0))</f>
        <v>DA</v>
      </c>
      <c r="F78" s="13" t="str">
        <f>INDEX(Tabela_zbiralec_EKOL[Zbirna mesta],MATCH(Tabela_glavno[[#This Row],[Klasifikacija]],Tabela_zbiralec_EKOL[Klasifikacija],0))</f>
        <v>Laze</v>
      </c>
      <c r="G78" s="13" t="str" cm="1">
        <f t="array" ref="G78">_xlfn.TEXTJOIN(", ",TRUE,IF(Tabela_odstranjevanje[Klasifikacija]=Tabela_glavno[[#This Row],[Klasifikacija]],Tabela_odstranjevanje[Prejemnik],""))</f>
        <v/>
      </c>
      <c r="H78" s="14" t="str">
        <f>IF(IFERROR(MATCH(Tabela_glavno[[#This Row],[Klasifikacija]],Tabela_mesanica_190204[Klasifikacija],0),0)&gt;0,"DA","NE")</f>
        <v>NE</v>
      </c>
      <c r="I78" s="14" t="str" cm="1">
        <f t="array" ref="I7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 s="14" t="str">
        <f>IF(IFERROR(MATCH(Tabela_glavno[[#This Row],[Klasifikacija]],Tabela_mesanica_190208[Klasifikacija],0),0)&gt;0,"DA","NE")</f>
        <v>NE</v>
      </c>
      <c r="K78" s="14"/>
      <c r="L78" s="14" t="str">
        <f>IF(IFERROR(MATCH(Tabela_glavno[[#This Row],[Klasifikacija]],Tabela_EKO_03_03_baterije[Klasifikacija],0),0)&gt;0,"DA","NE")</f>
        <v>NE</v>
      </c>
      <c r="M78" s="15"/>
    </row>
    <row r="79" spans="1:13" ht="30" customHeight="1" thickBot="1" x14ac:dyDescent="0.3">
      <c r="A79" s="11" t="s">
        <v>287</v>
      </c>
      <c r="B79" s="12" t="str">
        <f>INDEX(Tabela_seznam_klasifikacij[Naziv odpadka],MATCH(Tabela_glavno[[#This Row],[Klasifikacija]],Tabela_seznam_klasifikacij[Klasifikacijska številka],0))</f>
        <v>Vlakninski rejekti (izvržki) in mulji vlaknin, polnil in premazov iz mehanske separacije</v>
      </c>
      <c r="C79" s="12" t="str">
        <f>IFERROR(INDEX(Tabela_porocilo_o_nevarnih_lastnostih[Opomba],MATCH(Tabela_glavno[[#This Row],[Klasifikacija]],Tabela_porocilo_o_nevarnih_lastnostih[Klasifikacija],0)),"NE")</f>
        <v>NE</v>
      </c>
      <c r="D7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 s="13" t="str">
        <f>INDEX(Tabela_zbiralec_EKOL[Dovoljeno zbiranje],MATCH(Tabela_glavno[[#This Row],[Klasifikacija]],Tabela_zbiralec_EKOL[Klasifikacija],0))</f>
        <v>DA</v>
      </c>
      <c r="F79" s="13" t="str">
        <f>INDEX(Tabela_zbiralec_EKOL[Zbirna mesta],MATCH(Tabela_glavno[[#This Row],[Klasifikacija]],Tabela_zbiralec_EKOL[Klasifikacija],0))</f>
        <v>Laze</v>
      </c>
      <c r="G79" s="13" t="str" cm="1">
        <f t="array" ref="G79">_xlfn.TEXTJOIN(", ",TRUE,IF(Tabela_odstranjevanje[Klasifikacija]=Tabela_glavno[[#This Row],[Klasifikacija]],Tabela_odstranjevanje[Prejemnik],""))</f>
        <v/>
      </c>
      <c r="H79" s="14" t="str">
        <f>IF(IFERROR(MATCH(Tabela_glavno[[#This Row],[Klasifikacija]],Tabela_mesanica_190204[Klasifikacija],0),0)&gt;0,"DA","NE")</f>
        <v>NE</v>
      </c>
      <c r="I79" s="14" t="str" cm="1">
        <f t="array" ref="I7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 s="14" t="str">
        <f>IF(IFERROR(MATCH(Tabela_glavno[[#This Row],[Klasifikacija]],Tabela_mesanica_190208[Klasifikacija],0),0)&gt;0,"DA","NE")</f>
        <v>NE</v>
      </c>
      <c r="K79" s="14"/>
      <c r="L79" s="14" t="str">
        <f>IF(IFERROR(MATCH(Tabela_glavno[[#This Row],[Klasifikacija]],Tabela_EKO_03_03_baterije[Klasifikacija],0),0)&gt;0,"DA","NE")</f>
        <v>NE</v>
      </c>
      <c r="M79" s="15"/>
    </row>
    <row r="80" spans="1:13" ht="30" customHeight="1" thickBot="1" x14ac:dyDescent="0.3">
      <c r="A80" s="11" t="s">
        <v>288</v>
      </c>
      <c r="B80" s="12" t="str">
        <f>INDEX(Tabela_seznam_klasifikacij[Naziv odpadka],MATCH(Tabela_glavno[[#This Row],[Klasifikacija]],Tabela_seznam_klasifikacij[Klasifikacijska številka],0))</f>
        <v>Mulji iz čiščenja odpadne vode na kraju nastanka, ki niso navedeni pod 03 03 10</v>
      </c>
      <c r="C80" s="12" t="str">
        <f>IFERROR(INDEX(Tabela_porocilo_o_nevarnih_lastnostih[Opomba],MATCH(Tabela_glavno[[#This Row],[Klasifikacija]],Tabela_porocilo_o_nevarnih_lastnostih[Klasifikacija],0)),"NE")</f>
        <v>NE</v>
      </c>
      <c r="D8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80" s="13" t="str">
        <f>INDEX(Tabela_zbiralec_EKOL[Dovoljeno zbiranje],MATCH(Tabela_glavno[[#This Row],[Klasifikacija]],Tabela_zbiralec_EKOL[Klasifikacija],0))</f>
        <v>DA</v>
      </c>
      <c r="F80" s="13" t="str">
        <f>INDEX(Tabela_zbiralec_EKOL[Zbirna mesta],MATCH(Tabela_glavno[[#This Row],[Klasifikacija]],Tabela_zbiralec_EKOL[Klasifikacija],0))</f>
        <v>Laze</v>
      </c>
      <c r="G80" s="13" t="str" cm="1">
        <f t="array" ref="G80">_xlfn.TEXTJOIN(", ",TRUE,IF(Tabela_odstranjevanje[Klasifikacija]=Tabela_glavno[[#This Row],[Klasifikacija]],Tabela_odstranjevanje[Prejemnik],""))</f>
        <v>Kemis</v>
      </c>
      <c r="H80" s="14" t="str">
        <f>IF(IFERROR(MATCH(Tabela_glavno[[#This Row],[Klasifikacija]],Tabela_mesanica_190204[Klasifikacija],0),0)&gt;0,"DA","NE")</f>
        <v>NE</v>
      </c>
      <c r="I80" s="14" t="str" cm="1">
        <f t="array" ref="I8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 s="14" t="str">
        <f>IF(IFERROR(MATCH(Tabela_glavno[[#This Row],[Klasifikacija]],Tabela_mesanica_190208[Klasifikacija],0),0)&gt;0,"DA","NE")</f>
        <v>NE</v>
      </c>
      <c r="K80" s="14"/>
      <c r="L80" s="14" t="str">
        <f>IF(IFERROR(MATCH(Tabela_glavno[[#This Row],[Klasifikacija]],Tabela_EKO_03_03_baterije[Klasifikacija],0),0)&gt;0,"DA","NE")</f>
        <v>NE</v>
      </c>
      <c r="M80" s="15"/>
    </row>
    <row r="81" spans="1:13" ht="30" customHeight="1" thickBot="1" x14ac:dyDescent="0.3">
      <c r="A81" s="11" t="s">
        <v>289</v>
      </c>
      <c r="B81" s="12" t="str">
        <f>INDEX(Tabela_seznam_klasifikacij[Naziv odpadka],MATCH(Tabela_glavno[[#This Row],[Klasifikacija]],Tabela_seznam_klasifikacij[Klasifikacijska številka],0))</f>
        <v>Drugi tovrstni odpadki</v>
      </c>
      <c r="C81" s="12" t="str">
        <f>IFERROR(INDEX(Tabela_porocilo_o_nevarnih_lastnostih[Opomba],MATCH(Tabela_glavno[[#This Row],[Klasifikacija]],Tabela_porocilo_o_nevarnih_lastnostih[Klasifikacija],0)),"NE")</f>
        <v>NE</v>
      </c>
      <c r="D8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1" s="13" t="str">
        <f>INDEX(Tabela_zbiralec_EKOL[Dovoljeno zbiranje],MATCH(Tabela_glavno[[#This Row],[Klasifikacija]],Tabela_zbiralec_EKOL[Klasifikacija],0))</f>
        <v>DA</v>
      </c>
      <c r="F81" s="13" t="str">
        <f>INDEX(Tabela_zbiralec_EKOL[Zbirna mesta],MATCH(Tabela_glavno[[#This Row],[Klasifikacija]],Tabela_zbiralec_EKOL[Klasifikacija],0))</f>
        <v>Laze</v>
      </c>
      <c r="G81" s="13" t="str" cm="1">
        <f t="array" ref="G81">_xlfn.TEXTJOIN(", ",TRUE,IF(Tabela_odstranjevanje[Klasifikacija]=Tabela_glavno[[#This Row],[Klasifikacija]],Tabela_odstranjevanje[Prejemnik],""))</f>
        <v/>
      </c>
      <c r="H81" s="14" t="str">
        <f>IF(IFERROR(MATCH(Tabela_glavno[[#This Row],[Klasifikacija]],Tabela_mesanica_190204[Klasifikacija],0),0)&gt;0,"DA","NE")</f>
        <v>NE</v>
      </c>
      <c r="I81" s="14" t="str" cm="1">
        <f t="array" ref="I8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1" s="14" t="str">
        <f>IF(IFERROR(MATCH(Tabela_glavno[[#This Row],[Klasifikacija]],Tabela_mesanica_190208[Klasifikacija],0),0)&gt;0,"DA","NE")</f>
        <v>NE</v>
      </c>
      <c r="K81" s="14"/>
      <c r="L81" s="14" t="str">
        <f>IF(IFERROR(MATCH(Tabela_glavno[[#This Row],[Klasifikacija]],Tabela_EKO_03_03_baterije[Klasifikacija],0),0)&gt;0,"DA","NE")</f>
        <v>NE</v>
      </c>
      <c r="M81" s="15"/>
    </row>
    <row r="82" spans="1:13" ht="30" customHeight="1" thickBot="1" x14ac:dyDescent="0.3">
      <c r="A82" s="11" t="s">
        <v>293</v>
      </c>
      <c r="B82" s="12" t="str">
        <f>INDEX(Tabela_seznam_klasifikacij[Naziv odpadka],MATCH(Tabela_glavno[[#This Row],[Klasifikacija]],Tabela_seznam_klasifikacij[Klasifikacijska številka],0))</f>
        <v>Mezdra in odpadni luženi cepljenec</v>
      </c>
      <c r="C82" s="12" t="str">
        <f>IFERROR(INDEX(Tabela_porocilo_o_nevarnih_lastnostih[Opomba],MATCH(Tabela_glavno[[#This Row],[Klasifikacija]],Tabela_porocilo_o_nevarnih_lastnostih[Klasifikacija],0)),"NE")</f>
        <v>NE</v>
      </c>
      <c r="D8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2" s="13" t="str">
        <f>INDEX(Tabela_zbiralec_EKOL[Dovoljeno zbiranje],MATCH(Tabela_glavno[[#This Row],[Klasifikacija]],Tabela_zbiralec_EKOL[Klasifikacija],0))</f>
        <v>DA</v>
      </c>
      <c r="F82" s="13" t="str">
        <f>INDEX(Tabela_zbiralec_EKOL[Zbirna mesta],MATCH(Tabela_glavno[[#This Row],[Klasifikacija]],Tabela_zbiralec_EKOL[Klasifikacija],0))</f>
        <v>Laze</v>
      </c>
      <c r="G82" s="13" t="str" cm="1">
        <f t="array" ref="G82">_xlfn.TEXTJOIN(", ",TRUE,IF(Tabela_odstranjevanje[Klasifikacija]=Tabela_glavno[[#This Row],[Klasifikacija]],Tabela_odstranjevanje[Prejemnik],""))</f>
        <v/>
      </c>
      <c r="H82" s="14" t="str">
        <f>IF(IFERROR(MATCH(Tabela_glavno[[#This Row],[Klasifikacija]],Tabela_mesanica_190204[Klasifikacija],0),0)&gt;0,"DA","NE")</f>
        <v>NE</v>
      </c>
      <c r="I82" s="14" t="str" cm="1">
        <f t="array" ref="I8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 s="14" t="str">
        <f>IF(IFERROR(MATCH(Tabela_glavno[[#This Row],[Klasifikacija]],Tabela_mesanica_190208[Klasifikacija],0),0)&gt;0,"DA","NE")</f>
        <v>NE</v>
      </c>
      <c r="K82" s="14"/>
      <c r="L82" s="14" t="str">
        <f>IF(IFERROR(MATCH(Tabela_glavno[[#This Row],[Klasifikacija]],Tabela_EKO_03_03_baterije[Klasifikacija],0),0)&gt;0,"DA","NE")</f>
        <v>NE</v>
      </c>
      <c r="M82" s="15"/>
    </row>
    <row r="83" spans="1:13" ht="30" customHeight="1" thickBot="1" x14ac:dyDescent="0.3">
      <c r="A83" s="11" t="s">
        <v>294</v>
      </c>
      <c r="B83" s="12" t="str">
        <f>INDEX(Tabela_seznam_klasifikacij[Naziv odpadka],MATCH(Tabela_glavno[[#This Row],[Klasifikacija]],Tabela_seznam_klasifikacij[Klasifikacijska številka],0))</f>
        <v>Odpadki iz luženja</v>
      </c>
      <c r="C83" s="12" t="str">
        <f>IFERROR(INDEX(Tabela_porocilo_o_nevarnih_lastnostih[Opomba],MATCH(Tabela_glavno[[#This Row],[Klasifikacija]],Tabela_porocilo_o_nevarnih_lastnostih[Klasifikacija],0)),"NE")</f>
        <v>NE</v>
      </c>
      <c r="D8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3" s="13" t="str">
        <f>INDEX(Tabela_zbiralec_EKOL[Dovoljeno zbiranje],MATCH(Tabela_glavno[[#This Row],[Klasifikacija]],Tabela_zbiralec_EKOL[Klasifikacija],0))</f>
        <v>DA</v>
      </c>
      <c r="F83" s="13" t="str">
        <f>INDEX(Tabela_zbiralec_EKOL[Zbirna mesta],MATCH(Tabela_glavno[[#This Row],[Klasifikacija]],Tabela_zbiralec_EKOL[Klasifikacija],0))</f>
        <v>Laze</v>
      </c>
      <c r="G83" s="13" t="str" cm="1">
        <f t="array" ref="G83">_xlfn.TEXTJOIN(", ",TRUE,IF(Tabela_odstranjevanje[Klasifikacija]=Tabela_glavno[[#This Row],[Klasifikacija]],Tabela_odstranjevanje[Prejemnik],""))</f>
        <v/>
      </c>
      <c r="H83" s="14" t="str">
        <f>IF(IFERROR(MATCH(Tabela_glavno[[#This Row],[Klasifikacija]],Tabela_mesanica_190204[Klasifikacija],0),0)&gt;0,"DA","NE")</f>
        <v>NE</v>
      </c>
      <c r="I83" s="14" t="str" cm="1">
        <f t="array" ref="I8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 s="14" t="str">
        <f>IF(IFERROR(MATCH(Tabela_glavno[[#This Row],[Klasifikacija]],Tabela_mesanica_190208[Klasifikacija],0),0)&gt;0,"DA","NE")</f>
        <v>NE</v>
      </c>
      <c r="K83" s="14"/>
      <c r="L83" s="14" t="str">
        <f>IF(IFERROR(MATCH(Tabela_glavno[[#This Row],[Klasifikacija]],Tabela_EKO_03_03_baterije[Klasifikacija],0),0)&gt;0,"DA","NE")</f>
        <v>NE</v>
      </c>
      <c r="M83" s="15"/>
    </row>
    <row r="84" spans="1:13" ht="30" customHeight="1" thickBot="1" x14ac:dyDescent="0.3">
      <c r="A84" s="11" t="s">
        <v>9</v>
      </c>
      <c r="B84" s="12" t="str">
        <f>INDEX(Tabela_seznam_klasifikacij[Naziv odpadka],MATCH(Tabela_glavno[[#This Row],[Klasifikacija]],Tabela_seznam_klasifikacij[Klasifikacijska številka],0))</f>
        <v>Odpadki iz razmaščevanja, ki vsebujejo topila, brez tekoče faze</v>
      </c>
      <c r="C84" s="12" t="str">
        <f>IFERROR(INDEX(Tabela_porocilo_o_nevarnih_lastnostih[Opomba],MATCH(Tabela_glavno[[#This Row],[Klasifikacija]],Tabela_porocilo_o_nevarnih_lastnostih[Klasifikacija],0)),"NE")</f>
        <v>NE</v>
      </c>
      <c r="D8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4" s="13" t="str">
        <f>INDEX(Tabela_zbiralec_EKOL[Dovoljeno zbiranje],MATCH(Tabela_glavno[[#This Row],[Klasifikacija]],Tabela_zbiralec_EKOL[Klasifikacija],0))</f>
        <v>DA</v>
      </c>
      <c r="F84" s="13" t="str">
        <f>INDEX(Tabela_zbiralec_EKOL[Zbirna mesta],MATCH(Tabela_glavno[[#This Row],[Klasifikacija]],Tabela_zbiralec_EKOL[Klasifikacija],0))</f>
        <v>Laze</v>
      </c>
      <c r="G84" s="13" t="str" cm="1">
        <f t="array" ref="G84">_xlfn.TEXTJOIN(", ",TRUE,IF(Tabela_odstranjevanje[Klasifikacija]=Tabela_glavno[[#This Row],[Klasifikacija]],Tabela_odstranjevanje[Prejemnik],""))</f>
        <v/>
      </c>
      <c r="H84" s="14" t="str">
        <f>IF(IFERROR(MATCH(Tabela_glavno[[#This Row],[Klasifikacija]],Tabela_mesanica_190204[Klasifikacija],0),0)&gt;0,"DA","NE")</f>
        <v>DA</v>
      </c>
      <c r="I84" s="14" t="str" cm="1">
        <f t="array" ref="I8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4" s="14" t="str">
        <f>IF(IFERROR(MATCH(Tabela_glavno[[#This Row],[Klasifikacija]],Tabela_mesanica_190208[Klasifikacija],0),0)&gt;0,"DA","NE")</f>
        <v>DA</v>
      </c>
      <c r="K84" s="14"/>
      <c r="L84" s="14" t="str">
        <f>IF(IFERROR(MATCH(Tabela_glavno[[#This Row],[Klasifikacija]],Tabela_EKO_03_03_baterije[Klasifikacija],0),0)&gt;0,"DA","NE")</f>
        <v>NE</v>
      </c>
      <c r="M84" s="15"/>
    </row>
    <row r="85" spans="1:13" ht="30" customHeight="1" thickBot="1" x14ac:dyDescent="0.3">
      <c r="A85" s="11" t="s">
        <v>295</v>
      </c>
      <c r="B85" s="12" t="str">
        <f>INDEX(Tabela_seznam_klasifikacij[Naziv odpadka],MATCH(Tabela_glavno[[#This Row],[Klasifikacija]],Tabela_seznam_klasifikacij[Klasifikacijska številka],0))</f>
        <v>Strojilna kopel, ki vsebuje krom</v>
      </c>
      <c r="C85" s="12" t="str">
        <f>IFERROR(INDEX(Tabela_porocilo_o_nevarnih_lastnostih[Opomba],MATCH(Tabela_glavno[[#This Row],[Klasifikacija]],Tabela_porocilo_o_nevarnih_lastnostih[Klasifikacija],0)),"NE")</f>
        <v>NE</v>
      </c>
      <c r="D8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5" s="13" t="str">
        <f>INDEX(Tabela_zbiralec_EKOL[Dovoljeno zbiranje],MATCH(Tabela_glavno[[#This Row],[Klasifikacija]],Tabela_zbiralec_EKOL[Klasifikacija],0))</f>
        <v>DA</v>
      </c>
      <c r="F85" s="13" t="str">
        <f>INDEX(Tabela_zbiralec_EKOL[Zbirna mesta],MATCH(Tabela_glavno[[#This Row],[Klasifikacija]],Tabela_zbiralec_EKOL[Klasifikacija],0))</f>
        <v>Laze</v>
      </c>
      <c r="G85" s="13" t="str" cm="1">
        <f t="array" ref="G85">_xlfn.TEXTJOIN(", ",TRUE,IF(Tabela_odstranjevanje[Klasifikacija]=Tabela_glavno[[#This Row],[Klasifikacija]],Tabela_odstranjevanje[Prejemnik],""))</f>
        <v/>
      </c>
      <c r="H85" s="14" t="str">
        <f>IF(IFERROR(MATCH(Tabela_glavno[[#This Row],[Klasifikacija]],Tabela_mesanica_190204[Klasifikacija],0),0)&gt;0,"DA","NE")</f>
        <v>NE</v>
      </c>
      <c r="I85" s="14" t="str" cm="1">
        <f t="array" ref="I8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5" s="14" t="str">
        <f>IF(IFERROR(MATCH(Tabela_glavno[[#This Row],[Klasifikacija]],Tabela_mesanica_190208[Klasifikacija],0),0)&gt;0,"DA","NE")</f>
        <v>NE</v>
      </c>
      <c r="K85" s="14"/>
      <c r="L85" s="14" t="str">
        <f>IF(IFERROR(MATCH(Tabela_glavno[[#This Row],[Klasifikacija]],Tabela_EKO_03_03_baterije[Klasifikacija],0),0)&gt;0,"DA","NE")</f>
        <v>NE</v>
      </c>
      <c r="M85" s="15"/>
    </row>
    <row r="86" spans="1:13" ht="30" customHeight="1" thickBot="1" x14ac:dyDescent="0.3">
      <c r="A86" s="11" t="s">
        <v>296</v>
      </c>
      <c r="B86" s="12" t="str">
        <f>INDEX(Tabela_seznam_klasifikacij[Naziv odpadka],MATCH(Tabela_glavno[[#This Row],[Klasifikacija]],Tabela_seznam_klasifikacij[Klasifikacijska številka],0))</f>
        <v>Strojilna kopel, ki ne vsebuje kroma</v>
      </c>
      <c r="C86" s="12" t="str">
        <f>IFERROR(INDEX(Tabela_porocilo_o_nevarnih_lastnostih[Opomba],MATCH(Tabela_glavno[[#This Row],[Klasifikacija]],Tabela_porocilo_o_nevarnih_lastnostih[Klasifikacija],0)),"NE")</f>
        <v>NE</v>
      </c>
      <c r="D8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6" s="13" t="str">
        <f>INDEX(Tabela_zbiralec_EKOL[Dovoljeno zbiranje],MATCH(Tabela_glavno[[#This Row],[Klasifikacija]],Tabela_zbiralec_EKOL[Klasifikacija],0))</f>
        <v>DA</v>
      </c>
      <c r="F86" s="13" t="str">
        <f>INDEX(Tabela_zbiralec_EKOL[Zbirna mesta],MATCH(Tabela_glavno[[#This Row],[Klasifikacija]],Tabela_zbiralec_EKOL[Klasifikacija],0))</f>
        <v>Laze</v>
      </c>
      <c r="G86" s="13" t="str" cm="1">
        <f t="array" ref="G86">_xlfn.TEXTJOIN(", ",TRUE,IF(Tabela_odstranjevanje[Klasifikacija]=Tabela_glavno[[#This Row],[Klasifikacija]],Tabela_odstranjevanje[Prejemnik],""))</f>
        <v/>
      </c>
      <c r="H86" s="14" t="str">
        <f>IF(IFERROR(MATCH(Tabela_glavno[[#This Row],[Klasifikacija]],Tabela_mesanica_190204[Klasifikacija],0),0)&gt;0,"DA","NE")</f>
        <v>NE</v>
      </c>
      <c r="I86" s="14" t="str" cm="1">
        <f t="array" ref="I8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6" s="14" t="str">
        <f>IF(IFERROR(MATCH(Tabela_glavno[[#This Row],[Klasifikacija]],Tabela_mesanica_190208[Klasifikacija],0),0)&gt;0,"DA","NE")</f>
        <v>NE</v>
      </c>
      <c r="K86" s="14"/>
      <c r="L86" s="14" t="str">
        <f>IF(IFERROR(MATCH(Tabela_glavno[[#This Row],[Klasifikacija]],Tabela_EKO_03_03_baterije[Klasifikacija],0),0)&gt;0,"DA","NE")</f>
        <v>NE</v>
      </c>
      <c r="M86" s="15"/>
    </row>
    <row r="87" spans="1:13" ht="30" customHeight="1" thickBot="1" x14ac:dyDescent="0.3">
      <c r="A87" s="11" t="s">
        <v>297</v>
      </c>
      <c r="B87" s="12" t="str">
        <f>INDEX(Tabela_seznam_klasifikacij[Naziv odpadka],MATCH(Tabela_glavno[[#This Row],[Klasifikacija]],Tabela_seznam_klasifikacij[Klasifikacijska številka],0))</f>
        <v>Mulji, ki vsebujejo krom, zlasti iz čiščenja odpadne vode na kraju nastanka</v>
      </c>
      <c r="C87" s="12" t="str">
        <f>IFERROR(INDEX(Tabela_porocilo_o_nevarnih_lastnostih[Opomba],MATCH(Tabela_glavno[[#This Row],[Klasifikacija]],Tabela_porocilo_o_nevarnih_lastnostih[Klasifikacija],0)),"NE")</f>
        <v>NE</v>
      </c>
      <c r="D8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7" s="13" t="str">
        <f>INDEX(Tabela_zbiralec_EKOL[Dovoljeno zbiranje],MATCH(Tabela_glavno[[#This Row],[Klasifikacija]],Tabela_zbiralec_EKOL[Klasifikacija],0))</f>
        <v>DA</v>
      </c>
      <c r="F87" s="13" t="str">
        <f>INDEX(Tabela_zbiralec_EKOL[Zbirna mesta],MATCH(Tabela_glavno[[#This Row],[Klasifikacija]],Tabela_zbiralec_EKOL[Klasifikacija],0))</f>
        <v>Laze</v>
      </c>
      <c r="G87" s="13" t="str" cm="1">
        <f t="array" ref="G87">_xlfn.TEXTJOIN(", ",TRUE,IF(Tabela_odstranjevanje[Klasifikacija]=Tabela_glavno[[#This Row],[Klasifikacija]],Tabela_odstranjevanje[Prejemnik],""))</f>
        <v/>
      </c>
      <c r="H87" s="14" t="str">
        <f>IF(IFERROR(MATCH(Tabela_glavno[[#This Row],[Klasifikacija]],Tabela_mesanica_190204[Klasifikacija],0),0)&gt;0,"DA","NE")</f>
        <v>NE</v>
      </c>
      <c r="I87" s="14" t="str" cm="1">
        <f t="array" ref="I8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7" s="14" t="str">
        <f>IF(IFERROR(MATCH(Tabela_glavno[[#This Row],[Klasifikacija]],Tabela_mesanica_190208[Klasifikacija],0),0)&gt;0,"DA","NE")</f>
        <v>NE</v>
      </c>
      <c r="K87" s="14"/>
      <c r="L87" s="14" t="str">
        <f>IF(IFERROR(MATCH(Tabela_glavno[[#This Row],[Klasifikacija]],Tabela_EKO_03_03_baterije[Klasifikacija],0),0)&gt;0,"DA","NE")</f>
        <v>NE</v>
      </c>
      <c r="M87" s="15"/>
    </row>
    <row r="88" spans="1:13" ht="30" customHeight="1" thickBot="1" x14ac:dyDescent="0.3">
      <c r="A88" s="11" t="s">
        <v>298</v>
      </c>
      <c r="B88" s="12" t="str">
        <f>INDEX(Tabela_seznam_klasifikacij[Naziv odpadka],MATCH(Tabela_glavno[[#This Row],[Klasifikacija]],Tabela_seznam_klasifikacij[Klasifikacijska številka],0))</f>
        <v>Mulji, ki ne vsebujejo kroma, zlasti iz čiščenja odpadne vode na kraju nastanka</v>
      </c>
      <c r="C88" s="12" t="str">
        <f>IFERROR(INDEX(Tabela_porocilo_o_nevarnih_lastnostih[Opomba],MATCH(Tabela_glavno[[#This Row],[Klasifikacija]],Tabela_porocilo_o_nevarnih_lastnostih[Klasifikacija],0)),"NE")</f>
        <v>NE</v>
      </c>
      <c r="D8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8" s="13" t="str">
        <f>INDEX(Tabela_zbiralec_EKOL[Dovoljeno zbiranje],MATCH(Tabela_glavno[[#This Row],[Klasifikacija]],Tabela_zbiralec_EKOL[Klasifikacija],0))</f>
        <v>DA</v>
      </c>
      <c r="F88" s="13" t="str">
        <f>INDEX(Tabela_zbiralec_EKOL[Zbirna mesta],MATCH(Tabela_glavno[[#This Row],[Klasifikacija]],Tabela_zbiralec_EKOL[Klasifikacija],0))</f>
        <v>Laze</v>
      </c>
      <c r="G88" s="13" t="str" cm="1">
        <f t="array" ref="G88">_xlfn.TEXTJOIN(", ",TRUE,IF(Tabela_odstranjevanje[Klasifikacija]=Tabela_glavno[[#This Row],[Klasifikacija]],Tabela_odstranjevanje[Prejemnik],""))</f>
        <v/>
      </c>
      <c r="H88" s="14" t="str">
        <f>IF(IFERROR(MATCH(Tabela_glavno[[#This Row],[Klasifikacija]],Tabela_mesanica_190204[Klasifikacija],0),0)&gt;0,"DA","NE")</f>
        <v>NE</v>
      </c>
      <c r="I88" s="14" t="str" cm="1">
        <f t="array" ref="I8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8" s="14" t="str">
        <f>IF(IFERROR(MATCH(Tabela_glavno[[#This Row],[Klasifikacija]],Tabela_mesanica_190208[Klasifikacija],0),0)&gt;0,"DA","NE")</f>
        <v>NE</v>
      </c>
      <c r="K88" s="14"/>
      <c r="L88" s="14" t="str">
        <f>IF(IFERROR(MATCH(Tabela_glavno[[#This Row],[Klasifikacija]],Tabela_EKO_03_03_baterije[Klasifikacija],0),0)&gt;0,"DA","NE")</f>
        <v>NE</v>
      </c>
      <c r="M88" s="15"/>
    </row>
    <row r="89" spans="1:13" ht="30" customHeight="1" thickBot="1" x14ac:dyDescent="0.3">
      <c r="A89" s="11" t="s">
        <v>1211</v>
      </c>
      <c r="B89" s="12" t="str">
        <f>INDEX(Tabela_seznam_klasifikacij[Naziv odpadka],MATCH(Tabela_glavno[[#This Row],[Klasifikacija]],Tabela_seznam_klasifikacij[Klasifikacijska številka],0))</f>
        <v>Odpadno strojeno usnje, ki vsebuje krom (ostružki, odrezki, brusilni prah)</v>
      </c>
      <c r="C89" s="12" t="str">
        <f>IFERROR(INDEX(Tabela_porocilo_o_nevarnih_lastnostih[Opomba],MATCH(Tabela_glavno[[#This Row],[Klasifikacija]],Tabela_porocilo_o_nevarnih_lastnostih[Klasifikacija],0)),"NE")</f>
        <v>NE</v>
      </c>
      <c r="D8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9" s="13" t="str">
        <f>INDEX(Tabela_zbiralec_EKOL[Dovoljeno zbiranje],MATCH(Tabela_glavno[[#This Row],[Klasifikacija]],Tabela_zbiralec_EKOL[Klasifikacija],0))</f>
        <v>DA</v>
      </c>
      <c r="F89" s="13" t="str">
        <f>INDEX(Tabela_zbiralec_EKOL[Zbirna mesta],MATCH(Tabela_glavno[[#This Row],[Klasifikacija]],Tabela_zbiralec_EKOL[Klasifikacija],0))</f>
        <v>Laze</v>
      </c>
      <c r="G89" s="13" t="str" cm="1">
        <f t="array" ref="G89">_xlfn.TEXTJOIN(", ",TRUE,IF(Tabela_odstranjevanje[Klasifikacija]=Tabela_glavno[[#This Row],[Klasifikacija]],Tabela_odstranjevanje[Prejemnik],""))</f>
        <v/>
      </c>
      <c r="H89" s="14" t="str">
        <f>IF(IFERROR(MATCH(Tabela_glavno[[#This Row],[Klasifikacija]],Tabela_mesanica_190204[Klasifikacija],0),0)&gt;0,"DA","NE")</f>
        <v>NE</v>
      </c>
      <c r="I89" s="14" t="str" cm="1">
        <f t="array" ref="I8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9" s="14" t="str">
        <f>IF(IFERROR(MATCH(Tabela_glavno[[#This Row],[Klasifikacija]],Tabela_mesanica_190208[Klasifikacija],0),0)&gt;0,"DA","NE")</f>
        <v>NE</v>
      </c>
      <c r="K89" s="14"/>
      <c r="L89" s="14" t="str">
        <f>IF(IFERROR(MATCH(Tabela_glavno[[#This Row],[Klasifikacija]],Tabela_EKO_03_03_baterije[Klasifikacija],0),0)&gt;0,"DA","NE")</f>
        <v>NE</v>
      </c>
      <c r="M89" s="15"/>
    </row>
    <row r="90" spans="1:13" ht="30" customHeight="1" thickBot="1" x14ac:dyDescent="0.3">
      <c r="A90" s="11" t="s">
        <v>299</v>
      </c>
      <c r="B90" s="12" t="str">
        <f>INDEX(Tabela_seznam_klasifikacij[Naziv odpadka],MATCH(Tabela_glavno[[#This Row],[Klasifikacija]],Tabela_seznam_klasifikacij[Klasifikacijska številka],0))</f>
        <v>Odpadki iz oplemenitenja in dodelave krzna in usnja</v>
      </c>
      <c r="C90" s="12" t="str">
        <f>IFERROR(INDEX(Tabela_porocilo_o_nevarnih_lastnostih[Opomba],MATCH(Tabela_glavno[[#This Row],[Klasifikacija]],Tabela_porocilo_o_nevarnih_lastnostih[Klasifikacija],0)),"NE")</f>
        <v>NE</v>
      </c>
      <c r="D9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0" s="13" t="str">
        <f>INDEX(Tabela_zbiralec_EKOL[Dovoljeno zbiranje],MATCH(Tabela_glavno[[#This Row],[Klasifikacija]],Tabela_zbiralec_EKOL[Klasifikacija],0))</f>
        <v>DA</v>
      </c>
      <c r="F90" s="13" t="str">
        <f>INDEX(Tabela_zbiralec_EKOL[Zbirna mesta],MATCH(Tabela_glavno[[#This Row],[Klasifikacija]],Tabela_zbiralec_EKOL[Klasifikacija],0))</f>
        <v>Laze</v>
      </c>
      <c r="G90" s="13" t="str" cm="1">
        <f t="array" ref="G90">_xlfn.TEXTJOIN(", ",TRUE,IF(Tabela_odstranjevanje[Klasifikacija]=Tabela_glavno[[#This Row],[Klasifikacija]],Tabela_odstranjevanje[Prejemnik],""))</f>
        <v/>
      </c>
      <c r="H90" s="14" t="str">
        <f>IF(IFERROR(MATCH(Tabela_glavno[[#This Row],[Klasifikacija]],Tabela_mesanica_190204[Klasifikacija],0),0)&gt;0,"DA","NE")</f>
        <v>NE</v>
      </c>
      <c r="I90" s="14" t="str" cm="1">
        <f t="array" ref="I9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0" s="14" t="str">
        <f>IF(IFERROR(MATCH(Tabela_glavno[[#This Row],[Klasifikacija]],Tabela_mesanica_190208[Klasifikacija],0),0)&gt;0,"DA","NE")</f>
        <v>NE</v>
      </c>
      <c r="K90" s="14"/>
      <c r="L90" s="14" t="str">
        <f>IF(IFERROR(MATCH(Tabela_glavno[[#This Row],[Klasifikacija]],Tabela_EKO_03_03_baterije[Klasifikacija],0),0)&gt;0,"DA","NE")</f>
        <v>NE</v>
      </c>
      <c r="M90" s="15"/>
    </row>
    <row r="91" spans="1:13" ht="30" customHeight="1" thickBot="1" x14ac:dyDescent="0.3">
      <c r="A91" s="11" t="s">
        <v>300</v>
      </c>
      <c r="B91" s="12" t="str">
        <f>INDEX(Tabela_seznam_klasifikacij[Naziv odpadka],MATCH(Tabela_glavno[[#This Row],[Klasifikacija]],Tabela_seznam_klasifikacij[Klasifikacijska številka],0))</f>
        <v>Drugi tovrstni odpadki</v>
      </c>
      <c r="C91" s="12" t="str">
        <f>IFERROR(INDEX(Tabela_porocilo_o_nevarnih_lastnostih[Opomba],MATCH(Tabela_glavno[[#This Row],[Klasifikacija]],Tabela_porocilo_o_nevarnih_lastnostih[Klasifikacija],0)),"NE")</f>
        <v>NE</v>
      </c>
      <c r="D9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1" s="13" t="str">
        <f>INDEX(Tabela_zbiralec_EKOL[Dovoljeno zbiranje],MATCH(Tabela_glavno[[#This Row],[Klasifikacija]],Tabela_zbiralec_EKOL[Klasifikacija],0))</f>
        <v>DA</v>
      </c>
      <c r="F91" s="13" t="str">
        <f>INDEX(Tabela_zbiralec_EKOL[Zbirna mesta],MATCH(Tabela_glavno[[#This Row],[Klasifikacija]],Tabela_zbiralec_EKOL[Klasifikacija],0))</f>
        <v>Laze</v>
      </c>
      <c r="G91" s="13" t="str" cm="1">
        <f t="array" ref="G91">_xlfn.TEXTJOIN(", ",TRUE,IF(Tabela_odstranjevanje[Klasifikacija]=Tabela_glavno[[#This Row],[Klasifikacija]],Tabela_odstranjevanje[Prejemnik],""))</f>
        <v/>
      </c>
      <c r="H91" s="14" t="str">
        <f>IF(IFERROR(MATCH(Tabela_glavno[[#This Row],[Klasifikacija]],Tabela_mesanica_190204[Klasifikacija],0),0)&gt;0,"DA","NE")</f>
        <v>NE</v>
      </c>
      <c r="I91" s="14" t="str" cm="1">
        <f t="array" ref="I9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1" s="14" t="str">
        <f>IF(IFERROR(MATCH(Tabela_glavno[[#This Row],[Klasifikacija]],Tabela_mesanica_190208[Klasifikacija],0),0)&gt;0,"DA","NE")</f>
        <v>NE</v>
      </c>
      <c r="K91" s="14"/>
      <c r="L91" s="14" t="str">
        <f>IF(IFERROR(MATCH(Tabela_glavno[[#This Row],[Klasifikacija]],Tabela_EKO_03_03_baterije[Klasifikacija],0),0)&gt;0,"DA","NE")</f>
        <v>NE</v>
      </c>
      <c r="M91" s="15"/>
    </row>
    <row r="92" spans="1:13" ht="30" customHeight="1" thickBot="1" x14ac:dyDescent="0.3">
      <c r="A92" s="11" t="s">
        <v>303</v>
      </c>
      <c r="B92" s="12" t="str">
        <f>INDEX(Tabela_seznam_klasifikacij[Naziv odpadka],MATCH(Tabela_glavno[[#This Row],[Klasifikacija]],Tabela_seznam_klasifikacij[Klasifikacijska številka],0))</f>
        <v>Odpadni sestavljeni materiali (impregniran tekstil, elastomeri, plastomeri)</v>
      </c>
      <c r="C92" s="12" t="str">
        <f>IFERROR(INDEX(Tabela_porocilo_o_nevarnih_lastnostih[Opomba],MATCH(Tabela_glavno[[#This Row],[Klasifikacija]],Tabela_porocilo_o_nevarnih_lastnostih[Klasifikacija],0)),"NE")</f>
        <v>NE</v>
      </c>
      <c r="D9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2" s="13" t="str">
        <f>INDEX(Tabela_zbiralec_EKOL[Dovoljeno zbiranje],MATCH(Tabela_glavno[[#This Row],[Klasifikacija]],Tabela_zbiralec_EKOL[Klasifikacija],0))</f>
        <v>DA</v>
      </c>
      <c r="F92" s="13" t="str">
        <f>INDEX(Tabela_zbiralec_EKOL[Zbirna mesta],MATCH(Tabela_glavno[[#This Row],[Klasifikacija]],Tabela_zbiralec_EKOL[Klasifikacija],0))</f>
        <v>Laze</v>
      </c>
      <c r="G92" s="13" t="str" cm="1">
        <f t="array" ref="G92">_xlfn.TEXTJOIN(", ",TRUE,IF(Tabela_odstranjevanje[Klasifikacija]=Tabela_glavno[[#This Row],[Klasifikacija]],Tabela_odstranjevanje[Prejemnik],""))</f>
        <v/>
      </c>
      <c r="H92" s="14" t="str">
        <f>IF(IFERROR(MATCH(Tabela_glavno[[#This Row],[Klasifikacija]],Tabela_mesanica_190204[Klasifikacija],0),0)&gt;0,"DA","NE")</f>
        <v>NE</v>
      </c>
      <c r="I92" s="14" t="str" cm="1">
        <f t="array" ref="I9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2" s="14" t="str">
        <f>IF(IFERROR(MATCH(Tabela_glavno[[#This Row],[Klasifikacija]],Tabela_mesanica_190208[Klasifikacija],0),0)&gt;0,"DA","NE")</f>
        <v>NE</v>
      </c>
      <c r="K92" s="14"/>
      <c r="L92" s="14" t="str">
        <f>IF(IFERROR(MATCH(Tabela_glavno[[#This Row],[Klasifikacija]],Tabela_EKO_03_03_baterije[Klasifikacija],0),0)&gt;0,"DA","NE")</f>
        <v>NE</v>
      </c>
      <c r="M92" s="15"/>
    </row>
    <row r="93" spans="1:13" ht="30" customHeight="1" thickBot="1" x14ac:dyDescent="0.3">
      <c r="A93" s="11" t="s">
        <v>304</v>
      </c>
      <c r="B93" s="12" t="str">
        <f>INDEX(Tabela_seznam_klasifikacij[Naziv odpadka],MATCH(Tabela_glavno[[#This Row],[Klasifikacija]],Tabela_seznam_klasifikacij[Klasifikacijska številka],0))</f>
        <v>Organske snovi iz naravnih surovin (npr. maščobe, vosek)</v>
      </c>
      <c r="C93" s="12" t="str">
        <f>IFERROR(INDEX(Tabela_porocilo_o_nevarnih_lastnostih[Opomba],MATCH(Tabela_glavno[[#This Row],[Klasifikacija]],Tabela_porocilo_o_nevarnih_lastnostih[Klasifikacija],0)),"NE")</f>
        <v>NE</v>
      </c>
      <c r="D9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3" s="13" t="str">
        <f>INDEX(Tabela_zbiralec_EKOL[Dovoljeno zbiranje],MATCH(Tabela_glavno[[#This Row],[Klasifikacija]],Tabela_zbiralec_EKOL[Klasifikacija],0))</f>
        <v>DA</v>
      </c>
      <c r="F93" s="13" t="str">
        <f>INDEX(Tabela_zbiralec_EKOL[Zbirna mesta],MATCH(Tabela_glavno[[#This Row],[Klasifikacija]],Tabela_zbiralec_EKOL[Klasifikacija],0))</f>
        <v>Laze</v>
      </c>
      <c r="G93" s="13" t="str" cm="1">
        <f t="array" ref="G93">_xlfn.TEXTJOIN(", ",TRUE,IF(Tabela_odstranjevanje[Klasifikacija]=Tabela_glavno[[#This Row],[Klasifikacija]],Tabela_odstranjevanje[Prejemnik],""))</f>
        <v/>
      </c>
      <c r="H93" s="14" t="str">
        <f>IF(IFERROR(MATCH(Tabela_glavno[[#This Row],[Klasifikacija]],Tabela_mesanica_190204[Klasifikacija],0),0)&gt;0,"DA","NE")</f>
        <v>NE</v>
      </c>
      <c r="I93" s="14" t="str" cm="1">
        <f t="array" ref="I9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3" s="14" t="str">
        <f>IF(IFERROR(MATCH(Tabela_glavno[[#This Row],[Klasifikacija]],Tabela_mesanica_190208[Klasifikacija],0),0)&gt;0,"DA","NE")</f>
        <v>NE</v>
      </c>
      <c r="K93" s="14"/>
      <c r="L93" s="14" t="str">
        <f>IF(IFERROR(MATCH(Tabela_glavno[[#This Row],[Klasifikacija]],Tabela_EKO_03_03_baterije[Klasifikacija],0),0)&gt;0,"DA","NE")</f>
        <v>NE</v>
      </c>
      <c r="M93" s="15"/>
    </row>
    <row r="94" spans="1:13" ht="30" customHeight="1" thickBot="1" x14ac:dyDescent="0.3">
      <c r="A94" s="11" t="s">
        <v>126</v>
      </c>
      <c r="B94" s="12" t="str">
        <f>INDEX(Tabela_seznam_klasifikacij[Naziv odpadka],MATCH(Tabela_glavno[[#This Row],[Klasifikacija]],Tabela_seznam_klasifikacij[Klasifikacijska številka],0))</f>
        <v>Odpadki iz dodelave, ki vsebujejo organska topila</v>
      </c>
      <c r="C94" s="12" t="str">
        <f>IFERROR(INDEX(Tabela_porocilo_o_nevarnih_lastnostih[Opomba],MATCH(Tabela_glavno[[#This Row],[Klasifikacija]],Tabela_porocilo_o_nevarnih_lastnostih[Klasifikacija],0)),"NE")</f>
        <v>NE</v>
      </c>
      <c r="D9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4" s="13" t="str">
        <f>INDEX(Tabela_zbiralec_EKOL[Dovoljeno zbiranje],MATCH(Tabela_glavno[[#This Row],[Klasifikacija]],Tabela_zbiralec_EKOL[Klasifikacija],0))</f>
        <v>DA</v>
      </c>
      <c r="F94" s="13" t="str">
        <f>INDEX(Tabela_zbiralec_EKOL[Zbirna mesta],MATCH(Tabela_glavno[[#This Row],[Klasifikacija]],Tabela_zbiralec_EKOL[Klasifikacija],0))</f>
        <v>Laze</v>
      </c>
      <c r="G94" s="13" t="str" cm="1">
        <f t="array" ref="G94">_xlfn.TEXTJOIN(", ",TRUE,IF(Tabela_odstranjevanje[Klasifikacija]=Tabela_glavno[[#This Row],[Klasifikacija]],Tabela_odstranjevanje[Prejemnik],""))</f>
        <v/>
      </c>
      <c r="H94" s="14" t="str">
        <f>IF(IFERROR(MATCH(Tabela_glavno[[#This Row],[Klasifikacija]],Tabela_mesanica_190204[Klasifikacija],0),0)&gt;0,"DA","NE")</f>
        <v>NE</v>
      </c>
      <c r="I94" s="14" t="str" cm="1">
        <f t="array" ref="I9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4" s="14" t="str">
        <f>IF(IFERROR(MATCH(Tabela_glavno[[#This Row],[Klasifikacija]],Tabela_mesanica_190208[Klasifikacija],0),0)&gt;0,"DA","NE")</f>
        <v>DA</v>
      </c>
      <c r="K94" s="14"/>
      <c r="L94" s="14" t="str">
        <f>IF(IFERROR(MATCH(Tabela_glavno[[#This Row],[Klasifikacija]],Tabela_EKO_03_03_baterije[Klasifikacija],0),0)&gt;0,"DA","NE")</f>
        <v>NE</v>
      </c>
      <c r="M94" s="15"/>
    </row>
    <row r="95" spans="1:13" ht="30" customHeight="1" thickBot="1" x14ac:dyDescent="0.3">
      <c r="A95" s="11" t="s">
        <v>10</v>
      </c>
      <c r="B95" s="12" t="str">
        <f>INDEX(Tabela_seznam_klasifikacij[Naziv odpadka],MATCH(Tabela_glavno[[#This Row],[Klasifikacija]],Tabela_seznam_klasifikacij[Klasifikacijska številka],0))</f>
        <v>Odpadki iz dodelave, ki niso navedeni pod 04 02 14</v>
      </c>
      <c r="C95" s="12" t="str">
        <f>IFERROR(INDEX(Tabela_porocilo_o_nevarnih_lastnostih[Opomba],MATCH(Tabela_glavno[[#This Row],[Klasifikacija]],Tabela_porocilo_o_nevarnih_lastnostih[Klasifikacija],0)),"NE")</f>
        <v>Za mešanje</v>
      </c>
      <c r="D9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5" s="13" t="str">
        <f>INDEX(Tabela_zbiralec_EKOL[Dovoljeno zbiranje],MATCH(Tabela_glavno[[#This Row],[Klasifikacija]],Tabela_zbiralec_EKOL[Klasifikacija],0))</f>
        <v>DA</v>
      </c>
      <c r="F95" s="13" t="str">
        <f>INDEX(Tabela_zbiralec_EKOL[Zbirna mesta],MATCH(Tabela_glavno[[#This Row],[Klasifikacija]],Tabela_zbiralec_EKOL[Klasifikacija],0))</f>
        <v>Laze</v>
      </c>
      <c r="G95" s="13" t="str" cm="1">
        <f t="array" ref="G95">_xlfn.TEXTJOIN(", ",TRUE,IF(Tabela_odstranjevanje[Klasifikacija]=Tabela_glavno[[#This Row],[Klasifikacija]],Tabela_odstranjevanje[Prejemnik],""))</f>
        <v/>
      </c>
      <c r="H95" s="14" t="str">
        <f>IF(IFERROR(MATCH(Tabela_glavno[[#This Row],[Klasifikacija]],Tabela_mesanica_190204[Klasifikacija],0),0)&gt;0,"DA","NE")</f>
        <v>DA</v>
      </c>
      <c r="I95" s="14" t="str" cm="1">
        <f t="array" ref="I9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5" s="14" t="str">
        <f>IF(IFERROR(MATCH(Tabela_glavno[[#This Row],[Klasifikacija]],Tabela_mesanica_190208[Klasifikacija],0),0)&gt;0,"DA","NE")</f>
        <v>DA</v>
      </c>
      <c r="K95" s="14"/>
      <c r="L95" s="14" t="str">
        <f>IF(IFERROR(MATCH(Tabela_glavno[[#This Row],[Klasifikacija]],Tabela_EKO_03_03_baterije[Klasifikacija],0),0)&gt;0,"DA","NE")</f>
        <v>NE</v>
      </c>
      <c r="M95" s="15"/>
    </row>
    <row r="96" spans="1:13" ht="30" customHeight="1" thickBot="1" x14ac:dyDescent="0.3">
      <c r="A96" s="11" t="s">
        <v>11</v>
      </c>
      <c r="B96" s="12" t="str">
        <f>INDEX(Tabela_seznam_klasifikacij[Naziv odpadka],MATCH(Tabela_glavno[[#This Row],[Klasifikacija]],Tabela_seznam_klasifikacij[Klasifikacijska številka],0))</f>
        <v>Barvila in pigmenti, ki vsebujejo nevarne snovi</v>
      </c>
      <c r="C96" s="12" t="str">
        <f>IFERROR(INDEX(Tabela_porocilo_o_nevarnih_lastnostih[Opomba],MATCH(Tabela_glavno[[#This Row],[Klasifikacija]],Tabela_porocilo_o_nevarnih_lastnostih[Klasifikacija],0)),"NE")</f>
        <v>NE</v>
      </c>
      <c r="D9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6" s="13" t="str">
        <f>INDEX(Tabela_zbiralec_EKOL[Dovoljeno zbiranje],MATCH(Tabela_glavno[[#This Row],[Klasifikacija]],Tabela_zbiralec_EKOL[Klasifikacija],0))</f>
        <v>DA</v>
      </c>
      <c r="F96" s="13" t="str">
        <f>INDEX(Tabela_zbiralec_EKOL[Zbirna mesta],MATCH(Tabela_glavno[[#This Row],[Klasifikacija]],Tabela_zbiralec_EKOL[Klasifikacija],0))</f>
        <v>Laze</v>
      </c>
      <c r="G96" s="13" t="str" cm="1">
        <f t="array" ref="G96">_xlfn.TEXTJOIN(", ",TRUE,IF(Tabela_odstranjevanje[Klasifikacija]=Tabela_glavno[[#This Row],[Klasifikacija]],Tabela_odstranjevanje[Prejemnik],""))</f>
        <v/>
      </c>
      <c r="H96" s="14" t="str">
        <f>IF(IFERROR(MATCH(Tabela_glavno[[#This Row],[Klasifikacija]],Tabela_mesanica_190204[Klasifikacija],0),0)&gt;0,"DA","NE")</f>
        <v>DA</v>
      </c>
      <c r="I96" s="14" t="str" cm="1">
        <f t="array" ref="I9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6" s="14" t="str">
        <f>IF(IFERROR(MATCH(Tabela_glavno[[#This Row],[Klasifikacija]],Tabela_mesanica_190208[Klasifikacija],0),0)&gt;0,"DA","NE")</f>
        <v>DA</v>
      </c>
      <c r="K96" s="14"/>
      <c r="L96" s="14" t="str">
        <f>IF(IFERROR(MATCH(Tabela_glavno[[#This Row],[Klasifikacija]],Tabela_EKO_03_03_baterije[Klasifikacija],0),0)&gt;0,"DA","NE")</f>
        <v>NE</v>
      </c>
      <c r="M96" s="15"/>
    </row>
    <row r="97" spans="1:13" ht="30" customHeight="1" thickBot="1" x14ac:dyDescent="0.3">
      <c r="A97" s="11" t="s">
        <v>127</v>
      </c>
      <c r="B97" s="12" t="str">
        <f>INDEX(Tabela_seznam_klasifikacij[Naziv odpadka],MATCH(Tabela_glavno[[#This Row],[Klasifikacija]],Tabela_seznam_klasifikacij[Klasifikacijska številka],0))</f>
        <v>Barvila in pigmenti, ki niso navedeni pod 04 02 16</v>
      </c>
      <c r="C97" s="12" t="str">
        <f>IFERROR(INDEX(Tabela_porocilo_o_nevarnih_lastnostih[Opomba],MATCH(Tabela_glavno[[#This Row],[Klasifikacija]],Tabela_porocilo_o_nevarnih_lastnostih[Klasifikacija],0)),"NE")</f>
        <v>Za mešanje</v>
      </c>
      <c r="D9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7" s="13" t="str">
        <f>INDEX(Tabela_zbiralec_EKOL[Dovoljeno zbiranje],MATCH(Tabela_glavno[[#This Row],[Klasifikacija]],Tabela_zbiralec_EKOL[Klasifikacija],0))</f>
        <v>DA</v>
      </c>
      <c r="F97" s="13" t="str">
        <f>INDEX(Tabela_zbiralec_EKOL[Zbirna mesta],MATCH(Tabela_glavno[[#This Row],[Klasifikacija]],Tabela_zbiralec_EKOL[Klasifikacija],0))</f>
        <v>Laze</v>
      </c>
      <c r="G97" s="13" t="str" cm="1">
        <f t="array" ref="G97">_xlfn.TEXTJOIN(", ",TRUE,IF(Tabela_odstranjevanje[Klasifikacija]=Tabela_glavno[[#This Row],[Klasifikacija]],Tabela_odstranjevanje[Prejemnik],""))</f>
        <v/>
      </c>
      <c r="H97" s="14" t="str">
        <f>IF(IFERROR(MATCH(Tabela_glavno[[#This Row],[Klasifikacija]],Tabela_mesanica_190204[Klasifikacija],0),0)&gt;0,"DA","NE")</f>
        <v>NE</v>
      </c>
      <c r="I97" s="14" t="str" cm="1">
        <f t="array" ref="I9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7" s="14" t="str">
        <f>IF(IFERROR(MATCH(Tabela_glavno[[#This Row],[Klasifikacija]],Tabela_mesanica_190208[Klasifikacija],0),0)&gt;0,"DA","NE")</f>
        <v>DA</v>
      </c>
      <c r="K97" s="14"/>
      <c r="L97" s="14" t="str">
        <f>IF(IFERROR(MATCH(Tabela_glavno[[#This Row],[Klasifikacija]],Tabela_EKO_03_03_baterije[Klasifikacija],0),0)&gt;0,"DA","NE")</f>
        <v>NE</v>
      </c>
      <c r="M97" s="15"/>
    </row>
    <row r="98" spans="1:13" ht="30" customHeight="1" thickBot="1" x14ac:dyDescent="0.3">
      <c r="A98" s="11" t="s">
        <v>12</v>
      </c>
      <c r="B98" s="12" t="str">
        <f>INDEX(Tabela_seznam_klasifikacij[Naziv odpadka],MATCH(Tabela_glavno[[#This Row],[Klasifikacija]],Tabela_seznam_klasifikacij[Klasifikacijska številka],0))</f>
        <v>Mulji, ki vsebujejo nevarne snovi, iz čiščenja odpadne vode na kraju nastanka</v>
      </c>
      <c r="C98" s="12" t="str">
        <f>IFERROR(INDEX(Tabela_porocilo_o_nevarnih_lastnostih[Opomba],MATCH(Tabela_glavno[[#This Row],[Klasifikacija]],Tabela_porocilo_o_nevarnih_lastnostih[Klasifikacija],0)),"NE")</f>
        <v>NE</v>
      </c>
      <c r="D9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8" s="13" t="str">
        <f>INDEX(Tabela_zbiralec_EKOL[Dovoljeno zbiranje],MATCH(Tabela_glavno[[#This Row],[Klasifikacija]],Tabela_zbiralec_EKOL[Klasifikacija],0))</f>
        <v>DA</v>
      </c>
      <c r="F98" s="13" t="str">
        <f>INDEX(Tabela_zbiralec_EKOL[Zbirna mesta],MATCH(Tabela_glavno[[#This Row],[Klasifikacija]],Tabela_zbiralec_EKOL[Klasifikacija],0))</f>
        <v>Laze</v>
      </c>
      <c r="G98" s="13" t="str" cm="1">
        <f t="array" ref="G98">_xlfn.TEXTJOIN(", ",TRUE,IF(Tabela_odstranjevanje[Klasifikacija]=Tabela_glavno[[#This Row],[Klasifikacija]],Tabela_odstranjevanje[Prejemnik],""))</f>
        <v/>
      </c>
      <c r="H98" s="14" t="str">
        <f>IF(IFERROR(MATCH(Tabela_glavno[[#This Row],[Klasifikacija]],Tabela_mesanica_190204[Klasifikacija],0),0)&gt;0,"DA","NE")</f>
        <v>DA</v>
      </c>
      <c r="I98" s="14" t="str" cm="1">
        <f t="array" ref="I9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8" s="14" t="str">
        <f>IF(IFERROR(MATCH(Tabela_glavno[[#This Row],[Klasifikacija]],Tabela_mesanica_190208[Klasifikacija],0),0)&gt;0,"DA","NE")</f>
        <v>NE</v>
      </c>
      <c r="K98" s="14"/>
      <c r="L98" s="14" t="str">
        <f>IF(IFERROR(MATCH(Tabela_glavno[[#This Row],[Klasifikacija]],Tabela_EKO_03_03_baterije[Klasifikacija],0),0)&gt;0,"DA","NE")</f>
        <v>NE</v>
      </c>
      <c r="M98" s="15"/>
    </row>
    <row r="99" spans="1:13" ht="30" customHeight="1" thickBot="1" x14ac:dyDescent="0.3">
      <c r="A99" s="11" t="s">
        <v>305</v>
      </c>
      <c r="B99" s="12" t="str">
        <f>INDEX(Tabela_seznam_klasifikacij[Naziv odpadka],MATCH(Tabela_glavno[[#This Row],[Klasifikacija]],Tabela_seznam_klasifikacij[Klasifikacijska številka],0))</f>
        <v>Mulji iz čiščenja odpadne vode na kraju nastanka, ki niso navedeni pod 04 02 19</v>
      </c>
      <c r="C99" s="12" t="str">
        <f>IFERROR(INDEX(Tabela_porocilo_o_nevarnih_lastnostih[Opomba],MATCH(Tabela_glavno[[#This Row],[Klasifikacija]],Tabela_porocilo_o_nevarnih_lastnostih[Klasifikacija],0)),"NE")</f>
        <v>NE</v>
      </c>
      <c r="D9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99" s="13" t="str">
        <f>INDEX(Tabela_zbiralec_EKOL[Dovoljeno zbiranje],MATCH(Tabela_glavno[[#This Row],[Klasifikacija]],Tabela_zbiralec_EKOL[Klasifikacija],0))</f>
        <v>DA</v>
      </c>
      <c r="F99" s="13" t="str">
        <f>INDEX(Tabela_zbiralec_EKOL[Zbirna mesta],MATCH(Tabela_glavno[[#This Row],[Klasifikacija]],Tabela_zbiralec_EKOL[Klasifikacija],0))</f>
        <v>Laze</v>
      </c>
      <c r="G99" s="13" t="str" cm="1">
        <f t="array" ref="G99">_xlfn.TEXTJOIN(", ",TRUE,IF(Tabela_odstranjevanje[Klasifikacija]=Tabela_glavno[[#This Row],[Klasifikacija]],Tabela_odstranjevanje[Prejemnik],""))</f>
        <v/>
      </c>
      <c r="H99" s="14" t="str">
        <f>IF(IFERROR(MATCH(Tabela_glavno[[#This Row],[Klasifikacija]],Tabela_mesanica_190204[Klasifikacija],0),0)&gt;0,"DA","NE")</f>
        <v>NE</v>
      </c>
      <c r="I99" s="14" t="str" cm="1">
        <f t="array" ref="I9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99" s="14" t="str">
        <f>IF(IFERROR(MATCH(Tabela_glavno[[#This Row],[Klasifikacija]],Tabela_mesanica_190208[Klasifikacija],0),0)&gt;0,"DA","NE")</f>
        <v>NE</v>
      </c>
      <c r="K99" s="14"/>
      <c r="L99" s="14" t="str">
        <f>IF(IFERROR(MATCH(Tabela_glavno[[#This Row],[Klasifikacija]],Tabela_EKO_03_03_baterije[Klasifikacija],0),0)&gt;0,"DA","NE")</f>
        <v>NE</v>
      </c>
      <c r="M99" s="15"/>
    </row>
    <row r="100" spans="1:13" ht="30" customHeight="1" thickBot="1" x14ac:dyDescent="0.3">
      <c r="A100" s="11" t="s">
        <v>13</v>
      </c>
      <c r="B100" s="12" t="str">
        <f>INDEX(Tabela_seznam_klasifikacij[Naziv odpadka],MATCH(Tabela_glavno[[#This Row],[Klasifikacija]],Tabela_seznam_klasifikacij[Klasifikacijska številka],0))</f>
        <v>Odpadna neobdelana tekstilna vlakna</v>
      </c>
      <c r="C100" s="12" t="str">
        <f>IFERROR(INDEX(Tabela_porocilo_o_nevarnih_lastnostih[Opomba],MATCH(Tabela_glavno[[#This Row],[Klasifikacija]],Tabela_porocilo_o_nevarnih_lastnostih[Klasifikacija],0)),"NE")</f>
        <v>NE</v>
      </c>
      <c r="D10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0" s="13" t="str">
        <f>INDEX(Tabela_zbiralec_EKOL[Dovoljeno zbiranje],MATCH(Tabela_glavno[[#This Row],[Klasifikacija]],Tabela_zbiralec_EKOL[Klasifikacija],0))</f>
        <v>DA</v>
      </c>
      <c r="F100" s="13" t="str">
        <f>INDEX(Tabela_zbiralec_EKOL[Zbirna mesta],MATCH(Tabela_glavno[[#This Row],[Klasifikacija]],Tabela_zbiralec_EKOL[Klasifikacija],0))</f>
        <v>Laze</v>
      </c>
      <c r="G100" s="13" t="str" cm="1">
        <f t="array" ref="G100">_xlfn.TEXTJOIN(", ",TRUE,IF(Tabela_odstranjevanje[Klasifikacija]=Tabela_glavno[[#This Row],[Klasifikacija]],Tabela_odstranjevanje[Prejemnik],""))</f>
        <v/>
      </c>
      <c r="H100" s="14" t="str">
        <f>IF(IFERROR(MATCH(Tabela_glavno[[#This Row],[Klasifikacija]],Tabela_mesanica_190204[Klasifikacija],0),0)&gt;0,"DA","NE")</f>
        <v>DA</v>
      </c>
      <c r="I100" s="14" t="str" cm="1">
        <f t="array" ref="I10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0" s="14" t="str">
        <f>IF(IFERROR(MATCH(Tabela_glavno[[#This Row],[Klasifikacija]],Tabela_mesanica_190208[Klasifikacija],0),0)&gt;0,"DA","NE")</f>
        <v>NE</v>
      </c>
      <c r="K100" s="14"/>
      <c r="L100" s="14" t="str">
        <f>IF(IFERROR(MATCH(Tabela_glavno[[#This Row],[Klasifikacija]],Tabela_EKO_03_03_baterije[Klasifikacija],0),0)&gt;0,"DA","NE")</f>
        <v>NE</v>
      </c>
      <c r="M100" s="15"/>
    </row>
    <row r="101" spans="1:13" ht="30" customHeight="1" thickBot="1" x14ac:dyDescent="0.3">
      <c r="A101" s="11" t="s">
        <v>14</v>
      </c>
      <c r="B101" s="12" t="str">
        <f>INDEX(Tabela_seznam_klasifikacij[Naziv odpadka],MATCH(Tabela_glavno[[#This Row],[Klasifikacija]],Tabela_seznam_klasifikacij[Klasifikacijska številka],0))</f>
        <v>Odpadna obdelana tekstilna vlakna</v>
      </c>
      <c r="C101" s="12" t="str">
        <f>IFERROR(INDEX(Tabela_porocilo_o_nevarnih_lastnostih[Opomba],MATCH(Tabela_glavno[[#This Row],[Klasifikacija]],Tabela_porocilo_o_nevarnih_lastnostih[Klasifikacija],0)),"NE")</f>
        <v>NE</v>
      </c>
      <c r="D10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1" s="13" t="str">
        <f>INDEX(Tabela_zbiralec_EKOL[Dovoljeno zbiranje],MATCH(Tabela_glavno[[#This Row],[Klasifikacija]],Tabela_zbiralec_EKOL[Klasifikacija],0))</f>
        <v>DA</v>
      </c>
      <c r="F101" s="13" t="str">
        <f>INDEX(Tabela_zbiralec_EKOL[Zbirna mesta],MATCH(Tabela_glavno[[#This Row],[Klasifikacija]],Tabela_zbiralec_EKOL[Klasifikacija],0))</f>
        <v>Laze</v>
      </c>
      <c r="G101" s="13" t="str" cm="1">
        <f t="array" ref="G101">_xlfn.TEXTJOIN(", ",TRUE,IF(Tabela_odstranjevanje[Klasifikacija]=Tabela_glavno[[#This Row],[Klasifikacija]],Tabela_odstranjevanje[Prejemnik],""))</f>
        <v/>
      </c>
      <c r="H101" s="14" t="str">
        <f>IF(IFERROR(MATCH(Tabela_glavno[[#This Row],[Klasifikacija]],Tabela_mesanica_190204[Klasifikacija],0),0)&gt;0,"DA","NE")</f>
        <v>DA</v>
      </c>
      <c r="I101" s="14" t="str" cm="1">
        <f t="array" ref="I10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1" s="14" t="str">
        <f>IF(IFERROR(MATCH(Tabela_glavno[[#This Row],[Klasifikacija]],Tabela_mesanica_190208[Klasifikacija],0),0)&gt;0,"DA","NE")</f>
        <v>NE</v>
      </c>
      <c r="K101" s="14"/>
      <c r="L101" s="14" t="str">
        <f>IF(IFERROR(MATCH(Tabela_glavno[[#This Row],[Klasifikacija]],Tabela_EKO_03_03_baterije[Klasifikacija],0),0)&gt;0,"DA","NE")</f>
        <v>NE</v>
      </c>
      <c r="M101" s="15"/>
    </row>
    <row r="102" spans="1:13" ht="30" customHeight="1" thickBot="1" x14ac:dyDescent="0.3">
      <c r="A102" s="11" t="s">
        <v>306</v>
      </c>
      <c r="B102" s="12" t="str">
        <f>INDEX(Tabela_seznam_klasifikacij[Naziv odpadka],MATCH(Tabela_glavno[[#This Row],[Klasifikacija]],Tabela_seznam_klasifikacij[Klasifikacijska številka],0))</f>
        <v>Drugi tovrstni odpadki</v>
      </c>
      <c r="C102" s="12" t="str">
        <f>IFERROR(INDEX(Tabela_porocilo_o_nevarnih_lastnostih[Opomba],MATCH(Tabela_glavno[[#This Row],[Klasifikacija]],Tabela_porocilo_o_nevarnih_lastnostih[Klasifikacija],0)),"NE")</f>
        <v>NE</v>
      </c>
      <c r="D10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2" s="13" t="str">
        <f>INDEX(Tabela_zbiralec_EKOL[Dovoljeno zbiranje],MATCH(Tabela_glavno[[#This Row],[Klasifikacija]],Tabela_zbiralec_EKOL[Klasifikacija],0))</f>
        <v>DA</v>
      </c>
      <c r="F102" s="13" t="str">
        <f>INDEX(Tabela_zbiralec_EKOL[Zbirna mesta],MATCH(Tabela_glavno[[#This Row],[Klasifikacija]],Tabela_zbiralec_EKOL[Klasifikacija],0))</f>
        <v>Laze</v>
      </c>
      <c r="G102" s="13" t="str" cm="1">
        <f t="array" ref="G102">_xlfn.TEXTJOIN(", ",TRUE,IF(Tabela_odstranjevanje[Klasifikacija]=Tabela_glavno[[#This Row],[Klasifikacija]],Tabela_odstranjevanje[Prejemnik],""))</f>
        <v/>
      </c>
      <c r="H102" s="14" t="str">
        <f>IF(IFERROR(MATCH(Tabela_glavno[[#This Row],[Klasifikacija]],Tabela_mesanica_190204[Klasifikacija],0),0)&gt;0,"DA","NE")</f>
        <v>NE</v>
      </c>
      <c r="I102" s="14" t="str" cm="1">
        <f t="array" ref="I10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2" s="14" t="str">
        <f>IF(IFERROR(MATCH(Tabela_glavno[[#This Row],[Klasifikacija]],Tabela_mesanica_190208[Klasifikacija],0),0)&gt;0,"DA","NE")</f>
        <v>NE</v>
      </c>
      <c r="K102" s="14"/>
      <c r="L102" s="14" t="str">
        <f>IF(IFERROR(MATCH(Tabela_glavno[[#This Row],[Klasifikacija]],Tabela_EKO_03_03_baterije[Klasifikacija],0),0)&gt;0,"DA","NE")</f>
        <v>NE</v>
      </c>
      <c r="M102" s="15"/>
    </row>
    <row r="103" spans="1:13" ht="30" customHeight="1" thickBot="1" x14ac:dyDescent="0.3">
      <c r="A103" s="11" t="s">
        <v>316</v>
      </c>
      <c r="B103" s="12" t="str">
        <f>INDEX(Tabela_seznam_klasifikacij[Naziv odpadka],MATCH(Tabela_glavno[[#This Row],[Klasifikacija]],Tabela_seznam_klasifikacij[Klasifikacijska številka],0))</f>
        <v>Mulji iz razsoljevanja</v>
      </c>
      <c r="C103" s="12" t="str">
        <f>IFERROR(INDEX(Tabela_porocilo_o_nevarnih_lastnostih[Opomba],MATCH(Tabela_glavno[[#This Row],[Klasifikacija]],Tabela_porocilo_o_nevarnih_lastnostih[Klasifikacija],0)),"NE")</f>
        <v>NE</v>
      </c>
      <c r="D10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3" s="13" t="str">
        <f>INDEX(Tabela_zbiralec_EKOL[Dovoljeno zbiranje],MATCH(Tabela_glavno[[#This Row],[Klasifikacija]],Tabela_zbiralec_EKOL[Klasifikacija],0))</f>
        <v>DA</v>
      </c>
      <c r="F103" s="13" t="str">
        <f>INDEX(Tabela_zbiralec_EKOL[Zbirna mesta],MATCH(Tabela_glavno[[#This Row],[Klasifikacija]],Tabela_zbiralec_EKOL[Klasifikacija],0))</f>
        <v>Laze</v>
      </c>
      <c r="G103" s="13" t="str" cm="1">
        <f t="array" ref="G103">_xlfn.TEXTJOIN(", ",TRUE,IF(Tabela_odstranjevanje[Klasifikacija]=Tabela_glavno[[#This Row],[Klasifikacija]],Tabela_odstranjevanje[Prejemnik],""))</f>
        <v/>
      </c>
      <c r="H103" s="14" t="str">
        <f>IF(IFERROR(MATCH(Tabela_glavno[[#This Row],[Klasifikacija]],Tabela_mesanica_190204[Klasifikacija],0),0)&gt;0,"DA","NE")</f>
        <v>NE</v>
      </c>
      <c r="I103" s="14" t="str" cm="1">
        <f t="array" ref="I10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3" s="14" t="str">
        <f>IF(IFERROR(MATCH(Tabela_glavno[[#This Row],[Klasifikacija]],Tabela_mesanica_190208[Klasifikacija],0),0)&gt;0,"DA","NE")</f>
        <v>NE</v>
      </c>
      <c r="K103" s="14"/>
      <c r="L103" s="14" t="str">
        <f>IF(IFERROR(MATCH(Tabela_glavno[[#This Row],[Klasifikacija]],Tabela_EKO_03_03_baterije[Klasifikacija],0),0)&gt;0,"DA","NE")</f>
        <v>NE</v>
      </c>
      <c r="M103" s="15"/>
    </row>
    <row r="104" spans="1:13" ht="30" customHeight="1" thickBot="1" x14ac:dyDescent="0.3">
      <c r="A104" s="11" t="s">
        <v>15</v>
      </c>
      <c r="B104" s="12" t="str">
        <f>INDEX(Tabela_seznam_klasifikacij[Naziv odpadka],MATCH(Tabela_glavno[[#This Row],[Klasifikacija]],Tabela_seznam_klasifikacij[Klasifikacijska številka],0))</f>
        <v>Mulji z dna rezervoarjev</v>
      </c>
      <c r="C104" s="12" t="str">
        <f>IFERROR(INDEX(Tabela_porocilo_o_nevarnih_lastnostih[Opomba],MATCH(Tabela_glavno[[#This Row],[Klasifikacija]],Tabela_porocilo_o_nevarnih_lastnostih[Klasifikacija],0)),"NE")</f>
        <v>NE</v>
      </c>
      <c r="D10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4" s="13" t="str">
        <f>INDEX(Tabela_zbiralec_EKOL[Dovoljeno zbiranje],MATCH(Tabela_glavno[[#This Row],[Klasifikacija]],Tabela_zbiralec_EKOL[Klasifikacija],0))</f>
        <v>DA</v>
      </c>
      <c r="F104" s="13" t="str">
        <f>INDEX(Tabela_zbiralec_EKOL[Zbirna mesta],MATCH(Tabela_glavno[[#This Row],[Klasifikacija]],Tabela_zbiralec_EKOL[Klasifikacija],0))</f>
        <v>Laze</v>
      </c>
      <c r="G104" s="13" t="str" cm="1">
        <f t="array" ref="G104">_xlfn.TEXTJOIN(", ",TRUE,IF(Tabela_odstranjevanje[Klasifikacija]=Tabela_glavno[[#This Row],[Klasifikacija]],Tabela_odstranjevanje[Prejemnik],""))</f>
        <v/>
      </c>
      <c r="H104" s="14" t="str">
        <f>IF(IFERROR(MATCH(Tabela_glavno[[#This Row],[Klasifikacija]],Tabela_mesanica_190204[Klasifikacija],0),0)&gt;0,"DA","NE")</f>
        <v>DA</v>
      </c>
      <c r="I104" s="14" t="str" cm="1">
        <f t="array" ref="I10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4" s="14" t="str">
        <f>IF(IFERROR(MATCH(Tabela_glavno[[#This Row],[Klasifikacija]],Tabela_mesanica_190208[Klasifikacija],0),0)&gt;0,"DA","NE")</f>
        <v>NE</v>
      </c>
      <c r="K104" s="14"/>
      <c r="L104" s="14" t="str">
        <f>IF(IFERROR(MATCH(Tabela_glavno[[#This Row],[Klasifikacija]],Tabela_EKO_03_03_baterije[Klasifikacija],0),0)&gt;0,"DA","NE")</f>
        <v>NE</v>
      </c>
      <c r="M104" s="15"/>
    </row>
    <row r="105" spans="1:13" ht="30" customHeight="1" thickBot="1" x14ac:dyDescent="0.3">
      <c r="A105" s="11" t="s">
        <v>317</v>
      </c>
      <c r="B105" s="12" t="str">
        <f>INDEX(Tabela_seznam_klasifikacij[Naziv odpadka],MATCH(Tabela_glavno[[#This Row],[Klasifikacija]],Tabela_seznam_klasifikacij[Klasifikacijska številka],0))</f>
        <v>Kisli alkilni mulji</v>
      </c>
      <c r="C105" s="12" t="str">
        <f>IFERROR(INDEX(Tabela_porocilo_o_nevarnih_lastnostih[Opomba],MATCH(Tabela_glavno[[#This Row],[Klasifikacija]],Tabela_porocilo_o_nevarnih_lastnostih[Klasifikacija],0)),"NE")</f>
        <v>NE</v>
      </c>
      <c r="D10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5" s="13" t="str">
        <f>INDEX(Tabela_zbiralec_EKOL[Dovoljeno zbiranje],MATCH(Tabela_glavno[[#This Row],[Klasifikacija]],Tabela_zbiralec_EKOL[Klasifikacija],0))</f>
        <v>DA</v>
      </c>
      <c r="F105" s="13" t="str">
        <f>INDEX(Tabela_zbiralec_EKOL[Zbirna mesta],MATCH(Tabela_glavno[[#This Row],[Klasifikacija]],Tabela_zbiralec_EKOL[Klasifikacija],0))</f>
        <v>Laze</v>
      </c>
      <c r="G105" s="13" t="str" cm="1">
        <f t="array" ref="G105">_xlfn.TEXTJOIN(", ",TRUE,IF(Tabela_odstranjevanje[Klasifikacija]=Tabela_glavno[[#This Row],[Klasifikacija]],Tabela_odstranjevanje[Prejemnik],""))</f>
        <v/>
      </c>
      <c r="H105" s="14" t="str">
        <f>IF(IFERROR(MATCH(Tabela_glavno[[#This Row],[Klasifikacija]],Tabela_mesanica_190204[Klasifikacija],0),0)&gt;0,"DA","NE")</f>
        <v>NE</v>
      </c>
      <c r="I105" s="14" t="str" cm="1">
        <f t="array" ref="I10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5" s="14" t="str">
        <f>IF(IFERROR(MATCH(Tabela_glavno[[#This Row],[Klasifikacija]],Tabela_mesanica_190208[Klasifikacija],0),0)&gt;0,"DA","NE")</f>
        <v>NE</v>
      </c>
      <c r="K105" s="14"/>
      <c r="L105" s="14" t="str">
        <f>IF(IFERROR(MATCH(Tabela_glavno[[#This Row],[Klasifikacija]],Tabela_EKO_03_03_baterije[Klasifikacija],0),0)&gt;0,"DA","NE")</f>
        <v>NE</v>
      </c>
      <c r="M105" s="15"/>
    </row>
    <row r="106" spans="1:13" ht="30" customHeight="1" thickBot="1" x14ac:dyDescent="0.3">
      <c r="A106" s="11" t="s">
        <v>16</v>
      </c>
      <c r="B106" s="12" t="str">
        <f>INDEX(Tabela_seznam_klasifikacij[Naziv odpadka],MATCH(Tabela_glavno[[#This Row],[Klasifikacija]],Tabela_seznam_klasifikacij[Klasifikacijska številka],0))</f>
        <v>Razlitja nafte</v>
      </c>
      <c r="C106" s="12" t="str">
        <f>IFERROR(INDEX(Tabela_porocilo_o_nevarnih_lastnostih[Opomba],MATCH(Tabela_glavno[[#This Row],[Klasifikacija]],Tabela_porocilo_o_nevarnih_lastnostih[Klasifikacija],0)),"NE")</f>
        <v>NE</v>
      </c>
      <c r="D10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6" s="13" t="str">
        <f>INDEX(Tabela_zbiralec_EKOL[Dovoljeno zbiranje],MATCH(Tabela_glavno[[#This Row],[Klasifikacija]],Tabela_zbiralec_EKOL[Klasifikacija],0))</f>
        <v>DA</v>
      </c>
      <c r="F106" s="13" t="str">
        <f>INDEX(Tabela_zbiralec_EKOL[Zbirna mesta],MATCH(Tabela_glavno[[#This Row],[Klasifikacija]],Tabela_zbiralec_EKOL[Klasifikacija],0))</f>
        <v>Laze</v>
      </c>
      <c r="G106" s="13" t="str" cm="1">
        <f t="array" ref="G106">_xlfn.TEXTJOIN(", ",TRUE,IF(Tabela_odstranjevanje[Klasifikacija]=Tabela_glavno[[#This Row],[Klasifikacija]],Tabela_odstranjevanje[Prejemnik],""))</f>
        <v/>
      </c>
      <c r="H106" s="14" t="str">
        <f>IF(IFERROR(MATCH(Tabela_glavno[[#This Row],[Klasifikacija]],Tabela_mesanica_190204[Klasifikacija],0),0)&gt;0,"DA","NE")</f>
        <v>DA</v>
      </c>
      <c r="I106" s="14" t="str" cm="1">
        <f t="array" ref="I10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6" s="14" t="str">
        <f>IF(IFERROR(MATCH(Tabela_glavno[[#This Row],[Klasifikacija]],Tabela_mesanica_190208[Klasifikacija],0),0)&gt;0,"DA","NE")</f>
        <v>NE</v>
      </c>
      <c r="K106" s="14"/>
      <c r="L106" s="14" t="str">
        <f>IF(IFERROR(MATCH(Tabela_glavno[[#This Row],[Klasifikacija]],Tabela_EKO_03_03_baterije[Klasifikacija],0),0)&gt;0,"DA","NE")</f>
        <v>NE</v>
      </c>
      <c r="M106" s="15"/>
    </row>
    <row r="107" spans="1:13" ht="30" customHeight="1" thickBot="1" x14ac:dyDescent="0.3">
      <c r="A107" s="11" t="s">
        <v>318</v>
      </c>
      <c r="B107" s="12" t="str">
        <f>INDEX(Tabela_seznam_klasifikacij[Naziv odpadka],MATCH(Tabela_glavno[[#This Row],[Klasifikacija]],Tabela_seznam_klasifikacij[Klasifikacijska številka],0))</f>
        <v>Naftni mulji iz postopkov vzdrževanja obratov ali naprav</v>
      </c>
      <c r="C107" s="12" t="str">
        <f>IFERROR(INDEX(Tabela_porocilo_o_nevarnih_lastnostih[Opomba],MATCH(Tabela_glavno[[#This Row],[Klasifikacija]],Tabela_porocilo_o_nevarnih_lastnostih[Klasifikacija],0)),"NE")</f>
        <v>NE</v>
      </c>
      <c r="D10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7" s="13" t="str">
        <f>INDEX(Tabela_zbiralec_EKOL[Dovoljeno zbiranje],MATCH(Tabela_glavno[[#This Row],[Klasifikacija]],Tabela_zbiralec_EKOL[Klasifikacija],0))</f>
        <v>DA</v>
      </c>
      <c r="F107" s="13" t="str">
        <f>INDEX(Tabela_zbiralec_EKOL[Zbirna mesta],MATCH(Tabela_glavno[[#This Row],[Klasifikacija]],Tabela_zbiralec_EKOL[Klasifikacija],0))</f>
        <v>Laze</v>
      </c>
      <c r="G107" s="13" t="str" cm="1">
        <f t="array" ref="G107">_xlfn.TEXTJOIN(", ",TRUE,IF(Tabela_odstranjevanje[Klasifikacija]=Tabela_glavno[[#This Row],[Klasifikacija]],Tabela_odstranjevanje[Prejemnik],""))</f>
        <v/>
      </c>
      <c r="H107" s="14" t="str">
        <f>IF(IFERROR(MATCH(Tabela_glavno[[#This Row],[Klasifikacija]],Tabela_mesanica_190204[Klasifikacija],0),0)&gt;0,"DA","NE")</f>
        <v>NE</v>
      </c>
      <c r="I107" s="14" t="str" cm="1">
        <f t="array" ref="I10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7" s="14" t="str">
        <f>IF(IFERROR(MATCH(Tabela_glavno[[#This Row],[Klasifikacija]],Tabela_mesanica_190208[Klasifikacija],0),0)&gt;0,"DA","NE")</f>
        <v>NE</v>
      </c>
      <c r="K107" s="14"/>
      <c r="L107" s="14" t="str">
        <f>IF(IFERROR(MATCH(Tabela_glavno[[#This Row],[Klasifikacija]],Tabela_EKO_03_03_baterije[Klasifikacija],0),0)&gt;0,"DA","NE")</f>
        <v>NE</v>
      </c>
      <c r="M107" s="15"/>
    </row>
    <row r="108" spans="1:13" ht="30" customHeight="1" thickBot="1" x14ac:dyDescent="0.3">
      <c r="A108" s="11" t="s">
        <v>17</v>
      </c>
      <c r="B108" s="12" t="str">
        <f>INDEX(Tabela_seznam_klasifikacij[Naziv odpadka],MATCH(Tabela_glavno[[#This Row],[Klasifikacija]],Tabela_seznam_klasifikacij[Klasifikacijska številka],0))</f>
        <v>Kisli katrani</v>
      </c>
      <c r="C108" s="12" t="str">
        <f>IFERROR(INDEX(Tabela_porocilo_o_nevarnih_lastnostih[Opomba],MATCH(Tabela_glavno[[#This Row],[Klasifikacija]],Tabela_porocilo_o_nevarnih_lastnostih[Klasifikacija],0)),"NE")</f>
        <v>NE</v>
      </c>
      <c r="D10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8" s="13" t="str">
        <f>INDEX(Tabela_zbiralec_EKOL[Dovoljeno zbiranje],MATCH(Tabela_glavno[[#This Row],[Klasifikacija]],Tabela_zbiralec_EKOL[Klasifikacija],0))</f>
        <v>DA</v>
      </c>
      <c r="F108" s="13" t="str">
        <f>INDEX(Tabela_zbiralec_EKOL[Zbirna mesta],MATCH(Tabela_glavno[[#This Row],[Klasifikacija]],Tabela_zbiralec_EKOL[Klasifikacija],0))</f>
        <v>Laze</v>
      </c>
      <c r="G108" s="13" t="str" cm="1">
        <f t="array" ref="G108">_xlfn.TEXTJOIN(", ",TRUE,IF(Tabela_odstranjevanje[Klasifikacija]=Tabela_glavno[[#This Row],[Klasifikacija]],Tabela_odstranjevanje[Prejemnik],""))</f>
        <v/>
      </c>
      <c r="H108" s="14" t="str">
        <f>IF(IFERROR(MATCH(Tabela_glavno[[#This Row],[Klasifikacija]],Tabela_mesanica_190204[Klasifikacija],0),0)&gt;0,"DA","NE")</f>
        <v>DA</v>
      </c>
      <c r="I108" s="14" t="str" cm="1">
        <f t="array" ref="I10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8" s="14" t="str">
        <f>IF(IFERROR(MATCH(Tabela_glavno[[#This Row],[Klasifikacija]],Tabela_mesanica_190208[Klasifikacija],0),0)&gt;0,"DA","NE")</f>
        <v>NE</v>
      </c>
      <c r="K108" s="14"/>
      <c r="L108" s="14" t="str">
        <f>IF(IFERROR(MATCH(Tabela_glavno[[#This Row],[Klasifikacija]],Tabela_EKO_03_03_baterije[Klasifikacija],0),0)&gt;0,"DA","NE")</f>
        <v>NE</v>
      </c>
      <c r="M108" s="15"/>
    </row>
    <row r="109" spans="1:13" ht="30" customHeight="1" thickBot="1" x14ac:dyDescent="0.3">
      <c r="A109" s="11" t="s">
        <v>18</v>
      </c>
      <c r="B109" s="12" t="str">
        <f>INDEX(Tabela_seznam_klasifikacij[Naziv odpadka],MATCH(Tabela_glavno[[#This Row],[Klasifikacija]],Tabela_seznam_klasifikacij[Klasifikacijska številka],0))</f>
        <v>Drugi katrani</v>
      </c>
      <c r="C109" s="12" t="str">
        <f>IFERROR(INDEX(Tabela_porocilo_o_nevarnih_lastnostih[Opomba],MATCH(Tabela_glavno[[#This Row],[Klasifikacija]],Tabela_porocilo_o_nevarnih_lastnostih[Klasifikacija],0)),"NE")</f>
        <v>NE</v>
      </c>
      <c r="D10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09" s="13" t="str">
        <f>INDEX(Tabela_zbiralec_EKOL[Dovoljeno zbiranje],MATCH(Tabela_glavno[[#This Row],[Klasifikacija]],Tabela_zbiralec_EKOL[Klasifikacija],0))</f>
        <v>DA</v>
      </c>
      <c r="F109" s="13" t="str">
        <f>INDEX(Tabela_zbiralec_EKOL[Zbirna mesta],MATCH(Tabela_glavno[[#This Row],[Klasifikacija]],Tabela_zbiralec_EKOL[Klasifikacija],0))</f>
        <v>Laze</v>
      </c>
      <c r="G109" s="13" t="str" cm="1">
        <f t="array" ref="G109">_xlfn.TEXTJOIN(", ",TRUE,IF(Tabela_odstranjevanje[Klasifikacija]=Tabela_glavno[[#This Row],[Klasifikacija]],Tabela_odstranjevanje[Prejemnik],""))</f>
        <v/>
      </c>
      <c r="H109" s="14" t="str">
        <f>IF(IFERROR(MATCH(Tabela_glavno[[#This Row],[Klasifikacija]],Tabela_mesanica_190204[Klasifikacija],0),0)&gt;0,"DA","NE")</f>
        <v>DA</v>
      </c>
      <c r="I109" s="14" t="str" cm="1">
        <f t="array" ref="I10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09" s="14" t="str">
        <f>IF(IFERROR(MATCH(Tabela_glavno[[#This Row],[Klasifikacija]],Tabela_mesanica_190208[Klasifikacija],0),0)&gt;0,"DA","NE")</f>
        <v>NE</v>
      </c>
      <c r="K109" s="14"/>
      <c r="L109" s="14" t="str">
        <f>IF(IFERROR(MATCH(Tabela_glavno[[#This Row],[Klasifikacija]],Tabela_EKO_03_03_baterije[Klasifikacija],0),0)&gt;0,"DA","NE")</f>
        <v>NE</v>
      </c>
      <c r="M109" s="15"/>
    </row>
    <row r="110" spans="1:13" ht="30" customHeight="1" thickBot="1" x14ac:dyDescent="0.3">
      <c r="A110" s="11" t="s">
        <v>19</v>
      </c>
      <c r="B110" s="12" t="str">
        <f>INDEX(Tabela_seznam_klasifikacij[Naziv odpadka],MATCH(Tabela_glavno[[#This Row],[Klasifikacija]],Tabela_seznam_klasifikacij[Klasifikacijska številka],0))</f>
        <v>Mulji, ki vsebujejo nevarne snovi, iz čiščenja odpadne vode na kraju nastanka</v>
      </c>
      <c r="C110" s="12" t="str">
        <f>IFERROR(INDEX(Tabela_porocilo_o_nevarnih_lastnostih[Opomba],MATCH(Tabela_glavno[[#This Row],[Klasifikacija]],Tabela_porocilo_o_nevarnih_lastnostih[Klasifikacija],0)),"NE")</f>
        <v>NE</v>
      </c>
      <c r="D1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0" s="13" t="str">
        <f>INDEX(Tabela_zbiralec_EKOL[Dovoljeno zbiranje],MATCH(Tabela_glavno[[#This Row],[Klasifikacija]],Tabela_zbiralec_EKOL[Klasifikacija],0))</f>
        <v>DA</v>
      </c>
      <c r="F110" s="13" t="str">
        <f>INDEX(Tabela_zbiralec_EKOL[Zbirna mesta],MATCH(Tabela_glavno[[#This Row],[Klasifikacija]],Tabela_zbiralec_EKOL[Klasifikacija],0))</f>
        <v>Laze</v>
      </c>
      <c r="G110" s="13" t="str" cm="1">
        <f t="array" ref="G110">_xlfn.TEXTJOIN(", ",TRUE,IF(Tabela_odstranjevanje[Klasifikacija]=Tabela_glavno[[#This Row],[Klasifikacija]],Tabela_odstranjevanje[Prejemnik],""))</f>
        <v/>
      </c>
      <c r="H110" s="14" t="str">
        <f>IF(IFERROR(MATCH(Tabela_glavno[[#This Row],[Klasifikacija]],Tabela_mesanica_190204[Klasifikacija],0),0)&gt;0,"DA","NE")</f>
        <v>DA</v>
      </c>
      <c r="I110" s="14" t="str" cm="1">
        <f t="array" ref="I1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0" s="14" t="str">
        <f>IF(IFERROR(MATCH(Tabela_glavno[[#This Row],[Klasifikacija]],Tabela_mesanica_190208[Klasifikacija],0),0)&gt;0,"DA","NE")</f>
        <v>NE</v>
      </c>
      <c r="K110" s="14"/>
      <c r="L110" s="14" t="str">
        <f>IF(IFERROR(MATCH(Tabela_glavno[[#This Row],[Klasifikacija]],Tabela_EKO_03_03_baterije[Klasifikacija],0),0)&gt;0,"DA","NE")</f>
        <v>NE</v>
      </c>
      <c r="M110" s="15"/>
    </row>
    <row r="111" spans="1:13" ht="30" customHeight="1" thickBot="1" x14ac:dyDescent="0.3">
      <c r="A111" s="11" t="s">
        <v>319</v>
      </c>
      <c r="B111" s="12" t="str">
        <f>INDEX(Tabela_seznam_klasifikacij[Naziv odpadka],MATCH(Tabela_glavno[[#This Row],[Klasifikacija]],Tabela_seznam_klasifikacij[Klasifikacijska številka],0))</f>
        <v>Mulji iz čiščenja odpadne vode na kraju nastanka, ki niso navedeni pod 05 01 09</v>
      </c>
      <c r="C111" s="12" t="str">
        <f>IFERROR(INDEX(Tabela_porocilo_o_nevarnih_lastnostih[Opomba],MATCH(Tabela_glavno[[#This Row],[Klasifikacija]],Tabela_porocilo_o_nevarnih_lastnostih[Klasifikacija],0)),"NE")</f>
        <v>NE</v>
      </c>
      <c r="D1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1" s="13" t="str">
        <f>INDEX(Tabela_zbiralec_EKOL[Dovoljeno zbiranje],MATCH(Tabela_glavno[[#This Row],[Klasifikacija]],Tabela_zbiralec_EKOL[Klasifikacija],0))</f>
        <v>DA</v>
      </c>
      <c r="F111" s="13" t="str">
        <f>INDEX(Tabela_zbiralec_EKOL[Zbirna mesta],MATCH(Tabela_glavno[[#This Row],[Klasifikacija]],Tabela_zbiralec_EKOL[Klasifikacija],0))</f>
        <v>Laze</v>
      </c>
      <c r="G111" s="13" t="str" cm="1">
        <f t="array" ref="G111">_xlfn.TEXTJOIN(", ",TRUE,IF(Tabela_odstranjevanje[Klasifikacija]=Tabela_glavno[[#This Row],[Klasifikacija]],Tabela_odstranjevanje[Prejemnik],""))</f>
        <v/>
      </c>
      <c r="H111" s="14" t="str">
        <f>IF(IFERROR(MATCH(Tabela_glavno[[#This Row],[Klasifikacija]],Tabela_mesanica_190204[Klasifikacija],0),0)&gt;0,"DA","NE")</f>
        <v>NE</v>
      </c>
      <c r="I111" s="14" t="str" cm="1">
        <f t="array" ref="I1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1" s="14" t="str">
        <f>IF(IFERROR(MATCH(Tabela_glavno[[#This Row],[Klasifikacija]],Tabela_mesanica_190208[Klasifikacija],0),0)&gt;0,"DA","NE")</f>
        <v>NE</v>
      </c>
      <c r="K111" s="14"/>
      <c r="L111" s="14" t="str">
        <f>IF(IFERROR(MATCH(Tabela_glavno[[#This Row],[Klasifikacija]],Tabela_EKO_03_03_baterije[Klasifikacija],0),0)&gt;0,"DA","NE")</f>
        <v>NE</v>
      </c>
      <c r="M111" s="15"/>
    </row>
    <row r="112" spans="1:13" ht="30" customHeight="1" thickBot="1" x14ac:dyDescent="0.3">
      <c r="A112" s="11" t="s">
        <v>320</v>
      </c>
      <c r="B112" s="12" t="str">
        <f>INDEX(Tabela_seznam_klasifikacij[Naziv odpadka],MATCH(Tabela_glavno[[#This Row],[Klasifikacija]],Tabela_seznam_klasifikacij[Klasifikacijska številka],0))</f>
        <v>Odpadki iz čiščenja goriv z lugi</v>
      </c>
      <c r="C112" s="12" t="str">
        <f>IFERROR(INDEX(Tabela_porocilo_o_nevarnih_lastnostih[Opomba],MATCH(Tabela_glavno[[#This Row],[Klasifikacija]],Tabela_porocilo_o_nevarnih_lastnostih[Klasifikacija],0)),"NE")</f>
        <v>NE</v>
      </c>
      <c r="D1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2" s="13" t="str">
        <f>INDEX(Tabela_zbiralec_EKOL[Dovoljeno zbiranje],MATCH(Tabela_glavno[[#This Row],[Klasifikacija]],Tabela_zbiralec_EKOL[Klasifikacija],0))</f>
        <v>DA</v>
      </c>
      <c r="F112" s="13" t="str">
        <f>INDEX(Tabela_zbiralec_EKOL[Zbirna mesta],MATCH(Tabela_glavno[[#This Row],[Klasifikacija]],Tabela_zbiralec_EKOL[Klasifikacija],0))</f>
        <v>Laze</v>
      </c>
      <c r="G112" s="13" t="str" cm="1">
        <f t="array" ref="G112">_xlfn.TEXTJOIN(", ",TRUE,IF(Tabela_odstranjevanje[Klasifikacija]=Tabela_glavno[[#This Row],[Klasifikacija]],Tabela_odstranjevanje[Prejemnik],""))</f>
        <v/>
      </c>
      <c r="H112" s="14" t="str">
        <f>IF(IFERROR(MATCH(Tabela_glavno[[#This Row],[Klasifikacija]],Tabela_mesanica_190204[Klasifikacija],0),0)&gt;0,"DA","NE")</f>
        <v>NE</v>
      </c>
      <c r="I112" s="14" t="str" cm="1">
        <f t="array" ref="I1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2" s="14" t="str">
        <f>IF(IFERROR(MATCH(Tabela_glavno[[#This Row],[Klasifikacija]],Tabela_mesanica_190208[Klasifikacija],0),0)&gt;0,"DA","NE")</f>
        <v>NE</v>
      </c>
      <c r="K112" s="14"/>
      <c r="L112" s="14" t="str">
        <f>IF(IFERROR(MATCH(Tabela_glavno[[#This Row],[Klasifikacija]],Tabela_EKO_03_03_baterije[Klasifikacija],0),0)&gt;0,"DA","NE")</f>
        <v>NE</v>
      </c>
      <c r="M112" s="15"/>
    </row>
    <row r="113" spans="1:13" ht="30" customHeight="1" thickBot="1" x14ac:dyDescent="0.3">
      <c r="A113" s="11" t="s">
        <v>321</v>
      </c>
      <c r="B113" s="12" t="str">
        <f>INDEX(Tabela_seznam_klasifikacij[Naziv odpadka],MATCH(Tabela_glavno[[#This Row],[Klasifikacija]],Tabela_seznam_klasifikacij[Klasifikacijska številka],0))</f>
        <v>Nafta, ki vsebuje kisline</v>
      </c>
      <c r="C113" s="12" t="str">
        <f>IFERROR(INDEX(Tabela_porocilo_o_nevarnih_lastnostih[Opomba],MATCH(Tabela_glavno[[#This Row],[Klasifikacija]],Tabela_porocilo_o_nevarnih_lastnostih[Klasifikacija],0)),"NE")</f>
        <v>NE</v>
      </c>
      <c r="D1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3" s="13" t="str">
        <f>INDEX(Tabela_zbiralec_EKOL[Dovoljeno zbiranje],MATCH(Tabela_glavno[[#This Row],[Klasifikacija]],Tabela_zbiralec_EKOL[Klasifikacija],0))</f>
        <v>DA</v>
      </c>
      <c r="F113" s="13" t="str">
        <f>INDEX(Tabela_zbiralec_EKOL[Zbirna mesta],MATCH(Tabela_glavno[[#This Row],[Klasifikacija]],Tabela_zbiralec_EKOL[Klasifikacija],0))</f>
        <v>Laze</v>
      </c>
      <c r="G113" s="13" t="str" cm="1">
        <f t="array" ref="G113">_xlfn.TEXTJOIN(", ",TRUE,IF(Tabela_odstranjevanje[Klasifikacija]=Tabela_glavno[[#This Row],[Klasifikacija]],Tabela_odstranjevanje[Prejemnik],""))</f>
        <v/>
      </c>
      <c r="H113" s="14" t="str">
        <f>IF(IFERROR(MATCH(Tabela_glavno[[#This Row],[Klasifikacija]],Tabela_mesanica_190204[Klasifikacija],0),0)&gt;0,"DA","NE")</f>
        <v>NE</v>
      </c>
      <c r="I113" s="14" t="str" cm="1">
        <f t="array" ref="I1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3" s="14" t="str">
        <f>IF(IFERROR(MATCH(Tabela_glavno[[#This Row],[Klasifikacija]],Tabela_mesanica_190208[Klasifikacija],0),0)&gt;0,"DA","NE")</f>
        <v>NE</v>
      </c>
      <c r="K113" s="14"/>
      <c r="L113" s="14" t="str">
        <f>IF(IFERROR(MATCH(Tabela_glavno[[#This Row],[Klasifikacija]],Tabela_EKO_03_03_baterije[Klasifikacija],0),0)&gt;0,"DA","NE")</f>
        <v>NE</v>
      </c>
      <c r="M113" s="15"/>
    </row>
    <row r="114" spans="1:13" ht="30" customHeight="1" thickBot="1" x14ac:dyDescent="0.3">
      <c r="A114" s="11" t="s">
        <v>322</v>
      </c>
      <c r="B114" s="12" t="str">
        <f>INDEX(Tabela_seznam_klasifikacij[Naziv odpadka],MATCH(Tabela_glavno[[#This Row],[Klasifikacija]],Tabela_seznam_klasifikacij[Klasifikacijska številka],0))</f>
        <v>Mulji iz grelcev kotlovne vode</v>
      </c>
      <c r="C114" s="12" t="str">
        <f>IFERROR(INDEX(Tabela_porocilo_o_nevarnih_lastnostih[Opomba],MATCH(Tabela_glavno[[#This Row],[Klasifikacija]],Tabela_porocilo_o_nevarnih_lastnostih[Klasifikacija],0)),"NE")</f>
        <v>NE</v>
      </c>
      <c r="D1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4" s="13" t="str">
        <f>INDEX(Tabela_zbiralec_EKOL[Dovoljeno zbiranje],MATCH(Tabela_glavno[[#This Row],[Klasifikacija]],Tabela_zbiralec_EKOL[Klasifikacija],0))</f>
        <v>DA</v>
      </c>
      <c r="F114" s="13" t="str">
        <f>INDEX(Tabela_zbiralec_EKOL[Zbirna mesta],MATCH(Tabela_glavno[[#This Row],[Klasifikacija]],Tabela_zbiralec_EKOL[Klasifikacija],0))</f>
        <v>Laze</v>
      </c>
      <c r="G114" s="13" t="str" cm="1">
        <f t="array" ref="G114">_xlfn.TEXTJOIN(", ",TRUE,IF(Tabela_odstranjevanje[Klasifikacija]=Tabela_glavno[[#This Row],[Klasifikacija]],Tabela_odstranjevanje[Prejemnik],""))</f>
        <v/>
      </c>
      <c r="H114" s="14" t="str">
        <f>IF(IFERROR(MATCH(Tabela_glavno[[#This Row],[Klasifikacija]],Tabela_mesanica_190204[Klasifikacija],0),0)&gt;0,"DA","NE")</f>
        <v>NE</v>
      </c>
      <c r="I114" s="14" t="str" cm="1">
        <f t="array" ref="I1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4" s="14" t="str">
        <f>IF(IFERROR(MATCH(Tabela_glavno[[#This Row],[Klasifikacija]],Tabela_mesanica_190208[Klasifikacija],0),0)&gt;0,"DA","NE")</f>
        <v>NE</v>
      </c>
      <c r="K114" s="14"/>
      <c r="L114" s="14" t="str">
        <f>IF(IFERROR(MATCH(Tabela_glavno[[#This Row],[Klasifikacija]],Tabela_EKO_03_03_baterije[Klasifikacija],0),0)&gt;0,"DA","NE")</f>
        <v>NE</v>
      </c>
      <c r="M114" s="15"/>
    </row>
    <row r="115" spans="1:13" ht="30" customHeight="1" thickBot="1" x14ac:dyDescent="0.3">
      <c r="A115" s="11" t="s">
        <v>323</v>
      </c>
      <c r="B115" s="12" t="str">
        <f>INDEX(Tabela_seznam_klasifikacij[Naziv odpadka],MATCH(Tabela_glavno[[#This Row],[Klasifikacija]],Tabela_seznam_klasifikacij[Klasifikacijska številka],0))</f>
        <v>Odpadki iz hladilnih kolon</v>
      </c>
      <c r="C115" s="12" t="str">
        <f>IFERROR(INDEX(Tabela_porocilo_o_nevarnih_lastnostih[Opomba],MATCH(Tabela_glavno[[#This Row],[Klasifikacija]],Tabela_porocilo_o_nevarnih_lastnostih[Klasifikacija],0)),"NE")</f>
        <v>NE</v>
      </c>
      <c r="D1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5" s="13" t="str">
        <f>INDEX(Tabela_zbiralec_EKOL[Dovoljeno zbiranje],MATCH(Tabela_glavno[[#This Row],[Klasifikacija]],Tabela_zbiralec_EKOL[Klasifikacija],0))</f>
        <v>DA</v>
      </c>
      <c r="F115" s="13" t="str">
        <f>INDEX(Tabela_zbiralec_EKOL[Zbirna mesta],MATCH(Tabela_glavno[[#This Row],[Klasifikacija]],Tabela_zbiralec_EKOL[Klasifikacija],0))</f>
        <v>Laze</v>
      </c>
      <c r="G115" s="13" t="str" cm="1">
        <f t="array" ref="G115">_xlfn.TEXTJOIN(", ",TRUE,IF(Tabela_odstranjevanje[Klasifikacija]=Tabela_glavno[[#This Row],[Klasifikacija]],Tabela_odstranjevanje[Prejemnik],""))</f>
        <v/>
      </c>
      <c r="H115" s="14" t="str">
        <f>IF(IFERROR(MATCH(Tabela_glavno[[#This Row],[Klasifikacija]],Tabela_mesanica_190204[Klasifikacija],0),0)&gt;0,"DA","NE")</f>
        <v>NE</v>
      </c>
      <c r="I115" s="14" t="str" cm="1">
        <f t="array" ref="I1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5" s="14" t="str">
        <f>IF(IFERROR(MATCH(Tabela_glavno[[#This Row],[Klasifikacija]],Tabela_mesanica_190208[Klasifikacija],0),0)&gt;0,"DA","NE")</f>
        <v>NE</v>
      </c>
      <c r="K115" s="14"/>
      <c r="L115" s="14" t="str">
        <f>IF(IFERROR(MATCH(Tabela_glavno[[#This Row],[Klasifikacija]],Tabela_EKO_03_03_baterije[Klasifikacija],0),0)&gt;0,"DA","NE")</f>
        <v>NE</v>
      </c>
      <c r="M115" s="15"/>
    </row>
    <row r="116" spans="1:13" ht="30" customHeight="1" thickBot="1" x14ac:dyDescent="0.3">
      <c r="A116" s="11" t="s">
        <v>20</v>
      </c>
      <c r="B116" s="12" t="str">
        <f>INDEX(Tabela_seznam_klasifikacij[Naziv odpadka],MATCH(Tabela_glavno[[#This Row],[Klasifikacija]],Tabela_seznam_klasifikacij[Klasifikacijska številka],0))</f>
        <v>Izrabljene filtrirne gline</v>
      </c>
      <c r="C116" s="12" t="str">
        <f>IFERROR(INDEX(Tabela_porocilo_o_nevarnih_lastnostih[Opomba],MATCH(Tabela_glavno[[#This Row],[Klasifikacija]],Tabela_porocilo_o_nevarnih_lastnostih[Klasifikacija],0)),"NE")</f>
        <v>NE</v>
      </c>
      <c r="D1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6" s="13" t="str">
        <f>INDEX(Tabela_zbiralec_EKOL[Dovoljeno zbiranje],MATCH(Tabela_glavno[[#This Row],[Klasifikacija]],Tabela_zbiralec_EKOL[Klasifikacija],0))</f>
        <v>DA</v>
      </c>
      <c r="F116" s="13" t="str">
        <f>INDEX(Tabela_zbiralec_EKOL[Zbirna mesta],MATCH(Tabela_glavno[[#This Row],[Klasifikacija]],Tabela_zbiralec_EKOL[Klasifikacija],0))</f>
        <v>Laze</v>
      </c>
      <c r="G116" s="13" t="str" cm="1">
        <f t="array" ref="G116">_xlfn.TEXTJOIN(", ",TRUE,IF(Tabela_odstranjevanje[Klasifikacija]=Tabela_glavno[[#This Row],[Klasifikacija]],Tabela_odstranjevanje[Prejemnik],""))</f>
        <v/>
      </c>
      <c r="H116" s="14" t="str">
        <f>IF(IFERROR(MATCH(Tabela_glavno[[#This Row],[Klasifikacija]],Tabela_mesanica_190204[Klasifikacija],0),0)&gt;0,"DA","NE")</f>
        <v>DA</v>
      </c>
      <c r="I116" s="14" t="str" cm="1">
        <f t="array" ref="I1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6" s="14" t="str">
        <f>IF(IFERROR(MATCH(Tabela_glavno[[#This Row],[Klasifikacija]],Tabela_mesanica_190208[Klasifikacija],0),0)&gt;0,"DA","NE")</f>
        <v>NE</v>
      </c>
      <c r="K116" s="14"/>
      <c r="L116" s="14" t="str">
        <f>IF(IFERROR(MATCH(Tabela_glavno[[#This Row],[Klasifikacija]],Tabela_EKO_03_03_baterije[Klasifikacija],0),0)&gt;0,"DA","NE")</f>
        <v>NE</v>
      </c>
      <c r="M116" s="15"/>
    </row>
    <row r="117" spans="1:13" ht="30" customHeight="1" thickBot="1" x14ac:dyDescent="0.3">
      <c r="A117" s="11" t="s">
        <v>324</v>
      </c>
      <c r="B117" s="12" t="str">
        <f>INDEX(Tabela_seznam_klasifikacij[Naziv odpadka],MATCH(Tabela_glavno[[#This Row],[Klasifikacija]],Tabela_seznam_klasifikacij[Klasifikacijska številka],0))</f>
        <v>Odpadki, ki vsebujejo žveplo, iz razžveplanja naftnih derivatov</v>
      </c>
      <c r="C117" s="12" t="str">
        <f>IFERROR(INDEX(Tabela_porocilo_o_nevarnih_lastnostih[Opomba],MATCH(Tabela_glavno[[#This Row],[Klasifikacija]],Tabela_porocilo_o_nevarnih_lastnostih[Klasifikacija],0)),"NE")</f>
        <v>NE</v>
      </c>
      <c r="D1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7" s="13" t="str">
        <f>INDEX(Tabela_zbiralec_EKOL[Dovoljeno zbiranje],MATCH(Tabela_glavno[[#This Row],[Klasifikacija]],Tabela_zbiralec_EKOL[Klasifikacija],0))</f>
        <v>DA</v>
      </c>
      <c r="F117" s="13" t="str">
        <f>INDEX(Tabela_zbiralec_EKOL[Zbirna mesta],MATCH(Tabela_glavno[[#This Row],[Klasifikacija]],Tabela_zbiralec_EKOL[Klasifikacija],0))</f>
        <v>Laze</v>
      </c>
      <c r="G117" s="13" t="str" cm="1">
        <f t="array" ref="G117">_xlfn.TEXTJOIN(", ",TRUE,IF(Tabela_odstranjevanje[Klasifikacija]=Tabela_glavno[[#This Row],[Klasifikacija]],Tabela_odstranjevanje[Prejemnik],""))</f>
        <v/>
      </c>
      <c r="H117" s="14" t="str">
        <f>IF(IFERROR(MATCH(Tabela_glavno[[#This Row],[Klasifikacija]],Tabela_mesanica_190204[Klasifikacija],0),0)&gt;0,"DA","NE")</f>
        <v>NE</v>
      </c>
      <c r="I117" s="14" t="str" cm="1">
        <f t="array" ref="I1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7" s="14" t="str">
        <f>IF(IFERROR(MATCH(Tabela_glavno[[#This Row],[Klasifikacija]],Tabela_mesanica_190208[Klasifikacija],0),0)&gt;0,"DA","NE")</f>
        <v>NE</v>
      </c>
      <c r="K117" s="14"/>
      <c r="L117" s="14" t="str">
        <f>IF(IFERROR(MATCH(Tabela_glavno[[#This Row],[Klasifikacija]],Tabela_EKO_03_03_baterije[Klasifikacija],0),0)&gt;0,"DA","NE")</f>
        <v>NE</v>
      </c>
      <c r="M117" s="15"/>
    </row>
    <row r="118" spans="1:13" ht="30" customHeight="1" thickBot="1" x14ac:dyDescent="0.3">
      <c r="A118" s="11" t="s">
        <v>325</v>
      </c>
      <c r="B118" s="12" t="str">
        <f>INDEX(Tabela_seznam_klasifikacij[Naziv odpadka],MATCH(Tabela_glavno[[#This Row],[Klasifikacija]],Tabela_seznam_klasifikacij[Klasifikacijska številka],0))</f>
        <v>Bitumen</v>
      </c>
      <c r="C118" s="12" t="str">
        <f>IFERROR(INDEX(Tabela_porocilo_o_nevarnih_lastnostih[Opomba],MATCH(Tabela_glavno[[#This Row],[Klasifikacija]],Tabela_porocilo_o_nevarnih_lastnostih[Klasifikacija],0)),"NE")</f>
        <v>NE</v>
      </c>
      <c r="D1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8" s="13" t="str">
        <f>INDEX(Tabela_zbiralec_EKOL[Dovoljeno zbiranje],MATCH(Tabela_glavno[[#This Row],[Klasifikacija]],Tabela_zbiralec_EKOL[Klasifikacija],0))</f>
        <v>DA</v>
      </c>
      <c r="F118" s="13" t="str">
        <f>INDEX(Tabela_zbiralec_EKOL[Zbirna mesta],MATCH(Tabela_glavno[[#This Row],[Klasifikacija]],Tabela_zbiralec_EKOL[Klasifikacija],0))</f>
        <v>Laze</v>
      </c>
      <c r="G118" s="13" t="str" cm="1">
        <f t="array" ref="G118">_xlfn.TEXTJOIN(", ",TRUE,IF(Tabela_odstranjevanje[Klasifikacija]=Tabela_glavno[[#This Row],[Klasifikacija]],Tabela_odstranjevanje[Prejemnik],""))</f>
        <v/>
      </c>
      <c r="H118" s="14" t="str">
        <f>IF(IFERROR(MATCH(Tabela_glavno[[#This Row],[Klasifikacija]],Tabela_mesanica_190204[Klasifikacija],0),0)&gt;0,"DA","NE")</f>
        <v>NE</v>
      </c>
      <c r="I118" s="14" t="str" cm="1">
        <f t="array" ref="I1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8" s="14" t="str">
        <f>IF(IFERROR(MATCH(Tabela_glavno[[#This Row],[Klasifikacija]],Tabela_mesanica_190208[Klasifikacija],0),0)&gt;0,"DA","NE")</f>
        <v>NE</v>
      </c>
      <c r="K118" s="14"/>
      <c r="L118" s="14" t="str">
        <f>IF(IFERROR(MATCH(Tabela_glavno[[#This Row],[Klasifikacija]],Tabela_EKO_03_03_baterije[Klasifikacija],0),0)&gt;0,"DA","NE")</f>
        <v>NE</v>
      </c>
      <c r="M118" s="15"/>
    </row>
    <row r="119" spans="1:13" ht="30" customHeight="1" thickBot="1" x14ac:dyDescent="0.3">
      <c r="A119" s="11" t="s">
        <v>326</v>
      </c>
      <c r="B119" s="12" t="str">
        <f>INDEX(Tabela_seznam_klasifikacij[Naziv odpadka],MATCH(Tabela_glavno[[#This Row],[Klasifikacija]],Tabela_seznam_klasifikacij[Klasifikacijska številka],0))</f>
        <v>Drugi tovrstni odpadki</v>
      </c>
      <c r="C119" s="12" t="str">
        <f>IFERROR(INDEX(Tabela_porocilo_o_nevarnih_lastnostih[Opomba],MATCH(Tabela_glavno[[#This Row],[Klasifikacija]],Tabela_porocilo_o_nevarnih_lastnostih[Klasifikacija],0)),"NE")</f>
        <v>NE</v>
      </c>
      <c r="D1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19" s="13" t="str">
        <f>INDEX(Tabela_zbiralec_EKOL[Dovoljeno zbiranje],MATCH(Tabela_glavno[[#This Row],[Klasifikacija]],Tabela_zbiralec_EKOL[Klasifikacija],0))</f>
        <v>DA</v>
      </c>
      <c r="F119" s="13" t="str">
        <f>INDEX(Tabela_zbiralec_EKOL[Zbirna mesta],MATCH(Tabela_glavno[[#This Row],[Klasifikacija]],Tabela_zbiralec_EKOL[Klasifikacija],0))</f>
        <v>Laze</v>
      </c>
      <c r="G119" s="13" t="str" cm="1">
        <f t="array" ref="G119">_xlfn.TEXTJOIN(", ",TRUE,IF(Tabela_odstranjevanje[Klasifikacija]=Tabela_glavno[[#This Row],[Klasifikacija]],Tabela_odstranjevanje[Prejemnik],""))</f>
        <v/>
      </c>
      <c r="H119" s="14" t="str">
        <f>IF(IFERROR(MATCH(Tabela_glavno[[#This Row],[Klasifikacija]],Tabela_mesanica_190204[Klasifikacija],0),0)&gt;0,"DA","NE")</f>
        <v>NE</v>
      </c>
      <c r="I119" s="14" t="str" cm="1">
        <f t="array" ref="I1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19" s="14" t="str">
        <f>IF(IFERROR(MATCH(Tabela_glavno[[#This Row],[Klasifikacija]],Tabela_mesanica_190208[Klasifikacija],0),0)&gt;0,"DA","NE")</f>
        <v>NE</v>
      </c>
      <c r="K119" s="14"/>
      <c r="L119" s="14" t="str">
        <f>IF(IFERROR(MATCH(Tabela_glavno[[#This Row],[Klasifikacija]],Tabela_EKO_03_03_baterije[Klasifikacija],0),0)&gt;0,"DA","NE")</f>
        <v>NE</v>
      </c>
      <c r="M119" s="15"/>
    </row>
    <row r="120" spans="1:13" ht="30" customHeight="1" thickBot="1" x14ac:dyDescent="0.3">
      <c r="A120" s="11" t="s">
        <v>21</v>
      </c>
      <c r="B120" s="12" t="str">
        <f>INDEX(Tabela_seznam_klasifikacij[Naziv odpadka],MATCH(Tabela_glavno[[#This Row],[Klasifikacija]],Tabela_seznam_klasifikacij[Klasifikacijska številka],0))</f>
        <v>Kisli katrani</v>
      </c>
      <c r="C120" s="12" t="str">
        <f>IFERROR(INDEX(Tabela_porocilo_o_nevarnih_lastnostih[Opomba],MATCH(Tabela_glavno[[#This Row],[Klasifikacija]],Tabela_porocilo_o_nevarnih_lastnostih[Klasifikacija],0)),"NE")</f>
        <v>NE</v>
      </c>
      <c r="D1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0" s="13" t="str">
        <f>INDEX(Tabela_zbiralec_EKOL[Dovoljeno zbiranje],MATCH(Tabela_glavno[[#This Row],[Klasifikacija]],Tabela_zbiralec_EKOL[Klasifikacija],0))</f>
        <v>DA</v>
      </c>
      <c r="F120" s="13" t="str">
        <f>INDEX(Tabela_zbiralec_EKOL[Zbirna mesta],MATCH(Tabela_glavno[[#This Row],[Klasifikacija]],Tabela_zbiralec_EKOL[Klasifikacija],0))</f>
        <v>Laze</v>
      </c>
      <c r="G120" s="13" t="str" cm="1">
        <f t="array" ref="G120">_xlfn.TEXTJOIN(", ",TRUE,IF(Tabela_odstranjevanje[Klasifikacija]=Tabela_glavno[[#This Row],[Klasifikacija]],Tabela_odstranjevanje[Prejemnik],""))</f>
        <v/>
      </c>
      <c r="H120" s="14" t="str">
        <f>IF(IFERROR(MATCH(Tabela_glavno[[#This Row],[Klasifikacija]],Tabela_mesanica_190204[Klasifikacija],0),0)&gt;0,"DA","NE")</f>
        <v>DA</v>
      </c>
      <c r="I120" s="14" t="str" cm="1">
        <f t="array" ref="I1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0" s="14" t="str">
        <f>IF(IFERROR(MATCH(Tabela_glavno[[#This Row],[Klasifikacija]],Tabela_mesanica_190208[Klasifikacija],0),0)&gt;0,"DA","NE")</f>
        <v>NE</v>
      </c>
      <c r="K120" s="14"/>
      <c r="L120" s="14" t="str">
        <f>IF(IFERROR(MATCH(Tabela_glavno[[#This Row],[Klasifikacija]],Tabela_EKO_03_03_baterije[Klasifikacija],0),0)&gt;0,"DA","NE")</f>
        <v>NE</v>
      </c>
      <c r="M120" s="15"/>
    </row>
    <row r="121" spans="1:13" ht="30" customHeight="1" thickBot="1" x14ac:dyDescent="0.3">
      <c r="A121" s="11" t="s">
        <v>327</v>
      </c>
      <c r="B121" s="12" t="str">
        <f>INDEX(Tabela_seznam_klasifikacij[Naziv odpadka],MATCH(Tabela_glavno[[#This Row],[Klasifikacija]],Tabela_seznam_klasifikacij[Klasifikacijska številka],0))</f>
        <v>Drugi katrani</v>
      </c>
      <c r="C121" s="12" t="str">
        <f>IFERROR(INDEX(Tabela_porocilo_o_nevarnih_lastnostih[Opomba],MATCH(Tabela_glavno[[#This Row],[Klasifikacija]],Tabela_porocilo_o_nevarnih_lastnostih[Klasifikacija],0)),"NE")</f>
        <v>NE</v>
      </c>
      <c r="D1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1" s="13" t="str">
        <f>INDEX(Tabela_zbiralec_EKOL[Dovoljeno zbiranje],MATCH(Tabela_glavno[[#This Row],[Klasifikacija]],Tabela_zbiralec_EKOL[Klasifikacija],0))</f>
        <v>DA</v>
      </c>
      <c r="F121" s="13" t="str">
        <f>INDEX(Tabela_zbiralec_EKOL[Zbirna mesta],MATCH(Tabela_glavno[[#This Row],[Klasifikacija]],Tabela_zbiralec_EKOL[Klasifikacija],0))</f>
        <v>Laze</v>
      </c>
      <c r="G121" s="13" t="str" cm="1">
        <f t="array" ref="G121">_xlfn.TEXTJOIN(", ",TRUE,IF(Tabela_odstranjevanje[Klasifikacija]=Tabela_glavno[[#This Row],[Klasifikacija]],Tabela_odstranjevanje[Prejemnik],""))</f>
        <v/>
      </c>
      <c r="H121" s="14" t="str">
        <f>IF(IFERROR(MATCH(Tabela_glavno[[#This Row],[Klasifikacija]],Tabela_mesanica_190204[Klasifikacija],0),0)&gt;0,"DA","NE")</f>
        <v>NE</v>
      </c>
      <c r="I121" s="14" t="str" cm="1">
        <f t="array" ref="I1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1" s="14" t="str">
        <f>IF(IFERROR(MATCH(Tabela_glavno[[#This Row],[Klasifikacija]],Tabela_mesanica_190208[Klasifikacija],0),0)&gt;0,"DA","NE")</f>
        <v>NE</v>
      </c>
      <c r="K121" s="14"/>
      <c r="L121" s="14" t="str">
        <f>IF(IFERROR(MATCH(Tabela_glavno[[#This Row],[Klasifikacija]],Tabela_EKO_03_03_baterije[Klasifikacija],0),0)&gt;0,"DA","NE")</f>
        <v>NE</v>
      </c>
      <c r="M121" s="15"/>
    </row>
    <row r="122" spans="1:13" ht="30" customHeight="1" thickBot="1" x14ac:dyDescent="0.3">
      <c r="A122" s="11" t="s">
        <v>328</v>
      </c>
      <c r="B122" s="12" t="str">
        <f>INDEX(Tabela_seznam_klasifikacij[Naziv odpadka],MATCH(Tabela_glavno[[#This Row],[Klasifikacija]],Tabela_seznam_klasifikacij[Klasifikacijska številka],0))</f>
        <v>Odpadki iz hladilnih kolon</v>
      </c>
      <c r="C122" s="12" t="str">
        <f>IFERROR(INDEX(Tabela_porocilo_o_nevarnih_lastnostih[Opomba],MATCH(Tabela_glavno[[#This Row],[Klasifikacija]],Tabela_porocilo_o_nevarnih_lastnostih[Klasifikacija],0)),"NE")</f>
        <v>NE</v>
      </c>
      <c r="D1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2" s="13" t="str">
        <f>INDEX(Tabela_zbiralec_EKOL[Dovoljeno zbiranje],MATCH(Tabela_glavno[[#This Row],[Klasifikacija]],Tabela_zbiralec_EKOL[Klasifikacija],0))</f>
        <v>DA</v>
      </c>
      <c r="F122" s="13" t="str">
        <f>INDEX(Tabela_zbiralec_EKOL[Zbirna mesta],MATCH(Tabela_glavno[[#This Row],[Klasifikacija]],Tabela_zbiralec_EKOL[Klasifikacija],0))</f>
        <v>Laze</v>
      </c>
      <c r="G122" s="13" t="str" cm="1">
        <f t="array" ref="G122">_xlfn.TEXTJOIN(", ",TRUE,IF(Tabela_odstranjevanje[Klasifikacija]=Tabela_glavno[[#This Row],[Klasifikacija]],Tabela_odstranjevanje[Prejemnik],""))</f>
        <v/>
      </c>
      <c r="H122" s="14" t="str">
        <f>IF(IFERROR(MATCH(Tabela_glavno[[#This Row],[Klasifikacija]],Tabela_mesanica_190204[Klasifikacija],0),0)&gt;0,"DA","NE")</f>
        <v>NE</v>
      </c>
      <c r="I122" s="14" t="str" cm="1">
        <f t="array" ref="I1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2" s="14" t="str">
        <f>IF(IFERROR(MATCH(Tabela_glavno[[#This Row],[Klasifikacija]],Tabela_mesanica_190208[Klasifikacija],0),0)&gt;0,"DA","NE")</f>
        <v>NE</v>
      </c>
      <c r="K122" s="14"/>
      <c r="L122" s="14" t="str">
        <f>IF(IFERROR(MATCH(Tabela_glavno[[#This Row],[Klasifikacija]],Tabela_EKO_03_03_baterije[Klasifikacija],0),0)&gt;0,"DA","NE")</f>
        <v>NE</v>
      </c>
      <c r="M122" s="15"/>
    </row>
    <row r="123" spans="1:13" ht="30" customHeight="1" thickBot="1" x14ac:dyDescent="0.3">
      <c r="A123" s="11" t="s">
        <v>1212</v>
      </c>
      <c r="B123" s="12" t="str">
        <f>INDEX(Tabela_seznam_klasifikacij[Naziv odpadka],MATCH(Tabela_glavno[[#This Row],[Klasifikacija]],Tabela_seznam_klasifikacij[Klasifikacijska številka],0))</f>
        <v>Drugi tovrstni odpadki</v>
      </c>
      <c r="C123" s="12" t="str">
        <f>IFERROR(INDEX(Tabela_porocilo_o_nevarnih_lastnostih[Opomba],MATCH(Tabela_glavno[[#This Row],[Klasifikacija]],Tabela_porocilo_o_nevarnih_lastnostih[Klasifikacija],0)),"NE")</f>
        <v>NE</v>
      </c>
      <c r="D1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3" s="13" t="str">
        <f>INDEX(Tabela_zbiralec_EKOL[Dovoljeno zbiranje],MATCH(Tabela_glavno[[#This Row],[Klasifikacija]],Tabela_zbiralec_EKOL[Klasifikacija],0))</f>
        <v>DA</v>
      </c>
      <c r="F123" s="13" t="str">
        <f>INDEX(Tabela_zbiralec_EKOL[Zbirna mesta],MATCH(Tabela_glavno[[#This Row],[Klasifikacija]],Tabela_zbiralec_EKOL[Klasifikacija],0))</f>
        <v>Laze</v>
      </c>
      <c r="G123" s="13" t="str" cm="1">
        <f t="array" ref="G123">_xlfn.TEXTJOIN(", ",TRUE,IF(Tabela_odstranjevanje[Klasifikacija]=Tabela_glavno[[#This Row],[Klasifikacija]],Tabela_odstranjevanje[Prejemnik],""))</f>
        <v/>
      </c>
      <c r="H123" s="14" t="str">
        <f>IF(IFERROR(MATCH(Tabela_glavno[[#This Row],[Klasifikacija]],Tabela_mesanica_190204[Klasifikacija],0),0)&gt;0,"DA","NE")</f>
        <v>NE</v>
      </c>
      <c r="I123" s="14" t="str" cm="1">
        <f t="array" ref="I1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3" s="14" t="str">
        <f>IF(IFERROR(MATCH(Tabela_glavno[[#This Row],[Klasifikacija]],Tabela_mesanica_190208[Klasifikacija],0),0)&gt;0,"DA","NE")</f>
        <v>NE</v>
      </c>
      <c r="K123" s="14"/>
      <c r="L123" s="14" t="str">
        <f>IF(IFERROR(MATCH(Tabela_glavno[[#This Row],[Klasifikacija]],Tabela_EKO_03_03_baterije[Klasifikacija],0),0)&gt;0,"DA","NE")</f>
        <v>NE</v>
      </c>
      <c r="M123" s="15"/>
    </row>
    <row r="124" spans="1:13" ht="30" customHeight="1" thickBot="1" x14ac:dyDescent="0.3">
      <c r="A124" s="11" t="s">
        <v>333</v>
      </c>
      <c r="B124" s="12" t="str">
        <f>INDEX(Tabela_seznam_klasifikacij[Naziv odpadka],MATCH(Tabela_glavno[[#This Row],[Klasifikacija]],Tabela_seznam_klasifikacij[Klasifikacijska številka],0))</f>
        <v>Odpadki, ki vsebujejo živo srebro</v>
      </c>
      <c r="C124" s="12" t="str">
        <f>IFERROR(INDEX(Tabela_porocilo_o_nevarnih_lastnostih[Opomba],MATCH(Tabela_glavno[[#This Row],[Klasifikacija]],Tabela_porocilo_o_nevarnih_lastnostih[Klasifikacija],0)),"NE")</f>
        <v>NE</v>
      </c>
      <c r="D1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4" s="13" t="str">
        <f>INDEX(Tabela_zbiralec_EKOL[Dovoljeno zbiranje],MATCH(Tabela_glavno[[#This Row],[Klasifikacija]],Tabela_zbiralec_EKOL[Klasifikacija],0))</f>
        <v>DA</v>
      </c>
      <c r="F124" s="13" t="str">
        <f>INDEX(Tabela_zbiralec_EKOL[Zbirna mesta],MATCH(Tabela_glavno[[#This Row],[Klasifikacija]],Tabela_zbiralec_EKOL[Klasifikacija],0))</f>
        <v>Laze</v>
      </c>
      <c r="G124" s="13" t="str" cm="1">
        <f t="array" ref="G124">_xlfn.TEXTJOIN(", ",TRUE,IF(Tabela_odstranjevanje[Klasifikacija]=Tabela_glavno[[#This Row],[Klasifikacija]],Tabela_odstranjevanje[Prejemnik],""))</f>
        <v/>
      </c>
      <c r="H124" s="14" t="str">
        <f>IF(IFERROR(MATCH(Tabela_glavno[[#This Row],[Klasifikacija]],Tabela_mesanica_190204[Klasifikacija],0),0)&gt;0,"DA","NE")</f>
        <v>NE</v>
      </c>
      <c r="I124" s="14" t="str" cm="1">
        <f t="array" ref="I1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4" s="14" t="str">
        <f>IF(IFERROR(MATCH(Tabela_glavno[[#This Row],[Klasifikacija]],Tabela_mesanica_190208[Klasifikacija],0),0)&gt;0,"DA","NE")</f>
        <v>NE</v>
      </c>
      <c r="K124" s="14"/>
      <c r="L124" s="14" t="str">
        <f>IF(IFERROR(MATCH(Tabela_glavno[[#This Row],[Klasifikacija]],Tabela_EKO_03_03_baterije[Klasifikacija],0),0)&gt;0,"DA","NE")</f>
        <v>NE</v>
      </c>
      <c r="M124" s="15"/>
    </row>
    <row r="125" spans="1:13" ht="30" customHeight="1" thickBot="1" x14ac:dyDescent="0.3">
      <c r="A125" s="11" t="s">
        <v>334</v>
      </c>
      <c r="B125" s="12" t="str">
        <f>INDEX(Tabela_seznam_klasifikacij[Naziv odpadka],MATCH(Tabela_glavno[[#This Row],[Klasifikacija]],Tabela_seznam_klasifikacij[Klasifikacijska številka],0))</f>
        <v>Odpadki, ki vsebujejo žveplo</v>
      </c>
      <c r="C125" s="12" t="str">
        <f>IFERROR(INDEX(Tabela_porocilo_o_nevarnih_lastnostih[Opomba],MATCH(Tabela_glavno[[#This Row],[Klasifikacija]],Tabela_porocilo_o_nevarnih_lastnostih[Klasifikacija],0)),"NE")</f>
        <v>NE</v>
      </c>
      <c r="D1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5" s="13" t="str">
        <f>INDEX(Tabela_zbiralec_EKOL[Dovoljeno zbiranje],MATCH(Tabela_glavno[[#This Row],[Klasifikacija]],Tabela_zbiralec_EKOL[Klasifikacija],0))</f>
        <v>DA</v>
      </c>
      <c r="F125" s="13" t="str">
        <f>INDEX(Tabela_zbiralec_EKOL[Zbirna mesta],MATCH(Tabela_glavno[[#This Row],[Klasifikacija]],Tabela_zbiralec_EKOL[Klasifikacija],0))</f>
        <v>Laze</v>
      </c>
      <c r="G125" s="13" t="str" cm="1">
        <f t="array" ref="G125">_xlfn.TEXTJOIN(", ",TRUE,IF(Tabela_odstranjevanje[Klasifikacija]=Tabela_glavno[[#This Row],[Klasifikacija]],Tabela_odstranjevanje[Prejemnik],""))</f>
        <v/>
      </c>
      <c r="H125" s="14" t="str">
        <f>IF(IFERROR(MATCH(Tabela_glavno[[#This Row],[Klasifikacija]],Tabela_mesanica_190204[Klasifikacija],0),0)&gt;0,"DA","NE")</f>
        <v>NE</v>
      </c>
      <c r="I125" s="14" t="str" cm="1">
        <f t="array" ref="I1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5" s="14" t="str">
        <f>IF(IFERROR(MATCH(Tabela_glavno[[#This Row],[Klasifikacija]],Tabela_mesanica_190208[Klasifikacija],0),0)&gt;0,"DA","NE")</f>
        <v>NE</v>
      </c>
      <c r="K125" s="14"/>
      <c r="L125" s="14" t="str">
        <f>IF(IFERROR(MATCH(Tabela_glavno[[#This Row],[Klasifikacija]],Tabela_EKO_03_03_baterije[Klasifikacija],0),0)&gt;0,"DA","NE")</f>
        <v>NE</v>
      </c>
      <c r="M125" s="15"/>
    </row>
    <row r="126" spans="1:13" ht="30" customHeight="1" thickBot="1" x14ac:dyDescent="0.3">
      <c r="A126" s="11" t="s">
        <v>335</v>
      </c>
      <c r="B126" s="12" t="str">
        <f>INDEX(Tabela_seznam_klasifikacij[Naziv odpadka],MATCH(Tabela_glavno[[#This Row],[Klasifikacija]],Tabela_seznam_klasifikacij[Klasifikacijska številka],0))</f>
        <v>Drugi tovrstni odpadki</v>
      </c>
      <c r="C126" s="12" t="str">
        <f>IFERROR(INDEX(Tabela_porocilo_o_nevarnih_lastnostih[Opomba],MATCH(Tabela_glavno[[#This Row],[Klasifikacija]],Tabela_porocilo_o_nevarnih_lastnostih[Klasifikacija],0)),"NE")</f>
        <v>NE</v>
      </c>
      <c r="D1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6" s="13" t="str">
        <f>INDEX(Tabela_zbiralec_EKOL[Dovoljeno zbiranje],MATCH(Tabela_glavno[[#This Row],[Klasifikacija]],Tabela_zbiralec_EKOL[Klasifikacija],0))</f>
        <v>DA</v>
      </c>
      <c r="F126" s="13" t="str">
        <f>INDEX(Tabela_zbiralec_EKOL[Zbirna mesta],MATCH(Tabela_glavno[[#This Row],[Klasifikacija]],Tabela_zbiralec_EKOL[Klasifikacija],0))</f>
        <v>Laze</v>
      </c>
      <c r="G126" s="13" t="str" cm="1">
        <f t="array" ref="G126">_xlfn.TEXTJOIN(", ",TRUE,IF(Tabela_odstranjevanje[Klasifikacija]=Tabela_glavno[[#This Row],[Klasifikacija]],Tabela_odstranjevanje[Prejemnik],""))</f>
        <v/>
      </c>
      <c r="H126" s="14" t="str">
        <f>IF(IFERROR(MATCH(Tabela_glavno[[#This Row],[Klasifikacija]],Tabela_mesanica_190204[Klasifikacija],0),0)&gt;0,"DA","NE")</f>
        <v>NE</v>
      </c>
      <c r="I126" s="14" t="str" cm="1">
        <f t="array" ref="I1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6" s="14" t="str">
        <f>IF(IFERROR(MATCH(Tabela_glavno[[#This Row],[Klasifikacija]],Tabela_mesanica_190208[Klasifikacija],0),0)&gt;0,"DA","NE")</f>
        <v>NE</v>
      </c>
      <c r="K126" s="14"/>
      <c r="L126" s="14" t="str">
        <f>IF(IFERROR(MATCH(Tabela_glavno[[#This Row],[Klasifikacija]],Tabela_EKO_03_03_baterije[Klasifikacija],0),0)&gt;0,"DA","NE")</f>
        <v>NE</v>
      </c>
      <c r="M126" s="15"/>
    </row>
    <row r="127" spans="1:13" ht="30" customHeight="1" thickBot="1" x14ac:dyDescent="0.3">
      <c r="A127" s="11" t="s">
        <v>336</v>
      </c>
      <c r="B127" s="12" t="str">
        <f>INDEX(Tabela_seznam_klasifikacij[Naziv odpadka],MATCH(Tabela_glavno[[#This Row],[Klasifikacija]],Tabela_seznam_klasifikacij[Klasifikacijska številka],0))</f>
        <v>Žveplova in žveplasta kislina</v>
      </c>
      <c r="C127" s="12" t="str">
        <f>IFERROR(INDEX(Tabela_porocilo_o_nevarnih_lastnostih[Opomba],MATCH(Tabela_glavno[[#This Row],[Klasifikacija]],Tabela_porocilo_o_nevarnih_lastnostih[Klasifikacija],0)),"NE")</f>
        <v>NE</v>
      </c>
      <c r="D1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7" s="13" t="str">
        <f>INDEX(Tabela_zbiralec_EKOL[Dovoljeno zbiranje],MATCH(Tabela_glavno[[#This Row],[Klasifikacija]],Tabela_zbiralec_EKOL[Klasifikacija],0))</f>
        <v>DA</v>
      </c>
      <c r="F127" s="13" t="str">
        <f>INDEX(Tabela_zbiralec_EKOL[Zbirna mesta],MATCH(Tabela_glavno[[#This Row],[Klasifikacija]],Tabela_zbiralec_EKOL[Klasifikacija],0))</f>
        <v>Laze</v>
      </c>
      <c r="G127" s="13" t="str" cm="1">
        <f t="array" ref="G127">_xlfn.TEXTJOIN(", ",TRUE,IF(Tabela_odstranjevanje[Klasifikacija]=Tabela_glavno[[#This Row],[Klasifikacija]],Tabela_odstranjevanje[Prejemnik],""))</f>
        <v/>
      </c>
      <c r="H127" s="14" t="str">
        <f>IF(IFERROR(MATCH(Tabela_glavno[[#This Row],[Klasifikacija]],Tabela_mesanica_190204[Klasifikacija],0),0)&gt;0,"DA","NE")</f>
        <v>NE</v>
      </c>
      <c r="I127" s="14" t="str" cm="1">
        <f t="array" ref="I1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7" s="14" t="str">
        <f>IF(IFERROR(MATCH(Tabela_glavno[[#This Row],[Klasifikacija]],Tabela_mesanica_190208[Klasifikacija],0),0)&gt;0,"DA","NE")</f>
        <v>NE</v>
      </c>
      <c r="K127" s="14"/>
      <c r="L127" s="14" t="str">
        <f>IF(IFERROR(MATCH(Tabela_glavno[[#This Row],[Klasifikacija]],Tabela_EKO_03_03_baterije[Klasifikacija],0),0)&gt;0,"DA","NE")</f>
        <v>NE</v>
      </c>
      <c r="M127" s="15"/>
    </row>
    <row r="128" spans="1:13" ht="30" customHeight="1" thickBot="1" x14ac:dyDescent="0.3">
      <c r="A128" s="11" t="s">
        <v>337</v>
      </c>
      <c r="B128" s="12" t="str">
        <f>INDEX(Tabela_seznam_klasifikacij[Naziv odpadka],MATCH(Tabela_glavno[[#This Row],[Klasifikacija]],Tabela_seznam_klasifikacij[Klasifikacijska številka],0))</f>
        <v>Klorovodikova kislina</v>
      </c>
      <c r="C128" s="12" t="str">
        <f>IFERROR(INDEX(Tabela_porocilo_o_nevarnih_lastnostih[Opomba],MATCH(Tabela_glavno[[#This Row],[Klasifikacija]],Tabela_porocilo_o_nevarnih_lastnostih[Klasifikacija],0)),"NE")</f>
        <v>NE</v>
      </c>
      <c r="D1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28" s="13" t="str">
        <f>INDEX(Tabela_zbiralec_EKOL[Dovoljeno zbiranje],MATCH(Tabela_glavno[[#This Row],[Klasifikacija]],Tabela_zbiralec_EKOL[Klasifikacija],0))</f>
        <v>DA</v>
      </c>
      <c r="F128" s="13" t="str">
        <f>INDEX(Tabela_zbiralec_EKOL[Zbirna mesta],MATCH(Tabela_glavno[[#This Row],[Klasifikacija]],Tabela_zbiralec_EKOL[Klasifikacija],0))</f>
        <v>Laze</v>
      </c>
      <c r="G128" s="13" t="str" cm="1">
        <f t="array" ref="G128">_xlfn.TEXTJOIN(", ",TRUE,IF(Tabela_odstranjevanje[Klasifikacija]=Tabela_glavno[[#This Row],[Klasifikacija]],Tabela_odstranjevanje[Prejemnik],""))</f>
        <v>Ekologija</v>
      </c>
      <c r="H128" s="14" t="str">
        <f>IF(IFERROR(MATCH(Tabela_glavno[[#This Row],[Klasifikacija]],Tabela_mesanica_190204[Klasifikacija],0),0)&gt;0,"DA","NE")</f>
        <v>NE</v>
      </c>
      <c r="I128" s="14" t="str" cm="1">
        <f t="array" ref="I1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8" s="14" t="str">
        <f>IF(IFERROR(MATCH(Tabela_glavno[[#This Row],[Klasifikacija]],Tabela_mesanica_190208[Klasifikacija],0),0)&gt;0,"DA","NE")</f>
        <v>NE</v>
      </c>
      <c r="K128" s="14"/>
      <c r="L128" s="14" t="str">
        <f>IF(IFERROR(MATCH(Tabela_glavno[[#This Row],[Klasifikacija]],Tabela_EKO_03_03_baterije[Klasifikacija],0),0)&gt;0,"DA","NE")</f>
        <v>NE</v>
      </c>
      <c r="M128" s="15"/>
    </row>
    <row r="129" spans="1:13" ht="30" customHeight="1" thickBot="1" x14ac:dyDescent="0.3">
      <c r="A129" s="11" t="s">
        <v>338</v>
      </c>
      <c r="B129" s="12" t="str">
        <f>INDEX(Tabela_seznam_klasifikacij[Naziv odpadka],MATCH(Tabela_glavno[[#This Row],[Klasifikacija]],Tabela_seznam_klasifikacij[Klasifikacijska številka],0))</f>
        <v>Fluorovodikova kislina</v>
      </c>
      <c r="C129" s="12" t="str">
        <f>IFERROR(INDEX(Tabela_porocilo_o_nevarnih_lastnostih[Opomba],MATCH(Tabela_glavno[[#This Row],[Klasifikacija]],Tabela_porocilo_o_nevarnih_lastnostih[Klasifikacija],0)),"NE")</f>
        <v>NE</v>
      </c>
      <c r="D1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29" s="13" t="str">
        <f>INDEX(Tabela_zbiralec_EKOL[Dovoljeno zbiranje],MATCH(Tabela_glavno[[#This Row],[Klasifikacija]],Tabela_zbiralec_EKOL[Klasifikacija],0))</f>
        <v>DA</v>
      </c>
      <c r="F129" s="13" t="str">
        <f>INDEX(Tabela_zbiralec_EKOL[Zbirna mesta],MATCH(Tabela_glavno[[#This Row],[Klasifikacija]],Tabela_zbiralec_EKOL[Klasifikacija],0))</f>
        <v>Laze</v>
      </c>
      <c r="G129" s="13" t="str" cm="1">
        <f t="array" ref="G129">_xlfn.TEXTJOIN(", ",TRUE,IF(Tabela_odstranjevanje[Klasifikacija]=Tabela_glavno[[#This Row],[Klasifikacija]],Tabela_odstranjevanje[Prejemnik],""))</f>
        <v/>
      </c>
      <c r="H129" s="14" t="str">
        <f>IF(IFERROR(MATCH(Tabela_glavno[[#This Row],[Klasifikacija]],Tabela_mesanica_190204[Klasifikacija],0),0)&gt;0,"DA","NE")</f>
        <v>NE</v>
      </c>
      <c r="I129" s="14" t="str" cm="1">
        <f t="array" ref="I1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29" s="14" t="str">
        <f>IF(IFERROR(MATCH(Tabela_glavno[[#This Row],[Klasifikacija]],Tabela_mesanica_190208[Klasifikacija],0),0)&gt;0,"DA","NE")</f>
        <v>NE</v>
      </c>
      <c r="K129" s="14"/>
      <c r="L129" s="14" t="str">
        <f>IF(IFERROR(MATCH(Tabela_glavno[[#This Row],[Klasifikacija]],Tabela_EKO_03_03_baterije[Klasifikacija],0),0)&gt;0,"DA","NE")</f>
        <v>NE</v>
      </c>
      <c r="M129" s="15"/>
    </row>
    <row r="130" spans="1:13" ht="30" customHeight="1" thickBot="1" x14ac:dyDescent="0.3">
      <c r="A130" s="11" t="s">
        <v>339</v>
      </c>
      <c r="B130" s="12" t="str">
        <f>INDEX(Tabela_seznam_klasifikacij[Naziv odpadka],MATCH(Tabela_glavno[[#This Row],[Klasifikacija]],Tabela_seznam_klasifikacij[Klasifikacijska številka],0))</f>
        <v>Fosforjeva in fosforasta kislina</v>
      </c>
      <c r="C130" s="12" t="str">
        <f>IFERROR(INDEX(Tabela_porocilo_o_nevarnih_lastnostih[Opomba],MATCH(Tabela_glavno[[#This Row],[Klasifikacija]],Tabela_porocilo_o_nevarnih_lastnostih[Klasifikacija],0)),"NE")</f>
        <v>NE</v>
      </c>
      <c r="D1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30" s="13" t="str">
        <f>INDEX(Tabela_zbiralec_EKOL[Dovoljeno zbiranje],MATCH(Tabela_glavno[[#This Row],[Klasifikacija]],Tabela_zbiralec_EKOL[Klasifikacija],0))</f>
        <v>DA</v>
      </c>
      <c r="F130" s="13" t="str">
        <f>INDEX(Tabela_zbiralec_EKOL[Zbirna mesta],MATCH(Tabela_glavno[[#This Row],[Klasifikacija]],Tabela_zbiralec_EKOL[Klasifikacija],0))</f>
        <v>Laze</v>
      </c>
      <c r="G130" s="13" t="str" cm="1">
        <f t="array" ref="G130">_xlfn.TEXTJOIN(", ",TRUE,IF(Tabela_odstranjevanje[Klasifikacija]=Tabela_glavno[[#This Row],[Klasifikacija]],Tabela_odstranjevanje[Prejemnik],""))</f>
        <v/>
      </c>
      <c r="H130" s="14" t="str">
        <f>IF(IFERROR(MATCH(Tabela_glavno[[#This Row],[Klasifikacija]],Tabela_mesanica_190204[Klasifikacija],0),0)&gt;0,"DA","NE")</f>
        <v>NE</v>
      </c>
      <c r="I130" s="14" t="str" cm="1">
        <f t="array" ref="I1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0" s="14" t="str">
        <f>IF(IFERROR(MATCH(Tabela_glavno[[#This Row],[Klasifikacija]],Tabela_mesanica_190208[Klasifikacija],0),0)&gt;0,"DA","NE")</f>
        <v>NE</v>
      </c>
      <c r="K130" s="14"/>
      <c r="L130" s="14" t="str">
        <f>IF(IFERROR(MATCH(Tabela_glavno[[#This Row],[Klasifikacija]],Tabela_EKO_03_03_baterije[Klasifikacija],0),0)&gt;0,"DA","NE")</f>
        <v>NE</v>
      </c>
      <c r="M130" s="15"/>
    </row>
    <row r="131" spans="1:13" ht="30" customHeight="1" thickBot="1" x14ac:dyDescent="0.3">
      <c r="A131" s="11" t="s">
        <v>340</v>
      </c>
      <c r="B131" s="12" t="str">
        <f>INDEX(Tabela_seznam_klasifikacij[Naziv odpadka],MATCH(Tabela_glavno[[#This Row],[Klasifikacija]],Tabela_seznam_klasifikacij[Klasifikacijska številka],0))</f>
        <v>Dušikova in dušikasta kislina</v>
      </c>
      <c r="C131" s="12" t="str">
        <f>IFERROR(INDEX(Tabela_porocilo_o_nevarnih_lastnostih[Opomba],MATCH(Tabela_glavno[[#This Row],[Klasifikacija]],Tabela_porocilo_o_nevarnih_lastnostih[Klasifikacija],0)),"NE")</f>
        <v>NE</v>
      </c>
      <c r="D1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31" s="13" t="str">
        <f>INDEX(Tabela_zbiralec_EKOL[Dovoljeno zbiranje],MATCH(Tabela_glavno[[#This Row],[Klasifikacija]],Tabela_zbiralec_EKOL[Klasifikacija],0))</f>
        <v>DA</v>
      </c>
      <c r="F131" s="13" t="str">
        <f>INDEX(Tabela_zbiralec_EKOL[Zbirna mesta],MATCH(Tabela_glavno[[#This Row],[Klasifikacija]],Tabela_zbiralec_EKOL[Klasifikacija],0))</f>
        <v>Laze</v>
      </c>
      <c r="G131" s="13" t="str" cm="1">
        <f t="array" ref="G131">_xlfn.TEXTJOIN(", ",TRUE,IF(Tabela_odstranjevanje[Klasifikacija]=Tabela_glavno[[#This Row],[Klasifikacija]],Tabela_odstranjevanje[Prejemnik],""))</f>
        <v/>
      </c>
      <c r="H131" s="14" t="str">
        <f>IF(IFERROR(MATCH(Tabela_glavno[[#This Row],[Klasifikacija]],Tabela_mesanica_190204[Klasifikacija],0),0)&gt;0,"DA","NE")</f>
        <v>NE</v>
      </c>
      <c r="I131" s="14" t="str" cm="1">
        <f t="array" ref="I1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1" s="14" t="str">
        <f>IF(IFERROR(MATCH(Tabela_glavno[[#This Row],[Klasifikacija]],Tabela_mesanica_190208[Klasifikacija],0),0)&gt;0,"DA","NE")</f>
        <v>NE</v>
      </c>
      <c r="K131" s="14"/>
      <c r="L131" s="14" t="str">
        <f>IF(IFERROR(MATCH(Tabela_glavno[[#This Row],[Klasifikacija]],Tabela_EKO_03_03_baterije[Klasifikacija],0),0)&gt;0,"DA","NE")</f>
        <v>NE</v>
      </c>
      <c r="M131" s="15"/>
    </row>
    <row r="132" spans="1:13" ht="30" customHeight="1" thickBot="1" x14ac:dyDescent="0.3">
      <c r="A132" s="11" t="s">
        <v>341</v>
      </c>
      <c r="B132" s="12" t="str">
        <f>INDEX(Tabela_seznam_klasifikacij[Naziv odpadka],MATCH(Tabela_glavno[[#This Row],[Klasifikacija]],Tabela_seznam_klasifikacij[Klasifikacijska številka],0))</f>
        <v>Druge kisline</v>
      </c>
      <c r="C132" s="12" t="str">
        <f>IFERROR(INDEX(Tabela_porocilo_o_nevarnih_lastnostih[Opomba],MATCH(Tabela_glavno[[#This Row],[Klasifikacija]],Tabela_porocilo_o_nevarnih_lastnostih[Klasifikacija],0)),"NE")</f>
        <v>NE</v>
      </c>
      <c r="D1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32" s="13" t="str">
        <f>INDEX(Tabela_zbiralec_EKOL[Dovoljeno zbiranje],MATCH(Tabela_glavno[[#This Row],[Klasifikacija]],Tabela_zbiralec_EKOL[Klasifikacija],0))</f>
        <v>DA</v>
      </c>
      <c r="F132" s="13" t="str">
        <f>INDEX(Tabela_zbiralec_EKOL[Zbirna mesta],MATCH(Tabela_glavno[[#This Row],[Klasifikacija]],Tabela_zbiralec_EKOL[Klasifikacija],0))</f>
        <v>Laze</v>
      </c>
      <c r="G132" s="13" t="str" cm="1">
        <f t="array" ref="G132">_xlfn.TEXTJOIN(", ",TRUE,IF(Tabela_odstranjevanje[Klasifikacija]=Tabela_glavno[[#This Row],[Klasifikacija]],Tabela_odstranjevanje[Prejemnik],""))</f>
        <v>Ekologija, Kemis</v>
      </c>
      <c r="H132" s="14" t="str">
        <f>IF(IFERROR(MATCH(Tabela_glavno[[#This Row],[Klasifikacija]],Tabela_mesanica_190204[Klasifikacija],0),0)&gt;0,"DA","NE")</f>
        <v>NE</v>
      </c>
      <c r="I132" s="14" t="str" cm="1">
        <f t="array" ref="I1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2" s="14" t="str">
        <f>IF(IFERROR(MATCH(Tabela_glavno[[#This Row],[Klasifikacija]],Tabela_mesanica_190208[Klasifikacija],0),0)&gt;0,"DA","NE")</f>
        <v>NE</v>
      </c>
      <c r="K132" s="14"/>
      <c r="L132" s="14" t="str">
        <f>IF(IFERROR(MATCH(Tabela_glavno[[#This Row],[Klasifikacija]],Tabela_EKO_03_03_baterije[Klasifikacija],0),0)&gt;0,"DA","NE")</f>
        <v>NE</v>
      </c>
      <c r="M132" s="15"/>
    </row>
    <row r="133" spans="1:13" ht="30" customHeight="1" thickBot="1" x14ac:dyDescent="0.3">
      <c r="A133" s="11" t="s">
        <v>342</v>
      </c>
      <c r="B133" s="12" t="str">
        <f>INDEX(Tabela_seznam_klasifikacij[Naziv odpadka],MATCH(Tabela_glavno[[#This Row],[Klasifikacija]],Tabela_seznam_klasifikacij[Klasifikacijska številka],0))</f>
        <v>Drugi tovrstni odpadki</v>
      </c>
      <c r="C133" s="12" t="str">
        <f>IFERROR(INDEX(Tabela_porocilo_o_nevarnih_lastnostih[Opomba],MATCH(Tabela_glavno[[#This Row],[Klasifikacija]],Tabela_porocilo_o_nevarnih_lastnostih[Klasifikacija],0)),"NE")</f>
        <v>NE</v>
      </c>
      <c r="D1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33" s="13" t="str">
        <f>INDEX(Tabela_zbiralec_EKOL[Dovoljeno zbiranje],MATCH(Tabela_glavno[[#This Row],[Klasifikacija]],Tabela_zbiralec_EKOL[Klasifikacija],0))</f>
        <v>DA</v>
      </c>
      <c r="F133" s="13" t="str">
        <f>INDEX(Tabela_zbiralec_EKOL[Zbirna mesta],MATCH(Tabela_glavno[[#This Row],[Klasifikacija]],Tabela_zbiralec_EKOL[Klasifikacija],0))</f>
        <v>Laze</v>
      </c>
      <c r="G133" s="13" t="str" cm="1">
        <f t="array" ref="G133">_xlfn.TEXTJOIN(", ",TRUE,IF(Tabela_odstranjevanje[Klasifikacija]=Tabela_glavno[[#This Row],[Klasifikacija]],Tabela_odstranjevanje[Prejemnik],""))</f>
        <v/>
      </c>
      <c r="H133" s="14" t="str">
        <f>IF(IFERROR(MATCH(Tabela_glavno[[#This Row],[Klasifikacija]],Tabela_mesanica_190204[Klasifikacija],0),0)&gt;0,"DA","NE")</f>
        <v>NE</v>
      </c>
      <c r="I133" s="14" t="str" cm="1">
        <f t="array" ref="I1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3" s="14" t="str">
        <f>IF(IFERROR(MATCH(Tabela_glavno[[#This Row],[Klasifikacija]],Tabela_mesanica_190208[Klasifikacija],0),0)&gt;0,"DA","NE")</f>
        <v>NE</v>
      </c>
      <c r="K133" s="14"/>
      <c r="L133" s="14" t="str">
        <f>IF(IFERROR(MATCH(Tabela_glavno[[#This Row],[Klasifikacija]],Tabela_EKO_03_03_baterije[Klasifikacija],0),0)&gt;0,"DA","NE")</f>
        <v>NE</v>
      </c>
      <c r="M133" s="15"/>
    </row>
    <row r="134" spans="1:13" ht="30" customHeight="1" thickBot="1" x14ac:dyDescent="0.3">
      <c r="A134" s="11" t="s">
        <v>346</v>
      </c>
      <c r="B134" s="12" t="str">
        <f>INDEX(Tabela_seznam_klasifikacij[Naziv odpadka],MATCH(Tabela_glavno[[#This Row],[Klasifikacija]],Tabela_seznam_klasifikacij[Klasifikacijska številka],0))</f>
        <v>Kalcijev hidroksid</v>
      </c>
      <c r="C134" s="12" t="str">
        <f>IFERROR(INDEX(Tabela_porocilo_o_nevarnih_lastnostih[Opomba],MATCH(Tabela_glavno[[#This Row],[Klasifikacija]],Tabela_porocilo_o_nevarnih_lastnostih[Klasifikacija],0)),"NE")</f>
        <v>NE</v>
      </c>
      <c r="D1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34" s="13" t="str">
        <f>INDEX(Tabela_zbiralec_EKOL[Dovoljeno zbiranje],MATCH(Tabela_glavno[[#This Row],[Klasifikacija]],Tabela_zbiralec_EKOL[Klasifikacija],0))</f>
        <v>DA</v>
      </c>
      <c r="F134" s="13" t="str">
        <f>INDEX(Tabela_zbiralec_EKOL[Zbirna mesta],MATCH(Tabela_glavno[[#This Row],[Klasifikacija]],Tabela_zbiralec_EKOL[Klasifikacija],0))</f>
        <v>Laze</v>
      </c>
      <c r="G134" s="13" t="str" cm="1">
        <f t="array" ref="G134">_xlfn.TEXTJOIN(", ",TRUE,IF(Tabela_odstranjevanje[Klasifikacija]=Tabela_glavno[[#This Row],[Klasifikacija]],Tabela_odstranjevanje[Prejemnik],""))</f>
        <v/>
      </c>
      <c r="H134" s="14" t="str">
        <f>IF(IFERROR(MATCH(Tabela_glavno[[#This Row],[Klasifikacija]],Tabela_mesanica_190204[Klasifikacija],0),0)&gt;0,"DA","NE")</f>
        <v>NE</v>
      </c>
      <c r="I134" s="14" t="str" cm="1">
        <f t="array" ref="I1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4" s="14" t="str">
        <f>IF(IFERROR(MATCH(Tabela_glavno[[#This Row],[Klasifikacija]],Tabela_mesanica_190208[Klasifikacija],0),0)&gt;0,"DA","NE")</f>
        <v>NE</v>
      </c>
      <c r="K134" s="14"/>
      <c r="L134" s="14" t="str">
        <f>IF(IFERROR(MATCH(Tabela_glavno[[#This Row],[Klasifikacija]],Tabela_EKO_03_03_baterije[Klasifikacija],0),0)&gt;0,"DA","NE")</f>
        <v>NE</v>
      </c>
      <c r="M134" s="15"/>
    </row>
    <row r="135" spans="1:13" ht="30" customHeight="1" thickBot="1" x14ac:dyDescent="0.3">
      <c r="A135" s="11" t="s">
        <v>347</v>
      </c>
      <c r="B135" s="12" t="str">
        <f>INDEX(Tabela_seznam_klasifikacij[Naziv odpadka],MATCH(Tabela_glavno[[#This Row],[Klasifikacija]],Tabela_seznam_klasifikacij[Klasifikacijska številka],0))</f>
        <v>Amonijev hidroksid</v>
      </c>
      <c r="C135" s="12" t="str">
        <f>IFERROR(INDEX(Tabela_porocilo_o_nevarnih_lastnostih[Opomba],MATCH(Tabela_glavno[[#This Row],[Klasifikacija]],Tabela_porocilo_o_nevarnih_lastnostih[Klasifikacija],0)),"NE")</f>
        <v>NE</v>
      </c>
      <c r="D1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35" s="13" t="str">
        <f>INDEX(Tabela_zbiralec_EKOL[Dovoljeno zbiranje],MATCH(Tabela_glavno[[#This Row],[Klasifikacija]],Tabela_zbiralec_EKOL[Klasifikacija],0))</f>
        <v>DA</v>
      </c>
      <c r="F135" s="13" t="str">
        <f>INDEX(Tabela_zbiralec_EKOL[Zbirna mesta],MATCH(Tabela_glavno[[#This Row],[Klasifikacija]],Tabela_zbiralec_EKOL[Klasifikacija],0))</f>
        <v>Laze</v>
      </c>
      <c r="G135" s="13" t="str" cm="1">
        <f t="array" ref="G135">_xlfn.TEXTJOIN(", ",TRUE,IF(Tabela_odstranjevanje[Klasifikacija]=Tabela_glavno[[#This Row],[Klasifikacija]],Tabela_odstranjevanje[Prejemnik],""))</f>
        <v>Saubermacher</v>
      </c>
      <c r="H135" s="14" t="str">
        <f>IF(IFERROR(MATCH(Tabela_glavno[[#This Row],[Klasifikacija]],Tabela_mesanica_190204[Klasifikacija],0),0)&gt;0,"DA","NE")</f>
        <v>NE</v>
      </c>
      <c r="I135" s="14" t="str" cm="1">
        <f t="array" ref="I1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5" s="14" t="str">
        <f>IF(IFERROR(MATCH(Tabela_glavno[[#This Row],[Klasifikacija]],Tabela_mesanica_190208[Klasifikacija],0),0)&gt;0,"DA","NE")</f>
        <v>NE</v>
      </c>
      <c r="K135" s="14"/>
      <c r="L135" s="14" t="str">
        <f>IF(IFERROR(MATCH(Tabela_glavno[[#This Row],[Klasifikacija]],Tabela_EKO_03_03_baterije[Klasifikacija],0),0)&gt;0,"DA","NE")</f>
        <v>NE</v>
      </c>
      <c r="M135" s="15"/>
    </row>
    <row r="136" spans="1:13" ht="30" customHeight="1" thickBot="1" x14ac:dyDescent="0.3">
      <c r="A136" s="11" t="s">
        <v>348</v>
      </c>
      <c r="B136" s="12" t="str">
        <f>INDEX(Tabela_seznam_klasifikacij[Naziv odpadka],MATCH(Tabela_glavno[[#This Row],[Klasifikacija]],Tabela_seznam_klasifikacij[Klasifikacijska številka],0))</f>
        <v>Natrijev in kalijev hidroksid</v>
      </c>
      <c r="C136" s="12" t="str">
        <f>IFERROR(INDEX(Tabela_porocilo_o_nevarnih_lastnostih[Opomba],MATCH(Tabela_glavno[[#This Row],[Klasifikacija]],Tabela_porocilo_o_nevarnih_lastnostih[Klasifikacija],0)),"NE")</f>
        <v>NE</v>
      </c>
      <c r="D1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36" s="13" t="str">
        <f>INDEX(Tabela_zbiralec_EKOL[Dovoljeno zbiranje],MATCH(Tabela_glavno[[#This Row],[Klasifikacija]],Tabela_zbiralec_EKOL[Klasifikacija],0))</f>
        <v>DA</v>
      </c>
      <c r="F136" s="13" t="str">
        <f>INDEX(Tabela_zbiralec_EKOL[Zbirna mesta],MATCH(Tabela_glavno[[#This Row],[Klasifikacija]],Tabela_zbiralec_EKOL[Klasifikacija],0))</f>
        <v>Laze</v>
      </c>
      <c r="G136" s="13" t="str" cm="1">
        <f t="array" ref="G136">_xlfn.TEXTJOIN(", ",TRUE,IF(Tabela_odstranjevanje[Klasifikacija]=Tabela_glavno[[#This Row],[Klasifikacija]],Tabela_odstranjevanje[Prejemnik],""))</f>
        <v/>
      </c>
      <c r="H136" s="14" t="str">
        <f>IF(IFERROR(MATCH(Tabela_glavno[[#This Row],[Klasifikacija]],Tabela_mesanica_190204[Klasifikacija],0),0)&gt;0,"DA","NE")</f>
        <v>NE</v>
      </c>
      <c r="I136" s="14" t="str" cm="1">
        <f t="array" ref="I1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6" s="14" t="str">
        <f>IF(IFERROR(MATCH(Tabela_glavno[[#This Row],[Klasifikacija]],Tabela_mesanica_190208[Klasifikacija],0),0)&gt;0,"DA","NE")</f>
        <v>NE</v>
      </c>
      <c r="K136" s="14"/>
      <c r="L136" s="14" t="str">
        <f>IF(IFERROR(MATCH(Tabela_glavno[[#This Row],[Klasifikacija]],Tabela_EKO_03_03_baterije[Klasifikacija],0),0)&gt;0,"DA","NE")</f>
        <v>NE</v>
      </c>
      <c r="M136" s="15"/>
    </row>
    <row r="137" spans="1:13" ht="30" customHeight="1" thickBot="1" x14ac:dyDescent="0.3">
      <c r="A137" s="11" t="s">
        <v>349</v>
      </c>
      <c r="B137" s="12" t="str">
        <f>INDEX(Tabela_seznam_klasifikacij[Naziv odpadka],MATCH(Tabela_glavno[[#This Row],[Klasifikacija]],Tabela_seznam_klasifikacij[Klasifikacijska številka],0))</f>
        <v>Drugi lugi</v>
      </c>
      <c r="C137" s="12" t="str">
        <f>IFERROR(INDEX(Tabela_porocilo_o_nevarnih_lastnostih[Opomba],MATCH(Tabela_glavno[[#This Row],[Klasifikacija]],Tabela_porocilo_o_nevarnih_lastnostih[Klasifikacija],0)),"NE")</f>
        <v>NE</v>
      </c>
      <c r="D1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37" s="13" t="str">
        <f>INDEX(Tabela_zbiralec_EKOL[Dovoljeno zbiranje],MATCH(Tabela_glavno[[#This Row],[Klasifikacija]],Tabela_zbiralec_EKOL[Klasifikacija],0))</f>
        <v>DA</v>
      </c>
      <c r="F137" s="13" t="str">
        <f>INDEX(Tabela_zbiralec_EKOL[Zbirna mesta],MATCH(Tabela_glavno[[#This Row],[Klasifikacija]],Tabela_zbiralec_EKOL[Klasifikacija],0))</f>
        <v>Laze</v>
      </c>
      <c r="G137" s="13" t="str" cm="1">
        <f t="array" ref="G137">_xlfn.TEXTJOIN(", ",TRUE,IF(Tabela_odstranjevanje[Klasifikacija]=Tabela_glavno[[#This Row],[Klasifikacija]],Tabela_odstranjevanje[Prejemnik],""))</f>
        <v>Ekologija, Kemis</v>
      </c>
      <c r="H137" s="14" t="str">
        <f>IF(IFERROR(MATCH(Tabela_glavno[[#This Row],[Klasifikacija]],Tabela_mesanica_190204[Klasifikacija],0),0)&gt;0,"DA","NE")</f>
        <v>NE</v>
      </c>
      <c r="I137" s="14" t="str" cm="1">
        <f t="array" ref="I1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7" s="14" t="str">
        <f>IF(IFERROR(MATCH(Tabela_glavno[[#This Row],[Klasifikacija]],Tabela_mesanica_190208[Klasifikacija],0),0)&gt;0,"DA","NE")</f>
        <v>NE</v>
      </c>
      <c r="K137" s="14"/>
      <c r="L137" s="14" t="str">
        <f>IF(IFERROR(MATCH(Tabela_glavno[[#This Row],[Klasifikacija]],Tabela_EKO_03_03_baterije[Klasifikacija],0),0)&gt;0,"DA","NE")</f>
        <v>NE</v>
      </c>
      <c r="M137" s="15"/>
    </row>
    <row r="138" spans="1:13" ht="30" customHeight="1" thickBot="1" x14ac:dyDescent="0.3">
      <c r="A138" s="11" t="s">
        <v>350</v>
      </c>
      <c r="B138" s="12" t="str">
        <f>INDEX(Tabela_seznam_klasifikacij[Naziv odpadka],MATCH(Tabela_glavno[[#This Row],[Klasifikacija]],Tabela_seznam_klasifikacij[Klasifikacijska številka],0))</f>
        <v>Drugi tovrstni odpadki</v>
      </c>
      <c r="C138" s="12" t="str">
        <f>IFERROR(INDEX(Tabela_porocilo_o_nevarnih_lastnostih[Opomba],MATCH(Tabela_glavno[[#This Row],[Klasifikacija]],Tabela_porocilo_o_nevarnih_lastnostih[Klasifikacija],0)),"NE")</f>
        <v>NE</v>
      </c>
      <c r="D1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38" s="13" t="str">
        <f>INDEX(Tabela_zbiralec_EKOL[Dovoljeno zbiranje],MATCH(Tabela_glavno[[#This Row],[Klasifikacija]],Tabela_zbiralec_EKOL[Klasifikacija],0))</f>
        <v>DA</v>
      </c>
      <c r="F138" s="13" t="str">
        <f>INDEX(Tabela_zbiralec_EKOL[Zbirna mesta],MATCH(Tabela_glavno[[#This Row],[Klasifikacija]],Tabela_zbiralec_EKOL[Klasifikacija],0))</f>
        <v>Laze</v>
      </c>
      <c r="G138" s="13" t="str" cm="1">
        <f t="array" ref="G138">_xlfn.TEXTJOIN(", ",TRUE,IF(Tabela_odstranjevanje[Klasifikacija]=Tabela_glavno[[#This Row],[Klasifikacija]],Tabela_odstranjevanje[Prejemnik],""))</f>
        <v/>
      </c>
      <c r="H138" s="14" t="str">
        <f>IF(IFERROR(MATCH(Tabela_glavno[[#This Row],[Klasifikacija]],Tabela_mesanica_190204[Klasifikacija],0),0)&gt;0,"DA","NE")</f>
        <v>NE</v>
      </c>
      <c r="I138" s="14" t="str" cm="1">
        <f t="array" ref="I1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8" s="14" t="str">
        <f>IF(IFERROR(MATCH(Tabela_glavno[[#This Row],[Klasifikacija]],Tabela_mesanica_190208[Klasifikacija],0),0)&gt;0,"DA","NE")</f>
        <v>NE</v>
      </c>
      <c r="K138" s="14"/>
      <c r="L138" s="14" t="str">
        <f>IF(IFERROR(MATCH(Tabela_glavno[[#This Row],[Klasifikacija]],Tabela_EKO_03_03_baterije[Klasifikacija],0),0)&gt;0,"DA","NE")</f>
        <v>NE</v>
      </c>
      <c r="M138" s="15"/>
    </row>
    <row r="139" spans="1:13" ht="30" customHeight="1" thickBot="1" x14ac:dyDescent="0.3">
      <c r="A139" s="11" t="s">
        <v>352</v>
      </c>
      <c r="B139" s="12" t="str">
        <f>INDEX(Tabela_seznam_klasifikacij[Naziv odpadka],MATCH(Tabela_glavno[[#This Row],[Klasifikacija]],Tabela_seznam_klasifikacij[Klasifikacijska številka],0))</f>
        <v>Trdne soli in raztopine, ki vsebujejo cianide</v>
      </c>
      <c r="C139" s="12" t="str">
        <f>IFERROR(INDEX(Tabela_porocilo_o_nevarnih_lastnostih[Opomba],MATCH(Tabela_glavno[[#This Row],[Klasifikacija]],Tabela_porocilo_o_nevarnih_lastnostih[Klasifikacija],0)),"NE")</f>
        <v>NE</v>
      </c>
      <c r="D1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39" s="13" t="str">
        <f>INDEX(Tabela_zbiralec_EKOL[Dovoljeno zbiranje],MATCH(Tabela_glavno[[#This Row],[Klasifikacija]],Tabela_zbiralec_EKOL[Klasifikacija],0))</f>
        <v>DA</v>
      </c>
      <c r="F139" s="13" t="str">
        <f>INDEX(Tabela_zbiralec_EKOL[Zbirna mesta],MATCH(Tabela_glavno[[#This Row],[Klasifikacija]],Tabela_zbiralec_EKOL[Klasifikacija],0))</f>
        <v>Laze</v>
      </c>
      <c r="G139" s="13" t="str" cm="1">
        <f t="array" ref="G139">_xlfn.TEXTJOIN(", ",TRUE,IF(Tabela_odstranjevanje[Klasifikacija]=Tabela_glavno[[#This Row],[Klasifikacija]],Tabela_odstranjevanje[Prejemnik],""))</f>
        <v>Ekologija</v>
      </c>
      <c r="H139" s="14" t="str">
        <f>IF(IFERROR(MATCH(Tabela_glavno[[#This Row],[Klasifikacija]],Tabela_mesanica_190204[Klasifikacija],0),0)&gt;0,"DA","NE")</f>
        <v>NE</v>
      </c>
      <c r="I139" s="14" t="str" cm="1">
        <f t="array" ref="I1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39" s="14" t="str">
        <f>IF(IFERROR(MATCH(Tabela_glavno[[#This Row],[Klasifikacija]],Tabela_mesanica_190208[Klasifikacija],0),0)&gt;0,"DA","NE")</f>
        <v>NE</v>
      </c>
      <c r="K139" s="14"/>
      <c r="L139" s="14" t="str">
        <f>IF(IFERROR(MATCH(Tabela_glavno[[#This Row],[Klasifikacija]],Tabela_EKO_03_03_baterije[Klasifikacija],0),0)&gt;0,"DA","NE")</f>
        <v>NE</v>
      </c>
      <c r="M139" s="15"/>
    </row>
    <row r="140" spans="1:13" ht="30" customHeight="1" thickBot="1" x14ac:dyDescent="0.3">
      <c r="A140" s="11" t="s">
        <v>353</v>
      </c>
      <c r="B140" s="12" t="str">
        <f>INDEX(Tabela_seznam_klasifikacij[Naziv odpadka],MATCH(Tabela_glavno[[#This Row],[Klasifikacija]],Tabela_seznam_klasifikacij[Klasifikacijska številka],0))</f>
        <v>Trdne soli in raztopine, ki vsebujejo težke kovine</v>
      </c>
      <c r="C140" s="12" t="str">
        <f>IFERROR(INDEX(Tabela_porocilo_o_nevarnih_lastnostih[Opomba],MATCH(Tabela_glavno[[#This Row],[Klasifikacija]],Tabela_porocilo_o_nevarnih_lastnostih[Klasifikacija],0)),"NE")</f>
        <v>NE</v>
      </c>
      <c r="D14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40" s="13" t="str">
        <f>INDEX(Tabela_zbiralec_EKOL[Dovoljeno zbiranje],MATCH(Tabela_glavno[[#This Row],[Klasifikacija]],Tabela_zbiralec_EKOL[Klasifikacija],0))</f>
        <v>DA</v>
      </c>
      <c r="F140" s="13" t="str">
        <f>INDEX(Tabela_zbiralec_EKOL[Zbirna mesta],MATCH(Tabela_glavno[[#This Row],[Klasifikacija]],Tabela_zbiralec_EKOL[Klasifikacija],0))</f>
        <v>Laze</v>
      </c>
      <c r="G140" s="13" t="str" cm="1">
        <f t="array" ref="G140">_xlfn.TEXTJOIN(", ",TRUE,IF(Tabela_odstranjevanje[Klasifikacija]=Tabela_glavno[[#This Row],[Klasifikacija]],Tabela_odstranjevanje[Prejemnik],""))</f>
        <v>Ekologija</v>
      </c>
      <c r="H140" s="14" t="str">
        <f>IF(IFERROR(MATCH(Tabela_glavno[[#This Row],[Klasifikacija]],Tabela_mesanica_190204[Klasifikacija],0),0)&gt;0,"DA","NE")</f>
        <v>NE</v>
      </c>
      <c r="I140" s="14" t="str" cm="1">
        <f t="array" ref="I1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0" s="14" t="str">
        <f>IF(IFERROR(MATCH(Tabela_glavno[[#This Row],[Klasifikacija]],Tabela_mesanica_190208[Klasifikacija],0),0)&gt;0,"DA","NE")</f>
        <v>NE</v>
      </c>
      <c r="K140" s="14"/>
      <c r="L140" s="14" t="str">
        <f>IF(IFERROR(MATCH(Tabela_glavno[[#This Row],[Klasifikacija]],Tabela_EKO_03_03_baterije[Klasifikacija],0),0)&gt;0,"DA","NE")</f>
        <v>NE</v>
      </c>
      <c r="M140" s="15"/>
    </row>
    <row r="141" spans="1:13" ht="30" customHeight="1" thickBot="1" x14ac:dyDescent="0.3">
      <c r="A141" s="11" t="s">
        <v>354</v>
      </c>
      <c r="B141" s="12" t="str">
        <f>INDEX(Tabela_seznam_klasifikacij[Naziv odpadka],MATCH(Tabela_glavno[[#This Row],[Klasifikacija]],Tabela_seznam_klasifikacij[Klasifikacijska številka],0))</f>
        <v>Druge trdne soli in raztopine, ki niso navedene pod 06 03 11 in 06 03 13</v>
      </c>
      <c r="C141" s="12" t="str">
        <f>IFERROR(INDEX(Tabela_porocilo_o_nevarnih_lastnostih[Opomba],MATCH(Tabela_glavno[[#This Row],[Klasifikacija]],Tabela_porocilo_o_nevarnih_lastnostih[Klasifikacija],0)),"NE")</f>
        <v>NE</v>
      </c>
      <c r="D14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1" s="13" t="str">
        <f>INDEX(Tabela_zbiralec_EKOL[Dovoljeno zbiranje],MATCH(Tabela_glavno[[#This Row],[Klasifikacija]],Tabela_zbiralec_EKOL[Klasifikacija],0))</f>
        <v>DA</v>
      </c>
      <c r="F141" s="13" t="str">
        <f>INDEX(Tabela_zbiralec_EKOL[Zbirna mesta],MATCH(Tabela_glavno[[#This Row],[Klasifikacija]],Tabela_zbiralec_EKOL[Klasifikacija],0))</f>
        <v>Laze</v>
      </c>
      <c r="G141" s="13" t="str" cm="1">
        <f t="array" ref="G141">_xlfn.TEXTJOIN(", ",TRUE,IF(Tabela_odstranjevanje[Klasifikacija]=Tabela_glavno[[#This Row],[Klasifikacija]],Tabela_odstranjevanje[Prejemnik],""))</f>
        <v/>
      </c>
      <c r="H141" s="14" t="str">
        <f>IF(IFERROR(MATCH(Tabela_glavno[[#This Row],[Klasifikacija]],Tabela_mesanica_190204[Klasifikacija],0),0)&gt;0,"DA","NE")</f>
        <v>NE</v>
      </c>
      <c r="I141" s="14" t="str" cm="1">
        <f t="array" ref="I14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1" s="14" t="str">
        <f>IF(IFERROR(MATCH(Tabela_glavno[[#This Row],[Klasifikacija]],Tabela_mesanica_190208[Klasifikacija],0),0)&gt;0,"DA","NE")</f>
        <v>NE</v>
      </c>
      <c r="K141" s="14"/>
      <c r="L141" s="14" t="str">
        <f>IF(IFERROR(MATCH(Tabela_glavno[[#This Row],[Klasifikacija]],Tabela_EKO_03_03_baterije[Klasifikacija],0),0)&gt;0,"DA","NE")</f>
        <v>NE</v>
      </c>
      <c r="M141" s="15"/>
    </row>
    <row r="142" spans="1:13" ht="30" customHeight="1" thickBot="1" x14ac:dyDescent="0.3">
      <c r="A142" s="11" t="s">
        <v>355</v>
      </c>
      <c r="B142" s="12" t="str">
        <f>INDEX(Tabela_seznam_klasifikacij[Naziv odpadka],MATCH(Tabela_glavno[[#This Row],[Klasifikacija]],Tabela_seznam_klasifikacij[Klasifikacijska številka],0))</f>
        <v>Kovinski oksidi, ki vsebujejo težke kovine</v>
      </c>
      <c r="C142" s="12" t="str">
        <f>IFERROR(INDEX(Tabela_porocilo_o_nevarnih_lastnostih[Opomba],MATCH(Tabela_glavno[[#This Row],[Klasifikacija]],Tabela_porocilo_o_nevarnih_lastnostih[Klasifikacija],0)),"NE")</f>
        <v>NE</v>
      </c>
      <c r="D14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2" s="13" t="str">
        <f>INDEX(Tabela_zbiralec_EKOL[Dovoljeno zbiranje],MATCH(Tabela_glavno[[#This Row],[Klasifikacija]],Tabela_zbiralec_EKOL[Klasifikacija],0))</f>
        <v>DA</v>
      </c>
      <c r="F142" s="13" t="str">
        <f>INDEX(Tabela_zbiralec_EKOL[Zbirna mesta],MATCH(Tabela_glavno[[#This Row],[Klasifikacija]],Tabela_zbiralec_EKOL[Klasifikacija],0))</f>
        <v>Laze</v>
      </c>
      <c r="G142" s="13" t="str" cm="1">
        <f t="array" ref="G142">_xlfn.TEXTJOIN(", ",TRUE,IF(Tabela_odstranjevanje[Klasifikacija]=Tabela_glavno[[#This Row],[Klasifikacija]],Tabela_odstranjevanje[Prejemnik],""))</f>
        <v/>
      </c>
      <c r="H142" s="14" t="str">
        <f>IF(IFERROR(MATCH(Tabela_glavno[[#This Row],[Klasifikacija]],Tabela_mesanica_190204[Klasifikacija],0),0)&gt;0,"DA","NE")</f>
        <v>NE</v>
      </c>
      <c r="I142" s="14" t="str" cm="1">
        <f t="array" ref="I14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2" s="14" t="str">
        <f>IF(IFERROR(MATCH(Tabela_glavno[[#This Row],[Klasifikacija]],Tabela_mesanica_190208[Klasifikacija],0),0)&gt;0,"DA","NE")</f>
        <v>NE</v>
      </c>
      <c r="K142" s="14"/>
      <c r="L142" s="14" t="str">
        <f>IF(IFERROR(MATCH(Tabela_glavno[[#This Row],[Klasifikacija]],Tabela_EKO_03_03_baterije[Klasifikacija],0),0)&gt;0,"DA","NE")</f>
        <v>NE</v>
      </c>
      <c r="M142" s="15"/>
    </row>
    <row r="143" spans="1:13" ht="30" customHeight="1" thickBot="1" x14ac:dyDescent="0.3">
      <c r="A143" s="11" t="s">
        <v>1213</v>
      </c>
      <c r="B143" s="12" t="str">
        <f>INDEX(Tabela_seznam_klasifikacij[Naziv odpadka],MATCH(Tabela_glavno[[#This Row],[Klasifikacija]],Tabela_seznam_klasifikacij[Klasifikacijska številka],0))</f>
        <v>Drugi kovinski oksidi, ki niso navedeni pod 06 03 15</v>
      </c>
      <c r="C143" s="12" t="str">
        <f>IFERROR(INDEX(Tabela_porocilo_o_nevarnih_lastnostih[Opomba],MATCH(Tabela_glavno[[#This Row],[Klasifikacija]],Tabela_porocilo_o_nevarnih_lastnostih[Klasifikacija],0)),"NE")</f>
        <v>NE</v>
      </c>
      <c r="D14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3" s="13" t="str">
        <f>INDEX(Tabela_zbiralec_EKOL[Dovoljeno zbiranje],MATCH(Tabela_glavno[[#This Row],[Klasifikacija]],Tabela_zbiralec_EKOL[Klasifikacija],0))</f>
        <v>DA</v>
      </c>
      <c r="F143" s="13" t="str">
        <f>INDEX(Tabela_zbiralec_EKOL[Zbirna mesta],MATCH(Tabela_glavno[[#This Row],[Klasifikacija]],Tabela_zbiralec_EKOL[Klasifikacija],0))</f>
        <v>Laze</v>
      </c>
      <c r="G143" s="13" t="str" cm="1">
        <f t="array" ref="G143">_xlfn.TEXTJOIN(", ",TRUE,IF(Tabela_odstranjevanje[Klasifikacija]=Tabela_glavno[[#This Row],[Klasifikacija]],Tabela_odstranjevanje[Prejemnik],""))</f>
        <v/>
      </c>
      <c r="H143" s="14" t="str">
        <f>IF(IFERROR(MATCH(Tabela_glavno[[#This Row],[Klasifikacija]],Tabela_mesanica_190204[Klasifikacija],0),0)&gt;0,"DA","NE")</f>
        <v>NE</v>
      </c>
      <c r="I143" s="14" t="str" cm="1">
        <f t="array" ref="I14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3" s="14" t="str">
        <f>IF(IFERROR(MATCH(Tabela_glavno[[#This Row],[Klasifikacija]],Tabela_mesanica_190208[Klasifikacija],0),0)&gt;0,"DA","NE")</f>
        <v>NE</v>
      </c>
      <c r="K143" s="14"/>
      <c r="L143" s="14" t="str">
        <f>IF(IFERROR(MATCH(Tabela_glavno[[#This Row],[Klasifikacija]],Tabela_EKO_03_03_baterije[Klasifikacija],0),0)&gt;0,"DA","NE")</f>
        <v>NE</v>
      </c>
      <c r="M143" s="15"/>
    </row>
    <row r="144" spans="1:13" ht="30" customHeight="1" thickBot="1" x14ac:dyDescent="0.3">
      <c r="A144" s="11" t="s">
        <v>356</v>
      </c>
      <c r="B144" s="12" t="str">
        <f>INDEX(Tabela_seznam_klasifikacij[Naziv odpadka],MATCH(Tabela_glavno[[#This Row],[Klasifikacija]],Tabela_seznam_klasifikacij[Klasifikacijska številka],0))</f>
        <v>Drugi tovrstni odpadki</v>
      </c>
      <c r="C144" s="12" t="str">
        <f>IFERROR(INDEX(Tabela_porocilo_o_nevarnih_lastnostih[Opomba],MATCH(Tabela_glavno[[#This Row],[Klasifikacija]],Tabela_porocilo_o_nevarnih_lastnostih[Klasifikacija],0)),"NE")</f>
        <v>NE</v>
      </c>
      <c r="D14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4" s="13" t="str">
        <f>INDEX(Tabela_zbiralec_EKOL[Dovoljeno zbiranje],MATCH(Tabela_glavno[[#This Row],[Klasifikacija]],Tabela_zbiralec_EKOL[Klasifikacija],0))</f>
        <v>DA</v>
      </c>
      <c r="F144" s="13" t="str">
        <f>INDEX(Tabela_zbiralec_EKOL[Zbirna mesta],MATCH(Tabela_glavno[[#This Row],[Klasifikacija]],Tabela_zbiralec_EKOL[Klasifikacija],0))</f>
        <v>Laze</v>
      </c>
      <c r="G144" s="13" t="str" cm="1">
        <f t="array" ref="G144">_xlfn.TEXTJOIN(", ",TRUE,IF(Tabela_odstranjevanje[Klasifikacija]=Tabela_glavno[[#This Row],[Klasifikacija]],Tabela_odstranjevanje[Prejemnik],""))</f>
        <v/>
      </c>
      <c r="H144" s="14" t="str">
        <f>IF(IFERROR(MATCH(Tabela_glavno[[#This Row],[Klasifikacija]],Tabela_mesanica_190204[Klasifikacija],0),0)&gt;0,"DA","NE")</f>
        <v>NE</v>
      </c>
      <c r="I144" s="14" t="str" cm="1">
        <f t="array" ref="I14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4" s="14" t="str">
        <f>IF(IFERROR(MATCH(Tabela_glavno[[#This Row],[Klasifikacija]],Tabela_mesanica_190208[Klasifikacija],0),0)&gt;0,"DA","NE")</f>
        <v>NE</v>
      </c>
      <c r="K144" s="14"/>
      <c r="L144" s="14" t="str">
        <f>IF(IFERROR(MATCH(Tabela_glavno[[#This Row],[Klasifikacija]],Tabela_EKO_03_03_baterije[Klasifikacija],0),0)&gt;0,"DA","NE")</f>
        <v>NE</v>
      </c>
      <c r="M144" s="15"/>
    </row>
    <row r="145" spans="1:13" ht="30" customHeight="1" thickBot="1" x14ac:dyDescent="0.3">
      <c r="A145" s="11" t="s">
        <v>358</v>
      </c>
      <c r="B145" s="12" t="str">
        <f>INDEX(Tabela_seznam_klasifikacij[Naziv odpadka],MATCH(Tabela_glavno[[#This Row],[Klasifikacija]],Tabela_seznam_klasifikacij[Klasifikacijska številka],0))</f>
        <v>Odpadki, ki vsebujejo arzen</v>
      </c>
      <c r="C145" s="12" t="str">
        <f>IFERROR(INDEX(Tabela_porocilo_o_nevarnih_lastnostih[Opomba],MATCH(Tabela_glavno[[#This Row],[Klasifikacija]],Tabela_porocilo_o_nevarnih_lastnostih[Klasifikacija],0)),"NE")</f>
        <v>NE</v>
      </c>
      <c r="D14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5" s="13" t="str">
        <f>INDEX(Tabela_zbiralec_EKOL[Dovoljeno zbiranje],MATCH(Tabela_glavno[[#This Row],[Klasifikacija]],Tabela_zbiralec_EKOL[Klasifikacija],0))</f>
        <v>DA</v>
      </c>
      <c r="F145" s="13" t="str">
        <f>INDEX(Tabela_zbiralec_EKOL[Zbirna mesta],MATCH(Tabela_glavno[[#This Row],[Klasifikacija]],Tabela_zbiralec_EKOL[Klasifikacija],0))</f>
        <v>Laze</v>
      </c>
      <c r="G145" s="13" t="str" cm="1">
        <f t="array" ref="G145">_xlfn.TEXTJOIN(", ",TRUE,IF(Tabela_odstranjevanje[Klasifikacija]=Tabela_glavno[[#This Row],[Klasifikacija]],Tabela_odstranjevanje[Prejemnik],""))</f>
        <v/>
      </c>
      <c r="H145" s="14" t="str">
        <f>IF(IFERROR(MATCH(Tabela_glavno[[#This Row],[Klasifikacija]],Tabela_mesanica_190204[Klasifikacija],0),0)&gt;0,"DA","NE")</f>
        <v>NE</v>
      </c>
      <c r="I145" s="14" t="str" cm="1">
        <f t="array" ref="I14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5" s="14" t="str">
        <f>IF(IFERROR(MATCH(Tabela_glavno[[#This Row],[Klasifikacija]],Tabela_mesanica_190208[Klasifikacija],0),0)&gt;0,"DA","NE")</f>
        <v>NE</v>
      </c>
      <c r="K145" s="14"/>
      <c r="L145" s="14" t="str">
        <f>IF(IFERROR(MATCH(Tabela_glavno[[#This Row],[Klasifikacija]],Tabela_EKO_03_03_baterije[Klasifikacija],0),0)&gt;0,"DA","NE")</f>
        <v>NE</v>
      </c>
      <c r="M145" s="15"/>
    </row>
    <row r="146" spans="1:13" ht="30" customHeight="1" thickBot="1" x14ac:dyDescent="0.3">
      <c r="A146" s="11" t="s">
        <v>359</v>
      </c>
      <c r="B146" s="12" t="str">
        <f>INDEX(Tabela_seznam_klasifikacij[Naziv odpadka],MATCH(Tabela_glavno[[#This Row],[Klasifikacija]],Tabela_seznam_klasifikacij[Klasifikacijska številka],0))</f>
        <v>Odpadki, ki vsebujejo živo srebro</v>
      </c>
      <c r="C146" s="12" t="str">
        <f>IFERROR(INDEX(Tabela_porocilo_o_nevarnih_lastnostih[Opomba],MATCH(Tabela_glavno[[#This Row],[Klasifikacija]],Tabela_porocilo_o_nevarnih_lastnostih[Klasifikacija],0)),"NE")</f>
        <v>NE</v>
      </c>
      <c r="D14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6" s="13" t="str">
        <f>INDEX(Tabela_zbiralec_EKOL[Dovoljeno zbiranje],MATCH(Tabela_glavno[[#This Row],[Klasifikacija]],Tabela_zbiralec_EKOL[Klasifikacija],0))</f>
        <v>DA</v>
      </c>
      <c r="F146" s="13" t="str">
        <f>INDEX(Tabela_zbiralec_EKOL[Zbirna mesta],MATCH(Tabela_glavno[[#This Row],[Klasifikacija]],Tabela_zbiralec_EKOL[Klasifikacija],0))</f>
        <v>Laze</v>
      </c>
      <c r="G146" s="13" t="str" cm="1">
        <f t="array" ref="G146">_xlfn.TEXTJOIN(", ",TRUE,IF(Tabela_odstranjevanje[Klasifikacija]=Tabela_glavno[[#This Row],[Klasifikacija]],Tabela_odstranjevanje[Prejemnik],""))</f>
        <v/>
      </c>
      <c r="H146" s="14" t="str">
        <f>IF(IFERROR(MATCH(Tabela_glavno[[#This Row],[Klasifikacija]],Tabela_mesanica_190204[Klasifikacija],0),0)&gt;0,"DA","NE")</f>
        <v>NE</v>
      </c>
      <c r="I146" s="14" t="str" cm="1">
        <f t="array" ref="I14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6" s="14" t="str">
        <f>IF(IFERROR(MATCH(Tabela_glavno[[#This Row],[Klasifikacija]],Tabela_mesanica_190208[Klasifikacija],0),0)&gt;0,"DA","NE")</f>
        <v>NE</v>
      </c>
      <c r="K146" s="14"/>
      <c r="L146" s="14" t="str">
        <f>IF(IFERROR(MATCH(Tabela_glavno[[#This Row],[Klasifikacija]],Tabela_EKO_03_03_baterije[Klasifikacija],0),0)&gt;0,"DA","NE")</f>
        <v>NE</v>
      </c>
      <c r="M146" s="15"/>
    </row>
    <row r="147" spans="1:13" ht="30" customHeight="1" thickBot="1" x14ac:dyDescent="0.3">
      <c r="A147" s="11" t="s">
        <v>360</v>
      </c>
      <c r="B147" s="12" t="str">
        <f>INDEX(Tabela_seznam_klasifikacij[Naziv odpadka],MATCH(Tabela_glavno[[#This Row],[Klasifikacija]],Tabela_seznam_klasifikacij[Klasifikacijska številka],0))</f>
        <v>Odpadki, ki vsebujejo druge težke kovine</v>
      </c>
      <c r="C147" s="12" t="str">
        <f>IFERROR(INDEX(Tabela_porocilo_o_nevarnih_lastnostih[Opomba],MATCH(Tabela_glavno[[#This Row],[Klasifikacija]],Tabela_porocilo_o_nevarnih_lastnostih[Klasifikacija],0)),"NE")</f>
        <v>NE</v>
      </c>
      <c r="D14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7" s="13" t="str">
        <f>INDEX(Tabela_zbiralec_EKOL[Dovoljeno zbiranje],MATCH(Tabela_glavno[[#This Row],[Klasifikacija]],Tabela_zbiralec_EKOL[Klasifikacija],0))</f>
        <v>DA</v>
      </c>
      <c r="F147" s="13" t="str">
        <f>INDEX(Tabela_zbiralec_EKOL[Zbirna mesta],MATCH(Tabela_glavno[[#This Row],[Klasifikacija]],Tabela_zbiralec_EKOL[Klasifikacija],0))</f>
        <v>Laze</v>
      </c>
      <c r="G147" s="13" t="str" cm="1">
        <f t="array" ref="G147">_xlfn.TEXTJOIN(", ",TRUE,IF(Tabela_odstranjevanje[Klasifikacija]=Tabela_glavno[[#This Row],[Klasifikacija]],Tabela_odstranjevanje[Prejemnik],""))</f>
        <v/>
      </c>
      <c r="H147" s="14" t="str">
        <f>IF(IFERROR(MATCH(Tabela_glavno[[#This Row],[Klasifikacija]],Tabela_mesanica_190204[Klasifikacija],0),0)&gt;0,"DA","NE")</f>
        <v>NE</v>
      </c>
      <c r="I147" s="14" t="str" cm="1">
        <f t="array" ref="I14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7" s="14" t="str">
        <f>IF(IFERROR(MATCH(Tabela_glavno[[#This Row],[Klasifikacija]],Tabela_mesanica_190208[Klasifikacija],0),0)&gt;0,"DA","NE")</f>
        <v>NE</v>
      </c>
      <c r="K147" s="14"/>
      <c r="L147" s="14" t="str">
        <f>IF(IFERROR(MATCH(Tabela_glavno[[#This Row],[Klasifikacija]],Tabela_EKO_03_03_baterije[Klasifikacija],0),0)&gt;0,"DA","NE")</f>
        <v>NE</v>
      </c>
      <c r="M147" s="15"/>
    </row>
    <row r="148" spans="1:13" ht="30" customHeight="1" thickBot="1" x14ac:dyDescent="0.3">
      <c r="A148" s="11" t="s">
        <v>361</v>
      </c>
      <c r="B148" s="12" t="str">
        <f>INDEX(Tabela_seznam_klasifikacij[Naziv odpadka],MATCH(Tabela_glavno[[#This Row],[Klasifikacija]],Tabela_seznam_klasifikacij[Klasifikacijska številka],0))</f>
        <v>Drugi tovrstni odpadki</v>
      </c>
      <c r="C148" s="12" t="str">
        <f>IFERROR(INDEX(Tabela_porocilo_o_nevarnih_lastnostih[Opomba],MATCH(Tabela_glavno[[#This Row],[Klasifikacija]],Tabela_porocilo_o_nevarnih_lastnostih[Klasifikacija],0)),"NE")</f>
        <v>NE</v>
      </c>
      <c r="D14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8" s="13" t="str">
        <f>INDEX(Tabela_zbiralec_EKOL[Dovoljeno zbiranje],MATCH(Tabela_glavno[[#This Row],[Klasifikacija]],Tabela_zbiralec_EKOL[Klasifikacija],0))</f>
        <v>DA</v>
      </c>
      <c r="F148" s="13" t="str">
        <f>INDEX(Tabela_zbiralec_EKOL[Zbirna mesta],MATCH(Tabela_glavno[[#This Row],[Klasifikacija]],Tabela_zbiralec_EKOL[Klasifikacija],0))</f>
        <v>Laze</v>
      </c>
      <c r="G148" s="13" t="str" cm="1">
        <f t="array" ref="G148">_xlfn.TEXTJOIN(", ",TRUE,IF(Tabela_odstranjevanje[Klasifikacija]=Tabela_glavno[[#This Row],[Klasifikacija]],Tabela_odstranjevanje[Prejemnik],""))</f>
        <v/>
      </c>
      <c r="H148" s="14" t="str">
        <f>IF(IFERROR(MATCH(Tabela_glavno[[#This Row],[Klasifikacija]],Tabela_mesanica_190204[Klasifikacija],0),0)&gt;0,"DA","NE")</f>
        <v>NE</v>
      </c>
      <c r="I148" s="14" t="str" cm="1">
        <f t="array" ref="I14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8" s="14" t="str">
        <f>IF(IFERROR(MATCH(Tabela_glavno[[#This Row],[Klasifikacija]],Tabela_mesanica_190208[Klasifikacija],0),0)&gt;0,"DA","NE")</f>
        <v>NE</v>
      </c>
      <c r="K148" s="14"/>
      <c r="L148" s="14" t="str">
        <f>IF(IFERROR(MATCH(Tabela_glavno[[#This Row],[Klasifikacija]],Tabela_EKO_03_03_baterije[Klasifikacija],0),0)&gt;0,"DA","NE")</f>
        <v>NE</v>
      </c>
      <c r="M148" s="15"/>
    </row>
    <row r="149" spans="1:13" ht="30" customHeight="1" thickBot="1" x14ac:dyDescent="0.3">
      <c r="A149" s="11" t="s">
        <v>363</v>
      </c>
      <c r="B149" s="12" t="str">
        <f>INDEX(Tabela_seznam_klasifikacij[Naziv odpadka],MATCH(Tabela_glavno[[#This Row],[Klasifikacija]],Tabela_seznam_klasifikacij[Klasifikacijska številka],0))</f>
        <v>Mulji, ki vsebujejo nevarne snovi, iz čiščenja odpadne vode na kraju nastanka</v>
      </c>
      <c r="C149" s="12" t="str">
        <f>IFERROR(INDEX(Tabela_porocilo_o_nevarnih_lastnostih[Opomba],MATCH(Tabela_glavno[[#This Row],[Klasifikacija]],Tabela_porocilo_o_nevarnih_lastnostih[Klasifikacija],0)),"NE")</f>
        <v>NE</v>
      </c>
      <c r="D14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49" s="13" t="str">
        <f>INDEX(Tabela_zbiralec_EKOL[Dovoljeno zbiranje],MATCH(Tabela_glavno[[#This Row],[Klasifikacija]],Tabela_zbiralec_EKOL[Klasifikacija],0))</f>
        <v>DA</v>
      </c>
      <c r="F149" s="13" t="str">
        <f>INDEX(Tabela_zbiralec_EKOL[Zbirna mesta],MATCH(Tabela_glavno[[#This Row],[Klasifikacija]],Tabela_zbiralec_EKOL[Klasifikacija],0))</f>
        <v>Laze</v>
      </c>
      <c r="G149" s="13" t="str" cm="1">
        <f t="array" ref="G149">_xlfn.TEXTJOIN(", ",TRUE,IF(Tabela_odstranjevanje[Klasifikacija]=Tabela_glavno[[#This Row],[Klasifikacija]],Tabela_odstranjevanje[Prejemnik],""))</f>
        <v/>
      </c>
      <c r="H149" s="14" t="str">
        <f>IF(IFERROR(MATCH(Tabela_glavno[[#This Row],[Klasifikacija]],Tabela_mesanica_190204[Klasifikacija],0),0)&gt;0,"DA","NE")</f>
        <v>NE</v>
      </c>
      <c r="I149" s="14" t="str" cm="1">
        <f t="array" ref="I14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49" s="14" t="str">
        <f>IF(IFERROR(MATCH(Tabela_glavno[[#This Row],[Klasifikacija]],Tabela_mesanica_190208[Klasifikacija],0),0)&gt;0,"DA","NE")</f>
        <v>NE</v>
      </c>
      <c r="K149" s="14"/>
      <c r="L149" s="14" t="str">
        <f>IF(IFERROR(MATCH(Tabela_glavno[[#This Row],[Klasifikacija]],Tabela_EKO_03_03_baterije[Klasifikacija],0),0)&gt;0,"DA","NE")</f>
        <v>NE</v>
      </c>
      <c r="M149" s="15"/>
    </row>
    <row r="150" spans="1:13" ht="30" customHeight="1" thickBot="1" x14ac:dyDescent="0.3">
      <c r="A150" s="11" t="s">
        <v>364</v>
      </c>
      <c r="B150" s="12" t="str">
        <f>INDEX(Tabela_seznam_klasifikacij[Naziv odpadka],MATCH(Tabela_glavno[[#This Row],[Klasifikacija]],Tabela_seznam_klasifikacij[Klasifikacijska številka],0))</f>
        <v>Mulji iz čiščenja odpadne vode na kraju nastanka, ki niso navedeni pod 06 05 02</v>
      </c>
      <c r="C150" s="12" t="str">
        <f>IFERROR(INDEX(Tabela_porocilo_o_nevarnih_lastnostih[Opomba],MATCH(Tabela_glavno[[#This Row],[Klasifikacija]],Tabela_porocilo_o_nevarnih_lastnostih[Klasifikacija],0)),"NE")</f>
        <v>NE</v>
      </c>
      <c r="D15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0" s="13" t="str">
        <f>INDEX(Tabela_zbiralec_EKOL[Dovoljeno zbiranje],MATCH(Tabela_glavno[[#This Row],[Klasifikacija]],Tabela_zbiralec_EKOL[Klasifikacija],0))</f>
        <v>DA</v>
      </c>
      <c r="F150" s="13" t="str">
        <f>INDEX(Tabela_zbiralec_EKOL[Zbirna mesta],MATCH(Tabela_glavno[[#This Row],[Klasifikacija]],Tabela_zbiralec_EKOL[Klasifikacija],0))</f>
        <v>Laze</v>
      </c>
      <c r="G150" s="13" t="str" cm="1">
        <f t="array" ref="G150">_xlfn.TEXTJOIN(", ",TRUE,IF(Tabela_odstranjevanje[Klasifikacija]=Tabela_glavno[[#This Row],[Klasifikacija]],Tabela_odstranjevanje[Prejemnik],""))</f>
        <v/>
      </c>
      <c r="H150" s="14" t="str">
        <f>IF(IFERROR(MATCH(Tabela_glavno[[#This Row],[Klasifikacija]],Tabela_mesanica_190204[Klasifikacija],0),0)&gt;0,"DA","NE")</f>
        <v>NE</v>
      </c>
      <c r="I150" s="14" t="str" cm="1">
        <f t="array" ref="I15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0" s="14" t="str">
        <f>IF(IFERROR(MATCH(Tabela_glavno[[#This Row],[Klasifikacija]],Tabela_mesanica_190208[Klasifikacija],0),0)&gt;0,"DA","NE")</f>
        <v>NE</v>
      </c>
      <c r="K150" s="14"/>
      <c r="L150" s="14" t="str">
        <f>IF(IFERROR(MATCH(Tabela_glavno[[#This Row],[Klasifikacija]],Tabela_EKO_03_03_baterije[Klasifikacija],0),0)&gt;0,"DA","NE")</f>
        <v>NE</v>
      </c>
      <c r="M150" s="15"/>
    </row>
    <row r="151" spans="1:13" ht="30" customHeight="1" thickBot="1" x14ac:dyDescent="0.3">
      <c r="A151" s="11" t="s">
        <v>366</v>
      </c>
      <c r="B151" s="12" t="str">
        <f>INDEX(Tabela_seznam_klasifikacij[Naziv odpadka],MATCH(Tabela_glavno[[#This Row],[Klasifikacija]],Tabela_seznam_klasifikacij[Klasifikacijska številka],0))</f>
        <v>Odpadki, ki vsebujejo nevarne sulfide</v>
      </c>
      <c r="C151" s="12" t="str">
        <f>IFERROR(INDEX(Tabela_porocilo_o_nevarnih_lastnostih[Opomba],MATCH(Tabela_glavno[[#This Row],[Klasifikacija]],Tabela_porocilo_o_nevarnih_lastnostih[Klasifikacija],0)),"NE")</f>
        <v>NE</v>
      </c>
      <c r="D15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1" s="13" t="str">
        <f>INDEX(Tabela_zbiralec_EKOL[Dovoljeno zbiranje],MATCH(Tabela_glavno[[#This Row],[Klasifikacija]],Tabela_zbiralec_EKOL[Klasifikacija],0))</f>
        <v>DA</v>
      </c>
      <c r="F151" s="13" t="str">
        <f>INDEX(Tabela_zbiralec_EKOL[Zbirna mesta],MATCH(Tabela_glavno[[#This Row],[Klasifikacija]],Tabela_zbiralec_EKOL[Klasifikacija],0))</f>
        <v>Laze</v>
      </c>
      <c r="G151" s="13" t="str" cm="1">
        <f t="array" ref="G151">_xlfn.TEXTJOIN(", ",TRUE,IF(Tabela_odstranjevanje[Klasifikacija]=Tabela_glavno[[#This Row],[Klasifikacija]],Tabela_odstranjevanje[Prejemnik],""))</f>
        <v/>
      </c>
      <c r="H151" s="14" t="str">
        <f>IF(IFERROR(MATCH(Tabela_glavno[[#This Row],[Klasifikacija]],Tabela_mesanica_190204[Klasifikacija],0),0)&gt;0,"DA","NE")</f>
        <v>NE</v>
      </c>
      <c r="I151" s="14" t="str" cm="1">
        <f t="array" ref="I15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1" s="14" t="str">
        <f>IF(IFERROR(MATCH(Tabela_glavno[[#This Row],[Klasifikacija]],Tabela_mesanica_190208[Klasifikacija],0),0)&gt;0,"DA","NE")</f>
        <v>NE</v>
      </c>
      <c r="K151" s="14"/>
      <c r="L151" s="14" t="str">
        <f>IF(IFERROR(MATCH(Tabela_glavno[[#This Row],[Klasifikacija]],Tabela_EKO_03_03_baterije[Klasifikacija],0),0)&gt;0,"DA","NE")</f>
        <v>NE</v>
      </c>
      <c r="M151" s="15"/>
    </row>
    <row r="152" spans="1:13" ht="30" customHeight="1" thickBot="1" x14ac:dyDescent="0.3">
      <c r="A152" s="11" t="s">
        <v>365</v>
      </c>
      <c r="B152" s="12" t="str">
        <f>INDEX(Tabela_seznam_klasifikacij[Naziv odpadka],MATCH(Tabela_glavno[[#This Row],[Klasifikacija]],Tabela_seznam_klasifikacij[Klasifikacijska številka],0))</f>
        <v>Odpadki, ki vsebujejo druge sulfide, ki niso navedeni pod 06 06 02</v>
      </c>
      <c r="C152" s="12" t="str">
        <f>IFERROR(INDEX(Tabela_porocilo_o_nevarnih_lastnostih[Opomba],MATCH(Tabela_glavno[[#This Row],[Klasifikacija]],Tabela_porocilo_o_nevarnih_lastnostih[Klasifikacija],0)),"NE")</f>
        <v>NE</v>
      </c>
      <c r="D15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2" s="13" t="str">
        <f>INDEX(Tabela_zbiralec_EKOL[Dovoljeno zbiranje],MATCH(Tabela_glavno[[#This Row],[Klasifikacija]],Tabela_zbiralec_EKOL[Klasifikacija],0))</f>
        <v>DA</v>
      </c>
      <c r="F152" s="13" t="str">
        <f>INDEX(Tabela_zbiralec_EKOL[Zbirna mesta],MATCH(Tabela_glavno[[#This Row],[Klasifikacija]],Tabela_zbiralec_EKOL[Klasifikacija],0))</f>
        <v>Laze</v>
      </c>
      <c r="G152" s="13" t="str" cm="1">
        <f t="array" ref="G152">_xlfn.TEXTJOIN(", ",TRUE,IF(Tabela_odstranjevanje[Klasifikacija]=Tabela_glavno[[#This Row],[Klasifikacija]],Tabela_odstranjevanje[Prejemnik],""))</f>
        <v/>
      </c>
      <c r="H152" s="14" t="str">
        <f>IF(IFERROR(MATCH(Tabela_glavno[[#This Row],[Klasifikacija]],Tabela_mesanica_190204[Klasifikacija],0),0)&gt;0,"DA","NE")</f>
        <v>NE</v>
      </c>
      <c r="I152" s="14" t="str" cm="1">
        <f t="array" ref="I15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2" s="14" t="str">
        <f>IF(IFERROR(MATCH(Tabela_glavno[[#This Row],[Klasifikacija]],Tabela_mesanica_190208[Klasifikacija],0),0)&gt;0,"DA","NE")</f>
        <v>NE</v>
      </c>
      <c r="K152" s="14"/>
      <c r="L152" s="14" t="str">
        <f>IF(IFERROR(MATCH(Tabela_glavno[[#This Row],[Klasifikacija]],Tabela_EKO_03_03_baterije[Klasifikacija],0),0)&gt;0,"DA","NE")</f>
        <v>NE</v>
      </c>
      <c r="M152" s="15"/>
    </row>
    <row r="153" spans="1:13" ht="30" customHeight="1" thickBot="1" x14ac:dyDescent="0.3">
      <c r="A153" s="11" t="s">
        <v>367</v>
      </c>
      <c r="B153" s="12" t="str">
        <f>INDEX(Tabela_seznam_klasifikacij[Naziv odpadka],MATCH(Tabela_glavno[[#This Row],[Klasifikacija]],Tabela_seznam_klasifikacij[Klasifikacijska številka],0))</f>
        <v>Drugi tovrstni odpadki</v>
      </c>
      <c r="C153" s="12" t="str">
        <f>IFERROR(INDEX(Tabela_porocilo_o_nevarnih_lastnostih[Opomba],MATCH(Tabela_glavno[[#This Row],[Klasifikacija]],Tabela_porocilo_o_nevarnih_lastnostih[Klasifikacija],0)),"NE")</f>
        <v>NE</v>
      </c>
      <c r="D15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3" s="13" t="str">
        <f>INDEX(Tabela_zbiralec_EKOL[Dovoljeno zbiranje],MATCH(Tabela_glavno[[#This Row],[Klasifikacija]],Tabela_zbiralec_EKOL[Klasifikacija],0))</f>
        <v>DA</v>
      </c>
      <c r="F153" s="13" t="str">
        <f>INDEX(Tabela_zbiralec_EKOL[Zbirna mesta],MATCH(Tabela_glavno[[#This Row],[Klasifikacija]],Tabela_zbiralec_EKOL[Klasifikacija],0))</f>
        <v>Laze</v>
      </c>
      <c r="G153" s="13" t="str" cm="1">
        <f t="array" ref="G153">_xlfn.TEXTJOIN(", ",TRUE,IF(Tabela_odstranjevanje[Klasifikacija]=Tabela_glavno[[#This Row],[Klasifikacija]],Tabela_odstranjevanje[Prejemnik],""))</f>
        <v/>
      </c>
      <c r="H153" s="14" t="str">
        <f>IF(IFERROR(MATCH(Tabela_glavno[[#This Row],[Klasifikacija]],Tabela_mesanica_190204[Klasifikacija],0),0)&gt;0,"DA","NE")</f>
        <v>NE</v>
      </c>
      <c r="I153" s="14" t="str" cm="1">
        <f t="array" ref="I15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3" s="14" t="str">
        <f>IF(IFERROR(MATCH(Tabela_glavno[[#This Row],[Klasifikacija]],Tabela_mesanica_190208[Klasifikacija],0),0)&gt;0,"DA","NE")</f>
        <v>NE</v>
      </c>
      <c r="K153" s="14"/>
      <c r="L153" s="14" t="str">
        <f>IF(IFERROR(MATCH(Tabela_glavno[[#This Row],[Klasifikacija]],Tabela_EKO_03_03_baterije[Klasifikacija],0),0)&gt;0,"DA","NE")</f>
        <v>NE</v>
      </c>
      <c r="M153" s="15"/>
    </row>
    <row r="154" spans="1:13" ht="30" customHeight="1" thickBot="1" x14ac:dyDescent="0.3">
      <c r="A154" s="11" t="s">
        <v>370</v>
      </c>
      <c r="B154" s="12" t="str">
        <f>INDEX(Tabela_seznam_klasifikacij[Naziv odpadka],MATCH(Tabela_glavno[[#This Row],[Klasifikacija]],Tabela_seznam_klasifikacij[Klasifikacijska številka],0))</f>
        <v>Elektrolizni odpadki, ki vsebujejo azbest</v>
      </c>
      <c r="C154" s="12" t="str">
        <f>IFERROR(INDEX(Tabela_porocilo_o_nevarnih_lastnostih[Opomba],MATCH(Tabela_glavno[[#This Row],[Klasifikacija]],Tabela_porocilo_o_nevarnih_lastnostih[Klasifikacija],0)),"NE")</f>
        <v>NE</v>
      </c>
      <c r="D15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4" s="13" t="str">
        <f>INDEX(Tabela_zbiralec_EKOL[Dovoljeno zbiranje],MATCH(Tabela_glavno[[#This Row],[Klasifikacija]],Tabela_zbiralec_EKOL[Klasifikacija],0))</f>
        <v>DA</v>
      </c>
      <c r="F154" s="13" t="str">
        <f>INDEX(Tabela_zbiralec_EKOL[Zbirna mesta],MATCH(Tabela_glavno[[#This Row],[Klasifikacija]],Tabela_zbiralec_EKOL[Klasifikacija],0))</f>
        <v>Laze</v>
      </c>
      <c r="G154" s="13" t="str" cm="1">
        <f t="array" ref="G154">_xlfn.TEXTJOIN(", ",TRUE,IF(Tabela_odstranjevanje[Klasifikacija]=Tabela_glavno[[#This Row],[Klasifikacija]],Tabela_odstranjevanje[Prejemnik],""))</f>
        <v/>
      </c>
      <c r="H154" s="14" t="str">
        <f>IF(IFERROR(MATCH(Tabela_glavno[[#This Row],[Klasifikacija]],Tabela_mesanica_190204[Klasifikacija],0),0)&gt;0,"DA","NE")</f>
        <v>NE</v>
      </c>
      <c r="I154" s="14" t="str" cm="1">
        <f t="array" ref="I15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4" s="14" t="str">
        <f>IF(IFERROR(MATCH(Tabela_glavno[[#This Row],[Klasifikacija]],Tabela_mesanica_190208[Klasifikacija],0),0)&gt;0,"DA","NE")</f>
        <v>NE</v>
      </c>
      <c r="K154" s="14"/>
      <c r="L154" s="14" t="str">
        <f>IF(IFERROR(MATCH(Tabela_glavno[[#This Row],[Klasifikacija]],Tabela_EKO_03_03_baterije[Klasifikacija],0),0)&gt;0,"DA","NE")</f>
        <v>NE</v>
      </c>
      <c r="M154" s="15"/>
    </row>
    <row r="155" spans="1:13" ht="30" customHeight="1" thickBot="1" x14ac:dyDescent="0.3">
      <c r="A155" s="11" t="s">
        <v>371</v>
      </c>
      <c r="B155" s="12" t="str">
        <f>INDEX(Tabela_seznam_klasifikacij[Naziv odpadka],MATCH(Tabela_glavno[[#This Row],[Klasifikacija]],Tabela_seznam_klasifikacij[Klasifikacijska številka],0))</f>
        <v>Aktivno oglje iz pridobivanja klora</v>
      </c>
      <c r="C155" s="12" t="str">
        <f>IFERROR(INDEX(Tabela_porocilo_o_nevarnih_lastnostih[Opomba],MATCH(Tabela_glavno[[#This Row],[Klasifikacija]],Tabela_porocilo_o_nevarnih_lastnostih[Klasifikacija],0)),"NE")</f>
        <v>NE</v>
      </c>
      <c r="D15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5" s="13" t="str">
        <f>INDEX(Tabela_zbiralec_EKOL[Dovoljeno zbiranje],MATCH(Tabela_glavno[[#This Row],[Klasifikacija]],Tabela_zbiralec_EKOL[Klasifikacija],0))</f>
        <v>DA</v>
      </c>
      <c r="F155" s="13" t="str">
        <f>INDEX(Tabela_zbiralec_EKOL[Zbirna mesta],MATCH(Tabela_glavno[[#This Row],[Klasifikacija]],Tabela_zbiralec_EKOL[Klasifikacija],0))</f>
        <v>Laze</v>
      </c>
      <c r="G155" s="13" t="str" cm="1">
        <f t="array" ref="G155">_xlfn.TEXTJOIN(", ",TRUE,IF(Tabela_odstranjevanje[Klasifikacija]=Tabela_glavno[[#This Row],[Klasifikacija]],Tabela_odstranjevanje[Prejemnik],""))</f>
        <v/>
      </c>
      <c r="H155" s="14" t="str">
        <f>IF(IFERROR(MATCH(Tabela_glavno[[#This Row],[Klasifikacija]],Tabela_mesanica_190204[Klasifikacija],0),0)&gt;0,"DA","NE")</f>
        <v>NE</v>
      </c>
      <c r="I155" s="14" t="str" cm="1">
        <f t="array" ref="I15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5" s="14" t="str">
        <f>IF(IFERROR(MATCH(Tabela_glavno[[#This Row],[Klasifikacija]],Tabela_mesanica_190208[Klasifikacija],0),0)&gt;0,"DA","NE")</f>
        <v>NE</v>
      </c>
      <c r="K155" s="14"/>
      <c r="L155" s="14" t="str">
        <f>IF(IFERROR(MATCH(Tabela_glavno[[#This Row],[Klasifikacija]],Tabela_EKO_03_03_baterije[Klasifikacija],0),0)&gt;0,"DA","NE")</f>
        <v>NE</v>
      </c>
      <c r="M155" s="15"/>
    </row>
    <row r="156" spans="1:13" ht="30" customHeight="1" thickBot="1" x14ac:dyDescent="0.3">
      <c r="A156" s="11" t="s">
        <v>372</v>
      </c>
      <c r="B156" s="12" t="str">
        <f>INDEX(Tabela_seznam_klasifikacij[Naziv odpadka],MATCH(Tabela_glavno[[#This Row],[Klasifikacija]],Tabela_seznam_klasifikacij[Klasifikacijska številka],0))</f>
        <v>Mulj barijevega sulfata, ki vsebuje živo srebro</v>
      </c>
      <c r="C156" s="12" t="str">
        <f>IFERROR(INDEX(Tabela_porocilo_o_nevarnih_lastnostih[Opomba],MATCH(Tabela_glavno[[#This Row],[Klasifikacija]],Tabela_porocilo_o_nevarnih_lastnostih[Klasifikacija],0)),"NE")</f>
        <v>NE</v>
      </c>
      <c r="D15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6" s="13" t="str">
        <f>INDEX(Tabela_zbiralec_EKOL[Dovoljeno zbiranje],MATCH(Tabela_glavno[[#This Row],[Klasifikacija]],Tabela_zbiralec_EKOL[Klasifikacija],0))</f>
        <v>DA</v>
      </c>
      <c r="F156" s="13" t="str">
        <f>INDEX(Tabela_zbiralec_EKOL[Zbirna mesta],MATCH(Tabela_glavno[[#This Row],[Klasifikacija]],Tabela_zbiralec_EKOL[Klasifikacija],0))</f>
        <v>Laze</v>
      </c>
      <c r="G156" s="13" t="str" cm="1">
        <f t="array" ref="G156">_xlfn.TEXTJOIN(", ",TRUE,IF(Tabela_odstranjevanje[Klasifikacija]=Tabela_glavno[[#This Row],[Klasifikacija]],Tabela_odstranjevanje[Prejemnik],""))</f>
        <v/>
      </c>
      <c r="H156" s="14" t="str">
        <f>IF(IFERROR(MATCH(Tabela_glavno[[#This Row],[Klasifikacija]],Tabela_mesanica_190204[Klasifikacija],0),0)&gt;0,"DA","NE")</f>
        <v>NE</v>
      </c>
      <c r="I156" s="14" t="str" cm="1">
        <f t="array" ref="I15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6" s="14" t="str">
        <f>IF(IFERROR(MATCH(Tabela_glavno[[#This Row],[Klasifikacija]],Tabela_mesanica_190208[Klasifikacija],0),0)&gt;0,"DA","NE")</f>
        <v>NE</v>
      </c>
      <c r="K156" s="14"/>
      <c r="L156" s="14" t="str">
        <f>IF(IFERROR(MATCH(Tabela_glavno[[#This Row],[Klasifikacija]],Tabela_EKO_03_03_baterije[Klasifikacija],0),0)&gt;0,"DA","NE")</f>
        <v>NE</v>
      </c>
      <c r="M156" s="15"/>
    </row>
    <row r="157" spans="1:13" ht="30" customHeight="1" thickBot="1" x14ac:dyDescent="0.3">
      <c r="A157" s="11" t="s">
        <v>373</v>
      </c>
      <c r="B157" s="12" t="str">
        <f>INDEX(Tabela_seznam_klasifikacij[Naziv odpadka],MATCH(Tabela_glavno[[#This Row],[Klasifikacija]],Tabela_seznam_klasifikacij[Klasifikacijska številka],0))</f>
        <v>Raztopine in kisline, npr. kontaktna kislina</v>
      </c>
      <c r="C157" s="12" t="str">
        <f>IFERROR(INDEX(Tabela_porocilo_o_nevarnih_lastnostih[Opomba],MATCH(Tabela_glavno[[#This Row],[Klasifikacija]],Tabela_porocilo_o_nevarnih_lastnostih[Klasifikacija],0)),"NE")</f>
        <v>NE</v>
      </c>
      <c r="D15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7" s="13" t="str">
        <f>INDEX(Tabela_zbiralec_EKOL[Dovoljeno zbiranje],MATCH(Tabela_glavno[[#This Row],[Klasifikacija]],Tabela_zbiralec_EKOL[Klasifikacija],0))</f>
        <v>DA</v>
      </c>
      <c r="F157" s="13" t="str">
        <f>INDEX(Tabela_zbiralec_EKOL[Zbirna mesta],MATCH(Tabela_glavno[[#This Row],[Klasifikacija]],Tabela_zbiralec_EKOL[Klasifikacija],0))</f>
        <v>Laze</v>
      </c>
      <c r="G157" s="13" t="str" cm="1">
        <f t="array" ref="G157">_xlfn.TEXTJOIN(", ",TRUE,IF(Tabela_odstranjevanje[Klasifikacija]=Tabela_glavno[[#This Row],[Klasifikacija]],Tabela_odstranjevanje[Prejemnik],""))</f>
        <v/>
      </c>
      <c r="H157" s="14" t="str">
        <f>IF(IFERROR(MATCH(Tabela_glavno[[#This Row],[Klasifikacija]],Tabela_mesanica_190204[Klasifikacija],0),0)&gt;0,"DA","NE")</f>
        <v>NE</v>
      </c>
      <c r="I157" s="14" t="str" cm="1">
        <f t="array" ref="I15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7" s="14" t="str">
        <f>IF(IFERROR(MATCH(Tabela_glavno[[#This Row],[Klasifikacija]],Tabela_mesanica_190208[Klasifikacija],0),0)&gt;0,"DA","NE")</f>
        <v>NE</v>
      </c>
      <c r="K157" s="14"/>
      <c r="L157" s="14" t="str">
        <f>IF(IFERROR(MATCH(Tabela_glavno[[#This Row],[Klasifikacija]],Tabela_EKO_03_03_baterije[Klasifikacija],0),0)&gt;0,"DA","NE")</f>
        <v>NE</v>
      </c>
      <c r="M157" s="15"/>
    </row>
    <row r="158" spans="1:13" ht="30" customHeight="1" thickBot="1" x14ac:dyDescent="0.3">
      <c r="A158" s="11" t="s">
        <v>374</v>
      </c>
      <c r="B158" s="12" t="str">
        <f>INDEX(Tabela_seznam_klasifikacij[Naziv odpadka],MATCH(Tabela_glavno[[#This Row],[Klasifikacija]],Tabela_seznam_klasifikacij[Klasifikacijska številka],0))</f>
        <v>Drugi tovrstni odpadki</v>
      </c>
      <c r="C158" s="12" t="str">
        <f>IFERROR(INDEX(Tabela_porocilo_o_nevarnih_lastnostih[Opomba],MATCH(Tabela_glavno[[#This Row],[Klasifikacija]],Tabela_porocilo_o_nevarnih_lastnostih[Klasifikacija],0)),"NE")</f>
        <v>NE</v>
      </c>
      <c r="D15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8" s="13" t="str">
        <f>INDEX(Tabela_zbiralec_EKOL[Dovoljeno zbiranje],MATCH(Tabela_glavno[[#This Row],[Klasifikacija]],Tabela_zbiralec_EKOL[Klasifikacija],0))</f>
        <v>DA</v>
      </c>
      <c r="F158" s="13" t="str">
        <f>INDEX(Tabela_zbiralec_EKOL[Zbirna mesta],MATCH(Tabela_glavno[[#This Row],[Klasifikacija]],Tabela_zbiralec_EKOL[Klasifikacija],0))</f>
        <v>Laze</v>
      </c>
      <c r="G158" s="13" t="str" cm="1">
        <f t="array" ref="G158">_xlfn.TEXTJOIN(", ",TRUE,IF(Tabela_odstranjevanje[Klasifikacija]=Tabela_glavno[[#This Row],[Klasifikacija]],Tabela_odstranjevanje[Prejemnik],""))</f>
        <v/>
      </c>
      <c r="H158" s="14" t="str">
        <f>IF(IFERROR(MATCH(Tabela_glavno[[#This Row],[Klasifikacija]],Tabela_mesanica_190204[Klasifikacija],0),0)&gt;0,"DA","NE")</f>
        <v>NE</v>
      </c>
      <c r="I158" s="14" t="str" cm="1">
        <f t="array" ref="I15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8" s="14" t="str">
        <f>IF(IFERROR(MATCH(Tabela_glavno[[#This Row],[Klasifikacija]],Tabela_mesanica_190208[Klasifikacija],0),0)&gt;0,"DA","NE")</f>
        <v>NE</v>
      </c>
      <c r="K158" s="14"/>
      <c r="L158" s="14" t="str">
        <f>IF(IFERROR(MATCH(Tabela_glavno[[#This Row],[Klasifikacija]],Tabela_EKO_03_03_baterije[Klasifikacija],0),0)&gt;0,"DA","NE")</f>
        <v>NE</v>
      </c>
      <c r="M158" s="15"/>
    </row>
    <row r="159" spans="1:13" ht="30" customHeight="1" thickBot="1" x14ac:dyDescent="0.3">
      <c r="A159" s="11" t="s">
        <v>375</v>
      </c>
      <c r="B159" s="12" t="str">
        <f>INDEX(Tabela_seznam_klasifikacij[Naziv odpadka],MATCH(Tabela_glavno[[#This Row],[Klasifikacija]],Tabela_seznam_klasifikacij[Klasifikacijska številka],0))</f>
        <v>Odpadki, ki vsebujejo nevarne silikone</v>
      </c>
      <c r="C159" s="12" t="str">
        <f>IFERROR(INDEX(Tabela_porocilo_o_nevarnih_lastnostih[Opomba],MATCH(Tabela_glavno[[#This Row],[Klasifikacija]],Tabela_porocilo_o_nevarnih_lastnostih[Klasifikacija],0)),"NE")</f>
        <v>NE</v>
      </c>
      <c r="D15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59" s="13" t="str">
        <f>INDEX(Tabela_zbiralec_EKOL[Dovoljeno zbiranje],MATCH(Tabela_glavno[[#This Row],[Klasifikacija]],Tabela_zbiralec_EKOL[Klasifikacija],0))</f>
        <v>DA</v>
      </c>
      <c r="F159" s="13" t="str">
        <f>INDEX(Tabela_zbiralec_EKOL[Zbirna mesta],MATCH(Tabela_glavno[[#This Row],[Klasifikacija]],Tabela_zbiralec_EKOL[Klasifikacija],0))</f>
        <v>Laze</v>
      </c>
      <c r="G159" s="13" t="str" cm="1">
        <f t="array" ref="G159">_xlfn.TEXTJOIN(", ",TRUE,IF(Tabela_odstranjevanje[Klasifikacija]=Tabela_glavno[[#This Row],[Klasifikacija]],Tabela_odstranjevanje[Prejemnik],""))</f>
        <v/>
      </c>
      <c r="H159" s="14" t="str">
        <f>IF(IFERROR(MATCH(Tabela_glavno[[#This Row],[Klasifikacija]],Tabela_mesanica_190204[Klasifikacija],0),0)&gt;0,"DA","NE")</f>
        <v>NE</v>
      </c>
      <c r="I159" s="14" t="str" cm="1">
        <f t="array" ref="I15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59" s="14" t="str">
        <f>IF(IFERROR(MATCH(Tabela_glavno[[#This Row],[Klasifikacija]],Tabela_mesanica_190208[Klasifikacija],0),0)&gt;0,"DA","NE")</f>
        <v>NE</v>
      </c>
      <c r="K159" s="14"/>
      <c r="L159" s="14" t="str">
        <f>IF(IFERROR(MATCH(Tabela_glavno[[#This Row],[Klasifikacija]],Tabela_EKO_03_03_baterije[Klasifikacija],0),0)&gt;0,"DA","NE")</f>
        <v>NE</v>
      </c>
      <c r="M159" s="15"/>
    </row>
    <row r="160" spans="1:13" ht="30" customHeight="1" thickBot="1" x14ac:dyDescent="0.3">
      <c r="A160" s="11" t="s">
        <v>376</v>
      </c>
      <c r="B160" s="12" t="str">
        <f>INDEX(Tabela_seznam_klasifikacij[Naziv odpadka],MATCH(Tabela_glavno[[#This Row],[Klasifikacija]],Tabela_seznam_klasifikacij[Klasifikacijska številka],0))</f>
        <v>Drugi tovrstni odpadki</v>
      </c>
      <c r="C160" s="12" t="str">
        <f>IFERROR(INDEX(Tabela_porocilo_o_nevarnih_lastnostih[Opomba],MATCH(Tabela_glavno[[#This Row],[Klasifikacija]],Tabela_porocilo_o_nevarnih_lastnostih[Klasifikacija],0)),"NE")</f>
        <v>NE</v>
      </c>
      <c r="D16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0" s="13" t="str">
        <f>INDEX(Tabela_zbiralec_EKOL[Dovoljeno zbiranje],MATCH(Tabela_glavno[[#This Row],[Klasifikacija]],Tabela_zbiralec_EKOL[Klasifikacija],0))</f>
        <v>DA</v>
      </c>
      <c r="F160" s="13" t="str">
        <f>INDEX(Tabela_zbiralec_EKOL[Zbirna mesta],MATCH(Tabela_glavno[[#This Row],[Klasifikacija]],Tabela_zbiralec_EKOL[Klasifikacija],0))</f>
        <v>Laze</v>
      </c>
      <c r="G160" s="13" t="str" cm="1">
        <f t="array" ref="G160">_xlfn.TEXTJOIN(", ",TRUE,IF(Tabela_odstranjevanje[Klasifikacija]=Tabela_glavno[[#This Row],[Klasifikacija]],Tabela_odstranjevanje[Prejemnik],""))</f>
        <v/>
      </c>
      <c r="H160" s="14" t="str">
        <f>IF(IFERROR(MATCH(Tabela_glavno[[#This Row],[Klasifikacija]],Tabela_mesanica_190204[Klasifikacija],0),0)&gt;0,"DA","NE")</f>
        <v>NE</v>
      </c>
      <c r="I160" s="14" t="str" cm="1">
        <f t="array" ref="I16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0" s="14" t="str">
        <f>IF(IFERROR(MATCH(Tabela_glavno[[#This Row],[Klasifikacija]],Tabela_mesanica_190208[Klasifikacija],0),0)&gt;0,"DA","NE")</f>
        <v>NE</v>
      </c>
      <c r="K160" s="14"/>
      <c r="L160" s="14" t="str">
        <f>IF(IFERROR(MATCH(Tabela_glavno[[#This Row],[Klasifikacija]],Tabela_EKO_03_03_baterije[Klasifikacija],0),0)&gt;0,"DA","NE")</f>
        <v>NE</v>
      </c>
      <c r="M160" s="15"/>
    </row>
    <row r="161" spans="1:13" ht="30" customHeight="1" thickBot="1" x14ac:dyDescent="0.3">
      <c r="A161" s="11" t="s">
        <v>378</v>
      </c>
      <c r="B161" s="12" t="str">
        <f>INDEX(Tabela_seznam_klasifikacij[Naziv odpadka],MATCH(Tabela_glavno[[#This Row],[Klasifikacija]],Tabela_seznam_klasifikacij[Klasifikacijska številka],0))</f>
        <v>Fosforna žlindra</v>
      </c>
      <c r="C161" s="12" t="str">
        <f>IFERROR(INDEX(Tabela_porocilo_o_nevarnih_lastnostih[Opomba],MATCH(Tabela_glavno[[#This Row],[Klasifikacija]],Tabela_porocilo_o_nevarnih_lastnostih[Klasifikacija],0)),"NE")</f>
        <v>NE</v>
      </c>
      <c r="D16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1" s="13" t="str">
        <f>INDEX(Tabela_zbiralec_EKOL[Dovoljeno zbiranje],MATCH(Tabela_glavno[[#This Row],[Klasifikacija]],Tabela_zbiralec_EKOL[Klasifikacija],0))</f>
        <v>DA</v>
      </c>
      <c r="F161" s="13" t="str">
        <f>INDEX(Tabela_zbiralec_EKOL[Zbirna mesta],MATCH(Tabela_glavno[[#This Row],[Klasifikacija]],Tabela_zbiralec_EKOL[Klasifikacija],0))</f>
        <v>Laze</v>
      </c>
      <c r="G161" s="13" t="str" cm="1">
        <f t="array" ref="G161">_xlfn.TEXTJOIN(", ",TRUE,IF(Tabela_odstranjevanje[Klasifikacija]=Tabela_glavno[[#This Row],[Klasifikacija]],Tabela_odstranjevanje[Prejemnik],""))</f>
        <v/>
      </c>
      <c r="H161" s="14" t="str">
        <f>IF(IFERROR(MATCH(Tabela_glavno[[#This Row],[Klasifikacija]],Tabela_mesanica_190204[Klasifikacija],0),0)&gt;0,"DA","NE")</f>
        <v>NE</v>
      </c>
      <c r="I161" s="14" t="str" cm="1">
        <f t="array" ref="I16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1" s="14" t="str">
        <f>IF(IFERROR(MATCH(Tabela_glavno[[#This Row],[Klasifikacija]],Tabela_mesanica_190208[Klasifikacija],0),0)&gt;0,"DA","NE")</f>
        <v>NE</v>
      </c>
      <c r="K161" s="14"/>
      <c r="L161" s="14" t="str">
        <f>IF(IFERROR(MATCH(Tabela_glavno[[#This Row],[Klasifikacija]],Tabela_EKO_03_03_baterije[Klasifikacija],0),0)&gt;0,"DA","NE")</f>
        <v>NE</v>
      </c>
      <c r="M161" s="15"/>
    </row>
    <row r="162" spans="1:13" ht="30" customHeight="1" thickBot="1" x14ac:dyDescent="0.3">
      <c r="A162" s="11" t="s">
        <v>380</v>
      </c>
      <c r="B162" s="12" t="str">
        <f>INDEX(Tabela_seznam_klasifikacij[Naziv odpadka],MATCH(Tabela_glavno[[#This Row],[Klasifikacija]],Tabela_seznam_klasifikacij[Klasifikacijska številka],0))</f>
        <v>Odpadki iz reakcij na osnovi kalcija, ki vsebujejo nevarne snovi</v>
      </c>
      <c r="C162" s="12" t="str">
        <f>IFERROR(INDEX(Tabela_porocilo_o_nevarnih_lastnostih[Opomba],MATCH(Tabela_glavno[[#This Row],[Klasifikacija]],Tabela_porocilo_o_nevarnih_lastnostih[Klasifikacija],0)),"NE")</f>
        <v>NE</v>
      </c>
      <c r="D16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2" s="13" t="str">
        <f>INDEX(Tabela_zbiralec_EKOL[Dovoljeno zbiranje],MATCH(Tabela_glavno[[#This Row],[Klasifikacija]],Tabela_zbiralec_EKOL[Klasifikacija],0))</f>
        <v>DA</v>
      </c>
      <c r="F162" s="13" t="str">
        <f>INDEX(Tabela_zbiralec_EKOL[Zbirna mesta],MATCH(Tabela_glavno[[#This Row],[Klasifikacija]],Tabela_zbiralec_EKOL[Klasifikacija],0))</f>
        <v>Laze</v>
      </c>
      <c r="G162" s="13" t="str" cm="1">
        <f t="array" ref="G162">_xlfn.TEXTJOIN(", ",TRUE,IF(Tabela_odstranjevanje[Klasifikacija]=Tabela_glavno[[#This Row],[Klasifikacija]],Tabela_odstranjevanje[Prejemnik],""))</f>
        <v/>
      </c>
      <c r="H162" s="14" t="str">
        <f>IF(IFERROR(MATCH(Tabela_glavno[[#This Row],[Klasifikacija]],Tabela_mesanica_190204[Klasifikacija],0),0)&gt;0,"DA","NE")</f>
        <v>NE</v>
      </c>
      <c r="I162" s="14" t="str" cm="1">
        <f t="array" ref="I16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2" s="14" t="str">
        <f>IF(IFERROR(MATCH(Tabela_glavno[[#This Row],[Klasifikacija]],Tabela_mesanica_190208[Klasifikacija],0),0)&gt;0,"DA","NE")</f>
        <v>NE</v>
      </c>
      <c r="K162" s="14"/>
      <c r="L162" s="14" t="str">
        <f>IF(IFERROR(MATCH(Tabela_glavno[[#This Row],[Klasifikacija]],Tabela_EKO_03_03_baterije[Klasifikacija],0),0)&gt;0,"DA","NE")</f>
        <v>NE</v>
      </c>
      <c r="M162" s="15"/>
    </row>
    <row r="163" spans="1:13" ht="30" customHeight="1" thickBot="1" x14ac:dyDescent="0.3">
      <c r="A163" s="11" t="s">
        <v>379</v>
      </c>
      <c r="B163" s="12" t="str">
        <f>INDEX(Tabela_seznam_klasifikacij[Naziv odpadka],MATCH(Tabela_glavno[[#This Row],[Klasifikacija]],Tabela_seznam_klasifikacij[Klasifikacijska številka],0))</f>
        <v>Odpadki iz reakcij na osnovi kalcija, ki niso navedeni pod 06 09 03</v>
      </c>
      <c r="C163" s="12" t="str">
        <f>IFERROR(INDEX(Tabela_porocilo_o_nevarnih_lastnostih[Opomba],MATCH(Tabela_glavno[[#This Row],[Klasifikacija]],Tabela_porocilo_o_nevarnih_lastnostih[Klasifikacija],0)),"NE")</f>
        <v>NE</v>
      </c>
      <c r="D16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3" s="13" t="str">
        <f>INDEX(Tabela_zbiralec_EKOL[Dovoljeno zbiranje],MATCH(Tabela_glavno[[#This Row],[Klasifikacija]],Tabela_zbiralec_EKOL[Klasifikacija],0))</f>
        <v>DA</v>
      </c>
      <c r="F163" s="13" t="str">
        <f>INDEX(Tabela_zbiralec_EKOL[Zbirna mesta],MATCH(Tabela_glavno[[#This Row],[Klasifikacija]],Tabela_zbiralec_EKOL[Klasifikacija],0))</f>
        <v>Laze</v>
      </c>
      <c r="G163" s="13" t="str" cm="1">
        <f t="array" ref="G163">_xlfn.TEXTJOIN(", ",TRUE,IF(Tabela_odstranjevanje[Klasifikacija]=Tabela_glavno[[#This Row],[Klasifikacija]],Tabela_odstranjevanje[Prejemnik],""))</f>
        <v/>
      </c>
      <c r="H163" s="14" t="str">
        <f>IF(IFERROR(MATCH(Tabela_glavno[[#This Row],[Klasifikacija]],Tabela_mesanica_190204[Klasifikacija],0),0)&gt;0,"DA","NE")</f>
        <v>NE</v>
      </c>
      <c r="I163" s="14" t="str" cm="1">
        <f t="array" ref="I16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3" s="14" t="str">
        <f>IF(IFERROR(MATCH(Tabela_glavno[[#This Row],[Klasifikacija]],Tabela_mesanica_190208[Klasifikacija],0),0)&gt;0,"DA","NE")</f>
        <v>NE</v>
      </c>
      <c r="K163" s="14"/>
      <c r="L163" s="14" t="str">
        <f>IF(IFERROR(MATCH(Tabela_glavno[[#This Row],[Klasifikacija]],Tabela_EKO_03_03_baterije[Klasifikacija],0),0)&gt;0,"DA","NE")</f>
        <v>NE</v>
      </c>
      <c r="M163" s="15"/>
    </row>
    <row r="164" spans="1:13" ht="30" customHeight="1" thickBot="1" x14ac:dyDescent="0.3">
      <c r="A164" s="11" t="s">
        <v>381</v>
      </c>
      <c r="B164" s="12" t="str">
        <f>INDEX(Tabela_seznam_klasifikacij[Naziv odpadka],MATCH(Tabela_glavno[[#This Row],[Klasifikacija]],Tabela_seznam_klasifikacij[Klasifikacijska številka],0))</f>
        <v>Drugi tovrstni odpadki</v>
      </c>
      <c r="C164" s="12" t="str">
        <f>IFERROR(INDEX(Tabela_porocilo_o_nevarnih_lastnostih[Opomba],MATCH(Tabela_glavno[[#This Row],[Klasifikacija]],Tabela_porocilo_o_nevarnih_lastnostih[Klasifikacija],0)),"NE")</f>
        <v>NE</v>
      </c>
      <c r="D16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4" s="13" t="str">
        <f>INDEX(Tabela_zbiralec_EKOL[Dovoljeno zbiranje],MATCH(Tabela_glavno[[#This Row],[Klasifikacija]],Tabela_zbiralec_EKOL[Klasifikacija],0))</f>
        <v>DA</v>
      </c>
      <c r="F164" s="13" t="str">
        <f>INDEX(Tabela_zbiralec_EKOL[Zbirna mesta],MATCH(Tabela_glavno[[#This Row],[Klasifikacija]],Tabela_zbiralec_EKOL[Klasifikacija],0))</f>
        <v>Laze</v>
      </c>
      <c r="G164" s="13" t="str" cm="1">
        <f t="array" ref="G164">_xlfn.TEXTJOIN(", ",TRUE,IF(Tabela_odstranjevanje[Klasifikacija]=Tabela_glavno[[#This Row],[Klasifikacija]],Tabela_odstranjevanje[Prejemnik],""))</f>
        <v/>
      </c>
      <c r="H164" s="14" t="str">
        <f>IF(IFERROR(MATCH(Tabela_glavno[[#This Row],[Klasifikacija]],Tabela_mesanica_190204[Klasifikacija],0),0)&gt;0,"DA","NE")</f>
        <v>NE</v>
      </c>
      <c r="I164" s="14" t="str" cm="1">
        <f t="array" ref="I16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4" s="14" t="str">
        <f>IF(IFERROR(MATCH(Tabela_glavno[[#This Row],[Klasifikacija]],Tabela_mesanica_190208[Klasifikacija],0),0)&gt;0,"DA","NE")</f>
        <v>NE</v>
      </c>
      <c r="K164" s="14"/>
      <c r="L164" s="14" t="str">
        <f>IF(IFERROR(MATCH(Tabela_glavno[[#This Row],[Klasifikacija]],Tabela_EKO_03_03_baterije[Klasifikacija],0),0)&gt;0,"DA","NE")</f>
        <v>NE</v>
      </c>
      <c r="M164" s="15"/>
    </row>
    <row r="165" spans="1:13" ht="30" customHeight="1" thickBot="1" x14ac:dyDescent="0.3">
      <c r="A165" s="11" t="s">
        <v>382</v>
      </c>
      <c r="B165" s="12" t="str">
        <f>INDEX(Tabela_seznam_klasifikacij[Naziv odpadka],MATCH(Tabela_glavno[[#This Row],[Klasifikacija]],Tabela_seznam_klasifikacij[Klasifikacijska številka],0))</f>
        <v>Odpadki, ki vsebujejo nevarne snovi</v>
      </c>
      <c r="C165" s="12" t="str">
        <f>IFERROR(INDEX(Tabela_porocilo_o_nevarnih_lastnostih[Opomba],MATCH(Tabela_glavno[[#This Row],[Klasifikacija]],Tabela_porocilo_o_nevarnih_lastnostih[Klasifikacija],0)),"NE")</f>
        <v>NE</v>
      </c>
      <c r="D16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5" s="13" t="str">
        <f>INDEX(Tabela_zbiralec_EKOL[Dovoljeno zbiranje],MATCH(Tabela_glavno[[#This Row],[Klasifikacija]],Tabela_zbiralec_EKOL[Klasifikacija],0))</f>
        <v>DA</v>
      </c>
      <c r="F165" s="13" t="str">
        <f>INDEX(Tabela_zbiralec_EKOL[Zbirna mesta],MATCH(Tabela_glavno[[#This Row],[Klasifikacija]],Tabela_zbiralec_EKOL[Klasifikacija],0))</f>
        <v>Laze</v>
      </c>
      <c r="G165" s="13" t="str" cm="1">
        <f t="array" ref="G165">_xlfn.TEXTJOIN(", ",TRUE,IF(Tabela_odstranjevanje[Klasifikacija]=Tabela_glavno[[#This Row],[Klasifikacija]],Tabela_odstranjevanje[Prejemnik],""))</f>
        <v/>
      </c>
      <c r="H165" s="14" t="str">
        <f>IF(IFERROR(MATCH(Tabela_glavno[[#This Row],[Klasifikacija]],Tabela_mesanica_190204[Klasifikacija],0),0)&gt;0,"DA","NE")</f>
        <v>NE</v>
      </c>
      <c r="I165" s="14" t="str" cm="1">
        <f t="array" ref="I16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5" s="14" t="str">
        <f>IF(IFERROR(MATCH(Tabela_glavno[[#This Row],[Klasifikacija]],Tabela_mesanica_190208[Klasifikacija],0),0)&gt;0,"DA","NE")</f>
        <v>NE</v>
      </c>
      <c r="K165" s="14"/>
      <c r="L165" s="14" t="str">
        <f>IF(IFERROR(MATCH(Tabela_glavno[[#This Row],[Klasifikacija]],Tabela_EKO_03_03_baterije[Klasifikacija],0),0)&gt;0,"DA","NE")</f>
        <v>NE</v>
      </c>
      <c r="M165" s="15"/>
    </row>
    <row r="166" spans="1:13" ht="30" customHeight="1" thickBot="1" x14ac:dyDescent="0.3">
      <c r="A166" s="11" t="s">
        <v>383</v>
      </c>
      <c r="B166" s="12" t="str">
        <f>INDEX(Tabela_seznam_klasifikacij[Naziv odpadka],MATCH(Tabela_glavno[[#This Row],[Klasifikacija]],Tabela_seznam_klasifikacij[Klasifikacijska številka],0))</f>
        <v>Drugi tovrstni odpadki</v>
      </c>
      <c r="C166" s="12" t="str">
        <f>IFERROR(INDEX(Tabela_porocilo_o_nevarnih_lastnostih[Opomba],MATCH(Tabela_glavno[[#This Row],[Klasifikacija]],Tabela_porocilo_o_nevarnih_lastnostih[Klasifikacija],0)),"NE")</f>
        <v>NE</v>
      </c>
      <c r="D16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6" s="13" t="str">
        <f>INDEX(Tabela_zbiralec_EKOL[Dovoljeno zbiranje],MATCH(Tabela_glavno[[#This Row],[Klasifikacija]],Tabela_zbiralec_EKOL[Klasifikacija],0))</f>
        <v>DA</v>
      </c>
      <c r="F166" s="13" t="str">
        <f>INDEX(Tabela_zbiralec_EKOL[Zbirna mesta],MATCH(Tabela_glavno[[#This Row],[Klasifikacija]],Tabela_zbiralec_EKOL[Klasifikacija],0))</f>
        <v>Laze</v>
      </c>
      <c r="G166" s="13" t="str" cm="1">
        <f t="array" ref="G166">_xlfn.TEXTJOIN(", ",TRUE,IF(Tabela_odstranjevanje[Klasifikacija]=Tabela_glavno[[#This Row],[Klasifikacija]],Tabela_odstranjevanje[Prejemnik],""))</f>
        <v/>
      </c>
      <c r="H166" s="14" t="str">
        <f>IF(IFERROR(MATCH(Tabela_glavno[[#This Row],[Klasifikacija]],Tabela_mesanica_190204[Klasifikacija],0),0)&gt;0,"DA","NE")</f>
        <v>NE</v>
      </c>
      <c r="I166" s="14" t="str" cm="1">
        <f t="array" ref="I16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6" s="14" t="str">
        <f>IF(IFERROR(MATCH(Tabela_glavno[[#This Row],[Klasifikacija]],Tabela_mesanica_190208[Klasifikacija],0),0)&gt;0,"DA","NE")</f>
        <v>NE</v>
      </c>
      <c r="K166" s="14"/>
      <c r="L166" s="14" t="str">
        <f>IF(IFERROR(MATCH(Tabela_glavno[[#This Row],[Klasifikacija]],Tabela_EKO_03_03_baterije[Klasifikacija],0),0)&gt;0,"DA","NE")</f>
        <v>NE</v>
      </c>
      <c r="M166" s="15"/>
    </row>
    <row r="167" spans="1:13" ht="30" customHeight="1" thickBot="1" x14ac:dyDescent="0.3">
      <c r="A167" s="11" t="s">
        <v>387</v>
      </c>
      <c r="B167" s="12" t="str">
        <f>INDEX(Tabela_seznam_klasifikacij[Naziv odpadka],MATCH(Tabela_glavno[[#This Row],[Klasifikacija]],Tabela_seznam_klasifikacij[Klasifikacijska številka],0))</f>
        <v>Odpadki iz reakcij na osnovi kalcija iz proizvodnje titanovega dioksida</v>
      </c>
      <c r="C167" s="12" t="str">
        <f>IFERROR(INDEX(Tabela_porocilo_o_nevarnih_lastnostih[Opomba],MATCH(Tabela_glavno[[#This Row],[Klasifikacija]],Tabela_porocilo_o_nevarnih_lastnostih[Klasifikacija],0)),"NE")</f>
        <v>NE</v>
      </c>
      <c r="D16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7" s="13" t="str">
        <f>INDEX(Tabela_zbiralec_EKOL[Dovoljeno zbiranje],MATCH(Tabela_glavno[[#This Row],[Klasifikacija]],Tabela_zbiralec_EKOL[Klasifikacija],0))</f>
        <v>DA</v>
      </c>
      <c r="F167" s="13" t="str">
        <f>INDEX(Tabela_zbiralec_EKOL[Zbirna mesta],MATCH(Tabela_glavno[[#This Row],[Klasifikacija]],Tabela_zbiralec_EKOL[Klasifikacija],0))</f>
        <v>Laze</v>
      </c>
      <c r="G167" s="13" t="str" cm="1">
        <f t="array" ref="G167">_xlfn.TEXTJOIN(", ",TRUE,IF(Tabela_odstranjevanje[Klasifikacija]=Tabela_glavno[[#This Row],[Klasifikacija]],Tabela_odstranjevanje[Prejemnik],""))</f>
        <v/>
      </c>
      <c r="H167" s="14" t="str">
        <f>IF(IFERROR(MATCH(Tabela_glavno[[#This Row],[Klasifikacija]],Tabela_mesanica_190204[Klasifikacija],0),0)&gt;0,"DA","NE")</f>
        <v>NE</v>
      </c>
      <c r="I167" s="14" t="str" cm="1">
        <f t="array" ref="I16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7" s="14" t="str">
        <f>IF(IFERROR(MATCH(Tabela_glavno[[#This Row],[Klasifikacija]],Tabela_mesanica_190208[Klasifikacija],0),0)&gt;0,"DA","NE")</f>
        <v>NE</v>
      </c>
      <c r="K167" s="14"/>
      <c r="L167" s="14" t="str">
        <f>IF(IFERROR(MATCH(Tabela_glavno[[#This Row],[Klasifikacija]],Tabela_EKO_03_03_baterije[Klasifikacija],0),0)&gt;0,"DA","NE")</f>
        <v>NE</v>
      </c>
      <c r="M167" s="15"/>
    </row>
    <row r="168" spans="1:13" ht="30" customHeight="1" thickBot="1" x14ac:dyDescent="0.3">
      <c r="A168" s="11" t="s">
        <v>388</v>
      </c>
      <c r="B168" s="12" t="str">
        <f>INDEX(Tabela_seznam_klasifikacij[Naziv odpadka],MATCH(Tabela_glavno[[#This Row],[Klasifikacija]],Tabela_seznam_klasifikacij[Klasifikacijska številka],0))</f>
        <v>Drugi tovrstni odpadki</v>
      </c>
      <c r="C168" s="12" t="str">
        <f>IFERROR(INDEX(Tabela_porocilo_o_nevarnih_lastnostih[Opomba],MATCH(Tabela_glavno[[#This Row],[Klasifikacija]],Tabela_porocilo_o_nevarnih_lastnostih[Klasifikacija],0)),"NE")</f>
        <v>NE</v>
      </c>
      <c r="D16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8" s="13" t="str">
        <f>INDEX(Tabela_zbiralec_EKOL[Dovoljeno zbiranje],MATCH(Tabela_glavno[[#This Row],[Klasifikacija]],Tabela_zbiralec_EKOL[Klasifikacija],0))</f>
        <v>DA</v>
      </c>
      <c r="F168" s="13" t="str">
        <f>INDEX(Tabela_zbiralec_EKOL[Zbirna mesta],MATCH(Tabela_glavno[[#This Row],[Klasifikacija]],Tabela_zbiralec_EKOL[Klasifikacija],0))</f>
        <v>Laze</v>
      </c>
      <c r="G168" s="13" t="str" cm="1">
        <f t="array" ref="G168">_xlfn.TEXTJOIN(", ",TRUE,IF(Tabela_odstranjevanje[Klasifikacija]=Tabela_glavno[[#This Row],[Klasifikacija]],Tabela_odstranjevanje[Prejemnik],""))</f>
        <v/>
      </c>
      <c r="H168" s="14" t="str">
        <f>IF(IFERROR(MATCH(Tabela_glavno[[#This Row],[Klasifikacija]],Tabela_mesanica_190204[Klasifikacija],0),0)&gt;0,"DA","NE")</f>
        <v>NE</v>
      </c>
      <c r="I168" s="14" t="str" cm="1">
        <f t="array" ref="I16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8" s="14" t="str">
        <f>IF(IFERROR(MATCH(Tabela_glavno[[#This Row],[Klasifikacija]],Tabela_mesanica_190208[Klasifikacija],0),0)&gt;0,"DA","NE")</f>
        <v>NE</v>
      </c>
      <c r="K168" s="14"/>
      <c r="L168" s="14" t="str">
        <f>IF(IFERROR(MATCH(Tabela_glavno[[#This Row],[Klasifikacija]],Tabela_EKO_03_03_baterije[Klasifikacija],0),0)&gt;0,"DA","NE")</f>
        <v>NE</v>
      </c>
      <c r="M168" s="15"/>
    </row>
    <row r="169" spans="1:13" ht="30" customHeight="1" thickBot="1" x14ac:dyDescent="0.3">
      <c r="A169" s="11" t="s">
        <v>389</v>
      </c>
      <c r="B169" s="12" t="str">
        <f>INDEX(Tabela_seznam_klasifikacij[Naziv odpadka],MATCH(Tabela_glavno[[#This Row],[Klasifikacija]],Tabela_seznam_klasifikacij[Klasifikacijska številka],0))</f>
        <v>Anorganski pesticidi, sredstva za zaščito lesa in drugi biocidi</v>
      </c>
      <c r="C169" s="12" t="str">
        <f>IFERROR(INDEX(Tabela_porocilo_o_nevarnih_lastnostih[Opomba],MATCH(Tabela_glavno[[#This Row],[Klasifikacija]],Tabela_porocilo_o_nevarnih_lastnostih[Klasifikacija],0)),"NE")</f>
        <v>NE</v>
      </c>
      <c r="D16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69" s="13" t="str">
        <f>INDEX(Tabela_zbiralec_EKOL[Dovoljeno zbiranje],MATCH(Tabela_glavno[[#This Row],[Klasifikacija]],Tabela_zbiralec_EKOL[Klasifikacija],0))</f>
        <v>DA</v>
      </c>
      <c r="F169" s="13" t="str">
        <f>INDEX(Tabela_zbiralec_EKOL[Zbirna mesta],MATCH(Tabela_glavno[[#This Row],[Klasifikacija]],Tabela_zbiralec_EKOL[Klasifikacija],0))</f>
        <v>Laze</v>
      </c>
      <c r="G169" s="13" t="str" cm="1">
        <f t="array" ref="G169">_xlfn.TEXTJOIN(", ",TRUE,IF(Tabela_odstranjevanje[Klasifikacija]=Tabela_glavno[[#This Row],[Klasifikacija]],Tabela_odstranjevanje[Prejemnik],""))</f>
        <v/>
      </c>
      <c r="H169" s="14" t="str">
        <f>IF(IFERROR(MATCH(Tabela_glavno[[#This Row],[Klasifikacija]],Tabela_mesanica_190204[Klasifikacija],0),0)&gt;0,"DA","NE")</f>
        <v>NE</v>
      </c>
      <c r="I169" s="14" t="str" cm="1">
        <f t="array" ref="I16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69" s="14" t="str">
        <f>IF(IFERROR(MATCH(Tabela_glavno[[#This Row],[Klasifikacija]],Tabela_mesanica_190208[Klasifikacija],0),0)&gt;0,"DA","NE")</f>
        <v>NE</v>
      </c>
      <c r="K169" s="14"/>
      <c r="L169" s="14" t="str">
        <f>IF(IFERROR(MATCH(Tabela_glavno[[#This Row],[Klasifikacija]],Tabela_EKO_03_03_baterije[Klasifikacija],0),0)&gt;0,"DA","NE")</f>
        <v>NE</v>
      </c>
      <c r="M169" s="15"/>
    </row>
    <row r="170" spans="1:13" ht="30" customHeight="1" thickBot="1" x14ac:dyDescent="0.3">
      <c r="A170" s="11" t="s">
        <v>22</v>
      </c>
      <c r="B170" s="12" t="str">
        <f>INDEX(Tabela_seznam_klasifikacij[Naziv odpadka],MATCH(Tabela_glavno[[#This Row],[Klasifikacija]],Tabela_seznam_klasifikacij[Klasifikacijska številka],0))</f>
        <v>Izrabljeno aktivno oglje (razen 06 07 02)</v>
      </c>
      <c r="C170" s="12" t="str">
        <f>IFERROR(INDEX(Tabela_porocilo_o_nevarnih_lastnostih[Opomba],MATCH(Tabela_glavno[[#This Row],[Klasifikacija]],Tabela_porocilo_o_nevarnih_lastnostih[Klasifikacija],0)),"NE")</f>
        <v>NE</v>
      </c>
      <c r="D17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0" s="13" t="str">
        <f>INDEX(Tabela_zbiralec_EKOL[Dovoljeno zbiranje],MATCH(Tabela_glavno[[#This Row],[Klasifikacija]],Tabela_zbiralec_EKOL[Klasifikacija],0))</f>
        <v>DA</v>
      </c>
      <c r="F170" s="13" t="str">
        <f>INDEX(Tabela_zbiralec_EKOL[Zbirna mesta],MATCH(Tabela_glavno[[#This Row],[Klasifikacija]],Tabela_zbiralec_EKOL[Klasifikacija],0))</f>
        <v>Laze</v>
      </c>
      <c r="G170" s="13" t="str" cm="1">
        <f t="array" ref="G170">_xlfn.TEXTJOIN(", ",TRUE,IF(Tabela_odstranjevanje[Klasifikacija]=Tabela_glavno[[#This Row],[Klasifikacija]],Tabela_odstranjevanje[Prejemnik],""))</f>
        <v/>
      </c>
      <c r="H170" s="14" t="str">
        <f>IF(IFERROR(MATCH(Tabela_glavno[[#This Row],[Klasifikacija]],Tabela_mesanica_190204[Klasifikacija],0),0)&gt;0,"DA","NE")</f>
        <v>DA</v>
      </c>
      <c r="I170" s="14" t="str" cm="1">
        <f t="array" ref="I17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0" s="14" t="str">
        <f>IF(IFERROR(MATCH(Tabela_glavno[[#This Row],[Klasifikacija]],Tabela_mesanica_190208[Klasifikacija],0),0)&gt;0,"DA","NE")</f>
        <v>NE</v>
      </c>
      <c r="K170" s="14"/>
      <c r="L170" s="14" t="str">
        <f>IF(IFERROR(MATCH(Tabela_glavno[[#This Row],[Klasifikacija]],Tabela_EKO_03_03_baterije[Klasifikacija],0),0)&gt;0,"DA","NE")</f>
        <v>NE</v>
      </c>
      <c r="M170" s="15"/>
    </row>
    <row r="171" spans="1:13" ht="30" customHeight="1" thickBot="1" x14ac:dyDescent="0.3">
      <c r="A171" s="11" t="s">
        <v>390</v>
      </c>
      <c r="B171" s="12" t="str">
        <f>INDEX(Tabela_seznam_klasifikacij[Naziv odpadka],MATCH(Tabela_glavno[[#This Row],[Klasifikacija]],Tabela_seznam_klasifikacij[Klasifikacijska številka],0))</f>
        <v>Ogljik (industrijske saje)</v>
      </c>
      <c r="C171" s="12" t="str">
        <f>IFERROR(INDEX(Tabela_porocilo_o_nevarnih_lastnostih[Opomba],MATCH(Tabela_glavno[[#This Row],[Klasifikacija]],Tabela_porocilo_o_nevarnih_lastnostih[Klasifikacija],0)),"NE")</f>
        <v>NE</v>
      </c>
      <c r="D17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1" s="13" t="str">
        <f>INDEX(Tabela_zbiralec_EKOL[Dovoljeno zbiranje],MATCH(Tabela_glavno[[#This Row],[Klasifikacija]],Tabela_zbiralec_EKOL[Klasifikacija],0))</f>
        <v>DA</v>
      </c>
      <c r="F171" s="13" t="str">
        <f>INDEX(Tabela_zbiralec_EKOL[Zbirna mesta],MATCH(Tabela_glavno[[#This Row],[Klasifikacija]],Tabela_zbiralec_EKOL[Klasifikacija],0))</f>
        <v>Laze</v>
      </c>
      <c r="G171" s="13" t="str" cm="1">
        <f t="array" ref="G171">_xlfn.TEXTJOIN(", ",TRUE,IF(Tabela_odstranjevanje[Klasifikacija]=Tabela_glavno[[#This Row],[Klasifikacija]],Tabela_odstranjevanje[Prejemnik],""))</f>
        <v/>
      </c>
      <c r="H171" s="14" t="str">
        <f>IF(IFERROR(MATCH(Tabela_glavno[[#This Row],[Klasifikacija]],Tabela_mesanica_190204[Klasifikacija],0),0)&gt;0,"DA","NE")</f>
        <v>NE</v>
      </c>
      <c r="I171" s="14" t="str" cm="1">
        <f t="array" ref="I17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1" s="14" t="str">
        <f>IF(IFERROR(MATCH(Tabela_glavno[[#This Row],[Klasifikacija]],Tabela_mesanica_190208[Klasifikacija],0),0)&gt;0,"DA","NE")</f>
        <v>NE</v>
      </c>
      <c r="K171" s="14"/>
      <c r="L171" s="14" t="str">
        <f>IF(IFERROR(MATCH(Tabela_glavno[[#This Row],[Klasifikacija]],Tabela_EKO_03_03_baterije[Klasifikacija],0),0)&gt;0,"DA","NE")</f>
        <v>NE</v>
      </c>
      <c r="M171" s="15"/>
    </row>
    <row r="172" spans="1:13" ht="30" customHeight="1" thickBot="1" x14ac:dyDescent="0.3">
      <c r="A172" s="11" t="s">
        <v>391</v>
      </c>
      <c r="B172" s="12" t="str">
        <f>INDEX(Tabela_seznam_klasifikacij[Naziv odpadka],MATCH(Tabela_glavno[[#This Row],[Klasifikacija]],Tabela_seznam_klasifikacij[Klasifikacijska številka],0))</f>
        <v>Odpadki iz predelave azbesta</v>
      </c>
      <c r="C172" s="12" t="str">
        <f>IFERROR(INDEX(Tabela_porocilo_o_nevarnih_lastnostih[Opomba],MATCH(Tabela_glavno[[#This Row],[Klasifikacija]],Tabela_porocilo_o_nevarnih_lastnostih[Klasifikacija],0)),"NE")</f>
        <v>NE</v>
      </c>
      <c r="D17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2" s="13" t="str">
        <f>INDEX(Tabela_zbiralec_EKOL[Dovoljeno zbiranje],MATCH(Tabela_glavno[[#This Row],[Klasifikacija]],Tabela_zbiralec_EKOL[Klasifikacija],0))</f>
        <v>DA</v>
      </c>
      <c r="F172" s="13" t="str">
        <f>INDEX(Tabela_zbiralec_EKOL[Zbirna mesta],MATCH(Tabela_glavno[[#This Row],[Klasifikacija]],Tabela_zbiralec_EKOL[Klasifikacija],0))</f>
        <v>Laze</v>
      </c>
      <c r="G172" s="13" t="str" cm="1">
        <f t="array" ref="G172">_xlfn.TEXTJOIN(", ",TRUE,IF(Tabela_odstranjevanje[Klasifikacija]=Tabela_glavno[[#This Row],[Klasifikacija]],Tabela_odstranjevanje[Prejemnik],""))</f>
        <v/>
      </c>
      <c r="H172" s="14" t="str">
        <f>IF(IFERROR(MATCH(Tabela_glavno[[#This Row],[Klasifikacija]],Tabela_mesanica_190204[Klasifikacija],0),0)&gt;0,"DA","NE")</f>
        <v>NE</v>
      </c>
      <c r="I172" s="14" t="str" cm="1">
        <f t="array" ref="I17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2" s="14" t="str">
        <f>IF(IFERROR(MATCH(Tabela_glavno[[#This Row],[Klasifikacija]],Tabela_mesanica_190208[Klasifikacija],0),0)&gt;0,"DA","NE")</f>
        <v>NE</v>
      </c>
      <c r="K172" s="14"/>
      <c r="L172" s="14" t="str">
        <f>IF(IFERROR(MATCH(Tabela_glavno[[#This Row],[Klasifikacija]],Tabela_EKO_03_03_baterije[Klasifikacija],0),0)&gt;0,"DA","NE")</f>
        <v>NE</v>
      </c>
      <c r="M172" s="15"/>
    </row>
    <row r="173" spans="1:13" ht="30" customHeight="1" thickBot="1" x14ac:dyDescent="0.3">
      <c r="A173" s="11" t="s">
        <v>392</v>
      </c>
      <c r="B173" s="12" t="str">
        <f>INDEX(Tabela_seznam_klasifikacij[Naziv odpadka],MATCH(Tabela_glavno[[#This Row],[Klasifikacija]],Tabela_seznam_klasifikacij[Klasifikacijska številka],0))</f>
        <v>Saje (čad)</v>
      </c>
      <c r="C173" s="12" t="str">
        <f>IFERROR(INDEX(Tabela_porocilo_o_nevarnih_lastnostih[Opomba],MATCH(Tabela_glavno[[#This Row],[Klasifikacija]],Tabela_porocilo_o_nevarnih_lastnostih[Klasifikacija],0)),"NE")</f>
        <v>NE</v>
      </c>
      <c r="D17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3" s="13" t="str">
        <f>INDEX(Tabela_zbiralec_EKOL[Dovoljeno zbiranje],MATCH(Tabela_glavno[[#This Row],[Klasifikacija]],Tabela_zbiralec_EKOL[Klasifikacija],0))</f>
        <v>DA</v>
      </c>
      <c r="F173" s="13" t="str">
        <f>INDEX(Tabela_zbiralec_EKOL[Zbirna mesta],MATCH(Tabela_glavno[[#This Row],[Klasifikacija]],Tabela_zbiralec_EKOL[Klasifikacija],0))</f>
        <v>Laze</v>
      </c>
      <c r="G173" s="13" t="str" cm="1">
        <f t="array" ref="G173">_xlfn.TEXTJOIN(", ",TRUE,IF(Tabela_odstranjevanje[Klasifikacija]=Tabela_glavno[[#This Row],[Klasifikacija]],Tabela_odstranjevanje[Prejemnik],""))</f>
        <v/>
      </c>
      <c r="H173" s="14" t="str">
        <f>IF(IFERROR(MATCH(Tabela_glavno[[#This Row],[Klasifikacija]],Tabela_mesanica_190204[Klasifikacija],0),0)&gt;0,"DA","NE")</f>
        <v>NE</v>
      </c>
      <c r="I173" s="14" t="str" cm="1">
        <f t="array" ref="I17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3" s="14" t="str">
        <f>IF(IFERROR(MATCH(Tabela_glavno[[#This Row],[Klasifikacija]],Tabela_mesanica_190208[Klasifikacija],0),0)&gt;0,"DA","NE")</f>
        <v>NE</v>
      </c>
      <c r="K173" s="14"/>
      <c r="L173" s="14" t="str">
        <f>IF(IFERROR(MATCH(Tabela_glavno[[#This Row],[Klasifikacija]],Tabela_EKO_03_03_baterije[Klasifikacija],0),0)&gt;0,"DA","NE")</f>
        <v>NE</v>
      </c>
      <c r="M173" s="15"/>
    </row>
    <row r="174" spans="1:13" ht="30" customHeight="1" thickBot="1" x14ac:dyDescent="0.3">
      <c r="A174" s="11" t="s">
        <v>393</v>
      </c>
      <c r="B174" s="12" t="str">
        <f>INDEX(Tabela_seznam_klasifikacij[Naziv odpadka],MATCH(Tabela_glavno[[#This Row],[Klasifikacija]],Tabela_seznam_klasifikacij[Klasifikacijska številka],0))</f>
        <v>Drugi tovrstni odpadki</v>
      </c>
      <c r="C174" s="12" t="str">
        <f>IFERROR(INDEX(Tabela_porocilo_o_nevarnih_lastnostih[Opomba],MATCH(Tabela_glavno[[#This Row],[Klasifikacija]],Tabela_porocilo_o_nevarnih_lastnostih[Klasifikacija],0)),"NE")</f>
        <v>NE</v>
      </c>
      <c r="D17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4" s="13" t="str">
        <f>INDEX(Tabela_zbiralec_EKOL[Dovoljeno zbiranje],MATCH(Tabela_glavno[[#This Row],[Klasifikacija]],Tabela_zbiralec_EKOL[Klasifikacija],0))</f>
        <v>DA</v>
      </c>
      <c r="F174" s="13" t="str">
        <f>INDEX(Tabela_zbiralec_EKOL[Zbirna mesta],MATCH(Tabela_glavno[[#This Row],[Klasifikacija]],Tabela_zbiralec_EKOL[Klasifikacija],0))</f>
        <v>Laze</v>
      </c>
      <c r="G174" s="13" t="str" cm="1">
        <f t="array" ref="G174">_xlfn.TEXTJOIN(", ",TRUE,IF(Tabela_odstranjevanje[Klasifikacija]=Tabela_glavno[[#This Row],[Klasifikacija]],Tabela_odstranjevanje[Prejemnik],""))</f>
        <v/>
      </c>
      <c r="H174" s="14" t="str">
        <f>IF(IFERROR(MATCH(Tabela_glavno[[#This Row],[Klasifikacija]],Tabela_mesanica_190204[Klasifikacija],0),0)&gt;0,"DA","NE")</f>
        <v>NE</v>
      </c>
      <c r="I174" s="14" t="str" cm="1">
        <f t="array" ref="I17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4" s="14" t="str">
        <f>IF(IFERROR(MATCH(Tabela_glavno[[#This Row],[Klasifikacija]],Tabela_mesanica_190208[Klasifikacija],0),0)&gt;0,"DA","NE")</f>
        <v>NE</v>
      </c>
      <c r="K174" s="14"/>
      <c r="L174" s="14" t="str">
        <f>IF(IFERROR(MATCH(Tabela_glavno[[#This Row],[Klasifikacija]],Tabela_EKO_03_03_baterije[Klasifikacija],0),0)&gt;0,"DA","NE")</f>
        <v>NE</v>
      </c>
      <c r="M174" s="15"/>
    </row>
    <row r="175" spans="1:13" ht="30" customHeight="1" thickBot="1" x14ac:dyDescent="0.3">
      <c r="A175" s="11" t="s">
        <v>394</v>
      </c>
      <c r="B175" s="12" t="str">
        <f>INDEX(Tabela_seznam_klasifikacij[Naziv odpadka],MATCH(Tabela_glavno[[#This Row],[Klasifikacija]],Tabela_seznam_klasifikacij[Klasifikacijska številka],0))</f>
        <v>Vodne pralne tekočine in matične lužnice</v>
      </c>
      <c r="C175" s="12" t="str">
        <f>IFERROR(INDEX(Tabela_porocilo_o_nevarnih_lastnostih[Opomba],MATCH(Tabela_glavno[[#This Row],[Klasifikacija]],Tabela_porocilo_o_nevarnih_lastnostih[Klasifikacija],0)),"NE")</f>
        <v>NE</v>
      </c>
      <c r="D17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5" s="13" t="str">
        <f>INDEX(Tabela_zbiralec_EKOL[Dovoljeno zbiranje],MATCH(Tabela_glavno[[#This Row],[Klasifikacija]],Tabela_zbiralec_EKOL[Klasifikacija],0))</f>
        <v>DA</v>
      </c>
      <c r="F175" s="13" t="str">
        <f>INDEX(Tabela_zbiralec_EKOL[Zbirna mesta],MATCH(Tabela_glavno[[#This Row],[Klasifikacija]],Tabela_zbiralec_EKOL[Klasifikacija],0))</f>
        <v>Laze</v>
      </c>
      <c r="G175" s="13" t="str" cm="1">
        <f t="array" ref="G175">_xlfn.TEXTJOIN(", ",TRUE,IF(Tabela_odstranjevanje[Klasifikacija]=Tabela_glavno[[#This Row],[Klasifikacija]],Tabela_odstranjevanje[Prejemnik],""))</f>
        <v/>
      </c>
      <c r="H175" s="14" t="str">
        <f>IF(IFERROR(MATCH(Tabela_glavno[[#This Row],[Klasifikacija]],Tabela_mesanica_190204[Klasifikacija],0),0)&gt;0,"DA","NE")</f>
        <v>NE</v>
      </c>
      <c r="I175" s="14" t="str" cm="1">
        <f t="array" ref="I17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5" s="14" t="str">
        <f>IF(IFERROR(MATCH(Tabela_glavno[[#This Row],[Klasifikacija]],Tabela_mesanica_190208[Klasifikacija],0),0)&gt;0,"DA","NE")</f>
        <v>NE</v>
      </c>
      <c r="K175" s="14"/>
      <c r="L175" s="14" t="str">
        <f>IF(IFERROR(MATCH(Tabela_glavno[[#This Row],[Klasifikacija]],Tabela_EKO_03_03_baterije[Klasifikacija],0),0)&gt;0,"DA","NE")</f>
        <v>NE</v>
      </c>
      <c r="M175" s="15"/>
    </row>
    <row r="176" spans="1:13" ht="30" customHeight="1" thickBot="1" x14ac:dyDescent="0.3">
      <c r="A176" s="11" t="s">
        <v>128</v>
      </c>
      <c r="B176" s="12" t="str">
        <f>INDEX(Tabela_seznam_klasifikacij[Naziv odpadka],MATCH(Tabela_glavno[[#This Row],[Klasifikacija]],Tabela_seznam_klasifikacij[Klasifikacijska številka],0))</f>
        <v>Organska halogenirana topila, pralne tekočine in matične lužnice</v>
      </c>
      <c r="C176" s="12" t="str">
        <f>IFERROR(INDEX(Tabela_porocilo_o_nevarnih_lastnostih[Opomba],MATCH(Tabela_glavno[[#This Row],[Klasifikacija]],Tabela_porocilo_o_nevarnih_lastnostih[Klasifikacija],0)),"NE")</f>
        <v>NE</v>
      </c>
      <c r="D17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6" s="13" t="str">
        <f>INDEX(Tabela_zbiralec_EKOL[Dovoljeno zbiranje],MATCH(Tabela_glavno[[#This Row],[Klasifikacija]],Tabela_zbiralec_EKOL[Klasifikacija],0))</f>
        <v>DA</v>
      </c>
      <c r="F176" s="13" t="str">
        <f>INDEX(Tabela_zbiralec_EKOL[Zbirna mesta],MATCH(Tabela_glavno[[#This Row],[Klasifikacija]],Tabela_zbiralec_EKOL[Klasifikacija],0))</f>
        <v>Laze</v>
      </c>
      <c r="G176" s="13" t="str" cm="1">
        <f t="array" ref="G176">_xlfn.TEXTJOIN(", ",TRUE,IF(Tabela_odstranjevanje[Klasifikacija]=Tabela_glavno[[#This Row],[Klasifikacija]],Tabela_odstranjevanje[Prejemnik],""))</f>
        <v/>
      </c>
      <c r="H176" s="14" t="str">
        <f>IF(IFERROR(MATCH(Tabela_glavno[[#This Row],[Klasifikacija]],Tabela_mesanica_190204[Klasifikacija],0),0)&gt;0,"DA","NE")</f>
        <v>NE</v>
      </c>
      <c r="I176" s="14" t="str" cm="1">
        <f t="array" ref="I17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6" s="14" t="str">
        <f>IF(IFERROR(MATCH(Tabela_glavno[[#This Row],[Klasifikacija]],Tabela_mesanica_190208[Klasifikacija],0),0)&gt;0,"DA","NE")</f>
        <v>DA</v>
      </c>
      <c r="K176" s="14"/>
      <c r="L176" s="14" t="str">
        <f>IF(IFERROR(MATCH(Tabela_glavno[[#This Row],[Klasifikacija]],Tabela_EKO_03_03_baterije[Klasifikacija],0),0)&gt;0,"DA","NE")</f>
        <v>NE</v>
      </c>
      <c r="M176" s="15"/>
    </row>
    <row r="177" spans="1:13" ht="30" customHeight="1" thickBot="1" x14ac:dyDescent="0.3">
      <c r="A177" s="11" t="s">
        <v>129</v>
      </c>
      <c r="B177" s="12" t="str">
        <f>INDEX(Tabela_seznam_klasifikacij[Naziv odpadka],MATCH(Tabela_glavno[[#This Row],[Klasifikacija]],Tabela_seznam_klasifikacij[Klasifikacijska številka],0))</f>
        <v>Druga organska topila, pralne tekočine in matične lužnice</v>
      </c>
      <c r="C177" s="12" t="str">
        <f>IFERROR(INDEX(Tabela_porocilo_o_nevarnih_lastnostih[Opomba],MATCH(Tabela_glavno[[#This Row],[Klasifikacija]],Tabela_porocilo_o_nevarnih_lastnostih[Klasifikacija],0)),"NE")</f>
        <v>NE</v>
      </c>
      <c r="D17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7" s="13" t="str">
        <f>INDEX(Tabela_zbiralec_EKOL[Dovoljeno zbiranje],MATCH(Tabela_glavno[[#This Row],[Klasifikacija]],Tabela_zbiralec_EKOL[Klasifikacija],0))</f>
        <v>DA</v>
      </c>
      <c r="F177" s="13" t="str">
        <f>INDEX(Tabela_zbiralec_EKOL[Zbirna mesta],MATCH(Tabela_glavno[[#This Row],[Klasifikacija]],Tabela_zbiralec_EKOL[Klasifikacija],0))</f>
        <v>Laze</v>
      </c>
      <c r="G177" s="13" t="str" cm="1">
        <f t="array" ref="G177">_xlfn.TEXTJOIN(", ",TRUE,IF(Tabela_odstranjevanje[Klasifikacija]=Tabela_glavno[[#This Row],[Klasifikacija]],Tabela_odstranjevanje[Prejemnik],""))</f>
        <v/>
      </c>
      <c r="H177" s="14" t="str">
        <f>IF(IFERROR(MATCH(Tabela_glavno[[#This Row],[Klasifikacija]],Tabela_mesanica_190204[Klasifikacija],0),0)&gt;0,"DA","NE")</f>
        <v>NE</v>
      </c>
      <c r="I177" s="14" t="str" cm="1">
        <f t="array" ref="I17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7" s="14" t="str">
        <f>IF(IFERROR(MATCH(Tabela_glavno[[#This Row],[Klasifikacija]],Tabela_mesanica_190208[Klasifikacija],0),0)&gt;0,"DA","NE")</f>
        <v>DA</v>
      </c>
      <c r="K177" s="14"/>
      <c r="L177" s="14" t="str">
        <f>IF(IFERROR(MATCH(Tabela_glavno[[#This Row],[Klasifikacija]],Tabela_EKO_03_03_baterije[Klasifikacija],0),0)&gt;0,"DA","NE")</f>
        <v>NE</v>
      </c>
      <c r="M177" s="15"/>
    </row>
    <row r="178" spans="1:13" ht="30" customHeight="1" thickBot="1" x14ac:dyDescent="0.3">
      <c r="A178" s="11" t="s">
        <v>130</v>
      </c>
      <c r="B178" s="12" t="str">
        <f>INDEX(Tabela_seznam_klasifikacij[Naziv odpadka],MATCH(Tabela_glavno[[#This Row],[Klasifikacija]],Tabela_seznam_klasifikacij[Klasifikacijska številka],0))</f>
        <v>Halogenirani ostanki iz destilacij in kemijskih reakcij</v>
      </c>
      <c r="C178" s="12" t="str">
        <f>IFERROR(INDEX(Tabela_porocilo_o_nevarnih_lastnostih[Opomba],MATCH(Tabela_glavno[[#This Row],[Klasifikacija]],Tabela_porocilo_o_nevarnih_lastnostih[Klasifikacija],0)),"NE")</f>
        <v>NE</v>
      </c>
      <c r="D17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8" s="13" t="str">
        <f>INDEX(Tabela_zbiralec_EKOL[Dovoljeno zbiranje],MATCH(Tabela_glavno[[#This Row],[Klasifikacija]],Tabela_zbiralec_EKOL[Klasifikacija],0))</f>
        <v>DA</v>
      </c>
      <c r="F178" s="13" t="str">
        <f>INDEX(Tabela_zbiralec_EKOL[Zbirna mesta],MATCH(Tabela_glavno[[#This Row],[Klasifikacija]],Tabela_zbiralec_EKOL[Klasifikacija],0))</f>
        <v>Laze</v>
      </c>
      <c r="G178" s="13" t="str" cm="1">
        <f t="array" ref="G178">_xlfn.TEXTJOIN(", ",TRUE,IF(Tabela_odstranjevanje[Klasifikacija]=Tabela_glavno[[#This Row],[Klasifikacija]],Tabela_odstranjevanje[Prejemnik],""))</f>
        <v/>
      </c>
      <c r="H178" s="14" t="str">
        <f>IF(IFERROR(MATCH(Tabela_glavno[[#This Row],[Klasifikacija]],Tabela_mesanica_190204[Klasifikacija],0),0)&gt;0,"DA","NE")</f>
        <v>NE</v>
      </c>
      <c r="I178" s="14" t="str" cm="1">
        <f t="array" ref="I17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8" s="14" t="str">
        <f>IF(IFERROR(MATCH(Tabela_glavno[[#This Row],[Klasifikacija]],Tabela_mesanica_190208[Klasifikacija],0),0)&gt;0,"DA","NE")</f>
        <v>DA</v>
      </c>
      <c r="K178" s="14"/>
      <c r="L178" s="14" t="str">
        <f>IF(IFERROR(MATCH(Tabela_glavno[[#This Row],[Klasifikacija]],Tabela_EKO_03_03_baterije[Klasifikacija],0),0)&gt;0,"DA","NE")</f>
        <v>NE</v>
      </c>
      <c r="M178" s="15"/>
    </row>
    <row r="179" spans="1:13" ht="30" customHeight="1" thickBot="1" x14ac:dyDescent="0.3">
      <c r="A179" s="11" t="s">
        <v>131</v>
      </c>
      <c r="B179" s="12" t="str">
        <f>INDEX(Tabela_seznam_klasifikacij[Naziv odpadka],MATCH(Tabela_glavno[[#This Row],[Klasifikacija]],Tabela_seznam_klasifikacij[Klasifikacijska številka],0))</f>
        <v>Drugi ostanki iz destilacij in kemijskih reakcij</v>
      </c>
      <c r="C179" s="12" t="str">
        <f>IFERROR(INDEX(Tabela_porocilo_o_nevarnih_lastnostih[Opomba],MATCH(Tabela_glavno[[#This Row],[Klasifikacija]],Tabela_porocilo_o_nevarnih_lastnostih[Klasifikacija],0)),"NE")</f>
        <v>NE</v>
      </c>
      <c r="D17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79" s="13" t="str">
        <f>INDEX(Tabela_zbiralec_EKOL[Dovoljeno zbiranje],MATCH(Tabela_glavno[[#This Row],[Klasifikacija]],Tabela_zbiralec_EKOL[Klasifikacija],0))</f>
        <v>DA</v>
      </c>
      <c r="F179" s="13" t="str">
        <f>INDEX(Tabela_zbiralec_EKOL[Zbirna mesta],MATCH(Tabela_glavno[[#This Row],[Klasifikacija]],Tabela_zbiralec_EKOL[Klasifikacija],0))</f>
        <v>Laze</v>
      </c>
      <c r="G179" s="13" t="str" cm="1">
        <f t="array" ref="G179">_xlfn.TEXTJOIN(", ",TRUE,IF(Tabela_odstranjevanje[Klasifikacija]=Tabela_glavno[[#This Row],[Klasifikacija]],Tabela_odstranjevanje[Prejemnik],""))</f>
        <v/>
      </c>
      <c r="H179" s="14" t="str">
        <f>IF(IFERROR(MATCH(Tabela_glavno[[#This Row],[Klasifikacija]],Tabela_mesanica_190204[Klasifikacija],0),0)&gt;0,"DA","NE")</f>
        <v>NE</v>
      </c>
      <c r="I179" s="14" t="str" cm="1">
        <f t="array" ref="I17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79" s="14" t="str">
        <f>IF(IFERROR(MATCH(Tabela_glavno[[#This Row],[Klasifikacija]],Tabela_mesanica_190208[Klasifikacija],0),0)&gt;0,"DA","NE")</f>
        <v>DA</v>
      </c>
      <c r="K179" s="14"/>
      <c r="L179" s="14" t="str">
        <f>IF(IFERROR(MATCH(Tabela_glavno[[#This Row],[Klasifikacija]],Tabela_EKO_03_03_baterije[Klasifikacija],0),0)&gt;0,"DA","NE")</f>
        <v>NE</v>
      </c>
      <c r="M179" s="15"/>
    </row>
    <row r="180" spans="1:13" ht="30" customHeight="1" thickBot="1" x14ac:dyDescent="0.3">
      <c r="A180" s="11" t="s">
        <v>395</v>
      </c>
      <c r="B180" s="12" t="str">
        <f>INDEX(Tabela_seznam_klasifikacij[Naziv odpadka],MATCH(Tabela_glavno[[#This Row],[Klasifikacija]],Tabela_seznam_klasifikacij[Klasifikacijska številka],0))</f>
        <v>Halogenirane filtrne pogače in izrabljeni absorbenti</v>
      </c>
      <c r="C180" s="12" t="str">
        <f>IFERROR(INDEX(Tabela_porocilo_o_nevarnih_lastnostih[Opomba],MATCH(Tabela_glavno[[#This Row],[Klasifikacija]],Tabela_porocilo_o_nevarnih_lastnostih[Klasifikacija],0)),"NE")</f>
        <v>NE</v>
      </c>
      <c r="D18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0" s="13" t="str">
        <f>INDEX(Tabela_zbiralec_EKOL[Dovoljeno zbiranje],MATCH(Tabela_glavno[[#This Row],[Klasifikacija]],Tabela_zbiralec_EKOL[Klasifikacija],0))</f>
        <v>DA</v>
      </c>
      <c r="F180" s="13" t="str">
        <f>INDEX(Tabela_zbiralec_EKOL[Zbirna mesta],MATCH(Tabela_glavno[[#This Row],[Klasifikacija]],Tabela_zbiralec_EKOL[Klasifikacija],0))</f>
        <v>Laze</v>
      </c>
      <c r="G180" s="13" t="str" cm="1">
        <f t="array" ref="G180">_xlfn.TEXTJOIN(", ",TRUE,IF(Tabela_odstranjevanje[Klasifikacija]=Tabela_glavno[[#This Row],[Klasifikacija]],Tabela_odstranjevanje[Prejemnik],""))</f>
        <v/>
      </c>
      <c r="H180" s="14" t="str">
        <f>IF(IFERROR(MATCH(Tabela_glavno[[#This Row],[Klasifikacija]],Tabela_mesanica_190204[Klasifikacija],0),0)&gt;0,"DA","NE")</f>
        <v>NE</v>
      </c>
      <c r="I180" s="14" t="str" cm="1">
        <f t="array" ref="I18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0" s="14" t="str">
        <f>IF(IFERROR(MATCH(Tabela_glavno[[#This Row],[Klasifikacija]],Tabela_mesanica_190208[Klasifikacija],0),0)&gt;0,"DA","NE")</f>
        <v>NE</v>
      </c>
      <c r="K180" s="14"/>
      <c r="L180" s="14" t="str">
        <f>IF(IFERROR(MATCH(Tabela_glavno[[#This Row],[Klasifikacija]],Tabela_EKO_03_03_baterije[Klasifikacija],0),0)&gt;0,"DA","NE")</f>
        <v>NE</v>
      </c>
      <c r="M180" s="15"/>
    </row>
    <row r="181" spans="1:13" ht="30" customHeight="1" thickBot="1" x14ac:dyDescent="0.3">
      <c r="A181" s="11" t="s">
        <v>23</v>
      </c>
      <c r="B181" s="12" t="str">
        <f>INDEX(Tabela_seznam_klasifikacij[Naziv odpadka],MATCH(Tabela_glavno[[#This Row],[Klasifikacija]],Tabela_seznam_klasifikacij[Klasifikacijska številka],0))</f>
        <v>Druge filtrne pogače in izrabljeni absorbenti</v>
      </c>
      <c r="C181" s="12" t="str">
        <f>IFERROR(INDEX(Tabela_porocilo_o_nevarnih_lastnostih[Opomba],MATCH(Tabela_glavno[[#This Row],[Klasifikacija]],Tabela_porocilo_o_nevarnih_lastnostih[Klasifikacija],0)),"NE")</f>
        <v>NE</v>
      </c>
      <c r="D18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1" s="13" t="str">
        <f>INDEX(Tabela_zbiralec_EKOL[Dovoljeno zbiranje],MATCH(Tabela_glavno[[#This Row],[Klasifikacija]],Tabela_zbiralec_EKOL[Klasifikacija],0))</f>
        <v>DA</v>
      </c>
      <c r="F181" s="13" t="str">
        <f>INDEX(Tabela_zbiralec_EKOL[Zbirna mesta],MATCH(Tabela_glavno[[#This Row],[Klasifikacija]],Tabela_zbiralec_EKOL[Klasifikacija],0))</f>
        <v>Laze</v>
      </c>
      <c r="G181" s="13" t="str" cm="1">
        <f t="array" ref="G181">_xlfn.TEXTJOIN(", ",TRUE,IF(Tabela_odstranjevanje[Klasifikacija]=Tabela_glavno[[#This Row],[Klasifikacija]],Tabela_odstranjevanje[Prejemnik],""))</f>
        <v/>
      </c>
      <c r="H181" s="14" t="str">
        <f>IF(IFERROR(MATCH(Tabela_glavno[[#This Row],[Klasifikacija]],Tabela_mesanica_190204[Klasifikacija],0),0)&gt;0,"DA","NE")</f>
        <v>DA</v>
      </c>
      <c r="I181" s="14" t="str" cm="1">
        <f t="array" ref="I18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1" s="14" t="str">
        <f>IF(IFERROR(MATCH(Tabela_glavno[[#This Row],[Klasifikacija]],Tabela_mesanica_190208[Klasifikacija],0),0)&gt;0,"DA","NE")</f>
        <v>NE</v>
      </c>
      <c r="K181" s="14"/>
      <c r="L181" s="14" t="str">
        <f>IF(IFERROR(MATCH(Tabela_glavno[[#This Row],[Klasifikacija]],Tabela_EKO_03_03_baterije[Klasifikacija],0),0)&gt;0,"DA","NE")</f>
        <v>NE</v>
      </c>
      <c r="M181" s="15"/>
    </row>
    <row r="182" spans="1:13" ht="30" customHeight="1" thickBot="1" x14ac:dyDescent="0.3">
      <c r="A182" s="11" t="s">
        <v>24</v>
      </c>
      <c r="B182" s="12" t="str">
        <f>INDEX(Tabela_seznam_klasifikacij[Naziv odpadka],MATCH(Tabela_glavno[[#This Row],[Klasifikacija]],Tabela_seznam_klasifikacij[Klasifikacijska številka],0))</f>
        <v>Mulji, ki vsebujejo nevarne snovi, iz čiščenja odpadne vode na kraju nastanka</v>
      </c>
      <c r="C182" s="12" t="str">
        <f>IFERROR(INDEX(Tabela_porocilo_o_nevarnih_lastnostih[Opomba],MATCH(Tabela_glavno[[#This Row],[Klasifikacija]],Tabela_porocilo_o_nevarnih_lastnostih[Klasifikacija],0)),"NE")</f>
        <v>NE</v>
      </c>
      <c r="D18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2" s="13" t="str">
        <f>INDEX(Tabela_zbiralec_EKOL[Dovoljeno zbiranje],MATCH(Tabela_glavno[[#This Row],[Klasifikacija]],Tabela_zbiralec_EKOL[Klasifikacija],0))</f>
        <v>DA</v>
      </c>
      <c r="F182" s="13" t="str">
        <f>INDEX(Tabela_zbiralec_EKOL[Zbirna mesta],MATCH(Tabela_glavno[[#This Row],[Klasifikacija]],Tabela_zbiralec_EKOL[Klasifikacija],0))</f>
        <v>Laze</v>
      </c>
      <c r="G182" s="13" t="str" cm="1">
        <f t="array" ref="G182">_xlfn.TEXTJOIN(", ",TRUE,IF(Tabela_odstranjevanje[Klasifikacija]=Tabela_glavno[[#This Row],[Klasifikacija]],Tabela_odstranjevanje[Prejemnik],""))</f>
        <v/>
      </c>
      <c r="H182" s="14" t="str">
        <f>IF(IFERROR(MATCH(Tabela_glavno[[#This Row],[Klasifikacija]],Tabela_mesanica_190204[Klasifikacija],0),0)&gt;0,"DA","NE")</f>
        <v>DA</v>
      </c>
      <c r="I182" s="14" t="str" cm="1">
        <f t="array" ref="I18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2" s="14" t="str">
        <f>IF(IFERROR(MATCH(Tabela_glavno[[#This Row],[Klasifikacija]],Tabela_mesanica_190208[Klasifikacija],0),0)&gt;0,"DA","NE")</f>
        <v>NE</v>
      </c>
      <c r="K182" s="14"/>
      <c r="L182" s="14" t="str">
        <f>IF(IFERROR(MATCH(Tabela_glavno[[#This Row],[Klasifikacija]],Tabela_EKO_03_03_baterije[Klasifikacija],0),0)&gt;0,"DA","NE")</f>
        <v>NE</v>
      </c>
      <c r="M182" s="15"/>
    </row>
    <row r="183" spans="1:13" ht="30" customHeight="1" thickBot="1" x14ac:dyDescent="0.3">
      <c r="A183" s="11" t="s">
        <v>396</v>
      </c>
      <c r="B183" s="12" t="str">
        <f>INDEX(Tabela_seznam_klasifikacij[Naziv odpadka],MATCH(Tabela_glavno[[#This Row],[Klasifikacija]],Tabela_seznam_klasifikacij[Klasifikacijska številka],0))</f>
        <v>Mulji iz čiščenja odpadne vode na kraju nastanka, ki niso navedeni pod 07 01 11,</v>
      </c>
      <c r="C183" s="12" t="str">
        <f>IFERROR(INDEX(Tabela_porocilo_o_nevarnih_lastnostih[Opomba],MATCH(Tabela_glavno[[#This Row],[Klasifikacija]],Tabela_porocilo_o_nevarnih_lastnostih[Klasifikacija],0)),"NE")</f>
        <v>NE</v>
      </c>
      <c r="D18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3" s="13" t="str">
        <f>INDEX(Tabela_zbiralec_EKOL[Dovoljeno zbiranje],MATCH(Tabela_glavno[[#This Row],[Klasifikacija]],Tabela_zbiralec_EKOL[Klasifikacija],0))</f>
        <v>DA</v>
      </c>
      <c r="F183" s="13" t="str">
        <f>INDEX(Tabela_zbiralec_EKOL[Zbirna mesta],MATCH(Tabela_glavno[[#This Row],[Klasifikacija]],Tabela_zbiralec_EKOL[Klasifikacija],0))</f>
        <v>Laze</v>
      </c>
      <c r="G183" s="13" t="str" cm="1">
        <f t="array" ref="G183">_xlfn.TEXTJOIN(", ",TRUE,IF(Tabela_odstranjevanje[Klasifikacija]=Tabela_glavno[[#This Row],[Klasifikacija]],Tabela_odstranjevanje[Prejemnik],""))</f>
        <v/>
      </c>
      <c r="H183" s="14" t="str">
        <f>IF(IFERROR(MATCH(Tabela_glavno[[#This Row],[Klasifikacija]],Tabela_mesanica_190204[Klasifikacija],0),0)&gt;0,"DA","NE")</f>
        <v>NE</v>
      </c>
      <c r="I183" s="14" t="str" cm="1">
        <f t="array" ref="I18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3" s="14" t="str">
        <f>IF(IFERROR(MATCH(Tabela_glavno[[#This Row],[Klasifikacija]],Tabela_mesanica_190208[Klasifikacija],0),0)&gt;0,"DA","NE")</f>
        <v>NE</v>
      </c>
      <c r="K183" s="14"/>
      <c r="L183" s="14" t="str">
        <f>IF(IFERROR(MATCH(Tabela_glavno[[#This Row],[Klasifikacija]],Tabela_EKO_03_03_baterije[Klasifikacija],0),0)&gt;0,"DA","NE")</f>
        <v>NE</v>
      </c>
      <c r="M183" s="15"/>
    </row>
    <row r="184" spans="1:13" ht="30" customHeight="1" thickBot="1" x14ac:dyDescent="0.3">
      <c r="A184" s="11" t="s">
        <v>397</v>
      </c>
      <c r="B184" s="12" t="str">
        <f>INDEX(Tabela_seznam_klasifikacij[Naziv odpadka],MATCH(Tabela_glavno[[#This Row],[Klasifikacija]],Tabela_seznam_klasifikacij[Klasifikacijska številka],0))</f>
        <v>Drugi tovrstni odpadki</v>
      </c>
      <c r="C184" s="12" t="str">
        <f>IFERROR(INDEX(Tabela_porocilo_o_nevarnih_lastnostih[Opomba],MATCH(Tabela_glavno[[#This Row],[Klasifikacija]],Tabela_porocilo_o_nevarnih_lastnostih[Klasifikacija],0)),"NE")</f>
        <v>NE</v>
      </c>
      <c r="D18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4" s="13" t="str">
        <f>INDEX(Tabela_zbiralec_EKOL[Dovoljeno zbiranje],MATCH(Tabela_glavno[[#This Row],[Klasifikacija]],Tabela_zbiralec_EKOL[Klasifikacija],0))</f>
        <v>DA</v>
      </c>
      <c r="F184" s="13" t="str">
        <f>INDEX(Tabela_zbiralec_EKOL[Zbirna mesta],MATCH(Tabela_glavno[[#This Row],[Klasifikacija]],Tabela_zbiralec_EKOL[Klasifikacija],0))</f>
        <v>Laze</v>
      </c>
      <c r="G184" s="13" t="str" cm="1">
        <f t="array" ref="G184">_xlfn.TEXTJOIN(", ",TRUE,IF(Tabela_odstranjevanje[Klasifikacija]=Tabela_glavno[[#This Row],[Klasifikacija]],Tabela_odstranjevanje[Prejemnik],""))</f>
        <v/>
      </c>
      <c r="H184" s="14" t="str">
        <f>IF(IFERROR(MATCH(Tabela_glavno[[#This Row],[Klasifikacija]],Tabela_mesanica_190204[Klasifikacija],0),0)&gt;0,"DA","NE")</f>
        <v>NE</v>
      </c>
      <c r="I184" s="14" t="str" cm="1">
        <f t="array" ref="I18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4" s="14" t="str">
        <f>IF(IFERROR(MATCH(Tabela_glavno[[#This Row],[Klasifikacija]],Tabela_mesanica_190208[Klasifikacija],0),0)&gt;0,"DA","NE")</f>
        <v>NE</v>
      </c>
      <c r="K184" s="14"/>
      <c r="L184" s="14" t="str">
        <f>IF(IFERROR(MATCH(Tabela_glavno[[#This Row],[Klasifikacija]],Tabela_EKO_03_03_baterije[Klasifikacija],0),0)&gt;0,"DA","NE")</f>
        <v>NE</v>
      </c>
      <c r="M184" s="15"/>
    </row>
    <row r="185" spans="1:13" ht="30" customHeight="1" thickBot="1" x14ac:dyDescent="0.3">
      <c r="A185" s="11" t="s">
        <v>400</v>
      </c>
      <c r="B185" s="12" t="str">
        <f>INDEX(Tabela_seznam_klasifikacij[Naziv odpadka],MATCH(Tabela_glavno[[#This Row],[Klasifikacija]],Tabela_seznam_klasifikacij[Klasifikacijska številka],0))</f>
        <v>Vodne pralne raztopine in matične lužnice</v>
      </c>
      <c r="C185" s="12" t="str">
        <f>IFERROR(INDEX(Tabela_porocilo_o_nevarnih_lastnostih[Opomba],MATCH(Tabela_glavno[[#This Row],[Klasifikacija]],Tabela_porocilo_o_nevarnih_lastnostih[Klasifikacija],0)),"NE")</f>
        <v>NE</v>
      </c>
      <c r="D18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5" s="13" t="str">
        <f>INDEX(Tabela_zbiralec_EKOL[Dovoljeno zbiranje],MATCH(Tabela_glavno[[#This Row],[Klasifikacija]],Tabela_zbiralec_EKOL[Klasifikacija],0))</f>
        <v>DA</v>
      </c>
      <c r="F185" s="13" t="str">
        <f>INDEX(Tabela_zbiralec_EKOL[Zbirna mesta],MATCH(Tabela_glavno[[#This Row],[Klasifikacija]],Tabela_zbiralec_EKOL[Klasifikacija],0))</f>
        <v>Laze</v>
      </c>
      <c r="G185" s="13" t="str" cm="1">
        <f t="array" ref="G185">_xlfn.TEXTJOIN(", ",TRUE,IF(Tabela_odstranjevanje[Klasifikacija]=Tabela_glavno[[#This Row],[Klasifikacija]],Tabela_odstranjevanje[Prejemnik],""))</f>
        <v/>
      </c>
      <c r="H185" s="14" t="str">
        <f>IF(IFERROR(MATCH(Tabela_glavno[[#This Row],[Klasifikacija]],Tabela_mesanica_190204[Klasifikacija],0),0)&gt;0,"DA","NE")</f>
        <v>NE</v>
      </c>
      <c r="I185" s="14" t="str" cm="1">
        <f t="array" ref="I18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5" s="14" t="str">
        <f>IF(IFERROR(MATCH(Tabela_glavno[[#This Row],[Klasifikacija]],Tabela_mesanica_190208[Klasifikacija],0),0)&gt;0,"DA","NE")</f>
        <v>NE</v>
      </c>
      <c r="K185" s="14"/>
      <c r="L185" s="14" t="str">
        <f>IF(IFERROR(MATCH(Tabela_glavno[[#This Row],[Klasifikacija]],Tabela_EKO_03_03_baterije[Klasifikacija],0),0)&gt;0,"DA","NE")</f>
        <v>NE</v>
      </c>
      <c r="M185" s="15"/>
    </row>
    <row r="186" spans="1:13" ht="30" customHeight="1" thickBot="1" x14ac:dyDescent="0.3">
      <c r="A186" s="11" t="s">
        <v>132</v>
      </c>
      <c r="B186" s="12" t="str">
        <f>INDEX(Tabela_seznam_klasifikacij[Naziv odpadka],MATCH(Tabela_glavno[[#This Row],[Klasifikacija]],Tabela_seznam_klasifikacij[Klasifikacijska številka],0))</f>
        <v>Organska halogenirana topila, pralne tekočine in matične lužnice</v>
      </c>
      <c r="C186" s="12" t="str">
        <f>IFERROR(INDEX(Tabela_porocilo_o_nevarnih_lastnostih[Opomba],MATCH(Tabela_glavno[[#This Row],[Klasifikacija]],Tabela_porocilo_o_nevarnih_lastnostih[Klasifikacija],0)),"NE")</f>
        <v>NE</v>
      </c>
      <c r="D18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6" s="13" t="str">
        <f>INDEX(Tabela_zbiralec_EKOL[Dovoljeno zbiranje],MATCH(Tabela_glavno[[#This Row],[Klasifikacija]],Tabela_zbiralec_EKOL[Klasifikacija],0))</f>
        <v>DA</v>
      </c>
      <c r="F186" s="13" t="str">
        <f>INDEX(Tabela_zbiralec_EKOL[Zbirna mesta],MATCH(Tabela_glavno[[#This Row],[Klasifikacija]],Tabela_zbiralec_EKOL[Klasifikacija],0))</f>
        <v>Laze</v>
      </c>
      <c r="G186" s="13" t="str" cm="1">
        <f t="array" ref="G186">_xlfn.TEXTJOIN(", ",TRUE,IF(Tabela_odstranjevanje[Klasifikacija]=Tabela_glavno[[#This Row],[Klasifikacija]],Tabela_odstranjevanje[Prejemnik],""))</f>
        <v/>
      </c>
      <c r="H186" s="14" t="str">
        <f>IF(IFERROR(MATCH(Tabela_glavno[[#This Row],[Klasifikacija]],Tabela_mesanica_190204[Klasifikacija],0),0)&gt;0,"DA","NE")</f>
        <v>NE</v>
      </c>
      <c r="I186" s="14" t="str" cm="1">
        <f t="array" ref="I18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6" s="14" t="str">
        <f>IF(IFERROR(MATCH(Tabela_glavno[[#This Row],[Klasifikacija]],Tabela_mesanica_190208[Klasifikacija],0),0)&gt;0,"DA","NE")</f>
        <v>DA</v>
      </c>
      <c r="K186" s="14"/>
      <c r="L186" s="14" t="str">
        <f>IF(IFERROR(MATCH(Tabela_glavno[[#This Row],[Klasifikacija]],Tabela_EKO_03_03_baterije[Klasifikacija],0),0)&gt;0,"DA","NE")</f>
        <v>NE</v>
      </c>
      <c r="M186" s="15"/>
    </row>
    <row r="187" spans="1:13" ht="30" customHeight="1" thickBot="1" x14ac:dyDescent="0.3">
      <c r="A187" s="11" t="s">
        <v>133</v>
      </c>
      <c r="B187" s="12" t="str">
        <f>INDEX(Tabela_seznam_klasifikacij[Naziv odpadka],MATCH(Tabela_glavno[[#This Row],[Klasifikacija]],Tabela_seznam_klasifikacij[Klasifikacijska številka],0))</f>
        <v>Druga organska topila, pralne tekočine in matične lužnice</v>
      </c>
      <c r="C187" s="12" t="str">
        <f>IFERROR(INDEX(Tabela_porocilo_o_nevarnih_lastnostih[Opomba],MATCH(Tabela_glavno[[#This Row],[Klasifikacija]],Tabela_porocilo_o_nevarnih_lastnostih[Klasifikacija],0)),"NE")</f>
        <v>NE</v>
      </c>
      <c r="D18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7" s="13" t="str">
        <f>INDEX(Tabela_zbiralec_EKOL[Dovoljeno zbiranje],MATCH(Tabela_glavno[[#This Row],[Klasifikacija]],Tabela_zbiralec_EKOL[Klasifikacija],0))</f>
        <v>DA</v>
      </c>
      <c r="F187" s="13" t="str">
        <f>INDEX(Tabela_zbiralec_EKOL[Zbirna mesta],MATCH(Tabela_glavno[[#This Row],[Klasifikacija]],Tabela_zbiralec_EKOL[Klasifikacija],0))</f>
        <v>Laze</v>
      </c>
      <c r="G187" s="13" t="str" cm="1">
        <f t="array" ref="G187">_xlfn.TEXTJOIN(", ",TRUE,IF(Tabela_odstranjevanje[Klasifikacija]=Tabela_glavno[[#This Row],[Klasifikacija]],Tabela_odstranjevanje[Prejemnik],""))</f>
        <v/>
      </c>
      <c r="H187" s="14" t="str">
        <f>IF(IFERROR(MATCH(Tabela_glavno[[#This Row],[Klasifikacija]],Tabela_mesanica_190204[Klasifikacija],0),0)&gt;0,"DA","NE")</f>
        <v>NE</v>
      </c>
      <c r="I187" s="14" t="str" cm="1">
        <f t="array" ref="I18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7" s="14" t="str">
        <f>IF(IFERROR(MATCH(Tabela_glavno[[#This Row],[Klasifikacija]],Tabela_mesanica_190208[Klasifikacija],0),0)&gt;0,"DA","NE")</f>
        <v>DA</v>
      </c>
      <c r="K187" s="14"/>
      <c r="L187" s="14" t="str">
        <f>IF(IFERROR(MATCH(Tabela_glavno[[#This Row],[Klasifikacija]],Tabela_EKO_03_03_baterije[Klasifikacija],0),0)&gt;0,"DA","NE")</f>
        <v>NE</v>
      </c>
      <c r="M187" s="15"/>
    </row>
    <row r="188" spans="1:13" ht="30" customHeight="1" thickBot="1" x14ac:dyDescent="0.3">
      <c r="A188" s="11" t="s">
        <v>134</v>
      </c>
      <c r="B188" s="12" t="str">
        <f>INDEX(Tabela_seznam_klasifikacij[Naziv odpadka],MATCH(Tabela_glavno[[#This Row],[Klasifikacija]],Tabela_seznam_klasifikacij[Klasifikacijska številka],0))</f>
        <v>Halogenirani ostanki iz destilacij in kemijskih reakcij</v>
      </c>
      <c r="C188" s="12" t="str">
        <f>IFERROR(INDEX(Tabela_porocilo_o_nevarnih_lastnostih[Opomba],MATCH(Tabela_glavno[[#This Row],[Klasifikacija]],Tabela_porocilo_o_nevarnih_lastnostih[Klasifikacija],0)),"NE")</f>
        <v>NE</v>
      </c>
      <c r="D18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88" s="13" t="str">
        <f>INDEX(Tabela_zbiralec_EKOL[Dovoljeno zbiranje],MATCH(Tabela_glavno[[#This Row],[Klasifikacija]],Tabela_zbiralec_EKOL[Klasifikacija],0))</f>
        <v>DA</v>
      </c>
      <c r="F188" s="13" t="str">
        <f>INDEX(Tabela_zbiralec_EKOL[Zbirna mesta],MATCH(Tabela_glavno[[#This Row],[Klasifikacija]],Tabela_zbiralec_EKOL[Klasifikacija],0))</f>
        <v>Laze</v>
      </c>
      <c r="G188" s="13" t="str" cm="1">
        <f t="array" ref="G188">_xlfn.TEXTJOIN(", ",TRUE,IF(Tabela_odstranjevanje[Klasifikacija]=Tabela_glavno[[#This Row],[Klasifikacija]],Tabela_odstranjevanje[Prejemnik],""))</f>
        <v/>
      </c>
      <c r="H188" s="14" t="str">
        <f>IF(IFERROR(MATCH(Tabela_glavno[[#This Row],[Klasifikacija]],Tabela_mesanica_190204[Klasifikacija],0),0)&gt;0,"DA","NE")</f>
        <v>NE</v>
      </c>
      <c r="I188" s="14" t="str" cm="1">
        <f t="array" ref="I18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8" s="14" t="str">
        <f>IF(IFERROR(MATCH(Tabela_glavno[[#This Row],[Klasifikacija]],Tabela_mesanica_190208[Klasifikacija],0),0)&gt;0,"DA","NE")</f>
        <v>DA</v>
      </c>
      <c r="K188" s="14"/>
      <c r="L188" s="14" t="str">
        <f>IF(IFERROR(MATCH(Tabela_glavno[[#This Row],[Klasifikacija]],Tabela_EKO_03_03_baterije[Klasifikacija],0),0)&gt;0,"DA","NE")</f>
        <v>NE</v>
      </c>
      <c r="M188" s="15"/>
    </row>
    <row r="189" spans="1:13" ht="30" customHeight="1" thickBot="1" x14ac:dyDescent="0.3">
      <c r="A189" s="11" t="s">
        <v>135</v>
      </c>
      <c r="B189" s="12" t="str">
        <f>INDEX(Tabela_seznam_klasifikacij[Naziv odpadka],MATCH(Tabela_glavno[[#This Row],[Klasifikacija]],Tabela_seznam_klasifikacij[Klasifikacijska številka],0))</f>
        <v>Drugi ostanki iz destilacij in kemijskih reakcij</v>
      </c>
      <c r="C189" s="12" t="str">
        <f>IFERROR(INDEX(Tabela_porocilo_o_nevarnih_lastnostih[Opomba],MATCH(Tabela_glavno[[#This Row],[Klasifikacija]],Tabela_porocilo_o_nevarnih_lastnostih[Klasifikacija],0)),"NE")</f>
        <v>NE</v>
      </c>
      <c r="D18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89" s="13" t="str">
        <f>INDEX(Tabela_zbiralec_EKOL[Dovoljeno zbiranje],MATCH(Tabela_glavno[[#This Row],[Klasifikacija]],Tabela_zbiralec_EKOL[Klasifikacija],0))</f>
        <v>DA</v>
      </c>
      <c r="F189" s="13" t="str">
        <f>INDEX(Tabela_zbiralec_EKOL[Zbirna mesta],MATCH(Tabela_glavno[[#This Row],[Klasifikacija]],Tabela_zbiralec_EKOL[Klasifikacija],0))</f>
        <v>Laze</v>
      </c>
      <c r="G189" s="13" t="str" cm="1">
        <f t="array" ref="G189">_xlfn.TEXTJOIN(", ",TRUE,IF(Tabela_odstranjevanje[Klasifikacija]=Tabela_glavno[[#This Row],[Klasifikacija]],Tabela_odstranjevanje[Prejemnik],""))</f>
        <v>Kemis</v>
      </c>
      <c r="H189" s="14" t="str">
        <f>IF(IFERROR(MATCH(Tabela_glavno[[#This Row],[Klasifikacija]],Tabela_mesanica_190204[Klasifikacija],0),0)&gt;0,"DA","NE")</f>
        <v>NE</v>
      </c>
      <c r="I189" s="14" t="str" cm="1">
        <f t="array" ref="I18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89" s="14" t="str">
        <f>IF(IFERROR(MATCH(Tabela_glavno[[#This Row],[Klasifikacija]],Tabela_mesanica_190208[Klasifikacija],0),0)&gt;0,"DA","NE")</f>
        <v>DA</v>
      </c>
      <c r="K189" s="14"/>
      <c r="L189" s="14" t="str">
        <f>IF(IFERROR(MATCH(Tabela_glavno[[#This Row],[Klasifikacija]],Tabela_EKO_03_03_baterije[Klasifikacija],0),0)&gt;0,"DA","NE")</f>
        <v>NE</v>
      </c>
      <c r="M189" s="15"/>
    </row>
    <row r="190" spans="1:13" ht="30" customHeight="1" thickBot="1" x14ac:dyDescent="0.3">
      <c r="A190" s="11" t="s">
        <v>401</v>
      </c>
      <c r="B190" s="12" t="str">
        <f>INDEX(Tabela_seznam_klasifikacij[Naziv odpadka],MATCH(Tabela_glavno[[#This Row],[Klasifikacija]],Tabela_seznam_klasifikacij[Klasifikacijska številka],0))</f>
        <v>Halogenirane filtrne pogače in izrabljeni absorbenti</v>
      </c>
      <c r="C190" s="12" t="str">
        <f>IFERROR(INDEX(Tabela_porocilo_o_nevarnih_lastnostih[Opomba],MATCH(Tabela_glavno[[#This Row],[Klasifikacija]],Tabela_porocilo_o_nevarnih_lastnostih[Klasifikacija],0)),"NE")</f>
        <v>NE</v>
      </c>
      <c r="D19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0" s="13" t="str">
        <f>INDEX(Tabela_zbiralec_EKOL[Dovoljeno zbiranje],MATCH(Tabela_glavno[[#This Row],[Klasifikacija]],Tabela_zbiralec_EKOL[Klasifikacija],0))</f>
        <v>DA</v>
      </c>
      <c r="F190" s="13" t="str">
        <f>INDEX(Tabela_zbiralec_EKOL[Zbirna mesta],MATCH(Tabela_glavno[[#This Row],[Klasifikacija]],Tabela_zbiralec_EKOL[Klasifikacija],0))</f>
        <v>Laze</v>
      </c>
      <c r="G190" s="13" t="str" cm="1">
        <f t="array" ref="G190">_xlfn.TEXTJOIN(", ",TRUE,IF(Tabela_odstranjevanje[Klasifikacija]=Tabela_glavno[[#This Row],[Klasifikacija]],Tabela_odstranjevanje[Prejemnik],""))</f>
        <v/>
      </c>
      <c r="H190" s="14" t="str">
        <f>IF(IFERROR(MATCH(Tabela_glavno[[#This Row],[Klasifikacija]],Tabela_mesanica_190204[Klasifikacija],0),0)&gt;0,"DA","NE")</f>
        <v>NE</v>
      </c>
      <c r="I190" s="14" t="str" cm="1">
        <f t="array" ref="I19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0" s="14" t="str">
        <f>IF(IFERROR(MATCH(Tabela_glavno[[#This Row],[Klasifikacija]],Tabela_mesanica_190208[Klasifikacija],0),0)&gt;0,"DA","NE")</f>
        <v>NE</v>
      </c>
      <c r="K190" s="14"/>
      <c r="L190" s="14" t="str">
        <f>IF(IFERROR(MATCH(Tabela_glavno[[#This Row],[Klasifikacija]],Tabela_EKO_03_03_baterije[Klasifikacija],0),0)&gt;0,"DA","NE")</f>
        <v>NE</v>
      </c>
      <c r="M190" s="15"/>
    </row>
    <row r="191" spans="1:13" ht="30" customHeight="1" thickBot="1" x14ac:dyDescent="0.3">
      <c r="A191" s="11" t="s">
        <v>25</v>
      </c>
      <c r="B191" s="12" t="str">
        <f>INDEX(Tabela_seznam_klasifikacij[Naziv odpadka],MATCH(Tabela_glavno[[#This Row],[Klasifikacija]],Tabela_seznam_klasifikacij[Klasifikacijska številka],0))</f>
        <v>Druge filtrne pogače in izrabljeni absorbenti</v>
      </c>
      <c r="C191" s="12" t="str">
        <f>IFERROR(INDEX(Tabela_porocilo_o_nevarnih_lastnostih[Opomba],MATCH(Tabela_glavno[[#This Row],[Klasifikacija]],Tabela_porocilo_o_nevarnih_lastnostih[Klasifikacija],0)),"NE")</f>
        <v>NE</v>
      </c>
      <c r="D19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1" s="13" t="str">
        <f>INDEX(Tabela_zbiralec_EKOL[Dovoljeno zbiranje],MATCH(Tabela_glavno[[#This Row],[Klasifikacija]],Tabela_zbiralec_EKOL[Klasifikacija],0))</f>
        <v>DA</v>
      </c>
      <c r="F191" s="13" t="str">
        <f>INDEX(Tabela_zbiralec_EKOL[Zbirna mesta],MATCH(Tabela_glavno[[#This Row],[Klasifikacija]],Tabela_zbiralec_EKOL[Klasifikacija],0))</f>
        <v>Laze</v>
      </c>
      <c r="G191" s="13" t="str" cm="1">
        <f t="array" ref="G191">_xlfn.TEXTJOIN(", ",TRUE,IF(Tabela_odstranjevanje[Klasifikacija]=Tabela_glavno[[#This Row],[Klasifikacija]],Tabela_odstranjevanje[Prejemnik],""))</f>
        <v/>
      </c>
      <c r="H191" s="14" t="str">
        <f>IF(IFERROR(MATCH(Tabela_glavno[[#This Row],[Klasifikacija]],Tabela_mesanica_190204[Klasifikacija],0),0)&gt;0,"DA","NE")</f>
        <v>DA</v>
      </c>
      <c r="I191" s="14" t="str" cm="1">
        <f t="array" ref="I19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1" s="14" t="str">
        <f>IF(IFERROR(MATCH(Tabela_glavno[[#This Row],[Klasifikacija]],Tabela_mesanica_190208[Klasifikacija],0),0)&gt;0,"DA","NE")</f>
        <v>NE</v>
      </c>
      <c r="K191" s="14"/>
      <c r="L191" s="14" t="str">
        <f>IF(IFERROR(MATCH(Tabela_glavno[[#This Row],[Klasifikacija]],Tabela_EKO_03_03_baterije[Klasifikacija],0),0)&gt;0,"DA","NE")</f>
        <v>NE</v>
      </c>
      <c r="M191" s="15"/>
    </row>
    <row r="192" spans="1:13" ht="30" customHeight="1" thickBot="1" x14ac:dyDescent="0.3">
      <c r="A192" s="11" t="s">
        <v>26</v>
      </c>
      <c r="B192" s="12" t="str">
        <f>INDEX(Tabela_seznam_klasifikacij[Naziv odpadka],MATCH(Tabela_glavno[[#This Row],[Klasifikacija]],Tabela_seznam_klasifikacij[Klasifikacijska številka],0))</f>
        <v>Mulji, ki vsebujejo nevarne snovi, iz čiščenja odpadne vode na kraju nastanka</v>
      </c>
      <c r="C192" s="12" t="str">
        <f>IFERROR(INDEX(Tabela_porocilo_o_nevarnih_lastnostih[Opomba],MATCH(Tabela_glavno[[#This Row],[Klasifikacija]],Tabela_porocilo_o_nevarnih_lastnostih[Klasifikacija],0)),"NE")</f>
        <v>NE</v>
      </c>
      <c r="D19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2" s="13" t="str">
        <f>INDEX(Tabela_zbiralec_EKOL[Dovoljeno zbiranje],MATCH(Tabela_glavno[[#This Row],[Klasifikacija]],Tabela_zbiralec_EKOL[Klasifikacija],0))</f>
        <v>DA</v>
      </c>
      <c r="F192" s="13" t="str">
        <f>INDEX(Tabela_zbiralec_EKOL[Zbirna mesta],MATCH(Tabela_glavno[[#This Row],[Klasifikacija]],Tabela_zbiralec_EKOL[Klasifikacija],0))</f>
        <v>Laze</v>
      </c>
      <c r="G192" s="13" t="str" cm="1">
        <f t="array" ref="G192">_xlfn.TEXTJOIN(", ",TRUE,IF(Tabela_odstranjevanje[Klasifikacija]=Tabela_glavno[[#This Row],[Klasifikacija]],Tabela_odstranjevanje[Prejemnik],""))</f>
        <v/>
      </c>
      <c r="H192" s="14" t="str">
        <f>IF(IFERROR(MATCH(Tabela_glavno[[#This Row],[Klasifikacija]],Tabela_mesanica_190204[Klasifikacija],0),0)&gt;0,"DA","NE")</f>
        <v>DA</v>
      </c>
      <c r="I192" s="14" t="str" cm="1">
        <f t="array" ref="I19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2" s="14" t="str">
        <f>IF(IFERROR(MATCH(Tabela_glavno[[#This Row],[Klasifikacija]],Tabela_mesanica_190208[Klasifikacija],0),0)&gt;0,"DA","NE")</f>
        <v>NE</v>
      </c>
      <c r="K192" s="14"/>
      <c r="L192" s="14" t="str">
        <f>IF(IFERROR(MATCH(Tabela_glavno[[#This Row],[Klasifikacija]],Tabela_EKO_03_03_baterije[Klasifikacija],0),0)&gt;0,"DA","NE")</f>
        <v>NE</v>
      </c>
      <c r="M192" s="15"/>
    </row>
    <row r="193" spans="1:13" ht="30" customHeight="1" thickBot="1" x14ac:dyDescent="0.3">
      <c r="A193" s="11" t="s">
        <v>27</v>
      </c>
      <c r="B193" s="12" t="str">
        <f>INDEX(Tabela_seznam_klasifikacij[Naziv odpadka],MATCH(Tabela_glavno[[#This Row],[Klasifikacija]],Tabela_seznam_klasifikacij[Klasifikacijska številka],0))</f>
        <v>Mulji iz čiščenja odpadne vode na kraju nastanka, ki niso navedeni pod 07 02 11</v>
      </c>
      <c r="C193" s="12" t="str">
        <f>IFERROR(INDEX(Tabela_porocilo_o_nevarnih_lastnostih[Opomba],MATCH(Tabela_glavno[[#This Row],[Klasifikacija]],Tabela_porocilo_o_nevarnih_lastnostih[Klasifikacija],0)),"NE")</f>
        <v>Za mešanje</v>
      </c>
      <c r="D19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3" s="13" t="str">
        <f>INDEX(Tabela_zbiralec_EKOL[Dovoljeno zbiranje],MATCH(Tabela_glavno[[#This Row],[Klasifikacija]],Tabela_zbiralec_EKOL[Klasifikacija],0))</f>
        <v>DA</v>
      </c>
      <c r="F193" s="13" t="str">
        <f>INDEX(Tabela_zbiralec_EKOL[Zbirna mesta],MATCH(Tabela_glavno[[#This Row],[Klasifikacija]],Tabela_zbiralec_EKOL[Klasifikacija],0))</f>
        <v>Laze</v>
      </c>
      <c r="G193" s="13" t="str" cm="1">
        <f t="array" ref="G193">_xlfn.TEXTJOIN(", ",TRUE,IF(Tabela_odstranjevanje[Klasifikacija]=Tabela_glavno[[#This Row],[Klasifikacija]],Tabela_odstranjevanje[Prejemnik],""))</f>
        <v/>
      </c>
      <c r="H193" s="14" t="str">
        <f>IF(IFERROR(MATCH(Tabela_glavno[[#This Row],[Klasifikacija]],Tabela_mesanica_190204[Klasifikacija],0),0)&gt;0,"DA","NE")</f>
        <v>DA</v>
      </c>
      <c r="I193" s="14" t="str" cm="1">
        <f t="array" ref="I19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3" s="14" t="str">
        <f>IF(IFERROR(MATCH(Tabela_glavno[[#This Row],[Klasifikacija]],Tabela_mesanica_190208[Klasifikacija],0),0)&gt;0,"DA","NE")</f>
        <v>NE</v>
      </c>
      <c r="K193" s="14"/>
      <c r="L193" s="14" t="str">
        <f>IF(IFERROR(MATCH(Tabela_glavno[[#This Row],[Klasifikacija]],Tabela_EKO_03_03_baterije[Klasifikacija],0),0)&gt;0,"DA","NE")</f>
        <v>NE</v>
      </c>
      <c r="M193" s="15"/>
    </row>
    <row r="194" spans="1:13" ht="30" customHeight="1" thickBot="1" x14ac:dyDescent="0.3">
      <c r="A194" s="11" t="s">
        <v>28</v>
      </c>
      <c r="B194" s="12" t="str">
        <f>INDEX(Tabela_seznam_klasifikacij[Naziv odpadka],MATCH(Tabela_glavno[[#This Row],[Klasifikacija]],Tabela_seznam_klasifikacij[Klasifikacijska številka],0))</f>
        <v>Odpadna plastika</v>
      </c>
      <c r="C194" s="12" t="str">
        <f>IFERROR(INDEX(Tabela_porocilo_o_nevarnih_lastnostih[Opomba],MATCH(Tabela_glavno[[#This Row],[Klasifikacija]],Tabela_porocilo_o_nevarnih_lastnostih[Klasifikacija],0)),"NE")</f>
        <v>NE</v>
      </c>
      <c r="D19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94" s="13" t="str">
        <f>INDEX(Tabela_zbiralec_EKOL[Dovoljeno zbiranje],MATCH(Tabela_glavno[[#This Row],[Klasifikacija]],Tabela_zbiralec_EKOL[Klasifikacija],0))</f>
        <v>DA</v>
      </c>
      <c r="F194" s="13" t="str">
        <f>INDEX(Tabela_zbiralec_EKOL[Zbirna mesta],MATCH(Tabela_glavno[[#This Row],[Klasifikacija]],Tabela_zbiralec_EKOL[Klasifikacija],0))</f>
        <v>Laze</v>
      </c>
      <c r="G194" s="13" t="str" cm="1">
        <f t="array" ref="G194">_xlfn.TEXTJOIN(", ",TRUE,IF(Tabela_odstranjevanje[Klasifikacija]=Tabela_glavno[[#This Row],[Klasifikacija]],Tabela_odstranjevanje[Prejemnik],""))</f>
        <v>Komteks</v>
      </c>
      <c r="H194" s="14" t="str">
        <f>IF(IFERROR(MATCH(Tabela_glavno[[#This Row],[Klasifikacija]],Tabela_mesanica_190204[Klasifikacija],0),0)&gt;0,"DA","NE")</f>
        <v>NE</v>
      </c>
      <c r="I194" s="14" t="str" cm="1">
        <f t="array" ref="I19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4" s="14" t="str">
        <f>IF(IFERROR(MATCH(Tabela_glavno[[#This Row],[Klasifikacija]],Tabela_mesanica_190208[Klasifikacija],0),0)&gt;0,"DA","NE")</f>
        <v>NE</v>
      </c>
      <c r="K194" s="14"/>
      <c r="L194" s="14" t="str">
        <f>IF(IFERROR(MATCH(Tabela_glavno[[#This Row],[Klasifikacija]],Tabela_EKO_03_03_baterije[Klasifikacija],0),0)&gt;0,"DA","NE")</f>
        <v>NE</v>
      </c>
      <c r="M194" s="15"/>
    </row>
    <row r="195" spans="1:13" ht="30" customHeight="1" thickBot="1" x14ac:dyDescent="0.3">
      <c r="A195" s="11" t="s">
        <v>29</v>
      </c>
      <c r="B195" s="12" t="str">
        <f>INDEX(Tabela_seznam_klasifikacij[Naziv odpadka],MATCH(Tabela_glavno[[#This Row],[Klasifikacija]],Tabela_seznam_klasifikacij[Klasifikacijska številka],0))</f>
        <v>Odpadni aditivi, ki vsebujejo nevarne snovi</v>
      </c>
      <c r="C195" s="12" t="str">
        <f>IFERROR(INDEX(Tabela_porocilo_o_nevarnih_lastnostih[Opomba],MATCH(Tabela_glavno[[#This Row],[Klasifikacija]],Tabela_porocilo_o_nevarnih_lastnostih[Klasifikacija],0)),"NE")</f>
        <v>NE</v>
      </c>
      <c r="D19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195" s="13" t="str">
        <f>INDEX(Tabela_zbiralec_EKOL[Dovoljeno zbiranje],MATCH(Tabela_glavno[[#This Row],[Klasifikacija]],Tabela_zbiralec_EKOL[Klasifikacija],0))</f>
        <v>DA</v>
      </c>
      <c r="F195" s="13" t="str">
        <f>INDEX(Tabela_zbiralec_EKOL[Zbirna mesta],MATCH(Tabela_glavno[[#This Row],[Klasifikacija]],Tabela_zbiralec_EKOL[Klasifikacija],0))</f>
        <v>Laze</v>
      </c>
      <c r="G195" s="13" t="str" cm="1">
        <f t="array" ref="G195">_xlfn.TEXTJOIN(", ",TRUE,IF(Tabela_odstranjevanje[Klasifikacija]=Tabela_glavno[[#This Row],[Klasifikacija]],Tabela_odstranjevanje[Prejemnik],""))</f>
        <v/>
      </c>
      <c r="H195" s="14" t="str">
        <f>IF(IFERROR(MATCH(Tabela_glavno[[#This Row],[Klasifikacija]],Tabela_mesanica_190204[Klasifikacija],0),0)&gt;0,"DA","NE")</f>
        <v>DA</v>
      </c>
      <c r="I195" s="14" t="str" cm="1">
        <f t="array" ref="I19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195" s="14" t="str">
        <f>IF(IFERROR(MATCH(Tabela_glavno[[#This Row],[Klasifikacija]],Tabela_mesanica_190208[Klasifikacija],0),0)&gt;0,"DA","NE")</f>
        <v>NE</v>
      </c>
      <c r="K195" s="14"/>
      <c r="L195" s="14" t="str">
        <f>IF(IFERROR(MATCH(Tabela_glavno[[#This Row],[Klasifikacija]],Tabela_EKO_03_03_baterije[Klasifikacija],0),0)&gt;0,"DA","NE")</f>
        <v>NE</v>
      </c>
      <c r="M195" s="15"/>
    </row>
    <row r="196" spans="1:13" ht="30" customHeight="1" thickBot="1" x14ac:dyDescent="0.3">
      <c r="A196" s="11" t="s">
        <v>402</v>
      </c>
      <c r="B196" s="12" t="str">
        <f>INDEX(Tabela_seznam_klasifikacij[Naziv odpadka],MATCH(Tabela_glavno[[#This Row],[Klasifikacija]],Tabela_seznam_klasifikacij[Klasifikacijska številka],0))</f>
        <v>Odpadni aditivi, ki niso navedeni pod 07 02 14</v>
      </c>
      <c r="C196" s="12" t="str">
        <f>IFERROR(INDEX(Tabela_porocilo_o_nevarnih_lastnostih[Opomba],MATCH(Tabela_glavno[[#This Row],[Klasifikacija]],Tabela_porocilo_o_nevarnih_lastnostih[Klasifikacija],0)),"NE")</f>
        <v>NE</v>
      </c>
      <c r="D19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6" s="13" t="str">
        <f>INDEX(Tabela_zbiralec_EKOL[Dovoljeno zbiranje],MATCH(Tabela_glavno[[#This Row],[Klasifikacija]],Tabela_zbiralec_EKOL[Klasifikacija],0))</f>
        <v>DA</v>
      </c>
      <c r="F196" s="13" t="str">
        <f>INDEX(Tabela_zbiralec_EKOL[Zbirna mesta],MATCH(Tabela_glavno[[#This Row],[Klasifikacija]],Tabela_zbiralec_EKOL[Klasifikacija],0))</f>
        <v>Laze</v>
      </c>
      <c r="G196" s="13" t="str" cm="1">
        <f t="array" ref="G196">_xlfn.TEXTJOIN(", ",TRUE,IF(Tabela_odstranjevanje[Klasifikacija]=Tabela_glavno[[#This Row],[Klasifikacija]],Tabela_odstranjevanje[Prejemnik],""))</f>
        <v/>
      </c>
      <c r="H196" s="14" t="str">
        <f>IF(IFERROR(MATCH(Tabela_glavno[[#This Row],[Klasifikacija]],Tabela_mesanica_190204[Klasifikacija],0),0)&gt;0,"DA","NE")</f>
        <v>NE</v>
      </c>
      <c r="I196" s="14" t="str" cm="1">
        <f t="array" ref="I19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6" s="14" t="str">
        <f>IF(IFERROR(MATCH(Tabela_glavno[[#This Row],[Klasifikacija]],Tabela_mesanica_190208[Klasifikacija],0),0)&gt;0,"DA","NE")</f>
        <v>NE</v>
      </c>
      <c r="K196" s="14"/>
      <c r="L196" s="14" t="str">
        <f>IF(IFERROR(MATCH(Tabela_glavno[[#This Row],[Klasifikacija]],Tabela_EKO_03_03_baterije[Klasifikacija],0),0)&gt;0,"DA","NE")</f>
        <v>NE</v>
      </c>
      <c r="M196" s="15"/>
    </row>
    <row r="197" spans="1:13" ht="30" customHeight="1" thickBot="1" x14ac:dyDescent="0.3">
      <c r="A197" s="11" t="s">
        <v>403</v>
      </c>
      <c r="B197" s="12" t="str">
        <f>INDEX(Tabela_seznam_klasifikacij[Naziv odpadka],MATCH(Tabela_glavno[[#This Row],[Klasifikacija]],Tabela_seznam_klasifikacij[Klasifikacijska številka],0))</f>
        <v>Odpadki, ki vsebujejo nevarne silikone</v>
      </c>
      <c r="C197" s="12" t="str">
        <f>IFERROR(INDEX(Tabela_porocilo_o_nevarnih_lastnostih[Opomba],MATCH(Tabela_glavno[[#This Row],[Klasifikacija]],Tabela_porocilo_o_nevarnih_lastnostih[Klasifikacija],0)),"NE")</f>
        <v>NE</v>
      </c>
      <c r="D19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7" s="13" t="str">
        <f>INDEX(Tabela_zbiralec_EKOL[Dovoljeno zbiranje],MATCH(Tabela_glavno[[#This Row],[Klasifikacija]],Tabela_zbiralec_EKOL[Klasifikacija],0))</f>
        <v>DA</v>
      </c>
      <c r="F197" s="13" t="str">
        <f>INDEX(Tabela_zbiralec_EKOL[Zbirna mesta],MATCH(Tabela_glavno[[#This Row],[Klasifikacija]],Tabela_zbiralec_EKOL[Klasifikacija],0))</f>
        <v>Laze</v>
      </c>
      <c r="G197" s="13" t="str" cm="1">
        <f t="array" ref="G197">_xlfn.TEXTJOIN(", ",TRUE,IF(Tabela_odstranjevanje[Klasifikacija]=Tabela_glavno[[#This Row],[Klasifikacija]],Tabela_odstranjevanje[Prejemnik],""))</f>
        <v/>
      </c>
      <c r="H197" s="14" t="str">
        <f>IF(IFERROR(MATCH(Tabela_glavno[[#This Row],[Klasifikacija]],Tabela_mesanica_190204[Klasifikacija],0),0)&gt;0,"DA","NE")</f>
        <v>NE</v>
      </c>
      <c r="I197" s="14" t="str" cm="1">
        <f t="array" ref="I19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7" s="14" t="str">
        <f>IF(IFERROR(MATCH(Tabela_glavno[[#This Row],[Klasifikacija]],Tabela_mesanica_190208[Klasifikacija],0),0)&gt;0,"DA","NE")</f>
        <v>NE</v>
      </c>
      <c r="K197" s="14"/>
      <c r="L197" s="14" t="str">
        <f>IF(IFERROR(MATCH(Tabela_glavno[[#This Row],[Klasifikacija]],Tabela_EKO_03_03_baterije[Klasifikacija],0),0)&gt;0,"DA","NE")</f>
        <v>NE</v>
      </c>
      <c r="M197" s="15"/>
    </row>
    <row r="198" spans="1:13" ht="30" customHeight="1" thickBot="1" x14ac:dyDescent="0.3">
      <c r="A198" s="11" t="s">
        <v>404</v>
      </c>
      <c r="B198" s="12" t="str">
        <f>INDEX(Tabela_seznam_klasifikacij[Naziv odpadka],MATCH(Tabela_glavno[[#This Row],[Klasifikacija]],Tabela_seznam_klasifikacij[Klasifikacijska številka],0))</f>
        <v>Odpadki, ki vsebujejo silikone, ki niso navedeni pod 07 02 16</v>
      </c>
      <c r="C198" s="12" t="str">
        <f>IFERROR(INDEX(Tabela_porocilo_o_nevarnih_lastnostih[Opomba],MATCH(Tabela_glavno[[#This Row],[Klasifikacija]],Tabela_porocilo_o_nevarnih_lastnostih[Klasifikacija],0)),"NE")</f>
        <v>NE</v>
      </c>
      <c r="D19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8" s="13" t="str">
        <f>INDEX(Tabela_zbiralec_EKOL[Dovoljeno zbiranje],MATCH(Tabela_glavno[[#This Row],[Klasifikacija]],Tabela_zbiralec_EKOL[Klasifikacija],0))</f>
        <v>DA</v>
      </c>
      <c r="F198" s="13" t="str">
        <f>INDEX(Tabela_zbiralec_EKOL[Zbirna mesta],MATCH(Tabela_glavno[[#This Row],[Klasifikacija]],Tabela_zbiralec_EKOL[Klasifikacija],0))</f>
        <v>Laze</v>
      </c>
      <c r="G198" s="13" t="str" cm="1">
        <f t="array" ref="G198">_xlfn.TEXTJOIN(", ",TRUE,IF(Tabela_odstranjevanje[Klasifikacija]=Tabela_glavno[[#This Row],[Klasifikacija]],Tabela_odstranjevanje[Prejemnik],""))</f>
        <v/>
      </c>
      <c r="H198" s="14" t="str">
        <f>IF(IFERROR(MATCH(Tabela_glavno[[#This Row],[Klasifikacija]],Tabela_mesanica_190204[Klasifikacija],0),0)&gt;0,"DA","NE")</f>
        <v>NE</v>
      </c>
      <c r="I198" s="14" t="str" cm="1">
        <f t="array" ref="I19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8" s="14" t="str">
        <f>IF(IFERROR(MATCH(Tabela_glavno[[#This Row],[Klasifikacija]],Tabela_mesanica_190208[Klasifikacija],0),0)&gt;0,"DA","NE")</f>
        <v>NE</v>
      </c>
      <c r="K198" s="14"/>
      <c r="L198" s="14" t="str">
        <f>IF(IFERROR(MATCH(Tabela_glavno[[#This Row],[Klasifikacija]],Tabela_EKO_03_03_baterije[Klasifikacija],0),0)&gt;0,"DA","NE")</f>
        <v>NE</v>
      </c>
      <c r="M198" s="15"/>
    </row>
    <row r="199" spans="1:13" ht="30" customHeight="1" thickBot="1" x14ac:dyDescent="0.3">
      <c r="A199" s="11" t="s">
        <v>405</v>
      </c>
      <c r="B199" s="12" t="str">
        <f>INDEX(Tabela_seznam_klasifikacij[Naziv odpadka],MATCH(Tabela_glavno[[#This Row],[Klasifikacija]],Tabela_seznam_klasifikacij[Klasifikacijska številka],0))</f>
        <v>Drugi tovrstni odpadki</v>
      </c>
      <c r="C199" s="12" t="str">
        <f>IFERROR(INDEX(Tabela_porocilo_o_nevarnih_lastnostih[Opomba],MATCH(Tabela_glavno[[#This Row],[Klasifikacija]],Tabela_porocilo_o_nevarnih_lastnostih[Klasifikacija],0)),"NE")</f>
        <v>NE</v>
      </c>
      <c r="D19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199" s="13" t="str">
        <f>INDEX(Tabela_zbiralec_EKOL[Dovoljeno zbiranje],MATCH(Tabela_glavno[[#This Row],[Klasifikacija]],Tabela_zbiralec_EKOL[Klasifikacija],0))</f>
        <v>DA</v>
      </c>
      <c r="F199" s="13" t="str">
        <f>INDEX(Tabela_zbiralec_EKOL[Zbirna mesta],MATCH(Tabela_glavno[[#This Row],[Klasifikacija]],Tabela_zbiralec_EKOL[Klasifikacija],0))</f>
        <v>Laze</v>
      </c>
      <c r="G199" s="13" t="str" cm="1">
        <f t="array" ref="G199">_xlfn.TEXTJOIN(", ",TRUE,IF(Tabela_odstranjevanje[Klasifikacija]=Tabela_glavno[[#This Row],[Klasifikacija]],Tabela_odstranjevanje[Prejemnik],""))</f>
        <v/>
      </c>
      <c r="H199" s="14" t="str">
        <f>IF(IFERROR(MATCH(Tabela_glavno[[#This Row],[Klasifikacija]],Tabela_mesanica_190204[Klasifikacija],0),0)&gt;0,"DA","NE")</f>
        <v>NE</v>
      </c>
      <c r="I199" s="14" t="str" cm="1">
        <f t="array" ref="I19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199" s="14" t="str">
        <f>IF(IFERROR(MATCH(Tabela_glavno[[#This Row],[Klasifikacija]],Tabela_mesanica_190208[Klasifikacija],0),0)&gt;0,"DA","NE")</f>
        <v>NE</v>
      </c>
      <c r="K199" s="14"/>
      <c r="L199" s="14" t="str">
        <f>IF(IFERROR(MATCH(Tabela_glavno[[#This Row],[Klasifikacija]],Tabela_EKO_03_03_baterije[Klasifikacija],0),0)&gt;0,"DA","NE")</f>
        <v>NE</v>
      </c>
      <c r="M199" s="15"/>
    </row>
    <row r="200" spans="1:13" ht="30" customHeight="1" thickBot="1" x14ac:dyDescent="0.3">
      <c r="A200" s="11" t="s">
        <v>406</v>
      </c>
      <c r="B200" s="12" t="str">
        <f>INDEX(Tabela_seznam_klasifikacij[Naziv odpadka],MATCH(Tabela_glavno[[#This Row],[Klasifikacija]],Tabela_seznam_klasifikacij[Klasifikacijska številka],0))</f>
        <v>Vodne pralne raztopine in matične lužnice</v>
      </c>
      <c r="C200" s="12" t="str">
        <f>IFERROR(INDEX(Tabela_porocilo_o_nevarnih_lastnostih[Opomba],MATCH(Tabela_glavno[[#This Row],[Klasifikacija]],Tabela_porocilo_o_nevarnih_lastnostih[Klasifikacija],0)),"NE")</f>
        <v>NE</v>
      </c>
      <c r="D20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0" s="13" t="str">
        <f>INDEX(Tabela_zbiralec_EKOL[Dovoljeno zbiranje],MATCH(Tabela_glavno[[#This Row],[Klasifikacija]],Tabela_zbiralec_EKOL[Klasifikacija],0))</f>
        <v>DA</v>
      </c>
      <c r="F200" s="13" t="str">
        <f>INDEX(Tabela_zbiralec_EKOL[Zbirna mesta],MATCH(Tabela_glavno[[#This Row],[Klasifikacija]],Tabela_zbiralec_EKOL[Klasifikacija],0))</f>
        <v>Laze</v>
      </c>
      <c r="G200" s="13" t="str" cm="1">
        <f t="array" ref="G200">_xlfn.TEXTJOIN(", ",TRUE,IF(Tabela_odstranjevanje[Klasifikacija]=Tabela_glavno[[#This Row],[Klasifikacija]],Tabela_odstranjevanje[Prejemnik],""))</f>
        <v/>
      </c>
      <c r="H200" s="14" t="str">
        <f>IF(IFERROR(MATCH(Tabela_glavno[[#This Row],[Klasifikacija]],Tabela_mesanica_190204[Klasifikacija],0),0)&gt;0,"DA","NE")</f>
        <v>NE</v>
      </c>
      <c r="I200" s="14" t="str" cm="1">
        <f t="array" ref="I20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0" s="14" t="str">
        <f>IF(IFERROR(MATCH(Tabela_glavno[[#This Row],[Klasifikacija]],Tabela_mesanica_190208[Klasifikacija],0),0)&gt;0,"DA","NE")</f>
        <v>NE</v>
      </c>
      <c r="K200" s="14"/>
      <c r="L200" s="14" t="str">
        <f>IF(IFERROR(MATCH(Tabela_glavno[[#This Row],[Klasifikacija]],Tabela_EKO_03_03_baterije[Klasifikacija],0),0)&gt;0,"DA","NE")</f>
        <v>NE</v>
      </c>
      <c r="M200" s="15"/>
    </row>
    <row r="201" spans="1:13" ht="30" customHeight="1" thickBot="1" x14ac:dyDescent="0.3">
      <c r="A201" s="11" t="s">
        <v>136</v>
      </c>
      <c r="B201" s="12" t="str">
        <f>INDEX(Tabela_seznam_klasifikacij[Naziv odpadka],MATCH(Tabela_glavno[[#This Row],[Klasifikacija]],Tabela_seznam_klasifikacij[Klasifikacijska številka],0))</f>
        <v>Organska halogenirana topila, pralne tekočine in matične lužnice</v>
      </c>
      <c r="C201" s="12" t="str">
        <f>IFERROR(INDEX(Tabela_porocilo_o_nevarnih_lastnostih[Opomba],MATCH(Tabela_glavno[[#This Row],[Klasifikacija]],Tabela_porocilo_o_nevarnih_lastnostih[Klasifikacija],0)),"NE")</f>
        <v>NE</v>
      </c>
      <c r="D20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1" s="13" t="str">
        <f>INDEX(Tabela_zbiralec_EKOL[Dovoljeno zbiranje],MATCH(Tabela_glavno[[#This Row],[Klasifikacija]],Tabela_zbiralec_EKOL[Klasifikacija],0))</f>
        <v>DA</v>
      </c>
      <c r="F201" s="13" t="str">
        <f>INDEX(Tabela_zbiralec_EKOL[Zbirna mesta],MATCH(Tabela_glavno[[#This Row],[Klasifikacija]],Tabela_zbiralec_EKOL[Klasifikacija],0))</f>
        <v>Laze</v>
      </c>
      <c r="G201" s="13" t="str" cm="1">
        <f t="array" ref="G201">_xlfn.TEXTJOIN(", ",TRUE,IF(Tabela_odstranjevanje[Klasifikacija]=Tabela_glavno[[#This Row],[Klasifikacija]],Tabela_odstranjevanje[Prejemnik],""))</f>
        <v/>
      </c>
      <c r="H201" s="14" t="str">
        <f>IF(IFERROR(MATCH(Tabela_glavno[[#This Row],[Klasifikacija]],Tabela_mesanica_190204[Klasifikacija],0),0)&gt;0,"DA","NE")</f>
        <v>NE</v>
      </c>
      <c r="I201" s="14" t="str" cm="1">
        <f t="array" ref="I20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1" s="14" t="str">
        <f>IF(IFERROR(MATCH(Tabela_glavno[[#This Row],[Klasifikacija]],Tabela_mesanica_190208[Klasifikacija],0),0)&gt;0,"DA","NE")</f>
        <v>DA</v>
      </c>
      <c r="K201" s="14"/>
      <c r="L201" s="14" t="str">
        <f>IF(IFERROR(MATCH(Tabela_glavno[[#This Row],[Klasifikacija]],Tabela_EKO_03_03_baterije[Klasifikacija],0),0)&gt;0,"DA","NE")</f>
        <v>NE</v>
      </c>
      <c r="M201" s="15"/>
    </row>
    <row r="202" spans="1:13" ht="30" customHeight="1" thickBot="1" x14ac:dyDescent="0.3">
      <c r="A202" s="11" t="s">
        <v>137</v>
      </c>
      <c r="B202" s="12" t="str">
        <f>INDEX(Tabela_seznam_klasifikacij[Naziv odpadka],MATCH(Tabela_glavno[[#This Row],[Klasifikacija]],Tabela_seznam_klasifikacij[Klasifikacijska številka],0))</f>
        <v>Druga organska topila, pralne tekočine in matične lužnice</v>
      </c>
      <c r="C202" s="12" t="str">
        <f>IFERROR(INDEX(Tabela_porocilo_o_nevarnih_lastnostih[Opomba],MATCH(Tabela_glavno[[#This Row],[Klasifikacija]],Tabela_porocilo_o_nevarnih_lastnostih[Klasifikacija],0)),"NE")</f>
        <v>NE</v>
      </c>
      <c r="D20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2" s="13" t="str">
        <f>INDEX(Tabela_zbiralec_EKOL[Dovoljeno zbiranje],MATCH(Tabela_glavno[[#This Row],[Klasifikacija]],Tabela_zbiralec_EKOL[Klasifikacija],0))</f>
        <v>DA</v>
      </c>
      <c r="F202" s="13" t="str">
        <f>INDEX(Tabela_zbiralec_EKOL[Zbirna mesta],MATCH(Tabela_glavno[[#This Row],[Klasifikacija]],Tabela_zbiralec_EKOL[Klasifikacija],0))</f>
        <v>Laze</v>
      </c>
      <c r="G202" s="13" t="str" cm="1">
        <f t="array" ref="G202">_xlfn.TEXTJOIN(", ",TRUE,IF(Tabela_odstranjevanje[Klasifikacija]=Tabela_glavno[[#This Row],[Klasifikacija]],Tabela_odstranjevanje[Prejemnik],""))</f>
        <v/>
      </c>
      <c r="H202" s="14" t="str">
        <f>IF(IFERROR(MATCH(Tabela_glavno[[#This Row],[Klasifikacija]],Tabela_mesanica_190204[Klasifikacija],0),0)&gt;0,"DA","NE")</f>
        <v>NE</v>
      </c>
      <c r="I202" s="14" t="str" cm="1">
        <f t="array" ref="I20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2" s="14" t="str">
        <f>IF(IFERROR(MATCH(Tabela_glavno[[#This Row],[Klasifikacija]],Tabela_mesanica_190208[Klasifikacija],0),0)&gt;0,"DA","NE")</f>
        <v>DA</v>
      </c>
      <c r="K202" s="14"/>
      <c r="L202" s="14" t="str">
        <f>IF(IFERROR(MATCH(Tabela_glavno[[#This Row],[Klasifikacija]],Tabela_EKO_03_03_baterije[Klasifikacija],0),0)&gt;0,"DA","NE")</f>
        <v>NE</v>
      </c>
      <c r="M202" s="15"/>
    </row>
    <row r="203" spans="1:13" ht="30" customHeight="1" thickBot="1" x14ac:dyDescent="0.3">
      <c r="A203" s="11" t="s">
        <v>138</v>
      </c>
      <c r="B203" s="12" t="str">
        <f>INDEX(Tabela_seznam_klasifikacij[Naziv odpadka],MATCH(Tabela_glavno[[#This Row],[Klasifikacija]],Tabela_seznam_klasifikacij[Klasifikacijska številka],0))</f>
        <v>Halogenirani ostanki iz destilacij in kemijskih reakcij</v>
      </c>
      <c r="C203" s="12" t="str">
        <f>IFERROR(INDEX(Tabela_porocilo_o_nevarnih_lastnostih[Opomba],MATCH(Tabela_glavno[[#This Row],[Klasifikacija]],Tabela_porocilo_o_nevarnih_lastnostih[Klasifikacija],0)),"NE")</f>
        <v>NE</v>
      </c>
      <c r="D20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3" s="13" t="str">
        <f>INDEX(Tabela_zbiralec_EKOL[Dovoljeno zbiranje],MATCH(Tabela_glavno[[#This Row],[Klasifikacija]],Tabela_zbiralec_EKOL[Klasifikacija],0))</f>
        <v>DA</v>
      </c>
      <c r="F203" s="13" t="str">
        <f>INDEX(Tabela_zbiralec_EKOL[Zbirna mesta],MATCH(Tabela_glavno[[#This Row],[Klasifikacija]],Tabela_zbiralec_EKOL[Klasifikacija],0))</f>
        <v>Laze</v>
      </c>
      <c r="G203" s="13" t="str" cm="1">
        <f t="array" ref="G203">_xlfn.TEXTJOIN(", ",TRUE,IF(Tabela_odstranjevanje[Klasifikacija]=Tabela_glavno[[#This Row],[Klasifikacija]],Tabela_odstranjevanje[Prejemnik],""))</f>
        <v/>
      </c>
      <c r="H203" s="14" t="str">
        <f>IF(IFERROR(MATCH(Tabela_glavno[[#This Row],[Klasifikacija]],Tabela_mesanica_190204[Klasifikacija],0),0)&gt;0,"DA","NE")</f>
        <v>NE</v>
      </c>
      <c r="I203" s="14" t="str" cm="1">
        <f t="array" ref="I20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3" s="14" t="str">
        <f>IF(IFERROR(MATCH(Tabela_glavno[[#This Row],[Klasifikacija]],Tabela_mesanica_190208[Klasifikacija],0),0)&gt;0,"DA","NE")</f>
        <v>DA</v>
      </c>
      <c r="K203" s="14"/>
      <c r="L203" s="14" t="str">
        <f>IF(IFERROR(MATCH(Tabela_glavno[[#This Row],[Klasifikacija]],Tabela_EKO_03_03_baterije[Klasifikacija],0),0)&gt;0,"DA","NE")</f>
        <v>NE</v>
      </c>
      <c r="M203" s="15"/>
    </row>
    <row r="204" spans="1:13" ht="30" customHeight="1" thickBot="1" x14ac:dyDescent="0.3">
      <c r="A204" s="11" t="s">
        <v>139</v>
      </c>
      <c r="B204" s="12" t="str">
        <f>INDEX(Tabela_seznam_klasifikacij[Naziv odpadka],MATCH(Tabela_glavno[[#This Row],[Klasifikacija]],Tabela_seznam_klasifikacij[Klasifikacijska številka],0))</f>
        <v>Drugi ostanki iz destilacij in kemijskih reakcij</v>
      </c>
      <c r="C204" s="12" t="str">
        <f>IFERROR(INDEX(Tabela_porocilo_o_nevarnih_lastnostih[Opomba],MATCH(Tabela_glavno[[#This Row],[Klasifikacija]],Tabela_porocilo_o_nevarnih_lastnostih[Klasifikacija],0)),"NE")</f>
        <v>NE</v>
      </c>
      <c r="D20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4" s="13" t="str">
        <f>INDEX(Tabela_zbiralec_EKOL[Dovoljeno zbiranje],MATCH(Tabela_glavno[[#This Row],[Klasifikacija]],Tabela_zbiralec_EKOL[Klasifikacija],0))</f>
        <v>DA</v>
      </c>
      <c r="F204" s="13" t="str">
        <f>INDEX(Tabela_zbiralec_EKOL[Zbirna mesta],MATCH(Tabela_glavno[[#This Row],[Klasifikacija]],Tabela_zbiralec_EKOL[Klasifikacija],0))</f>
        <v>Laze</v>
      </c>
      <c r="G204" s="13" t="str" cm="1">
        <f t="array" ref="G204">_xlfn.TEXTJOIN(", ",TRUE,IF(Tabela_odstranjevanje[Klasifikacija]=Tabela_glavno[[#This Row],[Klasifikacija]],Tabela_odstranjevanje[Prejemnik],""))</f>
        <v/>
      </c>
      <c r="H204" s="14" t="str">
        <f>IF(IFERROR(MATCH(Tabela_glavno[[#This Row],[Klasifikacija]],Tabela_mesanica_190204[Klasifikacija],0),0)&gt;0,"DA","NE")</f>
        <v>NE</v>
      </c>
      <c r="I204" s="14" t="str" cm="1">
        <f t="array" ref="I20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4" s="14" t="str">
        <f>IF(IFERROR(MATCH(Tabela_glavno[[#This Row],[Klasifikacija]],Tabela_mesanica_190208[Klasifikacija],0),0)&gt;0,"DA","NE")</f>
        <v>DA</v>
      </c>
      <c r="K204" s="14"/>
      <c r="L204" s="14" t="str">
        <f>IF(IFERROR(MATCH(Tabela_glavno[[#This Row],[Klasifikacija]],Tabela_EKO_03_03_baterije[Klasifikacija],0),0)&gt;0,"DA","NE")</f>
        <v>NE</v>
      </c>
      <c r="M204" s="15"/>
    </row>
    <row r="205" spans="1:13" ht="30" customHeight="1" thickBot="1" x14ac:dyDescent="0.3">
      <c r="A205" s="11" t="s">
        <v>407</v>
      </c>
      <c r="B205" s="12" t="str">
        <f>INDEX(Tabela_seznam_klasifikacij[Naziv odpadka],MATCH(Tabela_glavno[[#This Row],[Klasifikacija]],Tabela_seznam_klasifikacij[Klasifikacijska številka],0))</f>
        <v>Halogenirane filtrne pogače in izrabljeni absorbenti</v>
      </c>
      <c r="C205" s="12" t="str">
        <f>IFERROR(INDEX(Tabela_porocilo_o_nevarnih_lastnostih[Opomba],MATCH(Tabela_glavno[[#This Row],[Klasifikacija]],Tabela_porocilo_o_nevarnih_lastnostih[Klasifikacija],0)),"NE")</f>
        <v>NE</v>
      </c>
      <c r="D20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5" s="13" t="str">
        <f>INDEX(Tabela_zbiralec_EKOL[Dovoljeno zbiranje],MATCH(Tabela_glavno[[#This Row],[Klasifikacija]],Tabela_zbiralec_EKOL[Klasifikacija],0))</f>
        <v>DA</v>
      </c>
      <c r="F205" s="13" t="str">
        <f>INDEX(Tabela_zbiralec_EKOL[Zbirna mesta],MATCH(Tabela_glavno[[#This Row],[Klasifikacija]],Tabela_zbiralec_EKOL[Klasifikacija],0))</f>
        <v>Laze</v>
      </c>
      <c r="G205" s="13" t="str" cm="1">
        <f t="array" ref="G205">_xlfn.TEXTJOIN(", ",TRUE,IF(Tabela_odstranjevanje[Klasifikacija]=Tabela_glavno[[#This Row],[Klasifikacija]],Tabela_odstranjevanje[Prejemnik],""))</f>
        <v/>
      </c>
      <c r="H205" s="14" t="str">
        <f>IF(IFERROR(MATCH(Tabela_glavno[[#This Row],[Klasifikacija]],Tabela_mesanica_190204[Klasifikacija],0),0)&gt;0,"DA","NE")</f>
        <v>NE</v>
      </c>
      <c r="I205" s="14" t="str" cm="1">
        <f t="array" ref="I20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5" s="14" t="str">
        <f>IF(IFERROR(MATCH(Tabela_glavno[[#This Row],[Klasifikacija]],Tabela_mesanica_190208[Klasifikacija],0),0)&gt;0,"DA","NE")</f>
        <v>NE</v>
      </c>
      <c r="K205" s="14"/>
      <c r="L205" s="14" t="str">
        <f>IF(IFERROR(MATCH(Tabela_glavno[[#This Row],[Klasifikacija]],Tabela_EKO_03_03_baterije[Klasifikacija],0),0)&gt;0,"DA","NE")</f>
        <v>NE</v>
      </c>
      <c r="M205" s="15"/>
    </row>
    <row r="206" spans="1:13" ht="30" customHeight="1" thickBot="1" x14ac:dyDescent="0.3">
      <c r="A206" s="11" t="s">
        <v>30</v>
      </c>
      <c r="B206" s="12" t="str">
        <f>INDEX(Tabela_seznam_klasifikacij[Naziv odpadka],MATCH(Tabela_glavno[[#This Row],[Klasifikacija]],Tabela_seznam_klasifikacij[Klasifikacijska številka],0))</f>
        <v>Druge filtrne pogače in izrabljeni absorbenti</v>
      </c>
      <c r="C206" s="12" t="str">
        <f>IFERROR(INDEX(Tabela_porocilo_o_nevarnih_lastnostih[Opomba],MATCH(Tabela_glavno[[#This Row],[Klasifikacija]],Tabela_porocilo_o_nevarnih_lastnostih[Klasifikacija],0)),"NE")</f>
        <v>NE</v>
      </c>
      <c r="D20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6" s="13" t="str">
        <f>INDEX(Tabela_zbiralec_EKOL[Dovoljeno zbiranje],MATCH(Tabela_glavno[[#This Row],[Klasifikacija]],Tabela_zbiralec_EKOL[Klasifikacija],0))</f>
        <v>DA</v>
      </c>
      <c r="F206" s="13" t="str">
        <f>INDEX(Tabela_zbiralec_EKOL[Zbirna mesta],MATCH(Tabela_glavno[[#This Row],[Klasifikacija]],Tabela_zbiralec_EKOL[Klasifikacija],0))</f>
        <v>Laze</v>
      </c>
      <c r="G206" s="13" t="str" cm="1">
        <f t="array" ref="G206">_xlfn.TEXTJOIN(", ",TRUE,IF(Tabela_odstranjevanje[Klasifikacija]=Tabela_glavno[[#This Row],[Klasifikacija]],Tabela_odstranjevanje[Prejemnik],""))</f>
        <v/>
      </c>
      <c r="H206" s="14" t="str">
        <f>IF(IFERROR(MATCH(Tabela_glavno[[#This Row],[Klasifikacija]],Tabela_mesanica_190204[Klasifikacija],0),0)&gt;0,"DA","NE")</f>
        <v>DA</v>
      </c>
      <c r="I206" s="14" t="str" cm="1">
        <f t="array" ref="I20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6" s="14" t="str">
        <f>IF(IFERROR(MATCH(Tabela_glavno[[#This Row],[Klasifikacija]],Tabela_mesanica_190208[Klasifikacija],0),0)&gt;0,"DA","NE")</f>
        <v>NE</v>
      </c>
      <c r="K206" s="14"/>
      <c r="L206" s="14" t="str">
        <f>IF(IFERROR(MATCH(Tabela_glavno[[#This Row],[Klasifikacija]],Tabela_EKO_03_03_baterije[Klasifikacija],0),0)&gt;0,"DA","NE")</f>
        <v>NE</v>
      </c>
      <c r="M206" s="15"/>
    </row>
    <row r="207" spans="1:13" ht="30" customHeight="1" thickBot="1" x14ac:dyDescent="0.3">
      <c r="A207" s="11" t="s">
        <v>31</v>
      </c>
      <c r="B207" s="12" t="str">
        <f>INDEX(Tabela_seznam_klasifikacij[Naziv odpadka],MATCH(Tabela_glavno[[#This Row],[Klasifikacija]],Tabela_seznam_klasifikacij[Klasifikacijska številka],0))</f>
        <v>Mulji, ki vsebujejo nevarne snovi, iz čiščenja odpadne vode na kraju nastanka</v>
      </c>
      <c r="C207" s="12" t="str">
        <f>IFERROR(INDEX(Tabela_porocilo_o_nevarnih_lastnostih[Opomba],MATCH(Tabela_glavno[[#This Row],[Klasifikacija]],Tabela_porocilo_o_nevarnih_lastnostih[Klasifikacija],0)),"NE")</f>
        <v>NE</v>
      </c>
      <c r="D20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7" s="13" t="str">
        <f>INDEX(Tabela_zbiralec_EKOL[Dovoljeno zbiranje],MATCH(Tabela_glavno[[#This Row],[Klasifikacija]],Tabela_zbiralec_EKOL[Klasifikacija],0))</f>
        <v>DA</v>
      </c>
      <c r="F207" s="13" t="str">
        <f>INDEX(Tabela_zbiralec_EKOL[Zbirna mesta],MATCH(Tabela_glavno[[#This Row],[Klasifikacija]],Tabela_zbiralec_EKOL[Klasifikacija],0))</f>
        <v>Laze</v>
      </c>
      <c r="G207" s="13" t="str" cm="1">
        <f t="array" ref="G207">_xlfn.TEXTJOIN(", ",TRUE,IF(Tabela_odstranjevanje[Klasifikacija]=Tabela_glavno[[#This Row],[Klasifikacija]],Tabela_odstranjevanje[Prejemnik],""))</f>
        <v/>
      </c>
      <c r="H207" s="14" t="str">
        <f>IF(IFERROR(MATCH(Tabela_glavno[[#This Row],[Klasifikacija]],Tabela_mesanica_190204[Klasifikacija],0),0)&gt;0,"DA","NE")</f>
        <v>DA</v>
      </c>
      <c r="I207" s="14" t="str" cm="1">
        <f t="array" ref="I20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7" s="14" t="str">
        <f>IF(IFERROR(MATCH(Tabela_glavno[[#This Row],[Klasifikacija]],Tabela_mesanica_190208[Klasifikacija],0),0)&gt;0,"DA","NE")</f>
        <v>NE</v>
      </c>
      <c r="K207" s="14"/>
      <c r="L207" s="14" t="str">
        <f>IF(IFERROR(MATCH(Tabela_glavno[[#This Row],[Klasifikacija]],Tabela_EKO_03_03_baterije[Klasifikacija],0),0)&gt;0,"DA","NE")</f>
        <v>NE</v>
      </c>
      <c r="M207" s="15"/>
    </row>
    <row r="208" spans="1:13" ht="30" customHeight="1" thickBot="1" x14ac:dyDescent="0.3">
      <c r="A208" s="11" t="s">
        <v>408</v>
      </c>
      <c r="B208" s="12" t="str">
        <f>INDEX(Tabela_seznam_klasifikacij[Naziv odpadka],MATCH(Tabela_glavno[[#This Row],[Klasifikacija]],Tabela_seznam_klasifikacij[Klasifikacijska številka],0))</f>
        <v>Mulji iz čiščenja odpadne vode na kraju nastanka, ki niso navedeni pod 07 03 11</v>
      </c>
      <c r="C208" s="12" t="str">
        <f>IFERROR(INDEX(Tabela_porocilo_o_nevarnih_lastnostih[Opomba],MATCH(Tabela_glavno[[#This Row],[Klasifikacija]],Tabela_porocilo_o_nevarnih_lastnostih[Klasifikacija],0)),"NE")</f>
        <v>NE</v>
      </c>
      <c r="D20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8" s="13" t="str">
        <f>INDEX(Tabela_zbiralec_EKOL[Dovoljeno zbiranje],MATCH(Tabela_glavno[[#This Row],[Klasifikacija]],Tabela_zbiralec_EKOL[Klasifikacija],0))</f>
        <v>DA</v>
      </c>
      <c r="F208" s="13" t="str">
        <f>INDEX(Tabela_zbiralec_EKOL[Zbirna mesta],MATCH(Tabela_glavno[[#This Row],[Klasifikacija]],Tabela_zbiralec_EKOL[Klasifikacija],0))</f>
        <v>Laze</v>
      </c>
      <c r="G208" s="13" t="str" cm="1">
        <f t="array" ref="G208">_xlfn.TEXTJOIN(", ",TRUE,IF(Tabela_odstranjevanje[Klasifikacija]=Tabela_glavno[[#This Row],[Klasifikacija]],Tabela_odstranjevanje[Prejemnik],""))</f>
        <v/>
      </c>
      <c r="H208" s="14" t="str">
        <f>IF(IFERROR(MATCH(Tabela_glavno[[#This Row],[Klasifikacija]],Tabela_mesanica_190204[Klasifikacija],0),0)&gt;0,"DA","NE")</f>
        <v>NE</v>
      </c>
      <c r="I208" s="14" t="str" cm="1">
        <f t="array" ref="I20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8" s="14" t="str">
        <f>IF(IFERROR(MATCH(Tabela_glavno[[#This Row],[Klasifikacija]],Tabela_mesanica_190208[Klasifikacija],0),0)&gt;0,"DA","NE")</f>
        <v>NE</v>
      </c>
      <c r="K208" s="14"/>
      <c r="L208" s="14" t="str">
        <f>IF(IFERROR(MATCH(Tabela_glavno[[#This Row],[Klasifikacija]],Tabela_EKO_03_03_baterije[Klasifikacija],0),0)&gt;0,"DA","NE")</f>
        <v>NE</v>
      </c>
      <c r="M208" s="15"/>
    </row>
    <row r="209" spans="1:13" ht="30" customHeight="1" thickBot="1" x14ac:dyDescent="0.3">
      <c r="A209" s="11" t="s">
        <v>409</v>
      </c>
      <c r="B209" s="12" t="str">
        <f>INDEX(Tabela_seznam_klasifikacij[Naziv odpadka],MATCH(Tabela_glavno[[#This Row],[Klasifikacija]],Tabela_seznam_klasifikacij[Klasifikacijska številka],0))</f>
        <v>Drugi tovrstni odpadki</v>
      </c>
      <c r="C209" s="12" t="str">
        <f>IFERROR(INDEX(Tabela_porocilo_o_nevarnih_lastnostih[Opomba],MATCH(Tabela_glavno[[#This Row],[Klasifikacija]],Tabela_porocilo_o_nevarnih_lastnostih[Klasifikacija],0)),"NE")</f>
        <v>NE</v>
      </c>
      <c r="D20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09" s="13" t="str">
        <f>INDEX(Tabela_zbiralec_EKOL[Dovoljeno zbiranje],MATCH(Tabela_glavno[[#This Row],[Klasifikacija]],Tabela_zbiralec_EKOL[Klasifikacija],0))</f>
        <v>DA</v>
      </c>
      <c r="F209" s="13" t="str">
        <f>INDEX(Tabela_zbiralec_EKOL[Zbirna mesta],MATCH(Tabela_glavno[[#This Row],[Klasifikacija]],Tabela_zbiralec_EKOL[Klasifikacija],0))</f>
        <v>Laze</v>
      </c>
      <c r="G209" s="13" t="str" cm="1">
        <f t="array" ref="G209">_xlfn.TEXTJOIN(", ",TRUE,IF(Tabela_odstranjevanje[Klasifikacija]=Tabela_glavno[[#This Row],[Klasifikacija]],Tabela_odstranjevanje[Prejemnik],""))</f>
        <v/>
      </c>
      <c r="H209" s="14" t="str">
        <f>IF(IFERROR(MATCH(Tabela_glavno[[#This Row],[Klasifikacija]],Tabela_mesanica_190204[Klasifikacija],0),0)&gt;0,"DA","NE")</f>
        <v>NE</v>
      </c>
      <c r="I209" s="14" t="str" cm="1">
        <f t="array" ref="I20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09" s="14" t="str">
        <f>IF(IFERROR(MATCH(Tabela_glavno[[#This Row],[Klasifikacija]],Tabela_mesanica_190208[Klasifikacija],0),0)&gt;0,"DA","NE")</f>
        <v>NE</v>
      </c>
      <c r="K209" s="14"/>
      <c r="L209" s="14" t="str">
        <f>IF(IFERROR(MATCH(Tabela_glavno[[#This Row],[Klasifikacija]],Tabela_EKO_03_03_baterije[Klasifikacija],0),0)&gt;0,"DA","NE")</f>
        <v>NE</v>
      </c>
      <c r="M209" s="15"/>
    </row>
    <row r="210" spans="1:13" ht="30" customHeight="1" thickBot="1" x14ac:dyDescent="0.3">
      <c r="A210" s="11" t="s">
        <v>411</v>
      </c>
      <c r="B210" s="12" t="str">
        <f>INDEX(Tabela_seznam_klasifikacij[Naziv odpadka],MATCH(Tabela_glavno[[#This Row],[Klasifikacija]],Tabela_seznam_klasifikacij[Klasifikacijska številka],0))</f>
        <v>Vodne pralne raztopine in matične lužnice</v>
      </c>
      <c r="C210" s="12" t="str">
        <f>IFERROR(INDEX(Tabela_porocilo_o_nevarnih_lastnostih[Opomba],MATCH(Tabela_glavno[[#This Row],[Klasifikacija]],Tabela_porocilo_o_nevarnih_lastnostih[Klasifikacija],0)),"NE")</f>
        <v>NE</v>
      </c>
      <c r="D2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0" s="13" t="str">
        <f>INDEX(Tabela_zbiralec_EKOL[Dovoljeno zbiranje],MATCH(Tabela_glavno[[#This Row],[Klasifikacija]],Tabela_zbiralec_EKOL[Klasifikacija],0))</f>
        <v>DA</v>
      </c>
      <c r="F210" s="13" t="str">
        <f>INDEX(Tabela_zbiralec_EKOL[Zbirna mesta],MATCH(Tabela_glavno[[#This Row],[Klasifikacija]],Tabela_zbiralec_EKOL[Klasifikacija],0))</f>
        <v>Laze</v>
      </c>
      <c r="G210" s="13" t="str" cm="1">
        <f t="array" ref="G210">_xlfn.TEXTJOIN(", ",TRUE,IF(Tabela_odstranjevanje[Klasifikacija]=Tabela_glavno[[#This Row],[Klasifikacija]],Tabela_odstranjevanje[Prejemnik],""))</f>
        <v/>
      </c>
      <c r="H210" s="14" t="str">
        <f>IF(IFERROR(MATCH(Tabela_glavno[[#This Row],[Klasifikacija]],Tabela_mesanica_190204[Klasifikacija],0),0)&gt;0,"DA","NE")</f>
        <v>NE</v>
      </c>
      <c r="I210" s="14" t="str" cm="1">
        <f t="array" ref="I2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0" s="14" t="str">
        <f>IF(IFERROR(MATCH(Tabela_glavno[[#This Row],[Klasifikacija]],Tabela_mesanica_190208[Klasifikacija],0),0)&gt;0,"DA","NE")</f>
        <v>NE</v>
      </c>
      <c r="K210" s="14"/>
      <c r="L210" s="14" t="str">
        <f>IF(IFERROR(MATCH(Tabela_glavno[[#This Row],[Klasifikacija]],Tabela_EKO_03_03_baterije[Klasifikacija],0),0)&gt;0,"DA","NE")</f>
        <v>NE</v>
      </c>
      <c r="M210" s="15"/>
    </row>
    <row r="211" spans="1:13" ht="30" customHeight="1" thickBot="1" x14ac:dyDescent="0.3">
      <c r="A211" s="11" t="s">
        <v>140</v>
      </c>
      <c r="B211" s="12" t="str">
        <f>INDEX(Tabela_seznam_klasifikacij[Naziv odpadka],MATCH(Tabela_glavno[[#This Row],[Klasifikacija]],Tabela_seznam_klasifikacij[Klasifikacijska številka],0))</f>
        <v>Organska halogenirana topila, pralne tekočine in matične lužnice</v>
      </c>
      <c r="C211" s="12" t="str">
        <f>IFERROR(INDEX(Tabela_porocilo_o_nevarnih_lastnostih[Opomba],MATCH(Tabela_glavno[[#This Row],[Klasifikacija]],Tabela_porocilo_o_nevarnih_lastnostih[Klasifikacija],0)),"NE")</f>
        <v>NE</v>
      </c>
      <c r="D2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1" s="13" t="str">
        <f>INDEX(Tabela_zbiralec_EKOL[Dovoljeno zbiranje],MATCH(Tabela_glavno[[#This Row],[Klasifikacija]],Tabela_zbiralec_EKOL[Klasifikacija],0))</f>
        <v>DA</v>
      </c>
      <c r="F211" s="13" t="str">
        <f>INDEX(Tabela_zbiralec_EKOL[Zbirna mesta],MATCH(Tabela_glavno[[#This Row],[Klasifikacija]],Tabela_zbiralec_EKOL[Klasifikacija],0))</f>
        <v>Laze</v>
      </c>
      <c r="G211" s="13" t="str" cm="1">
        <f t="array" ref="G211">_xlfn.TEXTJOIN(", ",TRUE,IF(Tabela_odstranjevanje[Klasifikacija]=Tabela_glavno[[#This Row],[Klasifikacija]],Tabela_odstranjevanje[Prejemnik],""))</f>
        <v/>
      </c>
      <c r="H211" s="14" t="str">
        <f>IF(IFERROR(MATCH(Tabela_glavno[[#This Row],[Klasifikacija]],Tabela_mesanica_190204[Klasifikacija],0),0)&gt;0,"DA","NE")</f>
        <v>NE</v>
      </c>
      <c r="I211" s="14" t="str" cm="1">
        <f t="array" ref="I2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1" s="14" t="str">
        <f>IF(IFERROR(MATCH(Tabela_glavno[[#This Row],[Klasifikacija]],Tabela_mesanica_190208[Klasifikacija],0),0)&gt;0,"DA","NE")</f>
        <v>DA</v>
      </c>
      <c r="K211" s="14"/>
      <c r="L211" s="14" t="str">
        <f>IF(IFERROR(MATCH(Tabela_glavno[[#This Row],[Klasifikacija]],Tabela_EKO_03_03_baterije[Klasifikacija],0),0)&gt;0,"DA","NE")</f>
        <v>NE</v>
      </c>
      <c r="M211" s="15"/>
    </row>
    <row r="212" spans="1:13" ht="30" customHeight="1" thickBot="1" x14ac:dyDescent="0.3">
      <c r="A212" s="11" t="s">
        <v>141</v>
      </c>
      <c r="B212" s="12" t="str">
        <f>INDEX(Tabela_seznam_klasifikacij[Naziv odpadka],MATCH(Tabela_glavno[[#This Row],[Klasifikacija]],Tabela_seznam_klasifikacij[Klasifikacijska številka],0))</f>
        <v>Druga organska topila, pralne tekočine in matične lužnice</v>
      </c>
      <c r="C212" s="12" t="str">
        <f>IFERROR(INDEX(Tabela_porocilo_o_nevarnih_lastnostih[Opomba],MATCH(Tabela_glavno[[#This Row],[Klasifikacija]],Tabela_porocilo_o_nevarnih_lastnostih[Klasifikacija],0)),"NE")</f>
        <v>NE</v>
      </c>
      <c r="D2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2" s="13" t="str">
        <f>INDEX(Tabela_zbiralec_EKOL[Dovoljeno zbiranje],MATCH(Tabela_glavno[[#This Row],[Klasifikacija]],Tabela_zbiralec_EKOL[Klasifikacija],0))</f>
        <v>DA</v>
      </c>
      <c r="F212" s="13" t="str">
        <f>INDEX(Tabela_zbiralec_EKOL[Zbirna mesta],MATCH(Tabela_glavno[[#This Row],[Klasifikacija]],Tabela_zbiralec_EKOL[Klasifikacija],0))</f>
        <v>Laze</v>
      </c>
      <c r="G212" s="13" t="str" cm="1">
        <f t="array" ref="G212">_xlfn.TEXTJOIN(", ",TRUE,IF(Tabela_odstranjevanje[Klasifikacija]=Tabela_glavno[[#This Row],[Klasifikacija]],Tabela_odstranjevanje[Prejemnik],""))</f>
        <v/>
      </c>
      <c r="H212" s="14" t="str">
        <f>IF(IFERROR(MATCH(Tabela_glavno[[#This Row],[Klasifikacija]],Tabela_mesanica_190204[Klasifikacija],0),0)&gt;0,"DA","NE")</f>
        <v>NE</v>
      </c>
      <c r="I212" s="14" t="str" cm="1">
        <f t="array" ref="I2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2" s="14" t="str">
        <f>IF(IFERROR(MATCH(Tabela_glavno[[#This Row],[Klasifikacija]],Tabela_mesanica_190208[Klasifikacija],0),0)&gt;0,"DA","NE")</f>
        <v>DA</v>
      </c>
      <c r="K212" s="14"/>
      <c r="L212" s="14" t="str">
        <f>IF(IFERROR(MATCH(Tabela_glavno[[#This Row],[Klasifikacija]],Tabela_EKO_03_03_baterije[Klasifikacija],0),0)&gt;0,"DA","NE")</f>
        <v>NE</v>
      </c>
      <c r="M212" s="15"/>
    </row>
    <row r="213" spans="1:13" ht="30" customHeight="1" thickBot="1" x14ac:dyDescent="0.3">
      <c r="A213" s="11" t="s">
        <v>142</v>
      </c>
      <c r="B213" s="12" t="str">
        <f>INDEX(Tabela_seznam_klasifikacij[Naziv odpadka],MATCH(Tabela_glavno[[#This Row],[Klasifikacija]],Tabela_seznam_klasifikacij[Klasifikacijska številka],0))</f>
        <v>Halogenirani ostanki iz destilacij in kemijskih reakcij</v>
      </c>
      <c r="C213" s="12" t="str">
        <f>IFERROR(INDEX(Tabela_porocilo_o_nevarnih_lastnostih[Opomba],MATCH(Tabela_glavno[[#This Row],[Klasifikacija]],Tabela_porocilo_o_nevarnih_lastnostih[Klasifikacija],0)),"NE")</f>
        <v>NE</v>
      </c>
      <c r="D2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3" s="13" t="str">
        <f>INDEX(Tabela_zbiralec_EKOL[Dovoljeno zbiranje],MATCH(Tabela_glavno[[#This Row],[Klasifikacija]],Tabela_zbiralec_EKOL[Klasifikacija],0))</f>
        <v>DA</v>
      </c>
      <c r="F213" s="13" t="str">
        <f>INDEX(Tabela_zbiralec_EKOL[Zbirna mesta],MATCH(Tabela_glavno[[#This Row],[Klasifikacija]],Tabela_zbiralec_EKOL[Klasifikacija],0))</f>
        <v>Laze</v>
      </c>
      <c r="G213" s="13" t="str" cm="1">
        <f t="array" ref="G213">_xlfn.TEXTJOIN(", ",TRUE,IF(Tabela_odstranjevanje[Klasifikacija]=Tabela_glavno[[#This Row],[Klasifikacija]],Tabela_odstranjevanje[Prejemnik],""))</f>
        <v/>
      </c>
      <c r="H213" s="14" t="str">
        <f>IF(IFERROR(MATCH(Tabela_glavno[[#This Row],[Klasifikacija]],Tabela_mesanica_190204[Klasifikacija],0),0)&gt;0,"DA","NE")</f>
        <v>NE</v>
      </c>
      <c r="I213" s="14" t="str" cm="1">
        <f t="array" ref="I2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3" s="14" t="str">
        <f>IF(IFERROR(MATCH(Tabela_glavno[[#This Row],[Klasifikacija]],Tabela_mesanica_190208[Klasifikacija],0),0)&gt;0,"DA","NE")</f>
        <v>DA</v>
      </c>
      <c r="K213" s="14"/>
      <c r="L213" s="14" t="str">
        <f>IF(IFERROR(MATCH(Tabela_glavno[[#This Row],[Klasifikacija]],Tabela_EKO_03_03_baterije[Klasifikacija],0),0)&gt;0,"DA","NE")</f>
        <v>NE</v>
      </c>
      <c r="M213" s="15"/>
    </row>
    <row r="214" spans="1:13" ht="30" customHeight="1" thickBot="1" x14ac:dyDescent="0.3">
      <c r="A214" s="11" t="s">
        <v>143</v>
      </c>
      <c r="B214" s="12" t="str">
        <f>INDEX(Tabela_seznam_klasifikacij[Naziv odpadka],MATCH(Tabela_glavno[[#This Row],[Klasifikacija]],Tabela_seznam_klasifikacij[Klasifikacijska številka],0))</f>
        <v>Drugi ostanki iz destilacij in kemijskih reakcij</v>
      </c>
      <c r="C214" s="12" t="str">
        <f>IFERROR(INDEX(Tabela_porocilo_o_nevarnih_lastnostih[Opomba],MATCH(Tabela_glavno[[#This Row],[Klasifikacija]],Tabela_porocilo_o_nevarnih_lastnostih[Klasifikacija],0)),"NE")</f>
        <v>NE</v>
      </c>
      <c r="D2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4" s="13" t="str">
        <f>INDEX(Tabela_zbiralec_EKOL[Dovoljeno zbiranje],MATCH(Tabela_glavno[[#This Row],[Klasifikacija]],Tabela_zbiralec_EKOL[Klasifikacija],0))</f>
        <v>DA</v>
      </c>
      <c r="F214" s="13" t="str">
        <f>INDEX(Tabela_zbiralec_EKOL[Zbirna mesta],MATCH(Tabela_glavno[[#This Row],[Klasifikacija]],Tabela_zbiralec_EKOL[Klasifikacija],0))</f>
        <v>Laze</v>
      </c>
      <c r="G214" s="13" t="str" cm="1">
        <f t="array" ref="G214">_xlfn.TEXTJOIN(", ",TRUE,IF(Tabela_odstranjevanje[Klasifikacija]=Tabela_glavno[[#This Row],[Klasifikacija]],Tabela_odstranjevanje[Prejemnik],""))</f>
        <v/>
      </c>
      <c r="H214" s="14" t="str">
        <f>IF(IFERROR(MATCH(Tabela_glavno[[#This Row],[Klasifikacija]],Tabela_mesanica_190204[Klasifikacija],0),0)&gt;0,"DA","NE")</f>
        <v>NE</v>
      </c>
      <c r="I214" s="14" t="str" cm="1">
        <f t="array" ref="I2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4" s="14" t="str">
        <f>IF(IFERROR(MATCH(Tabela_glavno[[#This Row],[Klasifikacija]],Tabela_mesanica_190208[Klasifikacija],0),0)&gt;0,"DA","NE")</f>
        <v>DA</v>
      </c>
      <c r="K214" s="14"/>
      <c r="L214" s="14" t="str">
        <f>IF(IFERROR(MATCH(Tabela_glavno[[#This Row],[Klasifikacija]],Tabela_EKO_03_03_baterije[Klasifikacija],0),0)&gt;0,"DA","NE")</f>
        <v>NE</v>
      </c>
      <c r="M214" s="15"/>
    </row>
    <row r="215" spans="1:13" ht="30" customHeight="1" thickBot="1" x14ac:dyDescent="0.3">
      <c r="A215" s="11" t="s">
        <v>412</v>
      </c>
      <c r="B215" s="12" t="str">
        <f>INDEX(Tabela_seznam_klasifikacij[Naziv odpadka],MATCH(Tabela_glavno[[#This Row],[Klasifikacija]],Tabela_seznam_klasifikacij[Klasifikacijska številka],0))</f>
        <v>Halogenirane filtrne pogače in izrabljeni absorbenti</v>
      </c>
      <c r="C215" s="12" t="str">
        <f>IFERROR(INDEX(Tabela_porocilo_o_nevarnih_lastnostih[Opomba],MATCH(Tabela_glavno[[#This Row],[Klasifikacija]],Tabela_porocilo_o_nevarnih_lastnostih[Klasifikacija],0)),"NE")</f>
        <v>NE</v>
      </c>
      <c r="D2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5" s="13" t="str">
        <f>INDEX(Tabela_zbiralec_EKOL[Dovoljeno zbiranje],MATCH(Tabela_glavno[[#This Row],[Klasifikacija]],Tabela_zbiralec_EKOL[Klasifikacija],0))</f>
        <v>DA</v>
      </c>
      <c r="F215" s="13" t="str">
        <f>INDEX(Tabela_zbiralec_EKOL[Zbirna mesta],MATCH(Tabela_glavno[[#This Row],[Klasifikacija]],Tabela_zbiralec_EKOL[Klasifikacija],0))</f>
        <v>Laze</v>
      </c>
      <c r="G215" s="13" t="str" cm="1">
        <f t="array" ref="G215">_xlfn.TEXTJOIN(", ",TRUE,IF(Tabela_odstranjevanje[Klasifikacija]=Tabela_glavno[[#This Row],[Klasifikacija]],Tabela_odstranjevanje[Prejemnik],""))</f>
        <v/>
      </c>
      <c r="H215" s="14" t="str">
        <f>IF(IFERROR(MATCH(Tabela_glavno[[#This Row],[Klasifikacija]],Tabela_mesanica_190204[Klasifikacija],0),0)&gt;0,"DA","NE")</f>
        <v>NE</v>
      </c>
      <c r="I215" s="14" t="str" cm="1">
        <f t="array" ref="I2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5" s="14" t="str">
        <f>IF(IFERROR(MATCH(Tabela_glavno[[#This Row],[Klasifikacija]],Tabela_mesanica_190208[Klasifikacija],0),0)&gt;0,"DA","NE")</f>
        <v>NE</v>
      </c>
      <c r="K215" s="14"/>
      <c r="L215" s="14" t="str">
        <f>IF(IFERROR(MATCH(Tabela_glavno[[#This Row],[Klasifikacija]],Tabela_EKO_03_03_baterije[Klasifikacija],0),0)&gt;0,"DA","NE")</f>
        <v>NE</v>
      </c>
      <c r="M215" s="15"/>
    </row>
    <row r="216" spans="1:13" ht="30" customHeight="1" thickBot="1" x14ac:dyDescent="0.3">
      <c r="A216" s="11" t="s">
        <v>32</v>
      </c>
      <c r="B216" s="12" t="str">
        <f>INDEX(Tabela_seznam_klasifikacij[Naziv odpadka],MATCH(Tabela_glavno[[#This Row],[Klasifikacija]],Tabela_seznam_klasifikacij[Klasifikacijska številka],0))</f>
        <v>Druge filtrne pogače in izrabljeni absorbenti</v>
      </c>
      <c r="C216" s="12" t="str">
        <f>IFERROR(INDEX(Tabela_porocilo_o_nevarnih_lastnostih[Opomba],MATCH(Tabela_glavno[[#This Row],[Klasifikacija]],Tabela_porocilo_o_nevarnih_lastnostih[Klasifikacija],0)),"NE")</f>
        <v>NE</v>
      </c>
      <c r="D2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6" s="13" t="str">
        <f>INDEX(Tabela_zbiralec_EKOL[Dovoljeno zbiranje],MATCH(Tabela_glavno[[#This Row],[Klasifikacija]],Tabela_zbiralec_EKOL[Klasifikacija],0))</f>
        <v>DA</v>
      </c>
      <c r="F216" s="13" t="str">
        <f>INDEX(Tabela_zbiralec_EKOL[Zbirna mesta],MATCH(Tabela_glavno[[#This Row],[Klasifikacija]],Tabela_zbiralec_EKOL[Klasifikacija],0))</f>
        <v>Laze</v>
      </c>
      <c r="G216" s="13" t="str" cm="1">
        <f t="array" ref="G216">_xlfn.TEXTJOIN(", ",TRUE,IF(Tabela_odstranjevanje[Klasifikacija]=Tabela_glavno[[#This Row],[Klasifikacija]],Tabela_odstranjevanje[Prejemnik],""))</f>
        <v/>
      </c>
      <c r="H216" s="14" t="str">
        <f>IF(IFERROR(MATCH(Tabela_glavno[[#This Row],[Klasifikacija]],Tabela_mesanica_190204[Klasifikacija],0),0)&gt;0,"DA","NE")</f>
        <v>DA</v>
      </c>
      <c r="I216" s="14" t="str" cm="1">
        <f t="array" ref="I2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6" s="14" t="str">
        <f>IF(IFERROR(MATCH(Tabela_glavno[[#This Row],[Klasifikacija]],Tabela_mesanica_190208[Klasifikacija],0),0)&gt;0,"DA","NE")</f>
        <v>NE</v>
      </c>
      <c r="K216" s="14"/>
      <c r="L216" s="14" t="str">
        <f>IF(IFERROR(MATCH(Tabela_glavno[[#This Row],[Klasifikacija]],Tabela_EKO_03_03_baterije[Klasifikacija],0),0)&gt;0,"DA","NE")</f>
        <v>NE</v>
      </c>
      <c r="M216" s="15"/>
    </row>
    <row r="217" spans="1:13" ht="30" customHeight="1" thickBot="1" x14ac:dyDescent="0.3">
      <c r="A217" s="11" t="s">
        <v>33</v>
      </c>
      <c r="B217" s="12" t="str">
        <f>INDEX(Tabela_seznam_klasifikacij[Naziv odpadka],MATCH(Tabela_glavno[[#This Row],[Klasifikacija]],Tabela_seznam_klasifikacij[Klasifikacijska številka],0))</f>
        <v>Mulji, ki vsebujejo nevarne snovi, iz čiščenja odpadne vode na kraju nastanka</v>
      </c>
      <c r="C217" s="12" t="str">
        <f>IFERROR(INDEX(Tabela_porocilo_o_nevarnih_lastnostih[Opomba],MATCH(Tabela_glavno[[#This Row],[Klasifikacija]],Tabela_porocilo_o_nevarnih_lastnostih[Klasifikacija],0)),"NE")</f>
        <v>NE</v>
      </c>
      <c r="D2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7" s="13" t="str">
        <f>INDEX(Tabela_zbiralec_EKOL[Dovoljeno zbiranje],MATCH(Tabela_glavno[[#This Row],[Klasifikacija]],Tabela_zbiralec_EKOL[Klasifikacija],0))</f>
        <v>DA</v>
      </c>
      <c r="F217" s="13" t="str">
        <f>INDEX(Tabela_zbiralec_EKOL[Zbirna mesta],MATCH(Tabela_glavno[[#This Row],[Klasifikacija]],Tabela_zbiralec_EKOL[Klasifikacija],0))</f>
        <v>Laze</v>
      </c>
      <c r="G217" s="13" t="str" cm="1">
        <f t="array" ref="G217">_xlfn.TEXTJOIN(", ",TRUE,IF(Tabela_odstranjevanje[Klasifikacija]=Tabela_glavno[[#This Row],[Klasifikacija]],Tabela_odstranjevanje[Prejemnik],""))</f>
        <v/>
      </c>
      <c r="H217" s="14" t="str">
        <f>IF(IFERROR(MATCH(Tabela_glavno[[#This Row],[Klasifikacija]],Tabela_mesanica_190204[Klasifikacija],0),0)&gt;0,"DA","NE")</f>
        <v>DA</v>
      </c>
      <c r="I217" s="14" t="str" cm="1">
        <f t="array" ref="I2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7" s="14" t="str">
        <f>IF(IFERROR(MATCH(Tabela_glavno[[#This Row],[Klasifikacija]],Tabela_mesanica_190208[Klasifikacija],0),0)&gt;0,"DA","NE")</f>
        <v>NE</v>
      </c>
      <c r="K217" s="14"/>
      <c r="L217" s="14" t="str">
        <f>IF(IFERROR(MATCH(Tabela_glavno[[#This Row],[Klasifikacija]],Tabela_EKO_03_03_baterije[Klasifikacija],0),0)&gt;0,"DA","NE")</f>
        <v>NE</v>
      </c>
      <c r="M217" s="15"/>
    </row>
    <row r="218" spans="1:13" ht="30" customHeight="1" thickBot="1" x14ac:dyDescent="0.3">
      <c r="A218" s="11" t="s">
        <v>413</v>
      </c>
      <c r="B218" s="12" t="str">
        <f>INDEX(Tabela_seznam_klasifikacij[Naziv odpadka],MATCH(Tabela_glavno[[#This Row],[Klasifikacija]],Tabela_seznam_klasifikacij[Klasifikacijska številka],0))</f>
        <v>Mulji iz čiščenja odpadne vode na kraju nastanka, ki niso navedeni pod 07 04 11</v>
      </c>
      <c r="C218" s="12" t="str">
        <f>IFERROR(INDEX(Tabela_porocilo_o_nevarnih_lastnostih[Opomba],MATCH(Tabela_glavno[[#This Row],[Klasifikacija]],Tabela_porocilo_o_nevarnih_lastnostih[Klasifikacija],0)),"NE")</f>
        <v>NE</v>
      </c>
      <c r="D2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8" s="13" t="str">
        <f>INDEX(Tabela_zbiralec_EKOL[Dovoljeno zbiranje],MATCH(Tabela_glavno[[#This Row],[Klasifikacija]],Tabela_zbiralec_EKOL[Klasifikacija],0))</f>
        <v>DA</v>
      </c>
      <c r="F218" s="13" t="str">
        <f>INDEX(Tabela_zbiralec_EKOL[Zbirna mesta],MATCH(Tabela_glavno[[#This Row],[Klasifikacija]],Tabela_zbiralec_EKOL[Klasifikacija],0))</f>
        <v>Laze</v>
      </c>
      <c r="G218" s="13" t="str" cm="1">
        <f t="array" ref="G218">_xlfn.TEXTJOIN(", ",TRUE,IF(Tabela_odstranjevanje[Klasifikacija]=Tabela_glavno[[#This Row],[Klasifikacija]],Tabela_odstranjevanje[Prejemnik],""))</f>
        <v/>
      </c>
      <c r="H218" s="14" t="str">
        <f>IF(IFERROR(MATCH(Tabela_glavno[[#This Row],[Klasifikacija]],Tabela_mesanica_190204[Klasifikacija],0),0)&gt;0,"DA","NE")</f>
        <v>NE</v>
      </c>
      <c r="I218" s="14" t="str" cm="1">
        <f t="array" ref="I2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8" s="14" t="str">
        <f>IF(IFERROR(MATCH(Tabela_glavno[[#This Row],[Klasifikacija]],Tabela_mesanica_190208[Klasifikacija],0),0)&gt;0,"DA","NE")</f>
        <v>NE</v>
      </c>
      <c r="K218" s="14"/>
      <c r="L218" s="14" t="str">
        <f>IF(IFERROR(MATCH(Tabela_glavno[[#This Row],[Klasifikacija]],Tabela_EKO_03_03_baterije[Klasifikacija],0),0)&gt;0,"DA","NE")</f>
        <v>NE</v>
      </c>
      <c r="M218" s="15"/>
    </row>
    <row r="219" spans="1:13" ht="30" customHeight="1" thickBot="1" x14ac:dyDescent="0.3">
      <c r="A219" s="11" t="s">
        <v>414</v>
      </c>
      <c r="B219" s="12" t="str">
        <f>INDEX(Tabela_seznam_klasifikacij[Naziv odpadka],MATCH(Tabela_glavno[[#This Row],[Klasifikacija]],Tabela_seznam_klasifikacij[Klasifikacijska številka],0))</f>
        <v>Trdni odpadki, ki vsebujejo nevarne snovi</v>
      </c>
      <c r="C219" s="12" t="str">
        <f>IFERROR(INDEX(Tabela_porocilo_o_nevarnih_lastnostih[Opomba],MATCH(Tabela_glavno[[#This Row],[Klasifikacija]],Tabela_porocilo_o_nevarnih_lastnostih[Klasifikacija],0)),"NE")</f>
        <v>NE</v>
      </c>
      <c r="D2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19" s="13" t="str">
        <f>INDEX(Tabela_zbiralec_EKOL[Dovoljeno zbiranje],MATCH(Tabela_glavno[[#This Row],[Klasifikacija]],Tabela_zbiralec_EKOL[Klasifikacija],0))</f>
        <v>DA</v>
      </c>
      <c r="F219" s="13" t="str">
        <f>INDEX(Tabela_zbiralec_EKOL[Zbirna mesta],MATCH(Tabela_glavno[[#This Row],[Klasifikacija]],Tabela_zbiralec_EKOL[Klasifikacija],0))</f>
        <v>Laze</v>
      </c>
      <c r="G219" s="13" t="str" cm="1">
        <f t="array" ref="G219">_xlfn.TEXTJOIN(", ",TRUE,IF(Tabela_odstranjevanje[Klasifikacija]=Tabela_glavno[[#This Row],[Klasifikacija]],Tabela_odstranjevanje[Prejemnik],""))</f>
        <v/>
      </c>
      <c r="H219" s="14" t="str">
        <f>IF(IFERROR(MATCH(Tabela_glavno[[#This Row],[Klasifikacija]],Tabela_mesanica_190204[Klasifikacija],0),0)&gt;0,"DA","NE")</f>
        <v>NE</v>
      </c>
      <c r="I219" s="14" t="str" cm="1">
        <f t="array" ref="I2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19" s="14" t="str">
        <f>IF(IFERROR(MATCH(Tabela_glavno[[#This Row],[Klasifikacija]],Tabela_mesanica_190208[Klasifikacija],0),0)&gt;0,"DA","NE")</f>
        <v>NE</v>
      </c>
      <c r="K219" s="14"/>
      <c r="L219" s="14" t="str">
        <f>IF(IFERROR(MATCH(Tabela_glavno[[#This Row],[Klasifikacija]],Tabela_EKO_03_03_baterije[Klasifikacija],0),0)&gt;0,"DA","NE")</f>
        <v>NE</v>
      </c>
      <c r="M219" s="15"/>
    </row>
    <row r="220" spans="1:13" ht="30" customHeight="1" thickBot="1" x14ac:dyDescent="0.3">
      <c r="A220" s="11" t="s">
        <v>415</v>
      </c>
      <c r="B220" s="12" t="str">
        <f>INDEX(Tabela_seznam_klasifikacij[Naziv odpadka],MATCH(Tabela_glavno[[#This Row],[Klasifikacija]],Tabela_seznam_klasifikacij[Klasifikacijska številka],0))</f>
        <v>Drugi tovrstni odpadki</v>
      </c>
      <c r="C220" s="12" t="str">
        <f>IFERROR(INDEX(Tabela_porocilo_o_nevarnih_lastnostih[Opomba],MATCH(Tabela_glavno[[#This Row],[Klasifikacija]],Tabela_porocilo_o_nevarnih_lastnostih[Klasifikacija],0)),"NE")</f>
        <v>NE</v>
      </c>
      <c r="D2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0" s="13" t="str">
        <f>INDEX(Tabela_zbiralec_EKOL[Dovoljeno zbiranje],MATCH(Tabela_glavno[[#This Row],[Klasifikacija]],Tabela_zbiralec_EKOL[Klasifikacija],0))</f>
        <v>DA</v>
      </c>
      <c r="F220" s="13" t="str">
        <f>INDEX(Tabela_zbiralec_EKOL[Zbirna mesta],MATCH(Tabela_glavno[[#This Row],[Klasifikacija]],Tabela_zbiralec_EKOL[Klasifikacija],0))</f>
        <v>Laze</v>
      </c>
      <c r="G220" s="13" t="str" cm="1">
        <f t="array" ref="G220">_xlfn.TEXTJOIN(", ",TRUE,IF(Tabela_odstranjevanje[Klasifikacija]=Tabela_glavno[[#This Row],[Klasifikacija]],Tabela_odstranjevanje[Prejemnik],""))</f>
        <v/>
      </c>
      <c r="H220" s="14" t="str">
        <f>IF(IFERROR(MATCH(Tabela_glavno[[#This Row],[Klasifikacija]],Tabela_mesanica_190204[Klasifikacija],0),0)&gt;0,"DA","NE")</f>
        <v>NE</v>
      </c>
      <c r="I220" s="14" t="str" cm="1">
        <f t="array" ref="I2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0" s="14" t="str">
        <f>IF(IFERROR(MATCH(Tabela_glavno[[#This Row],[Klasifikacija]],Tabela_mesanica_190208[Klasifikacija],0),0)&gt;0,"DA","NE")</f>
        <v>NE</v>
      </c>
      <c r="K220" s="14"/>
      <c r="L220" s="14" t="str">
        <f>IF(IFERROR(MATCH(Tabela_glavno[[#This Row],[Klasifikacija]],Tabela_EKO_03_03_baterije[Klasifikacija],0),0)&gt;0,"DA","NE")</f>
        <v>NE</v>
      </c>
      <c r="M220" s="15"/>
    </row>
    <row r="221" spans="1:13" ht="30" customHeight="1" thickBot="1" x14ac:dyDescent="0.3">
      <c r="A221" s="11" t="s">
        <v>416</v>
      </c>
      <c r="B221" s="12" t="str">
        <f>INDEX(Tabela_seznam_klasifikacij[Naziv odpadka],MATCH(Tabela_glavno[[#This Row],[Klasifikacija]],Tabela_seznam_klasifikacij[Klasifikacijska številka],0))</f>
        <v>Vodne pralne raztopine in matične lužnice</v>
      </c>
      <c r="C221" s="12" t="str">
        <f>IFERROR(INDEX(Tabela_porocilo_o_nevarnih_lastnostih[Opomba],MATCH(Tabela_glavno[[#This Row],[Klasifikacija]],Tabela_porocilo_o_nevarnih_lastnostih[Klasifikacija],0)),"NE")</f>
        <v>NE</v>
      </c>
      <c r="D2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1" s="13" t="str">
        <f>INDEX(Tabela_zbiralec_EKOL[Dovoljeno zbiranje],MATCH(Tabela_glavno[[#This Row],[Klasifikacija]],Tabela_zbiralec_EKOL[Klasifikacija],0))</f>
        <v>DA</v>
      </c>
      <c r="F221" s="13" t="str">
        <f>INDEX(Tabela_zbiralec_EKOL[Zbirna mesta],MATCH(Tabela_glavno[[#This Row],[Klasifikacija]],Tabela_zbiralec_EKOL[Klasifikacija],0))</f>
        <v>Laze</v>
      </c>
      <c r="G221" s="13" t="str" cm="1">
        <f t="array" ref="G221">_xlfn.TEXTJOIN(", ",TRUE,IF(Tabela_odstranjevanje[Klasifikacija]=Tabela_glavno[[#This Row],[Klasifikacija]],Tabela_odstranjevanje[Prejemnik],""))</f>
        <v/>
      </c>
      <c r="H221" s="14" t="str">
        <f>IF(IFERROR(MATCH(Tabela_glavno[[#This Row],[Klasifikacija]],Tabela_mesanica_190204[Klasifikacija],0),0)&gt;0,"DA","NE")</f>
        <v>NE</v>
      </c>
      <c r="I221" s="14" t="str" cm="1">
        <f t="array" ref="I2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1" s="14" t="str">
        <f>IF(IFERROR(MATCH(Tabela_glavno[[#This Row],[Klasifikacija]],Tabela_mesanica_190208[Klasifikacija],0),0)&gt;0,"DA","NE")</f>
        <v>NE</v>
      </c>
      <c r="K221" s="14"/>
      <c r="L221" s="14" t="str">
        <f>IF(IFERROR(MATCH(Tabela_glavno[[#This Row],[Klasifikacija]],Tabela_EKO_03_03_baterije[Klasifikacija],0),0)&gt;0,"DA","NE")</f>
        <v>NE</v>
      </c>
      <c r="M221" s="15"/>
    </row>
    <row r="222" spans="1:13" ht="30" customHeight="1" thickBot="1" x14ac:dyDescent="0.3">
      <c r="A222" s="11" t="s">
        <v>144</v>
      </c>
      <c r="B222" s="12" t="str">
        <f>INDEX(Tabela_seznam_klasifikacij[Naziv odpadka],MATCH(Tabela_glavno[[#This Row],[Klasifikacija]],Tabela_seznam_klasifikacij[Klasifikacijska številka],0))</f>
        <v>Organska halogenirana topila, pralne tekočine in matične lužnice</v>
      </c>
      <c r="C222" s="12" t="str">
        <f>IFERROR(INDEX(Tabela_porocilo_o_nevarnih_lastnostih[Opomba],MATCH(Tabela_glavno[[#This Row],[Klasifikacija]],Tabela_porocilo_o_nevarnih_lastnostih[Klasifikacija],0)),"NE")</f>
        <v>NE</v>
      </c>
      <c r="D2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2" s="13" t="str">
        <f>INDEX(Tabela_zbiralec_EKOL[Dovoljeno zbiranje],MATCH(Tabela_glavno[[#This Row],[Klasifikacija]],Tabela_zbiralec_EKOL[Klasifikacija],0))</f>
        <v>DA</v>
      </c>
      <c r="F222" s="13" t="str">
        <f>INDEX(Tabela_zbiralec_EKOL[Zbirna mesta],MATCH(Tabela_glavno[[#This Row],[Klasifikacija]],Tabela_zbiralec_EKOL[Klasifikacija],0))</f>
        <v>Laze</v>
      </c>
      <c r="G222" s="13" t="str" cm="1">
        <f t="array" ref="G222">_xlfn.TEXTJOIN(", ",TRUE,IF(Tabela_odstranjevanje[Klasifikacija]=Tabela_glavno[[#This Row],[Klasifikacija]],Tabela_odstranjevanje[Prejemnik],""))</f>
        <v/>
      </c>
      <c r="H222" s="14" t="str">
        <f>IF(IFERROR(MATCH(Tabela_glavno[[#This Row],[Klasifikacija]],Tabela_mesanica_190204[Klasifikacija],0),0)&gt;0,"DA","NE")</f>
        <v>NE</v>
      </c>
      <c r="I222" s="14" t="str" cm="1">
        <f t="array" ref="I2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2" s="14" t="str">
        <f>IF(IFERROR(MATCH(Tabela_glavno[[#This Row],[Klasifikacija]],Tabela_mesanica_190208[Klasifikacija],0),0)&gt;0,"DA","NE")</f>
        <v>DA</v>
      </c>
      <c r="K222" s="14"/>
      <c r="L222" s="14" t="str">
        <f>IF(IFERROR(MATCH(Tabela_glavno[[#This Row],[Klasifikacija]],Tabela_EKO_03_03_baterije[Klasifikacija],0),0)&gt;0,"DA","NE")</f>
        <v>NE</v>
      </c>
      <c r="M222" s="15"/>
    </row>
    <row r="223" spans="1:13" ht="30" customHeight="1" thickBot="1" x14ac:dyDescent="0.3">
      <c r="A223" s="11" t="s">
        <v>145</v>
      </c>
      <c r="B223" s="12" t="str">
        <f>INDEX(Tabela_seznam_klasifikacij[Naziv odpadka],MATCH(Tabela_glavno[[#This Row],[Klasifikacija]],Tabela_seznam_klasifikacij[Klasifikacijska številka],0))</f>
        <v>Druga organska topila, pralne tekočine in matične lužnice</v>
      </c>
      <c r="C223" s="12" t="str">
        <f>IFERROR(INDEX(Tabela_porocilo_o_nevarnih_lastnostih[Opomba],MATCH(Tabela_glavno[[#This Row],[Klasifikacija]],Tabela_porocilo_o_nevarnih_lastnostih[Klasifikacija],0)),"NE")</f>
        <v>NE</v>
      </c>
      <c r="D2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3" s="13" t="str">
        <f>INDEX(Tabela_zbiralec_EKOL[Dovoljeno zbiranje],MATCH(Tabela_glavno[[#This Row],[Klasifikacija]],Tabela_zbiralec_EKOL[Klasifikacija],0))</f>
        <v>DA</v>
      </c>
      <c r="F223" s="13" t="str">
        <f>INDEX(Tabela_zbiralec_EKOL[Zbirna mesta],MATCH(Tabela_glavno[[#This Row],[Klasifikacija]],Tabela_zbiralec_EKOL[Klasifikacija],0))</f>
        <v>Laze</v>
      </c>
      <c r="G223" s="13" t="str" cm="1">
        <f t="array" ref="G223">_xlfn.TEXTJOIN(", ",TRUE,IF(Tabela_odstranjevanje[Klasifikacija]=Tabela_glavno[[#This Row],[Klasifikacija]],Tabela_odstranjevanje[Prejemnik],""))</f>
        <v/>
      </c>
      <c r="H223" s="14" t="str">
        <f>IF(IFERROR(MATCH(Tabela_glavno[[#This Row],[Klasifikacija]],Tabela_mesanica_190204[Klasifikacija],0),0)&gt;0,"DA","NE")</f>
        <v>NE</v>
      </c>
      <c r="I223" s="14" t="str" cm="1">
        <f t="array" ref="I2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3" s="14" t="str">
        <f>IF(IFERROR(MATCH(Tabela_glavno[[#This Row],[Klasifikacija]],Tabela_mesanica_190208[Klasifikacija],0),0)&gt;0,"DA","NE")</f>
        <v>DA</v>
      </c>
      <c r="K223" s="14"/>
      <c r="L223" s="14" t="str">
        <f>IF(IFERROR(MATCH(Tabela_glavno[[#This Row],[Klasifikacija]],Tabela_EKO_03_03_baterije[Klasifikacija],0),0)&gt;0,"DA","NE")</f>
        <v>NE</v>
      </c>
      <c r="M223" s="15"/>
    </row>
    <row r="224" spans="1:13" ht="30" customHeight="1" thickBot="1" x14ac:dyDescent="0.3">
      <c r="A224" s="11" t="s">
        <v>147</v>
      </c>
      <c r="B224" s="12" t="str">
        <f>INDEX(Tabela_seznam_klasifikacij[Naziv odpadka],MATCH(Tabela_glavno[[#This Row],[Klasifikacija]],Tabela_seznam_klasifikacij[Klasifikacijska številka],0))</f>
        <v>Halogenirani ostanki iz destilacij in kemijskih reakcij</v>
      </c>
      <c r="C224" s="12" t="str">
        <f>IFERROR(INDEX(Tabela_porocilo_o_nevarnih_lastnostih[Opomba],MATCH(Tabela_glavno[[#This Row],[Klasifikacija]],Tabela_porocilo_o_nevarnih_lastnostih[Klasifikacija],0)),"NE")</f>
        <v>NE</v>
      </c>
      <c r="D2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4" s="13" t="str">
        <f>INDEX(Tabela_zbiralec_EKOL[Dovoljeno zbiranje],MATCH(Tabela_glavno[[#This Row],[Klasifikacija]],Tabela_zbiralec_EKOL[Klasifikacija],0))</f>
        <v>DA</v>
      </c>
      <c r="F224" s="13" t="str">
        <f>INDEX(Tabela_zbiralec_EKOL[Zbirna mesta],MATCH(Tabela_glavno[[#This Row],[Klasifikacija]],Tabela_zbiralec_EKOL[Klasifikacija],0))</f>
        <v>Laze</v>
      </c>
      <c r="G224" s="13" t="str" cm="1">
        <f t="array" ref="G224">_xlfn.TEXTJOIN(", ",TRUE,IF(Tabela_odstranjevanje[Klasifikacija]=Tabela_glavno[[#This Row],[Klasifikacija]],Tabela_odstranjevanje[Prejemnik],""))</f>
        <v/>
      </c>
      <c r="H224" s="14" t="str">
        <f>IF(IFERROR(MATCH(Tabela_glavno[[#This Row],[Klasifikacija]],Tabela_mesanica_190204[Klasifikacija],0),0)&gt;0,"DA","NE")</f>
        <v>NE</v>
      </c>
      <c r="I224" s="14" t="str" cm="1">
        <f t="array" ref="I2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4" s="14" t="str">
        <f>IF(IFERROR(MATCH(Tabela_glavno[[#This Row],[Klasifikacija]],Tabela_mesanica_190208[Klasifikacija],0),0)&gt;0,"DA","NE")</f>
        <v>DA</v>
      </c>
      <c r="K224" s="14"/>
      <c r="L224" s="14" t="str">
        <f>IF(IFERROR(MATCH(Tabela_glavno[[#This Row],[Klasifikacija]],Tabela_EKO_03_03_baterije[Klasifikacija],0),0)&gt;0,"DA","NE")</f>
        <v>NE</v>
      </c>
      <c r="M224" s="15"/>
    </row>
    <row r="225" spans="1:13" ht="30" customHeight="1" thickBot="1" x14ac:dyDescent="0.3">
      <c r="A225" s="11" t="s">
        <v>146</v>
      </c>
      <c r="B225" s="12" t="str">
        <f>INDEX(Tabela_seznam_klasifikacij[Naziv odpadka],MATCH(Tabela_glavno[[#This Row],[Klasifikacija]],Tabela_seznam_klasifikacij[Klasifikacijska številka],0))</f>
        <v>Drugi ostanki iz destilacij in kemijskih reakcij</v>
      </c>
      <c r="C225" s="12" t="str">
        <f>IFERROR(INDEX(Tabela_porocilo_o_nevarnih_lastnostih[Opomba],MATCH(Tabela_glavno[[#This Row],[Klasifikacija]],Tabela_porocilo_o_nevarnih_lastnostih[Klasifikacija],0)),"NE")</f>
        <v>NE</v>
      </c>
      <c r="D2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5" s="13" t="str">
        <f>INDEX(Tabela_zbiralec_EKOL[Dovoljeno zbiranje],MATCH(Tabela_glavno[[#This Row],[Klasifikacija]],Tabela_zbiralec_EKOL[Klasifikacija],0))</f>
        <v>DA</v>
      </c>
      <c r="F225" s="13" t="str">
        <f>INDEX(Tabela_zbiralec_EKOL[Zbirna mesta],MATCH(Tabela_glavno[[#This Row],[Klasifikacija]],Tabela_zbiralec_EKOL[Klasifikacija],0))</f>
        <v>Laze</v>
      </c>
      <c r="G225" s="13" t="str" cm="1">
        <f t="array" ref="G225">_xlfn.TEXTJOIN(", ",TRUE,IF(Tabela_odstranjevanje[Klasifikacija]=Tabela_glavno[[#This Row],[Klasifikacija]],Tabela_odstranjevanje[Prejemnik],""))</f>
        <v/>
      </c>
      <c r="H225" s="14" t="str">
        <f>IF(IFERROR(MATCH(Tabela_glavno[[#This Row],[Klasifikacija]],Tabela_mesanica_190204[Klasifikacija],0),0)&gt;0,"DA","NE")</f>
        <v>NE</v>
      </c>
      <c r="I225" s="14" t="str" cm="1">
        <f t="array" ref="I2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5" s="14" t="str">
        <f>IF(IFERROR(MATCH(Tabela_glavno[[#This Row],[Klasifikacija]],Tabela_mesanica_190208[Klasifikacija],0),0)&gt;0,"DA","NE")</f>
        <v>DA</v>
      </c>
      <c r="K225" s="14"/>
      <c r="L225" s="14" t="str">
        <f>IF(IFERROR(MATCH(Tabela_glavno[[#This Row],[Klasifikacija]],Tabela_EKO_03_03_baterije[Klasifikacija],0),0)&gt;0,"DA","NE")</f>
        <v>NE</v>
      </c>
      <c r="M225" s="15"/>
    </row>
    <row r="226" spans="1:13" ht="30" customHeight="1" thickBot="1" x14ac:dyDescent="0.3">
      <c r="A226" s="11" t="s">
        <v>417</v>
      </c>
      <c r="B226" s="12" t="str">
        <f>INDEX(Tabela_seznam_klasifikacij[Naziv odpadka],MATCH(Tabela_glavno[[#This Row],[Klasifikacija]],Tabela_seznam_klasifikacij[Klasifikacijska številka],0))</f>
        <v>Halogenirane filtrne pogače in izrabljeni absorbenti</v>
      </c>
      <c r="C226" s="12" t="str">
        <f>IFERROR(INDEX(Tabela_porocilo_o_nevarnih_lastnostih[Opomba],MATCH(Tabela_glavno[[#This Row],[Klasifikacija]],Tabela_porocilo_o_nevarnih_lastnostih[Klasifikacija],0)),"NE")</f>
        <v>NE</v>
      </c>
      <c r="D2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6" s="13" t="str">
        <f>INDEX(Tabela_zbiralec_EKOL[Dovoljeno zbiranje],MATCH(Tabela_glavno[[#This Row],[Klasifikacija]],Tabela_zbiralec_EKOL[Klasifikacija],0))</f>
        <v>DA</v>
      </c>
      <c r="F226" s="13" t="str">
        <f>INDEX(Tabela_zbiralec_EKOL[Zbirna mesta],MATCH(Tabela_glavno[[#This Row],[Klasifikacija]],Tabela_zbiralec_EKOL[Klasifikacija],0))</f>
        <v>Laze</v>
      </c>
      <c r="G226" s="13" t="str" cm="1">
        <f t="array" ref="G226">_xlfn.TEXTJOIN(", ",TRUE,IF(Tabela_odstranjevanje[Klasifikacija]=Tabela_glavno[[#This Row],[Klasifikacija]],Tabela_odstranjevanje[Prejemnik],""))</f>
        <v/>
      </c>
      <c r="H226" s="14" t="str">
        <f>IF(IFERROR(MATCH(Tabela_glavno[[#This Row],[Klasifikacija]],Tabela_mesanica_190204[Klasifikacija],0),0)&gt;0,"DA","NE")</f>
        <v>NE</v>
      </c>
      <c r="I226" s="14" t="str" cm="1">
        <f t="array" ref="I2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6" s="14" t="str">
        <f>IF(IFERROR(MATCH(Tabela_glavno[[#This Row],[Klasifikacija]],Tabela_mesanica_190208[Klasifikacija],0),0)&gt;0,"DA","NE")</f>
        <v>NE</v>
      </c>
      <c r="K226" s="14"/>
      <c r="L226" s="14" t="str">
        <f>IF(IFERROR(MATCH(Tabela_glavno[[#This Row],[Klasifikacija]],Tabela_EKO_03_03_baterije[Klasifikacija],0),0)&gt;0,"DA","NE")</f>
        <v>NE</v>
      </c>
      <c r="M226" s="15"/>
    </row>
    <row r="227" spans="1:13" ht="30" customHeight="1" thickBot="1" x14ac:dyDescent="0.3">
      <c r="A227" s="11" t="s">
        <v>34</v>
      </c>
      <c r="B227" s="12" t="str">
        <f>INDEX(Tabela_seznam_klasifikacij[Naziv odpadka],MATCH(Tabela_glavno[[#This Row],[Klasifikacija]],Tabela_seznam_klasifikacij[Klasifikacijska številka],0))</f>
        <v>Druge filtrne pogače in izrabljeni absorbenti</v>
      </c>
      <c r="C227" s="12" t="str">
        <f>IFERROR(INDEX(Tabela_porocilo_o_nevarnih_lastnostih[Opomba],MATCH(Tabela_glavno[[#This Row],[Klasifikacija]],Tabela_porocilo_o_nevarnih_lastnostih[Klasifikacija],0)),"NE")</f>
        <v>NE</v>
      </c>
      <c r="D2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7" s="13" t="str">
        <f>INDEX(Tabela_zbiralec_EKOL[Dovoljeno zbiranje],MATCH(Tabela_glavno[[#This Row],[Klasifikacija]],Tabela_zbiralec_EKOL[Klasifikacija],0))</f>
        <v>DA</v>
      </c>
      <c r="F227" s="13" t="str">
        <f>INDEX(Tabela_zbiralec_EKOL[Zbirna mesta],MATCH(Tabela_glavno[[#This Row],[Klasifikacija]],Tabela_zbiralec_EKOL[Klasifikacija],0))</f>
        <v>Laze</v>
      </c>
      <c r="G227" s="13" t="str" cm="1">
        <f t="array" ref="G227">_xlfn.TEXTJOIN(", ",TRUE,IF(Tabela_odstranjevanje[Klasifikacija]=Tabela_glavno[[#This Row],[Klasifikacija]],Tabela_odstranjevanje[Prejemnik],""))</f>
        <v/>
      </c>
      <c r="H227" s="14" t="str">
        <f>IF(IFERROR(MATCH(Tabela_glavno[[#This Row],[Klasifikacija]],Tabela_mesanica_190204[Klasifikacija],0),0)&gt;0,"DA","NE")</f>
        <v>DA</v>
      </c>
      <c r="I227" s="14" t="str" cm="1">
        <f t="array" ref="I2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7" s="14" t="str">
        <f>IF(IFERROR(MATCH(Tabela_glavno[[#This Row],[Klasifikacija]],Tabela_mesanica_190208[Klasifikacija],0),0)&gt;0,"DA","NE")</f>
        <v>NE</v>
      </c>
      <c r="K227" s="14"/>
      <c r="L227" s="14" t="str">
        <f>IF(IFERROR(MATCH(Tabela_glavno[[#This Row],[Klasifikacija]],Tabela_EKO_03_03_baterije[Klasifikacija],0),0)&gt;0,"DA","NE")</f>
        <v>NE</v>
      </c>
      <c r="M227" s="15"/>
    </row>
    <row r="228" spans="1:13" ht="30" customHeight="1" thickBot="1" x14ac:dyDescent="0.3">
      <c r="A228" s="11" t="s">
        <v>35</v>
      </c>
      <c r="B228" s="12" t="str">
        <f>INDEX(Tabela_seznam_klasifikacij[Naziv odpadka],MATCH(Tabela_glavno[[#This Row],[Klasifikacija]],Tabela_seznam_klasifikacij[Klasifikacijska številka],0))</f>
        <v>Mulji, ki vsebujejo nevarne snovi, iz čiščenja odpadne vode na kraju nastanka</v>
      </c>
      <c r="C228" s="12" t="str">
        <f>IFERROR(INDEX(Tabela_porocilo_o_nevarnih_lastnostih[Opomba],MATCH(Tabela_glavno[[#This Row],[Klasifikacija]],Tabela_porocilo_o_nevarnih_lastnostih[Klasifikacija],0)),"NE")</f>
        <v>NE</v>
      </c>
      <c r="D2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8" s="13" t="str">
        <f>INDEX(Tabela_zbiralec_EKOL[Dovoljeno zbiranje],MATCH(Tabela_glavno[[#This Row],[Klasifikacija]],Tabela_zbiralec_EKOL[Klasifikacija],0))</f>
        <v>DA</v>
      </c>
      <c r="F228" s="13" t="str">
        <f>INDEX(Tabela_zbiralec_EKOL[Zbirna mesta],MATCH(Tabela_glavno[[#This Row],[Klasifikacija]],Tabela_zbiralec_EKOL[Klasifikacija],0))</f>
        <v>Laze</v>
      </c>
      <c r="G228" s="13" t="str" cm="1">
        <f t="array" ref="G228">_xlfn.TEXTJOIN(", ",TRUE,IF(Tabela_odstranjevanje[Klasifikacija]=Tabela_glavno[[#This Row],[Klasifikacija]],Tabela_odstranjevanje[Prejemnik],""))</f>
        <v/>
      </c>
      <c r="H228" s="14" t="str">
        <f>IF(IFERROR(MATCH(Tabela_glavno[[#This Row],[Klasifikacija]],Tabela_mesanica_190204[Klasifikacija],0),0)&gt;0,"DA","NE")</f>
        <v>DA</v>
      </c>
      <c r="I228" s="14" t="str" cm="1">
        <f t="array" ref="I2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8" s="14" t="str">
        <f>IF(IFERROR(MATCH(Tabela_glavno[[#This Row],[Klasifikacija]],Tabela_mesanica_190208[Klasifikacija],0),0)&gt;0,"DA","NE")</f>
        <v>NE</v>
      </c>
      <c r="K228" s="14"/>
      <c r="L228" s="14" t="str">
        <f>IF(IFERROR(MATCH(Tabela_glavno[[#This Row],[Klasifikacija]],Tabela_EKO_03_03_baterije[Klasifikacija],0),0)&gt;0,"DA","NE")</f>
        <v>NE</v>
      </c>
      <c r="M228" s="15"/>
    </row>
    <row r="229" spans="1:13" ht="30" customHeight="1" thickBot="1" x14ac:dyDescent="0.3">
      <c r="A229" s="11" t="s">
        <v>419</v>
      </c>
      <c r="B229" s="12" t="str">
        <f>INDEX(Tabela_seznam_klasifikacij[Naziv odpadka],MATCH(Tabela_glavno[[#This Row],[Klasifikacija]],Tabela_seznam_klasifikacij[Klasifikacijska številka],0))</f>
        <v>Mulji iz čiščenja odpadne vode na kraju nastanka, ki niso navedeni pod 07 05 11</v>
      </c>
      <c r="C229" s="12" t="str">
        <f>IFERROR(INDEX(Tabela_porocilo_o_nevarnih_lastnostih[Opomba],MATCH(Tabela_glavno[[#This Row],[Klasifikacija]],Tabela_porocilo_o_nevarnih_lastnostih[Klasifikacija],0)),"NE")</f>
        <v>NE</v>
      </c>
      <c r="D2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29" s="13" t="str">
        <f>INDEX(Tabela_zbiralec_EKOL[Dovoljeno zbiranje],MATCH(Tabela_glavno[[#This Row],[Klasifikacija]],Tabela_zbiralec_EKOL[Klasifikacija],0))</f>
        <v>DA</v>
      </c>
      <c r="F229" s="13" t="str">
        <f>INDEX(Tabela_zbiralec_EKOL[Zbirna mesta],MATCH(Tabela_glavno[[#This Row],[Klasifikacija]],Tabela_zbiralec_EKOL[Klasifikacija],0))</f>
        <v>Laze</v>
      </c>
      <c r="G229" s="13" t="str" cm="1">
        <f t="array" ref="G229">_xlfn.TEXTJOIN(", ",TRUE,IF(Tabela_odstranjevanje[Klasifikacija]=Tabela_glavno[[#This Row],[Klasifikacija]],Tabela_odstranjevanje[Prejemnik],""))</f>
        <v/>
      </c>
      <c r="H229" s="14" t="str">
        <f>IF(IFERROR(MATCH(Tabela_glavno[[#This Row],[Klasifikacija]],Tabela_mesanica_190204[Klasifikacija],0),0)&gt;0,"DA","NE")</f>
        <v>NE</v>
      </c>
      <c r="I229" s="14" t="str" cm="1">
        <f t="array" ref="I2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29" s="14" t="str">
        <f>IF(IFERROR(MATCH(Tabela_glavno[[#This Row],[Klasifikacija]],Tabela_mesanica_190208[Klasifikacija],0),0)&gt;0,"DA","NE")</f>
        <v>NE</v>
      </c>
      <c r="K229" s="14"/>
      <c r="L229" s="14" t="str">
        <f>IF(IFERROR(MATCH(Tabela_glavno[[#This Row],[Klasifikacija]],Tabela_EKO_03_03_baterije[Klasifikacija],0),0)&gt;0,"DA","NE")</f>
        <v>NE</v>
      </c>
      <c r="M229" s="15"/>
    </row>
    <row r="230" spans="1:13" ht="30" customHeight="1" thickBot="1" x14ac:dyDescent="0.3">
      <c r="A230" s="11" t="s">
        <v>418</v>
      </c>
      <c r="B230" s="12" t="str">
        <f>INDEX(Tabela_seznam_klasifikacij[Naziv odpadka],MATCH(Tabela_glavno[[#This Row],[Klasifikacija]],Tabela_seznam_klasifikacij[Klasifikacijska številka],0))</f>
        <v>Trdni odpadki, ki vsebujejo nevarne snovi</v>
      </c>
      <c r="C230" s="12" t="str">
        <f>IFERROR(INDEX(Tabela_porocilo_o_nevarnih_lastnostih[Opomba],MATCH(Tabela_glavno[[#This Row],[Klasifikacija]],Tabela_porocilo_o_nevarnih_lastnostih[Klasifikacija],0)),"NE")</f>
        <v>NE</v>
      </c>
      <c r="D2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0" s="13" t="str">
        <f>INDEX(Tabela_zbiralec_EKOL[Dovoljeno zbiranje],MATCH(Tabela_glavno[[#This Row],[Klasifikacija]],Tabela_zbiralec_EKOL[Klasifikacija],0))</f>
        <v>DA</v>
      </c>
      <c r="F230" s="13" t="str">
        <f>INDEX(Tabela_zbiralec_EKOL[Zbirna mesta],MATCH(Tabela_glavno[[#This Row],[Klasifikacija]],Tabela_zbiralec_EKOL[Klasifikacija],0))</f>
        <v>Laze</v>
      </c>
      <c r="G230" s="13" t="str" cm="1">
        <f t="array" ref="G230">_xlfn.TEXTJOIN(", ",TRUE,IF(Tabela_odstranjevanje[Klasifikacija]=Tabela_glavno[[#This Row],[Klasifikacija]],Tabela_odstranjevanje[Prejemnik],""))</f>
        <v/>
      </c>
      <c r="H230" s="14" t="str">
        <f>IF(IFERROR(MATCH(Tabela_glavno[[#This Row],[Klasifikacija]],Tabela_mesanica_190204[Klasifikacija],0),0)&gt;0,"DA","NE")</f>
        <v>NE</v>
      </c>
      <c r="I230" s="14" t="str" cm="1">
        <f t="array" ref="I2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0" s="14" t="str">
        <f>IF(IFERROR(MATCH(Tabela_glavno[[#This Row],[Klasifikacija]],Tabela_mesanica_190208[Klasifikacija],0),0)&gt;0,"DA","NE")</f>
        <v>NE</v>
      </c>
      <c r="K230" s="14"/>
      <c r="L230" s="14" t="str">
        <f>IF(IFERROR(MATCH(Tabela_glavno[[#This Row],[Klasifikacija]],Tabela_EKO_03_03_baterije[Klasifikacija],0),0)&gt;0,"DA","NE")</f>
        <v>NE</v>
      </c>
      <c r="M230" s="15"/>
    </row>
    <row r="231" spans="1:13" ht="30" customHeight="1" thickBot="1" x14ac:dyDescent="0.3">
      <c r="A231" s="11" t="s">
        <v>420</v>
      </c>
      <c r="B231" s="12" t="str">
        <f>INDEX(Tabela_seznam_klasifikacij[Naziv odpadka],MATCH(Tabela_glavno[[#This Row],[Klasifikacija]],Tabela_seznam_klasifikacij[Klasifikacijska številka],0))</f>
        <v>Trdni odpadki, ki niso navedeni pod 07 05 13</v>
      </c>
      <c r="C231" s="12" t="str">
        <f>IFERROR(INDEX(Tabela_porocilo_o_nevarnih_lastnostih[Opomba],MATCH(Tabela_glavno[[#This Row],[Klasifikacija]],Tabela_porocilo_o_nevarnih_lastnostih[Klasifikacija],0)),"NE")</f>
        <v>NE</v>
      </c>
      <c r="D2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1" s="13" t="str">
        <f>INDEX(Tabela_zbiralec_EKOL[Dovoljeno zbiranje],MATCH(Tabela_glavno[[#This Row],[Klasifikacija]],Tabela_zbiralec_EKOL[Klasifikacija],0))</f>
        <v>DA</v>
      </c>
      <c r="F231" s="13" t="str">
        <f>INDEX(Tabela_zbiralec_EKOL[Zbirna mesta],MATCH(Tabela_glavno[[#This Row],[Klasifikacija]],Tabela_zbiralec_EKOL[Klasifikacija],0))</f>
        <v>Laze</v>
      </c>
      <c r="G231" s="13" t="str" cm="1">
        <f t="array" ref="G231">_xlfn.TEXTJOIN(", ",TRUE,IF(Tabela_odstranjevanje[Klasifikacija]=Tabela_glavno[[#This Row],[Klasifikacija]],Tabela_odstranjevanje[Prejemnik],""))</f>
        <v/>
      </c>
      <c r="H231" s="14" t="str">
        <f>IF(IFERROR(MATCH(Tabela_glavno[[#This Row],[Klasifikacija]],Tabela_mesanica_190204[Klasifikacija],0),0)&gt;0,"DA","NE")</f>
        <v>NE</v>
      </c>
      <c r="I231" s="14" t="str" cm="1">
        <f t="array" ref="I2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1" s="14" t="str">
        <f>IF(IFERROR(MATCH(Tabela_glavno[[#This Row],[Klasifikacija]],Tabela_mesanica_190208[Klasifikacija],0),0)&gt;0,"DA","NE")</f>
        <v>NE</v>
      </c>
      <c r="K231" s="14"/>
      <c r="L231" s="14" t="str">
        <f>IF(IFERROR(MATCH(Tabela_glavno[[#This Row],[Klasifikacija]],Tabela_EKO_03_03_baterije[Klasifikacija],0),0)&gt;0,"DA","NE")</f>
        <v>NE</v>
      </c>
      <c r="M231" s="15"/>
    </row>
    <row r="232" spans="1:13" ht="30" customHeight="1" thickBot="1" x14ac:dyDescent="0.3">
      <c r="A232" s="11" t="s">
        <v>421</v>
      </c>
      <c r="B232" s="12" t="str">
        <f>INDEX(Tabela_seznam_klasifikacij[Naziv odpadka],MATCH(Tabela_glavno[[#This Row],[Klasifikacija]],Tabela_seznam_klasifikacij[Klasifikacijska številka],0))</f>
        <v>Drugi tovrstni odpadki</v>
      </c>
      <c r="C232" s="12" t="str">
        <f>IFERROR(INDEX(Tabela_porocilo_o_nevarnih_lastnostih[Opomba],MATCH(Tabela_glavno[[#This Row],[Klasifikacija]],Tabela_porocilo_o_nevarnih_lastnostih[Klasifikacija],0)),"NE")</f>
        <v>NE</v>
      </c>
      <c r="D2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2" s="13" t="str">
        <f>INDEX(Tabela_zbiralec_EKOL[Dovoljeno zbiranje],MATCH(Tabela_glavno[[#This Row],[Klasifikacija]],Tabela_zbiralec_EKOL[Klasifikacija],0))</f>
        <v>DA</v>
      </c>
      <c r="F232" s="13" t="str">
        <f>INDEX(Tabela_zbiralec_EKOL[Zbirna mesta],MATCH(Tabela_glavno[[#This Row],[Klasifikacija]],Tabela_zbiralec_EKOL[Klasifikacija],0))</f>
        <v>Laze</v>
      </c>
      <c r="G232" s="13" t="str" cm="1">
        <f t="array" ref="G232">_xlfn.TEXTJOIN(", ",TRUE,IF(Tabela_odstranjevanje[Klasifikacija]=Tabela_glavno[[#This Row],[Klasifikacija]],Tabela_odstranjevanje[Prejemnik],""))</f>
        <v/>
      </c>
      <c r="H232" s="14" t="str">
        <f>IF(IFERROR(MATCH(Tabela_glavno[[#This Row],[Klasifikacija]],Tabela_mesanica_190204[Klasifikacija],0),0)&gt;0,"DA","NE")</f>
        <v>NE</v>
      </c>
      <c r="I232" s="14" t="str" cm="1">
        <f t="array" ref="I2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2" s="14" t="str">
        <f>IF(IFERROR(MATCH(Tabela_glavno[[#This Row],[Klasifikacija]],Tabela_mesanica_190208[Klasifikacija],0),0)&gt;0,"DA","NE")</f>
        <v>NE</v>
      </c>
      <c r="K232" s="14"/>
      <c r="L232" s="14" t="str">
        <f>IF(IFERROR(MATCH(Tabela_glavno[[#This Row],[Klasifikacija]],Tabela_EKO_03_03_baterije[Klasifikacija],0),0)&gt;0,"DA","NE")</f>
        <v>NE</v>
      </c>
      <c r="M232" s="15"/>
    </row>
    <row r="233" spans="1:13" ht="30" customHeight="1" thickBot="1" x14ac:dyDescent="0.3">
      <c r="A233" s="11" t="s">
        <v>422</v>
      </c>
      <c r="B233" s="12" t="str">
        <f>INDEX(Tabela_seznam_klasifikacij[Naziv odpadka],MATCH(Tabela_glavno[[#This Row],[Klasifikacija]],Tabela_seznam_klasifikacij[Klasifikacijska številka],0))</f>
        <v>Vodne pralne raztopine in matične lužnice</v>
      </c>
      <c r="C233" s="12" t="str">
        <f>IFERROR(INDEX(Tabela_porocilo_o_nevarnih_lastnostih[Opomba],MATCH(Tabela_glavno[[#This Row],[Klasifikacija]],Tabela_porocilo_o_nevarnih_lastnostih[Klasifikacija],0)),"NE")</f>
        <v>NE</v>
      </c>
      <c r="D2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33" s="13" t="str">
        <f>INDEX(Tabela_zbiralec_EKOL[Dovoljeno zbiranje],MATCH(Tabela_glavno[[#This Row],[Klasifikacija]],Tabela_zbiralec_EKOL[Klasifikacija],0))</f>
        <v>DA</v>
      </c>
      <c r="F233" s="13" t="str">
        <f>INDEX(Tabela_zbiralec_EKOL[Zbirna mesta],MATCH(Tabela_glavno[[#This Row],[Klasifikacija]],Tabela_zbiralec_EKOL[Klasifikacija],0))</f>
        <v>Laze</v>
      </c>
      <c r="G233" s="13" t="str" cm="1">
        <f t="array" ref="G233">_xlfn.TEXTJOIN(", ",TRUE,IF(Tabela_odstranjevanje[Klasifikacija]=Tabela_glavno[[#This Row],[Klasifikacija]],Tabela_odstranjevanje[Prejemnik],""))</f>
        <v>Kemis</v>
      </c>
      <c r="H233" s="14" t="str">
        <f>IF(IFERROR(MATCH(Tabela_glavno[[#This Row],[Klasifikacija]],Tabela_mesanica_190204[Klasifikacija],0),0)&gt;0,"DA","NE")</f>
        <v>NE</v>
      </c>
      <c r="I233" s="14" t="str" cm="1">
        <f t="array" ref="I2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3" s="14" t="str">
        <f>IF(IFERROR(MATCH(Tabela_glavno[[#This Row],[Klasifikacija]],Tabela_mesanica_190208[Klasifikacija],0),0)&gt;0,"DA","NE")</f>
        <v>NE</v>
      </c>
      <c r="K233" s="14"/>
      <c r="L233" s="14" t="str">
        <f>IF(IFERROR(MATCH(Tabela_glavno[[#This Row],[Klasifikacija]],Tabela_EKO_03_03_baterije[Klasifikacija],0),0)&gt;0,"DA","NE")</f>
        <v>NE</v>
      </c>
      <c r="M233" s="15"/>
    </row>
    <row r="234" spans="1:13" ht="30" customHeight="1" thickBot="1" x14ac:dyDescent="0.3">
      <c r="A234" s="11" t="s">
        <v>148</v>
      </c>
      <c r="B234" s="12" t="str">
        <f>INDEX(Tabela_seznam_klasifikacij[Naziv odpadka],MATCH(Tabela_glavno[[#This Row],[Klasifikacija]],Tabela_seznam_klasifikacij[Klasifikacijska številka],0))</f>
        <v>Organska halogenirana topila, pralne tekočine in matične lužnice</v>
      </c>
      <c r="C234" s="12" t="str">
        <f>IFERROR(INDEX(Tabela_porocilo_o_nevarnih_lastnostih[Opomba],MATCH(Tabela_glavno[[#This Row],[Klasifikacija]],Tabela_porocilo_o_nevarnih_lastnostih[Klasifikacija],0)),"NE")</f>
        <v>NE</v>
      </c>
      <c r="D2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4" s="13" t="str">
        <f>INDEX(Tabela_zbiralec_EKOL[Dovoljeno zbiranje],MATCH(Tabela_glavno[[#This Row],[Klasifikacija]],Tabela_zbiralec_EKOL[Klasifikacija],0))</f>
        <v>DA</v>
      </c>
      <c r="F234" s="13" t="str">
        <f>INDEX(Tabela_zbiralec_EKOL[Zbirna mesta],MATCH(Tabela_glavno[[#This Row],[Klasifikacija]],Tabela_zbiralec_EKOL[Klasifikacija],0))</f>
        <v>Laze</v>
      </c>
      <c r="G234" s="13" t="str" cm="1">
        <f t="array" ref="G234">_xlfn.TEXTJOIN(", ",TRUE,IF(Tabela_odstranjevanje[Klasifikacija]=Tabela_glavno[[#This Row],[Klasifikacija]],Tabela_odstranjevanje[Prejemnik],""))</f>
        <v/>
      </c>
      <c r="H234" s="14" t="str">
        <f>IF(IFERROR(MATCH(Tabela_glavno[[#This Row],[Klasifikacija]],Tabela_mesanica_190204[Klasifikacija],0),0)&gt;0,"DA","NE")</f>
        <v>NE</v>
      </c>
      <c r="I234" s="14" t="str" cm="1">
        <f t="array" ref="I2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4" s="14" t="str">
        <f>IF(IFERROR(MATCH(Tabela_glavno[[#This Row],[Klasifikacija]],Tabela_mesanica_190208[Klasifikacija],0),0)&gt;0,"DA","NE")</f>
        <v>DA</v>
      </c>
      <c r="K234" s="14"/>
      <c r="L234" s="14" t="str">
        <f>IF(IFERROR(MATCH(Tabela_glavno[[#This Row],[Klasifikacija]],Tabela_EKO_03_03_baterije[Klasifikacija],0),0)&gt;0,"DA","NE")</f>
        <v>NE</v>
      </c>
      <c r="M234" s="15"/>
    </row>
    <row r="235" spans="1:13" ht="30" customHeight="1" thickBot="1" x14ac:dyDescent="0.3">
      <c r="A235" s="11" t="s">
        <v>149</v>
      </c>
      <c r="B235" s="12" t="str">
        <f>INDEX(Tabela_seznam_klasifikacij[Naziv odpadka],MATCH(Tabela_glavno[[#This Row],[Klasifikacija]],Tabela_seznam_klasifikacij[Klasifikacijska številka],0))</f>
        <v>Druga organska topila, pralne tekočine in matične lužnice</v>
      </c>
      <c r="C235" s="12" t="str">
        <f>IFERROR(INDEX(Tabela_porocilo_o_nevarnih_lastnostih[Opomba],MATCH(Tabela_glavno[[#This Row],[Klasifikacija]],Tabela_porocilo_o_nevarnih_lastnostih[Klasifikacija],0)),"NE")</f>
        <v>NE</v>
      </c>
      <c r="D2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35" s="13" t="str">
        <f>INDEX(Tabela_zbiralec_EKOL[Dovoljeno zbiranje],MATCH(Tabela_glavno[[#This Row],[Klasifikacija]],Tabela_zbiralec_EKOL[Klasifikacija],0))</f>
        <v>DA</v>
      </c>
      <c r="F235" s="13" t="str">
        <f>INDEX(Tabela_zbiralec_EKOL[Zbirna mesta],MATCH(Tabela_glavno[[#This Row],[Klasifikacija]],Tabela_zbiralec_EKOL[Klasifikacija],0))</f>
        <v>Laze</v>
      </c>
      <c r="G235" s="13" t="str" cm="1">
        <f t="array" ref="G235">_xlfn.TEXTJOIN(", ",TRUE,IF(Tabela_odstranjevanje[Klasifikacija]=Tabela_glavno[[#This Row],[Klasifikacija]],Tabela_odstranjevanje[Prejemnik],""))</f>
        <v>Kemis</v>
      </c>
      <c r="H235" s="14" t="str">
        <f>IF(IFERROR(MATCH(Tabela_glavno[[#This Row],[Klasifikacija]],Tabela_mesanica_190204[Klasifikacija],0),0)&gt;0,"DA","NE")</f>
        <v>NE</v>
      </c>
      <c r="I235" s="14" t="str" cm="1">
        <f t="array" ref="I2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5" s="14" t="str">
        <f>IF(IFERROR(MATCH(Tabela_glavno[[#This Row],[Klasifikacija]],Tabela_mesanica_190208[Klasifikacija],0),0)&gt;0,"DA","NE")</f>
        <v>DA</v>
      </c>
      <c r="K235" s="14"/>
      <c r="L235" s="14" t="str">
        <f>IF(IFERROR(MATCH(Tabela_glavno[[#This Row],[Klasifikacija]],Tabela_EKO_03_03_baterije[Klasifikacija],0),0)&gt;0,"DA","NE")</f>
        <v>NE</v>
      </c>
      <c r="M235" s="15"/>
    </row>
    <row r="236" spans="1:13" ht="30" customHeight="1" thickBot="1" x14ac:dyDescent="0.3">
      <c r="A236" s="11" t="s">
        <v>150</v>
      </c>
      <c r="B236" s="12" t="str">
        <f>INDEX(Tabela_seznam_klasifikacij[Naziv odpadka],MATCH(Tabela_glavno[[#This Row],[Klasifikacija]],Tabela_seznam_klasifikacij[Klasifikacijska številka],0))</f>
        <v>Halogenirani ostanki iz destilacij in kemijskih reakcij</v>
      </c>
      <c r="C236" s="12" t="str">
        <f>IFERROR(INDEX(Tabela_porocilo_o_nevarnih_lastnostih[Opomba],MATCH(Tabela_glavno[[#This Row],[Klasifikacija]],Tabela_porocilo_o_nevarnih_lastnostih[Klasifikacija],0)),"NE")</f>
        <v>NE</v>
      </c>
      <c r="D2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6" s="13" t="str">
        <f>INDEX(Tabela_zbiralec_EKOL[Dovoljeno zbiranje],MATCH(Tabela_glavno[[#This Row],[Klasifikacija]],Tabela_zbiralec_EKOL[Klasifikacija],0))</f>
        <v>DA</v>
      </c>
      <c r="F236" s="13" t="str">
        <f>INDEX(Tabela_zbiralec_EKOL[Zbirna mesta],MATCH(Tabela_glavno[[#This Row],[Klasifikacija]],Tabela_zbiralec_EKOL[Klasifikacija],0))</f>
        <v>Laze</v>
      </c>
      <c r="G236" s="13" t="str" cm="1">
        <f t="array" ref="G236">_xlfn.TEXTJOIN(", ",TRUE,IF(Tabela_odstranjevanje[Klasifikacija]=Tabela_glavno[[#This Row],[Klasifikacija]],Tabela_odstranjevanje[Prejemnik],""))</f>
        <v/>
      </c>
      <c r="H236" s="14" t="str">
        <f>IF(IFERROR(MATCH(Tabela_glavno[[#This Row],[Klasifikacija]],Tabela_mesanica_190204[Klasifikacija],0),0)&gt;0,"DA","NE")</f>
        <v>NE</v>
      </c>
      <c r="I236" s="14" t="str" cm="1">
        <f t="array" ref="I2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6" s="14" t="str">
        <f>IF(IFERROR(MATCH(Tabela_glavno[[#This Row],[Klasifikacija]],Tabela_mesanica_190208[Klasifikacija],0),0)&gt;0,"DA","NE")</f>
        <v>DA</v>
      </c>
      <c r="K236" s="14"/>
      <c r="L236" s="14" t="str">
        <f>IF(IFERROR(MATCH(Tabela_glavno[[#This Row],[Klasifikacija]],Tabela_EKO_03_03_baterije[Klasifikacija],0),0)&gt;0,"DA","NE")</f>
        <v>NE</v>
      </c>
      <c r="M236" s="15"/>
    </row>
    <row r="237" spans="1:13" ht="30" customHeight="1" thickBot="1" x14ac:dyDescent="0.3">
      <c r="A237" s="11" t="s">
        <v>151</v>
      </c>
      <c r="B237" s="12" t="str">
        <f>INDEX(Tabela_seznam_klasifikacij[Naziv odpadka],MATCH(Tabela_glavno[[#This Row],[Klasifikacija]],Tabela_seznam_klasifikacij[Klasifikacijska številka],0))</f>
        <v>Drugi ostanki iz destilacij in kemijskih reakcij</v>
      </c>
      <c r="C237" s="12" t="str">
        <f>IFERROR(INDEX(Tabela_porocilo_o_nevarnih_lastnostih[Opomba],MATCH(Tabela_glavno[[#This Row],[Klasifikacija]],Tabela_porocilo_o_nevarnih_lastnostih[Klasifikacija],0)),"NE")</f>
        <v>NE</v>
      </c>
      <c r="D2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7" s="13" t="str">
        <f>INDEX(Tabela_zbiralec_EKOL[Dovoljeno zbiranje],MATCH(Tabela_glavno[[#This Row],[Klasifikacija]],Tabela_zbiralec_EKOL[Klasifikacija],0))</f>
        <v>DA</v>
      </c>
      <c r="F237" s="13" t="str">
        <f>INDEX(Tabela_zbiralec_EKOL[Zbirna mesta],MATCH(Tabela_glavno[[#This Row],[Klasifikacija]],Tabela_zbiralec_EKOL[Klasifikacija],0))</f>
        <v>Laze</v>
      </c>
      <c r="G237" s="13" t="str" cm="1">
        <f t="array" ref="G237">_xlfn.TEXTJOIN(", ",TRUE,IF(Tabela_odstranjevanje[Klasifikacija]=Tabela_glavno[[#This Row],[Klasifikacija]],Tabela_odstranjevanje[Prejemnik],""))</f>
        <v/>
      </c>
      <c r="H237" s="14" t="str">
        <f>IF(IFERROR(MATCH(Tabela_glavno[[#This Row],[Klasifikacija]],Tabela_mesanica_190204[Klasifikacija],0),0)&gt;0,"DA","NE")</f>
        <v>NE</v>
      </c>
      <c r="I237" s="14" t="str" cm="1">
        <f t="array" ref="I2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7" s="14" t="str">
        <f>IF(IFERROR(MATCH(Tabela_glavno[[#This Row],[Klasifikacija]],Tabela_mesanica_190208[Klasifikacija],0),0)&gt;0,"DA","NE")</f>
        <v>DA</v>
      </c>
      <c r="K237" s="14"/>
      <c r="L237" s="14" t="str">
        <f>IF(IFERROR(MATCH(Tabela_glavno[[#This Row],[Klasifikacija]],Tabela_EKO_03_03_baterije[Klasifikacija],0),0)&gt;0,"DA","NE")</f>
        <v>NE</v>
      </c>
      <c r="M237" s="15"/>
    </row>
    <row r="238" spans="1:13" ht="30" customHeight="1" thickBot="1" x14ac:dyDescent="0.3">
      <c r="A238" s="11" t="s">
        <v>423</v>
      </c>
      <c r="B238" s="12" t="str">
        <f>INDEX(Tabela_seznam_klasifikacij[Naziv odpadka],MATCH(Tabela_glavno[[#This Row],[Klasifikacija]],Tabela_seznam_klasifikacij[Klasifikacijska številka],0))</f>
        <v>Halogenirane filtrne pogače in izrabljeni absorbenti</v>
      </c>
      <c r="C238" s="12" t="str">
        <f>IFERROR(INDEX(Tabela_porocilo_o_nevarnih_lastnostih[Opomba],MATCH(Tabela_glavno[[#This Row],[Klasifikacija]],Tabela_porocilo_o_nevarnih_lastnostih[Klasifikacija],0)),"NE")</f>
        <v>NE</v>
      </c>
      <c r="D2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8" s="13" t="str">
        <f>INDEX(Tabela_zbiralec_EKOL[Dovoljeno zbiranje],MATCH(Tabela_glavno[[#This Row],[Klasifikacija]],Tabela_zbiralec_EKOL[Klasifikacija],0))</f>
        <v>DA</v>
      </c>
      <c r="F238" s="13" t="str">
        <f>INDEX(Tabela_zbiralec_EKOL[Zbirna mesta],MATCH(Tabela_glavno[[#This Row],[Klasifikacija]],Tabela_zbiralec_EKOL[Klasifikacija],0))</f>
        <v>Laze</v>
      </c>
      <c r="G238" s="13" t="str" cm="1">
        <f t="array" ref="G238">_xlfn.TEXTJOIN(", ",TRUE,IF(Tabela_odstranjevanje[Klasifikacija]=Tabela_glavno[[#This Row],[Klasifikacija]],Tabela_odstranjevanje[Prejemnik],""))</f>
        <v/>
      </c>
      <c r="H238" s="14" t="str">
        <f>IF(IFERROR(MATCH(Tabela_glavno[[#This Row],[Klasifikacija]],Tabela_mesanica_190204[Klasifikacija],0),0)&gt;0,"DA","NE")</f>
        <v>NE</v>
      </c>
      <c r="I238" s="14" t="str" cm="1">
        <f t="array" ref="I2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8" s="14" t="str">
        <f>IF(IFERROR(MATCH(Tabela_glavno[[#This Row],[Klasifikacija]],Tabela_mesanica_190208[Klasifikacija],0),0)&gt;0,"DA","NE")</f>
        <v>NE</v>
      </c>
      <c r="K238" s="14"/>
      <c r="L238" s="14" t="str">
        <f>IF(IFERROR(MATCH(Tabela_glavno[[#This Row],[Klasifikacija]],Tabela_EKO_03_03_baterije[Klasifikacija],0),0)&gt;0,"DA","NE")</f>
        <v>NE</v>
      </c>
      <c r="M238" s="15"/>
    </row>
    <row r="239" spans="1:13" ht="30" customHeight="1" thickBot="1" x14ac:dyDescent="0.3">
      <c r="A239" s="11" t="s">
        <v>36</v>
      </c>
      <c r="B239" s="12" t="str">
        <f>INDEX(Tabela_seznam_klasifikacij[Naziv odpadka],MATCH(Tabela_glavno[[#This Row],[Klasifikacija]],Tabela_seznam_klasifikacij[Klasifikacijska številka],0))</f>
        <v>Druge filtrne pogače in izrabljeni absorbenti</v>
      </c>
      <c r="C239" s="12" t="str">
        <f>IFERROR(INDEX(Tabela_porocilo_o_nevarnih_lastnostih[Opomba],MATCH(Tabela_glavno[[#This Row],[Klasifikacija]],Tabela_porocilo_o_nevarnih_lastnostih[Klasifikacija],0)),"NE")</f>
        <v>NE</v>
      </c>
      <c r="D2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39" s="13" t="str">
        <f>INDEX(Tabela_zbiralec_EKOL[Dovoljeno zbiranje],MATCH(Tabela_glavno[[#This Row],[Klasifikacija]],Tabela_zbiralec_EKOL[Klasifikacija],0))</f>
        <v>DA</v>
      </c>
      <c r="F239" s="13" t="str">
        <f>INDEX(Tabela_zbiralec_EKOL[Zbirna mesta],MATCH(Tabela_glavno[[#This Row],[Klasifikacija]],Tabela_zbiralec_EKOL[Klasifikacija],0))</f>
        <v>Laze</v>
      </c>
      <c r="G239" s="13" t="str" cm="1">
        <f t="array" ref="G239">_xlfn.TEXTJOIN(", ",TRUE,IF(Tabela_odstranjevanje[Klasifikacija]=Tabela_glavno[[#This Row],[Klasifikacija]],Tabela_odstranjevanje[Prejemnik],""))</f>
        <v/>
      </c>
      <c r="H239" s="14" t="str">
        <f>IF(IFERROR(MATCH(Tabela_glavno[[#This Row],[Klasifikacija]],Tabela_mesanica_190204[Klasifikacija],0),0)&gt;0,"DA","NE")</f>
        <v>DA</v>
      </c>
      <c r="I239" s="14" t="str" cm="1">
        <f t="array" ref="I2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39" s="14" t="str">
        <f>IF(IFERROR(MATCH(Tabela_glavno[[#This Row],[Klasifikacija]],Tabela_mesanica_190208[Klasifikacija],0),0)&gt;0,"DA","NE")</f>
        <v>NE</v>
      </c>
      <c r="K239" s="14"/>
      <c r="L239" s="14" t="str">
        <f>IF(IFERROR(MATCH(Tabela_glavno[[#This Row],[Klasifikacija]],Tabela_EKO_03_03_baterije[Klasifikacija],0),0)&gt;0,"DA","NE")</f>
        <v>NE</v>
      </c>
      <c r="M239" s="15"/>
    </row>
    <row r="240" spans="1:13" ht="30" customHeight="1" thickBot="1" x14ac:dyDescent="0.3">
      <c r="A240" s="11" t="s">
        <v>37</v>
      </c>
      <c r="B240" s="12" t="str">
        <f>INDEX(Tabela_seznam_klasifikacij[Naziv odpadka],MATCH(Tabela_glavno[[#This Row],[Klasifikacija]],Tabela_seznam_klasifikacij[Klasifikacijska številka],0))</f>
        <v>Mulji, ki vsebujejo nevarne snovi, iz čiščenja odpadne vode na kraju nastanka</v>
      </c>
      <c r="C240" s="12" t="str">
        <f>IFERROR(INDEX(Tabela_porocilo_o_nevarnih_lastnostih[Opomba],MATCH(Tabela_glavno[[#This Row],[Klasifikacija]],Tabela_porocilo_o_nevarnih_lastnostih[Klasifikacija],0)),"NE")</f>
        <v>NE</v>
      </c>
      <c r="D24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0" s="13" t="str">
        <f>INDEX(Tabela_zbiralec_EKOL[Dovoljeno zbiranje],MATCH(Tabela_glavno[[#This Row],[Klasifikacija]],Tabela_zbiralec_EKOL[Klasifikacija],0))</f>
        <v>DA</v>
      </c>
      <c r="F240" s="13" t="str">
        <f>INDEX(Tabela_zbiralec_EKOL[Zbirna mesta],MATCH(Tabela_glavno[[#This Row],[Klasifikacija]],Tabela_zbiralec_EKOL[Klasifikacija],0))</f>
        <v>Laze</v>
      </c>
      <c r="G240" s="13" t="str" cm="1">
        <f t="array" ref="G240">_xlfn.TEXTJOIN(", ",TRUE,IF(Tabela_odstranjevanje[Klasifikacija]=Tabela_glavno[[#This Row],[Klasifikacija]],Tabela_odstranjevanje[Prejemnik],""))</f>
        <v/>
      </c>
      <c r="H240" s="14" t="str">
        <f>IF(IFERROR(MATCH(Tabela_glavno[[#This Row],[Klasifikacija]],Tabela_mesanica_190204[Klasifikacija],0),0)&gt;0,"DA","NE")</f>
        <v>DA</v>
      </c>
      <c r="I240" s="14" t="str" cm="1">
        <f t="array" ref="I2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0" s="14" t="str">
        <f>IF(IFERROR(MATCH(Tabela_glavno[[#This Row],[Klasifikacija]],Tabela_mesanica_190208[Klasifikacija],0),0)&gt;0,"DA","NE")</f>
        <v>NE</v>
      </c>
      <c r="K240" s="14"/>
      <c r="L240" s="14" t="str">
        <f>IF(IFERROR(MATCH(Tabela_glavno[[#This Row],[Klasifikacija]],Tabela_EKO_03_03_baterije[Klasifikacija],0),0)&gt;0,"DA","NE")</f>
        <v>NE</v>
      </c>
      <c r="M240" s="15"/>
    </row>
    <row r="241" spans="1:13" ht="30" customHeight="1" thickBot="1" x14ac:dyDescent="0.3">
      <c r="A241" s="11" t="s">
        <v>424</v>
      </c>
      <c r="B241" s="12" t="str">
        <f>INDEX(Tabela_seznam_klasifikacij[Naziv odpadka],MATCH(Tabela_glavno[[#This Row],[Klasifikacija]],Tabela_seznam_klasifikacij[Klasifikacijska številka],0))</f>
        <v>Mulji iz čiščenja odpadne vode na kraju nastanka, ki niso navedeni pod 07 06 11</v>
      </c>
      <c r="C241" s="12" t="str">
        <f>IFERROR(INDEX(Tabela_porocilo_o_nevarnih_lastnostih[Opomba],MATCH(Tabela_glavno[[#This Row],[Klasifikacija]],Tabela_porocilo_o_nevarnih_lastnostih[Klasifikacija],0)),"NE")</f>
        <v>NE</v>
      </c>
      <c r="D24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1" s="13" t="str">
        <f>INDEX(Tabela_zbiralec_EKOL[Dovoljeno zbiranje],MATCH(Tabela_glavno[[#This Row],[Klasifikacija]],Tabela_zbiralec_EKOL[Klasifikacija],0))</f>
        <v>DA</v>
      </c>
      <c r="F241" s="13" t="str">
        <f>INDEX(Tabela_zbiralec_EKOL[Zbirna mesta],MATCH(Tabela_glavno[[#This Row],[Klasifikacija]],Tabela_zbiralec_EKOL[Klasifikacija],0))</f>
        <v>Laze</v>
      </c>
      <c r="G241" s="13" t="str" cm="1">
        <f t="array" ref="G241">_xlfn.TEXTJOIN(", ",TRUE,IF(Tabela_odstranjevanje[Klasifikacija]=Tabela_glavno[[#This Row],[Klasifikacija]],Tabela_odstranjevanje[Prejemnik],""))</f>
        <v/>
      </c>
      <c r="H241" s="14" t="str">
        <f>IF(IFERROR(MATCH(Tabela_glavno[[#This Row],[Klasifikacija]],Tabela_mesanica_190204[Klasifikacija],0),0)&gt;0,"DA","NE")</f>
        <v>NE</v>
      </c>
      <c r="I241" s="14" t="str" cm="1">
        <f t="array" ref="I24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1" s="14" t="str">
        <f>IF(IFERROR(MATCH(Tabela_glavno[[#This Row],[Klasifikacija]],Tabela_mesanica_190208[Klasifikacija],0),0)&gt;0,"DA","NE")</f>
        <v>NE</v>
      </c>
      <c r="K241" s="14"/>
      <c r="L241" s="14" t="str">
        <f>IF(IFERROR(MATCH(Tabela_glavno[[#This Row],[Klasifikacija]],Tabela_EKO_03_03_baterije[Klasifikacija],0),0)&gt;0,"DA","NE")</f>
        <v>NE</v>
      </c>
      <c r="M241" s="15"/>
    </row>
    <row r="242" spans="1:13" ht="30" customHeight="1" thickBot="1" x14ac:dyDescent="0.3">
      <c r="A242" s="11" t="s">
        <v>425</v>
      </c>
      <c r="B242" s="12" t="str">
        <f>INDEX(Tabela_seznam_klasifikacij[Naziv odpadka],MATCH(Tabela_glavno[[#This Row],[Klasifikacija]],Tabela_seznam_klasifikacij[Klasifikacijska številka],0))</f>
        <v>Drugi tovrstni odpadki</v>
      </c>
      <c r="C242" s="12" t="str">
        <f>IFERROR(INDEX(Tabela_porocilo_o_nevarnih_lastnostih[Opomba],MATCH(Tabela_glavno[[#This Row],[Klasifikacija]],Tabela_porocilo_o_nevarnih_lastnostih[Klasifikacija],0)),"NE")</f>
        <v>NE</v>
      </c>
      <c r="D24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2" s="13" t="str">
        <f>INDEX(Tabela_zbiralec_EKOL[Dovoljeno zbiranje],MATCH(Tabela_glavno[[#This Row],[Klasifikacija]],Tabela_zbiralec_EKOL[Klasifikacija],0))</f>
        <v>DA</v>
      </c>
      <c r="F242" s="13" t="str">
        <f>INDEX(Tabela_zbiralec_EKOL[Zbirna mesta],MATCH(Tabela_glavno[[#This Row],[Klasifikacija]],Tabela_zbiralec_EKOL[Klasifikacija],0))</f>
        <v>Laze</v>
      </c>
      <c r="G242" s="13" t="str" cm="1">
        <f t="array" ref="G242">_xlfn.TEXTJOIN(", ",TRUE,IF(Tabela_odstranjevanje[Klasifikacija]=Tabela_glavno[[#This Row],[Klasifikacija]],Tabela_odstranjevanje[Prejemnik],""))</f>
        <v/>
      </c>
      <c r="H242" s="14" t="str">
        <f>IF(IFERROR(MATCH(Tabela_glavno[[#This Row],[Klasifikacija]],Tabela_mesanica_190204[Klasifikacija],0),0)&gt;0,"DA","NE")</f>
        <v>NE</v>
      </c>
      <c r="I242" s="14" t="str" cm="1">
        <f t="array" ref="I24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2" s="14" t="str">
        <f>IF(IFERROR(MATCH(Tabela_glavno[[#This Row],[Klasifikacija]],Tabela_mesanica_190208[Klasifikacija],0),0)&gt;0,"DA","NE")</f>
        <v>NE</v>
      </c>
      <c r="K242" s="14"/>
      <c r="L242" s="14" t="str">
        <f>IF(IFERROR(MATCH(Tabela_glavno[[#This Row],[Klasifikacija]],Tabela_EKO_03_03_baterije[Klasifikacija],0),0)&gt;0,"DA","NE")</f>
        <v>NE</v>
      </c>
      <c r="M242" s="15"/>
    </row>
    <row r="243" spans="1:13" ht="30" customHeight="1" thickBot="1" x14ac:dyDescent="0.3">
      <c r="A243" s="11" t="s">
        <v>426</v>
      </c>
      <c r="B243" s="12" t="str">
        <f>INDEX(Tabela_seznam_klasifikacij[Naziv odpadka],MATCH(Tabela_glavno[[#This Row],[Klasifikacija]],Tabela_seznam_klasifikacij[Klasifikacijska številka],0))</f>
        <v>Vodne pralne raztopine in matične lužnice</v>
      </c>
      <c r="C243" s="12" t="str">
        <f>IFERROR(INDEX(Tabela_porocilo_o_nevarnih_lastnostih[Opomba],MATCH(Tabela_glavno[[#This Row],[Klasifikacija]],Tabela_porocilo_o_nevarnih_lastnostih[Klasifikacija],0)),"NE")</f>
        <v>NE</v>
      </c>
      <c r="D24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3" s="13" t="str">
        <f>INDEX(Tabela_zbiralec_EKOL[Dovoljeno zbiranje],MATCH(Tabela_glavno[[#This Row],[Klasifikacija]],Tabela_zbiralec_EKOL[Klasifikacija],0))</f>
        <v>DA</v>
      </c>
      <c r="F243" s="13" t="str">
        <f>INDEX(Tabela_zbiralec_EKOL[Zbirna mesta],MATCH(Tabela_glavno[[#This Row],[Klasifikacija]],Tabela_zbiralec_EKOL[Klasifikacija],0))</f>
        <v>Laze</v>
      </c>
      <c r="G243" s="13" t="str" cm="1">
        <f t="array" ref="G243">_xlfn.TEXTJOIN(", ",TRUE,IF(Tabela_odstranjevanje[Klasifikacija]=Tabela_glavno[[#This Row],[Klasifikacija]],Tabela_odstranjevanje[Prejemnik],""))</f>
        <v/>
      </c>
      <c r="H243" s="14" t="str">
        <f>IF(IFERROR(MATCH(Tabela_glavno[[#This Row],[Klasifikacija]],Tabela_mesanica_190204[Klasifikacija],0),0)&gt;0,"DA","NE")</f>
        <v>NE</v>
      </c>
      <c r="I243" s="14" t="str" cm="1">
        <f t="array" ref="I24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3" s="14" t="str">
        <f>IF(IFERROR(MATCH(Tabela_glavno[[#This Row],[Klasifikacija]],Tabela_mesanica_190208[Klasifikacija],0),0)&gt;0,"DA","NE")</f>
        <v>NE</v>
      </c>
      <c r="K243" s="14"/>
      <c r="L243" s="14" t="str">
        <f>IF(IFERROR(MATCH(Tabela_glavno[[#This Row],[Klasifikacija]],Tabela_EKO_03_03_baterije[Klasifikacija],0),0)&gt;0,"DA","NE")</f>
        <v>NE</v>
      </c>
      <c r="M243" s="15"/>
    </row>
    <row r="244" spans="1:13" ht="30" customHeight="1" thickBot="1" x14ac:dyDescent="0.3">
      <c r="A244" s="11" t="s">
        <v>152</v>
      </c>
      <c r="B244" s="12" t="str">
        <f>INDEX(Tabela_seznam_klasifikacij[Naziv odpadka],MATCH(Tabela_glavno[[#This Row],[Klasifikacija]],Tabela_seznam_klasifikacij[Klasifikacijska številka],0))</f>
        <v>Organska halogenirana topila, pralne tekočine in matične lužnice</v>
      </c>
      <c r="C244" s="12" t="str">
        <f>IFERROR(INDEX(Tabela_porocilo_o_nevarnih_lastnostih[Opomba],MATCH(Tabela_glavno[[#This Row],[Klasifikacija]],Tabela_porocilo_o_nevarnih_lastnostih[Klasifikacija],0)),"NE")</f>
        <v>NE</v>
      </c>
      <c r="D24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4" s="13" t="str">
        <f>INDEX(Tabela_zbiralec_EKOL[Dovoljeno zbiranje],MATCH(Tabela_glavno[[#This Row],[Klasifikacija]],Tabela_zbiralec_EKOL[Klasifikacija],0))</f>
        <v>DA</v>
      </c>
      <c r="F244" s="13" t="str">
        <f>INDEX(Tabela_zbiralec_EKOL[Zbirna mesta],MATCH(Tabela_glavno[[#This Row],[Klasifikacija]],Tabela_zbiralec_EKOL[Klasifikacija],0))</f>
        <v>Laze</v>
      </c>
      <c r="G244" s="13" t="str" cm="1">
        <f t="array" ref="G244">_xlfn.TEXTJOIN(", ",TRUE,IF(Tabela_odstranjevanje[Klasifikacija]=Tabela_glavno[[#This Row],[Klasifikacija]],Tabela_odstranjevanje[Prejemnik],""))</f>
        <v/>
      </c>
      <c r="H244" s="14" t="str">
        <f>IF(IFERROR(MATCH(Tabela_glavno[[#This Row],[Klasifikacija]],Tabela_mesanica_190204[Klasifikacija],0),0)&gt;0,"DA","NE")</f>
        <v>NE</v>
      </c>
      <c r="I244" s="14" t="str" cm="1">
        <f t="array" ref="I24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4" s="14" t="str">
        <f>IF(IFERROR(MATCH(Tabela_glavno[[#This Row],[Klasifikacija]],Tabela_mesanica_190208[Klasifikacija],0),0)&gt;0,"DA","NE")</f>
        <v>DA</v>
      </c>
      <c r="K244" s="14"/>
      <c r="L244" s="14" t="str">
        <f>IF(IFERROR(MATCH(Tabela_glavno[[#This Row],[Klasifikacija]],Tabela_EKO_03_03_baterije[Klasifikacija],0),0)&gt;0,"DA","NE")</f>
        <v>NE</v>
      </c>
      <c r="M244" s="15"/>
    </row>
    <row r="245" spans="1:13" ht="30" customHeight="1" thickBot="1" x14ac:dyDescent="0.3">
      <c r="A245" s="11" t="s">
        <v>153</v>
      </c>
      <c r="B245" s="12" t="str">
        <f>INDEX(Tabela_seznam_klasifikacij[Naziv odpadka],MATCH(Tabela_glavno[[#This Row],[Klasifikacija]],Tabela_seznam_klasifikacij[Klasifikacijska številka],0))</f>
        <v>Druga organska topila, pralne tekočine in matične lužnice</v>
      </c>
      <c r="C245" s="12" t="str">
        <f>IFERROR(INDEX(Tabela_porocilo_o_nevarnih_lastnostih[Opomba],MATCH(Tabela_glavno[[#This Row],[Klasifikacija]],Tabela_porocilo_o_nevarnih_lastnostih[Klasifikacija],0)),"NE")</f>
        <v>NE</v>
      </c>
      <c r="D24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5" s="13" t="str">
        <f>INDEX(Tabela_zbiralec_EKOL[Dovoljeno zbiranje],MATCH(Tabela_glavno[[#This Row],[Klasifikacija]],Tabela_zbiralec_EKOL[Klasifikacija],0))</f>
        <v>DA</v>
      </c>
      <c r="F245" s="13" t="str">
        <f>INDEX(Tabela_zbiralec_EKOL[Zbirna mesta],MATCH(Tabela_glavno[[#This Row],[Klasifikacija]],Tabela_zbiralec_EKOL[Klasifikacija],0))</f>
        <v>Laze</v>
      </c>
      <c r="G245" s="13" t="str" cm="1">
        <f t="array" ref="G245">_xlfn.TEXTJOIN(", ",TRUE,IF(Tabela_odstranjevanje[Klasifikacija]=Tabela_glavno[[#This Row],[Klasifikacija]],Tabela_odstranjevanje[Prejemnik],""))</f>
        <v/>
      </c>
      <c r="H245" s="14" t="str">
        <f>IF(IFERROR(MATCH(Tabela_glavno[[#This Row],[Klasifikacija]],Tabela_mesanica_190204[Klasifikacija],0),0)&gt;0,"DA","NE")</f>
        <v>NE</v>
      </c>
      <c r="I245" s="14" t="str" cm="1">
        <f t="array" ref="I24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5" s="14" t="str">
        <f>IF(IFERROR(MATCH(Tabela_glavno[[#This Row],[Klasifikacija]],Tabela_mesanica_190208[Klasifikacija],0),0)&gt;0,"DA","NE")</f>
        <v>DA</v>
      </c>
      <c r="K245" s="14"/>
      <c r="L245" s="14" t="str">
        <f>IF(IFERROR(MATCH(Tabela_glavno[[#This Row],[Klasifikacija]],Tabela_EKO_03_03_baterije[Klasifikacija],0),0)&gt;0,"DA","NE")</f>
        <v>NE</v>
      </c>
      <c r="M245" s="15"/>
    </row>
    <row r="246" spans="1:13" ht="30" customHeight="1" thickBot="1" x14ac:dyDescent="0.3">
      <c r="A246" s="11" t="s">
        <v>154</v>
      </c>
      <c r="B246" s="12" t="str">
        <f>INDEX(Tabela_seznam_klasifikacij[Naziv odpadka],MATCH(Tabela_glavno[[#This Row],[Klasifikacija]],Tabela_seznam_klasifikacij[Klasifikacijska številka],0))</f>
        <v>Halogenirani ostanki iz destilacij in kemijskih reakcij</v>
      </c>
      <c r="C246" s="12" t="str">
        <f>IFERROR(INDEX(Tabela_porocilo_o_nevarnih_lastnostih[Opomba],MATCH(Tabela_glavno[[#This Row],[Klasifikacija]],Tabela_porocilo_o_nevarnih_lastnostih[Klasifikacija],0)),"NE")</f>
        <v>NE</v>
      </c>
      <c r="D24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6" s="13" t="str">
        <f>INDEX(Tabela_zbiralec_EKOL[Dovoljeno zbiranje],MATCH(Tabela_glavno[[#This Row],[Klasifikacija]],Tabela_zbiralec_EKOL[Klasifikacija],0))</f>
        <v>DA</v>
      </c>
      <c r="F246" s="13" t="str">
        <f>INDEX(Tabela_zbiralec_EKOL[Zbirna mesta],MATCH(Tabela_glavno[[#This Row],[Klasifikacija]],Tabela_zbiralec_EKOL[Klasifikacija],0))</f>
        <v>Laze</v>
      </c>
      <c r="G246" s="13" t="str" cm="1">
        <f t="array" ref="G246">_xlfn.TEXTJOIN(", ",TRUE,IF(Tabela_odstranjevanje[Klasifikacija]=Tabela_glavno[[#This Row],[Klasifikacija]],Tabela_odstranjevanje[Prejemnik],""))</f>
        <v/>
      </c>
      <c r="H246" s="14" t="str">
        <f>IF(IFERROR(MATCH(Tabela_glavno[[#This Row],[Klasifikacija]],Tabela_mesanica_190204[Klasifikacija],0),0)&gt;0,"DA","NE")</f>
        <v>NE</v>
      </c>
      <c r="I246" s="14" t="str" cm="1">
        <f t="array" ref="I24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6" s="14" t="str">
        <f>IF(IFERROR(MATCH(Tabela_glavno[[#This Row],[Klasifikacija]],Tabela_mesanica_190208[Klasifikacija],0),0)&gt;0,"DA","NE")</f>
        <v>DA</v>
      </c>
      <c r="K246" s="14"/>
      <c r="L246" s="14" t="str">
        <f>IF(IFERROR(MATCH(Tabela_glavno[[#This Row],[Klasifikacija]],Tabela_EKO_03_03_baterije[Klasifikacija],0),0)&gt;0,"DA","NE")</f>
        <v>NE</v>
      </c>
      <c r="M246" s="15"/>
    </row>
    <row r="247" spans="1:13" ht="30" customHeight="1" thickBot="1" x14ac:dyDescent="0.3">
      <c r="A247" s="11" t="s">
        <v>155</v>
      </c>
      <c r="B247" s="12" t="str">
        <f>INDEX(Tabela_seznam_klasifikacij[Naziv odpadka],MATCH(Tabela_glavno[[#This Row],[Klasifikacija]],Tabela_seznam_klasifikacij[Klasifikacijska številka],0))</f>
        <v>Drugi ostanki iz destilacij in kemijskih reakcij</v>
      </c>
      <c r="C247" s="12" t="str">
        <f>IFERROR(INDEX(Tabela_porocilo_o_nevarnih_lastnostih[Opomba],MATCH(Tabela_glavno[[#This Row],[Klasifikacija]],Tabela_porocilo_o_nevarnih_lastnostih[Klasifikacija],0)),"NE")</f>
        <v>NE</v>
      </c>
      <c r="D24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7" s="13" t="str">
        <f>INDEX(Tabela_zbiralec_EKOL[Dovoljeno zbiranje],MATCH(Tabela_glavno[[#This Row],[Klasifikacija]],Tabela_zbiralec_EKOL[Klasifikacija],0))</f>
        <v>DA</v>
      </c>
      <c r="F247" s="13" t="str">
        <f>INDEX(Tabela_zbiralec_EKOL[Zbirna mesta],MATCH(Tabela_glavno[[#This Row],[Klasifikacija]],Tabela_zbiralec_EKOL[Klasifikacija],0))</f>
        <v>Laze</v>
      </c>
      <c r="G247" s="13" t="str" cm="1">
        <f t="array" ref="G247">_xlfn.TEXTJOIN(", ",TRUE,IF(Tabela_odstranjevanje[Klasifikacija]=Tabela_glavno[[#This Row],[Klasifikacija]],Tabela_odstranjevanje[Prejemnik],""))</f>
        <v/>
      </c>
      <c r="H247" s="14" t="str">
        <f>IF(IFERROR(MATCH(Tabela_glavno[[#This Row],[Klasifikacija]],Tabela_mesanica_190204[Klasifikacija],0),0)&gt;0,"DA","NE")</f>
        <v>NE</v>
      </c>
      <c r="I247" s="14" t="str" cm="1">
        <f t="array" ref="I24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7" s="14" t="str">
        <f>IF(IFERROR(MATCH(Tabela_glavno[[#This Row],[Klasifikacija]],Tabela_mesanica_190208[Klasifikacija],0),0)&gt;0,"DA","NE")</f>
        <v>DA</v>
      </c>
      <c r="K247" s="14"/>
      <c r="L247" s="14" t="str">
        <f>IF(IFERROR(MATCH(Tabela_glavno[[#This Row],[Klasifikacija]],Tabela_EKO_03_03_baterije[Klasifikacija],0),0)&gt;0,"DA","NE")</f>
        <v>NE</v>
      </c>
      <c r="M247" s="15"/>
    </row>
    <row r="248" spans="1:13" ht="30" customHeight="1" thickBot="1" x14ac:dyDescent="0.3">
      <c r="A248" s="11" t="s">
        <v>427</v>
      </c>
      <c r="B248" s="12" t="str">
        <f>INDEX(Tabela_seznam_klasifikacij[Naziv odpadka],MATCH(Tabela_glavno[[#This Row],[Klasifikacija]],Tabela_seznam_klasifikacij[Klasifikacijska številka],0))</f>
        <v>Halogenirane filtrne pogače in izrabljeni absorbenti</v>
      </c>
      <c r="C248" s="12" t="str">
        <f>IFERROR(INDEX(Tabela_porocilo_o_nevarnih_lastnostih[Opomba],MATCH(Tabela_glavno[[#This Row],[Klasifikacija]],Tabela_porocilo_o_nevarnih_lastnostih[Klasifikacija],0)),"NE")</f>
        <v>NE</v>
      </c>
      <c r="D24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8" s="13" t="str">
        <f>INDEX(Tabela_zbiralec_EKOL[Dovoljeno zbiranje],MATCH(Tabela_glavno[[#This Row],[Klasifikacija]],Tabela_zbiralec_EKOL[Klasifikacija],0))</f>
        <v>DA</v>
      </c>
      <c r="F248" s="13" t="str">
        <f>INDEX(Tabela_zbiralec_EKOL[Zbirna mesta],MATCH(Tabela_glavno[[#This Row],[Klasifikacija]],Tabela_zbiralec_EKOL[Klasifikacija],0))</f>
        <v>Laze</v>
      </c>
      <c r="G248" s="13" t="str" cm="1">
        <f t="array" ref="G248">_xlfn.TEXTJOIN(", ",TRUE,IF(Tabela_odstranjevanje[Klasifikacija]=Tabela_glavno[[#This Row],[Klasifikacija]],Tabela_odstranjevanje[Prejemnik],""))</f>
        <v/>
      </c>
      <c r="H248" s="14" t="str">
        <f>IF(IFERROR(MATCH(Tabela_glavno[[#This Row],[Klasifikacija]],Tabela_mesanica_190204[Klasifikacija],0),0)&gt;0,"DA","NE")</f>
        <v>NE</v>
      </c>
      <c r="I248" s="14" t="str" cm="1">
        <f t="array" ref="I24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8" s="14" t="str">
        <f>IF(IFERROR(MATCH(Tabela_glavno[[#This Row],[Klasifikacija]],Tabela_mesanica_190208[Klasifikacija],0),0)&gt;0,"DA","NE")</f>
        <v>NE</v>
      </c>
      <c r="K248" s="14"/>
      <c r="L248" s="14" t="str">
        <f>IF(IFERROR(MATCH(Tabela_glavno[[#This Row],[Klasifikacija]],Tabela_EKO_03_03_baterije[Klasifikacija],0),0)&gt;0,"DA","NE")</f>
        <v>NE</v>
      </c>
      <c r="M248" s="15"/>
    </row>
    <row r="249" spans="1:13" ht="30" customHeight="1" thickBot="1" x14ac:dyDescent="0.3">
      <c r="A249" s="11" t="s">
        <v>38</v>
      </c>
      <c r="B249" s="12" t="str">
        <f>INDEX(Tabela_seznam_klasifikacij[Naziv odpadka],MATCH(Tabela_glavno[[#This Row],[Klasifikacija]],Tabela_seznam_klasifikacij[Klasifikacijska številka],0))</f>
        <v>Druge filtrne pogače in izrabljeni absorbenti</v>
      </c>
      <c r="C249" s="12" t="str">
        <f>IFERROR(INDEX(Tabela_porocilo_o_nevarnih_lastnostih[Opomba],MATCH(Tabela_glavno[[#This Row],[Klasifikacija]],Tabela_porocilo_o_nevarnih_lastnostih[Klasifikacija],0)),"NE")</f>
        <v>NE</v>
      </c>
      <c r="D24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49" s="13" t="str">
        <f>INDEX(Tabela_zbiralec_EKOL[Dovoljeno zbiranje],MATCH(Tabela_glavno[[#This Row],[Klasifikacija]],Tabela_zbiralec_EKOL[Klasifikacija],0))</f>
        <v>DA</v>
      </c>
      <c r="F249" s="13" t="str">
        <f>INDEX(Tabela_zbiralec_EKOL[Zbirna mesta],MATCH(Tabela_glavno[[#This Row],[Klasifikacija]],Tabela_zbiralec_EKOL[Klasifikacija],0))</f>
        <v>Laze</v>
      </c>
      <c r="G249" s="13" t="str" cm="1">
        <f t="array" ref="G249">_xlfn.TEXTJOIN(", ",TRUE,IF(Tabela_odstranjevanje[Klasifikacija]=Tabela_glavno[[#This Row],[Klasifikacija]],Tabela_odstranjevanje[Prejemnik],""))</f>
        <v/>
      </c>
      <c r="H249" s="14" t="str">
        <f>IF(IFERROR(MATCH(Tabela_glavno[[#This Row],[Klasifikacija]],Tabela_mesanica_190204[Klasifikacija],0),0)&gt;0,"DA","NE")</f>
        <v>DA</v>
      </c>
      <c r="I249" s="14" t="str" cm="1">
        <f t="array" ref="I24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49" s="14" t="str">
        <f>IF(IFERROR(MATCH(Tabela_glavno[[#This Row],[Klasifikacija]],Tabela_mesanica_190208[Klasifikacija],0),0)&gt;0,"DA","NE")</f>
        <v>NE</v>
      </c>
      <c r="K249" s="14"/>
      <c r="L249" s="14" t="str">
        <f>IF(IFERROR(MATCH(Tabela_glavno[[#This Row],[Klasifikacija]],Tabela_EKO_03_03_baterije[Klasifikacija],0),0)&gt;0,"DA","NE")</f>
        <v>NE</v>
      </c>
      <c r="M249" s="15"/>
    </row>
    <row r="250" spans="1:13" ht="30" customHeight="1" thickBot="1" x14ac:dyDescent="0.3">
      <c r="A250" s="11" t="s">
        <v>39</v>
      </c>
      <c r="B250" s="12" t="str">
        <f>INDEX(Tabela_seznam_klasifikacij[Naziv odpadka],MATCH(Tabela_glavno[[#This Row],[Klasifikacija]],Tabela_seznam_klasifikacij[Klasifikacijska številka],0))</f>
        <v>Mulji, ki vsebujejo nevarne snovi, iz čiščenja odpadne vode na kraju nastanka</v>
      </c>
      <c r="C250" s="12" t="str">
        <f>IFERROR(INDEX(Tabela_porocilo_o_nevarnih_lastnostih[Opomba],MATCH(Tabela_glavno[[#This Row],[Klasifikacija]],Tabela_porocilo_o_nevarnih_lastnostih[Klasifikacija],0)),"NE")</f>
        <v>NE</v>
      </c>
      <c r="D25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50" s="13" t="str">
        <f>INDEX(Tabela_zbiralec_EKOL[Dovoljeno zbiranje],MATCH(Tabela_glavno[[#This Row],[Klasifikacija]],Tabela_zbiralec_EKOL[Klasifikacija],0))</f>
        <v>DA</v>
      </c>
      <c r="F250" s="13" t="str">
        <f>INDEX(Tabela_zbiralec_EKOL[Zbirna mesta],MATCH(Tabela_glavno[[#This Row],[Klasifikacija]],Tabela_zbiralec_EKOL[Klasifikacija],0))</f>
        <v>Laze</v>
      </c>
      <c r="G250" s="13" t="str" cm="1">
        <f t="array" ref="G250">_xlfn.TEXTJOIN(", ",TRUE,IF(Tabela_odstranjevanje[Klasifikacija]=Tabela_glavno[[#This Row],[Klasifikacija]],Tabela_odstranjevanje[Prejemnik],""))</f>
        <v/>
      </c>
      <c r="H250" s="14" t="str">
        <f>IF(IFERROR(MATCH(Tabela_glavno[[#This Row],[Klasifikacija]],Tabela_mesanica_190204[Klasifikacija],0),0)&gt;0,"DA","NE")</f>
        <v>DA</v>
      </c>
      <c r="I250" s="14" t="str" cm="1">
        <f t="array" ref="I25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50" s="14" t="str">
        <f>IF(IFERROR(MATCH(Tabela_glavno[[#This Row],[Klasifikacija]],Tabela_mesanica_190208[Klasifikacija],0),0)&gt;0,"DA","NE")</f>
        <v>NE</v>
      </c>
      <c r="K250" s="14"/>
      <c r="L250" s="14" t="str">
        <f>IF(IFERROR(MATCH(Tabela_glavno[[#This Row],[Klasifikacija]],Tabela_EKO_03_03_baterije[Klasifikacija],0),0)&gt;0,"DA","NE")</f>
        <v>NE</v>
      </c>
      <c r="M250" s="15"/>
    </row>
    <row r="251" spans="1:13" ht="30" customHeight="1" thickBot="1" x14ac:dyDescent="0.3">
      <c r="A251" s="11" t="s">
        <v>428</v>
      </c>
      <c r="B251" s="12" t="str">
        <f>INDEX(Tabela_seznam_klasifikacij[Naziv odpadka],MATCH(Tabela_glavno[[#This Row],[Klasifikacija]],Tabela_seznam_klasifikacij[Klasifikacijska številka],0))</f>
        <v>Mulji iz čiščenja odpadne vode na kraju nastanka, ki niso navedeni pod 07 07 11</v>
      </c>
      <c r="C251" s="12" t="str">
        <f>IFERROR(INDEX(Tabela_porocilo_o_nevarnih_lastnostih[Opomba],MATCH(Tabela_glavno[[#This Row],[Klasifikacija]],Tabela_porocilo_o_nevarnih_lastnostih[Klasifikacija],0)),"NE")</f>
        <v>NE</v>
      </c>
      <c r="D25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51" s="13" t="str">
        <f>INDEX(Tabela_zbiralec_EKOL[Dovoljeno zbiranje],MATCH(Tabela_glavno[[#This Row],[Klasifikacija]],Tabela_zbiralec_EKOL[Klasifikacija],0))</f>
        <v>DA</v>
      </c>
      <c r="F251" s="13" t="str">
        <f>INDEX(Tabela_zbiralec_EKOL[Zbirna mesta],MATCH(Tabela_glavno[[#This Row],[Klasifikacija]],Tabela_zbiralec_EKOL[Klasifikacija],0))</f>
        <v>Laze</v>
      </c>
      <c r="G251" s="13" t="str" cm="1">
        <f t="array" ref="G251">_xlfn.TEXTJOIN(", ",TRUE,IF(Tabela_odstranjevanje[Klasifikacija]=Tabela_glavno[[#This Row],[Klasifikacija]],Tabela_odstranjevanje[Prejemnik],""))</f>
        <v/>
      </c>
      <c r="H251" s="14" t="str">
        <f>IF(IFERROR(MATCH(Tabela_glavno[[#This Row],[Klasifikacija]],Tabela_mesanica_190204[Klasifikacija],0),0)&gt;0,"DA","NE")</f>
        <v>NE</v>
      </c>
      <c r="I251" s="14" t="str" cm="1">
        <f t="array" ref="I25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51" s="14" t="str">
        <f>IF(IFERROR(MATCH(Tabela_glavno[[#This Row],[Klasifikacija]],Tabela_mesanica_190208[Klasifikacija],0),0)&gt;0,"DA","NE")</f>
        <v>NE</v>
      </c>
      <c r="K251" s="14"/>
      <c r="L251" s="14" t="str">
        <f>IF(IFERROR(MATCH(Tabela_glavno[[#This Row],[Klasifikacija]],Tabela_EKO_03_03_baterije[Klasifikacija],0),0)&gt;0,"DA","NE")</f>
        <v>NE</v>
      </c>
      <c r="M251" s="15"/>
    </row>
    <row r="252" spans="1:13" ht="30" customHeight="1" thickBot="1" x14ac:dyDescent="0.3">
      <c r="A252" s="11" t="s">
        <v>429</v>
      </c>
      <c r="B252" s="12" t="str">
        <f>INDEX(Tabela_seznam_klasifikacij[Naziv odpadka],MATCH(Tabela_glavno[[#This Row],[Klasifikacija]],Tabela_seznam_klasifikacij[Klasifikacijska številka],0))</f>
        <v>Drugi tovrstni odpadki</v>
      </c>
      <c r="C252" s="12" t="str">
        <f>IFERROR(INDEX(Tabela_porocilo_o_nevarnih_lastnostih[Opomba],MATCH(Tabela_glavno[[#This Row],[Klasifikacija]],Tabela_porocilo_o_nevarnih_lastnostih[Klasifikacija],0)),"NE")</f>
        <v>NE</v>
      </c>
      <c r="D25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52" s="13" t="str">
        <f>INDEX(Tabela_zbiralec_EKOL[Dovoljeno zbiranje],MATCH(Tabela_glavno[[#This Row],[Klasifikacija]],Tabela_zbiralec_EKOL[Klasifikacija],0))</f>
        <v>DA</v>
      </c>
      <c r="F252" s="13" t="str">
        <f>INDEX(Tabela_zbiralec_EKOL[Zbirna mesta],MATCH(Tabela_glavno[[#This Row],[Klasifikacija]],Tabela_zbiralec_EKOL[Klasifikacija],0))</f>
        <v>Laze</v>
      </c>
      <c r="G252" s="13" t="str" cm="1">
        <f t="array" ref="G252">_xlfn.TEXTJOIN(", ",TRUE,IF(Tabela_odstranjevanje[Klasifikacija]=Tabela_glavno[[#This Row],[Klasifikacija]],Tabela_odstranjevanje[Prejemnik],""))</f>
        <v/>
      </c>
      <c r="H252" s="14" t="str">
        <f>IF(IFERROR(MATCH(Tabela_glavno[[#This Row],[Klasifikacija]],Tabela_mesanica_190204[Klasifikacija],0),0)&gt;0,"DA","NE")</f>
        <v>NE</v>
      </c>
      <c r="I252" s="14" t="str" cm="1">
        <f t="array" ref="I25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52" s="14" t="str">
        <f>IF(IFERROR(MATCH(Tabela_glavno[[#This Row],[Klasifikacija]],Tabela_mesanica_190208[Klasifikacija],0),0)&gt;0,"DA","NE")</f>
        <v>NE</v>
      </c>
      <c r="K252" s="14"/>
      <c r="L252" s="14" t="str">
        <f>IF(IFERROR(MATCH(Tabela_glavno[[#This Row],[Klasifikacija]],Tabela_EKO_03_03_baterije[Klasifikacija],0),0)&gt;0,"DA","NE")</f>
        <v>NE</v>
      </c>
      <c r="M252" s="15"/>
    </row>
    <row r="253" spans="1:13" ht="30" customHeight="1" thickBot="1" x14ac:dyDescent="0.3">
      <c r="A253" s="11" t="s">
        <v>40</v>
      </c>
      <c r="B253" s="12" t="str">
        <f>INDEX(Tabela_seznam_klasifikacij[Naziv odpadka],MATCH(Tabela_glavno[[#This Row],[Klasifikacija]],Tabela_seznam_klasifikacij[Klasifikacijska številka],0))</f>
        <v>Odpadne barve in laki, ki vsebujejo organska topila ali druge nevarne snovi</v>
      </c>
      <c r="C253" s="12" t="str">
        <f>IFERROR(INDEX(Tabela_porocilo_o_nevarnih_lastnostih[Opomba],MATCH(Tabela_glavno[[#This Row],[Klasifikacija]],Tabela_porocilo_o_nevarnih_lastnostih[Klasifikacija],0)),"NE")</f>
        <v>NE</v>
      </c>
      <c r="D25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53" s="13" t="str">
        <f>INDEX(Tabela_zbiralec_EKOL[Dovoljeno zbiranje],MATCH(Tabela_glavno[[#This Row],[Klasifikacija]],Tabela_zbiralec_EKOL[Klasifikacija],0))</f>
        <v>DA</v>
      </c>
      <c r="F253" s="13" t="str">
        <f>INDEX(Tabela_zbiralec_EKOL[Zbirna mesta],MATCH(Tabela_glavno[[#This Row],[Klasifikacija]],Tabela_zbiralec_EKOL[Klasifikacija],0))</f>
        <v>Laze</v>
      </c>
      <c r="G253" s="13" t="str" cm="1">
        <f t="array" ref="G253">_xlfn.TEXTJOIN(", ",TRUE,IF(Tabela_odstranjevanje[Klasifikacija]=Tabela_glavno[[#This Row],[Klasifikacija]],Tabela_odstranjevanje[Prejemnik],""))</f>
        <v>Kemis</v>
      </c>
      <c r="H253" s="14" t="str">
        <f>IF(IFERROR(MATCH(Tabela_glavno[[#This Row],[Klasifikacija]],Tabela_mesanica_190204[Klasifikacija],0),0)&gt;0,"DA","NE")</f>
        <v>DA</v>
      </c>
      <c r="I253" s="14" t="str" cm="1">
        <f t="array" ref="I25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 AGR</v>
      </c>
      <c r="J253" s="14" t="str">
        <f>IF(IFERROR(MATCH(Tabela_glavno[[#This Row],[Klasifikacija]],Tabela_mesanica_190208[Klasifikacija],0),0)&gt;0,"DA","NE")</f>
        <v>DA</v>
      </c>
      <c r="K253" s="14"/>
      <c r="L253" s="14" t="str">
        <f>IF(IFERROR(MATCH(Tabela_glavno[[#This Row],[Klasifikacija]],Tabela_EKO_03_03_baterije[Klasifikacija],0),0)&gt;0,"DA","NE")</f>
        <v>NE</v>
      </c>
      <c r="M253" s="15"/>
    </row>
    <row r="254" spans="1:13" ht="30" customHeight="1" thickBot="1" x14ac:dyDescent="0.3">
      <c r="A254" s="11" t="s">
        <v>156</v>
      </c>
      <c r="B254" s="12" t="str">
        <f>INDEX(Tabela_seznam_klasifikacij[Naziv odpadka],MATCH(Tabela_glavno[[#This Row],[Klasifikacija]],Tabela_seznam_klasifikacij[Klasifikacijska številka],0))</f>
        <v>Odpadne barve in laki, ki niso navedeni pod 08 01 11</v>
      </c>
      <c r="C254" s="12" t="str">
        <f>IFERROR(INDEX(Tabela_porocilo_o_nevarnih_lastnostih[Opomba],MATCH(Tabela_glavno[[#This Row],[Klasifikacija]],Tabela_porocilo_o_nevarnih_lastnostih[Klasifikacija],0)),"NE")</f>
        <v>Za mešanje</v>
      </c>
      <c r="D25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54" s="13" t="str">
        <f>INDEX(Tabela_zbiralec_EKOL[Dovoljeno zbiranje],MATCH(Tabela_glavno[[#This Row],[Klasifikacija]],Tabela_zbiralec_EKOL[Klasifikacija],0))</f>
        <v>DA</v>
      </c>
      <c r="F254" s="13" t="str">
        <f>INDEX(Tabela_zbiralec_EKOL[Zbirna mesta],MATCH(Tabela_glavno[[#This Row],[Klasifikacija]],Tabela_zbiralec_EKOL[Klasifikacija],0))</f>
        <v>Laze</v>
      </c>
      <c r="G254" s="13" t="str" cm="1">
        <f t="array" ref="G254">_xlfn.TEXTJOIN(", ",TRUE,IF(Tabela_odstranjevanje[Klasifikacija]=Tabela_glavno[[#This Row],[Klasifikacija]],Tabela_odstranjevanje[Prejemnik],""))</f>
        <v/>
      </c>
      <c r="H254" s="14" t="str">
        <f>IF(IFERROR(MATCH(Tabela_glavno[[#This Row],[Klasifikacija]],Tabela_mesanica_190204[Klasifikacija],0),0)&gt;0,"DA","NE")</f>
        <v>DA</v>
      </c>
      <c r="I254" s="14" t="str" cm="1">
        <f t="array" ref="I25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254" s="14" t="str">
        <f>IF(IFERROR(MATCH(Tabela_glavno[[#This Row],[Klasifikacija]],Tabela_mesanica_190208[Klasifikacija],0),0)&gt;0,"DA","NE")</f>
        <v>DA</v>
      </c>
      <c r="K254" s="14"/>
      <c r="L254" s="14" t="str">
        <f>IF(IFERROR(MATCH(Tabela_glavno[[#This Row],[Klasifikacija]],Tabela_EKO_03_03_baterije[Klasifikacija],0),0)&gt;0,"DA","NE")</f>
        <v>NE</v>
      </c>
      <c r="M254" s="15"/>
    </row>
    <row r="255" spans="1:13" ht="30" customHeight="1" thickBot="1" x14ac:dyDescent="0.3">
      <c r="A255" s="11" t="s">
        <v>41</v>
      </c>
      <c r="B255" s="12" t="str">
        <f>INDEX(Tabela_seznam_klasifikacij[Naziv odpadka],MATCH(Tabela_glavno[[#This Row],[Klasifikacija]],Tabela_seznam_klasifikacij[Klasifikacijska številka],0))</f>
        <v>Mulji barv ali lakov, ki vsebujejo organska topila ali druge nevarne snovi</v>
      </c>
      <c r="C255" s="12" t="str">
        <f>IFERROR(INDEX(Tabela_porocilo_o_nevarnih_lastnostih[Opomba],MATCH(Tabela_glavno[[#This Row],[Klasifikacija]],Tabela_porocilo_o_nevarnih_lastnostih[Klasifikacija],0)),"NE")</f>
        <v>NE</v>
      </c>
      <c r="D25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55" s="13" t="str">
        <f>INDEX(Tabela_zbiralec_EKOL[Dovoljeno zbiranje],MATCH(Tabela_glavno[[#This Row],[Klasifikacija]],Tabela_zbiralec_EKOL[Klasifikacija],0))</f>
        <v>DA</v>
      </c>
      <c r="F255" s="13" t="str">
        <f>INDEX(Tabela_zbiralec_EKOL[Zbirna mesta],MATCH(Tabela_glavno[[#This Row],[Klasifikacija]],Tabela_zbiralec_EKOL[Klasifikacija],0))</f>
        <v>Laze</v>
      </c>
      <c r="G255" s="13" t="str" cm="1">
        <f t="array" ref="G255">_xlfn.TEXTJOIN(", ",TRUE,IF(Tabela_odstranjevanje[Klasifikacija]=Tabela_glavno[[#This Row],[Klasifikacija]],Tabela_odstranjevanje[Prejemnik],""))</f>
        <v/>
      </c>
      <c r="H255" s="14" t="str">
        <f>IF(IFERROR(MATCH(Tabela_glavno[[#This Row],[Klasifikacija]],Tabela_mesanica_190204[Klasifikacija],0),0)&gt;0,"DA","NE")</f>
        <v>DA</v>
      </c>
      <c r="I255" s="14" t="str" cm="1">
        <f t="array" ref="I25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255" s="14" t="str">
        <f>IF(IFERROR(MATCH(Tabela_glavno[[#This Row],[Klasifikacija]],Tabela_mesanica_190208[Klasifikacija],0),0)&gt;0,"DA","NE")</f>
        <v>NE</v>
      </c>
      <c r="K255" s="14"/>
      <c r="L255" s="14" t="str">
        <f>IF(IFERROR(MATCH(Tabela_glavno[[#This Row],[Klasifikacija]],Tabela_EKO_03_03_baterije[Klasifikacija],0),0)&gt;0,"DA","NE")</f>
        <v>NE</v>
      </c>
      <c r="M255" s="15"/>
    </row>
    <row r="256" spans="1:13" ht="30" customHeight="1" thickBot="1" x14ac:dyDescent="0.3">
      <c r="A256" s="11" t="s">
        <v>42</v>
      </c>
      <c r="B256" s="12" t="str">
        <f>INDEX(Tabela_seznam_klasifikacij[Naziv odpadka],MATCH(Tabela_glavno[[#This Row],[Klasifikacija]],Tabela_seznam_klasifikacij[Klasifikacijska številka],0))</f>
        <v>Mulji barv ali lakov, ki niso navedeni pod 08 01 13</v>
      </c>
      <c r="C256" s="12" t="str">
        <f>IFERROR(INDEX(Tabela_porocilo_o_nevarnih_lastnostih[Opomba],MATCH(Tabela_glavno[[#This Row],[Klasifikacija]],Tabela_porocilo_o_nevarnih_lastnostih[Klasifikacija],0)),"NE")</f>
        <v>Za mešanje</v>
      </c>
      <c r="D25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56" s="13" t="str">
        <f>INDEX(Tabela_zbiralec_EKOL[Dovoljeno zbiranje],MATCH(Tabela_glavno[[#This Row],[Klasifikacija]],Tabela_zbiralec_EKOL[Klasifikacija],0))</f>
        <v>DA</v>
      </c>
      <c r="F256" s="13" t="str">
        <f>INDEX(Tabela_zbiralec_EKOL[Zbirna mesta],MATCH(Tabela_glavno[[#This Row],[Klasifikacija]],Tabela_zbiralec_EKOL[Klasifikacija],0))</f>
        <v>Laze</v>
      </c>
      <c r="G256" s="13" t="str" cm="1">
        <f t="array" ref="G256">_xlfn.TEXTJOIN(", ",TRUE,IF(Tabela_odstranjevanje[Klasifikacija]=Tabela_glavno[[#This Row],[Klasifikacija]],Tabela_odstranjevanje[Prejemnik],""))</f>
        <v/>
      </c>
      <c r="H256" s="14" t="str">
        <f>IF(IFERROR(MATCH(Tabela_glavno[[#This Row],[Klasifikacija]],Tabela_mesanica_190204[Klasifikacija],0),0)&gt;0,"DA","NE")</f>
        <v>DA</v>
      </c>
      <c r="I256" s="14" t="str" cm="1">
        <f t="array" ref="I25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256" s="14" t="str">
        <f>IF(IFERROR(MATCH(Tabela_glavno[[#This Row],[Klasifikacija]],Tabela_mesanica_190208[Klasifikacija],0),0)&gt;0,"DA","NE")</f>
        <v>NE</v>
      </c>
      <c r="K256" s="14"/>
      <c r="L256" s="14" t="str">
        <f>IF(IFERROR(MATCH(Tabela_glavno[[#This Row],[Klasifikacija]],Tabela_EKO_03_03_baterije[Klasifikacija],0),0)&gt;0,"DA","NE")</f>
        <v>NE</v>
      </c>
      <c r="M256" s="15"/>
    </row>
    <row r="257" spans="1:13" ht="30" customHeight="1" thickBot="1" x14ac:dyDescent="0.3">
      <c r="A257" s="11" t="s">
        <v>43</v>
      </c>
      <c r="B257" s="12" t="str">
        <f>INDEX(Tabela_seznam_klasifikacij[Naziv odpadka],MATCH(Tabela_glavno[[#This Row],[Klasifikacija]],Tabela_seznam_klasifikacij[Klasifikacijska številka],0))</f>
        <v>Vodni mulji, ki vsebujejo barve ali lake, ki vsebujejo organska topila ali druge nevarne snovi</v>
      </c>
      <c r="C257" s="12" t="str">
        <f>IFERROR(INDEX(Tabela_porocilo_o_nevarnih_lastnostih[Opomba],MATCH(Tabela_glavno[[#This Row],[Klasifikacija]],Tabela_porocilo_o_nevarnih_lastnostih[Klasifikacija],0)),"NE")</f>
        <v>NE</v>
      </c>
      <c r="D25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57" s="13" t="str">
        <f>INDEX(Tabela_zbiralec_EKOL[Dovoljeno zbiranje],MATCH(Tabela_glavno[[#This Row],[Klasifikacija]],Tabela_zbiralec_EKOL[Klasifikacija],0))</f>
        <v>DA</v>
      </c>
      <c r="F257" s="13" t="str">
        <f>INDEX(Tabela_zbiralec_EKOL[Zbirna mesta],MATCH(Tabela_glavno[[#This Row],[Klasifikacija]],Tabela_zbiralec_EKOL[Klasifikacija],0))</f>
        <v>Laze</v>
      </c>
      <c r="G257" s="13" t="str" cm="1">
        <f t="array" ref="G257">_xlfn.TEXTJOIN(", ",TRUE,IF(Tabela_odstranjevanje[Klasifikacija]=Tabela_glavno[[#This Row],[Klasifikacija]],Tabela_odstranjevanje[Prejemnik],""))</f>
        <v/>
      </c>
      <c r="H257" s="14" t="str">
        <f>IF(IFERROR(MATCH(Tabela_glavno[[#This Row],[Klasifikacija]],Tabela_mesanica_190204[Klasifikacija],0),0)&gt;0,"DA","NE")</f>
        <v>DA</v>
      </c>
      <c r="I257" s="14" t="str" cm="1">
        <f t="array" ref="I25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257" s="14" t="str">
        <f>IF(IFERROR(MATCH(Tabela_glavno[[#This Row],[Klasifikacija]],Tabela_mesanica_190208[Klasifikacija],0),0)&gt;0,"DA","NE")</f>
        <v>DA</v>
      </c>
      <c r="K257" s="14"/>
      <c r="L257" s="14" t="str">
        <f>IF(IFERROR(MATCH(Tabela_glavno[[#This Row],[Klasifikacija]],Tabela_EKO_03_03_baterije[Klasifikacija],0),0)&gt;0,"DA","NE")</f>
        <v>NE</v>
      </c>
      <c r="M257" s="15"/>
    </row>
    <row r="258" spans="1:13" ht="30" customHeight="1" thickBot="1" x14ac:dyDescent="0.3">
      <c r="A258" s="11" t="s">
        <v>44</v>
      </c>
      <c r="B258" s="12" t="str">
        <f>INDEX(Tabela_seznam_klasifikacij[Naziv odpadka],MATCH(Tabela_glavno[[#This Row],[Klasifikacija]],Tabela_seznam_klasifikacij[Klasifikacijska številka],0))</f>
        <v>Vodni mulji, ki vsebujejo barve ali lake, ki niso navedeni pod 08 01 15</v>
      </c>
      <c r="C258" s="12" t="str">
        <f>IFERROR(INDEX(Tabela_porocilo_o_nevarnih_lastnostih[Opomba],MATCH(Tabela_glavno[[#This Row],[Klasifikacija]],Tabela_porocilo_o_nevarnih_lastnostih[Klasifikacija],0)),"NE")</f>
        <v>Za mešanje</v>
      </c>
      <c r="D25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58" s="13" t="str">
        <f>INDEX(Tabela_zbiralec_EKOL[Dovoljeno zbiranje],MATCH(Tabela_glavno[[#This Row],[Klasifikacija]],Tabela_zbiralec_EKOL[Klasifikacija],0))</f>
        <v>DA</v>
      </c>
      <c r="F258" s="13" t="str">
        <f>INDEX(Tabela_zbiralec_EKOL[Zbirna mesta],MATCH(Tabela_glavno[[#This Row],[Klasifikacija]],Tabela_zbiralec_EKOL[Klasifikacija],0))</f>
        <v>Laze</v>
      </c>
      <c r="G258" s="13" t="str" cm="1">
        <f t="array" ref="G258">_xlfn.TEXTJOIN(", ",TRUE,IF(Tabela_odstranjevanje[Klasifikacija]=Tabela_glavno[[#This Row],[Klasifikacija]],Tabela_odstranjevanje[Prejemnik],""))</f>
        <v/>
      </c>
      <c r="H258" s="14" t="str">
        <f>IF(IFERROR(MATCH(Tabela_glavno[[#This Row],[Klasifikacija]],Tabela_mesanica_190204[Klasifikacija],0),0)&gt;0,"DA","NE")</f>
        <v>DA</v>
      </c>
      <c r="I258" s="14" t="str" cm="1">
        <f t="array" ref="I25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58" s="14" t="str">
        <f>IF(IFERROR(MATCH(Tabela_glavno[[#This Row],[Klasifikacija]],Tabela_mesanica_190208[Klasifikacija],0),0)&gt;0,"DA","NE")</f>
        <v>NE</v>
      </c>
      <c r="K258" s="14"/>
      <c r="L258" s="14" t="str">
        <f>IF(IFERROR(MATCH(Tabela_glavno[[#This Row],[Klasifikacija]],Tabela_EKO_03_03_baterije[Klasifikacija],0),0)&gt;0,"DA","NE")</f>
        <v>NE</v>
      </c>
      <c r="M258" s="15"/>
    </row>
    <row r="259" spans="1:13" ht="30" customHeight="1" thickBot="1" x14ac:dyDescent="0.3">
      <c r="A259" s="11" t="s">
        <v>45</v>
      </c>
      <c r="B259" s="12" t="str">
        <f>INDEX(Tabela_seznam_klasifikacij[Naziv odpadka],MATCH(Tabela_glavno[[#This Row],[Klasifikacija]],Tabela_seznam_klasifikacij[Klasifikacijska številka],0))</f>
        <v>Odpadki iz odstranjevanja barv ali lakov, ki vsebujejo organska topila ali druge nevarne snovi</v>
      </c>
      <c r="C259" s="12" t="str">
        <f>IFERROR(INDEX(Tabela_porocilo_o_nevarnih_lastnostih[Opomba],MATCH(Tabela_glavno[[#This Row],[Klasifikacija]],Tabela_porocilo_o_nevarnih_lastnostih[Klasifikacija],0)),"NE")</f>
        <v>NE</v>
      </c>
      <c r="D25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59" s="13" t="str">
        <f>INDEX(Tabela_zbiralec_EKOL[Dovoljeno zbiranje],MATCH(Tabela_glavno[[#This Row],[Klasifikacija]],Tabela_zbiralec_EKOL[Klasifikacija],0))</f>
        <v>DA</v>
      </c>
      <c r="F259" s="13" t="str">
        <f>INDEX(Tabela_zbiralec_EKOL[Zbirna mesta],MATCH(Tabela_glavno[[#This Row],[Klasifikacija]],Tabela_zbiralec_EKOL[Klasifikacija],0))</f>
        <v>Laze</v>
      </c>
      <c r="G259" s="13" t="str" cm="1">
        <f t="array" ref="G259">_xlfn.TEXTJOIN(", ",TRUE,IF(Tabela_odstranjevanje[Klasifikacija]=Tabela_glavno[[#This Row],[Klasifikacija]],Tabela_odstranjevanje[Prejemnik],""))</f>
        <v>Kemis</v>
      </c>
      <c r="H259" s="14" t="str">
        <f>IF(IFERROR(MATCH(Tabela_glavno[[#This Row],[Klasifikacija]],Tabela_mesanica_190204[Klasifikacija],0),0)&gt;0,"DA","NE")</f>
        <v>DA</v>
      </c>
      <c r="I259" s="14" t="str" cm="1">
        <f t="array" ref="I25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 AGR</v>
      </c>
      <c r="J259" s="14" t="str">
        <f>IF(IFERROR(MATCH(Tabela_glavno[[#This Row],[Klasifikacija]],Tabela_mesanica_190208[Klasifikacija],0),0)&gt;0,"DA","NE")</f>
        <v>DA</v>
      </c>
      <c r="K259" s="14"/>
      <c r="L259" s="14" t="str">
        <f>IF(IFERROR(MATCH(Tabela_glavno[[#This Row],[Klasifikacija]],Tabela_EKO_03_03_baterije[Klasifikacija],0),0)&gt;0,"DA","NE")</f>
        <v>NE</v>
      </c>
      <c r="M259" s="15"/>
    </row>
    <row r="260" spans="1:13" ht="30" customHeight="1" thickBot="1" x14ac:dyDescent="0.3">
      <c r="A260" s="11" t="s">
        <v>46</v>
      </c>
      <c r="B260" s="12" t="str">
        <f>INDEX(Tabela_seznam_klasifikacij[Naziv odpadka],MATCH(Tabela_glavno[[#This Row],[Klasifikacija]],Tabela_seznam_klasifikacij[Klasifikacijska številka],0))</f>
        <v>Odpadki iz odstranjevanja barv ali lakov, ki niso navedeni pod 08 01 17</v>
      </c>
      <c r="C260" s="12" t="str">
        <f>IFERROR(INDEX(Tabela_porocilo_o_nevarnih_lastnostih[Opomba],MATCH(Tabela_glavno[[#This Row],[Klasifikacija]],Tabela_porocilo_o_nevarnih_lastnostih[Klasifikacija],0)),"NE")</f>
        <v>Za mešanje</v>
      </c>
      <c r="D26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60" s="13" t="str">
        <f>INDEX(Tabela_zbiralec_EKOL[Dovoljeno zbiranje],MATCH(Tabela_glavno[[#This Row],[Klasifikacija]],Tabela_zbiralec_EKOL[Klasifikacija],0))</f>
        <v>DA</v>
      </c>
      <c r="F260" s="13" t="str">
        <f>INDEX(Tabela_zbiralec_EKOL[Zbirna mesta],MATCH(Tabela_glavno[[#This Row],[Klasifikacija]],Tabela_zbiralec_EKOL[Klasifikacija],0))</f>
        <v>Laze</v>
      </c>
      <c r="G260" s="13" t="str" cm="1">
        <f t="array" ref="G260">_xlfn.TEXTJOIN(", ",TRUE,IF(Tabela_odstranjevanje[Klasifikacija]=Tabela_glavno[[#This Row],[Klasifikacija]],Tabela_odstranjevanje[Prejemnik],""))</f>
        <v/>
      </c>
      <c r="H260" s="14" t="str">
        <f>IF(IFERROR(MATCH(Tabela_glavno[[#This Row],[Klasifikacija]],Tabela_mesanica_190204[Klasifikacija],0),0)&gt;0,"DA","NE")</f>
        <v>DA</v>
      </c>
      <c r="I260" s="14" t="str" cm="1">
        <f t="array" ref="I26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0" s="14" t="str">
        <f>IF(IFERROR(MATCH(Tabela_glavno[[#This Row],[Klasifikacija]],Tabela_mesanica_190208[Klasifikacija],0),0)&gt;0,"DA","NE")</f>
        <v>DA</v>
      </c>
      <c r="K260" s="14"/>
      <c r="L260" s="14" t="str">
        <f>IF(IFERROR(MATCH(Tabela_glavno[[#This Row],[Klasifikacija]],Tabela_EKO_03_03_baterije[Klasifikacija],0),0)&gt;0,"DA","NE")</f>
        <v>NE</v>
      </c>
      <c r="M260" s="15"/>
    </row>
    <row r="261" spans="1:13" ht="30" customHeight="1" thickBot="1" x14ac:dyDescent="0.3">
      <c r="A261" s="11" t="s">
        <v>47</v>
      </c>
      <c r="B261" s="12" t="str">
        <f>INDEX(Tabela_seznam_klasifikacij[Naziv odpadka],MATCH(Tabela_glavno[[#This Row],[Klasifikacija]],Tabela_seznam_klasifikacij[Klasifikacijska številka],0))</f>
        <v>Vodne suspenzije, ki vsebujejo barve in lake, ki vsebujejo organska topila ali druge nevarne snovi</v>
      </c>
      <c r="C261" s="12" t="str">
        <f>IFERROR(INDEX(Tabela_porocilo_o_nevarnih_lastnostih[Opomba],MATCH(Tabela_glavno[[#This Row],[Klasifikacija]],Tabela_porocilo_o_nevarnih_lastnostih[Klasifikacija],0)),"NE")</f>
        <v>NE</v>
      </c>
      <c r="D26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61" s="13" t="str">
        <f>INDEX(Tabela_zbiralec_EKOL[Dovoljeno zbiranje],MATCH(Tabela_glavno[[#This Row],[Klasifikacija]],Tabela_zbiralec_EKOL[Klasifikacija],0))</f>
        <v>DA</v>
      </c>
      <c r="F261" s="13" t="str">
        <f>INDEX(Tabela_zbiralec_EKOL[Zbirna mesta],MATCH(Tabela_glavno[[#This Row],[Klasifikacija]],Tabela_zbiralec_EKOL[Klasifikacija],0))</f>
        <v>Laze</v>
      </c>
      <c r="G261" s="13" t="str" cm="1">
        <f t="array" ref="G261">_xlfn.TEXTJOIN(", ",TRUE,IF(Tabela_odstranjevanje[Klasifikacija]=Tabela_glavno[[#This Row],[Klasifikacija]],Tabela_odstranjevanje[Prejemnik],""))</f>
        <v>Veolia Umweltservice, Kemis, SOVAG</v>
      </c>
      <c r="H261" s="14" t="str">
        <f>IF(IFERROR(MATCH(Tabela_glavno[[#This Row],[Klasifikacija]],Tabela_mesanica_190204[Klasifikacija],0),0)&gt;0,"DA","NE")</f>
        <v>NE</v>
      </c>
      <c r="I261" s="14" t="str" cm="1">
        <f t="array" ref="I26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261" s="14" t="str">
        <f>IF(IFERROR(MATCH(Tabela_glavno[[#This Row],[Klasifikacija]],Tabela_mesanica_190208[Klasifikacija],0),0)&gt;0,"DA","NE")</f>
        <v>DA</v>
      </c>
      <c r="K261" s="14"/>
      <c r="L261" s="14" t="str">
        <f>IF(IFERROR(MATCH(Tabela_glavno[[#This Row],[Klasifikacija]],Tabela_EKO_03_03_baterije[Klasifikacija],0),0)&gt;0,"DA","NE")</f>
        <v>NE</v>
      </c>
      <c r="M261" s="15"/>
    </row>
    <row r="262" spans="1:13" ht="30" customHeight="1" thickBot="1" x14ac:dyDescent="0.3">
      <c r="A262" s="11" t="s">
        <v>158</v>
      </c>
      <c r="B262" s="12" t="str">
        <f>INDEX(Tabela_seznam_klasifikacij[Naziv odpadka],MATCH(Tabela_glavno[[#This Row],[Klasifikacija]],Tabela_seznam_klasifikacij[Klasifikacijska številka],0))</f>
        <v>Vodne suspenzije, ki vsebujejo barve ali lake, ki niso navedene pod 08 01 19</v>
      </c>
      <c r="C262" s="12" t="str">
        <f>IFERROR(INDEX(Tabela_porocilo_o_nevarnih_lastnostih[Opomba],MATCH(Tabela_glavno[[#This Row],[Klasifikacija]],Tabela_porocilo_o_nevarnih_lastnostih[Klasifikacija],0)),"NE")</f>
        <v>Za mešanje</v>
      </c>
      <c r="D26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62" s="13" t="str">
        <f>INDEX(Tabela_zbiralec_EKOL[Dovoljeno zbiranje],MATCH(Tabela_glavno[[#This Row],[Klasifikacija]],Tabela_zbiralec_EKOL[Klasifikacija],0))</f>
        <v>DA</v>
      </c>
      <c r="F262" s="13" t="str">
        <f>INDEX(Tabela_zbiralec_EKOL[Zbirna mesta],MATCH(Tabela_glavno[[#This Row],[Klasifikacija]],Tabela_zbiralec_EKOL[Klasifikacija],0))</f>
        <v>Laze</v>
      </c>
      <c r="G262" s="13" t="str" cm="1">
        <f t="array" ref="G262">_xlfn.TEXTJOIN(", ",TRUE,IF(Tabela_odstranjevanje[Klasifikacija]=Tabela_glavno[[#This Row],[Klasifikacija]],Tabela_odstranjevanje[Prejemnik],""))</f>
        <v>Kemis</v>
      </c>
      <c r="H262" s="14" t="str">
        <f>IF(IFERROR(MATCH(Tabela_glavno[[#This Row],[Klasifikacija]],Tabela_mesanica_190204[Klasifikacija],0),0)&gt;0,"DA","NE")</f>
        <v>NE</v>
      </c>
      <c r="I262" s="14" t="str" cm="1">
        <f t="array" ref="I26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2" s="14" t="str">
        <f>IF(IFERROR(MATCH(Tabela_glavno[[#This Row],[Klasifikacija]],Tabela_mesanica_190208[Klasifikacija],0),0)&gt;0,"DA","NE")</f>
        <v>DA</v>
      </c>
      <c r="K262" s="14"/>
      <c r="L262" s="14" t="str">
        <f>IF(IFERROR(MATCH(Tabela_glavno[[#This Row],[Klasifikacija]],Tabela_EKO_03_03_baterije[Klasifikacija],0),0)&gt;0,"DA","NE")</f>
        <v>NE</v>
      </c>
      <c r="M262" s="15"/>
    </row>
    <row r="263" spans="1:13" ht="30" customHeight="1" thickBot="1" x14ac:dyDescent="0.3">
      <c r="A263" s="11" t="s">
        <v>48</v>
      </c>
      <c r="B263" s="12" t="str">
        <f>INDEX(Tabela_seznam_klasifikacij[Naziv odpadka],MATCH(Tabela_glavno[[#This Row],[Klasifikacija]],Tabela_seznam_klasifikacij[Klasifikacijska številka],0))</f>
        <v>Odpadna sredstva za odstranjevanje barv ali lakov</v>
      </c>
      <c r="C263" s="12" t="str">
        <f>IFERROR(INDEX(Tabela_porocilo_o_nevarnih_lastnostih[Opomba],MATCH(Tabela_glavno[[#This Row],[Klasifikacija]],Tabela_porocilo_o_nevarnih_lastnostih[Klasifikacija],0)),"NE")</f>
        <v>NE</v>
      </c>
      <c r="D26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63" s="13" t="str">
        <f>INDEX(Tabela_zbiralec_EKOL[Dovoljeno zbiranje],MATCH(Tabela_glavno[[#This Row],[Klasifikacija]],Tabela_zbiralec_EKOL[Klasifikacija],0))</f>
        <v>DA</v>
      </c>
      <c r="F263" s="13" t="str">
        <f>INDEX(Tabela_zbiralec_EKOL[Zbirna mesta],MATCH(Tabela_glavno[[#This Row],[Klasifikacija]],Tabela_zbiralec_EKOL[Klasifikacija],0))</f>
        <v>Laze</v>
      </c>
      <c r="G263" s="13" t="str" cm="1">
        <f t="array" ref="G263">_xlfn.TEXTJOIN(", ",TRUE,IF(Tabela_odstranjevanje[Klasifikacija]=Tabela_glavno[[#This Row],[Klasifikacija]],Tabela_odstranjevanje[Prejemnik],""))</f>
        <v/>
      </c>
      <c r="H263" s="14" t="str">
        <f>IF(IFERROR(MATCH(Tabela_glavno[[#This Row],[Klasifikacija]],Tabela_mesanica_190204[Klasifikacija],0),0)&gt;0,"DA","NE")</f>
        <v>DA</v>
      </c>
      <c r="I263" s="14" t="str" cm="1">
        <f t="array" ref="I26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 AGR</v>
      </c>
      <c r="J263" s="14" t="str">
        <f>IF(IFERROR(MATCH(Tabela_glavno[[#This Row],[Klasifikacija]],Tabela_mesanica_190208[Klasifikacija],0),0)&gt;0,"DA","NE")</f>
        <v>DA</v>
      </c>
      <c r="K263" s="14"/>
      <c r="L263" s="14" t="str">
        <f>IF(IFERROR(MATCH(Tabela_glavno[[#This Row],[Klasifikacija]],Tabela_EKO_03_03_baterije[Klasifikacija],0),0)&gt;0,"DA","NE")</f>
        <v>NE</v>
      </c>
      <c r="M263" s="15"/>
    </row>
    <row r="264" spans="1:13" ht="30" customHeight="1" thickBot="1" x14ac:dyDescent="0.3">
      <c r="A264" s="11" t="s">
        <v>49</v>
      </c>
      <c r="B264" s="12" t="str">
        <f>INDEX(Tabela_seznam_klasifikacij[Naziv odpadka],MATCH(Tabela_glavno[[#This Row],[Klasifikacija]],Tabela_seznam_klasifikacij[Klasifikacijska številka],0))</f>
        <v>Drugi tovrstni odpadki</v>
      </c>
      <c r="C264" s="12" t="str">
        <f>IFERROR(INDEX(Tabela_porocilo_o_nevarnih_lastnostih[Opomba],MATCH(Tabela_glavno[[#This Row],[Klasifikacija]],Tabela_porocilo_o_nevarnih_lastnostih[Klasifikacija],0)),"NE")</f>
        <v>Za mešanje</v>
      </c>
      <c r="D26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64" s="13" t="str">
        <f>INDEX(Tabela_zbiralec_EKOL[Dovoljeno zbiranje],MATCH(Tabela_glavno[[#This Row],[Klasifikacija]],Tabela_zbiralec_EKOL[Klasifikacija],0))</f>
        <v>DA</v>
      </c>
      <c r="F264" s="13" t="str">
        <f>INDEX(Tabela_zbiralec_EKOL[Zbirna mesta],MATCH(Tabela_glavno[[#This Row],[Klasifikacija]],Tabela_zbiralec_EKOL[Klasifikacija],0))</f>
        <v>Laze</v>
      </c>
      <c r="G264" s="13" t="str" cm="1">
        <f t="array" ref="G264">_xlfn.TEXTJOIN(", ",TRUE,IF(Tabela_odstranjevanje[Klasifikacija]=Tabela_glavno[[#This Row],[Klasifikacija]],Tabela_odstranjevanje[Prejemnik],""))</f>
        <v/>
      </c>
      <c r="H264" s="14" t="str">
        <f>IF(IFERROR(MATCH(Tabela_glavno[[#This Row],[Klasifikacija]],Tabela_mesanica_190204[Klasifikacija],0),0)&gt;0,"DA","NE")</f>
        <v>DA</v>
      </c>
      <c r="I264" s="14" t="str" cm="1">
        <f t="array" ref="I26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4" s="14" t="str">
        <f>IF(IFERROR(MATCH(Tabela_glavno[[#This Row],[Klasifikacija]],Tabela_mesanica_190208[Klasifikacija],0),0)&gt;0,"DA","NE")</f>
        <v>NE</v>
      </c>
      <c r="K264" s="14"/>
      <c r="L264" s="14" t="str">
        <f>IF(IFERROR(MATCH(Tabela_glavno[[#This Row],[Klasifikacija]],Tabela_EKO_03_03_baterije[Klasifikacija],0),0)&gt;0,"DA","NE")</f>
        <v>NE</v>
      </c>
      <c r="M264" s="15"/>
    </row>
    <row r="265" spans="1:13" ht="30" customHeight="1" thickBot="1" x14ac:dyDescent="0.3">
      <c r="A265" s="11" t="s">
        <v>50</v>
      </c>
      <c r="B265" s="12" t="str">
        <f>INDEX(Tabela_seznam_klasifikacij[Naziv odpadka],MATCH(Tabela_glavno[[#This Row],[Klasifikacija]],Tabela_seznam_klasifikacij[Klasifikacijska številka],0))</f>
        <v>Odpadna praškasta sredstva za površinsko zaščito</v>
      </c>
      <c r="C265" s="12" t="str">
        <f>IFERROR(INDEX(Tabela_porocilo_o_nevarnih_lastnostih[Opomba],MATCH(Tabela_glavno[[#This Row],[Klasifikacija]],Tabela_porocilo_o_nevarnih_lastnostih[Klasifikacija],0)),"NE")</f>
        <v>NE</v>
      </c>
      <c r="D26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65" s="13" t="str">
        <f>INDEX(Tabela_zbiralec_EKOL[Dovoljeno zbiranje],MATCH(Tabela_glavno[[#This Row],[Klasifikacija]],Tabela_zbiralec_EKOL[Klasifikacija],0))</f>
        <v>DA</v>
      </c>
      <c r="F265" s="13" t="str">
        <f>INDEX(Tabela_zbiralec_EKOL[Zbirna mesta],MATCH(Tabela_glavno[[#This Row],[Klasifikacija]],Tabela_zbiralec_EKOL[Klasifikacija],0))</f>
        <v>Laze</v>
      </c>
      <c r="G265" s="13" t="str" cm="1">
        <f t="array" ref="G265">_xlfn.TEXTJOIN(", ",TRUE,IF(Tabela_odstranjevanje[Klasifikacija]=Tabela_glavno[[#This Row],[Klasifikacija]],Tabela_odstranjevanje[Prejemnik],""))</f>
        <v>Kemis, Ekologija</v>
      </c>
      <c r="H265" s="14" t="str">
        <f>IF(IFERROR(MATCH(Tabela_glavno[[#This Row],[Klasifikacija]],Tabela_mesanica_190204[Klasifikacija],0),0)&gt;0,"DA","NE")</f>
        <v>DA</v>
      </c>
      <c r="I265" s="14" t="str" cm="1">
        <f t="array" ref="I26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5" s="14" t="str">
        <f>IF(IFERROR(MATCH(Tabela_glavno[[#This Row],[Klasifikacija]],Tabela_mesanica_190208[Klasifikacija],0),0)&gt;0,"DA","NE")</f>
        <v>NE</v>
      </c>
      <c r="K265" s="14"/>
      <c r="L265" s="14" t="str">
        <f>IF(IFERROR(MATCH(Tabela_glavno[[#This Row],[Klasifikacija]],Tabela_EKO_03_03_baterije[Klasifikacija],0),0)&gt;0,"DA","NE")</f>
        <v>NE</v>
      </c>
      <c r="M265" s="15"/>
    </row>
    <row r="266" spans="1:13" ht="30" customHeight="1" thickBot="1" x14ac:dyDescent="0.3">
      <c r="A266" s="11" t="s">
        <v>51</v>
      </c>
      <c r="B266" s="12" t="str">
        <f>INDEX(Tabela_seznam_klasifikacij[Naziv odpadka],MATCH(Tabela_glavno[[#This Row],[Klasifikacija]],Tabela_seznam_klasifikacij[Klasifikacijska številka],0))</f>
        <v>Vodni mulji, ki vsebujejo keramične materiale</v>
      </c>
      <c r="C266" s="12" t="str">
        <f>IFERROR(INDEX(Tabela_porocilo_o_nevarnih_lastnostih[Opomba],MATCH(Tabela_glavno[[#This Row],[Klasifikacija]],Tabela_porocilo_o_nevarnih_lastnostih[Klasifikacija],0)),"NE")</f>
        <v>NE</v>
      </c>
      <c r="D26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66" s="13" t="str">
        <f>INDEX(Tabela_zbiralec_EKOL[Dovoljeno zbiranje],MATCH(Tabela_glavno[[#This Row],[Klasifikacija]],Tabela_zbiralec_EKOL[Klasifikacija],0))</f>
        <v>DA</v>
      </c>
      <c r="F266" s="13" t="str">
        <f>INDEX(Tabela_zbiralec_EKOL[Zbirna mesta],MATCH(Tabela_glavno[[#This Row],[Klasifikacija]],Tabela_zbiralec_EKOL[Klasifikacija],0))</f>
        <v>Laze</v>
      </c>
      <c r="G266" s="13" t="str" cm="1">
        <f t="array" ref="G266">_xlfn.TEXTJOIN(", ",TRUE,IF(Tabela_odstranjevanje[Klasifikacija]=Tabela_glavno[[#This Row],[Klasifikacija]],Tabela_odstranjevanje[Prejemnik],""))</f>
        <v/>
      </c>
      <c r="H266" s="14" t="str">
        <f>IF(IFERROR(MATCH(Tabela_glavno[[#This Row],[Klasifikacija]],Tabela_mesanica_190204[Klasifikacija],0),0)&gt;0,"DA","NE")</f>
        <v>DA</v>
      </c>
      <c r="I266" s="14" t="str" cm="1">
        <f t="array" ref="I26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6" s="14" t="str">
        <f>IF(IFERROR(MATCH(Tabela_glavno[[#This Row],[Klasifikacija]],Tabela_mesanica_190208[Klasifikacija],0),0)&gt;0,"DA","NE")</f>
        <v>NE</v>
      </c>
      <c r="K266" s="14"/>
      <c r="L266" s="14" t="str">
        <f>IF(IFERROR(MATCH(Tabela_glavno[[#This Row],[Klasifikacija]],Tabela_EKO_03_03_baterije[Klasifikacija],0),0)&gt;0,"DA","NE")</f>
        <v>NE</v>
      </c>
      <c r="M266" s="15"/>
    </row>
    <row r="267" spans="1:13" ht="30" customHeight="1" thickBot="1" x14ac:dyDescent="0.3">
      <c r="A267" s="11" t="s">
        <v>434</v>
      </c>
      <c r="B267" s="12" t="str">
        <f>INDEX(Tabela_seznam_klasifikacij[Naziv odpadka],MATCH(Tabela_glavno[[#This Row],[Klasifikacija]],Tabela_seznam_klasifikacij[Klasifikacijska številka],0))</f>
        <v>Vodne suspenzije, ki vsebujejo keramične materiale</v>
      </c>
      <c r="C267" s="12" t="str">
        <f>IFERROR(INDEX(Tabela_porocilo_o_nevarnih_lastnostih[Opomba],MATCH(Tabela_glavno[[#This Row],[Klasifikacija]],Tabela_porocilo_o_nevarnih_lastnostih[Klasifikacija],0)),"NE")</f>
        <v>NE</v>
      </c>
      <c r="D26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67" s="13" t="str">
        <f>INDEX(Tabela_zbiralec_EKOL[Dovoljeno zbiranje],MATCH(Tabela_glavno[[#This Row],[Klasifikacija]],Tabela_zbiralec_EKOL[Klasifikacija],0))</f>
        <v>DA</v>
      </c>
      <c r="F267" s="13" t="str">
        <f>INDEX(Tabela_zbiralec_EKOL[Zbirna mesta],MATCH(Tabela_glavno[[#This Row],[Klasifikacija]],Tabela_zbiralec_EKOL[Klasifikacija],0))</f>
        <v>Laze</v>
      </c>
      <c r="G267" s="13" t="str" cm="1">
        <f t="array" ref="G267">_xlfn.TEXTJOIN(", ",TRUE,IF(Tabela_odstranjevanje[Klasifikacija]=Tabela_glavno[[#This Row],[Klasifikacija]],Tabela_odstranjevanje[Prejemnik],""))</f>
        <v/>
      </c>
      <c r="H267" s="14" t="str">
        <f>IF(IFERROR(MATCH(Tabela_glavno[[#This Row],[Klasifikacija]],Tabela_mesanica_190204[Klasifikacija],0),0)&gt;0,"DA","NE")</f>
        <v>NE</v>
      </c>
      <c r="I267" s="14" t="str" cm="1">
        <f t="array" ref="I26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7" s="14" t="str">
        <f>IF(IFERROR(MATCH(Tabela_glavno[[#This Row],[Klasifikacija]],Tabela_mesanica_190208[Klasifikacija],0),0)&gt;0,"DA","NE")</f>
        <v>NE</v>
      </c>
      <c r="K267" s="14"/>
      <c r="L267" s="14" t="str">
        <f>IF(IFERROR(MATCH(Tabela_glavno[[#This Row],[Klasifikacija]],Tabela_EKO_03_03_baterije[Klasifikacija],0),0)&gt;0,"DA","NE")</f>
        <v>NE</v>
      </c>
      <c r="M267" s="15"/>
    </row>
    <row r="268" spans="1:13" ht="30" customHeight="1" thickBot="1" x14ac:dyDescent="0.3">
      <c r="A268" s="11" t="s">
        <v>435</v>
      </c>
      <c r="B268" s="12" t="str">
        <f>INDEX(Tabela_seznam_klasifikacij[Naziv odpadka],MATCH(Tabela_glavno[[#This Row],[Klasifikacija]],Tabela_seznam_klasifikacij[Klasifikacijska številka],0))</f>
        <v>Drugi tovrstni odpadki</v>
      </c>
      <c r="C268" s="12" t="str">
        <f>IFERROR(INDEX(Tabela_porocilo_o_nevarnih_lastnostih[Opomba],MATCH(Tabela_glavno[[#This Row],[Klasifikacija]],Tabela_porocilo_o_nevarnih_lastnostih[Klasifikacija],0)),"NE")</f>
        <v>NE</v>
      </c>
      <c r="D26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68" s="13" t="str">
        <f>INDEX(Tabela_zbiralec_EKOL[Dovoljeno zbiranje],MATCH(Tabela_glavno[[#This Row],[Klasifikacija]],Tabela_zbiralec_EKOL[Klasifikacija],0))</f>
        <v>DA</v>
      </c>
      <c r="F268" s="13" t="str">
        <f>INDEX(Tabela_zbiralec_EKOL[Zbirna mesta],MATCH(Tabela_glavno[[#This Row],[Klasifikacija]],Tabela_zbiralec_EKOL[Klasifikacija],0))</f>
        <v>Laze</v>
      </c>
      <c r="G268" s="13" t="str" cm="1">
        <f t="array" ref="G268">_xlfn.TEXTJOIN(", ",TRUE,IF(Tabela_odstranjevanje[Klasifikacija]=Tabela_glavno[[#This Row],[Klasifikacija]],Tabela_odstranjevanje[Prejemnik],""))</f>
        <v/>
      </c>
      <c r="H268" s="14" t="str">
        <f>IF(IFERROR(MATCH(Tabela_glavno[[#This Row],[Klasifikacija]],Tabela_mesanica_190204[Klasifikacija],0),0)&gt;0,"DA","NE")</f>
        <v>NE</v>
      </c>
      <c r="I268" s="14" t="str" cm="1">
        <f t="array" ref="I26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8" s="14" t="str">
        <f>IF(IFERROR(MATCH(Tabela_glavno[[#This Row],[Klasifikacija]],Tabela_mesanica_190208[Klasifikacija],0),0)&gt;0,"DA","NE")</f>
        <v>NE</v>
      </c>
      <c r="K268" s="14"/>
      <c r="L268" s="14" t="str">
        <f>IF(IFERROR(MATCH(Tabela_glavno[[#This Row],[Klasifikacija]],Tabela_EKO_03_03_baterije[Klasifikacija],0),0)&gt;0,"DA","NE")</f>
        <v>NE</v>
      </c>
      <c r="M268" s="15"/>
    </row>
    <row r="269" spans="1:13" ht="30" customHeight="1" thickBot="1" x14ac:dyDescent="0.3">
      <c r="A269" s="11" t="s">
        <v>52</v>
      </c>
      <c r="B269" s="12" t="str">
        <f>INDEX(Tabela_seznam_klasifikacij[Naziv odpadka],MATCH(Tabela_glavno[[#This Row],[Klasifikacija]],Tabela_seznam_klasifikacij[Klasifikacijska številka],0))</f>
        <v>Vodni mulji, ki vsebujejo tiskarske barve</v>
      </c>
      <c r="C269" s="12" t="str">
        <f>IFERROR(INDEX(Tabela_porocilo_o_nevarnih_lastnostih[Opomba],MATCH(Tabela_glavno[[#This Row],[Klasifikacija]],Tabela_porocilo_o_nevarnih_lastnostih[Klasifikacija],0)),"NE")</f>
        <v>NE</v>
      </c>
      <c r="D26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69" s="13" t="str">
        <f>INDEX(Tabela_zbiralec_EKOL[Dovoljeno zbiranje],MATCH(Tabela_glavno[[#This Row],[Klasifikacija]],Tabela_zbiralec_EKOL[Klasifikacija],0))</f>
        <v>DA</v>
      </c>
      <c r="F269" s="13" t="str">
        <f>INDEX(Tabela_zbiralec_EKOL[Zbirna mesta],MATCH(Tabela_glavno[[#This Row],[Klasifikacija]],Tabela_zbiralec_EKOL[Klasifikacija],0))</f>
        <v>Laze</v>
      </c>
      <c r="G269" s="13" t="str" cm="1">
        <f t="array" ref="G269">_xlfn.TEXTJOIN(", ",TRUE,IF(Tabela_odstranjevanje[Klasifikacija]=Tabela_glavno[[#This Row],[Klasifikacija]],Tabela_odstranjevanje[Prejemnik],""))</f>
        <v/>
      </c>
      <c r="H269" s="14" t="str">
        <f>IF(IFERROR(MATCH(Tabela_glavno[[#This Row],[Klasifikacija]],Tabela_mesanica_190204[Klasifikacija],0),0)&gt;0,"DA","NE")</f>
        <v>DA</v>
      </c>
      <c r="I269" s="14" t="str" cm="1">
        <f t="array" ref="I26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69" s="14" t="str">
        <f>IF(IFERROR(MATCH(Tabela_glavno[[#This Row],[Klasifikacija]],Tabela_mesanica_190208[Klasifikacija],0),0)&gt;0,"DA","NE")</f>
        <v>NE</v>
      </c>
      <c r="K269" s="14"/>
      <c r="L269" s="14" t="str">
        <f>IF(IFERROR(MATCH(Tabela_glavno[[#This Row],[Klasifikacija]],Tabela_EKO_03_03_baterije[Klasifikacija],0),0)&gt;0,"DA","NE")</f>
        <v>NE</v>
      </c>
      <c r="M269" s="15"/>
    </row>
    <row r="270" spans="1:13" ht="30" customHeight="1" thickBot="1" x14ac:dyDescent="0.3">
      <c r="A270" s="11" t="s">
        <v>53</v>
      </c>
      <c r="B270" s="12" t="str">
        <f>INDEX(Tabela_seznam_klasifikacij[Naziv odpadka],MATCH(Tabela_glavno[[#This Row],[Klasifikacija]],Tabela_seznam_klasifikacij[Klasifikacijska številka],0))</f>
        <v>Odpadne vodne raztopine, ki vsebujejo tiskarske barve</v>
      </c>
      <c r="C270" s="12" t="str">
        <f>IFERROR(INDEX(Tabela_porocilo_o_nevarnih_lastnostih[Opomba],MATCH(Tabela_glavno[[#This Row],[Klasifikacija]],Tabela_porocilo_o_nevarnih_lastnostih[Klasifikacija],0)),"NE")</f>
        <v>NE</v>
      </c>
      <c r="D27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70" s="13" t="str">
        <f>INDEX(Tabela_zbiralec_EKOL[Dovoljeno zbiranje],MATCH(Tabela_glavno[[#This Row],[Klasifikacija]],Tabela_zbiralec_EKOL[Klasifikacija],0))</f>
        <v>DA</v>
      </c>
      <c r="F270" s="13" t="str">
        <f>INDEX(Tabela_zbiralec_EKOL[Zbirna mesta],MATCH(Tabela_glavno[[#This Row],[Klasifikacija]],Tabela_zbiralec_EKOL[Klasifikacija],0))</f>
        <v>Laze</v>
      </c>
      <c r="G270" s="13" t="str" cm="1">
        <f t="array" ref="G270">_xlfn.TEXTJOIN(", ",TRUE,IF(Tabela_odstranjevanje[Klasifikacija]=Tabela_glavno[[#This Row],[Klasifikacija]],Tabela_odstranjevanje[Prejemnik],""))</f>
        <v/>
      </c>
      <c r="H270" s="14" t="str">
        <f>IF(IFERROR(MATCH(Tabela_glavno[[#This Row],[Klasifikacija]],Tabela_mesanica_190204[Klasifikacija],0),0)&gt;0,"DA","NE")</f>
        <v>NE</v>
      </c>
      <c r="I270" s="14" t="str" cm="1">
        <f t="array" ref="I27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70" s="14" t="str">
        <f>IF(IFERROR(MATCH(Tabela_glavno[[#This Row],[Klasifikacija]],Tabela_mesanica_190208[Klasifikacija],0),0)&gt;0,"DA","NE")</f>
        <v>DA</v>
      </c>
      <c r="K270" s="14"/>
      <c r="L270" s="14" t="str">
        <f>IF(IFERROR(MATCH(Tabela_glavno[[#This Row],[Klasifikacija]],Tabela_EKO_03_03_baterije[Klasifikacija],0),0)&gt;0,"DA","NE")</f>
        <v>NE</v>
      </c>
      <c r="M270" s="15"/>
    </row>
    <row r="271" spans="1:13" ht="30" customHeight="1" thickBot="1" x14ac:dyDescent="0.3">
      <c r="A271" s="11" t="s">
        <v>54</v>
      </c>
      <c r="B271" s="12" t="str">
        <f>INDEX(Tabela_seznam_klasifikacij[Naziv odpadka],MATCH(Tabela_glavno[[#This Row],[Klasifikacija]],Tabela_seznam_klasifikacij[Klasifikacijska številka],0))</f>
        <v>Odpadne tiskarske barve, ki vsebujejo nevarne snovi</v>
      </c>
      <c r="C271" s="12" t="str">
        <f>IFERROR(INDEX(Tabela_porocilo_o_nevarnih_lastnostih[Opomba],MATCH(Tabela_glavno[[#This Row],[Klasifikacija]],Tabela_porocilo_o_nevarnih_lastnostih[Klasifikacija],0)),"NE")</f>
        <v>NE</v>
      </c>
      <c r="D27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71" s="13" t="str">
        <f>INDEX(Tabela_zbiralec_EKOL[Dovoljeno zbiranje],MATCH(Tabela_glavno[[#This Row],[Klasifikacija]],Tabela_zbiralec_EKOL[Klasifikacija],0))</f>
        <v>DA</v>
      </c>
      <c r="F271" s="13" t="str">
        <f>INDEX(Tabela_zbiralec_EKOL[Zbirna mesta],MATCH(Tabela_glavno[[#This Row],[Klasifikacija]],Tabela_zbiralec_EKOL[Klasifikacija],0))</f>
        <v>Laze</v>
      </c>
      <c r="G271" s="13" t="str" cm="1">
        <f t="array" ref="G271">_xlfn.TEXTJOIN(", ",TRUE,IF(Tabela_odstranjevanje[Klasifikacija]=Tabela_glavno[[#This Row],[Klasifikacija]],Tabela_odstranjevanje[Prejemnik],""))</f>
        <v/>
      </c>
      <c r="H271" s="14" t="str">
        <f>IF(IFERROR(MATCH(Tabela_glavno[[#This Row],[Klasifikacija]],Tabela_mesanica_190204[Klasifikacija],0),0)&gt;0,"DA","NE")</f>
        <v>DA</v>
      </c>
      <c r="I271" s="14" t="str" cm="1">
        <f t="array" ref="I27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271" s="14" t="str">
        <f>IF(IFERROR(MATCH(Tabela_glavno[[#This Row],[Klasifikacija]],Tabela_mesanica_190208[Klasifikacija],0),0)&gt;0,"DA","NE")</f>
        <v>DA</v>
      </c>
      <c r="K271" s="14"/>
      <c r="L271" s="14" t="str">
        <f>IF(IFERROR(MATCH(Tabela_glavno[[#This Row],[Klasifikacija]],Tabela_EKO_03_03_baterije[Klasifikacija],0),0)&gt;0,"DA","NE")</f>
        <v>NE</v>
      </c>
      <c r="M271" s="15"/>
    </row>
    <row r="272" spans="1:13" ht="30" customHeight="1" thickBot="1" x14ac:dyDescent="0.3">
      <c r="A272" s="11" t="s">
        <v>159</v>
      </c>
      <c r="B272" s="12" t="str">
        <f>INDEX(Tabela_seznam_klasifikacij[Naziv odpadka],MATCH(Tabela_glavno[[#This Row],[Klasifikacija]],Tabela_seznam_klasifikacij[Klasifikacijska številka],0))</f>
        <v>Odpadne tiskarske barve, ki niso navedene pod 08 03 12</v>
      </c>
      <c r="C272" s="12" t="str">
        <f>IFERROR(INDEX(Tabela_porocilo_o_nevarnih_lastnostih[Opomba],MATCH(Tabela_glavno[[#This Row],[Klasifikacija]],Tabela_porocilo_o_nevarnih_lastnostih[Klasifikacija],0)),"NE")</f>
        <v>Za mešanje</v>
      </c>
      <c r="D27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72" s="13" t="str">
        <f>INDEX(Tabela_zbiralec_EKOL[Dovoljeno zbiranje],MATCH(Tabela_glavno[[#This Row],[Klasifikacija]],Tabela_zbiralec_EKOL[Klasifikacija],0))</f>
        <v>DA</v>
      </c>
      <c r="F272" s="13" t="str">
        <f>INDEX(Tabela_zbiralec_EKOL[Zbirna mesta],MATCH(Tabela_glavno[[#This Row],[Klasifikacija]],Tabela_zbiralec_EKOL[Klasifikacija],0))</f>
        <v>Laze</v>
      </c>
      <c r="G272" s="13" t="str" cm="1">
        <f t="array" ref="G272">_xlfn.TEXTJOIN(", ",TRUE,IF(Tabela_odstranjevanje[Klasifikacija]=Tabela_glavno[[#This Row],[Klasifikacija]],Tabela_odstranjevanje[Prejemnik],""))</f>
        <v/>
      </c>
      <c r="H272" s="14" t="str">
        <f>IF(IFERROR(MATCH(Tabela_glavno[[#This Row],[Klasifikacija]],Tabela_mesanica_190204[Klasifikacija],0),0)&gt;0,"DA","NE")</f>
        <v>NE</v>
      </c>
      <c r="I272" s="14" t="str" cm="1">
        <f t="array" ref="I27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72" s="14" t="str">
        <f>IF(IFERROR(MATCH(Tabela_glavno[[#This Row],[Klasifikacija]],Tabela_mesanica_190208[Klasifikacija],0),0)&gt;0,"DA","NE")</f>
        <v>DA</v>
      </c>
      <c r="K272" s="14"/>
      <c r="L272" s="14" t="str">
        <f>IF(IFERROR(MATCH(Tabela_glavno[[#This Row],[Klasifikacija]],Tabela_EKO_03_03_baterije[Klasifikacija],0),0)&gt;0,"DA","NE")</f>
        <v>NE</v>
      </c>
      <c r="M272" s="15"/>
    </row>
    <row r="273" spans="1:13" ht="30" customHeight="1" thickBot="1" x14ac:dyDescent="0.3">
      <c r="A273" s="11" t="s">
        <v>55</v>
      </c>
      <c r="B273" s="12" t="str">
        <f>INDEX(Tabela_seznam_klasifikacij[Naziv odpadka],MATCH(Tabela_glavno[[#This Row],[Klasifikacija]],Tabela_seznam_klasifikacij[Klasifikacijska številka],0))</f>
        <v>Mulji tiskarskih barv, ki vsebujejo nevarne snovi</v>
      </c>
      <c r="C273" s="12" t="str">
        <f>IFERROR(INDEX(Tabela_porocilo_o_nevarnih_lastnostih[Opomba],MATCH(Tabela_glavno[[#This Row],[Klasifikacija]],Tabela_porocilo_o_nevarnih_lastnostih[Klasifikacija],0)),"NE")</f>
        <v>NE</v>
      </c>
      <c r="D27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73" s="13" t="str">
        <f>INDEX(Tabela_zbiralec_EKOL[Dovoljeno zbiranje],MATCH(Tabela_glavno[[#This Row],[Klasifikacija]],Tabela_zbiralec_EKOL[Klasifikacija],0))</f>
        <v>DA</v>
      </c>
      <c r="F273" s="13" t="str">
        <f>INDEX(Tabela_zbiralec_EKOL[Zbirna mesta],MATCH(Tabela_glavno[[#This Row],[Klasifikacija]],Tabela_zbiralec_EKOL[Klasifikacija],0))</f>
        <v>Laze</v>
      </c>
      <c r="G273" s="13" t="str" cm="1">
        <f t="array" ref="G273">_xlfn.TEXTJOIN(", ",TRUE,IF(Tabela_odstranjevanje[Klasifikacija]=Tabela_glavno[[#This Row],[Klasifikacija]],Tabela_odstranjevanje[Prejemnik],""))</f>
        <v/>
      </c>
      <c r="H273" s="14" t="str">
        <f>IF(IFERROR(MATCH(Tabela_glavno[[#This Row],[Klasifikacija]],Tabela_mesanica_190204[Klasifikacija],0),0)&gt;0,"DA","NE")</f>
        <v>DA</v>
      </c>
      <c r="I273" s="14" t="str" cm="1">
        <f t="array" ref="I27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273" s="14" t="str">
        <f>IF(IFERROR(MATCH(Tabela_glavno[[#This Row],[Klasifikacija]],Tabela_mesanica_190208[Klasifikacija],0),0)&gt;0,"DA","NE")</f>
        <v>NE</v>
      </c>
      <c r="K273" s="14"/>
      <c r="L273" s="14" t="str">
        <f>IF(IFERROR(MATCH(Tabela_glavno[[#This Row],[Klasifikacija]],Tabela_EKO_03_03_baterije[Klasifikacija],0),0)&gt;0,"DA","NE")</f>
        <v>NE</v>
      </c>
      <c r="M273" s="15"/>
    </row>
    <row r="274" spans="1:13" ht="30" customHeight="1" thickBot="1" x14ac:dyDescent="0.3">
      <c r="A274" s="11" t="s">
        <v>442</v>
      </c>
      <c r="B274" s="12" t="str">
        <f>INDEX(Tabela_seznam_klasifikacij[Naziv odpadka],MATCH(Tabela_glavno[[#This Row],[Klasifikacija]],Tabela_seznam_klasifikacij[Klasifikacijska številka],0))</f>
        <v>Mulji tiskarskih barv, ki niso navedeni pod 08 03 14</v>
      </c>
      <c r="C274" s="12" t="str">
        <f>IFERROR(INDEX(Tabela_porocilo_o_nevarnih_lastnostih[Opomba],MATCH(Tabela_glavno[[#This Row],[Klasifikacija]],Tabela_porocilo_o_nevarnih_lastnostih[Klasifikacija],0)),"NE")</f>
        <v>NE</v>
      </c>
      <c r="D27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74" s="13" t="str">
        <f>INDEX(Tabela_zbiralec_EKOL[Dovoljeno zbiranje],MATCH(Tabela_glavno[[#This Row],[Klasifikacija]],Tabela_zbiralec_EKOL[Klasifikacija],0))</f>
        <v>DA</v>
      </c>
      <c r="F274" s="13" t="str">
        <f>INDEX(Tabela_zbiralec_EKOL[Zbirna mesta],MATCH(Tabela_glavno[[#This Row],[Klasifikacija]],Tabela_zbiralec_EKOL[Klasifikacija],0))</f>
        <v>Laze</v>
      </c>
      <c r="G274" s="13" t="str" cm="1">
        <f t="array" ref="G274">_xlfn.TEXTJOIN(", ",TRUE,IF(Tabela_odstranjevanje[Klasifikacija]=Tabela_glavno[[#This Row],[Klasifikacija]],Tabela_odstranjevanje[Prejemnik],""))</f>
        <v/>
      </c>
      <c r="H274" s="14" t="str">
        <f>IF(IFERROR(MATCH(Tabela_glavno[[#This Row],[Klasifikacija]],Tabela_mesanica_190204[Klasifikacija],0),0)&gt;0,"DA","NE")</f>
        <v>NE</v>
      </c>
      <c r="I274" s="14" t="str" cm="1">
        <f t="array" ref="I27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74" s="14" t="str">
        <f>IF(IFERROR(MATCH(Tabela_glavno[[#This Row],[Klasifikacija]],Tabela_mesanica_190208[Klasifikacija],0),0)&gt;0,"DA","NE")</f>
        <v>NE</v>
      </c>
      <c r="K274" s="14"/>
      <c r="L274" s="14" t="str">
        <f>IF(IFERROR(MATCH(Tabela_glavno[[#This Row],[Klasifikacija]],Tabela_EKO_03_03_baterije[Klasifikacija],0),0)&gt;0,"DA","NE")</f>
        <v>NE</v>
      </c>
      <c r="M274" s="15"/>
    </row>
    <row r="275" spans="1:13" ht="30" customHeight="1" thickBot="1" x14ac:dyDescent="0.3">
      <c r="A275" s="11" t="s">
        <v>160</v>
      </c>
      <c r="B275" s="12" t="str">
        <f>INDEX(Tabela_seznam_klasifikacij[Naziv odpadka],MATCH(Tabela_glavno[[#This Row],[Klasifikacija]],Tabela_seznam_klasifikacij[Klasifikacijska številka],0))</f>
        <v>Odpadne raztopine za jedkanje</v>
      </c>
      <c r="C275" s="12" t="str">
        <f>IFERROR(INDEX(Tabela_porocilo_o_nevarnih_lastnostih[Opomba],MATCH(Tabela_glavno[[#This Row],[Klasifikacija]],Tabela_porocilo_o_nevarnih_lastnostih[Klasifikacija],0)),"NE")</f>
        <v>NE</v>
      </c>
      <c r="D27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75" s="13" t="str">
        <f>INDEX(Tabela_zbiralec_EKOL[Dovoljeno zbiranje],MATCH(Tabela_glavno[[#This Row],[Klasifikacija]],Tabela_zbiralec_EKOL[Klasifikacija],0))</f>
        <v>DA</v>
      </c>
      <c r="F275" s="13" t="str">
        <f>INDEX(Tabela_zbiralec_EKOL[Zbirna mesta],MATCH(Tabela_glavno[[#This Row],[Klasifikacija]],Tabela_zbiralec_EKOL[Klasifikacija],0))</f>
        <v>Laze</v>
      </c>
      <c r="G275" s="13" t="str" cm="1">
        <f t="array" ref="G275">_xlfn.TEXTJOIN(", ",TRUE,IF(Tabela_odstranjevanje[Klasifikacija]=Tabela_glavno[[#This Row],[Klasifikacija]],Tabela_odstranjevanje[Prejemnik],""))</f>
        <v/>
      </c>
      <c r="H275" s="14" t="str">
        <f>IF(IFERROR(MATCH(Tabela_glavno[[#This Row],[Klasifikacija]],Tabela_mesanica_190204[Klasifikacija],0),0)&gt;0,"DA","NE")</f>
        <v>NE</v>
      </c>
      <c r="I275" s="14" t="str" cm="1">
        <f t="array" ref="I27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75" s="14" t="str">
        <f>IF(IFERROR(MATCH(Tabela_glavno[[#This Row],[Klasifikacija]],Tabela_mesanica_190208[Klasifikacija],0),0)&gt;0,"DA","NE")</f>
        <v>DA</v>
      </c>
      <c r="K275" s="14"/>
      <c r="L275" s="14" t="str">
        <f>IF(IFERROR(MATCH(Tabela_glavno[[#This Row],[Klasifikacija]],Tabela_EKO_03_03_baterije[Klasifikacija],0),0)&gt;0,"DA","NE")</f>
        <v>NE</v>
      </c>
      <c r="M275" s="15"/>
    </row>
    <row r="276" spans="1:13" ht="30" customHeight="1" thickBot="1" x14ac:dyDescent="0.3">
      <c r="A276" s="11" t="s">
        <v>56</v>
      </c>
      <c r="B276" s="12" t="str">
        <f>INDEX(Tabela_seznam_klasifikacij[Naziv odpadka],MATCH(Tabela_glavno[[#This Row],[Klasifikacija]],Tabela_seznam_klasifikacij[Klasifikacijska številka],0))</f>
        <v>Odpadni tiskarski tonerji, ki vsebujejo nevarne snovi</v>
      </c>
      <c r="C276" s="12" t="str">
        <f>IFERROR(INDEX(Tabela_porocilo_o_nevarnih_lastnostih[Opomba],MATCH(Tabela_glavno[[#This Row],[Klasifikacija]],Tabela_porocilo_o_nevarnih_lastnostih[Klasifikacija],0)),"NE")</f>
        <v>NE</v>
      </c>
      <c r="D27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76" s="13" t="str">
        <f>INDEX(Tabela_zbiralec_EKOL[Dovoljeno zbiranje],MATCH(Tabela_glavno[[#This Row],[Klasifikacija]],Tabela_zbiralec_EKOL[Klasifikacija],0))</f>
        <v>DA</v>
      </c>
      <c r="F276" s="13" t="str">
        <f>INDEX(Tabela_zbiralec_EKOL[Zbirna mesta],MATCH(Tabela_glavno[[#This Row],[Klasifikacija]],Tabela_zbiralec_EKOL[Klasifikacija],0))</f>
        <v>Laze</v>
      </c>
      <c r="G276" s="13" t="str" cm="1">
        <f t="array" ref="G276">_xlfn.TEXTJOIN(", ",TRUE,IF(Tabela_odstranjevanje[Klasifikacija]=Tabela_glavno[[#This Row],[Klasifikacija]],Tabela_odstranjevanje[Prejemnik],""))</f>
        <v/>
      </c>
      <c r="H276" s="14" t="str">
        <f>IF(IFERROR(MATCH(Tabela_glavno[[#This Row],[Klasifikacija]],Tabela_mesanica_190204[Klasifikacija],0),0)&gt;0,"DA","NE")</f>
        <v>DA</v>
      </c>
      <c r="I276" s="14" t="str" cm="1">
        <f t="array" ref="I27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276" s="14" t="str">
        <f>IF(IFERROR(MATCH(Tabela_glavno[[#This Row],[Klasifikacija]],Tabela_mesanica_190208[Klasifikacija],0),0)&gt;0,"DA","NE")</f>
        <v>NE</v>
      </c>
      <c r="K276" s="14"/>
      <c r="L276" s="14" t="str">
        <f>IF(IFERROR(MATCH(Tabela_glavno[[#This Row],[Klasifikacija]],Tabela_EKO_03_03_baterije[Klasifikacija],0),0)&gt;0,"DA","NE")</f>
        <v>NE</v>
      </c>
      <c r="M276" s="15"/>
    </row>
    <row r="277" spans="1:13" ht="30" customHeight="1" thickBot="1" x14ac:dyDescent="0.3">
      <c r="A277" s="11" t="s">
        <v>191</v>
      </c>
      <c r="B277" s="12" t="str">
        <f>INDEX(Tabela_seznam_klasifikacij[Naziv odpadka],MATCH(Tabela_glavno[[#This Row],[Klasifikacija]],Tabela_seznam_klasifikacij[Klasifikacijska številka],0))</f>
        <v>Odpadni tiskarski tonerji, ki niso navedeni pod 08 03 17</v>
      </c>
      <c r="C277" s="12" t="str">
        <f>IFERROR(INDEX(Tabela_porocilo_o_nevarnih_lastnostih[Opomba],MATCH(Tabela_glavno[[#This Row],[Klasifikacija]],Tabela_porocilo_o_nevarnih_lastnostih[Klasifikacija],0)),"NE")</f>
        <v>Za mešanje</v>
      </c>
      <c r="D27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77" s="13" t="str">
        <f>INDEX(Tabela_zbiralec_EKOL[Dovoljeno zbiranje],MATCH(Tabela_glavno[[#This Row],[Klasifikacija]],Tabela_zbiralec_EKOL[Klasifikacija],0))</f>
        <v>DA</v>
      </c>
      <c r="F277" s="13" t="str">
        <f>INDEX(Tabela_zbiralec_EKOL[Zbirna mesta],MATCH(Tabela_glavno[[#This Row],[Klasifikacija]],Tabela_zbiralec_EKOL[Klasifikacija],0))</f>
        <v>Laze</v>
      </c>
      <c r="G277" s="13" t="str" cm="1">
        <f t="array" ref="G277">_xlfn.TEXTJOIN(", ",TRUE,IF(Tabela_odstranjevanje[Klasifikacija]=Tabela_glavno[[#This Row],[Klasifikacija]],Tabela_odstranjevanje[Prejemnik],""))</f>
        <v>PUP, SM</v>
      </c>
      <c r="H277" s="14" t="str">
        <f>IF(IFERROR(MATCH(Tabela_glavno[[#This Row],[Klasifikacija]],Tabela_mesanica_190204[Klasifikacija],0),0)&gt;0,"DA","NE")</f>
        <v>DA</v>
      </c>
      <c r="I277" s="14" t="str" cm="1">
        <f t="array" ref="I27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77" s="14" t="str">
        <f>IF(IFERROR(MATCH(Tabela_glavno[[#This Row],[Klasifikacija]],Tabela_mesanica_190208[Klasifikacija],0),0)&gt;0,"DA","NE")</f>
        <v>NE</v>
      </c>
      <c r="K277" s="14"/>
      <c r="L277" s="14" t="str">
        <f>IF(IFERROR(MATCH(Tabela_glavno[[#This Row],[Klasifikacija]],Tabela_EKO_03_03_baterije[Klasifikacija],0),0)&gt;0,"DA","NE")</f>
        <v>NE</v>
      </c>
      <c r="M277" s="15"/>
    </row>
    <row r="278" spans="1:13" ht="30" customHeight="1" thickBot="1" x14ac:dyDescent="0.3">
      <c r="A278" s="11" t="s">
        <v>57</v>
      </c>
      <c r="B278" s="12" t="str">
        <f>INDEX(Tabela_seznam_klasifikacij[Naziv odpadka],MATCH(Tabela_glavno[[#This Row],[Klasifikacija]],Tabela_seznam_klasifikacij[Klasifikacijska številka],0))</f>
        <v>Razpršena olja</v>
      </c>
      <c r="C278" s="12" t="str">
        <f>IFERROR(INDEX(Tabela_porocilo_o_nevarnih_lastnostih[Opomba],MATCH(Tabela_glavno[[#This Row],[Klasifikacija]],Tabela_porocilo_o_nevarnih_lastnostih[Klasifikacija],0)),"NE")</f>
        <v>NE</v>
      </c>
      <c r="D27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78" s="13" t="str">
        <f>INDEX(Tabela_zbiralec_EKOL[Dovoljeno zbiranje],MATCH(Tabela_glavno[[#This Row],[Klasifikacija]],Tabela_zbiralec_EKOL[Klasifikacija],0))</f>
        <v>DA</v>
      </c>
      <c r="F278" s="13" t="str">
        <f>INDEX(Tabela_zbiralec_EKOL[Zbirna mesta],MATCH(Tabela_glavno[[#This Row],[Klasifikacija]],Tabela_zbiralec_EKOL[Klasifikacija],0))</f>
        <v>Laze</v>
      </c>
      <c r="G278" s="13" t="str" cm="1">
        <f t="array" ref="G278">_xlfn.TEXTJOIN(", ",TRUE,IF(Tabela_odstranjevanje[Klasifikacija]=Tabela_glavno[[#This Row],[Klasifikacija]],Tabela_odstranjevanje[Prejemnik],""))</f>
        <v/>
      </c>
      <c r="H278" s="14" t="str">
        <f>IF(IFERROR(MATCH(Tabela_glavno[[#This Row],[Klasifikacija]],Tabela_mesanica_190204[Klasifikacija],0),0)&gt;0,"DA","NE")</f>
        <v>DA</v>
      </c>
      <c r="I278" s="14" t="str" cm="1">
        <f t="array" ref="I27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78" s="14" t="str">
        <f>IF(IFERROR(MATCH(Tabela_glavno[[#This Row],[Klasifikacija]],Tabela_mesanica_190208[Klasifikacija],0),0)&gt;0,"DA","NE")</f>
        <v>NE</v>
      </c>
      <c r="K278" s="14"/>
      <c r="L278" s="14" t="str">
        <f>IF(IFERROR(MATCH(Tabela_glavno[[#This Row],[Klasifikacija]],Tabela_EKO_03_03_baterije[Klasifikacija],0),0)&gt;0,"DA","NE")</f>
        <v>NE</v>
      </c>
      <c r="M278" s="15"/>
    </row>
    <row r="279" spans="1:13" ht="30" customHeight="1" thickBot="1" x14ac:dyDescent="0.3">
      <c r="A279" s="11" t="s">
        <v>58</v>
      </c>
      <c r="B279" s="12" t="str">
        <f>INDEX(Tabela_seznam_klasifikacij[Naziv odpadka],MATCH(Tabela_glavno[[#This Row],[Klasifikacija]],Tabela_seznam_klasifikacij[Klasifikacijska številka],0))</f>
        <v>Drugi tovrstni odpadki</v>
      </c>
      <c r="C279" s="12" t="str">
        <f>IFERROR(INDEX(Tabela_porocilo_o_nevarnih_lastnostih[Opomba],MATCH(Tabela_glavno[[#This Row],[Klasifikacija]],Tabela_porocilo_o_nevarnih_lastnostih[Klasifikacija],0)),"NE")</f>
        <v>Za mešanje</v>
      </c>
      <c r="D27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79" s="13" t="str">
        <f>INDEX(Tabela_zbiralec_EKOL[Dovoljeno zbiranje],MATCH(Tabela_glavno[[#This Row],[Klasifikacija]],Tabela_zbiralec_EKOL[Klasifikacija],0))</f>
        <v>DA</v>
      </c>
      <c r="F279" s="13" t="str">
        <f>INDEX(Tabela_zbiralec_EKOL[Zbirna mesta],MATCH(Tabela_glavno[[#This Row],[Klasifikacija]],Tabela_zbiralec_EKOL[Klasifikacija],0))</f>
        <v>Laze</v>
      </c>
      <c r="G279" s="13" t="str" cm="1">
        <f t="array" ref="G279">_xlfn.TEXTJOIN(", ",TRUE,IF(Tabela_odstranjevanje[Klasifikacija]=Tabela_glavno[[#This Row],[Klasifikacija]],Tabela_odstranjevanje[Prejemnik],""))</f>
        <v/>
      </c>
      <c r="H279" s="14" t="str">
        <f>IF(IFERROR(MATCH(Tabela_glavno[[#This Row],[Klasifikacija]],Tabela_mesanica_190204[Klasifikacija],0),0)&gt;0,"DA","NE")</f>
        <v>DA</v>
      </c>
      <c r="I279" s="14" t="str" cm="1">
        <f t="array" ref="I27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79" s="14" t="str">
        <f>IF(IFERROR(MATCH(Tabela_glavno[[#This Row],[Klasifikacija]],Tabela_mesanica_190208[Klasifikacija],0),0)&gt;0,"DA","NE")</f>
        <v>NE</v>
      </c>
      <c r="K279" s="14"/>
      <c r="L279" s="14" t="str">
        <f>IF(IFERROR(MATCH(Tabela_glavno[[#This Row],[Klasifikacija]],Tabela_EKO_03_03_baterije[Klasifikacija],0),0)&gt;0,"DA","NE")</f>
        <v>NE</v>
      </c>
      <c r="M279" s="15"/>
    </row>
    <row r="280" spans="1:13" ht="30" customHeight="1" thickBot="1" x14ac:dyDescent="0.3">
      <c r="A280" s="11" t="s">
        <v>59</v>
      </c>
      <c r="B280" s="12" t="str">
        <f>INDEX(Tabela_seznam_klasifikacij[Naziv odpadka],MATCH(Tabela_glavno[[#This Row],[Klasifikacija]],Tabela_seznam_klasifikacij[Klasifikacijska številka],0))</f>
        <v>Odpadna lepila in tesnilne mase, ki vsebujejo organska topila ali druge nevarne snovi</v>
      </c>
      <c r="C280" s="12" t="str">
        <f>IFERROR(INDEX(Tabela_porocilo_o_nevarnih_lastnostih[Opomba],MATCH(Tabela_glavno[[#This Row],[Klasifikacija]],Tabela_porocilo_o_nevarnih_lastnostih[Klasifikacija],0)),"NE")</f>
        <v>NE</v>
      </c>
      <c r="D28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80" s="13" t="str">
        <f>INDEX(Tabela_zbiralec_EKOL[Dovoljeno zbiranje],MATCH(Tabela_glavno[[#This Row],[Klasifikacija]],Tabela_zbiralec_EKOL[Klasifikacija],0))</f>
        <v>DA</v>
      </c>
      <c r="F280" s="13" t="str">
        <f>INDEX(Tabela_zbiralec_EKOL[Zbirna mesta],MATCH(Tabela_glavno[[#This Row],[Klasifikacija]],Tabela_zbiralec_EKOL[Klasifikacija],0))</f>
        <v>Laze</v>
      </c>
      <c r="G280" s="13" t="str" cm="1">
        <f t="array" ref="G280">_xlfn.TEXTJOIN(", ",TRUE,IF(Tabela_odstranjevanje[Klasifikacija]=Tabela_glavno[[#This Row],[Klasifikacija]],Tabela_odstranjevanje[Prejemnik],""))</f>
        <v/>
      </c>
      <c r="H280" s="14" t="str">
        <f>IF(IFERROR(MATCH(Tabela_glavno[[#This Row],[Klasifikacija]],Tabela_mesanica_190204[Klasifikacija],0),0)&gt;0,"DA","NE")</f>
        <v>DA</v>
      </c>
      <c r="I280" s="14" t="str" cm="1">
        <f t="array" ref="I28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280" s="14" t="str">
        <f>IF(IFERROR(MATCH(Tabela_glavno[[#This Row],[Klasifikacija]],Tabela_mesanica_190208[Klasifikacija],0),0)&gt;0,"DA","NE")</f>
        <v>NE</v>
      </c>
      <c r="K280" s="14"/>
      <c r="L280" s="14" t="str">
        <f>IF(IFERROR(MATCH(Tabela_glavno[[#This Row],[Klasifikacija]],Tabela_EKO_03_03_baterije[Klasifikacija],0),0)&gt;0,"DA","NE")</f>
        <v>NE</v>
      </c>
      <c r="M280" s="15"/>
    </row>
    <row r="281" spans="1:13" ht="30" customHeight="1" thickBot="1" x14ac:dyDescent="0.3">
      <c r="A281" s="11" t="s">
        <v>60</v>
      </c>
      <c r="B281" s="12" t="str">
        <f>INDEX(Tabela_seznam_klasifikacij[Naziv odpadka],MATCH(Tabela_glavno[[#This Row],[Klasifikacija]],Tabela_seznam_klasifikacij[Klasifikacijska številka],0))</f>
        <v>Odpadna lepila in tesnilne mase, ki niso navedene pod 08 04 09</v>
      </c>
      <c r="C281" s="12" t="str">
        <f>IFERROR(INDEX(Tabela_porocilo_o_nevarnih_lastnostih[Opomba],MATCH(Tabela_glavno[[#This Row],[Klasifikacija]],Tabela_porocilo_o_nevarnih_lastnostih[Klasifikacija],0)),"NE")</f>
        <v>Za mešanje</v>
      </c>
      <c r="D28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81" s="13" t="str">
        <f>INDEX(Tabela_zbiralec_EKOL[Dovoljeno zbiranje],MATCH(Tabela_glavno[[#This Row],[Klasifikacija]],Tabela_zbiralec_EKOL[Klasifikacija],0))</f>
        <v>DA</v>
      </c>
      <c r="F281" s="13" t="str">
        <f>INDEX(Tabela_zbiralec_EKOL[Zbirna mesta],MATCH(Tabela_glavno[[#This Row],[Klasifikacija]],Tabela_zbiralec_EKOL[Klasifikacija],0))</f>
        <v>Laze</v>
      </c>
      <c r="G281" s="13" t="str" cm="1">
        <f t="array" ref="G281">_xlfn.TEXTJOIN(", ",TRUE,IF(Tabela_odstranjevanje[Klasifikacija]=Tabela_glavno[[#This Row],[Klasifikacija]],Tabela_odstranjevanje[Prejemnik],""))</f>
        <v/>
      </c>
      <c r="H281" s="14" t="str">
        <f>IF(IFERROR(MATCH(Tabela_glavno[[#This Row],[Klasifikacija]],Tabela_mesanica_190204[Klasifikacija],0),0)&gt;0,"DA","NE")</f>
        <v>DA</v>
      </c>
      <c r="I281" s="14" t="str" cm="1">
        <f t="array" ref="I28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281" s="14" t="str">
        <f>IF(IFERROR(MATCH(Tabela_glavno[[#This Row],[Klasifikacija]],Tabela_mesanica_190208[Klasifikacija],0),0)&gt;0,"DA","NE")</f>
        <v>NE</v>
      </c>
      <c r="K281" s="14"/>
      <c r="L281" s="14" t="str">
        <f>IF(IFERROR(MATCH(Tabela_glavno[[#This Row],[Klasifikacija]],Tabela_EKO_03_03_baterije[Klasifikacija],0),0)&gt;0,"DA","NE")</f>
        <v>NE</v>
      </c>
      <c r="M281" s="15"/>
    </row>
    <row r="282" spans="1:13" ht="30" customHeight="1" thickBot="1" x14ac:dyDescent="0.3">
      <c r="A282" s="11" t="s">
        <v>61</v>
      </c>
      <c r="B282" s="12" t="str">
        <f>INDEX(Tabela_seznam_klasifikacij[Naziv odpadka],MATCH(Tabela_glavno[[#This Row],[Klasifikacija]],Tabela_seznam_klasifikacij[Klasifikacijska številka],0))</f>
        <v>Mulji lepil in tesnilnih mas, ki vsebujejo organska topila ali druge nevarne snovi</v>
      </c>
      <c r="C282" s="12" t="str">
        <f>IFERROR(INDEX(Tabela_porocilo_o_nevarnih_lastnostih[Opomba],MATCH(Tabela_glavno[[#This Row],[Klasifikacija]],Tabela_porocilo_o_nevarnih_lastnostih[Klasifikacija],0)),"NE")</f>
        <v>NE</v>
      </c>
      <c r="D28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82" s="13" t="str">
        <f>INDEX(Tabela_zbiralec_EKOL[Dovoljeno zbiranje],MATCH(Tabela_glavno[[#This Row],[Klasifikacija]],Tabela_zbiralec_EKOL[Klasifikacija],0))</f>
        <v>DA</v>
      </c>
      <c r="F282" s="13" t="str">
        <f>INDEX(Tabela_zbiralec_EKOL[Zbirna mesta],MATCH(Tabela_glavno[[#This Row],[Klasifikacija]],Tabela_zbiralec_EKOL[Klasifikacija],0))</f>
        <v>Laze</v>
      </c>
      <c r="G282" s="13" t="str" cm="1">
        <f t="array" ref="G282">_xlfn.TEXTJOIN(", ",TRUE,IF(Tabela_odstranjevanje[Klasifikacija]=Tabela_glavno[[#This Row],[Klasifikacija]],Tabela_odstranjevanje[Prejemnik],""))</f>
        <v/>
      </c>
      <c r="H282" s="14" t="str">
        <f>IF(IFERROR(MATCH(Tabela_glavno[[#This Row],[Klasifikacija]],Tabela_mesanica_190204[Klasifikacija],0),0)&gt;0,"DA","NE")</f>
        <v>DA</v>
      </c>
      <c r="I282" s="14" t="str" cm="1">
        <f t="array" ref="I28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GSB, Wien Energie</v>
      </c>
      <c r="J282" s="14" t="str">
        <f>IF(IFERROR(MATCH(Tabela_glavno[[#This Row],[Klasifikacija]],Tabela_mesanica_190208[Klasifikacija],0),0)&gt;0,"DA","NE")</f>
        <v>NE</v>
      </c>
      <c r="K282" s="14"/>
      <c r="L282" s="14" t="str">
        <f>IF(IFERROR(MATCH(Tabela_glavno[[#This Row],[Klasifikacija]],Tabela_EKO_03_03_baterije[Klasifikacija],0),0)&gt;0,"DA","NE")</f>
        <v>NE</v>
      </c>
      <c r="M282" s="15"/>
    </row>
    <row r="283" spans="1:13" ht="30" customHeight="1" thickBot="1" x14ac:dyDescent="0.3">
      <c r="A283" s="11" t="s">
        <v>62</v>
      </c>
      <c r="B283" s="12" t="str">
        <f>INDEX(Tabela_seznam_klasifikacij[Naziv odpadka],MATCH(Tabela_glavno[[#This Row],[Klasifikacija]],Tabela_seznam_klasifikacij[Klasifikacijska številka],0))</f>
        <v>Mulji lepil in tesnilnih mas, ki niso navedeni pod 08 04 11</v>
      </c>
      <c r="C283" s="12" t="str">
        <f>IFERROR(INDEX(Tabela_porocilo_o_nevarnih_lastnostih[Opomba],MATCH(Tabela_glavno[[#This Row],[Klasifikacija]],Tabela_porocilo_o_nevarnih_lastnostih[Klasifikacija],0)),"NE")</f>
        <v>Za mešanje</v>
      </c>
      <c r="D28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83" s="13" t="str">
        <f>INDEX(Tabela_zbiralec_EKOL[Dovoljeno zbiranje],MATCH(Tabela_glavno[[#This Row],[Klasifikacija]],Tabela_zbiralec_EKOL[Klasifikacija],0))</f>
        <v>DA</v>
      </c>
      <c r="F283" s="13" t="str">
        <f>INDEX(Tabela_zbiralec_EKOL[Zbirna mesta],MATCH(Tabela_glavno[[#This Row],[Klasifikacija]],Tabela_zbiralec_EKOL[Klasifikacija],0))</f>
        <v>Laze</v>
      </c>
      <c r="G283" s="13" t="str" cm="1">
        <f t="array" ref="G283">_xlfn.TEXTJOIN(", ",TRUE,IF(Tabela_odstranjevanje[Klasifikacija]=Tabela_glavno[[#This Row],[Klasifikacija]],Tabela_odstranjevanje[Prejemnik],""))</f>
        <v/>
      </c>
      <c r="H283" s="14" t="str">
        <f>IF(IFERROR(MATCH(Tabela_glavno[[#This Row],[Klasifikacija]],Tabela_mesanica_190204[Klasifikacija],0),0)&gt;0,"DA","NE")</f>
        <v>DA</v>
      </c>
      <c r="I283" s="14" t="str" cm="1">
        <f t="array" ref="I28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83" s="14" t="str">
        <f>IF(IFERROR(MATCH(Tabela_glavno[[#This Row],[Klasifikacija]],Tabela_mesanica_190208[Klasifikacija],0),0)&gt;0,"DA","NE")</f>
        <v>NE</v>
      </c>
      <c r="K283" s="14"/>
      <c r="L283" s="14" t="str">
        <f>IF(IFERROR(MATCH(Tabela_glavno[[#This Row],[Klasifikacija]],Tabela_EKO_03_03_baterije[Klasifikacija],0),0)&gt;0,"DA","NE")</f>
        <v>NE</v>
      </c>
      <c r="M283" s="15"/>
    </row>
    <row r="284" spans="1:13" ht="30" customHeight="1" thickBot="1" x14ac:dyDescent="0.3">
      <c r="A284" s="11" t="s">
        <v>63</v>
      </c>
      <c r="B284" s="12" t="str">
        <f>INDEX(Tabela_seznam_klasifikacij[Naziv odpadka],MATCH(Tabela_glavno[[#This Row],[Klasifikacija]],Tabela_seznam_klasifikacij[Klasifikacijska številka],0))</f>
        <v>Vodni mulji, ki vsebujejo lepila in tesnilne mase, ki vsebujejo organska topila ali druge nevarne snovi</v>
      </c>
      <c r="C284" s="12" t="str">
        <f>IFERROR(INDEX(Tabela_porocilo_o_nevarnih_lastnostih[Opomba],MATCH(Tabela_glavno[[#This Row],[Klasifikacija]],Tabela_porocilo_o_nevarnih_lastnostih[Klasifikacija],0)),"NE")</f>
        <v>NE</v>
      </c>
      <c r="D28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84" s="13" t="str">
        <f>INDEX(Tabela_zbiralec_EKOL[Dovoljeno zbiranje],MATCH(Tabela_glavno[[#This Row],[Klasifikacija]],Tabela_zbiralec_EKOL[Klasifikacija],0))</f>
        <v>DA</v>
      </c>
      <c r="F284" s="13" t="str">
        <f>INDEX(Tabela_zbiralec_EKOL[Zbirna mesta],MATCH(Tabela_glavno[[#This Row],[Klasifikacija]],Tabela_zbiralec_EKOL[Klasifikacija],0))</f>
        <v>Laze</v>
      </c>
      <c r="G284" s="13" t="str" cm="1">
        <f t="array" ref="G284">_xlfn.TEXTJOIN(", ",TRUE,IF(Tabela_odstranjevanje[Klasifikacija]=Tabela_glavno[[#This Row],[Klasifikacija]],Tabela_odstranjevanje[Prejemnik],""))</f>
        <v/>
      </c>
      <c r="H284" s="14" t="str">
        <f>IF(IFERROR(MATCH(Tabela_glavno[[#This Row],[Klasifikacija]],Tabela_mesanica_190204[Klasifikacija],0),0)&gt;0,"DA","NE")</f>
        <v>DA</v>
      </c>
      <c r="I284" s="14" t="str" cm="1">
        <f t="array" ref="I28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84" s="14" t="str">
        <f>IF(IFERROR(MATCH(Tabela_glavno[[#This Row],[Klasifikacija]],Tabela_mesanica_190208[Klasifikacija],0),0)&gt;0,"DA","NE")</f>
        <v>NE</v>
      </c>
      <c r="K284" s="14"/>
      <c r="L284" s="14" t="str">
        <f>IF(IFERROR(MATCH(Tabela_glavno[[#This Row],[Klasifikacija]],Tabela_EKO_03_03_baterije[Klasifikacija],0),0)&gt;0,"DA","NE")</f>
        <v>NE</v>
      </c>
      <c r="M284" s="15"/>
    </row>
    <row r="285" spans="1:13" ht="30" customHeight="1" thickBot="1" x14ac:dyDescent="0.3">
      <c r="A285" s="11" t="s">
        <v>446</v>
      </c>
      <c r="B285" s="12" t="str">
        <f>INDEX(Tabela_seznam_klasifikacij[Naziv odpadka],MATCH(Tabela_glavno[[#This Row],[Klasifikacija]],Tabela_seznam_klasifikacij[Klasifikacijska številka],0))</f>
        <v>Vodni mulji, ki vsebujejo lepila ali tesnilne mase, ki niso navedeni pod 08 04 13</v>
      </c>
      <c r="C285" s="12" t="str">
        <f>IFERROR(INDEX(Tabela_porocilo_o_nevarnih_lastnostih[Opomba],MATCH(Tabela_glavno[[#This Row],[Klasifikacija]],Tabela_porocilo_o_nevarnih_lastnostih[Klasifikacija],0)),"NE")</f>
        <v>NE</v>
      </c>
      <c r="D28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85" s="13" t="str">
        <f>INDEX(Tabela_zbiralec_EKOL[Dovoljeno zbiranje],MATCH(Tabela_glavno[[#This Row],[Klasifikacija]],Tabela_zbiralec_EKOL[Klasifikacija],0))</f>
        <v>DA</v>
      </c>
      <c r="F285" s="13" t="str">
        <f>INDEX(Tabela_zbiralec_EKOL[Zbirna mesta],MATCH(Tabela_glavno[[#This Row],[Klasifikacija]],Tabela_zbiralec_EKOL[Klasifikacija],0))</f>
        <v>Laze</v>
      </c>
      <c r="G285" s="13" t="str" cm="1">
        <f t="array" ref="G285">_xlfn.TEXTJOIN(", ",TRUE,IF(Tabela_odstranjevanje[Klasifikacija]=Tabela_glavno[[#This Row],[Klasifikacija]],Tabela_odstranjevanje[Prejemnik],""))</f>
        <v/>
      </c>
      <c r="H285" s="14" t="str">
        <f>IF(IFERROR(MATCH(Tabela_glavno[[#This Row],[Klasifikacija]],Tabela_mesanica_190204[Klasifikacija],0),0)&gt;0,"DA","NE")</f>
        <v>NE</v>
      </c>
      <c r="I285" s="14" t="str" cm="1">
        <f t="array" ref="I28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85" s="14" t="str">
        <f>IF(IFERROR(MATCH(Tabela_glavno[[#This Row],[Klasifikacija]],Tabela_mesanica_190208[Klasifikacija],0),0)&gt;0,"DA","NE")</f>
        <v>NE</v>
      </c>
      <c r="K285" s="14"/>
      <c r="L285" s="14" t="str">
        <f>IF(IFERROR(MATCH(Tabela_glavno[[#This Row],[Klasifikacija]],Tabela_EKO_03_03_baterije[Klasifikacija],0),0)&gt;0,"DA","NE")</f>
        <v>NE</v>
      </c>
      <c r="M285" s="15"/>
    </row>
    <row r="286" spans="1:13" ht="30" customHeight="1" thickBot="1" x14ac:dyDescent="0.3">
      <c r="A286" s="11" t="s">
        <v>64</v>
      </c>
      <c r="B286" s="12" t="str">
        <f>INDEX(Tabela_seznam_klasifikacij[Naziv odpadka],MATCH(Tabela_glavno[[#This Row],[Klasifikacija]],Tabela_seznam_klasifikacij[Klasifikacijska številka],0))</f>
        <v>Odpadne vodne raztopine, ki vsebujejo lepila ali tesnilne mase, ki vsebujejo organska topila ali druge nevarne snovi</v>
      </c>
      <c r="C286" s="12" t="str">
        <f>IFERROR(INDEX(Tabela_porocilo_o_nevarnih_lastnostih[Opomba],MATCH(Tabela_glavno[[#This Row],[Klasifikacija]],Tabela_porocilo_o_nevarnih_lastnostih[Klasifikacija],0)),"NE")</f>
        <v>NE</v>
      </c>
      <c r="D28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86" s="13" t="str">
        <f>INDEX(Tabela_zbiralec_EKOL[Dovoljeno zbiranje],MATCH(Tabela_glavno[[#This Row],[Klasifikacija]],Tabela_zbiralec_EKOL[Klasifikacija],0))</f>
        <v>DA</v>
      </c>
      <c r="F286" s="13" t="str">
        <f>INDEX(Tabela_zbiralec_EKOL[Zbirna mesta],MATCH(Tabela_glavno[[#This Row],[Klasifikacija]],Tabela_zbiralec_EKOL[Klasifikacija],0))</f>
        <v>Laze</v>
      </c>
      <c r="G286" s="13" t="str" cm="1">
        <f t="array" ref="G286">_xlfn.TEXTJOIN(", ",TRUE,IF(Tabela_odstranjevanje[Klasifikacija]=Tabela_glavno[[#This Row],[Klasifikacija]],Tabela_odstranjevanje[Prejemnik],""))</f>
        <v/>
      </c>
      <c r="H286" s="14" t="str">
        <f>IF(IFERROR(MATCH(Tabela_glavno[[#This Row],[Klasifikacija]],Tabela_mesanica_190204[Klasifikacija],0),0)&gt;0,"DA","NE")</f>
        <v>NE</v>
      </c>
      <c r="I286" s="14" t="str" cm="1">
        <f t="array" ref="I28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86" s="14" t="str">
        <f>IF(IFERROR(MATCH(Tabela_glavno[[#This Row],[Klasifikacija]],Tabela_mesanica_190208[Klasifikacija],0),0)&gt;0,"DA","NE")</f>
        <v>DA</v>
      </c>
      <c r="K286" s="14"/>
      <c r="L286" s="14" t="str">
        <f>IF(IFERROR(MATCH(Tabela_glavno[[#This Row],[Klasifikacija]],Tabela_EKO_03_03_baterije[Klasifikacija],0),0)&gt;0,"DA","NE")</f>
        <v>NE</v>
      </c>
      <c r="M286" s="15"/>
    </row>
    <row r="287" spans="1:13" ht="30" customHeight="1" thickBot="1" x14ac:dyDescent="0.3">
      <c r="A287" s="11" t="s">
        <v>447</v>
      </c>
      <c r="B287" s="12" t="str">
        <f>INDEX(Tabela_seznam_klasifikacij[Naziv odpadka],MATCH(Tabela_glavno[[#This Row],[Klasifikacija]],Tabela_seznam_klasifikacij[Klasifikacijska številka],0))</f>
        <v>Odpadne vodne raztpine, ki vsebujejo lepila ali tesnilne mase, ki niso navedene pod 08 04 15</v>
      </c>
      <c r="C287" s="12" t="str">
        <f>IFERROR(INDEX(Tabela_porocilo_o_nevarnih_lastnostih[Opomba],MATCH(Tabela_glavno[[#This Row],[Klasifikacija]],Tabela_porocilo_o_nevarnih_lastnostih[Klasifikacija],0)),"NE")</f>
        <v>NE</v>
      </c>
      <c r="D28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87" s="13" t="str">
        <f>INDEX(Tabela_zbiralec_EKOL[Dovoljeno zbiranje],MATCH(Tabela_glavno[[#This Row],[Klasifikacija]],Tabela_zbiralec_EKOL[Klasifikacija],0))</f>
        <v>DA</v>
      </c>
      <c r="F287" s="13" t="str">
        <f>INDEX(Tabela_zbiralec_EKOL[Zbirna mesta],MATCH(Tabela_glavno[[#This Row],[Klasifikacija]],Tabela_zbiralec_EKOL[Klasifikacija],0))</f>
        <v>Laze</v>
      </c>
      <c r="G287" s="13" t="str" cm="1">
        <f t="array" ref="G287">_xlfn.TEXTJOIN(", ",TRUE,IF(Tabela_odstranjevanje[Klasifikacija]=Tabela_glavno[[#This Row],[Klasifikacija]],Tabela_odstranjevanje[Prejemnik],""))</f>
        <v/>
      </c>
      <c r="H287" s="14" t="str">
        <f>IF(IFERROR(MATCH(Tabela_glavno[[#This Row],[Klasifikacija]],Tabela_mesanica_190204[Klasifikacija],0),0)&gt;0,"DA","NE")</f>
        <v>NE</v>
      </c>
      <c r="I287" s="14" t="str" cm="1">
        <f t="array" ref="I28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87" s="14" t="str">
        <f>IF(IFERROR(MATCH(Tabela_glavno[[#This Row],[Klasifikacija]],Tabela_mesanica_190208[Klasifikacija],0),0)&gt;0,"DA","NE")</f>
        <v>NE</v>
      </c>
      <c r="K287" s="14"/>
      <c r="L287" s="14" t="str">
        <f>IF(IFERROR(MATCH(Tabela_glavno[[#This Row],[Klasifikacija]],Tabela_EKO_03_03_baterije[Klasifikacija],0),0)&gt;0,"DA","NE")</f>
        <v>NE</v>
      </c>
      <c r="M287" s="15"/>
    </row>
    <row r="288" spans="1:13" ht="30" customHeight="1" thickBot="1" x14ac:dyDescent="0.3">
      <c r="A288" s="11" t="s">
        <v>448</v>
      </c>
      <c r="B288" s="12" t="str">
        <f>INDEX(Tabela_seznam_klasifikacij[Naziv odpadka],MATCH(Tabela_glavno[[#This Row],[Klasifikacija]],Tabela_seznam_klasifikacij[Klasifikacijska številka],0))</f>
        <v>Olja smol (kolofonije)</v>
      </c>
      <c r="C288" s="12" t="str">
        <f>IFERROR(INDEX(Tabela_porocilo_o_nevarnih_lastnostih[Opomba],MATCH(Tabela_glavno[[#This Row],[Klasifikacija]],Tabela_porocilo_o_nevarnih_lastnostih[Klasifikacija],0)),"NE")</f>
        <v>NE</v>
      </c>
      <c r="D28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88" s="13" t="str">
        <f>INDEX(Tabela_zbiralec_EKOL[Dovoljeno zbiranje],MATCH(Tabela_glavno[[#This Row],[Klasifikacija]],Tabela_zbiralec_EKOL[Klasifikacija],0))</f>
        <v>DA</v>
      </c>
      <c r="F288" s="13" t="str">
        <f>INDEX(Tabela_zbiralec_EKOL[Zbirna mesta],MATCH(Tabela_glavno[[#This Row],[Klasifikacija]],Tabela_zbiralec_EKOL[Klasifikacija],0))</f>
        <v>Laze</v>
      </c>
      <c r="G288" s="13" t="str" cm="1">
        <f t="array" ref="G288">_xlfn.TEXTJOIN(", ",TRUE,IF(Tabela_odstranjevanje[Klasifikacija]=Tabela_glavno[[#This Row],[Klasifikacija]],Tabela_odstranjevanje[Prejemnik],""))</f>
        <v/>
      </c>
      <c r="H288" s="14" t="str">
        <f>IF(IFERROR(MATCH(Tabela_glavno[[#This Row],[Klasifikacija]],Tabela_mesanica_190204[Klasifikacija],0),0)&gt;0,"DA","NE")</f>
        <v>NE</v>
      </c>
      <c r="I288" s="14" t="str" cm="1">
        <f t="array" ref="I28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88" s="14" t="str">
        <f>IF(IFERROR(MATCH(Tabela_glavno[[#This Row],[Klasifikacija]],Tabela_mesanica_190208[Klasifikacija],0),0)&gt;0,"DA","NE")</f>
        <v>NE</v>
      </c>
      <c r="K288" s="14"/>
      <c r="L288" s="14" t="str">
        <f>IF(IFERROR(MATCH(Tabela_glavno[[#This Row],[Klasifikacija]],Tabela_EKO_03_03_baterije[Klasifikacija],0),0)&gt;0,"DA","NE")</f>
        <v>NE</v>
      </c>
      <c r="M288" s="15"/>
    </row>
    <row r="289" spans="1:13" ht="30" customHeight="1" thickBot="1" x14ac:dyDescent="0.3">
      <c r="A289" s="11" t="s">
        <v>449</v>
      </c>
      <c r="B289" s="12" t="str">
        <f>INDEX(Tabela_seznam_klasifikacij[Naziv odpadka],MATCH(Tabela_glavno[[#This Row],[Klasifikacija]],Tabela_seznam_klasifikacij[Klasifikacijska številka],0))</f>
        <v>Drugi tovrstni odpadki</v>
      </c>
      <c r="C289" s="12" t="str">
        <f>IFERROR(INDEX(Tabela_porocilo_o_nevarnih_lastnostih[Opomba],MATCH(Tabela_glavno[[#This Row],[Klasifikacija]],Tabela_porocilo_o_nevarnih_lastnostih[Klasifikacija],0)),"NE")</f>
        <v>NE</v>
      </c>
      <c r="D28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89" s="13" t="str">
        <f>INDEX(Tabela_zbiralec_EKOL[Dovoljeno zbiranje],MATCH(Tabela_glavno[[#This Row],[Klasifikacija]],Tabela_zbiralec_EKOL[Klasifikacija],0))</f>
        <v>DA</v>
      </c>
      <c r="F289" s="13" t="str">
        <f>INDEX(Tabela_zbiralec_EKOL[Zbirna mesta],MATCH(Tabela_glavno[[#This Row],[Klasifikacija]],Tabela_zbiralec_EKOL[Klasifikacija],0))</f>
        <v>Laze</v>
      </c>
      <c r="G289" s="13" t="str" cm="1">
        <f t="array" ref="G289">_xlfn.TEXTJOIN(", ",TRUE,IF(Tabela_odstranjevanje[Klasifikacija]=Tabela_glavno[[#This Row],[Klasifikacija]],Tabela_odstranjevanje[Prejemnik],""))</f>
        <v/>
      </c>
      <c r="H289" s="14" t="str">
        <f>IF(IFERROR(MATCH(Tabela_glavno[[#This Row],[Klasifikacija]],Tabela_mesanica_190204[Klasifikacija],0),0)&gt;0,"DA","NE")</f>
        <v>NE</v>
      </c>
      <c r="I289" s="14" t="str" cm="1">
        <f t="array" ref="I28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89" s="14" t="str">
        <f>IF(IFERROR(MATCH(Tabela_glavno[[#This Row],[Klasifikacija]],Tabela_mesanica_190208[Klasifikacija],0),0)&gt;0,"DA","NE")</f>
        <v>NE</v>
      </c>
      <c r="K289" s="14"/>
      <c r="L289" s="14" t="str">
        <f>IF(IFERROR(MATCH(Tabela_glavno[[#This Row],[Klasifikacija]],Tabela_EKO_03_03_baterije[Klasifikacija],0),0)&gt;0,"DA","NE")</f>
        <v>NE</v>
      </c>
      <c r="M289" s="15"/>
    </row>
    <row r="290" spans="1:13" ht="30" customHeight="1" thickBot="1" x14ac:dyDescent="0.3">
      <c r="A290" s="11" t="s">
        <v>450</v>
      </c>
      <c r="B290" s="12" t="str">
        <f>INDEX(Tabela_seznam_klasifikacij[Naziv odpadka],MATCH(Tabela_glavno[[#This Row],[Klasifikacija]],Tabela_seznam_klasifikacij[Klasifikacijska številka],0))</f>
        <v>Odpadni izocianati</v>
      </c>
      <c r="C290" s="12" t="str">
        <f>IFERROR(INDEX(Tabela_porocilo_o_nevarnih_lastnostih[Opomba],MATCH(Tabela_glavno[[#This Row],[Klasifikacija]],Tabela_porocilo_o_nevarnih_lastnostih[Klasifikacija],0)),"NE")</f>
        <v>NE</v>
      </c>
      <c r="D29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90" s="13" t="str">
        <f>INDEX(Tabela_zbiralec_EKOL[Dovoljeno zbiranje],MATCH(Tabela_glavno[[#This Row],[Klasifikacija]],Tabela_zbiralec_EKOL[Klasifikacija],0))</f>
        <v>DA</v>
      </c>
      <c r="F290" s="13" t="str">
        <f>INDEX(Tabela_zbiralec_EKOL[Zbirna mesta],MATCH(Tabela_glavno[[#This Row],[Klasifikacija]],Tabela_zbiralec_EKOL[Klasifikacija],0))</f>
        <v>Laze</v>
      </c>
      <c r="G290" s="13" t="str" cm="1">
        <f t="array" ref="G290">_xlfn.TEXTJOIN(", ",TRUE,IF(Tabela_odstranjevanje[Klasifikacija]=Tabela_glavno[[#This Row],[Klasifikacija]],Tabela_odstranjevanje[Prejemnik],""))</f>
        <v/>
      </c>
      <c r="H290" s="14" t="str">
        <f>IF(IFERROR(MATCH(Tabela_glavno[[#This Row],[Klasifikacija]],Tabela_mesanica_190204[Klasifikacija],0),0)&gt;0,"DA","NE")</f>
        <v>NE</v>
      </c>
      <c r="I290" s="14" t="str" cm="1">
        <f t="array" ref="I29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0" s="14" t="str">
        <f>IF(IFERROR(MATCH(Tabela_glavno[[#This Row],[Klasifikacija]],Tabela_mesanica_190208[Klasifikacija],0),0)&gt;0,"DA","NE")</f>
        <v>NE</v>
      </c>
      <c r="K290" s="14"/>
      <c r="L290" s="14" t="str">
        <f>IF(IFERROR(MATCH(Tabela_glavno[[#This Row],[Klasifikacija]],Tabela_EKO_03_03_baterije[Klasifikacija],0),0)&gt;0,"DA","NE")</f>
        <v>NE</v>
      </c>
      <c r="M290" s="15"/>
    </row>
    <row r="291" spans="1:13" ht="30" customHeight="1" thickBot="1" x14ac:dyDescent="0.3">
      <c r="A291" s="11" t="s">
        <v>457</v>
      </c>
      <c r="B291" s="12" t="str">
        <f>INDEX(Tabela_seznam_klasifikacij[Naziv odpadka],MATCH(Tabela_glavno[[#This Row],[Klasifikacija]],Tabela_seznam_klasifikacij[Klasifikacijska številka],0))</f>
        <v>Razvijalci in aktivatorji na vodni osnovi</v>
      </c>
      <c r="C291" s="12" t="str">
        <f>IFERROR(INDEX(Tabela_porocilo_o_nevarnih_lastnostih[Opomba],MATCH(Tabela_glavno[[#This Row],[Klasifikacija]],Tabela_porocilo_o_nevarnih_lastnostih[Klasifikacija],0)),"NE")</f>
        <v>NE</v>
      </c>
      <c r="D29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91" s="13" t="str">
        <f>INDEX(Tabela_zbiralec_EKOL[Dovoljeno zbiranje],MATCH(Tabela_glavno[[#This Row],[Klasifikacija]],Tabela_zbiralec_EKOL[Klasifikacija],0))</f>
        <v>DA</v>
      </c>
      <c r="F291" s="13" t="str">
        <f>INDEX(Tabela_zbiralec_EKOL[Zbirna mesta],MATCH(Tabela_glavno[[#This Row],[Klasifikacija]],Tabela_zbiralec_EKOL[Klasifikacija],0))</f>
        <v>Laze</v>
      </c>
      <c r="G291" s="13" t="str" cm="1">
        <f t="array" ref="G291">_xlfn.TEXTJOIN(", ",TRUE,IF(Tabela_odstranjevanje[Klasifikacija]=Tabela_glavno[[#This Row],[Klasifikacija]],Tabela_odstranjevanje[Prejemnik],""))</f>
        <v>Kemis</v>
      </c>
      <c r="H291" s="14" t="str">
        <f>IF(IFERROR(MATCH(Tabela_glavno[[#This Row],[Klasifikacija]],Tabela_mesanica_190204[Klasifikacija],0),0)&gt;0,"DA","NE")</f>
        <v>NE</v>
      </c>
      <c r="I291" s="14" t="str" cm="1">
        <f t="array" ref="I29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1" s="14" t="str">
        <f>IF(IFERROR(MATCH(Tabela_glavno[[#This Row],[Klasifikacija]],Tabela_mesanica_190208[Klasifikacija],0),0)&gt;0,"DA","NE")</f>
        <v>NE</v>
      </c>
      <c r="K291" s="14"/>
      <c r="L291" s="14" t="str">
        <f>IF(IFERROR(MATCH(Tabela_glavno[[#This Row],[Klasifikacija]],Tabela_EKO_03_03_baterije[Klasifikacija],0),0)&gt;0,"DA","NE")</f>
        <v>NE</v>
      </c>
      <c r="M291" s="15"/>
    </row>
    <row r="292" spans="1:13" ht="30" customHeight="1" thickBot="1" x14ac:dyDescent="0.3">
      <c r="A292" s="11" t="s">
        <v>458</v>
      </c>
      <c r="B292" s="12" t="str">
        <f>INDEX(Tabela_seznam_klasifikacij[Naziv odpadka],MATCH(Tabela_glavno[[#This Row],[Klasifikacija]],Tabela_seznam_klasifikacij[Klasifikacijska številka],0))</f>
        <v>Razvijalci na vodni osnovi za off-set plošče</v>
      </c>
      <c r="C292" s="12" t="str">
        <f>IFERROR(INDEX(Tabela_porocilo_o_nevarnih_lastnostih[Opomba],MATCH(Tabela_glavno[[#This Row],[Klasifikacija]],Tabela_porocilo_o_nevarnih_lastnostih[Klasifikacija],0)),"NE")</f>
        <v>NE</v>
      </c>
      <c r="D29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92" s="13" t="str">
        <f>INDEX(Tabela_zbiralec_EKOL[Dovoljeno zbiranje],MATCH(Tabela_glavno[[#This Row],[Klasifikacija]],Tabela_zbiralec_EKOL[Klasifikacija],0))</f>
        <v>DA</v>
      </c>
      <c r="F292" s="13" t="str">
        <f>INDEX(Tabela_zbiralec_EKOL[Zbirna mesta],MATCH(Tabela_glavno[[#This Row],[Klasifikacija]],Tabela_zbiralec_EKOL[Klasifikacija],0))</f>
        <v>Laze</v>
      </c>
      <c r="G292" s="13" t="str" cm="1">
        <f t="array" ref="G292">_xlfn.TEXTJOIN(", ",TRUE,IF(Tabela_odstranjevanje[Klasifikacija]=Tabela_glavno[[#This Row],[Klasifikacija]],Tabela_odstranjevanje[Prejemnik],""))</f>
        <v>Kemis</v>
      </c>
      <c r="H292" s="14" t="str">
        <f>IF(IFERROR(MATCH(Tabela_glavno[[#This Row],[Klasifikacija]],Tabela_mesanica_190204[Klasifikacija],0),0)&gt;0,"DA","NE")</f>
        <v>NE</v>
      </c>
      <c r="I292" s="14" t="str" cm="1">
        <f t="array" ref="I29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2" s="14" t="str">
        <f>IF(IFERROR(MATCH(Tabela_glavno[[#This Row],[Klasifikacija]],Tabela_mesanica_190208[Klasifikacija],0),0)&gt;0,"DA","NE")</f>
        <v>NE</v>
      </c>
      <c r="K292" s="14"/>
      <c r="L292" s="14" t="str">
        <f>IF(IFERROR(MATCH(Tabela_glavno[[#This Row],[Klasifikacija]],Tabela_EKO_03_03_baterije[Klasifikacija],0),0)&gt;0,"DA","NE")</f>
        <v>NE</v>
      </c>
      <c r="M292" s="15"/>
    </row>
    <row r="293" spans="1:13" ht="30" customHeight="1" thickBot="1" x14ac:dyDescent="0.3">
      <c r="A293" s="11" t="s">
        <v>459</v>
      </c>
      <c r="B293" s="12" t="str">
        <f>INDEX(Tabela_seznam_klasifikacij[Naziv odpadka],MATCH(Tabela_glavno[[#This Row],[Klasifikacija]],Tabela_seznam_klasifikacij[Klasifikacijska številka],0))</f>
        <v>Razvijalci na osnovi topil</v>
      </c>
      <c r="C293" s="12" t="str">
        <f>IFERROR(INDEX(Tabela_porocilo_o_nevarnih_lastnostih[Opomba],MATCH(Tabela_glavno[[#This Row],[Klasifikacija]],Tabela_porocilo_o_nevarnih_lastnostih[Klasifikacija],0)),"NE")</f>
        <v>NE</v>
      </c>
      <c r="D29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93" s="13" t="str">
        <f>INDEX(Tabela_zbiralec_EKOL[Dovoljeno zbiranje],MATCH(Tabela_glavno[[#This Row],[Klasifikacija]],Tabela_zbiralec_EKOL[Klasifikacija],0))</f>
        <v>DA</v>
      </c>
      <c r="F293" s="13" t="str">
        <f>INDEX(Tabela_zbiralec_EKOL[Zbirna mesta],MATCH(Tabela_glavno[[#This Row],[Klasifikacija]],Tabela_zbiralec_EKOL[Klasifikacija],0))</f>
        <v>Laze</v>
      </c>
      <c r="G293" s="13" t="str" cm="1">
        <f t="array" ref="G293">_xlfn.TEXTJOIN(", ",TRUE,IF(Tabela_odstranjevanje[Klasifikacija]=Tabela_glavno[[#This Row],[Klasifikacija]],Tabela_odstranjevanje[Prejemnik],""))</f>
        <v>Kemis</v>
      </c>
      <c r="H293" s="14" t="str">
        <f>IF(IFERROR(MATCH(Tabela_glavno[[#This Row],[Klasifikacija]],Tabela_mesanica_190204[Klasifikacija],0),0)&gt;0,"DA","NE")</f>
        <v>NE</v>
      </c>
      <c r="I293" s="14" t="str" cm="1">
        <f t="array" ref="I29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3" s="14" t="str">
        <f>IF(IFERROR(MATCH(Tabela_glavno[[#This Row],[Klasifikacija]],Tabela_mesanica_190208[Klasifikacija],0),0)&gt;0,"DA","NE")</f>
        <v>NE</v>
      </c>
      <c r="K293" s="14"/>
      <c r="L293" s="14" t="str">
        <f>IF(IFERROR(MATCH(Tabela_glavno[[#This Row],[Klasifikacija]],Tabela_EKO_03_03_baterije[Klasifikacija],0),0)&gt;0,"DA","NE")</f>
        <v>NE</v>
      </c>
      <c r="M293" s="15"/>
    </row>
    <row r="294" spans="1:13" ht="30" customHeight="1" thickBot="1" x14ac:dyDescent="0.3">
      <c r="A294" s="11" t="s">
        <v>460</v>
      </c>
      <c r="B294" s="12" t="str">
        <f>INDEX(Tabela_seznam_klasifikacij[Naziv odpadka],MATCH(Tabela_glavno[[#This Row],[Klasifikacija]],Tabela_seznam_klasifikacij[Klasifikacijska številka],0))</f>
        <v>Fiksirne raztopine</v>
      </c>
      <c r="C294" s="12" t="str">
        <f>IFERROR(INDEX(Tabela_porocilo_o_nevarnih_lastnostih[Opomba],MATCH(Tabela_glavno[[#This Row],[Klasifikacija]],Tabela_porocilo_o_nevarnih_lastnostih[Klasifikacija],0)),"NE")</f>
        <v>NE</v>
      </c>
      <c r="D29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294" s="13" t="str">
        <f>INDEX(Tabela_zbiralec_EKOL[Dovoljeno zbiranje],MATCH(Tabela_glavno[[#This Row],[Klasifikacija]],Tabela_zbiralec_EKOL[Klasifikacija],0))</f>
        <v>DA</v>
      </c>
      <c r="F294" s="13" t="str">
        <f>INDEX(Tabela_zbiralec_EKOL[Zbirna mesta],MATCH(Tabela_glavno[[#This Row],[Klasifikacija]],Tabela_zbiralec_EKOL[Klasifikacija],0))</f>
        <v>Laze</v>
      </c>
      <c r="G294" s="13" t="str" cm="1">
        <f t="array" ref="G294">_xlfn.TEXTJOIN(", ",TRUE,IF(Tabela_odstranjevanje[Klasifikacija]=Tabela_glavno[[#This Row],[Klasifikacija]],Tabela_odstranjevanje[Prejemnik],""))</f>
        <v>Kemis</v>
      </c>
      <c r="H294" s="14" t="str">
        <f>IF(IFERROR(MATCH(Tabela_glavno[[#This Row],[Klasifikacija]],Tabela_mesanica_190204[Klasifikacija],0),0)&gt;0,"DA","NE")</f>
        <v>NE</v>
      </c>
      <c r="I294" s="14" t="str" cm="1">
        <f t="array" ref="I29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4" s="14" t="str">
        <f>IF(IFERROR(MATCH(Tabela_glavno[[#This Row],[Klasifikacija]],Tabela_mesanica_190208[Klasifikacija],0),0)&gt;0,"DA","NE")</f>
        <v>NE</v>
      </c>
      <c r="K294" s="14"/>
      <c r="L294" s="14" t="str">
        <f>IF(IFERROR(MATCH(Tabela_glavno[[#This Row],[Klasifikacija]],Tabela_EKO_03_03_baterije[Klasifikacija],0),0)&gt;0,"DA","NE")</f>
        <v>NE</v>
      </c>
      <c r="M294" s="15"/>
    </row>
    <row r="295" spans="1:13" ht="30" customHeight="1" thickBot="1" x14ac:dyDescent="0.3">
      <c r="A295" s="11" t="s">
        <v>461</v>
      </c>
      <c r="B295" s="12" t="str">
        <f>INDEX(Tabela_seznam_klasifikacij[Naziv odpadka],MATCH(Tabela_glavno[[#This Row],[Klasifikacija]],Tabela_seznam_klasifikacij[Klasifikacijska številka],0))</f>
        <v>Belilne in belilno-fiksirne raztopine</v>
      </c>
      <c r="C295" s="12" t="str">
        <f>IFERROR(INDEX(Tabela_porocilo_o_nevarnih_lastnostih[Opomba],MATCH(Tabela_glavno[[#This Row],[Klasifikacija]],Tabela_porocilo_o_nevarnih_lastnostih[Klasifikacija],0)),"NE")</f>
        <v>NE</v>
      </c>
      <c r="D29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95" s="13" t="str">
        <f>INDEX(Tabela_zbiralec_EKOL[Dovoljeno zbiranje],MATCH(Tabela_glavno[[#This Row],[Klasifikacija]],Tabela_zbiralec_EKOL[Klasifikacija],0))</f>
        <v>DA</v>
      </c>
      <c r="F295" s="13" t="str">
        <f>INDEX(Tabela_zbiralec_EKOL[Zbirna mesta],MATCH(Tabela_glavno[[#This Row],[Klasifikacija]],Tabela_zbiralec_EKOL[Klasifikacija],0))</f>
        <v>Laze</v>
      </c>
      <c r="G295" s="13" t="str" cm="1">
        <f t="array" ref="G295">_xlfn.TEXTJOIN(", ",TRUE,IF(Tabela_odstranjevanje[Klasifikacija]=Tabela_glavno[[#This Row],[Klasifikacija]],Tabela_odstranjevanje[Prejemnik],""))</f>
        <v/>
      </c>
      <c r="H295" s="14" t="str">
        <f>IF(IFERROR(MATCH(Tabela_glavno[[#This Row],[Klasifikacija]],Tabela_mesanica_190204[Klasifikacija],0),0)&gt;0,"DA","NE")</f>
        <v>NE</v>
      </c>
      <c r="I295" s="14" t="str" cm="1">
        <f t="array" ref="I29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5" s="14" t="str">
        <f>IF(IFERROR(MATCH(Tabela_glavno[[#This Row],[Klasifikacija]],Tabela_mesanica_190208[Klasifikacija],0),0)&gt;0,"DA","NE")</f>
        <v>NE</v>
      </c>
      <c r="K295" s="14"/>
      <c r="L295" s="14" t="str">
        <f>IF(IFERROR(MATCH(Tabela_glavno[[#This Row],[Klasifikacija]],Tabela_EKO_03_03_baterije[Klasifikacija],0),0)&gt;0,"DA","NE")</f>
        <v>NE</v>
      </c>
      <c r="M295" s="15"/>
    </row>
    <row r="296" spans="1:13" ht="30" customHeight="1" thickBot="1" x14ac:dyDescent="0.3">
      <c r="A296" s="11" t="s">
        <v>462</v>
      </c>
      <c r="B296" s="12" t="str">
        <f>INDEX(Tabela_seznam_klasifikacij[Naziv odpadka],MATCH(Tabela_glavno[[#This Row],[Klasifikacija]],Tabela_seznam_klasifikacij[Klasifikacijska številka],0))</f>
        <v>Odpadki z vsebnostjo srebra iz obdelave fotografskih odpadkov na kraju nastanka</v>
      </c>
      <c r="C296" s="12" t="str">
        <f>IFERROR(INDEX(Tabela_porocilo_o_nevarnih_lastnostih[Opomba],MATCH(Tabela_glavno[[#This Row],[Klasifikacija]],Tabela_porocilo_o_nevarnih_lastnostih[Klasifikacija],0)),"NE")</f>
        <v>NE</v>
      </c>
      <c r="D29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96" s="13" t="str">
        <f>INDEX(Tabela_zbiralec_EKOL[Dovoljeno zbiranje],MATCH(Tabela_glavno[[#This Row],[Klasifikacija]],Tabela_zbiralec_EKOL[Klasifikacija],0))</f>
        <v>DA</v>
      </c>
      <c r="F296" s="13" t="str">
        <f>INDEX(Tabela_zbiralec_EKOL[Zbirna mesta],MATCH(Tabela_glavno[[#This Row],[Klasifikacija]],Tabela_zbiralec_EKOL[Klasifikacija],0))</f>
        <v>Laze</v>
      </c>
      <c r="G296" s="13" t="str" cm="1">
        <f t="array" ref="G296">_xlfn.TEXTJOIN(", ",TRUE,IF(Tabela_odstranjevanje[Klasifikacija]=Tabela_glavno[[#This Row],[Klasifikacija]],Tabela_odstranjevanje[Prejemnik],""))</f>
        <v/>
      </c>
      <c r="H296" s="14" t="str">
        <f>IF(IFERROR(MATCH(Tabela_glavno[[#This Row],[Klasifikacija]],Tabela_mesanica_190204[Klasifikacija],0),0)&gt;0,"DA","NE")</f>
        <v>NE</v>
      </c>
      <c r="I296" s="14" t="str" cm="1">
        <f t="array" ref="I29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6" s="14" t="str">
        <f>IF(IFERROR(MATCH(Tabela_glavno[[#This Row],[Klasifikacija]],Tabela_mesanica_190208[Klasifikacija],0),0)&gt;0,"DA","NE")</f>
        <v>NE</v>
      </c>
      <c r="K296" s="14"/>
      <c r="L296" s="14" t="str">
        <f>IF(IFERROR(MATCH(Tabela_glavno[[#This Row],[Klasifikacija]],Tabela_EKO_03_03_baterije[Klasifikacija],0),0)&gt;0,"DA","NE")</f>
        <v>NE</v>
      </c>
      <c r="M296" s="15"/>
    </row>
    <row r="297" spans="1:13" ht="30" customHeight="1" thickBot="1" x14ac:dyDescent="0.3">
      <c r="A297" s="11" t="s">
        <v>463</v>
      </c>
      <c r="B297" s="12" t="str">
        <f>INDEX(Tabela_seznam_klasifikacij[Naziv odpadka],MATCH(Tabela_glavno[[#This Row],[Klasifikacija]],Tabela_seznam_klasifikacij[Klasifikacijska številka],0))</f>
        <v>Filmi in fotografski papir, ki vsebujejo srebro ali srebrove spojine</v>
      </c>
      <c r="C297" s="12" t="str">
        <f>IFERROR(INDEX(Tabela_porocilo_o_nevarnih_lastnostih[Opomba],MATCH(Tabela_glavno[[#This Row],[Klasifikacija]],Tabela_porocilo_o_nevarnih_lastnostih[Klasifikacija],0)),"NE")</f>
        <v>NE</v>
      </c>
      <c r="D29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97" s="13" t="str">
        <f>INDEX(Tabela_zbiralec_EKOL[Dovoljeno zbiranje],MATCH(Tabela_glavno[[#This Row],[Klasifikacija]],Tabela_zbiralec_EKOL[Klasifikacija],0))</f>
        <v>DA</v>
      </c>
      <c r="F297" s="13" t="str">
        <f>INDEX(Tabela_zbiralec_EKOL[Zbirna mesta],MATCH(Tabela_glavno[[#This Row],[Klasifikacija]],Tabela_zbiralec_EKOL[Klasifikacija],0))</f>
        <v>Laze</v>
      </c>
      <c r="G297" s="13" t="str" cm="1">
        <f t="array" ref="G297">_xlfn.TEXTJOIN(", ",TRUE,IF(Tabela_odstranjevanje[Klasifikacija]=Tabela_glavno[[#This Row],[Klasifikacija]],Tabela_odstranjevanje[Prejemnik],""))</f>
        <v/>
      </c>
      <c r="H297" s="14" t="str">
        <f>IF(IFERROR(MATCH(Tabela_glavno[[#This Row],[Klasifikacija]],Tabela_mesanica_190204[Klasifikacija],0),0)&gt;0,"DA","NE")</f>
        <v>NE</v>
      </c>
      <c r="I297" s="14" t="str" cm="1">
        <f t="array" ref="I29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7" s="14" t="str">
        <f>IF(IFERROR(MATCH(Tabela_glavno[[#This Row],[Klasifikacija]],Tabela_mesanica_190208[Klasifikacija],0),0)&gt;0,"DA","NE")</f>
        <v>NE</v>
      </c>
      <c r="K297" s="14"/>
      <c r="L297" s="14" t="str">
        <f>IF(IFERROR(MATCH(Tabela_glavno[[#This Row],[Klasifikacija]],Tabela_EKO_03_03_baterije[Klasifikacija],0),0)&gt;0,"DA","NE")</f>
        <v>NE</v>
      </c>
      <c r="M297" s="15"/>
    </row>
    <row r="298" spans="1:13" ht="30" customHeight="1" thickBot="1" x14ac:dyDescent="0.3">
      <c r="A298" s="11" t="s">
        <v>464</v>
      </c>
      <c r="B298" s="12" t="str">
        <f>INDEX(Tabela_seznam_klasifikacij[Naziv odpadka],MATCH(Tabela_glavno[[#This Row],[Klasifikacija]],Tabela_seznam_klasifikacij[Klasifikacijska številka],0))</f>
        <v>Filmi in fotografski papir, ki ne vsebujejo srebra ali srebrovih spojin</v>
      </c>
      <c r="C298" s="12" t="str">
        <f>IFERROR(INDEX(Tabela_porocilo_o_nevarnih_lastnostih[Opomba],MATCH(Tabela_glavno[[#This Row],[Klasifikacija]],Tabela_porocilo_o_nevarnih_lastnostih[Klasifikacija],0)),"NE")</f>
        <v>NE</v>
      </c>
      <c r="D29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98" s="13" t="str">
        <f>INDEX(Tabela_zbiralec_EKOL[Dovoljeno zbiranje],MATCH(Tabela_glavno[[#This Row],[Klasifikacija]],Tabela_zbiralec_EKOL[Klasifikacija],0))</f>
        <v>DA</v>
      </c>
      <c r="F298" s="13" t="str">
        <f>INDEX(Tabela_zbiralec_EKOL[Zbirna mesta],MATCH(Tabela_glavno[[#This Row],[Klasifikacija]],Tabela_zbiralec_EKOL[Klasifikacija],0))</f>
        <v>Laze</v>
      </c>
      <c r="G298" s="13" t="str" cm="1">
        <f t="array" ref="G298">_xlfn.TEXTJOIN(", ",TRUE,IF(Tabela_odstranjevanje[Klasifikacija]=Tabela_glavno[[#This Row],[Klasifikacija]],Tabela_odstranjevanje[Prejemnik],""))</f>
        <v/>
      </c>
      <c r="H298" s="14" t="str">
        <f>IF(IFERROR(MATCH(Tabela_glavno[[#This Row],[Klasifikacija]],Tabela_mesanica_190204[Klasifikacija],0),0)&gt;0,"DA","NE")</f>
        <v>NE</v>
      </c>
      <c r="I298" s="14" t="str" cm="1">
        <f t="array" ref="I29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8" s="14" t="str">
        <f>IF(IFERROR(MATCH(Tabela_glavno[[#This Row],[Klasifikacija]],Tabela_mesanica_190208[Klasifikacija],0),0)&gt;0,"DA","NE")</f>
        <v>NE</v>
      </c>
      <c r="K298" s="14"/>
      <c r="L298" s="14" t="str">
        <f>IF(IFERROR(MATCH(Tabela_glavno[[#This Row],[Klasifikacija]],Tabela_EKO_03_03_baterije[Klasifikacija],0),0)&gt;0,"DA","NE")</f>
        <v>NE</v>
      </c>
      <c r="M298" s="15"/>
    </row>
    <row r="299" spans="1:13" ht="30" customHeight="1" thickBot="1" x14ac:dyDescent="0.3">
      <c r="A299" s="11" t="s">
        <v>465</v>
      </c>
      <c r="B299" s="12" t="str">
        <f>INDEX(Tabela_seznam_klasifikacij[Naziv odpadka],MATCH(Tabela_glavno[[#This Row],[Klasifikacija]],Tabela_seznam_klasifikacij[Klasifikacijska številka],0))</f>
        <v>Fotoaparati za enkratno uporabo, brez baterij</v>
      </c>
      <c r="C299" s="12" t="str">
        <f>IFERROR(INDEX(Tabela_porocilo_o_nevarnih_lastnostih[Opomba],MATCH(Tabela_glavno[[#This Row],[Klasifikacija]],Tabela_porocilo_o_nevarnih_lastnostih[Klasifikacija],0)),"NE")</f>
        <v>NE</v>
      </c>
      <c r="D29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299" s="13" t="str">
        <f>INDEX(Tabela_zbiralec_EKOL[Dovoljeno zbiranje],MATCH(Tabela_glavno[[#This Row],[Klasifikacija]],Tabela_zbiralec_EKOL[Klasifikacija],0))</f>
        <v>DA</v>
      </c>
      <c r="F299" s="13" t="str">
        <f>INDEX(Tabela_zbiralec_EKOL[Zbirna mesta],MATCH(Tabela_glavno[[#This Row],[Klasifikacija]],Tabela_zbiralec_EKOL[Klasifikacija],0))</f>
        <v>Laze</v>
      </c>
      <c r="G299" s="13" t="str" cm="1">
        <f t="array" ref="G299">_xlfn.TEXTJOIN(", ",TRUE,IF(Tabela_odstranjevanje[Klasifikacija]=Tabela_glavno[[#This Row],[Klasifikacija]],Tabela_odstranjevanje[Prejemnik],""))</f>
        <v/>
      </c>
      <c r="H299" s="14" t="str">
        <f>IF(IFERROR(MATCH(Tabela_glavno[[#This Row],[Klasifikacija]],Tabela_mesanica_190204[Klasifikacija],0),0)&gt;0,"DA","NE")</f>
        <v>NE</v>
      </c>
      <c r="I299" s="14" t="str" cm="1">
        <f t="array" ref="I29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299" s="14" t="str">
        <f>IF(IFERROR(MATCH(Tabela_glavno[[#This Row],[Klasifikacija]],Tabela_mesanica_190208[Klasifikacija],0),0)&gt;0,"DA","NE")</f>
        <v>NE</v>
      </c>
      <c r="K299" s="14"/>
      <c r="L299" s="14" t="str">
        <f>IF(IFERROR(MATCH(Tabela_glavno[[#This Row],[Klasifikacija]],Tabela_EKO_03_03_baterije[Klasifikacija],0),0)&gt;0,"DA","NE")</f>
        <v>NE</v>
      </c>
      <c r="M299" s="15"/>
    </row>
    <row r="300" spans="1:13" ht="30" customHeight="1" thickBot="1" x14ac:dyDescent="0.3">
      <c r="A300" s="11" t="s">
        <v>466</v>
      </c>
      <c r="B300" s="12" t="str">
        <f>INDEX(Tabela_seznam_klasifikacij[Naziv odpadka],MATCH(Tabela_glavno[[#This Row],[Klasifikacija]],Tabela_seznam_klasifikacij[Klasifikacijska številka],0))</f>
        <v>Fotoaparati za enkratno uporabo, z baterijami, ki so navedene pod 16 06 01, 16 06 02 ali 16 06 03</v>
      </c>
      <c r="C300" s="12" t="str">
        <f>IFERROR(INDEX(Tabela_porocilo_o_nevarnih_lastnostih[Opomba],MATCH(Tabela_glavno[[#This Row],[Klasifikacija]],Tabela_porocilo_o_nevarnih_lastnostih[Klasifikacija],0)),"NE")</f>
        <v>NE</v>
      </c>
      <c r="D30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0" s="13" t="str">
        <f>INDEX(Tabela_zbiralec_EKOL[Dovoljeno zbiranje],MATCH(Tabela_glavno[[#This Row],[Klasifikacija]],Tabela_zbiralec_EKOL[Klasifikacija],0))</f>
        <v>DA</v>
      </c>
      <c r="F300" s="13" t="str">
        <f>INDEX(Tabela_zbiralec_EKOL[Zbirna mesta],MATCH(Tabela_glavno[[#This Row],[Klasifikacija]],Tabela_zbiralec_EKOL[Klasifikacija],0))</f>
        <v>Laze</v>
      </c>
      <c r="G300" s="13" t="str" cm="1">
        <f t="array" ref="G300">_xlfn.TEXTJOIN(", ",TRUE,IF(Tabela_odstranjevanje[Klasifikacija]=Tabela_glavno[[#This Row],[Klasifikacija]],Tabela_odstranjevanje[Prejemnik],""))</f>
        <v/>
      </c>
      <c r="H300" s="14" t="str">
        <f>IF(IFERROR(MATCH(Tabela_glavno[[#This Row],[Klasifikacija]],Tabela_mesanica_190204[Klasifikacija],0),0)&gt;0,"DA","NE")</f>
        <v>NE</v>
      </c>
      <c r="I300" s="14" t="str" cm="1">
        <f t="array" ref="I30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0" s="14" t="str">
        <f>IF(IFERROR(MATCH(Tabela_glavno[[#This Row],[Klasifikacija]],Tabela_mesanica_190208[Klasifikacija],0),0)&gt;0,"DA","NE")</f>
        <v>NE</v>
      </c>
      <c r="K300" s="14"/>
      <c r="L300" s="14" t="str">
        <f>IF(IFERROR(MATCH(Tabela_glavno[[#This Row],[Klasifikacija]],Tabela_EKO_03_03_baterije[Klasifikacija],0),0)&gt;0,"DA","NE")</f>
        <v>NE</v>
      </c>
      <c r="M300" s="15"/>
    </row>
    <row r="301" spans="1:13" ht="30" customHeight="1" thickBot="1" x14ac:dyDescent="0.3">
      <c r="A301" s="11" t="s">
        <v>467</v>
      </c>
      <c r="B301" s="12" t="str">
        <f>INDEX(Tabela_seznam_klasifikacij[Naziv odpadka],MATCH(Tabela_glavno[[#This Row],[Klasifikacija]],Tabela_seznam_klasifikacij[Klasifikacijska številka],0))</f>
        <v>Fotoaparati za enkratno uporabo, z baterijami, ki niso navedene pod 09 01 11</v>
      </c>
      <c r="C301" s="12" t="str">
        <f>IFERROR(INDEX(Tabela_porocilo_o_nevarnih_lastnostih[Opomba],MATCH(Tabela_glavno[[#This Row],[Klasifikacija]],Tabela_porocilo_o_nevarnih_lastnostih[Klasifikacija],0)),"NE")</f>
        <v>NE</v>
      </c>
      <c r="D30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1" s="13" t="str">
        <f>INDEX(Tabela_zbiralec_EKOL[Dovoljeno zbiranje],MATCH(Tabela_glavno[[#This Row],[Klasifikacija]],Tabela_zbiralec_EKOL[Klasifikacija],0))</f>
        <v>DA</v>
      </c>
      <c r="F301" s="13" t="str">
        <f>INDEX(Tabela_zbiralec_EKOL[Zbirna mesta],MATCH(Tabela_glavno[[#This Row],[Klasifikacija]],Tabela_zbiralec_EKOL[Klasifikacija],0))</f>
        <v>Laze</v>
      </c>
      <c r="G301" s="13" t="str" cm="1">
        <f t="array" ref="G301">_xlfn.TEXTJOIN(", ",TRUE,IF(Tabela_odstranjevanje[Klasifikacija]=Tabela_glavno[[#This Row],[Klasifikacija]],Tabela_odstranjevanje[Prejemnik],""))</f>
        <v/>
      </c>
      <c r="H301" s="14" t="str">
        <f>IF(IFERROR(MATCH(Tabela_glavno[[#This Row],[Klasifikacija]],Tabela_mesanica_190204[Klasifikacija],0),0)&gt;0,"DA","NE")</f>
        <v>NE</v>
      </c>
      <c r="I301" s="14" t="str" cm="1">
        <f t="array" ref="I30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1" s="14" t="str">
        <f>IF(IFERROR(MATCH(Tabela_glavno[[#This Row],[Klasifikacija]],Tabela_mesanica_190208[Klasifikacija],0),0)&gt;0,"DA","NE")</f>
        <v>NE</v>
      </c>
      <c r="K301" s="14"/>
      <c r="L301" s="14" t="str">
        <f>IF(IFERROR(MATCH(Tabela_glavno[[#This Row],[Klasifikacija]],Tabela_EKO_03_03_baterije[Klasifikacija],0),0)&gt;0,"DA","NE")</f>
        <v>NE</v>
      </c>
      <c r="M301" s="15"/>
    </row>
    <row r="302" spans="1:13" ht="30" customHeight="1" thickBot="1" x14ac:dyDescent="0.3">
      <c r="A302" s="11" t="s">
        <v>468</v>
      </c>
      <c r="B302" s="12" t="str">
        <f>INDEX(Tabela_seznam_klasifikacij[Naziv odpadka],MATCH(Tabela_glavno[[#This Row],[Klasifikacija]],Tabela_seznam_klasifikacij[Klasifikacijska številka],0))</f>
        <v>Odpadne vodne raztopine iz izločanja srebra na kraju nastanka, ki niso navedene pod 09 01 06</v>
      </c>
      <c r="C302" s="12" t="str">
        <f>IFERROR(INDEX(Tabela_porocilo_o_nevarnih_lastnostih[Opomba],MATCH(Tabela_glavno[[#This Row],[Klasifikacija]],Tabela_porocilo_o_nevarnih_lastnostih[Klasifikacija],0)),"NE")</f>
        <v>NE</v>
      </c>
      <c r="D30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2" s="13" t="str">
        <f>INDEX(Tabela_zbiralec_EKOL[Dovoljeno zbiranje],MATCH(Tabela_glavno[[#This Row],[Klasifikacija]],Tabela_zbiralec_EKOL[Klasifikacija],0))</f>
        <v>DA</v>
      </c>
      <c r="F302" s="13" t="str">
        <f>INDEX(Tabela_zbiralec_EKOL[Zbirna mesta],MATCH(Tabela_glavno[[#This Row],[Klasifikacija]],Tabela_zbiralec_EKOL[Klasifikacija],0))</f>
        <v>Laze</v>
      </c>
      <c r="G302" s="13" t="str" cm="1">
        <f t="array" ref="G302">_xlfn.TEXTJOIN(", ",TRUE,IF(Tabela_odstranjevanje[Klasifikacija]=Tabela_glavno[[#This Row],[Klasifikacija]],Tabela_odstranjevanje[Prejemnik],""))</f>
        <v/>
      </c>
      <c r="H302" s="14" t="str">
        <f>IF(IFERROR(MATCH(Tabela_glavno[[#This Row],[Klasifikacija]],Tabela_mesanica_190204[Klasifikacija],0),0)&gt;0,"DA","NE")</f>
        <v>NE</v>
      </c>
      <c r="I302" s="14" t="str" cm="1">
        <f t="array" ref="I30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2" s="14" t="str">
        <f>IF(IFERROR(MATCH(Tabela_glavno[[#This Row],[Klasifikacija]],Tabela_mesanica_190208[Klasifikacija],0),0)&gt;0,"DA","NE")</f>
        <v>NE</v>
      </c>
      <c r="K302" s="14"/>
      <c r="L302" s="14" t="str">
        <f>IF(IFERROR(MATCH(Tabela_glavno[[#This Row],[Klasifikacija]],Tabela_EKO_03_03_baterije[Klasifikacija],0),0)&gt;0,"DA","NE")</f>
        <v>NE</v>
      </c>
      <c r="M302" s="15"/>
    </row>
    <row r="303" spans="1:13" ht="30" customHeight="1" thickBot="1" x14ac:dyDescent="0.3">
      <c r="A303" s="11" t="s">
        <v>469</v>
      </c>
      <c r="B303" s="12" t="str">
        <f>INDEX(Tabela_seznam_klasifikacij[Naziv odpadka],MATCH(Tabela_glavno[[#This Row],[Klasifikacija]],Tabela_seznam_klasifikacij[Klasifikacijska številka],0))</f>
        <v>Drugi tovrstni odpadki</v>
      </c>
      <c r="C303" s="12" t="str">
        <f>IFERROR(INDEX(Tabela_porocilo_o_nevarnih_lastnostih[Opomba],MATCH(Tabela_glavno[[#This Row],[Klasifikacija]],Tabela_porocilo_o_nevarnih_lastnostih[Klasifikacija],0)),"NE")</f>
        <v>NE</v>
      </c>
      <c r="D30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3" s="13" t="str">
        <f>INDEX(Tabela_zbiralec_EKOL[Dovoljeno zbiranje],MATCH(Tabela_glavno[[#This Row],[Klasifikacija]],Tabela_zbiralec_EKOL[Klasifikacija],0))</f>
        <v>DA</v>
      </c>
      <c r="F303" s="13" t="str">
        <f>INDEX(Tabela_zbiralec_EKOL[Zbirna mesta],MATCH(Tabela_glavno[[#This Row],[Klasifikacija]],Tabela_zbiralec_EKOL[Klasifikacija],0))</f>
        <v>Laze</v>
      </c>
      <c r="G303" s="13" t="str" cm="1">
        <f t="array" ref="G303">_xlfn.TEXTJOIN(", ",TRUE,IF(Tabela_odstranjevanje[Klasifikacija]=Tabela_glavno[[#This Row],[Klasifikacija]],Tabela_odstranjevanje[Prejemnik],""))</f>
        <v/>
      </c>
      <c r="H303" s="14" t="str">
        <f>IF(IFERROR(MATCH(Tabela_glavno[[#This Row],[Klasifikacija]],Tabela_mesanica_190204[Klasifikacija],0),0)&gt;0,"DA","NE")</f>
        <v>NE</v>
      </c>
      <c r="I303" s="14" t="str" cm="1">
        <f t="array" ref="I30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3" s="14" t="str">
        <f>IF(IFERROR(MATCH(Tabela_glavno[[#This Row],[Klasifikacija]],Tabela_mesanica_190208[Klasifikacija],0),0)&gt;0,"DA","NE")</f>
        <v>NE</v>
      </c>
      <c r="K303" s="14"/>
      <c r="L303" s="14" t="str">
        <f>IF(IFERROR(MATCH(Tabela_glavno[[#This Row],[Klasifikacija]],Tabela_EKO_03_03_baterije[Klasifikacija],0),0)&gt;0,"DA","NE")</f>
        <v>NE</v>
      </c>
      <c r="M303" s="15"/>
    </row>
    <row r="304" spans="1:13" ht="30" customHeight="1" thickBot="1" x14ac:dyDescent="0.3">
      <c r="A304" s="11" t="s">
        <v>470</v>
      </c>
      <c r="B304" s="12" t="str">
        <f>INDEX(Tabela_seznam_klasifikacij[Naziv odpadka],MATCH(Tabela_glavno[[#This Row],[Klasifikacija]],Tabela_seznam_klasifikacij[Klasifikacijska številka],0))</f>
        <v>Pepel, žlindra in kotlovni prah (razen kotlovskega prahu, ki je naveden pod 10 01 04)</v>
      </c>
      <c r="C304" s="12" t="str">
        <f>IFERROR(INDEX(Tabela_porocilo_o_nevarnih_lastnostih[Opomba],MATCH(Tabela_glavno[[#This Row],[Klasifikacija]],Tabela_porocilo_o_nevarnih_lastnostih[Klasifikacija],0)),"NE")</f>
        <v>NE</v>
      </c>
      <c r="D30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304" s="13" t="str">
        <f>INDEX(Tabela_zbiralec_EKOL[Dovoljeno zbiranje],MATCH(Tabela_glavno[[#This Row],[Klasifikacija]],Tabela_zbiralec_EKOL[Klasifikacija],0))</f>
        <v>DA</v>
      </c>
      <c r="F304" s="13" t="str">
        <f>INDEX(Tabela_zbiralec_EKOL[Zbirna mesta],MATCH(Tabela_glavno[[#This Row],[Klasifikacija]],Tabela_zbiralec_EKOL[Klasifikacija],0))</f>
        <v>Laze</v>
      </c>
      <c r="G304" s="13" t="str" cm="1">
        <f t="array" ref="G304">_xlfn.TEXTJOIN(", ",TRUE,IF(Tabela_odstranjevanje[Klasifikacija]=Tabela_glavno[[#This Row],[Klasifikacija]],Tabela_odstranjevanje[Prejemnik],""))</f>
        <v>Termit</v>
      </c>
      <c r="H304" s="14" t="str">
        <f>IF(IFERROR(MATCH(Tabela_glavno[[#This Row],[Klasifikacija]],Tabela_mesanica_190204[Klasifikacija],0),0)&gt;0,"DA","NE")</f>
        <v>NE</v>
      </c>
      <c r="I304" s="14" t="str" cm="1">
        <f t="array" ref="I30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4" s="14" t="str">
        <f>IF(IFERROR(MATCH(Tabela_glavno[[#This Row],[Klasifikacija]],Tabela_mesanica_190208[Klasifikacija],0),0)&gt;0,"DA","NE")</f>
        <v>NE</v>
      </c>
      <c r="K304" s="14"/>
      <c r="L304" s="14" t="str">
        <f>IF(IFERROR(MATCH(Tabela_glavno[[#This Row],[Klasifikacija]],Tabela_EKO_03_03_baterije[Klasifikacija],0),0)&gt;0,"DA","NE")</f>
        <v>NE</v>
      </c>
      <c r="M304" s="15"/>
    </row>
    <row r="305" spans="1:13" ht="30" customHeight="1" thickBot="1" x14ac:dyDescent="0.3">
      <c r="A305" s="11" t="s">
        <v>473</v>
      </c>
      <c r="B305" s="12" t="str">
        <f>INDEX(Tabela_seznam_klasifikacij[Naziv odpadka],MATCH(Tabela_glavno[[#This Row],[Klasifikacija]],Tabela_seznam_klasifikacij[Klasifikacijska številka],0))</f>
        <v>Elektrofiltrski pepel iz kurilnih naprav na premog</v>
      </c>
      <c r="C305" s="12" t="str">
        <f>IFERROR(INDEX(Tabela_porocilo_o_nevarnih_lastnostih[Opomba],MATCH(Tabela_glavno[[#This Row],[Klasifikacija]],Tabela_porocilo_o_nevarnih_lastnostih[Klasifikacija],0)),"NE")</f>
        <v>NE</v>
      </c>
      <c r="D30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5" s="13" t="str">
        <f>INDEX(Tabela_zbiralec_EKOL[Dovoljeno zbiranje],MATCH(Tabela_glavno[[#This Row],[Klasifikacija]],Tabela_zbiralec_EKOL[Klasifikacija],0))</f>
        <v>DA</v>
      </c>
      <c r="F305" s="13" t="str">
        <f>INDEX(Tabela_zbiralec_EKOL[Zbirna mesta],MATCH(Tabela_glavno[[#This Row],[Klasifikacija]],Tabela_zbiralec_EKOL[Klasifikacija],0))</f>
        <v>Laze</v>
      </c>
      <c r="G305" s="13" t="str" cm="1">
        <f t="array" ref="G305">_xlfn.TEXTJOIN(", ",TRUE,IF(Tabela_odstranjevanje[Klasifikacija]=Tabela_glavno[[#This Row],[Klasifikacija]],Tabela_odstranjevanje[Prejemnik],""))</f>
        <v/>
      </c>
      <c r="H305" s="14" t="str">
        <f>IF(IFERROR(MATCH(Tabela_glavno[[#This Row],[Klasifikacija]],Tabela_mesanica_190204[Klasifikacija],0),0)&gt;0,"DA","NE")</f>
        <v>NE</v>
      </c>
      <c r="I305" s="14" t="str" cm="1">
        <f t="array" ref="I30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5" s="14" t="str">
        <f>IF(IFERROR(MATCH(Tabela_glavno[[#This Row],[Klasifikacija]],Tabela_mesanica_190208[Klasifikacija],0),0)&gt;0,"DA","NE")</f>
        <v>NE</v>
      </c>
      <c r="K305" s="14"/>
      <c r="L305" s="14" t="str">
        <f>IF(IFERROR(MATCH(Tabela_glavno[[#This Row],[Klasifikacija]],Tabela_EKO_03_03_baterije[Klasifikacija],0),0)&gt;0,"DA","NE")</f>
        <v>NE</v>
      </c>
      <c r="M305" s="15"/>
    </row>
    <row r="306" spans="1:13" ht="30" customHeight="1" thickBot="1" x14ac:dyDescent="0.3">
      <c r="A306" s="11" t="s">
        <v>474</v>
      </c>
      <c r="B306" s="12" t="str">
        <f>INDEX(Tabela_seznam_klasifikacij[Naziv odpadka],MATCH(Tabela_glavno[[#This Row],[Klasifikacija]],Tabela_seznam_klasifikacij[Klasifikacijska številka],0))</f>
        <v>Elektrofiltrski pepel iz kurilnih naprav na šoto in neobdelan les</v>
      </c>
      <c r="C306" s="12" t="str">
        <f>IFERROR(INDEX(Tabela_porocilo_o_nevarnih_lastnostih[Opomba],MATCH(Tabela_glavno[[#This Row],[Klasifikacija]],Tabela_porocilo_o_nevarnih_lastnostih[Klasifikacija],0)),"NE")</f>
        <v>NE</v>
      </c>
      <c r="D30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6" s="13" t="str">
        <f>INDEX(Tabela_zbiralec_EKOL[Dovoljeno zbiranje],MATCH(Tabela_glavno[[#This Row],[Klasifikacija]],Tabela_zbiralec_EKOL[Klasifikacija],0))</f>
        <v>DA</v>
      </c>
      <c r="F306" s="13" t="str">
        <f>INDEX(Tabela_zbiralec_EKOL[Zbirna mesta],MATCH(Tabela_glavno[[#This Row],[Klasifikacija]],Tabela_zbiralec_EKOL[Klasifikacija],0))</f>
        <v>Laze</v>
      </c>
      <c r="G306" s="13" t="str" cm="1">
        <f t="array" ref="G306">_xlfn.TEXTJOIN(", ",TRUE,IF(Tabela_odstranjevanje[Klasifikacija]=Tabela_glavno[[#This Row],[Klasifikacija]],Tabela_odstranjevanje[Prejemnik],""))</f>
        <v/>
      </c>
      <c r="H306" s="14" t="str">
        <f>IF(IFERROR(MATCH(Tabela_glavno[[#This Row],[Klasifikacija]],Tabela_mesanica_190204[Klasifikacija],0),0)&gt;0,"DA","NE")</f>
        <v>NE</v>
      </c>
      <c r="I306" s="14" t="str" cm="1">
        <f t="array" ref="I30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6" s="14" t="str">
        <f>IF(IFERROR(MATCH(Tabela_glavno[[#This Row],[Klasifikacija]],Tabela_mesanica_190208[Klasifikacija],0),0)&gt;0,"DA","NE")</f>
        <v>NE</v>
      </c>
      <c r="K306" s="14"/>
      <c r="L306" s="14" t="str">
        <f>IF(IFERROR(MATCH(Tabela_glavno[[#This Row],[Klasifikacija]],Tabela_EKO_03_03_baterije[Klasifikacija],0),0)&gt;0,"DA","NE")</f>
        <v>NE</v>
      </c>
      <c r="M306" s="15"/>
    </row>
    <row r="307" spans="1:13" ht="30" customHeight="1" thickBot="1" x14ac:dyDescent="0.3">
      <c r="A307" s="11" t="s">
        <v>475</v>
      </c>
      <c r="B307" s="12" t="str">
        <f>INDEX(Tabela_seznam_klasifikacij[Naziv odpadka],MATCH(Tabela_glavno[[#This Row],[Klasifikacija]],Tabela_seznam_klasifikacij[Klasifikacijska številka],0))</f>
        <v>Elektrofiltrski pepel in kotlovski prah iz kurilnih naprav na olje</v>
      </c>
      <c r="C307" s="12" t="str">
        <f>IFERROR(INDEX(Tabela_porocilo_o_nevarnih_lastnostih[Opomba],MATCH(Tabela_glavno[[#This Row],[Klasifikacija]],Tabela_porocilo_o_nevarnih_lastnostih[Klasifikacija],0)),"NE")</f>
        <v>NE</v>
      </c>
      <c r="D30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7" s="13" t="str">
        <f>INDEX(Tabela_zbiralec_EKOL[Dovoljeno zbiranje],MATCH(Tabela_glavno[[#This Row],[Klasifikacija]],Tabela_zbiralec_EKOL[Klasifikacija],0))</f>
        <v>DA</v>
      </c>
      <c r="F307" s="13" t="str">
        <f>INDEX(Tabela_zbiralec_EKOL[Zbirna mesta],MATCH(Tabela_glavno[[#This Row],[Klasifikacija]],Tabela_zbiralec_EKOL[Klasifikacija],0))</f>
        <v>Laze</v>
      </c>
      <c r="G307" s="13" t="str" cm="1">
        <f t="array" ref="G307">_xlfn.TEXTJOIN(", ",TRUE,IF(Tabela_odstranjevanje[Klasifikacija]=Tabela_glavno[[#This Row],[Klasifikacija]],Tabela_odstranjevanje[Prejemnik],""))</f>
        <v/>
      </c>
      <c r="H307" s="14" t="str">
        <f>IF(IFERROR(MATCH(Tabela_glavno[[#This Row],[Klasifikacija]],Tabela_mesanica_190204[Klasifikacija],0),0)&gt;0,"DA","NE")</f>
        <v>NE</v>
      </c>
      <c r="I307" s="14" t="str" cm="1">
        <f t="array" ref="I30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7" s="14" t="str">
        <f>IF(IFERROR(MATCH(Tabela_glavno[[#This Row],[Klasifikacija]],Tabela_mesanica_190208[Klasifikacija],0),0)&gt;0,"DA","NE")</f>
        <v>NE</v>
      </c>
      <c r="K307" s="14"/>
      <c r="L307" s="14" t="str">
        <f>IF(IFERROR(MATCH(Tabela_glavno[[#This Row],[Klasifikacija]],Tabela_EKO_03_03_baterije[Klasifikacija],0),0)&gt;0,"DA","NE")</f>
        <v>NE</v>
      </c>
      <c r="M307" s="15"/>
    </row>
    <row r="308" spans="1:13" ht="30" customHeight="1" thickBot="1" x14ac:dyDescent="0.3">
      <c r="A308" s="11" t="s">
        <v>476</v>
      </c>
      <c r="B308" s="12" t="str">
        <f>INDEX(Tabela_seznam_klasifikacij[Naziv odpadka],MATCH(Tabela_glavno[[#This Row],[Klasifikacija]],Tabela_seznam_klasifikacij[Klasifikacijska številka],0))</f>
        <v>Trdni odpadki iz razžvepljanja dimnih plinov z reakcijami na osnovi kalcija</v>
      </c>
      <c r="C308" s="12" t="str">
        <f>IFERROR(INDEX(Tabela_porocilo_o_nevarnih_lastnostih[Opomba],MATCH(Tabela_glavno[[#This Row],[Klasifikacija]],Tabela_porocilo_o_nevarnih_lastnostih[Klasifikacija],0)),"NE")</f>
        <v>NE</v>
      </c>
      <c r="D30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8" s="13" t="str">
        <f>INDEX(Tabela_zbiralec_EKOL[Dovoljeno zbiranje],MATCH(Tabela_glavno[[#This Row],[Klasifikacija]],Tabela_zbiralec_EKOL[Klasifikacija],0))</f>
        <v>DA</v>
      </c>
      <c r="F308" s="13" t="str">
        <f>INDEX(Tabela_zbiralec_EKOL[Zbirna mesta],MATCH(Tabela_glavno[[#This Row],[Klasifikacija]],Tabela_zbiralec_EKOL[Klasifikacija],0))</f>
        <v>Laze</v>
      </c>
      <c r="G308" s="13" t="str" cm="1">
        <f t="array" ref="G308">_xlfn.TEXTJOIN(", ",TRUE,IF(Tabela_odstranjevanje[Klasifikacija]=Tabela_glavno[[#This Row],[Klasifikacija]],Tabela_odstranjevanje[Prejemnik],""))</f>
        <v/>
      </c>
      <c r="H308" s="14" t="str">
        <f>IF(IFERROR(MATCH(Tabela_glavno[[#This Row],[Klasifikacija]],Tabela_mesanica_190204[Klasifikacija],0),0)&gt;0,"DA","NE")</f>
        <v>NE</v>
      </c>
      <c r="I308" s="14" t="str" cm="1">
        <f t="array" ref="I30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8" s="14" t="str">
        <f>IF(IFERROR(MATCH(Tabela_glavno[[#This Row],[Klasifikacija]],Tabela_mesanica_190208[Klasifikacija],0),0)&gt;0,"DA","NE")</f>
        <v>NE</v>
      </c>
      <c r="K308" s="14"/>
      <c r="L308" s="14" t="str">
        <f>IF(IFERROR(MATCH(Tabela_glavno[[#This Row],[Klasifikacija]],Tabela_EKO_03_03_baterije[Klasifikacija],0),0)&gt;0,"DA","NE")</f>
        <v>NE</v>
      </c>
      <c r="M308" s="15"/>
    </row>
    <row r="309" spans="1:13" ht="30" customHeight="1" thickBot="1" x14ac:dyDescent="0.3">
      <c r="A309" s="11" t="s">
        <v>477</v>
      </c>
      <c r="B309" s="12" t="str">
        <f>INDEX(Tabela_seznam_klasifikacij[Naziv odpadka],MATCH(Tabela_glavno[[#This Row],[Klasifikacija]],Tabela_seznam_klasifikacij[Klasifikacijska številka],0))</f>
        <v>Muljasti odpadki iz razžvepljanja dimnih plinov z reakcijami na osnovi kalcija</v>
      </c>
      <c r="C309" s="12" t="str">
        <f>IFERROR(INDEX(Tabela_porocilo_o_nevarnih_lastnostih[Opomba],MATCH(Tabela_glavno[[#This Row],[Klasifikacija]],Tabela_porocilo_o_nevarnih_lastnostih[Klasifikacija],0)),"NE")</f>
        <v>NE</v>
      </c>
      <c r="D30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09" s="13" t="str">
        <f>INDEX(Tabela_zbiralec_EKOL[Dovoljeno zbiranje],MATCH(Tabela_glavno[[#This Row],[Klasifikacija]],Tabela_zbiralec_EKOL[Klasifikacija],0))</f>
        <v>DA</v>
      </c>
      <c r="F309" s="13" t="str">
        <f>INDEX(Tabela_zbiralec_EKOL[Zbirna mesta],MATCH(Tabela_glavno[[#This Row],[Klasifikacija]],Tabela_zbiralec_EKOL[Klasifikacija],0))</f>
        <v>Laze</v>
      </c>
      <c r="G309" s="13" t="str" cm="1">
        <f t="array" ref="G309">_xlfn.TEXTJOIN(", ",TRUE,IF(Tabela_odstranjevanje[Klasifikacija]=Tabela_glavno[[#This Row],[Klasifikacija]],Tabela_odstranjevanje[Prejemnik],""))</f>
        <v/>
      </c>
      <c r="H309" s="14" t="str">
        <f>IF(IFERROR(MATCH(Tabela_glavno[[#This Row],[Klasifikacija]],Tabela_mesanica_190204[Klasifikacija],0),0)&gt;0,"DA","NE")</f>
        <v>NE</v>
      </c>
      <c r="I309" s="14" t="str" cm="1">
        <f t="array" ref="I30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09" s="14" t="str">
        <f>IF(IFERROR(MATCH(Tabela_glavno[[#This Row],[Klasifikacija]],Tabela_mesanica_190208[Klasifikacija],0),0)&gt;0,"DA","NE")</f>
        <v>NE</v>
      </c>
      <c r="K309" s="14"/>
      <c r="L309" s="14" t="str">
        <f>IF(IFERROR(MATCH(Tabela_glavno[[#This Row],[Klasifikacija]],Tabela_EKO_03_03_baterije[Klasifikacija],0),0)&gt;0,"DA","NE")</f>
        <v>NE</v>
      </c>
      <c r="M309" s="15"/>
    </row>
    <row r="310" spans="1:13" ht="30" customHeight="1" thickBot="1" x14ac:dyDescent="0.3">
      <c r="A310" s="11" t="s">
        <v>478</v>
      </c>
      <c r="B310" s="12" t="str">
        <f>INDEX(Tabela_seznam_klasifikacij[Naziv odpadka],MATCH(Tabela_glavno[[#This Row],[Klasifikacija]],Tabela_seznam_klasifikacij[Klasifikacijska številka],0))</f>
        <v>Žveplova kislina</v>
      </c>
      <c r="C310" s="12" t="str">
        <f>IFERROR(INDEX(Tabela_porocilo_o_nevarnih_lastnostih[Opomba],MATCH(Tabela_glavno[[#This Row],[Klasifikacija]],Tabela_porocilo_o_nevarnih_lastnostih[Klasifikacija],0)),"NE")</f>
        <v>NE</v>
      </c>
      <c r="D3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0" s="13" t="str">
        <f>INDEX(Tabela_zbiralec_EKOL[Dovoljeno zbiranje],MATCH(Tabela_glavno[[#This Row],[Klasifikacija]],Tabela_zbiralec_EKOL[Klasifikacija],0))</f>
        <v>DA</v>
      </c>
      <c r="F310" s="13" t="str">
        <f>INDEX(Tabela_zbiralec_EKOL[Zbirna mesta],MATCH(Tabela_glavno[[#This Row],[Klasifikacija]],Tabela_zbiralec_EKOL[Klasifikacija],0))</f>
        <v>Laze</v>
      </c>
      <c r="G310" s="13" t="str" cm="1">
        <f t="array" ref="G310">_xlfn.TEXTJOIN(", ",TRUE,IF(Tabela_odstranjevanje[Klasifikacija]=Tabela_glavno[[#This Row],[Klasifikacija]],Tabela_odstranjevanje[Prejemnik],""))</f>
        <v/>
      </c>
      <c r="H310" s="14" t="str">
        <f>IF(IFERROR(MATCH(Tabela_glavno[[#This Row],[Klasifikacija]],Tabela_mesanica_190204[Klasifikacija],0),0)&gt;0,"DA","NE")</f>
        <v>NE</v>
      </c>
      <c r="I310" s="14" t="str" cm="1">
        <f t="array" ref="I3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0" s="14" t="str">
        <f>IF(IFERROR(MATCH(Tabela_glavno[[#This Row],[Klasifikacija]],Tabela_mesanica_190208[Klasifikacija],0),0)&gt;0,"DA","NE")</f>
        <v>NE</v>
      </c>
      <c r="K310" s="14"/>
      <c r="L310" s="14" t="str">
        <f>IF(IFERROR(MATCH(Tabela_glavno[[#This Row],[Klasifikacija]],Tabela_EKO_03_03_baterije[Klasifikacija],0),0)&gt;0,"DA","NE")</f>
        <v>NE</v>
      </c>
      <c r="M310" s="15"/>
    </row>
    <row r="311" spans="1:13" ht="30" customHeight="1" thickBot="1" x14ac:dyDescent="0.3">
      <c r="A311" s="11" t="s">
        <v>479</v>
      </c>
      <c r="B311" s="12" t="str">
        <f>INDEX(Tabela_seznam_klasifikacij[Naziv odpadka],MATCH(Tabela_glavno[[#This Row],[Klasifikacija]],Tabela_seznam_klasifikacij[Klasifikacijska številka],0))</f>
        <v>Elektrofiltrski pepel iz sežiga emulgiranih ogljikovodikov</v>
      </c>
      <c r="C311" s="12" t="str">
        <f>IFERROR(INDEX(Tabela_porocilo_o_nevarnih_lastnostih[Opomba],MATCH(Tabela_glavno[[#This Row],[Klasifikacija]],Tabela_porocilo_o_nevarnih_lastnostih[Klasifikacija],0)),"NE")</f>
        <v>NE</v>
      </c>
      <c r="D3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1" s="13" t="str">
        <f>INDEX(Tabela_zbiralec_EKOL[Dovoljeno zbiranje],MATCH(Tabela_glavno[[#This Row],[Klasifikacija]],Tabela_zbiralec_EKOL[Klasifikacija],0))</f>
        <v>DA</v>
      </c>
      <c r="F311" s="13" t="str">
        <f>INDEX(Tabela_zbiralec_EKOL[Zbirna mesta],MATCH(Tabela_glavno[[#This Row],[Klasifikacija]],Tabela_zbiralec_EKOL[Klasifikacija],0))</f>
        <v>Laze</v>
      </c>
      <c r="G311" s="13" t="str" cm="1">
        <f t="array" ref="G311">_xlfn.TEXTJOIN(", ",TRUE,IF(Tabela_odstranjevanje[Klasifikacija]=Tabela_glavno[[#This Row],[Klasifikacija]],Tabela_odstranjevanje[Prejemnik],""))</f>
        <v/>
      </c>
      <c r="H311" s="14" t="str">
        <f>IF(IFERROR(MATCH(Tabela_glavno[[#This Row],[Klasifikacija]],Tabela_mesanica_190204[Klasifikacija],0),0)&gt;0,"DA","NE")</f>
        <v>NE</v>
      </c>
      <c r="I311" s="14" t="str" cm="1">
        <f t="array" ref="I3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1" s="14" t="str">
        <f>IF(IFERROR(MATCH(Tabela_glavno[[#This Row],[Klasifikacija]],Tabela_mesanica_190208[Klasifikacija],0),0)&gt;0,"DA","NE")</f>
        <v>NE</v>
      </c>
      <c r="K311" s="14"/>
      <c r="L311" s="14" t="str">
        <f>IF(IFERROR(MATCH(Tabela_glavno[[#This Row],[Klasifikacija]],Tabela_EKO_03_03_baterije[Klasifikacija],0),0)&gt;0,"DA","NE")</f>
        <v>NE</v>
      </c>
      <c r="M311" s="15"/>
    </row>
    <row r="312" spans="1:13" ht="30" customHeight="1" thickBot="1" x14ac:dyDescent="0.3">
      <c r="A312" s="11" t="s">
        <v>480</v>
      </c>
      <c r="B312" s="12" t="str">
        <f>INDEX(Tabela_seznam_klasifikacij[Naziv odpadka],MATCH(Tabela_glavno[[#This Row],[Klasifikacija]],Tabela_seznam_klasifikacij[Klasifikacijska številka],0))</f>
        <v>Pepel, žlindra in kotlovski prah, ki vsebujejo nevarne snovi, iz naprav za sosežig</v>
      </c>
      <c r="C312" s="12" t="str">
        <f>IFERROR(INDEX(Tabela_porocilo_o_nevarnih_lastnostih[Opomba],MATCH(Tabela_glavno[[#This Row],[Klasifikacija]],Tabela_porocilo_o_nevarnih_lastnostih[Klasifikacija],0)),"NE")</f>
        <v>NE</v>
      </c>
      <c r="D3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2" s="13" t="str">
        <f>INDEX(Tabela_zbiralec_EKOL[Dovoljeno zbiranje],MATCH(Tabela_glavno[[#This Row],[Klasifikacija]],Tabela_zbiralec_EKOL[Klasifikacija],0))</f>
        <v>DA</v>
      </c>
      <c r="F312" s="13" t="str">
        <f>INDEX(Tabela_zbiralec_EKOL[Zbirna mesta],MATCH(Tabela_glavno[[#This Row],[Klasifikacija]],Tabela_zbiralec_EKOL[Klasifikacija],0))</f>
        <v>Laze</v>
      </c>
      <c r="G312" s="13" t="str" cm="1">
        <f t="array" ref="G312">_xlfn.TEXTJOIN(", ",TRUE,IF(Tabela_odstranjevanje[Klasifikacija]=Tabela_glavno[[#This Row],[Klasifikacija]],Tabela_odstranjevanje[Prejemnik],""))</f>
        <v/>
      </c>
      <c r="H312" s="14" t="str">
        <f>IF(IFERROR(MATCH(Tabela_glavno[[#This Row],[Klasifikacija]],Tabela_mesanica_190204[Klasifikacija],0),0)&gt;0,"DA","NE")</f>
        <v>NE</v>
      </c>
      <c r="I312" s="14" t="str" cm="1">
        <f t="array" ref="I3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2" s="14" t="str">
        <f>IF(IFERROR(MATCH(Tabela_glavno[[#This Row],[Klasifikacija]],Tabela_mesanica_190208[Klasifikacija],0),0)&gt;0,"DA","NE")</f>
        <v>NE</v>
      </c>
      <c r="K312" s="14"/>
      <c r="L312" s="14" t="str">
        <f>IF(IFERROR(MATCH(Tabela_glavno[[#This Row],[Klasifikacija]],Tabela_EKO_03_03_baterije[Klasifikacija],0),0)&gt;0,"DA","NE")</f>
        <v>NE</v>
      </c>
      <c r="M312" s="15"/>
    </row>
    <row r="313" spans="1:13" ht="30" customHeight="1" thickBot="1" x14ac:dyDescent="0.3">
      <c r="A313" s="11" t="s">
        <v>481</v>
      </c>
      <c r="B313" s="12" t="str">
        <f>INDEX(Tabela_seznam_klasifikacij[Naziv odpadka],MATCH(Tabela_glavno[[#This Row],[Klasifikacija]],Tabela_seznam_klasifikacij[Klasifikacijska številka],0))</f>
        <v>Pepel, žlindra in kotlovski prah iz naprav za sosežig, ki niso navedeni pod 10 01 14</v>
      </c>
      <c r="C313" s="12" t="str">
        <f>IFERROR(INDEX(Tabela_porocilo_o_nevarnih_lastnostih[Opomba],MATCH(Tabela_glavno[[#This Row],[Klasifikacija]],Tabela_porocilo_o_nevarnih_lastnostih[Klasifikacija],0)),"NE")</f>
        <v>NE</v>
      </c>
      <c r="D3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3" s="13" t="str">
        <f>INDEX(Tabela_zbiralec_EKOL[Dovoljeno zbiranje],MATCH(Tabela_glavno[[#This Row],[Klasifikacija]],Tabela_zbiralec_EKOL[Klasifikacija],0))</f>
        <v>DA</v>
      </c>
      <c r="F313" s="13" t="str">
        <f>INDEX(Tabela_zbiralec_EKOL[Zbirna mesta],MATCH(Tabela_glavno[[#This Row],[Klasifikacija]],Tabela_zbiralec_EKOL[Klasifikacija],0))</f>
        <v>Laze</v>
      </c>
      <c r="G313" s="13" t="str" cm="1">
        <f t="array" ref="G313">_xlfn.TEXTJOIN(", ",TRUE,IF(Tabela_odstranjevanje[Klasifikacija]=Tabela_glavno[[#This Row],[Klasifikacija]],Tabela_odstranjevanje[Prejemnik],""))</f>
        <v/>
      </c>
      <c r="H313" s="14" t="str">
        <f>IF(IFERROR(MATCH(Tabela_glavno[[#This Row],[Klasifikacija]],Tabela_mesanica_190204[Klasifikacija],0),0)&gt;0,"DA","NE")</f>
        <v>NE</v>
      </c>
      <c r="I313" s="14" t="str" cm="1">
        <f t="array" ref="I3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3" s="14" t="str">
        <f>IF(IFERROR(MATCH(Tabela_glavno[[#This Row],[Klasifikacija]],Tabela_mesanica_190208[Klasifikacija],0),0)&gt;0,"DA","NE")</f>
        <v>NE</v>
      </c>
      <c r="K313" s="14"/>
      <c r="L313" s="14" t="str">
        <f>IF(IFERROR(MATCH(Tabela_glavno[[#This Row],[Klasifikacija]],Tabela_EKO_03_03_baterije[Klasifikacija],0),0)&gt;0,"DA","NE")</f>
        <v>NE</v>
      </c>
      <c r="M313" s="15"/>
    </row>
    <row r="314" spans="1:13" ht="30" customHeight="1" thickBot="1" x14ac:dyDescent="0.3">
      <c r="A314" s="11" t="s">
        <v>482</v>
      </c>
      <c r="B314" s="12" t="str">
        <f>INDEX(Tabela_seznam_klasifikacij[Naziv odpadka],MATCH(Tabela_glavno[[#This Row],[Klasifikacija]],Tabela_seznam_klasifikacij[Klasifikacijska številka],0))</f>
        <v>Elektrofiltrski pepel, ki vsebuje nevarne snovi, iz naprav za sosežig</v>
      </c>
      <c r="C314" s="12" t="str">
        <f>IFERROR(INDEX(Tabela_porocilo_o_nevarnih_lastnostih[Opomba],MATCH(Tabela_glavno[[#This Row],[Klasifikacija]],Tabela_porocilo_o_nevarnih_lastnostih[Klasifikacija],0)),"NE")</f>
        <v>NE</v>
      </c>
      <c r="D3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4" s="13" t="str">
        <f>INDEX(Tabela_zbiralec_EKOL[Dovoljeno zbiranje],MATCH(Tabela_glavno[[#This Row],[Klasifikacija]],Tabela_zbiralec_EKOL[Klasifikacija],0))</f>
        <v>DA</v>
      </c>
      <c r="F314" s="13" t="str">
        <f>INDEX(Tabela_zbiralec_EKOL[Zbirna mesta],MATCH(Tabela_glavno[[#This Row],[Klasifikacija]],Tabela_zbiralec_EKOL[Klasifikacija],0))</f>
        <v>Laze</v>
      </c>
      <c r="G314" s="13" t="str" cm="1">
        <f t="array" ref="G314">_xlfn.TEXTJOIN(", ",TRUE,IF(Tabela_odstranjevanje[Klasifikacija]=Tabela_glavno[[#This Row],[Klasifikacija]],Tabela_odstranjevanje[Prejemnik],""))</f>
        <v/>
      </c>
      <c r="H314" s="14" t="str">
        <f>IF(IFERROR(MATCH(Tabela_glavno[[#This Row],[Klasifikacija]],Tabela_mesanica_190204[Klasifikacija],0),0)&gt;0,"DA","NE")</f>
        <v>NE</v>
      </c>
      <c r="I314" s="14" t="str" cm="1">
        <f t="array" ref="I3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4" s="14" t="str">
        <f>IF(IFERROR(MATCH(Tabela_glavno[[#This Row],[Klasifikacija]],Tabela_mesanica_190208[Klasifikacija],0),0)&gt;0,"DA","NE")</f>
        <v>NE</v>
      </c>
      <c r="K314" s="14"/>
      <c r="L314" s="14" t="str">
        <f>IF(IFERROR(MATCH(Tabela_glavno[[#This Row],[Klasifikacija]],Tabela_EKO_03_03_baterije[Klasifikacija],0),0)&gt;0,"DA","NE")</f>
        <v>NE</v>
      </c>
      <c r="M314" s="15"/>
    </row>
    <row r="315" spans="1:13" ht="30" customHeight="1" thickBot="1" x14ac:dyDescent="0.3">
      <c r="A315" s="11" t="s">
        <v>483</v>
      </c>
      <c r="B315" s="12" t="str">
        <f>INDEX(Tabela_seznam_klasifikacij[Naziv odpadka],MATCH(Tabela_glavno[[#This Row],[Klasifikacija]],Tabela_seznam_klasifikacij[Klasifikacijska številka],0))</f>
        <v>Elektrofiltrski pepel iz naprav za sosežig, ki ni naveden pod 10 01 16</v>
      </c>
      <c r="C315" s="12" t="str">
        <f>IFERROR(INDEX(Tabela_porocilo_o_nevarnih_lastnostih[Opomba],MATCH(Tabela_glavno[[#This Row],[Klasifikacija]],Tabela_porocilo_o_nevarnih_lastnostih[Klasifikacija],0)),"NE")</f>
        <v>NE</v>
      </c>
      <c r="D3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5" s="13" t="str">
        <f>INDEX(Tabela_zbiralec_EKOL[Dovoljeno zbiranje],MATCH(Tabela_glavno[[#This Row],[Klasifikacija]],Tabela_zbiralec_EKOL[Klasifikacija],0))</f>
        <v>DA</v>
      </c>
      <c r="F315" s="13" t="str">
        <f>INDEX(Tabela_zbiralec_EKOL[Zbirna mesta],MATCH(Tabela_glavno[[#This Row],[Klasifikacija]],Tabela_zbiralec_EKOL[Klasifikacija],0))</f>
        <v>Laze</v>
      </c>
      <c r="G315" s="13" t="str" cm="1">
        <f t="array" ref="G315">_xlfn.TEXTJOIN(", ",TRUE,IF(Tabela_odstranjevanje[Klasifikacija]=Tabela_glavno[[#This Row],[Klasifikacija]],Tabela_odstranjevanje[Prejemnik],""))</f>
        <v/>
      </c>
      <c r="H315" s="14" t="str">
        <f>IF(IFERROR(MATCH(Tabela_glavno[[#This Row],[Klasifikacija]],Tabela_mesanica_190204[Klasifikacija],0),0)&gt;0,"DA","NE")</f>
        <v>NE</v>
      </c>
      <c r="I315" s="14" t="str" cm="1">
        <f t="array" ref="I3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5" s="14" t="str">
        <f>IF(IFERROR(MATCH(Tabela_glavno[[#This Row],[Klasifikacija]],Tabela_mesanica_190208[Klasifikacija],0),0)&gt;0,"DA","NE")</f>
        <v>NE</v>
      </c>
      <c r="K315" s="14"/>
      <c r="L315" s="14" t="str">
        <f>IF(IFERROR(MATCH(Tabela_glavno[[#This Row],[Klasifikacija]],Tabela_EKO_03_03_baterije[Klasifikacija],0),0)&gt;0,"DA","NE")</f>
        <v>NE</v>
      </c>
      <c r="M315" s="15"/>
    </row>
    <row r="316" spans="1:13" ht="30" customHeight="1" thickBot="1" x14ac:dyDescent="0.3">
      <c r="A316" s="11" t="s">
        <v>484</v>
      </c>
      <c r="B316" s="12" t="str">
        <f>INDEX(Tabela_seznam_klasifikacij[Naziv odpadka],MATCH(Tabela_glavno[[#This Row],[Klasifikacija]],Tabela_seznam_klasifikacij[Klasifikacijska številka],0))</f>
        <v>Odpadki, ki vsebujejo nevarne snovi, iz čiščenja odpadnih plinov</v>
      </c>
      <c r="C316" s="12" t="str">
        <f>IFERROR(INDEX(Tabela_porocilo_o_nevarnih_lastnostih[Opomba],MATCH(Tabela_glavno[[#This Row],[Klasifikacija]],Tabela_porocilo_o_nevarnih_lastnostih[Klasifikacija],0)),"NE")</f>
        <v>NE</v>
      </c>
      <c r="D3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6" s="13" t="str">
        <f>INDEX(Tabela_zbiralec_EKOL[Dovoljeno zbiranje],MATCH(Tabela_glavno[[#This Row],[Klasifikacija]],Tabela_zbiralec_EKOL[Klasifikacija],0))</f>
        <v>DA</v>
      </c>
      <c r="F316" s="13" t="str">
        <f>INDEX(Tabela_zbiralec_EKOL[Zbirna mesta],MATCH(Tabela_glavno[[#This Row],[Klasifikacija]],Tabela_zbiralec_EKOL[Klasifikacija],0))</f>
        <v>Laze</v>
      </c>
      <c r="G316" s="13" t="str" cm="1">
        <f t="array" ref="G316">_xlfn.TEXTJOIN(", ",TRUE,IF(Tabela_odstranjevanje[Klasifikacija]=Tabela_glavno[[#This Row],[Klasifikacija]],Tabela_odstranjevanje[Prejemnik],""))</f>
        <v/>
      </c>
      <c r="H316" s="14" t="str">
        <f>IF(IFERROR(MATCH(Tabela_glavno[[#This Row],[Klasifikacija]],Tabela_mesanica_190204[Klasifikacija],0),0)&gt;0,"DA","NE")</f>
        <v>NE</v>
      </c>
      <c r="I316" s="14" t="str" cm="1">
        <f t="array" ref="I3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6" s="14" t="str">
        <f>IF(IFERROR(MATCH(Tabela_glavno[[#This Row],[Klasifikacija]],Tabela_mesanica_190208[Klasifikacija],0),0)&gt;0,"DA","NE")</f>
        <v>NE</v>
      </c>
      <c r="K316" s="14"/>
      <c r="L316" s="14" t="str">
        <f>IF(IFERROR(MATCH(Tabela_glavno[[#This Row],[Klasifikacija]],Tabela_EKO_03_03_baterije[Klasifikacija],0),0)&gt;0,"DA","NE")</f>
        <v>NE</v>
      </c>
      <c r="M316" s="15"/>
    </row>
    <row r="317" spans="1:13" ht="30" customHeight="1" thickBot="1" x14ac:dyDescent="0.3">
      <c r="A317" s="11" t="s">
        <v>485</v>
      </c>
      <c r="B317" s="12" t="str">
        <f>INDEX(Tabela_seznam_klasifikacij[Naziv odpadka],MATCH(Tabela_glavno[[#This Row],[Klasifikacija]],Tabela_seznam_klasifikacij[Klasifikacijska številka],0))</f>
        <v>Odpadki iz čiščenja odpadnih plinov, ki niso navedeni pod 10 01 05, 10 01 07 in 10 01 18</v>
      </c>
      <c r="C317" s="12" t="str">
        <f>IFERROR(INDEX(Tabela_porocilo_o_nevarnih_lastnostih[Opomba],MATCH(Tabela_glavno[[#This Row],[Klasifikacija]],Tabela_porocilo_o_nevarnih_lastnostih[Klasifikacija],0)),"NE")</f>
        <v>NE</v>
      </c>
      <c r="D3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7" s="13" t="str">
        <f>INDEX(Tabela_zbiralec_EKOL[Dovoljeno zbiranje],MATCH(Tabela_glavno[[#This Row],[Klasifikacija]],Tabela_zbiralec_EKOL[Klasifikacija],0))</f>
        <v>DA</v>
      </c>
      <c r="F317" s="13" t="str">
        <f>INDEX(Tabela_zbiralec_EKOL[Zbirna mesta],MATCH(Tabela_glavno[[#This Row],[Klasifikacija]],Tabela_zbiralec_EKOL[Klasifikacija],0))</f>
        <v>Laze</v>
      </c>
      <c r="G317" s="13" t="str" cm="1">
        <f t="array" ref="G317">_xlfn.TEXTJOIN(", ",TRUE,IF(Tabela_odstranjevanje[Klasifikacija]=Tabela_glavno[[#This Row],[Klasifikacija]],Tabela_odstranjevanje[Prejemnik],""))</f>
        <v/>
      </c>
      <c r="H317" s="14" t="str">
        <f>IF(IFERROR(MATCH(Tabela_glavno[[#This Row],[Klasifikacija]],Tabela_mesanica_190204[Klasifikacija],0),0)&gt;0,"DA","NE")</f>
        <v>NE</v>
      </c>
      <c r="I317" s="14" t="str" cm="1">
        <f t="array" ref="I3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7" s="14" t="str">
        <f>IF(IFERROR(MATCH(Tabela_glavno[[#This Row],[Klasifikacija]],Tabela_mesanica_190208[Klasifikacija],0),0)&gt;0,"DA","NE")</f>
        <v>NE</v>
      </c>
      <c r="K317" s="14"/>
      <c r="L317" s="14" t="str">
        <f>IF(IFERROR(MATCH(Tabela_glavno[[#This Row],[Klasifikacija]],Tabela_EKO_03_03_baterije[Klasifikacija],0),0)&gt;0,"DA","NE")</f>
        <v>NE</v>
      </c>
      <c r="M317" s="15"/>
    </row>
    <row r="318" spans="1:13" ht="30" customHeight="1" thickBot="1" x14ac:dyDescent="0.3">
      <c r="A318" s="11" t="s">
        <v>486</v>
      </c>
      <c r="B318" s="12" t="str">
        <f>INDEX(Tabela_seznam_klasifikacij[Naziv odpadka],MATCH(Tabela_glavno[[#This Row],[Klasifikacija]],Tabela_seznam_klasifikacij[Klasifikacijska številka],0))</f>
        <v>Mulji, ki vsebujejo nevarne snovi, iz čiščenja odpadne vode na kraju nastanka</v>
      </c>
      <c r="C318" s="12" t="str">
        <f>IFERROR(INDEX(Tabela_porocilo_o_nevarnih_lastnostih[Opomba],MATCH(Tabela_glavno[[#This Row],[Klasifikacija]],Tabela_porocilo_o_nevarnih_lastnostih[Klasifikacija],0)),"NE")</f>
        <v>NE</v>
      </c>
      <c r="D3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8" s="13" t="str">
        <f>INDEX(Tabela_zbiralec_EKOL[Dovoljeno zbiranje],MATCH(Tabela_glavno[[#This Row],[Klasifikacija]],Tabela_zbiralec_EKOL[Klasifikacija],0))</f>
        <v>DA</v>
      </c>
      <c r="F318" s="13" t="str">
        <f>INDEX(Tabela_zbiralec_EKOL[Zbirna mesta],MATCH(Tabela_glavno[[#This Row],[Klasifikacija]],Tabela_zbiralec_EKOL[Klasifikacija],0))</f>
        <v>Laze</v>
      </c>
      <c r="G318" s="13" t="str" cm="1">
        <f t="array" ref="G318">_xlfn.TEXTJOIN(", ",TRUE,IF(Tabela_odstranjevanje[Klasifikacija]=Tabela_glavno[[#This Row],[Klasifikacija]],Tabela_odstranjevanje[Prejemnik],""))</f>
        <v/>
      </c>
      <c r="H318" s="14" t="str">
        <f>IF(IFERROR(MATCH(Tabela_glavno[[#This Row],[Klasifikacija]],Tabela_mesanica_190204[Klasifikacija],0),0)&gt;0,"DA","NE")</f>
        <v>NE</v>
      </c>
      <c r="I318" s="14" t="str" cm="1">
        <f t="array" ref="I3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8" s="14" t="str">
        <f>IF(IFERROR(MATCH(Tabela_glavno[[#This Row],[Klasifikacija]],Tabela_mesanica_190208[Klasifikacija],0),0)&gt;0,"DA","NE")</f>
        <v>NE</v>
      </c>
      <c r="K318" s="14"/>
      <c r="L318" s="14" t="str">
        <f>IF(IFERROR(MATCH(Tabela_glavno[[#This Row],[Klasifikacija]],Tabela_EKO_03_03_baterije[Klasifikacija],0),0)&gt;0,"DA","NE")</f>
        <v>NE</v>
      </c>
      <c r="M318" s="15"/>
    </row>
    <row r="319" spans="1:13" ht="30" customHeight="1" thickBot="1" x14ac:dyDescent="0.3">
      <c r="A319" s="11" t="s">
        <v>487</v>
      </c>
      <c r="B319" s="12" t="str">
        <f>INDEX(Tabela_seznam_klasifikacij[Naziv odpadka],MATCH(Tabela_glavno[[#This Row],[Klasifikacija]],Tabela_seznam_klasifikacij[Klasifikacijska številka],0))</f>
        <v>Mulji iz čiščenja odpadne vode na kraju nastanka, ki niso navedeni pod 10 01 20</v>
      </c>
      <c r="C319" s="12" t="str">
        <f>IFERROR(INDEX(Tabela_porocilo_o_nevarnih_lastnostih[Opomba],MATCH(Tabela_glavno[[#This Row],[Klasifikacija]],Tabela_porocilo_o_nevarnih_lastnostih[Klasifikacija],0)),"NE")</f>
        <v>NE</v>
      </c>
      <c r="D3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19" s="13" t="str">
        <f>INDEX(Tabela_zbiralec_EKOL[Dovoljeno zbiranje],MATCH(Tabela_glavno[[#This Row],[Klasifikacija]],Tabela_zbiralec_EKOL[Klasifikacija],0))</f>
        <v>DA</v>
      </c>
      <c r="F319" s="13" t="str">
        <f>INDEX(Tabela_zbiralec_EKOL[Zbirna mesta],MATCH(Tabela_glavno[[#This Row],[Klasifikacija]],Tabela_zbiralec_EKOL[Klasifikacija],0))</f>
        <v>Laze</v>
      </c>
      <c r="G319" s="13" t="str" cm="1">
        <f t="array" ref="G319">_xlfn.TEXTJOIN(", ",TRUE,IF(Tabela_odstranjevanje[Klasifikacija]=Tabela_glavno[[#This Row],[Klasifikacija]],Tabela_odstranjevanje[Prejemnik],""))</f>
        <v/>
      </c>
      <c r="H319" s="14" t="str">
        <f>IF(IFERROR(MATCH(Tabela_glavno[[#This Row],[Klasifikacija]],Tabela_mesanica_190204[Klasifikacija],0),0)&gt;0,"DA","NE")</f>
        <v>NE</v>
      </c>
      <c r="I319" s="14" t="str" cm="1">
        <f t="array" ref="I3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19" s="14" t="str">
        <f>IF(IFERROR(MATCH(Tabela_glavno[[#This Row],[Klasifikacija]],Tabela_mesanica_190208[Klasifikacija],0),0)&gt;0,"DA","NE")</f>
        <v>NE</v>
      </c>
      <c r="K319" s="14"/>
      <c r="L319" s="14" t="str">
        <f>IF(IFERROR(MATCH(Tabela_glavno[[#This Row],[Klasifikacija]],Tabela_EKO_03_03_baterije[Klasifikacija],0),0)&gt;0,"DA","NE")</f>
        <v>NE</v>
      </c>
      <c r="M319" s="15"/>
    </row>
    <row r="320" spans="1:13" ht="30" customHeight="1" thickBot="1" x14ac:dyDescent="0.3">
      <c r="A320" s="11" t="s">
        <v>488</v>
      </c>
      <c r="B320" s="12" t="str">
        <f>INDEX(Tabela_seznam_klasifikacij[Naziv odpadka],MATCH(Tabela_glavno[[#This Row],[Klasifikacija]],Tabela_seznam_klasifikacij[Klasifikacijska številka],0))</f>
        <v>Vodni mulji, ki vsebujejo nevarne snovi, iz čiščenja kotlov</v>
      </c>
      <c r="C320" s="12" t="str">
        <f>IFERROR(INDEX(Tabela_porocilo_o_nevarnih_lastnostih[Opomba],MATCH(Tabela_glavno[[#This Row],[Klasifikacija]],Tabela_porocilo_o_nevarnih_lastnostih[Klasifikacija],0)),"NE")</f>
        <v>NE</v>
      </c>
      <c r="D3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0" s="13" t="str">
        <f>INDEX(Tabela_zbiralec_EKOL[Dovoljeno zbiranje],MATCH(Tabela_glavno[[#This Row],[Klasifikacija]],Tabela_zbiralec_EKOL[Klasifikacija],0))</f>
        <v>DA</v>
      </c>
      <c r="F320" s="13" t="str">
        <f>INDEX(Tabela_zbiralec_EKOL[Zbirna mesta],MATCH(Tabela_glavno[[#This Row],[Klasifikacija]],Tabela_zbiralec_EKOL[Klasifikacija],0))</f>
        <v>Laze</v>
      </c>
      <c r="G320" s="13" t="str" cm="1">
        <f t="array" ref="G320">_xlfn.TEXTJOIN(", ",TRUE,IF(Tabela_odstranjevanje[Klasifikacija]=Tabela_glavno[[#This Row],[Klasifikacija]],Tabela_odstranjevanje[Prejemnik],""))</f>
        <v/>
      </c>
      <c r="H320" s="14" t="str">
        <f>IF(IFERROR(MATCH(Tabela_glavno[[#This Row],[Klasifikacija]],Tabela_mesanica_190204[Klasifikacija],0),0)&gt;0,"DA","NE")</f>
        <v>NE</v>
      </c>
      <c r="I320" s="14" t="str" cm="1">
        <f t="array" ref="I3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0" s="14" t="str">
        <f>IF(IFERROR(MATCH(Tabela_glavno[[#This Row],[Klasifikacija]],Tabela_mesanica_190208[Klasifikacija],0),0)&gt;0,"DA","NE")</f>
        <v>NE</v>
      </c>
      <c r="K320" s="14"/>
      <c r="L320" s="14" t="str">
        <f>IF(IFERROR(MATCH(Tabela_glavno[[#This Row],[Klasifikacija]],Tabela_EKO_03_03_baterije[Klasifikacija],0),0)&gt;0,"DA","NE")</f>
        <v>NE</v>
      </c>
      <c r="M320" s="15"/>
    </row>
    <row r="321" spans="1:13" ht="30" customHeight="1" thickBot="1" x14ac:dyDescent="0.3">
      <c r="A321" s="11" t="s">
        <v>489</v>
      </c>
      <c r="B321" s="12" t="str">
        <f>INDEX(Tabela_seznam_klasifikacij[Naziv odpadka],MATCH(Tabela_glavno[[#This Row],[Klasifikacija]],Tabela_seznam_klasifikacij[Klasifikacijska številka],0))</f>
        <v>Vodni mulji iz čiščenja kotlov, ki niso navedeni pod 10 01 22</v>
      </c>
      <c r="C321" s="12" t="str">
        <f>IFERROR(INDEX(Tabela_porocilo_o_nevarnih_lastnostih[Opomba],MATCH(Tabela_glavno[[#This Row],[Klasifikacija]],Tabela_porocilo_o_nevarnih_lastnostih[Klasifikacija],0)),"NE")</f>
        <v>NE</v>
      </c>
      <c r="D3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1" s="13" t="str">
        <f>INDEX(Tabela_zbiralec_EKOL[Dovoljeno zbiranje],MATCH(Tabela_glavno[[#This Row],[Klasifikacija]],Tabela_zbiralec_EKOL[Klasifikacija],0))</f>
        <v>DA</v>
      </c>
      <c r="F321" s="13" t="str">
        <f>INDEX(Tabela_zbiralec_EKOL[Zbirna mesta],MATCH(Tabela_glavno[[#This Row],[Klasifikacija]],Tabela_zbiralec_EKOL[Klasifikacija],0))</f>
        <v>Laze</v>
      </c>
      <c r="G321" s="13" t="str" cm="1">
        <f t="array" ref="G321">_xlfn.TEXTJOIN(", ",TRUE,IF(Tabela_odstranjevanje[Klasifikacija]=Tabela_glavno[[#This Row],[Klasifikacija]],Tabela_odstranjevanje[Prejemnik],""))</f>
        <v/>
      </c>
      <c r="H321" s="14" t="str">
        <f>IF(IFERROR(MATCH(Tabela_glavno[[#This Row],[Klasifikacija]],Tabela_mesanica_190204[Klasifikacija],0),0)&gt;0,"DA","NE")</f>
        <v>NE</v>
      </c>
      <c r="I321" s="14" t="str" cm="1">
        <f t="array" ref="I3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1" s="14" t="str">
        <f>IF(IFERROR(MATCH(Tabela_glavno[[#This Row],[Klasifikacija]],Tabela_mesanica_190208[Klasifikacija],0),0)&gt;0,"DA","NE")</f>
        <v>NE</v>
      </c>
      <c r="K321" s="14"/>
      <c r="L321" s="14" t="str">
        <f>IF(IFERROR(MATCH(Tabela_glavno[[#This Row],[Klasifikacija]],Tabela_EKO_03_03_baterije[Klasifikacija],0),0)&gt;0,"DA","NE")</f>
        <v>NE</v>
      </c>
      <c r="M321" s="15"/>
    </row>
    <row r="322" spans="1:13" ht="30" customHeight="1" thickBot="1" x14ac:dyDescent="0.3">
      <c r="A322" s="11" t="s">
        <v>490</v>
      </c>
      <c r="B322" s="12" t="str">
        <f>INDEX(Tabela_seznam_klasifikacij[Naziv odpadka],MATCH(Tabela_glavno[[#This Row],[Klasifikacija]],Tabela_seznam_klasifikacij[Klasifikacijska številka],0))</f>
        <v>Peski iz kurišč na lebdeči sloj</v>
      </c>
      <c r="C322" s="12" t="str">
        <f>IFERROR(INDEX(Tabela_porocilo_o_nevarnih_lastnostih[Opomba],MATCH(Tabela_glavno[[#This Row],[Klasifikacija]],Tabela_porocilo_o_nevarnih_lastnostih[Klasifikacija],0)),"NE")</f>
        <v>NE</v>
      </c>
      <c r="D3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2" s="13" t="str">
        <f>INDEX(Tabela_zbiralec_EKOL[Dovoljeno zbiranje],MATCH(Tabela_glavno[[#This Row],[Klasifikacija]],Tabela_zbiralec_EKOL[Klasifikacija],0))</f>
        <v>DA</v>
      </c>
      <c r="F322" s="13" t="str">
        <f>INDEX(Tabela_zbiralec_EKOL[Zbirna mesta],MATCH(Tabela_glavno[[#This Row],[Klasifikacija]],Tabela_zbiralec_EKOL[Klasifikacija],0))</f>
        <v>Laze</v>
      </c>
      <c r="G322" s="13" t="str" cm="1">
        <f t="array" ref="G322">_xlfn.TEXTJOIN(", ",TRUE,IF(Tabela_odstranjevanje[Klasifikacija]=Tabela_glavno[[#This Row],[Klasifikacija]],Tabela_odstranjevanje[Prejemnik],""))</f>
        <v/>
      </c>
      <c r="H322" s="14" t="str">
        <f>IF(IFERROR(MATCH(Tabela_glavno[[#This Row],[Klasifikacija]],Tabela_mesanica_190204[Klasifikacija],0),0)&gt;0,"DA","NE")</f>
        <v>NE</v>
      </c>
      <c r="I322" s="14" t="str" cm="1">
        <f t="array" ref="I3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2" s="14" t="str">
        <f>IF(IFERROR(MATCH(Tabela_glavno[[#This Row],[Klasifikacija]],Tabela_mesanica_190208[Klasifikacija],0),0)&gt;0,"DA","NE")</f>
        <v>NE</v>
      </c>
      <c r="K322" s="14"/>
      <c r="L322" s="14" t="str">
        <f>IF(IFERROR(MATCH(Tabela_glavno[[#This Row],[Klasifikacija]],Tabela_EKO_03_03_baterije[Klasifikacija],0),0)&gt;0,"DA","NE")</f>
        <v>NE</v>
      </c>
      <c r="M322" s="15"/>
    </row>
    <row r="323" spans="1:13" ht="30" customHeight="1" thickBot="1" x14ac:dyDescent="0.3">
      <c r="A323" s="11" t="s">
        <v>491</v>
      </c>
      <c r="B323" s="12" t="str">
        <f>INDEX(Tabela_seznam_klasifikacij[Naziv odpadka],MATCH(Tabela_glavno[[#This Row],[Klasifikacija]],Tabela_seznam_klasifikacij[Klasifikacijska številka],0))</f>
        <v>Odpadki iz skladiščenja in pripravi goriva v elektrarnah na premog</v>
      </c>
      <c r="C323" s="12" t="str">
        <f>IFERROR(INDEX(Tabela_porocilo_o_nevarnih_lastnostih[Opomba],MATCH(Tabela_glavno[[#This Row],[Klasifikacija]],Tabela_porocilo_o_nevarnih_lastnostih[Klasifikacija],0)),"NE")</f>
        <v>NE</v>
      </c>
      <c r="D3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3" s="13" t="str">
        <f>INDEX(Tabela_zbiralec_EKOL[Dovoljeno zbiranje],MATCH(Tabela_glavno[[#This Row],[Klasifikacija]],Tabela_zbiralec_EKOL[Klasifikacija],0))</f>
        <v>DA</v>
      </c>
      <c r="F323" s="13" t="str">
        <f>INDEX(Tabela_zbiralec_EKOL[Zbirna mesta],MATCH(Tabela_glavno[[#This Row],[Klasifikacija]],Tabela_zbiralec_EKOL[Klasifikacija],0))</f>
        <v>Laze</v>
      </c>
      <c r="G323" s="13" t="str" cm="1">
        <f t="array" ref="G323">_xlfn.TEXTJOIN(", ",TRUE,IF(Tabela_odstranjevanje[Klasifikacija]=Tabela_glavno[[#This Row],[Klasifikacija]],Tabela_odstranjevanje[Prejemnik],""))</f>
        <v/>
      </c>
      <c r="H323" s="14" t="str">
        <f>IF(IFERROR(MATCH(Tabela_glavno[[#This Row],[Klasifikacija]],Tabela_mesanica_190204[Klasifikacija],0),0)&gt;0,"DA","NE")</f>
        <v>NE</v>
      </c>
      <c r="I323" s="14" t="str" cm="1">
        <f t="array" ref="I3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3" s="14" t="str">
        <f>IF(IFERROR(MATCH(Tabela_glavno[[#This Row],[Klasifikacija]],Tabela_mesanica_190208[Klasifikacija],0),0)&gt;0,"DA","NE")</f>
        <v>NE</v>
      </c>
      <c r="K323" s="14"/>
      <c r="L323" s="14" t="str">
        <f>IF(IFERROR(MATCH(Tabela_glavno[[#This Row],[Klasifikacija]],Tabela_EKO_03_03_baterije[Klasifikacija],0),0)&gt;0,"DA","NE")</f>
        <v>NE</v>
      </c>
      <c r="M323" s="15"/>
    </row>
    <row r="324" spans="1:13" ht="30" customHeight="1" thickBot="1" x14ac:dyDescent="0.3">
      <c r="A324" s="11" t="s">
        <v>492</v>
      </c>
      <c r="B324" s="12" t="str">
        <f>INDEX(Tabela_seznam_klasifikacij[Naziv odpadka],MATCH(Tabela_glavno[[#This Row],[Klasifikacija]],Tabela_seznam_klasifikacij[Klasifikacijska številka],0))</f>
        <v>Odpadki iz obdelave hladilne vode</v>
      </c>
      <c r="C324" s="12" t="str">
        <f>IFERROR(INDEX(Tabela_porocilo_o_nevarnih_lastnostih[Opomba],MATCH(Tabela_glavno[[#This Row],[Klasifikacija]],Tabela_porocilo_o_nevarnih_lastnostih[Klasifikacija],0)),"NE")</f>
        <v>NE</v>
      </c>
      <c r="D3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4" s="13" t="str">
        <f>INDEX(Tabela_zbiralec_EKOL[Dovoljeno zbiranje],MATCH(Tabela_glavno[[#This Row],[Klasifikacija]],Tabela_zbiralec_EKOL[Klasifikacija],0))</f>
        <v>DA</v>
      </c>
      <c r="F324" s="13" t="str">
        <f>INDEX(Tabela_zbiralec_EKOL[Zbirna mesta],MATCH(Tabela_glavno[[#This Row],[Klasifikacija]],Tabela_zbiralec_EKOL[Klasifikacija],0))</f>
        <v>Laze</v>
      </c>
      <c r="G324" s="13" t="str" cm="1">
        <f t="array" ref="G324">_xlfn.TEXTJOIN(", ",TRUE,IF(Tabela_odstranjevanje[Klasifikacija]=Tabela_glavno[[#This Row],[Klasifikacija]],Tabela_odstranjevanje[Prejemnik],""))</f>
        <v/>
      </c>
      <c r="H324" s="14" t="str">
        <f>IF(IFERROR(MATCH(Tabela_glavno[[#This Row],[Klasifikacija]],Tabela_mesanica_190204[Klasifikacija],0),0)&gt;0,"DA","NE")</f>
        <v>NE</v>
      </c>
      <c r="I324" s="14" t="str" cm="1">
        <f t="array" ref="I3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4" s="14" t="str">
        <f>IF(IFERROR(MATCH(Tabela_glavno[[#This Row],[Klasifikacija]],Tabela_mesanica_190208[Klasifikacija],0),0)&gt;0,"DA","NE")</f>
        <v>NE</v>
      </c>
      <c r="K324" s="14"/>
      <c r="L324" s="14" t="str">
        <f>IF(IFERROR(MATCH(Tabela_glavno[[#This Row],[Klasifikacija]],Tabela_EKO_03_03_baterije[Klasifikacija],0),0)&gt;0,"DA","NE")</f>
        <v>NE</v>
      </c>
      <c r="M324" s="15"/>
    </row>
    <row r="325" spans="1:13" ht="30" customHeight="1" thickBot="1" x14ac:dyDescent="0.3">
      <c r="A325" s="11" t="s">
        <v>493</v>
      </c>
      <c r="B325" s="12" t="str">
        <f>INDEX(Tabela_seznam_klasifikacij[Naziv odpadka],MATCH(Tabela_glavno[[#This Row],[Klasifikacija]],Tabela_seznam_klasifikacij[Klasifikacijska številka],0))</f>
        <v>Drugi tovrstni odpadki</v>
      </c>
      <c r="C325" s="12" t="str">
        <f>IFERROR(INDEX(Tabela_porocilo_o_nevarnih_lastnostih[Opomba],MATCH(Tabela_glavno[[#This Row],[Klasifikacija]],Tabela_porocilo_o_nevarnih_lastnostih[Klasifikacija],0)),"NE")</f>
        <v>NE</v>
      </c>
      <c r="D3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5" s="13" t="str">
        <f>INDEX(Tabela_zbiralec_EKOL[Dovoljeno zbiranje],MATCH(Tabela_glavno[[#This Row],[Klasifikacija]],Tabela_zbiralec_EKOL[Klasifikacija],0))</f>
        <v>DA</v>
      </c>
      <c r="F325" s="13" t="str">
        <f>INDEX(Tabela_zbiralec_EKOL[Zbirna mesta],MATCH(Tabela_glavno[[#This Row],[Klasifikacija]],Tabela_zbiralec_EKOL[Klasifikacija],0))</f>
        <v>Laze</v>
      </c>
      <c r="G325" s="13" t="str" cm="1">
        <f t="array" ref="G325">_xlfn.TEXTJOIN(", ",TRUE,IF(Tabela_odstranjevanje[Klasifikacija]=Tabela_glavno[[#This Row],[Klasifikacija]],Tabela_odstranjevanje[Prejemnik],""))</f>
        <v/>
      </c>
      <c r="H325" s="14" t="str">
        <f>IF(IFERROR(MATCH(Tabela_glavno[[#This Row],[Klasifikacija]],Tabela_mesanica_190204[Klasifikacija],0),0)&gt;0,"DA","NE")</f>
        <v>NE</v>
      </c>
      <c r="I325" s="14" t="str" cm="1">
        <f t="array" ref="I3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5" s="14" t="str">
        <f>IF(IFERROR(MATCH(Tabela_glavno[[#This Row],[Klasifikacija]],Tabela_mesanica_190208[Klasifikacija],0),0)&gt;0,"DA","NE")</f>
        <v>NE</v>
      </c>
      <c r="K325" s="14"/>
      <c r="L325" s="14" t="str">
        <f>IF(IFERROR(MATCH(Tabela_glavno[[#This Row],[Klasifikacija]],Tabela_EKO_03_03_baterije[Klasifikacija],0),0)&gt;0,"DA","NE")</f>
        <v>NE</v>
      </c>
      <c r="M325" s="15"/>
    </row>
    <row r="326" spans="1:13" ht="30" customHeight="1" thickBot="1" x14ac:dyDescent="0.3">
      <c r="A326" s="11" t="s">
        <v>494</v>
      </c>
      <c r="B326" s="12" t="str">
        <f>INDEX(Tabela_seznam_klasifikacij[Naziv odpadka],MATCH(Tabela_glavno[[#This Row],[Klasifikacija]],Tabela_seznam_klasifikacij[Klasifikacijska številka],0))</f>
        <v>Odpadki iz predelave žlindre</v>
      </c>
      <c r="C326" s="12" t="str">
        <f>IFERROR(INDEX(Tabela_porocilo_o_nevarnih_lastnostih[Opomba],MATCH(Tabela_glavno[[#This Row],[Klasifikacija]],Tabela_porocilo_o_nevarnih_lastnostih[Klasifikacija],0)),"NE")</f>
        <v>NE</v>
      </c>
      <c r="D3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6" s="13" t="str">
        <f>INDEX(Tabela_zbiralec_EKOL[Dovoljeno zbiranje],MATCH(Tabela_glavno[[#This Row],[Klasifikacija]],Tabela_zbiralec_EKOL[Klasifikacija],0))</f>
        <v>DA</v>
      </c>
      <c r="F326" s="13" t="str">
        <f>INDEX(Tabela_zbiralec_EKOL[Zbirna mesta],MATCH(Tabela_glavno[[#This Row],[Klasifikacija]],Tabela_zbiralec_EKOL[Klasifikacija],0))</f>
        <v>Laze</v>
      </c>
      <c r="G326" s="13" t="str" cm="1">
        <f t="array" ref="G326">_xlfn.TEXTJOIN(", ",TRUE,IF(Tabela_odstranjevanje[Klasifikacija]=Tabela_glavno[[#This Row],[Klasifikacija]],Tabela_odstranjevanje[Prejemnik],""))</f>
        <v/>
      </c>
      <c r="H326" s="14" t="str">
        <f>IF(IFERROR(MATCH(Tabela_glavno[[#This Row],[Klasifikacija]],Tabela_mesanica_190204[Klasifikacija],0),0)&gt;0,"DA","NE")</f>
        <v>NE</v>
      </c>
      <c r="I326" s="14" t="str" cm="1">
        <f t="array" ref="I3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6" s="14" t="str">
        <f>IF(IFERROR(MATCH(Tabela_glavno[[#This Row],[Klasifikacija]],Tabela_mesanica_190208[Klasifikacija],0),0)&gt;0,"DA","NE")</f>
        <v>NE</v>
      </c>
      <c r="K326" s="14"/>
      <c r="L326" s="14" t="str">
        <f>IF(IFERROR(MATCH(Tabela_glavno[[#This Row],[Klasifikacija]],Tabela_EKO_03_03_baterije[Klasifikacija],0),0)&gt;0,"DA","NE")</f>
        <v>NE</v>
      </c>
      <c r="M326" s="15"/>
    </row>
    <row r="327" spans="1:13" ht="30" customHeight="1" thickBot="1" x14ac:dyDescent="0.3">
      <c r="A327" s="11" t="s">
        <v>495</v>
      </c>
      <c r="B327" s="12" t="str">
        <f>INDEX(Tabela_seznam_klasifikacij[Naziv odpadka],MATCH(Tabela_glavno[[#This Row],[Klasifikacija]],Tabela_seznam_klasifikacij[Klasifikacijska številka],0))</f>
        <v>Nepredelana žlindra</v>
      </c>
      <c r="C327" s="12" t="str">
        <f>IFERROR(INDEX(Tabela_porocilo_o_nevarnih_lastnostih[Opomba],MATCH(Tabela_glavno[[#This Row],[Klasifikacija]],Tabela_porocilo_o_nevarnih_lastnostih[Klasifikacija],0)),"NE")</f>
        <v>NE</v>
      </c>
      <c r="D3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7" s="13" t="str">
        <f>INDEX(Tabela_zbiralec_EKOL[Dovoljeno zbiranje],MATCH(Tabela_glavno[[#This Row],[Klasifikacija]],Tabela_zbiralec_EKOL[Klasifikacija],0))</f>
        <v>DA</v>
      </c>
      <c r="F327" s="13" t="str">
        <f>INDEX(Tabela_zbiralec_EKOL[Zbirna mesta],MATCH(Tabela_glavno[[#This Row],[Klasifikacija]],Tabela_zbiralec_EKOL[Klasifikacija],0))</f>
        <v>Laze</v>
      </c>
      <c r="G327" s="13" t="str" cm="1">
        <f t="array" ref="G327">_xlfn.TEXTJOIN(", ",TRUE,IF(Tabela_odstranjevanje[Klasifikacija]=Tabela_glavno[[#This Row],[Klasifikacija]],Tabela_odstranjevanje[Prejemnik],""))</f>
        <v/>
      </c>
      <c r="H327" s="14" t="str">
        <f>IF(IFERROR(MATCH(Tabela_glavno[[#This Row],[Klasifikacija]],Tabela_mesanica_190204[Klasifikacija],0),0)&gt;0,"DA","NE")</f>
        <v>NE</v>
      </c>
      <c r="I327" s="14" t="str" cm="1">
        <f t="array" ref="I3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7" s="14" t="str">
        <f>IF(IFERROR(MATCH(Tabela_glavno[[#This Row],[Klasifikacija]],Tabela_mesanica_190208[Klasifikacija],0),0)&gt;0,"DA","NE")</f>
        <v>NE</v>
      </c>
      <c r="K327" s="14"/>
      <c r="L327" s="14" t="str">
        <f>IF(IFERROR(MATCH(Tabela_glavno[[#This Row],[Klasifikacija]],Tabela_EKO_03_03_baterije[Klasifikacija],0),0)&gt;0,"DA","NE")</f>
        <v>NE</v>
      </c>
      <c r="M327" s="15"/>
    </row>
    <row r="328" spans="1:13" ht="30" customHeight="1" thickBot="1" x14ac:dyDescent="0.3">
      <c r="A328" s="11" t="s">
        <v>496</v>
      </c>
      <c r="B328" s="12" t="str">
        <f>INDEX(Tabela_seznam_klasifikacij[Naziv odpadka],MATCH(Tabela_glavno[[#This Row],[Klasifikacija]],Tabela_seznam_klasifikacij[Klasifikacijska številka],0))</f>
        <v xml:space="preserve">Trdni odpadki, ki vsebujejo nevarne snovi, iz obdelave plinov </v>
      </c>
      <c r="C328" s="12" t="str">
        <f>IFERROR(INDEX(Tabela_porocilo_o_nevarnih_lastnostih[Opomba],MATCH(Tabela_glavno[[#This Row],[Klasifikacija]],Tabela_porocilo_o_nevarnih_lastnostih[Klasifikacija],0)),"NE")</f>
        <v>NE</v>
      </c>
      <c r="D3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8" s="13" t="str">
        <f>INDEX(Tabela_zbiralec_EKOL[Dovoljeno zbiranje],MATCH(Tabela_glavno[[#This Row],[Klasifikacija]],Tabela_zbiralec_EKOL[Klasifikacija],0))</f>
        <v>DA</v>
      </c>
      <c r="F328" s="13" t="str">
        <f>INDEX(Tabela_zbiralec_EKOL[Zbirna mesta],MATCH(Tabela_glavno[[#This Row],[Klasifikacija]],Tabela_zbiralec_EKOL[Klasifikacija],0))</f>
        <v>Laze</v>
      </c>
      <c r="G328" s="13" t="str" cm="1">
        <f t="array" ref="G328">_xlfn.TEXTJOIN(", ",TRUE,IF(Tabela_odstranjevanje[Klasifikacija]=Tabela_glavno[[#This Row],[Klasifikacija]],Tabela_odstranjevanje[Prejemnik],""))</f>
        <v/>
      </c>
      <c r="H328" s="14" t="str">
        <f>IF(IFERROR(MATCH(Tabela_glavno[[#This Row],[Klasifikacija]],Tabela_mesanica_190204[Klasifikacija],0),0)&gt;0,"DA","NE")</f>
        <v>NE</v>
      </c>
      <c r="I328" s="14" t="str" cm="1">
        <f t="array" ref="I3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8" s="14" t="str">
        <f>IF(IFERROR(MATCH(Tabela_glavno[[#This Row],[Klasifikacija]],Tabela_mesanica_190208[Klasifikacija],0),0)&gt;0,"DA","NE")</f>
        <v>NE</v>
      </c>
      <c r="K328" s="14"/>
      <c r="L328" s="14" t="str">
        <f>IF(IFERROR(MATCH(Tabela_glavno[[#This Row],[Klasifikacija]],Tabela_EKO_03_03_baterije[Klasifikacija],0),0)&gt;0,"DA","NE")</f>
        <v>NE</v>
      </c>
      <c r="M328" s="15"/>
    </row>
    <row r="329" spans="1:13" ht="30" customHeight="1" thickBot="1" x14ac:dyDescent="0.3">
      <c r="A329" s="11" t="s">
        <v>497</v>
      </c>
      <c r="B329" s="12" t="str">
        <f>INDEX(Tabela_seznam_klasifikacij[Naziv odpadka],MATCH(Tabela_glavno[[#This Row],[Klasifikacija]],Tabela_seznam_klasifikacij[Klasifikacijska številka],0))</f>
        <v>Trdni odpadki iz čiščenja odpadnih plinov, ki niso navedeni pod 10 02 07</v>
      </c>
      <c r="C329" s="12" t="str">
        <f>IFERROR(INDEX(Tabela_porocilo_o_nevarnih_lastnostih[Opomba],MATCH(Tabela_glavno[[#This Row],[Klasifikacija]],Tabela_porocilo_o_nevarnih_lastnostih[Klasifikacija],0)),"NE")</f>
        <v>NE</v>
      </c>
      <c r="D3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29" s="13" t="str">
        <f>INDEX(Tabela_zbiralec_EKOL[Dovoljeno zbiranje],MATCH(Tabela_glavno[[#This Row],[Klasifikacija]],Tabela_zbiralec_EKOL[Klasifikacija],0))</f>
        <v>DA</v>
      </c>
      <c r="F329" s="13" t="str">
        <f>INDEX(Tabela_zbiralec_EKOL[Zbirna mesta],MATCH(Tabela_glavno[[#This Row],[Klasifikacija]],Tabela_zbiralec_EKOL[Klasifikacija],0))</f>
        <v>Laze</v>
      </c>
      <c r="G329" s="13" t="str" cm="1">
        <f t="array" ref="G329">_xlfn.TEXTJOIN(", ",TRUE,IF(Tabela_odstranjevanje[Klasifikacija]=Tabela_glavno[[#This Row],[Klasifikacija]],Tabela_odstranjevanje[Prejemnik],""))</f>
        <v/>
      </c>
      <c r="H329" s="14" t="str">
        <f>IF(IFERROR(MATCH(Tabela_glavno[[#This Row],[Klasifikacija]],Tabela_mesanica_190204[Klasifikacija],0),0)&gt;0,"DA","NE")</f>
        <v>NE</v>
      </c>
      <c r="I329" s="14" t="str" cm="1">
        <f t="array" ref="I3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29" s="14" t="str">
        <f>IF(IFERROR(MATCH(Tabela_glavno[[#This Row],[Klasifikacija]],Tabela_mesanica_190208[Klasifikacija],0),0)&gt;0,"DA","NE")</f>
        <v>NE</v>
      </c>
      <c r="K329" s="14"/>
      <c r="L329" s="14" t="str">
        <f>IF(IFERROR(MATCH(Tabela_glavno[[#This Row],[Klasifikacija]],Tabela_EKO_03_03_baterije[Klasifikacija],0),0)&gt;0,"DA","NE")</f>
        <v>NE</v>
      </c>
      <c r="M329" s="15"/>
    </row>
    <row r="330" spans="1:13" ht="30" customHeight="1" thickBot="1" x14ac:dyDescent="0.3">
      <c r="A330" s="11" t="s">
        <v>498</v>
      </c>
      <c r="B330" s="12" t="str">
        <f>INDEX(Tabela_seznam_klasifikacij[Naziv odpadka],MATCH(Tabela_glavno[[#This Row],[Klasifikacija]],Tabela_seznam_klasifikacij[Klasifikacijska številka],0))</f>
        <v>Valjarniška škaja</v>
      </c>
      <c r="C330" s="12" t="str">
        <f>IFERROR(INDEX(Tabela_porocilo_o_nevarnih_lastnostih[Opomba],MATCH(Tabela_glavno[[#This Row],[Klasifikacija]],Tabela_porocilo_o_nevarnih_lastnostih[Klasifikacija],0)),"NE")</f>
        <v>NE</v>
      </c>
      <c r="D3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0" s="13" t="str">
        <f>INDEX(Tabela_zbiralec_EKOL[Dovoljeno zbiranje],MATCH(Tabela_glavno[[#This Row],[Klasifikacija]],Tabela_zbiralec_EKOL[Klasifikacija],0))</f>
        <v>DA</v>
      </c>
      <c r="F330" s="13" t="str">
        <f>INDEX(Tabela_zbiralec_EKOL[Zbirna mesta],MATCH(Tabela_glavno[[#This Row],[Klasifikacija]],Tabela_zbiralec_EKOL[Klasifikacija],0))</f>
        <v>Laze</v>
      </c>
      <c r="G330" s="13" t="str" cm="1">
        <f t="array" ref="G330">_xlfn.TEXTJOIN(", ",TRUE,IF(Tabela_odstranjevanje[Klasifikacija]=Tabela_glavno[[#This Row],[Klasifikacija]],Tabela_odstranjevanje[Prejemnik],""))</f>
        <v/>
      </c>
      <c r="H330" s="14" t="str">
        <f>IF(IFERROR(MATCH(Tabela_glavno[[#This Row],[Klasifikacija]],Tabela_mesanica_190204[Klasifikacija],0),0)&gt;0,"DA","NE")</f>
        <v>NE</v>
      </c>
      <c r="I330" s="14" t="str" cm="1">
        <f t="array" ref="I3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0" s="14" t="str">
        <f>IF(IFERROR(MATCH(Tabela_glavno[[#This Row],[Klasifikacija]],Tabela_mesanica_190208[Klasifikacija],0),0)&gt;0,"DA","NE")</f>
        <v>NE</v>
      </c>
      <c r="K330" s="14"/>
      <c r="L330" s="14" t="str">
        <f>IF(IFERROR(MATCH(Tabela_glavno[[#This Row],[Klasifikacija]],Tabela_EKO_03_03_baterije[Klasifikacija],0),0)&gt;0,"DA","NE")</f>
        <v>NE</v>
      </c>
      <c r="M330" s="15"/>
    </row>
    <row r="331" spans="1:13" ht="30" customHeight="1" thickBot="1" x14ac:dyDescent="0.3">
      <c r="A331" s="11" t="s">
        <v>499</v>
      </c>
      <c r="B331" s="12" t="str">
        <f>INDEX(Tabela_seznam_klasifikacij[Naziv odpadka],MATCH(Tabela_glavno[[#This Row],[Klasifikacija]],Tabela_seznam_klasifikacij[Klasifikacijska številka],0))</f>
        <v>Odpadki, ki vsebujejo olja, iz obdelave hladilne vode</v>
      </c>
      <c r="C331" s="12" t="str">
        <f>IFERROR(INDEX(Tabela_porocilo_o_nevarnih_lastnostih[Opomba],MATCH(Tabela_glavno[[#This Row],[Klasifikacija]],Tabela_porocilo_o_nevarnih_lastnostih[Klasifikacija],0)),"NE")</f>
        <v>NE</v>
      </c>
      <c r="D3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1" s="13" t="str">
        <f>INDEX(Tabela_zbiralec_EKOL[Dovoljeno zbiranje],MATCH(Tabela_glavno[[#This Row],[Klasifikacija]],Tabela_zbiralec_EKOL[Klasifikacija],0))</f>
        <v>DA</v>
      </c>
      <c r="F331" s="13" t="str">
        <f>INDEX(Tabela_zbiralec_EKOL[Zbirna mesta],MATCH(Tabela_glavno[[#This Row],[Klasifikacija]],Tabela_zbiralec_EKOL[Klasifikacija],0))</f>
        <v>Laze</v>
      </c>
      <c r="G331" s="13" t="str" cm="1">
        <f t="array" ref="G331">_xlfn.TEXTJOIN(", ",TRUE,IF(Tabela_odstranjevanje[Klasifikacija]=Tabela_glavno[[#This Row],[Klasifikacija]],Tabela_odstranjevanje[Prejemnik],""))</f>
        <v/>
      </c>
      <c r="H331" s="14" t="str">
        <f>IF(IFERROR(MATCH(Tabela_glavno[[#This Row],[Klasifikacija]],Tabela_mesanica_190204[Klasifikacija],0),0)&gt;0,"DA","NE")</f>
        <v>NE</v>
      </c>
      <c r="I331" s="14" t="str" cm="1">
        <f t="array" ref="I3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1" s="14" t="str">
        <f>IF(IFERROR(MATCH(Tabela_glavno[[#This Row],[Klasifikacija]],Tabela_mesanica_190208[Klasifikacija],0),0)&gt;0,"DA","NE")</f>
        <v>NE</v>
      </c>
      <c r="K331" s="14"/>
      <c r="L331" s="14" t="str">
        <f>IF(IFERROR(MATCH(Tabela_glavno[[#This Row],[Klasifikacija]],Tabela_EKO_03_03_baterije[Klasifikacija],0),0)&gt;0,"DA","NE")</f>
        <v>NE</v>
      </c>
      <c r="M331" s="15"/>
    </row>
    <row r="332" spans="1:13" ht="30" customHeight="1" thickBot="1" x14ac:dyDescent="0.3">
      <c r="A332" s="11" t="s">
        <v>500</v>
      </c>
      <c r="B332" s="12" t="str">
        <f>INDEX(Tabela_seznam_klasifikacij[Naziv odpadka],MATCH(Tabela_glavno[[#This Row],[Klasifikacija]],Tabela_seznam_klasifikacij[Klasifikacijska številka],0))</f>
        <v>Odpadki iz obdelave hladilne vode, ki niso navedeni pod 10 02 11</v>
      </c>
      <c r="C332" s="12" t="str">
        <f>IFERROR(INDEX(Tabela_porocilo_o_nevarnih_lastnostih[Opomba],MATCH(Tabela_glavno[[#This Row],[Klasifikacija]],Tabela_porocilo_o_nevarnih_lastnostih[Klasifikacija],0)),"NE")</f>
        <v>NE</v>
      </c>
      <c r="D3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2" s="13" t="str">
        <f>INDEX(Tabela_zbiralec_EKOL[Dovoljeno zbiranje],MATCH(Tabela_glavno[[#This Row],[Klasifikacija]],Tabela_zbiralec_EKOL[Klasifikacija],0))</f>
        <v>DA</v>
      </c>
      <c r="F332" s="13" t="str">
        <f>INDEX(Tabela_zbiralec_EKOL[Zbirna mesta],MATCH(Tabela_glavno[[#This Row],[Klasifikacija]],Tabela_zbiralec_EKOL[Klasifikacija],0))</f>
        <v>Laze</v>
      </c>
      <c r="G332" s="13" t="str" cm="1">
        <f t="array" ref="G332">_xlfn.TEXTJOIN(", ",TRUE,IF(Tabela_odstranjevanje[Klasifikacija]=Tabela_glavno[[#This Row],[Klasifikacija]],Tabela_odstranjevanje[Prejemnik],""))</f>
        <v/>
      </c>
      <c r="H332" s="14" t="str">
        <f>IF(IFERROR(MATCH(Tabela_glavno[[#This Row],[Klasifikacija]],Tabela_mesanica_190204[Klasifikacija],0),0)&gt;0,"DA","NE")</f>
        <v>NE</v>
      </c>
      <c r="I332" s="14" t="str" cm="1">
        <f t="array" ref="I3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2" s="14" t="str">
        <f>IF(IFERROR(MATCH(Tabela_glavno[[#This Row],[Klasifikacija]],Tabela_mesanica_190208[Klasifikacija],0),0)&gt;0,"DA","NE")</f>
        <v>NE</v>
      </c>
      <c r="K332" s="14"/>
      <c r="L332" s="14" t="str">
        <f>IF(IFERROR(MATCH(Tabela_glavno[[#This Row],[Klasifikacija]],Tabela_EKO_03_03_baterije[Klasifikacija],0),0)&gt;0,"DA","NE")</f>
        <v>NE</v>
      </c>
      <c r="M332" s="15"/>
    </row>
    <row r="333" spans="1:13" ht="30" customHeight="1" thickBot="1" x14ac:dyDescent="0.3">
      <c r="A333" s="11" t="s">
        <v>501</v>
      </c>
      <c r="B333" s="12" t="str">
        <f>INDEX(Tabela_seznam_klasifikacij[Naziv odpadka],MATCH(Tabela_glavno[[#This Row],[Klasifikacija]],Tabela_seznam_klasifikacij[Klasifikacijska številka],0))</f>
        <v>Mulji in filtrne pogače, ki vsebujejo nevarne snovi iz čiščenja odpadnih plinov</v>
      </c>
      <c r="C333" s="12" t="str">
        <f>IFERROR(INDEX(Tabela_porocilo_o_nevarnih_lastnostih[Opomba],MATCH(Tabela_glavno[[#This Row],[Klasifikacija]],Tabela_porocilo_o_nevarnih_lastnostih[Klasifikacija],0)),"NE")</f>
        <v>NE</v>
      </c>
      <c r="D3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3" s="13" t="str">
        <f>INDEX(Tabela_zbiralec_EKOL[Dovoljeno zbiranje],MATCH(Tabela_glavno[[#This Row],[Klasifikacija]],Tabela_zbiralec_EKOL[Klasifikacija],0))</f>
        <v>DA</v>
      </c>
      <c r="F333" s="13" t="str">
        <f>INDEX(Tabela_zbiralec_EKOL[Zbirna mesta],MATCH(Tabela_glavno[[#This Row],[Klasifikacija]],Tabela_zbiralec_EKOL[Klasifikacija],0))</f>
        <v>Laze</v>
      </c>
      <c r="G333" s="13" t="str" cm="1">
        <f t="array" ref="G333">_xlfn.TEXTJOIN(", ",TRUE,IF(Tabela_odstranjevanje[Klasifikacija]=Tabela_glavno[[#This Row],[Klasifikacija]],Tabela_odstranjevanje[Prejemnik],""))</f>
        <v/>
      </c>
      <c r="H333" s="14" t="str">
        <f>IF(IFERROR(MATCH(Tabela_glavno[[#This Row],[Klasifikacija]],Tabela_mesanica_190204[Klasifikacija],0),0)&gt;0,"DA","NE")</f>
        <v>NE</v>
      </c>
      <c r="I333" s="14" t="str" cm="1">
        <f t="array" ref="I3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3" s="14" t="str">
        <f>IF(IFERROR(MATCH(Tabela_glavno[[#This Row],[Klasifikacija]],Tabela_mesanica_190208[Klasifikacija],0),0)&gt;0,"DA","NE")</f>
        <v>NE</v>
      </c>
      <c r="K333" s="14"/>
      <c r="L333" s="14" t="str">
        <f>IF(IFERROR(MATCH(Tabela_glavno[[#This Row],[Klasifikacija]],Tabela_EKO_03_03_baterije[Klasifikacija],0),0)&gt;0,"DA","NE")</f>
        <v>NE</v>
      </c>
      <c r="M333" s="15"/>
    </row>
    <row r="334" spans="1:13" ht="30" customHeight="1" thickBot="1" x14ac:dyDescent="0.3">
      <c r="A334" s="11" t="s">
        <v>502</v>
      </c>
      <c r="B334" s="12" t="str">
        <f>INDEX(Tabela_seznam_klasifikacij[Naziv odpadka],MATCH(Tabela_glavno[[#This Row],[Klasifikacija]],Tabela_seznam_klasifikacij[Klasifikacijska številka],0))</f>
        <v>Mulji in filtrne pogače iz čiščenja odpadnih plinov, ki niso navedeni pod 10 02 13</v>
      </c>
      <c r="C334" s="12" t="str">
        <f>IFERROR(INDEX(Tabela_porocilo_o_nevarnih_lastnostih[Opomba],MATCH(Tabela_glavno[[#This Row],[Klasifikacija]],Tabela_porocilo_o_nevarnih_lastnostih[Klasifikacija],0)),"NE")</f>
        <v>NE</v>
      </c>
      <c r="D3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4" s="13" t="str">
        <f>INDEX(Tabela_zbiralec_EKOL[Dovoljeno zbiranje],MATCH(Tabela_glavno[[#This Row],[Klasifikacija]],Tabela_zbiralec_EKOL[Klasifikacija],0))</f>
        <v>DA</v>
      </c>
      <c r="F334" s="13" t="str">
        <f>INDEX(Tabela_zbiralec_EKOL[Zbirna mesta],MATCH(Tabela_glavno[[#This Row],[Klasifikacija]],Tabela_zbiralec_EKOL[Klasifikacija],0))</f>
        <v>Laze</v>
      </c>
      <c r="G334" s="13" t="str" cm="1">
        <f t="array" ref="G334">_xlfn.TEXTJOIN(", ",TRUE,IF(Tabela_odstranjevanje[Klasifikacija]=Tabela_glavno[[#This Row],[Klasifikacija]],Tabela_odstranjevanje[Prejemnik],""))</f>
        <v/>
      </c>
      <c r="H334" s="14" t="str">
        <f>IF(IFERROR(MATCH(Tabela_glavno[[#This Row],[Klasifikacija]],Tabela_mesanica_190204[Klasifikacija],0),0)&gt;0,"DA","NE")</f>
        <v>NE</v>
      </c>
      <c r="I334" s="14" t="str" cm="1">
        <f t="array" ref="I3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4" s="14" t="str">
        <f>IF(IFERROR(MATCH(Tabela_glavno[[#This Row],[Klasifikacija]],Tabela_mesanica_190208[Klasifikacija],0),0)&gt;0,"DA","NE")</f>
        <v>NE</v>
      </c>
      <c r="K334" s="14"/>
      <c r="L334" s="14" t="str">
        <f>IF(IFERROR(MATCH(Tabela_glavno[[#This Row],[Klasifikacija]],Tabela_EKO_03_03_baterije[Klasifikacija],0),0)&gt;0,"DA","NE")</f>
        <v>NE</v>
      </c>
      <c r="M334" s="15"/>
    </row>
    <row r="335" spans="1:13" ht="30" customHeight="1" thickBot="1" x14ac:dyDescent="0.3">
      <c r="A335" s="11" t="s">
        <v>503</v>
      </c>
      <c r="B335" s="12" t="str">
        <f>INDEX(Tabela_seznam_klasifikacij[Naziv odpadka],MATCH(Tabela_glavno[[#This Row],[Klasifikacija]],Tabela_seznam_klasifikacij[Klasifikacijska številka],0))</f>
        <v>Drugi mulji in filtrne pogače</v>
      </c>
      <c r="C335" s="12" t="str">
        <f>IFERROR(INDEX(Tabela_porocilo_o_nevarnih_lastnostih[Opomba],MATCH(Tabela_glavno[[#This Row],[Klasifikacija]],Tabela_porocilo_o_nevarnih_lastnostih[Klasifikacija],0)),"NE")</f>
        <v>NE</v>
      </c>
      <c r="D3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5" s="13" t="str">
        <f>INDEX(Tabela_zbiralec_EKOL[Dovoljeno zbiranje],MATCH(Tabela_glavno[[#This Row],[Klasifikacija]],Tabela_zbiralec_EKOL[Klasifikacija],0))</f>
        <v>DA</v>
      </c>
      <c r="F335" s="13" t="str">
        <f>INDEX(Tabela_zbiralec_EKOL[Zbirna mesta],MATCH(Tabela_glavno[[#This Row],[Klasifikacija]],Tabela_zbiralec_EKOL[Klasifikacija],0))</f>
        <v>Laze</v>
      </c>
      <c r="G335" s="13" t="str" cm="1">
        <f t="array" ref="G335">_xlfn.TEXTJOIN(", ",TRUE,IF(Tabela_odstranjevanje[Klasifikacija]=Tabela_glavno[[#This Row],[Klasifikacija]],Tabela_odstranjevanje[Prejemnik],""))</f>
        <v/>
      </c>
      <c r="H335" s="14" t="str">
        <f>IF(IFERROR(MATCH(Tabela_glavno[[#This Row],[Klasifikacija]],Tabela_mesanica_190204[Klasifikacija],0),0)&gt;0,"DA","NE")</f>
        <v>NE</v>
      </c>
      <c r="I335" s="14" t="str" cm="1">
        <f t="array" ref="I3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5" s="14" t="str">
        <f>IF(IFERROR(MATCH(Tabela_glavno[[#This Row],[Klasifikacija]],Tabela_mesanica_190208[Klasifikacija],0),0)&gt;0,"DA","NE")</f>
        <v>NE</v>
      </c>
      <c r="K335" s="14"/>
      <c r="L335" s="14" t="str">
        <f>IF(IFERROR(MATCH(Tabela_glavno[[#This Row],[Klasifikacija]],Tabela_EKO_03_03_baterije[Klasifikacija],0),0)&gt;0,"DA","NE")</f>
        <v>NE</v>
      </c>
      <c r="M335" s="15"/>
    </row>
    <row r="336" spans="1:13" ht="30" customHeight="1" thickBot="1" x14ac:dyDescent="0.3">
      <c r="A336" s="11" t="s">
        <v>504</v>
      </c>
      <c r="B336" s="12" t="str">
        <f>INDEX(Tabela_seznam_klasifikacij[Naziv odpadka],MATCH(Tabela_glavno[[#This Row],[Klasifikacija]],Tabela_seznam_klasifikacij[Klasifikacijska številka],0))</f>
        <v>Drugi tovrstni odpadki</v>
      </c>
      <c r="C336" s="12" t="str">
        <f>IFERROR(INDEX(Tabela_porocilo_o_nevarnih_lastnostih[Opomba],MATCH(Tabela_glavno[[#This Row],[Klasifikacija]],Tabela_porocilo_o_nevarnih_lastnostih[Klasifikacija],0)),"NE")</f>
        <v>NE</v>
      </c>
      <c r="D3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6" s="13" t="str">
        <f>INDEX(Tabela_zbiralec_EKOL[Dovoljeno zbiranje],MATCH(Tabela_glavno[[#This Row],[Klasifikacija]],Tabela_zbiralec_EKOL[Klasifikacija],0))</f>
        <v>DA</v>
      </c>
      <c r="F336" s="13" t="str">
        <f>INDEX(Tabela_zbiralec_EKOL[Zbirna mesta],MATCH(Tabela_glavno[[#This Row],[Klasifikacija]],Tabela_zbiralec_EKOL[Klasifikacija],0))</f>
        <v>Laze</v>
      </c>
      <c r="G336" s="13" t="str" cm="1">
        <f t="array" ref="G336">_xlfn.TEXTJOIN(", ",TRUE,IF(Tabela_odstranjevanje[Klasifikacija]=Tabela_glavno[[#This Row],[Klasifikacija]],Tabela_odstranjevanje[Prejemnik],""))</f>
        <v/>
      </c>
      <c r="H336" s="14" t="str">
        <f>IF(IFERROR(MATCH(Tabela_glavno[[#This Row],[Klasifikacija]],Tabela_mesanica_190204[Klasifikacija],0),0)&gt;0,"DA","NE")</f>
        <v>NE</v>
      </c>
      <c r="I336" s="14" t="str" cm="1">
        <f t="array" ref="I3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6" s="14" t="str">
        <f>IF(IFERROR(MATCH(Tabela_glavno[[#This Row],[Klasifikacija]],Tabela_mesanica_190208[Klasifikacija],0),0)&gt;0,"DA","NE")</f>
        <v>NE</v>
      </c>
      <c r="K336" s="14"/>
      <c r="L336" s="14" t="str">
        <f>IF(IFERROR(MATCH(Tabela_glavno[[#This Row],[Klasifikacija]],Tabela_EKO_03_03_baterije[Klasifikacija],0),0)&gt;0,"DA","NE")</f>
        <v>NE</v>
      </c>
      <c r="M336" s="15"/>
    </row>
    <row r="337" spans="1:13" ht="30" customHeight="1" thickBot="1" x14ac:dyDescent="0.3">
      <c r="A337" s="11" t="s">
        <v>507</v>
      </c>
      <c r="B337" s="12" t="str">
        <f>INDEX(Tabela_seznam_klasifikacij[Naziv odpadka],MATCH(Tabela_glavno[[#This Row],[Klasifikacija]],Tabela_seznam_klasifikacij[Klasifikacijska številka],0))</f>
        <v>Ostanki izrabljenih anod</v>
      </c>
      <c r="C337" s="12" t="str">
        <f>IFERROR(INDEX(Tabela_porocilo_o_nevarnih_lastnostih[Opomba],MATCH(Tabela_glavno[[#This Row],[Klasifikacija]],Tabela_porocilo_o_nevarnih_lastnostih[Klasifikacija],0)),"NE")</f>
        <v>NE</v>
      </c>
      <c r="D3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7" s="13" t="str">
        <f>INDEX(Tabela_zbiralec_EKOL[Dovoljeno zbiranje],MATCH(Tabela_glavno[[#This Row],[Klasifikacija]],Tabela_zbiralec_EKOL[Klasifikacija],0))</f>
        <v>DA</v>
      </c>
      <c r="F337" s="13" t="str">
        <f>INDEX(Tabela_zbiralec_EKOL[Zbirna mesta],MATCH(Tabela_glavno[[#This Row],[Klasifikacija]],Tabela_zbiralec_EKOL[Klasifikacija],0))</f>
        <v>Laze</v>
      </c>
      <c r="G337" s="13" t="str" cm="1">
        <f t="array" ref="G337">_xlfn.TEXTJOIN(", ",TRUE,IF(Tabela_odstranjevanje[Klasifikacija]=Tabela_glavno[[#This Row],[Klasifikacija]],Tabela_odstranjevanje[Prejemnik],""))</f>
        <v/>
      </c>
      <c r="H337" s="14" t="str">
        <f>IF(IFERROR(MATCH(Tabela_glavno[[#This Row],[Klasifikacija]],Tabela_mesanica_190204[Klasifikacija],0),0)&gt;0,"DA","NE")</f>
        <v>NE</v>
      </c>
      <c r="I337" s="14" t="str" cm="1">
        <f t="array" ref="I3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7" s="14" t="str">
        <f>IF(IFERROR(MATCH(Tabela_glavno[[#This Row],[Klasifikacija]],Tabela_mesanica_190208[Klasifikacija],0),0)&gt;0,"DA","NE")</f>
        <v>NE</v>
      </c>
      <c r="K337" s="14"/>
      <c r="L337" s="14" t="str">
        <f>IF(IFERROR(MATCH(Tabela_glavno[[#This Row],[Klasifikacija]],Tabela_EKO_03_03_baterije[Klasifikacija],0),0)&gt;0,"DA","NE")</f>
        <v>NE</v>
      </c>
      <c r="M337" s="15"/>
    </row>
    <row r="338" spans="1:13" ht="30" customHeight="1" thickBot="1" x14ac:dyDescent="0.3">
      <c r="A338" s="11" t="s">
        <v>508</v>
      </c>
      <c r="B338" s="12" t="str">
        <f>INDEX(Tabela_seznam_klasifikacij[Naziv odpadka],MATCH(Tabela_glavno[[#This Row],[Klasifikacija]],Tabela_seznam_klasifikacij[Klasifikacijska številka],0))</f>
        <v>Žlindra iz primarnega taljenja (beli posnemki)</v>
      </c>
      <c r="C338" s="12" t="str">
        <f>IFERROR(INDEX(Tabela_porocilo_o_nevarnih_lastnostih[Opomba],MATCH(Tabela_glavno[[#This Row],[Klasifikacija]],Tabela_porocilo_o_nevarnih_lastnostih[Klasifikacija],0)),"NE")</f>
        <v>NE</v>
      </c>
      <c r="D3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8" s="13" t="str">
        <f>INDEX(Tabela_zbiralec_EKOL[Dovoljeno zbiranje],MATCH(Tabela_glavno[[#This Row],[Klasifikacija]],Tabela_zbiralec_EKOL[Klasifikacija],0))</f>
        <v>DA</v>
      </c>
      <c r="F338" s="13" t="str">
        <f>INDEX(Tabela_zbiralec_EKOL[Zbirna mesta],MATCH(Tabela_glavno[[#This Row],[Klasifikacija]],Tabela_zbiralec_EKOL[Klasifikacija],0))</f>
        <v>Laze</v>
      </c>
      <c r="G338" s="13" t="str" cm="1">
        <f t="array" ref="G338">_xlfn.TEXTJOIN(", ",TRUE,IF(Tabela_odstranjevanje[Klasifikacija]=Tabela_glavno[[#This Row],[Klasifikacija]],Tabela_odstranjevanje[Prejemnik],""))</f>
        <v/>
      </c>
      <c r="H338" s="14" t="str">
        <f>IF(IFERROR(MATCH(Tabela_glavno[[#This Row],[Klasifikacija]],Tabela_mesanica_190204[Klasifikacija],0),0)&gt;0,"DA","NE")</f>
        <v>NE</v>
      </c>
      <c r="I338" s="14" t="str" cm="1">
        <f t="array" ref="I3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8" s="14" t="str">
        <f>IF(IFERROR(MATCH(Tabela_glavno[[#This Row],[Klasifikacija]],Tabela_mesanica_190208[Klasifikacija],0),0)&gt;0,"DA","NE")</f>
        <v>NE</v>
      </c>
      <c r="K338" s="14"/>
      <c r="L338" s="14" t="str">
        <f>IF(IFERROR(MATCH(Tabela_glavno[[#This Row],[Klasifikacija]],Tabela_EKO_03_03_baterije[Klasifikacija],0),0)&gt;0,"DA","NE")</f>
        <v>NE</v>
      </c>
      <c r="M338" s="15"/>
    </row>
    <row r="339" spans="1:13" ht="30" customHeight="1" thickBot="1" x14ac:dyDescent="0.3">
      <c r="A339" s="11" t="s">
        <v>509</v>
      </c>
      <c r="B339" s="12" t="str">
        <f>INDEX(Tabela_seznam_klasifikacij[Naziv odpadka],MATCH(Tabela_glavno[[#This Row],[Klasifikacija]],Tabela_seznam_klasifikacij[Klasifikacijska številka],0))</f>
        <v>Odpadni boksit</v>
      </c>
      <c r="C339" s="12" t="str">
        <f>IFERROR(INDEX(Tabela_porocilo_o_nevarnih_lastnostih[Opomba],MATCH(Tabela_glavno[[#This Row],[Klasifikacija]],Tabela_porocilo_o_nevarnih_lastnostih[Klasifikacija],0)),"NE")</f>
        <v>NE</v>
      </c>
      <c r="D3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39" s="13" t="str">
        <f>INDEX(Tabela_zbiralec_EKOL[Dovoljeno zbiranje],MATCH(Tabela_glavno[[#This Row],[Klasifikacija]],Tabela_zbiralec_EKOL[Klasifikacija],0))</f>
        <v>DA</v>
      </c>
      <c r="F339" s="13" t="str">
        <f>INDEX(Tabela_zbiralec_EKOL[Zbirna mesta],MATCH(Tabela_glavno[[#This Row],[Klasifikacija]],Tabela_zbiralec_EKOL[Klasifikacija],0))</f>
        <v>Laze</v>
      </c>
      <c r="G339" s="13" t="str" cm="1">
        <f t="array" ref="G339">_xlfn.TEXTJOIN(", ",TRUE,IF(Tabela_odstranjevanje[Klasifikacija]=Tabela_glavno[[#This Row],[Klasifikacija]],Tabela_odstranjevanje[Prejemnik],""))</f>
        <v/>
      </c>
      <c r="H339" s="14" t="str">
        <f>IF(IFERROR(MATCH(Tabela_glavno[[#This Row],[Klasifikacija]],Tabela_mesanica_190204[Klasifikacija],0),0)&gt;0,"DA","NE")</f>
        <v>NE</v>
      </c>
      <c r="I339" s="14" t="str" cm="1">
        <f t="array" ref="I3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39" s="14" t="str">
        <f>IF(IFERROR(MATCH(Tabela_glavno[[#This Row],[Klasifikacija]],Tabela_mesanica_190208[Klasifikacija],0),0)&gt;0,"DA","NE")</f>
        <v>NE</v>
      </c>
      <c r="K339" s="14"/>
      <c r="L339" s="14" t="str">
        <f>IF(IFERROR(MATCH(Tabela_glavno[[#This Row],[Klasifikacija]],Tabela_EKO_03_03_baterije[Klasifikacija],0),0)&gt;0,"DA","NE")</f>
        <v>NE</v>
      </c>
      <c r="M339" s="15"/>
    </row>
    <row r="340" spans="1:13" ht="30" customHeight="1" thickBot="1" x14ac:dyDescent="0.3">
      <c r="A340" s="11" t="s">
        <v>510</v>
      </c>
      <c r="B340" s="12" t="str">
        <f>INDEX(Tabela_seznam_klasifikacij[Naziv odpadka],MATCH(Tabela_glavno[[#This Row],[Klasifikacija]],Tabela_seznam_klasifikacij[Klasifikacijska številka],0))</f>
        <v>Solne žlindre iz sekundarnega taljenja</v>
      </c>
      <c r="C340" s="12" t="str">
        <f>IFERROR(INDEX(Tabela_porocilo_o_nevarnih_lastnostih[Opomba],MATCH(Tabela_glavno[[#This Row],[Klasifikacija]],Tabela_porocilo_o_nevarnih_lastnostih[Klasifikacija],0)),"NE")</f>
        <v>NE</v>
      </c>
      <c r="D34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0" s="13" t="str">
        <f>INDEX(Tabela_zbiralec_EKOL[Dovoljeno zbiranje],MATCH(Tabela_glavno[[#This Row],[Klasifikacija]],Tabela_zbiralec_EKOL[Klasifikacija],0))</f>
        <v>DA</v>
      </c>
      <c r="F340" s="13" t="str">
        <f>INDEX(Tabela_zbiralec_EKOL[Zbirna mesta],MATCH(Tabela_glavno[[#This Row],[Klasifikacija]],Tabela_zbiralec_EKOL[Klasifikacija],0))</f>
        <v>Laze</v>
      </c>
      <c r="G340" s="13" t="str" cm="1">
        <f t="array" ref="G340">_xlfn.TEXTJOIN(", ",TRUE,IF(Tabela_odstranjevanje[Klasifikacija]=Tabela_glavno[[#This Row],[Klasifikacija]],Tabela_odstranjevanje[Prejemnik],""))</f>
        <v/>
      </c>
      <c r="H340" s="14" t="str">
        <f>IF(IFERROR(MATCH(Tabela_glavno[[#This Row],[Klasifikacija]],Tabela_mesanica_190204[Klasifikacija],0),0)&gt;0,"DA","NE")</f>
        <v>NE</v>
      </c>
      <c r="I340" s="14" t="str" cm="1">
        <f t="array" ref="I3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0" s="14" t="str">
        <f>IF(IFERROR(MATCH(Tabela_glavno[[#This Row],[Klasifikacija]],Tabela_mesanica_190208[Klasifikacija],0),0)&gt;0,"DA","NE")</f>
        <v>NE</v>
      </c>
      <c r="K340" s="14"/>
      <c r="L340" s="14" t="str">
        <f>IF(IFERROR(MATCH(Tabela_glavno[[#This Row],[Klasifikacija]],Tabela_EKO_03_03_baterije[Klasifikacija],0),0)&gt;0,"DA","NE")</f>
        <v>NE</v>
      </c>
      <c r="M340" s="15"/>
    </row>
    <row r="341" spans="1:13" ht="30" customHeight="1" thickBot="1" x14ac:dyDescent="0.3">
      <c r="A341" s="11" t="s">
        <v>511</v>
      </c>
      <c r="B341" s="12" t="str">
        <f>INDEX(Tabela_seznam_klasifikacij[Naziv odpadka],MATCH(Tabela_glavno[[#This Row],[Klasifikacija]],Tabela_seznam_klasifikacij[Klasifikacijska številka],0))</f>
        <v>Črni posnemki iz sekundarnega taljenja</v>
      </c>
      <c r="C341" s="12" t="str">
        <f>IFERROR(INDEX(Tabela_porocilo_o_nevarnih_lastnostih[Opomba],MATCH(Tabela_glavno[[#This Row],[Klasifikacija]],Tabela_porocilo_o_nevarnih_lastnostih[Klasifikacija],0)),"NE")</f>
        <v>NE</v>
      </c>
      <c r="D34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1" s="13" t="str">
        <f>INDEX(Tabela_zbiralec_EKOL[Dovoljeno zbiranje],MATCH(Tabela_glavno[[#This Row],[Klasifikacija]],Tabela_zbiralec_EKOL[Klasifikacija],0))</f>
        <v>DA</v>
      </c>
      <c r="F341" s="13" t="str">
        <f>INDEX(Tabela_zbiralec_EKOL[Zbirna mesta],MATCH(Tabela_glavno[[#This Row],[Klasifikacija]],Tabela_zbiralec_EKOL[Klasifikacija],0))</f>
        <v>Laze</v>
      </c>
      <c r="G341" s="13" t="str" cm="1">
        <f t="array" ref="G341">_xlfn.TEXTJOIN(", ",TRUE,IF(Tabela_odstranjevanje[Klasifikacija]=Tabela_glavno[[#This Row],[Klasifikacija]],Tabela_odstranjevanje[Prejemnik],""))</f>
        <v/>
      </c>
      <c r="H341" s="14" t="str">
        <f>IF(IFERROR(MATCH(Tabela_glavno[[#This Row],[Klasifikacija]],Tabela_mesanica_190204[Klasifikacija],0),0)&gt;0,"DA","NE")</f>
        <v>NE</v>
      </c>
      <c r="I341" s="14" t="str" cm="1">
        <f t="array" ref="I34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1" s="14" t="str">
        <f>IF(IFERROR(MATCH(Tabela_glavno[[#This Row],[Klasifikacija]],Tabela_mesanica_190208[Klasifikacija],0),0)&gt;0,"DA","NE")</f>
        <v>NE</v>
      </c>
      <c r="K341" s="14"/>
      <c r="L341" s="14" t="str">
        <f>IF(IFERROR(MATCH(Tabela_glavno[[#This Row],[Klasifikacija]],Tabela_EKO_03_03_baterije[Klasifikacija],0),0)&gt;0,"DA","NE")</f>
        <v>NE</v>
      </c>
      <c r="M341" s="15"/>
    </row>
    <row r="342" spans="1:13" ht="30" customHeight="1" thickBot="1" x14ac:dyDescent="0.3">
      <c r="A342" s="11" t="s">
        <v>512</v>
      </c>
      <c r="B342" s="12" t="str">
        <f>INDEX(Tabela_seznam_klasifikacij[Naziv odpadka],MATCH(Tabela_glavno[[#This Row],[Klasifikacija]],Tabela_seznam_klasifikacij[Klasifikacijska številka],0))</f>
        <v>Posnemki, ki so gorljivi, ali pa pri stiku z vodo sproščajo gorljive pline v nevarnih količinah</v>
      </c>
      <c r="C342" s="12" t="str">
        <f>IFERROR(INDEX(Tabela_porocilo_o_nevarnih_lastnostih[Opomba],MATCH(Tabela_glavno[[#This Row],[Klasifikacija]],Tabela_porocilo_o_nevarnih_lastnostih[Klasifikacija],0)),"NE")</f>
        <v>NE</v>
      </c>
      <c r="D34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2" s="13" t="str">
        <f>INDEX(Tabela_zbiralec_EKOL[Dovoljeno zbiranje],MATCH(Tabela_glavno[[#This Row],[Klasifikacija]],Tabela_zbiralec_EKOL[Klasifikacija],0))</f>
        <v>DA</v>
      </c>
      <c r="F342" s="13" t="str">
        <f>INDEX(Tabela_zbiralec_EKOL[Zbirna mesta],MATCH(Tabela_glavno[[#This Row],[Klasifikacija]],Tabela_zbiralec_EKOL[Klasifikacija],0))</f>
        <v>Laze</v>
      </c>
      <c r="G342" s="13" t="str" cm="1">
        <f t="array" ref="G342">_xlfn.TEXTJOIN(", ",TRUE,IF(Tabela_odstranjevanje[Klasifikacija]=Tabela_glavno[[#This Row],[Klasifikacija]],Tabela_odstranjevanje[Prejemnik],""))</f>
        <v/>
      </c>
      <c r="H342" s="14" t="str">
        <f>IF(IFERROR(MATCH(Tabela_glavno[[#This Row],[Klasifikacija]],Tabela_mesanica_190204[Klasifikacija],0),0)&gt;0,"DA","NE")</f>
        <v>NE</v>
      </c>
      <c r="I342" s="14" t="str" cm="1">
        <f t="array" ref="I34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2" s="14" t="str">
        <f>IF(IFERROR(MATCH(Tabela_glavno[[#This Row],[Klasifikacija]],Tabela_mesanica_190208[Klasifikacija],0),0)&gt;0,"DA","NE")</f>
        <v>NE</v>
      </c>
      <c r="K342" s="14"/>
      <c r="L342" s="14" t="str">
        <f>IF(IFERROR(MATCH(Tabela_glavno[[#This Row],[Klasifikacija]],Tabela_EKO_03_03_baterije[Klasifikacija],0),0)&gt;0,"DA","NE")</f>
        <v>NE</v>
      </c>
      <c r="M342" s="15"/>
    </row>
    <row r="343" spans="1:13" ht="30" customHeight="1" thickBot="1" x14ac:dyDescent="0.3">
      <c r="A343" s="11" t="s">
        <v>513</v>
      </c>
      <c r="B343" s="12" t="str">
        <f>INDEX(Tabela_seznam_klasifikacij[Naziv odpadka],MATCH(Tabela_glavno[[#This Row],[Klasifikacija]],Tabela_seznam_klasifikacij[Klasifikacijska številka],0))</f>
        <v>Posnemki, ki niso navedeni pod 10 03 15</v>
      </c>
      <c r="C343" s="12" t="str">
        <f>IFERROR(INDEX(Tabela_porocilo_o_nevarnih_lastnostih[Opomba],MATCH(Tabela_glavno[[#This Row],[Klasifikacija]],Tabela_porocilo_o_nevarnih_lastnostih[Klasifikacija],0)),"NE")</f>
        <v>NE</v>
      </c>
      <c r="D34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3" s="13" t="str">
        <f>INDEX(Tabela_zbiralec_EKOL[Dovoljeno zbiranje],MATCH(Tabela_glavno[[#This Row],[Klasifikacija]],Tabela_zbiralec_EKOL[Klasifikacija],0))</f>
        <v>DA</v>
      </c>
      <c r="F343" s="13" t="str">
        <f>INDEX(Tabela_zbiralec_EKOL[Zbirna mesta],MATCH(Tabela_glavno[[#This Row],[Klasifikacija]],Tabela_zbiralec_EKOL[Klasifikacija],0))</f>
        <v>Laze</v>
      </c>
      <c r="G343" s="13" t="str" cm="1">
        <f t="array" ref="G343">_xlfn.TEXTJOIN(", ",TRUE,IF(Tabela_odstranjevanje[Klasifikacija]=Tabela_glavno[[#This Row],[Klasifikacija]],Tabela_odstranjevanje[Prejemnik],""))</f>
        <v/>
      </c>
      <c r="H343" s="14" t="str">
        <f>IF(IFERROR(MATCH(Tabela_glavno[[#This Row],[Klasifikacija]],Tabela_mesanica_190204[Klasifikacija],0),0)&gt;0,"DA","NE")</f>
        <v>NE</v>
      </c>
      <c r="I343" s="14" t="str" cm="1">
        <f t="array" ref="I34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3" s="14" t="str">
        <f>IF(IFERROR(MATCH(Tabela_glavno[[#This Row],[Klasifikacija]],Tabela_mesanica_190208[Klasifikacija],0),0)&gt;0,"DA","NE")</f>
        <v>NE</v>
      </c>
      <c r="K343" s="14"/>
      <c r="L343" s="14" t="str">
        <f>IF(IFERROR(MATCH(Tabela_glavno[[#This Row],[Klasifikacija]],Tabela_EKO_03_03_baterije[Klasifikacija],0),0)&gt;0,"DA","NE")</f>
        <v>NE</v>
      </c>
      <c r="M343" s="15"/>
    </row>
    <row r="344" spans="1:13" ht="30" customHeight="1" thickBot="1" x14ac:dyDescent="0.3">
      <c r="A344" s="11" t="s">
        <v>514</v>
      </c>
      <c r="B344" s="12" t="str">
        <f>INDEX(Tabela_seznam_klasifikacij[Naziv odpadka],MATCH(Tabela_glavno[[#This Row],[Klasifikacija]],Tabela_seznam_klasifikacij[Klasifikacijska številka],0))</f>
        <v>Odpadki iz proizvodnje anod, ki vsebujejo katran</v>
      </c>
      <c r="C344" s="12" t="str">
        <f>IFERROR(INDEX(Tabela_porocilo_o_nevarnih_lastnostih[Opomba],MATCH(Tabela_glavno[[#This Row],[Klasifikacija]],Tabela_porocilo_o_nevarnih_lastnostih[Klasifikacija],0)),"NE")</f>
        <v>NE</v>
      </c>
      <c r="D34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4" s="13" t="str">
        <f>INDEX(Tabela_zbiralec_EKOL[Dovoljeno zbiranje],MATCH(Tabela_glavno[[#This Row],[Klasifikacija]],Tabela_zbiralec_EKOL[Klasifikacija],0))</f>
        <v>DA</v>
      </c>
      <c r="F344" s="13" t="str">
        <f>INDEX(Tabela_zbiralec_EKOL[Zbirna mesta],MATCH(Tabela_glavno[[#This Row],[Klasifikacija]],Tabela_zbiralec_EKOL[Klasifikacija],0))</f>
        <v>Laze</v>
      </c>
      <c r="G344" s="13" t="str" cm="1">
        <f t="array" ref="G344">_xlfn.TEXTJOIN(", ",TRUE,IF(Tabela_odstranjevanje[Klasifikacija]=Tabela_glavno[[#This Row],[Klasifikacija]],Tabela_odstranjevanje[Prejemnik],""))</f>
        <v/>
      </c>
      <c r="H344" s="14" t="str">
        <f>IF(IFERROR(MATCH(Tabela_glavno[[#This Row],[Klasifikacija]],Tabela_mesanica_190204[Klasifikacija],0),0)&gt;0,"DA","NE")</f>
        <v>NE</v>
      </c>
      <c r="I344" s="14" t="str" cm="1">
        <f t="array" ref="I34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4" s="14" t="str">
        <f>IF(IFERROR(MATCH(Tabela_glavno[[#This Row],[Klasifikacija]],Tabela_mesanica_190208[Klasifikacija],0),0)&gt;0,"DA","NE")</f>
        <v>NE</v>
      </c>
      <c r="K344" s="14"/>
      <c r="L344" s="14" t="str">
        <f>IF(IFERROR(MATCH(Tabela_glavno[[#This Row],[Klasifikacija]],Tabela_EKO_03_03_baterije[Klasifikacija],0),0)&gt;0,"DA","NE")</f>
        <v>NE</v>
      </c>
      <c r="M344" s="15"/>
    </row>
    <row r="345" spans="1:13" ht="30" customHeight="1" thickBot="1" x14ac:dyDescent="0.3">
      <c r="A345" s="11" t="s">
        <v>515</v>
      </c>
      <c r="B345" s="12" t="str">
        <f>INDEX(Tabela_seznam_klasifikacij[Naziv odpadka],MATCH(Tabela_glavno[[#This Row],[Klasifikacija]],Tabela_seznam_klasifikacij[Klasifikacijska številka],0))</f>
        <v>Odpadki iz proizvodnje anod, ki vsebujejo ogljik in niso navedeni pod 10 03 17</v>
      </c>
      <c r="C345" s="12" t="str">
        <f>IFERROR(INDEX(Tabela_porocilo_o_nevarnih_lastnostih[Opomba],MATCH(Tabela_glavno[[#This Row],[Klasifikacija]],Tabela_porocilo_o_nevarnih_lastnostih[Klasifikacija],0)),"NE")</f>
        <v>NE</v>
      </c>
      <c r="D34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5" s="13" t="str">
        <f>INDEX(Tabela_zbiralec_EKOL[Dovoljeno zbiranje],MATCH(Tabela_glavno[[#This Row],[Klasifikacija]],Tabela_zbiralec_EKOL[Klasifikacija],0))</f>
        <v>DA</v>
      </c>
      <c r="F345" s="13" t="str">
        <f>INDEX(Tabela_zbiralec_EKOL[Zbirna mesta],MATCH(Tabela_glavno[[#This Row],[Klasifikacija]],Tabela_zbiralec_EKOL[Klasifikacija],0))</f>
        <v>Laze</v>
      </c>
      <c r="G345" s="13" t="str" cm="1">
        <f t="array" ref="G345">_xlfn.TEXTJOIN(", ",TRUE,IF(Tabela_odstranjevanje[Klasifikacija]=Tabela_glavno[[#This Row],[Klasifikacija]],Tabela_odstranjevanje[Prejemnik],""))</f>
        <v/>
      </c>
      <c r="H345" s="14" t="str">
        <f>IF(IFERROR(MATCH(Tabela_glavno[[#This Row],[Klasifikacija]],Tabela_mesanica_190204[Klasifikacija],0),0)&gt;0,"DA","NE")</f>
        <v>NE</v>
      </c>
      <c r="I345" s="14" t="str" cm="1">
        <f t="array" ref="I34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5" s="14" t="str">
        <f>IF(IFERROR(MATCH(Tabela_glavno[[#This Row],[Klasifikacija]],Tabela_mesanica_190208[Klasifikacija],0),0)&gt;0,"DA","NE")</f>
        <v>NE</v>
      </c>
      <c r="K345" s="14"/>
      <c r="L345" s="14" t="str">
        <f>IF(IFERROR(MATCH(Tabela_glavno[[#This Row],[Klasifikacija]],Tabela_EKO_03_03_baterije[Klasifikacija],0),0)&gt;0,"DA","NE")</f>
        <v>NE</v>
      </c>
      <c r="M345" s="15"/>
    </row>
    <row r="346" spans="1:13" ht="30" customHeight="1" thickBot="1" x14ac:dyDescent="0.3">
      <c r="A346" s="11" t="s">
        <v>516</v>
      </c>
      <c r="B346" s="12" t="str">
        <f>INDEX(Tabela_seznam_klasifikacij[Naziv odpadka],MATCH(Tabela_glavno[[#This Row],[Klasifikacija]],Tabela_seznam_klasifikacij[Klasifikacijska številka],0))</f>
        <v>Prah iz odpadnih plinov, ki vsebuje nevarne snovi</v>
      </c>
      <c r="C346" s="12" t="str">
        <f>IFERROR(INDEX(Tabela_porocilo_o_nevarnih_lastnostih[Opomba],MATCH(Tabela_glavno[[#This Row],[Klasifikacija]],Tabela_porocilo_o_nevarnih_lastnostih[Klasifikacija],0)),"NE")</f>
        <v>NE</v>
      </c>
      <c r="D34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6" s="13" t="str">
        <f>INDEX(Tabela_zbiralec_EKOL[Dovoljeno zbiranje],MATCH(Tabela_glavno[[#This Row],[Klasifikacija]],Tabela_zbiralec_EKOL[Klasifikacija],0))</f>
        <v>DA</v>
      </c>
      <c r="F346" s="13" t="str">
        <f>INDEX(Tabela_zbiralec_EKOL[Zbirna mesta],MATCH(Tabela_glavno[[#This Row],[Klasifikacija]],Tabela_zbiralec_EKOL[Klasifikacija],0))</f>
        <v>Laze</v>
      </c>
      <c r="G346" s="13" t="str" cm="1">
        <f t="array" ref="G346">_xlfn.TEXTJOIN(", ",TRUE,IF(Tabela_odstranjevanje[Klasifikacija]=Tabela_glavno[[#This Row],[Klasifikacija]],Tabela_odstranjevanje[Prejemnik],""))</f>
        <v/>
      </c>
      <c r="H346" s="14" t="str">
        <f>IF(IFERROR(MATCH(Tabela_glavno[[#This Row],[Klasifikacija]],Tabela_mesanica_190204[Klasifikacija],0),0)&gt;0,"DA","NE")</f>
        <v>NE</v>
      </c>
      <c r="I346" s="14" t="str" cm="1">
        <f t="array" ref="I34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6" s="14" t="str">
        <f>IF(IFERROR(MATCH(Tabela_glavno[[#This Row],[Klasifikacija]],Tabela_mesanica_190208[Klasifikacija],0),0)&gt;0,"DA","NE")</f>
        <v>NE</v>
      </c>
      <c r="K346" s="14"/>
      <c r="L346" s="14" t="str">
        <f>IF(IFERROR(MATCH(Tabela_glavno[[#This Row],[Klasifikacija]],Tabela_EKO_03_03_baterije[Klasifikacija],0),0)&gt;0,"DA","NE")</f>
        <v>NE</v>
      </c>
      <c r="M346" s="15"/>
    </row>
    <row r="347" spans="1:13" ht="30" customHeight="1" thickBot="1" x14ac:dyDescent="0.3">
      <c r="A347" s="11" t="s">
        <v>517</v>
      </c>
      <c r="B347" s="12" t="str">
        <f>INDEX(Tabela_seznam_klasifikacij[Naziv odpadka],MATCH(Tabela_glavno[[#This Row],[Klasifikacija]],Tabela_seznam_klasifikacij[Klasifikacijska številka],0))</f>
        <v>Prah iz odpadnih plinov, ki ni naveden pod 10 03 19</v>
      </c>
      <c r="C347" s="12" t="str">
        <f>IFERROR(INDEX(Tabela_porocilo_o_nevarnih_lastnostih[Opomba],MATCH(Tabela_glavno[[#This Row],[Klasifikacija]],Tabela_porocilo_o_nevarnih_lastnostih[Klasifikacija],0)),"NE")</f>
        <v>NE</v>
      </c>
      <c r="D34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7" s="13" t="str">
        <f>INDEX(Tabela_zbiralec_EKOL[Dovoljeno zbiranje],MATCH(Tabela_glavno[[#This Row],[Klasifikacija]],Tabela_zbiralec_EKOL[Klasifikacija],0))</f>
        <v>DA</v>
      </c>
      <c r="F347" s="13" t="str">
        <f>INDEX(Tabela_zbiralec_EKOL[Zbirna mesta],MATCH(Tabela_glavno[[#This Row],[Klasifikacija]],Tabela_zbiralec_EKOL[Klasifikacija],0))</f>
        <v>Laze</v>
      </c>
      <c r="G347" s="13" t="str" cm="1">
        <f t="array" ref="G347">_xlfn.TEXTJOIN(", ",TRUE,IF(Tabela_odstranjevanje[Klasifikacija]=Tabela_glavno[[#This Row],[Klasifikacija]],Tabela_odstranjevanje[Prejemnik],""))</f>
        <v/>
      </c>
      <c r="H347" s="14" t="str">
        <f>IF(IFERROR(MATCH(Tabela_glavno[[#This Row],[Klasifikacija]],Tabela_mesanica_190204[Klasifikacija],0),0)&gt;0,"DA","NE")</f>
        <v>NE</v>
      </c>
      <c r="I347" s="14" t="str" cm="1">
        <f t="array" ref="I34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7" s="14" t="str">
        <f>IF(IFERROR(MATCH(Tabela_glavno[[#This Row],[Klasifikacija]],Tabela_mesanica_190208[Klasifikacija],0),0)&gt;0,"DA","NE")</f>
        <v>NE</v>
      </c>
      <c r="K347" s="14"/>
      <c r="L347" s="14" t="str">
        <f>IF(IFERROR(MATCH(Tabela_glavno[[#This Row],[Klasifikacija]],Tabela_EKO_03_03_baterije[Klasifikacija],0),0)&gt;0,"DA","NE")</f>
        <v>NE</v>
      </c>
      <c r="M347" s="15"/>
    </row>
    <row r="348" spans="1:13" ht="30" customHeight="1" thickBot="1" x14ac:dyDescent="0.3">
      <c r="A348" s="11" t="s">
        <v>518</v>
      </c>
      <c r="B348" s="12" t="str">
        <f>INDEX(Tabela_seznam_klasifikacij[Naziv odpadka],MATCH(Tabela_glavno[[#This Row],[Klasifikacija]],Tabela_seznam_klasifikacij[Klasifikacijska številka],0))</f>
        <v>Drugi delci in prah (tudi prah iz krogličnih mlinov), ki vsebujejo nevarne snovi</v>
      </c>
      <c r="C348" s="12" t="str">
        <f>IFERROR(INDEX(Tabela_porocilo_o_nevarnih_lastnostih[Opomba],MATCH(Tabela_glavno[[#This Row],[Klasifikacija]],Tabela_porocilo_o_nevarnih_lastnostih[Klasifikacija],0)),"NE")</f>
        <v>NE</v>
      </c>
      <c r="D34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8" s="13" t="str">
        <f>INDEX(Tabela_zbiralec_EKOL[Dovoljeno zbiranje],MATCH(Tabela_glavno[[#This Row],[Klasifikacija]],Tabela_zbiralec_EKOL[Klasifikacija],0))</f>
        <v>DA</v>
      </c>
      <c r="F348" s="13" t="str">
        <f>INDEX(Tabela_zbiralec_EKOL[Zbirna mesta],MATCH(Tabela_glavno[[#This Row],[Klasifikacija]],Tabela_zbiralec_EKOL[Klasifikacija],0))</f>
        <v>Laze</v>
      </c>
      <c r="G348" s="13" t="str" cm="1">
        <f t="array" ref="G348">_xlfn.TEXTJOIN(", ",TRUE,IF(Tabela_odstranjevanje[Klasifikacija]=Tabela_glavno[[#This Row],[Klasifikacija]],Tabela_odstranjevanje[Prejemnik],""))</f>
        <v/>
      </c>
      <c r="H348" s="14" t="str">
        <f>IF(IFERROR(MATCH(Tabela_glavno[[#This Row],[Klasifikacija]],Tabela_mesanica_190204[Klasifikacija],0),0)&gt;0,"DA","NE")</f>
        <v>NE</v>
      </c>
      <c r="I348" s="14" t="str" cm="1">
        <f t="array" ref="I34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8" s="14" t="str">
        <f>IF(IFERROR(MATCH(Tabela_glavno[[#This Row],[Klasifikacija]],Tabela_mesanica_190208[Klasifikacija],0),0)&gt;0,"DA","NE")</f>
        <v>NE</v>
      </c>
      <c r="K348" s="14"/>
      <c r="L348" s="14" t="str">
        <f>IF(IFERROR(MATCH(Tabela_glavno[[#This Row],[Klasifikacija]],Tabela_EKO_03_03_baterije[Klasifikacija],0),0)&gt;0,"DA","NE")</f>
        <v>NE</v>
      </c>
      <c r="M348" s="15"/>
    </row>
    <row r="349" spans="1:13" ht="30" customHeight="1" thickBot="1" x14ac:dyDescent="0.3">
      <c r="A349" s="11" t="s">
        <v>519</v>
      </c>
      <c r="B349" s="12" t="str">
        <f>INDEX(Tabela_seznam_klasifikacij[Naziv odpadka],MATCH(Tabela_glavno[[#This Row],[Klasifikacija]],Tabela_seznam_klasifikacij[Klasifikacijska številka],0))</f>
        <v>Drugi delci in prah (tudi prah iz krogličnih mlinov), ki niso navedeni pod 10 03 21</v>
      </c>
      <c r="C349" s="12" t="str">
        <f>IFERROR(INDEX(Tabela_porocilo_o_nevarnih_lastnostih[Opomba],MATCH(Tabela_glavno[[#This Row],[Klasifikacija]],Tabela_porocilo_o_nevarnih_lastnostih[Klasifikacija],0)),"NE")</f>
        <v>NE</v>
      </c>
      <c r="D34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49" s="13" t="str">
        <f>INDEX(Tabela_zbiralec_EKOL[Dovoljeno zbiranje],MATCH(Tabela_glavno[[#This Row],[Klasifikacija]],Tabela_zbiralec_EKOL[Klasifikacija],0))</f>
        <v>DA</v>
      </c>
      <c r="F349" s="13" t="str">
        <f>INDEX(Tabela_zbiralec_EKOL[Zbirna mesta],MATCH(Tabela_glavno[[#This Row],[Klasifikacija]],Tabela_zbiralec_EKOL[Klasifikacija],0))</f>
        <v>Laze</v>
      </c>
      <c r="G349" s="13" t="str" cm="1">
        <f t="array" ref="G349">_xlfn.TEXTJOIN(", ",TRUE,IF(Tabela_odstranjevanje[Klasifikacija]=Tabela_glavno[[#This Row],[Klasifikacija]],Tabela_odstranjevanje[Prejemnik],""))</f>
        <v/>
      </c>
      <c r="H349" s="14" t="str">
        <f>IF(IFERROR(MATCH(Tabela_glavno[[#This Row],[Klasifikacija]],Tabela_mesanica_190204[Klasifikacija],0),0)&gt;0,"DA","NE")</f>
        <v>NE</v>
      </c>
      <c r="I349" s="14" t="str" cm="1">
        <f t="array" ref="I34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49" s="14" t="str">
        <f>IF(IFERROR(MATCH(Tabela_glavno[[#This Row],[Klasifikacija]],Tabela_mesanica_190208[Klasifikacija],0),0)&gt;0,"DA","NE")</f>
        <v>NE</v>
      </c>
      <c r="K349" s="14"/>
      <c r="L349" s="14" t="str">
        <f>IF(IFERROR(MATCH(Tabela_glavno[[#This Row],[Klasifikacija]],Tabela_EKO_03_03_baterije[Klasifikacija],0),0)&gt;0,"DA","NE")</f>
        <v>NE</v>
      </c>
      <c r="M349" s="15"/>
    </row>
    <row r="350" spans="1:13" ht="30" customHeight="1" thickBot="1" x14ac:dyDescent="0.3">
      <c r="A350" s="11" t="s">
        <v>520</v>
      </c>
      <c r="B350" s="12" t="str">
        <f>INDEX(Tabela_seznam_klasifikacij[Naziv odpadka],MATCH(Tabela_glavno[[#This Row],[Klasifikacija]],Tabela_seznam_klasifikacij[Klasifikacijska številka],0))</f>
        <v>Trdni odpadki iz čiščenja odpadnih plinov, ki vsebujejo nevarne snovi</v>
      </c>
      <c r="C350" s="12" t="str">
        <f>IFERROR(INDEX(Tabela_porocilo_o_nevarnih_lastnostih[Opomba],MATCH(Tabela_glavno[[#This Row],[Klasifikacija]],Tabela_porocilo_o_nevarnih_lastnostih[Klasifikacija],0)),"NE")</f>
        <v>NE</v>
      </c>
      <c r="D35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0" s="13" t="str">
        <f>INDEX(Tabela_zbiralec_EKOL[Dovoljeno zbiranje],MATCH(Tabela_glavno[[#This Row],[Klasifikacija]],Tabela_zbiralec_EKOL[Klasifikacija],0))</f>
        <v>DA</v>
      </c>
      <c r="F350" s="13" t="str">
        <f>INDEX(Tabela_zbiralec_EKOL[Zbirna mesta],MATCH(Tabela_glavno[[#This Row],[Klasifikacija]],Tabela_zbiralec_EKOL[Klasifikacija],0))</f>
        <v>Laze</v>
      </c>
      <c r="G350" s="13" t="str" cm="1">
        <f t="array" ref="G350">_xlfn.TEXTJOIN(", ",TRUE,IF(Tabela_odstranjevanje[Klasifikacija]=Tabela_glavno[[#This Row],[Klasifikacija]],Tabela_odstranjevanje[Prejemnik],""))</f>
        <v/>
      </c>
      <c r="H350" s="14" t="str">
        <f>IF(IFERROR(MATCH(Tabela_glavno[[#This Row],[Klasifikacija]],Tabela_mesanica_190204[Klasifikacija],0),0)&gt;0,"DA","NE")</f>
        <v>NE</v>
      </c>
      <c r="I350" s="14" t="str" cm="1">
        <f t="array" ref="I35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0" s="14" t="str">
        <f>IF(IFERROR(MATCH(Tabela_glavno[[#This Row],[Klasifikacija]],Tabela_mesanica_190208[Klasifikacija],0),0)&gt;0,"DA","NE")</f>
        <v>NE</v>
      </c>
      <c r="K350" s="14"/>
      <c r="L350" s="14" t="str">
        <f>IF(IFERROR(MATCH(Tabela_glavno[[#This Row],[Klasifikacija]],Tabela_EKO_03_03_baterije[Klasifikacija],0),0)&gt;0,"DA","NE")</f>
        <v>NE</v>
      </c>
      <c r="M350" s="15"/>
    </row>
    <row r="351" spans="1:13" ht="30" customHeight="1" thickBot="1" x14ac:dyDescent="0.3">
      <c r="A351" s="11" t="s">
        <v>521</v>
      </c>
      <c r="B351" s="12" t="str">
        <f>INDEX(Tabela_seznam_klasifikacij[Naziv odpadka],MATCH(Tabela_glavno[[#This Row],[Klasifikacija]],Tabela_seznam_klasifikacij[Klasifikacijska številka],0))</f>
        <v>Trdni odpadki iz čiščenja odpadnih plinov, ki niso navedeni pod 10 03 23</v>
      </c>
      <c r="C351" s="12" t="str">
        <f>IFERROR(INDEX(Tabela_porocilo_o_nevarnih_lastnostih[Opomba],MATCH(Tabela_glavno[[#This Row],[Klasifikacija]],Tabela_porocilo_o_nevarnih_lastnostih[Klasifikacija],0)),"NE")</f>
        <v>NE</v>
      </c>
      <c r="D35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1" s="13" t="str">
        <f>INDEX(Tabela_zbiralec_EKOL[Dovoljeno zbiranje],MATCH(Tabela_glavno[[#This Row],[Klasifikacija]],Tabela_zbiralec_EKOL[Klasifikacija],0))</f>
        <v>DA</v>
      </c>
      <c r="F351" s="13" t="str">
        <f>INDEX(Tabela_zbiralec_EKOL[Zbirna mesta],MATCH(Tabela_glavno[[#This Row],[Klasifikacija]],Tabela_zbiralec_EKOL[Klasifikacija],0))</f>
        <v>Laze</v>
      </c>
      <c r="G351" s="13" t="str" cm="1">
        <f t="array" ref="G351">_xlfn.TEXTJOIN(", ",TRUE,IF(Tabela_odstranjevanje[Klasifikacija]=Tabela_glavno[[#This Row],[Klasifikacija]],Tabela_odstranjevanje[Prejemnik],""))</f>
        <v/>
      </c>
      <c r="H351" s="14" t="str">
        <f>IF(IFERROR(MATCH(Tabela_glavno[[#This Row],[Klasifikacija]],Tabela_mesanica_190204[Klasifikacija],0),0)&gt;0,"DA","NE")</f>
        <v>NE</v>
      </c>
      <c r="I351" s="14" t="str" cm="1">
        <f t="array" ref="I35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1" s="14" t="str">
        <f>IF(IFERROR(MATCH(Tabela_glavno[[#This Row],[Klasifikacija]],Tabela_mesanica_190208[Klasifikacija],0),0)&gt;0,"DA","NE")</f>
        <v>NE</v>
      </c>
      <c r="K351" s="14"/>
      <c r="L351" s="14" t="str">
        <f>IF(IFERROR(MATCH(Tabela_glavno[[#This Row],[Klasifikacija]],Tabela_EKO_03_03_baterije[Klasifikacija],0),0)&gt;0,"DA","NE")</f>
        <v>NE</v>
      </c>
      <c r="M351" s="15"/>
    </row>
    <row r="352" spans="1:13" ht="30" customHeight="1" thickBot="1" x14ac:dyDescent="0.3">
      <c r="A352" s="11" t="s">
        <v>522</v>
      </c>
      <c r="B352" s="12" t="str">
        <f>INDEX(Tabela_seznam_klasifikacij[Naziv odpadka],MATCH(Tabela_glavno[[#This Row],[Klasifikacija]],Tabela_seznam_klasifikacij[Klasifikacijska številka],0))</f>
        <v>Mulji in filtrne pogače iz čiščenja odpadnih plinov, ki vsebujejo nevarne snovi</v>
      </c>
      <c r="C352" s="12" t="str">
        <f>IFERROR(INDEX(Tabela_porocilo_o_nevarnih_lastnostih[Opomba],MATCH(Tabela_glavno[[#This Row],[Klasifikacija]],Tabela_porocilo_o_nevarnih_lastnostih[Klasifikacija],0)),"NE")</f>
        <v>NE</v>
      </c>
      <c r="D35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2" s="13" t="str">
        <f>INDEX(Tabela_zbiralec_EKOL[Dovoljeno zbiranje],MATCH(Tabela_glavno[[#This Row],[Klasifikacija]],Tabela_zbiralec_EKOL[Klasifikacija],0))</f>
        <v>DA</v>
      </c>
      <c r="F352" s="13" t="str">
        <f>INDEX(Tabela_zbiralec_EKOL[Zbirna mesta],MATCH(Tabela_glavno[[#This Row],[Klasifikacija]],Tabela_zbiralec_EKOL[Klasifikacija],0))</f>
        <v>Laze</v>
      </c>
      <c r="G352" s="13" t="str" cm="1">
        <f t="array" ref="G352">_xlfn.TEXTJOIN(", ",TRUE,IF(Tabela_odstranjevanje[Klasifikacija]=Tabela_glavno[[#This Row],[Klasifikacija]],Tabela_odstranjevanje[Prejemnik],""))</f>
        <v/>
      </c>
      <c r="H352" s="14" t="str">
        <f>IF(IFERROR(MATCH(Tabela_glavno[[#This Row],[Klasifikacija]],Tabela_mesanica_190204[Klasifikacija],0),0)&gt;0,"DA","NE")</f>
        <v>NE</v>
      </c>
      <c r="I352" s="14" t="str" cm="1">
        <f t="array" ref="I35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2" s="14" t="str">
        <f>IF(IFERROR(MATCH(Tabela_glavno[[#This Row],[Klasifikacija]],Tabela_mesanica_190208[Klasifikacija],0),0)&gt;0,"DA","NE")</f>
        <v>NE</v>
      </c>
      <c r="K352" s="14"/>
      <c r="L352" s="14" t="str">
        <f>IF(IFERROR(MATCH(Tabela_glavno[[#This Row],[Klasifikacija]],Tabela_EKO_03_03_baterije[Klasifikacija],0),0)&gt;0,"DA","NE")</f>
        <v>NE</v>
      </c>
      <c r="M352" s="15"/>
    </row>
    <row r="353" spans="1:13" ht="30" customHeight="1" thickBot="1" x14ac:dyDescent="0.3">
      <c r="A353" s="11" t="s">
        <v>523</v>
      </c>
      <c r="B353" s="12" t="str">
        <f>INDEX(Tabela_seznam_klasifikacij[Naziv odpadka],MATCH(Tabela_glavno[[#This Row],[Klasifikacija]],Tabela_seznam_klasifikacij[Klasifikacijska številka],0))</f>
        <v>Mulji in filtrne pogače iz čiščenja odpadnih plinov, ki niso navedeni pod 10 03 25</v>
      </c>
      <c r="C353" s="12" t="str">
        <f>IFERROR(INDEX(Tabela_porocilo_o_nevarnih_lastnostih[Opomba],MATCH(Tabela_glavno[[#This Row],[Klasifikacija]],Tabela_porocilo_o_nevarnih_lastnostih[Klasifikacija],0)),"NE")</f>
        <v>NE</v>
      </c>
      <c r="D35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3" s="13" t="str">
        <f>INDEX(Tabela_zbiralec_EKOL[Dovoljeno zbiranje],MATCH(Tabela_glavno[[#This Row],[Klasifikacija]],Tabela_zbiralec_EKOL[Klasifikacija],0))</f>
        <v>DA</v>
      </c>
      <c r="F353" s="13" t="str">
        <f>INDEX(Tabela_zbiralec_EKOL[Zbirna mesta],MATCH(Tabela_glavno[[#This Row],[Klasifikacija]],Tabela_zbiralec_EKOL[Klasifikacija],0))</f>
        <v>Laze</v>
      </c>
      <c r="G353" s="13" t="str" cm="1">
        <f t="array" ref="G353">_xlfn.TEXTJOIN(", ",TRUE,IF(Tabela_odstranjevanje[Klasifikacija]=Tabela_glavno[[#This Row],[Klasifikacija]],Tabela_odstranjevanje[Prejemnik],""))</f>
        <v/>
      </c>
      <c r="H353" s="14" t="str">
        <f>IF(IFERROR(MATCH(Tabela_glavno[[#This Row],[Klasifikacija]],Tabela_mesanica_190204[Klasifikacija],0),0)&gt;0,"DA","NE")</f>
        <v>NE</v>
      </c>
      <c r="I353" s="14" t="str" cm="1">
        <f t="array" ref="I35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3" s="14" t="str">
        <f>IF(IFERROR(MATCH(Tabela_glavno[[#This Row],[Klasifikacija]],Tabela_mesanica_190208[Klasifikacija],0),0)&gt;0,"DA","NE")</f>
        <v>NE</v>
      </c>
      <c r="K353" s="14"/>
      <c r="L353" s="14" t="str">
        <f>IF(IFERROR(MATCH(Tabela_glavno[[#This Row],[Klasifikacija]],Tabela_EKO_03_03_baterije[Klasifikacija],0),0)&gt;0,"DA","NE")</f>
        <v>NE</v>
      </c>
      <c r="M353" s="15"/>
    </row>
    <row r="354" spans="1:13" ht="30" customHeight="1" thickBot="1" x14ac:dyDescent="0.3">
      <c r="A354" s="11" t="s">
        <v>1214</v>
      </c>
      <c r="B354" s="12" t="str">
        <f>INDEX(Tabela_seznam_klasifikacij[Naziv odpadka],MATCH(Tabela_glavno[[#This Row],[Klasifikacija]],Tabela_seznam_klasifikacij[Klasifikacijska številka],0))</f>
        <v>Odpadki iz obdelave hladilne vode, ki vsebujejo olja</v>
      </c>
      <c r="C354" s="12" t="str">
        <f>IFERROR(INDEX(Tabela_porocilo_o_nevarnih_lastnostih[Opomba],MATCH(Tabela_glavno[[#This Row],[Klasifikacija]],Tabela_porocilo_o_nevarnih_lastnostih[Klasifikacija],0)),"NE")</f>
        <v>NE</v>
      </c>
      <c r="D35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4" s="13" t="str">
        <f>INDEX(Tabela_zbiralec_EKOL[Dovoljeno zbiranje],MATCH(Tabela_glavno[[#This Row],[Klasifikacija]],Tabela_zbiralec_EKOL[Klasifikacija],0))</f>
        <v>DA</v>
      </c>
      <c r="F354" s="13" t="str">
        <f>INDEX(Tabela_zbiralec_EKOL[Zbirna mesta],MATCH(Tabela_glavno[[#This Row],[Klasifikacija]],Tabela_zbiralec_EKOL[Klasifikacija],0))</f>
        <v>Laze</v>
      </c>
      <c r="G354" s="13" t="str" cm="1">
        <f t="array" ref="G354">_xlfn.TEXTJOIN(", ",TRUE,IF(Tabela_odstranjevanje[Klasifikacija]=Tabela_glavno[[#This Row],[Klasifikacija]],Tabela_odstranjevanje[Prejemnik],""))</f>
        <v/>
      </c>
      <c r="H354" s="14" t="str">
        <f>IF(IFERROR(MATCH(Tabela_glavno[[#This Row],[Klasifikacija]],Tabela_mesanica_190204[Klasifikacija],0),0)&gt;0,"DA","NE")</f>
        <v>NE</v>
      </c>
      <c r="I354" s="14" t="str" cm="1">
        <f t="array" ref="I35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4" s="14" t="str">
        <f>IF(IFERROR(MATCH(Tabela_glavno[[#This Row],[Klasifikacija]],Tabela_mesanica_190208[Klasifikacija],0),0)&gt;0,"DA","NE")</f>
        <v>NE</v>
      </c>
      <c r="K354" s="14"/>
      <c r="L354" s="14" t="str">
        <f>IF(IFERROR(MATCH(Tabela_glavno[[#This Row],[Klasifikacija]],Tabela_EKO_03_03_baterije[Klasifikacija],0),0)&gt;0,"DA","NE")</f>
        <v>NE</v>
      </c>
      <c r="M354" s="15"/>
    </row>
    <row r="355" spans="1:13" ht="30" customHeight="1" thickBot="1" x14ac:dyDescent="0.3">
      <c r="A355" s="11" t="s">
        <v>524</v>
      </c>
      <c r="B355" s="12" t="str">
        <f>INDEX(Tabela_seznam_klasifikacij[Naziv odpadka],MATCH(Tabela_glavno[[#This Row],[Klasifikacija]],Tabela_seznam_klasifikacij[Klasifikacijska številka],0))</f>
        <v>Odpadki iz obdelave hladilne vode, ki niso navedeni pod 10 03 27</v>
      </c>
      <c r="C355" s="12" t="str">
        <f>IFERROR(INDEX(Tabela_porocilo_o_nevarnih_lastnostih[Opomba],MATCH(Tabela_glavno[[#This Row],[Klasifikacija]],Tabela_porocilo_o_nevarnih_lastnostih[Klasifikacija],0)),"NE")</f>
        <v>NE</v>
      </c>
      <c r="D35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5" s="13" t="str">
        <f>INDEX(Tabela_zbiralec_EKOL[Dovoljeno zbiranje],MATCH(Tabela_glavno[[#This Row],[Klasifikacija]],Tabela_zbiralec_EKOL[Klasifikacija],0))</f>
        <v>DA</v>
      </c>
      <c r="F355" s="13" t="str">
        <f>INDEX(Tabela_zbiralec_EKOL[Zbirna mesta],MATCH(Tabela_glavno[[#This Row],[Klasifikacija]],Tabela_zbiralec_EKOL[Klasifikacija],0))</f>
        <v>Laze</v>
      </c>
      <c r="G355" s="13" t="str" cm="1">
        <f t="array" ref="G355">_xlfn.TEXTJOIN(", ",TRUE,IF(Tabela_odstranjevanje[Klasifikacija]=Tabela_glavno[[#This Row],[Klasifikacija]],Tabela_odstranjevanje[Prejemnik],""))</f>
        <v/>
      </c>
      <c r="H355" s="14" t="str">
        <f>IF(IFERROR(MATCH(Tabela_glavno[[#This Row],[Klasifikacija]],Tabela_mesanica_190204[Klasifikacija],0),0)&gt;0,"DA","NE")</f>
        <v>NE</v>
      </c>
      <c r="I355" s="14" t="str" cm="1">
        <f t="array" ref="I35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5" s="14" t="str">
        <f>IF(IFERROR(MATCH(Tabela_glavno[[#This Row],[Klasifikacija]],Tabela_mesanica_190208[Klasifikacija],0),0)&gt;0,"DA","NE")</f>
        <v>NE</v>
      </c>
      <c r="K355" s="14"/>
      <c r="L355" s="14" t="str">
        <f>IF(IFERROR(MATCH(Tabela_glavno[[#This Row],[Klasifikacija]],Tabela_EKO_03_03_baterije[Klasifikacija],0),0)&gt;0,"DA","NE")</f>
        <v>NE</v>
      </c>
      <c r="M355" s="15"/>
    </row>
    <row r="356" spans="1:13" ht="30" customHeight="1" thickBot="1" x14ac:dyDescent="0.3">
      <c r="A356" s="11" t="s">
        <v>525</v>
      </c>
      <c r="B356" s="12" t="str">
        <f>INDEX(Tabela_seznam_klasifikacij[Naziv odpadka],MATCH(Tabela_glavno[[#This Row],[Klasifikacija]],Tabela_seznam_klasifikacij[Klasifikacijska številka],0))</f>
        <v>Odpadki iz obdelave solne žlindre in črnih posnemkov, ki vsebujejo nevarne snovi</v>
      </c>
      <c r="C356" s="12" t="str">
        <f>IFERROR(INDEX(Tabela_porocilo_o_nevarnih_lastnostih[Opomba],MATCH(Tabela_glavno[[#This Row],[Klasifikacija]],Tabela_porocilo_o_nevarnih_lastnostih[Klasifikacija],0)),"NE")</f>
        <v>NE</v>
      </c>
      <c r="D35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6" s="13" t="str">
        <f>INDEX(Tabela_zbiralec_EKOL[Dovoljeno zbiranje],MATCH(Tabela_glavno[[#This Row],[Klasifikacija]],Tabela_zbiralec_EKOL[Klasifikacija],0))</f>
        <v>DA</v>
      </c>
      <c r="F356" s="13" t="str">
        <f>INDEX(Tabela_zbiralec_EKOL[Zbirna mesta],MATCH(Tabela_glavno[[#This Row],[Klasifikacija]],Tabela_zbiralec_EKOL[Klasifikacija],0))</f>
        <v>Laze</v>
      </c>
      <c r="G356" s="13" t="str" cm="1">
        <f t="array" ref="G356">_xlfn.TEXTJOIN(", ",TRUE,IF(Tabela_odstranjevanje[Klasifikacija]=Tabela_glavno[[#This Row],[Klasifikacija]],Tabela_odstranjevanje[Prejemnik],""))</f>
        <v/>
      </c>
      <c r="H356" s="14" t="str">
        <f>IF(IFERROR(MATCH(Tabela_glavno[[#This Row],[Klasifikacija]],Tabela_mesanica_190204[Klasifikacija],0),0)&gt;0,"DA","NE")</f>
        <v>NE</v>
      </c>
      <c r="I356" s="14" t="str" cm="1">
        <f t="array" ref="I35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6" s="14" t="str">
        <f>IF(IFERROR(MATCH(Tabela_glavno[[#This Row],[Klasifikacija]],Tabela_mesanica_190208[Klasifikacija],0),0)&gt;0,"DA","NE")</f>
        <v>NE</v>
      </c>
      <c r="K356" s="14"/>
      <c r="L356" s="14" t="str">
        <f>IF(IFERROR(MATCH(Tabela_glavno[[#This Row],[Klasifikacija]],Tabela_EKO_03_03_baterije[Klasifikacija],0),0)&gt;0,"DA","NE")</f>
        <v>NE</v>
      </c>
      <c r="M356" s="15"/>
    </row>
    <row r="357" spans="1:13" ht="30" customHeight="1" thickBot="1" x14ac:dyDescent="0.3">
      <c r="A357" s="11" t="s">
        <v>526</v>
      </c>
      <c r="B357" s="12" t="str">
        <f>INDEX(Tabela_seznam_klasifikacij[Naziv odpadka],MATCH(Tabela_glavno[[#This Row],[Klasifikacija]],Tabela_seznam_klasifikacij[Klasifikacijska številka],0))</f>
        <v>Odpadki iz obdelave solne žlindre in črnih posnemkov, ki niso navedeni pod 10 03 29</v>
      </c>
      <c r="C357" s="12" t="str">
        <f>IFERROR(INDEX(Tabela_porocilo_o_nevarnih_lastnostih[Opomba],MATCH(Tabela_glavno[[#This Row],[Klasifikacija]],Tabela_porocilo_o_nevarnih_lastnostih[Klasifikacija],0)),"NE")</f>
        <v>NE</v>
      </c>
      <c r="D35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7" s="13" t="str">
        <f>INDEX(Tabela_zbiralec_EKOL[Dovoljeno zbiranje],MATCH(Tabela_glavno[[#This Row],[Klasifikacija]],Tabela_zbiralec_EKOL[Klasifikacija],0))</f>
        <v>DA</v>
      </c>
      <c r="F357" s="13" t="str">
        <f>INDEX(Tabela_zbiralec_EKOL[Zbirna mesta],MATCH(Tabela_glavno[[#This Row],[Klasifikacija]],Tabela_zbiralec_EKOL[Klasifikacija],0))</f>
        <v>Laze</v>
      </c>
      <c r="G357" s="13" t="str" cm="1">
        <f t="array" ref="G357">_xlfn.TEXTJOIN(", ",TRUE,IF(Tabela_odstranjevanje[Klasifikacija]=Tabela_glavno[[#This Row],[Klasifikacija]],Tabela_odstranjevanje[Prejemnik],""))</f>
        <v/>
      </c>
      <c r="H357" s="14" t="str">
        <f>IF(IFERROR(MATCH(Tabela_glavno[[#This Row],[Klasifikacija]],Tabela_mesanica_190204[Klasifikacija],0),0)&gt;0,"DA","NE")</f>
        <v>NE</v>
      </c>
      <c r="I357" s="14" t="str" cm="1">
        <f t="array" ref="I35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7" s="14" t="str">
        <f>IF(IFERROR(MATCH(Tabela_glavno[[#This Row],[Klasifikacija]],Tabela_mesanica_190208[Klasifikacija],0),0)&gt;0,"DA","NE")</f>
        <v>NE</v>
      </c>
      <c r="K357" s="14"/>
      <c r="L357" s="14" t="str">
        <f>IF(IFERROR(MATCH(Tabela_glavno[[#This Row],[Klasifikacija]],Tabela_EKO_03_03_baterije[Klasifikacija],0),0)&gt;0,"DA","NE")</f>
        <v>NE</v>
      </c>
      <c r="M357" s="15"/>
    </row>
    <row r="358" spans="1:13" ht="30" customHeight="1" thickBot="1" x14ac:dyDescent="0.3">
      <c r="A358" s="11" t="s">
        <v>527</v>
      </c>
      <c r="B358" s="12" t="str">
        <f>INDEX(Tabela_seznam_klasifikacij[Naziv odpadka],MATCH(Tabela_glavno[[#This Row],[Klasifikacija]],Tabela_seznam_klasifikacij[Klasifikacijska številka],0))</f>
        <v>Drugi tovrstni odpadki</v>
      </c>
      <c r="C358" s="12" t="str">
        <f>IFERROR(INDEX(Tabela_porocilo_o_nevarnih_lastnostih[Opomba],MATCH(Tabela_glavno[[#This Row],[Klasifikacija]],Tabela_porocilo_o_nevarnih_lastnostih[Klasifikacija],0)),"NE")</f>
        <v>NE</v>
      </c>
      <c r="D35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8" s="13" t="str">
        <f>INDEX(Tabela_zbiralec_EKOL[Dovoljeno zbiranje],MATCH(Tabela_glavno[[#This Row],[Klasifikacija]],Tabela_zbiralec_EKOL[Klasifikacija],0))</f>
        <v>DA</v>
      </c>
      <c r="F358" s="13" t="str">
        <f>INDEX(Tabela_zbiralec_EKOL[Zbirna mesta],MATCH(Tabela_glavno[[#This Row],[Klasifikacija]],Tabela_zbiralec_EKOL[Klasifikacija],0))</f>
        <v>Laze</v>
      </c>
      <c r="G358" s="13" t="str" cm="1">
        <f t="array" ref="G358">_xlfn.TEXTJOIN(", ",TRUE,IF(Tabela_odstranjevanje[Klasifikacija]=Tabela_glavno[[#This Row],[Klasifikacija]],Tabela_odstranjevanje[Prejemnik],""))</f>
        <v/>
      </c>
      <c r="H358" s="14" t="str">
        <f>IF(IFERROR(MATCH(Tabela_glavno[[#This Row],[Klasifikacija]],Tabela_mesanica_190204[Klasifikacija],0),0)&gt;0,"DA","NE")</f>
        <v>NE</v>
      </c>
      <c r="I358" s="14" t="str" cm="1">
        <f t="array" ref="I35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8" s="14" t="str">
        <f>IF(IFERROR(MATCH(Tabela_glavno[[#This Row],[Klasifikacija]],Tabela_mesanica_190208[Klasifikacija],0),0)&gt;0,"DA","NE")</f>
        <v>NE</v>
      </c>
      <c r="K358" s="14"/>
      <c r="L358" s="14" t="str">
        <f>IF(IFERROR(MATCH(Tabela_glavno[[#This Row],[Klasifikacija]],Tabela_EKO_03_03_baterije[Klasifikacija],0),0)&gt;0,"DA","NE")</f>
        <v>NE</v>
      </c>
      <c r="M358" s="15"/>
    </row>
    <row r="359" spans="1:13" ht="30" customHeight="1" thickBot="1" x14ac:dyDescent="0.3">
      <c r="A359" s="11" t="s">
        <v>537</v>
      </c>
      <c r="B359" s="12" t="str">
        <f>INDEX(Tabela_seznam_klasifikacij[Naziv odpadka],MATCH(Tabela_glavno[[#This Row],[Klasifikacija]],Tabela_seznam_klasifikacij[Klasifikacijska številka],0))</f>
        <v>Žlindra iz primarnega in sekundarnega taljenja</v>
      </c>
      <c r="C359" s="12" t="str">
        <f>IFERROR(INDEX(Tabela_porocilo_o_nevarnih_lastnostih[Opomba],MATCH(Tabela_glavno[[#This Row],[Klasifikacija]],Tabela_porocilo_o_nevarnih_lastnostih[Klasifikacija],0)),"NE")</f>
        <v>NE</v>
      </c>
      <c r="D35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59" s="13" t="str">
        <f>INDEX(Tabela_zbiralec_EKOL[Dovoljeno zbiranje],MATCH(Tabela_glavno[[#This Row],[Klasifikacija]],Tabela_zbiralec_EKOL[Klasifikacija],0))</f>
        <v>DA</v>
      </c>
      <c r="F359" s="13" t="str">
        <f>INDEX(Tabela_zbiralec_EKOL[Zbirna mesta],MATCH(Tabela_glavno[[#This Row],[Klasifikacija]],Tabela_zbiralec_EKOL[Klasifikacija],0))</f>
        <v>Laze</v>
      </c>
      <c r="G359" s="13" t="str" cm="1">
        <f t="array" ref="G359">_xlfn.TEXTJOIN(", ",TRUE,IF(Tabela_odstranjevanje[Klasifikacija]=Tabela_glavno[[#This Row],[Klasifikacija]],Tabela_odstranjevanje[Prejemnik],""))</f>
        <v/>
      </c>
      <c r="H359" s="14" t="str">
        <f>IF(IFERROR(MATCH(Tabela_glavno[[#This Row],[Klasifikacija]],Tabela_mesanica_190204[Klasifikacija],0),0)&gt;0,"DA","NE")</f>
        <v>NE</v>
      </c>
      <c r="I359" s="14" t="str" cm="1">
        <f t="array" ref="I35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59" s="14" t="str">
        <f>IF(IFERROR(MATCH(Tabela_glavno[[#This Row],[Klasifikacija]],Tabela_mesanica_190208[Klasifikacija],0),0)&gt;0,"DA","NE")</f>
        <v>NE</v>
      </c>
      <c r="K359" s="14"/>
      <c r="L359" s="14" t="str">
        <f>IF(IFERROR(MATCH(Tabela_glavno[[#This Row],[Klasifikacija]],Tabela_EKO_03_03_baterije[Klasifikacija],0),0)&gt;0,"DA","NE")</f>
        <v>NE</v>
      </c>
      <c r="M359" s="15"/>
    </row>
    <row r="360" spans="1:13" ht="30" customHeight="1" thickBot="1" x14ac:dyDescent="0.3">
      <c r="A360" s="11" t="s">
        <v>538</v>
      </c>
      <c r="B360" s="12" t="str">
        <f>INDEX(Tabela_seznam_klasifikacij[Naziv odpadka],MATCH(Tabela_glavno[[#This Row],[Klasifikacija]],Tabela_seznam_klasifikacij[Klasifikacijska številka],0))</f>
        <v>Posnemki iz primarnega in sekundarnega taljenja</v>
      </c>
      <c r="C360" s="12" t="str">
        <f>IFERROR(INDEX(Tabela_porocilo_o_nevarnih_lastnostih[Opomba],MATCH(Tabela_glavno[[#This Row],[Klasifikacija]],Tabela_porocilo_o_nevarnih_lastnostih[Klasifikacija],0)),"NE")</f>
        <v>NE</v>
      </c>
      <c r="D36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0" s="13" t="str">
        <f>INDEX(Tabela_zbiralec_EKOL[Dovoljeno zbiranje],MATCH(Tabela_glavno[[#This Row],[Klasifikacija]],Tabela_zbiralec_EKOL[Klasifikacija],0))</f>
        <v>DA</v>
      </c>
      <c r="F360" s="13" t="str">
        <f>INDEX(Tabela_zbiralec_EKOL[Zbirna mesta],MATCH(Tabela_glavno[[#This Row],[Klasifikacija]],Tabela_zbiralec_EKOL[Klasifikacija],0))</f>
        <v>Laze</v>
      </c>
      <c r="G360" s="13" t="str" cm="1">
        <f t="array" ref="G360">_xlfn.TEXTJOIN(", ",TRUE,IF(Tabela_odstranjevanje[Klasifikacija]=Tabela_glavno[[#This Row],[Klasifikacija]],Tabela_odstranjevanje[Prejemnik],""))</f>
        <v/>
      </c>
      <c r="H360" s="14" t="str">
        <f>IF(IFERROR(MATCH(Tabela_glavno[[#This Row],[Klasifikacija]],Tabela_mesanica_190204[Klasifikacija],0),0)&gt;0,"DA","NE")</f>
        <v>NE</v>
      </c>
      <c r="I360" s="14" t="str" cm="1">
        <f t="array" ref="I36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0" s="14" t="str">
        <f>IF(IFERROR(MATCH(Tabela_glavno[[#This Row],[Klasifikacija]],Tabela_mesanica_190208[Klasifikacija],0),0)&gt;0,"DA","NE")</f>
        <v>NE</v>
      </c>
      <c r="K360" s="14"/>
      <c r="L360" s="14" t="str">
        <f>IF(IFERROR(MATCH(Tabela_glavno[[#This Row],[Klasifikacija]],Tabela_EKO_03_03_baterije[Klasifikacija],0),0)&gt;0,"DA","NE")</f>
        <v>NE</v>
      </c>
      <c r="M360" s="15"/>
    </row>
    <row r="361" spans="1:13" ht="30" customHeight="1" thickBot="1" x14ac:dyDescent="0.3">
      <c r="A361" s="11" t="s">
        <v>539</v>
      </c>
      <c r="B361" s="12" t="str">
        <f>INDEX(Tabela_seznam_klasifikacij[Naziv odpadka],MATCH(Tabela_glavno[[#This Row],[Klasifikacija]],Tabela_seznam_klasifikacij[Klasifikacijska številka],0))</f>
        <v>Kalcijev arzenat</v>
      </c>
      <c r="C361" s="12" t="str">
        <f>IFERROR(INDEX(Tabela_porocilo_o_nevarnih_lastnostih[Opomba],MATCH(Tabela_glavno[[#This Row],[Klasifikacija]],Tabela_porocilo_o_nevarnih_lastnostih[Klasifikacija],0)),"NE")</f>
        <v>NE</v>
      </c>
      <c r="D36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1" s="13" t="str">
        <f>INDEX(Tabela_zbiralec_EKOL[Dovoljeno zbiranje],MATCH(Tabela_glavno[[#This Row],[Klasifikacija]],Tabela_zbiralec_EKOL[Klasifikacija],0))</f>
        <v>DA</v>
      </c>
      <c r="F361" s="13" t="str">
        <f>INDEX(Tabela_zbiralec_EKOL[Zbirna mesta],MATCH(Tabela_glavno[[#This Row],[Klasifikacija]],Tabela_zbiralec_EKOL[Klasifikacija],0))</f>
        <v>Laze</v>
      </c>
      <c r="G361" s="13" t="str" cm="1">
        <f t="array" ref="G361">_xlfn.TEXTJOIN(", ",TRUE,IF(Tabela_odstranjevanje[Klasifikacija]=Tabela_glavno[[#This Row],[Klasifikacija]],Tabela_odstranjevanje[Prejemnik],""))</f>
        <v/>
      </c>
      <c r="H361" s="14" t="str">
        <f>IF(IFERROR(MATCH(Tabela_glavno[[#This Row],[Klasifikacija]],Tabela_mesanica_190204[Klasifikacija],0),0)&gt;0,"DA","NE")</f>
        <v>NE</v>
      </c>
      <c r="I361" s="14" t="str" cm="1">
        <f t="array" ref="I36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1" s="14" t="str">
        <f>IF(IFERROR(MATCH(Tabela_glavno[[#This Row],[Klasifikacija]],Tabela_mesanica_190208[Klasifikacija],0),0)&gt;0,"DA","NE")</f>
        <v>NE</v>
      </c>
      <c r="K361" s="14"/>
      <c r="L361" s="14" t="str">
        <f>IF(IFERROR(MATCH(Tabela_glavno[[#This Row],[Klasifikacija]],Tabela_EKO_03_03_baterije[Klasifikacija],0),0)&gt;0,"DA","NE")</f>
        <v>NE</v>
      </c>
      <c r="M361" s="15"/>
    </row>
    <row r="362" spans="1:13" ht="30" customHeight="1" thickBot="1" x14ac:dyDescent="0.3">
      <c r="A362" s="11" t="s">
        <v>540</v>
      </c>
      <c r="B362" s="12" t="str">
        <f>INDEX(Tabela_seznam_klasifikacij[Naziv odpadka],MATCH(Tabela_glavno[[#This Row],[Klasifikacija]],Tabela_seznam_klasifikacij[Klasifikacijska številka],0))</f>
        <v>Prah iz odpadnih plinov</v>
      </c>
      <c r="C362" s="12" t="str">
        <f>IFERROR(INDEX(Tabela_porocilo_o_nevarnih_lastnostih[Opomba],MATCH(Tabela_glavno[[#This Row],[Klasifikacija]],Tabela_porocilo_o_nevarnih_lastnostih[Klasifikacija],0)),"NE")</f>
        <v>NE</v>
      </c>
      <c r="D36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2" s="13" t="str">
        <f>INDEX(Tabela_zbiralec_EKOL[Dovoljeno zbiranje],MATCH(Tabela_glavno[[#This Row],[Klasifikacija]],Tabela_zbiralec_EKOL[Klasifikacija],0))</f>
        <v>DA</v>
      </c>
      <c r="F362" s="13" t="str">
        <f>INDEX(Tabela_zbiralec_EKOL[Zbirna mesta],MATCH(Tabela_glavno[[#This Row],[Klasifikacija]],Tabela_zbiralec_EKOL[Klasifikacija],0))</f>
        <v>Laze</v>
      </c>
      <c r="G362" s="13" t="str" cm="1">
        <f t="array" ref="G362">_xlfn.TEXTJOIN(", ",TRUE,IF(Tabela_odstranjevanje[Klasifikacija]=Tabela_glavno[[#This Row],[Klasifikacija]],Tabela_odstranjevanje[Prejemnik],""))</f>
        <v/>
      </c>
      <c r="H362" s="14" t="str">
        <f>IF(IFERROR(MATCH(Tabela_glavno[[#This Row],[Klasifikacija]],Tabela_mesanica_190204[Klasifikacija],0),0)&gt;0,"DA","NE")</f>
        <v>NE</v>
      </c>
      <c r="I362" s="14" t="str" cm="1">
        <f t="array" ref="I36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2" s="14" t="str">
        <f>IF(IFERROR(MATCH(Tabela_glavno[[#This Row],[Klasifikacija]],Tabela_mesanica_190208[Klasifikacija],0),0)&gt;0,"DA","NE")</f>
        <v>NE</v>
      </c>
      <c r="K362" s="14"/>
      <c r="L362" s="14" t="str">
        <f>IF(IFERROR(MATCH(Tabela_glavno[[#This Row],[Klasifikacija]],Tabela_EKO_03_03_baterije[Klasifikacija],0),0)&gt;0,"DA","NE")</f>
        <v>NE</v>
      </c>
      <c r="M362" s="15"/>
    </row>
    <row r="363" spans="1:13" ht="30" customHeight="1" thickBot="1" x14ac:dyDescent="0.3">
      <c r="A363" s="11" t="s">
        <v>541</v>
      </c>
      <c r="B363" s="12" t="str">
        <f>INDEX(Tabela_seznam_klasifikacij[Naziv odpadka],MATCH(Tabela_glavno[[#This Row],[Klasifikacija]],Tabela_seznam_klasifikacij[Klasifikacijska številka],0))</f>
        <v>Drugi delci in prah</v>
      </c>
      <c r="C363" s="12" t="str">
        <f>IFERROR(INDEX(Tabela_porocilo_o_nevarnih_lastnostih[Opomba],MATCH(Tabela_glavno[[#This Row],[Klasifikacija]],Tabela_porocilo_o_nevarnih_lastnostih[Klasifikacija],0)),"NE")</f>
        <v>NE</v>
      </c>
      <c r="D36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3" s="13" t="str">
        <f>INDEX(Tabela_zbiralec_EKOL[Dovoljeno zbiranje],MATCH(Tabela_glavno[[#This Row],[Klasifikacija]],Tabela_zbiralec_EKOL[Klasifikacija],0))</f>
        <v>DA</v>
      </c>
      <c r="F363" s="13" t="str">
        <f>INDEX(Tabela_zbiralec_EKOL[Zbirna mesta],MATCH(Tabela_glavno[[#This Row],[Klasifikacija]],Tabela_zbiralec_EKOL[Klasifikacija],0))</f>
        <v>Laze</v>
      </c>
      <c r="G363" s="13" t="str" cm="1">
        <f t="array" ref="G363">_xlfn.TEXTJOIN(", ",TRUE,IF(Tabela_odstranjevanje[Klasifikacija]=Tabela_glavno[[#This Row],[Klasifikacija]],Tabela_odstranjevanje[Prejemnik],""))</f>
        <v/>
      </c>
      <c r="H363" s="14" t="str">
        <f>IF(IFERROR(MATCH(Tabela_glavno[[#This Row],[Klasifikacija]],Tabela_mesanica_190204[Klasifikacija],0),0)&gt;0,"DA","NE")</f>
        <v>NE</v>
      </c>
      <c r="I363" s="14" t="str" cm="1">
        <f t="array" ref="I36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3" s="14" t="str">
        <f>IF(IFERROR(MATCH(Tabela_glavno[[#This Row],[Klasifikacija]],Tabela_mesanica_190208[Klasifikacija],0),0)&gt;0,"DA","NE")</f>
        <v>NE</v>
      </c>
      <c r="K363" s="14"/>
      <c r="L363" s="14" t="str">
        <f>IF(IFERROR(MATCH(Tabela_glavno[[#This Row],[Klasifikacija]],Tabela_EKO_03_03_baterije[Klasifikacija],0),0)&gt;0,"DA","NE")</f>
        <v>NE</v>
      </c>
      <c r="M363" s="15"/>
    </row>
    <row r="364" spans="1:13" ht="30" customHeight="1" thickBot="1" x14ac:dyDescent="0.3">
      <c r="A364" s="11" t="s">
        <v>542</v>
      </c>
      <c r="B364" s="12" t="str">
        <f>INDEX(Tabela_seznam_klasifikacij[Naziv odpadka],MATCH(Tabela_glavno[[#This Row],[Klasifikacija]],Tabela_seznam_klasifikacij[Klasifikacijska številka],0))</f>
        <v>Trdni odpadki iz čiščenja odpadnih plinov</v>
      </c>
      <c r="C364" s="12" t="str">
        <f>IFERROR(INDEX(Tabela_porocilo_o_nevarnih_lastnostih[Opomba],MATCH(Tabela_glavno[[#This Row],[Klasifikacija]],Tabela_porocilo_o_nevarnih_lastnostih[Klasifikacija],0)),"NE")</f>
        <v>NE</v>
      </c>
      <c r="D36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4" s="13" t="str">
        <f>INDEX(Tabela_zbiralec_EKOL[Dovoljeno zbiranje],MATCH(Tabela_glavno[[#This Row],[Klasifikacija]],Tabela_zbiralec_EKOL[Klasifikacija],0))</f>
        <v>DA</v>
      </c>
      <c r="F364" s="13" t="str">
        <f>INDEX(Tabela_zbiralec_EKOL[Zbirna mesta],MATCH(Tabela_glavno[[#This Row],[Klasifikacija]],Tabela_zbiralec_EKOL[Klasifikacija],0))</f>
        <v>Laze</v>
      </c>
      <c r="G364" s="13" t="str" cm="1">
        <f t="array" ref="G364">_xlfn.TEXTJOIN(", ",TRUE,IF(Tabela_odstranjevanje[Klasifikacija]=Tabela_glavno[[#This Row],[Klasifikacija]],Tabela_odstranjevanje[Prejemnik],""))</f>
        <v/>
      </c>
      <c r="H364" s="14" t="str">
        <f>IF(IFERROR(MATCH(Tabela_glavno[[#This Row],[Klasifikacija]],Tabela_mesanica_190204[Klasifikacija],0),0)&gt;0,"DA","NE")</f>
        <v>NE</v>
      </c>
      <c r="I364" s="14" t="str" cm="1">
        <f t="array" ref="I36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4" s="14" t="str">
        <f>IF(IFERROR(MATCH(Tabela_glavno[[#This Row],[Klasifikacija]],Tabela_mesanica_190208[Klasifikacija],0),0)&gt;0,"DA","NE")</f>
        <v>NE</v>
      </c>
      <c r="K364" s="14"/>
      <c r="L364" s="14" t="str">
        <f>IF(IFERROR(MATCH(Tabela_glavno[[#This Row],[Klasifikacija]],Tabela_EKO_03_03_baterije[Klasifikacija],0),0)&gt;0,"DA","NE")</f>
        <v>NE</v>
      </c>
      <c r="M364" s="15"/>
    </row>
    <row r="365" spans="1:13" ht="30" customHeight="1" thickBot="1" x14ac:dyDescent="0.3">
      <c r="A365" s="11" t="s">
        <v>543</v>
      </c>
      <c r="B365" s="12" t="str">
        <f>INDEX(Tabela_seznam_klasifikacij[Naziv odpadka],MATCH(Tabela_glavno[[#This Row],[Klasifikacija]],Tabela_seznam_klasifikacij[Klasifikacijska številka],0))</f>
        <v>Mulji in filtrne pogače iz čiščenja odpadnih plinov</v>
      </c>
      <c r="C365" s="12" t="str">
        <f>IFERROR(INDEX(Tabela_porocilo_o_nevarnih_lastnostih[Opomba],MATCH(Tabela_glavno[[#This Row],[Klasifikacija]],Tabela_porocilo_o_nevarnih_lastnostih[Klasifikacija],0)),"NE")</f>
        <v>NE</v>
      </c>
      <c r="D36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5" s="13" t="str">
        <f>INDEX(Tabela_zbiralec_EKOL[Dovoljeno zbiranje],MATCH(Tabela_glavno[[#This Row],[Klasifikacija]],Tabela_zbiralec_EKOL[Klasifikacija],0))</f>
        <v>DA</v>
      </c>
      <c r="F365" s="13" t="str">
        <f>INDEX(Tabela_zbiralec_EKOL[Zbirna mesta],MATCH(Tabela_glavno[[#This Row],[Klasifikacija]],Tabela_zbiralec_EKOL[Klasifikacija],0))</f>
        <v>Laze</v>
      </c>
      <c r="G365" s="13" t="str" cm="1">
        <f t="array" ref="G365">_xlfn.TEXTJOIN(", ",TRUE,IF(Tabela_odstranjevanje[Klasifikacija]=Tabela_glavno[[#This Row],[Klasifikacija]],Tabela_odstranjevanje[Prejemnik],""))</f>
        <v/>
      </c>
      <c r="H365" s="14" t="str">
        <f>IF(IFERROR(MATCH(Tabela_glavno[[#This Row],[Klasifikacija]],Tabela_mesanica_190204[Klasifikacija],0),0)&gt;0,"DA","NE")</f>
        <v>NE</v>
      </c>
      <c r="I365" s="14" t="str" cm="1">
        <f t="array" ref="I36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5" s="14" t="str">
        <f>IF(IFERROR(MATCH(Tabela_glavno[[#This Row],[Klasifikacija]],Tabela_mesanica_190208[Klasifikacija],0),0)&gt;0,"DA","NE")</f>
        <v>NE</v>
      </c>
      <c r="K365" s="14"/>
      <c r="L365" s="14" t="str">
        <f>IF(IFERROR(MATCH(Tabela_glavno[[#This Row],[Klasifikacija]],Tabela_EKO_03_03_baterije[Klasifikacija],0),0)&gt;0,"DA","NE")</f>
        <v>NE</v>
      </c>
      <c r="M365" s="15"/>
    </row>
    <row r="366" spans="1:13" ht="30" customHeight="1" thickBot="1" x14ac:dyDescent="0.3">
      <c r="A366" s="11" t="s">
        <v>544</v>
      </c>
      <c r="B366" s="12" t="str">
        <f>INDEX(Tabela_seznam_klasifikacij[Naziv odpadka],MATCH(Tabela_glavno[[#This Row],[Klasifikacija]],Tabela_seznam_klasifikacij[Klasifikacijska številka],0))</f>
        <v>Odpadki iz obdelave hladilne vode, ki vsebujejo olja</v>
      </c>
      <c r="C366" s="12" t="str">
        <f>IFERROR(INDEX(Tabela_porocilo_o_nevarnih_lastnostih[Opomba],MATCH(Tabela_glavno[[#This Row],[Klasifikacija]],Tabela_porocilo_o_nevarnih_lastnostih[Klasifikacija],0)),"NE")</f>
        <v>NE</v>
      </c>
      <c r="D36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6" s="13" t="str">
        <f>INDEX(Tabela_zbiralec_EKOL[Dovoljeno zbiranje],MATCH(Tabela_glavno[[#This Row],[Klasifikacija]],Tabela_zbiralec_EKOL[Klasifikacija],0))</f>
        <v>DA</v>
      </c>
      <c r="F366" s="13" t="str">
        <f>INDEX(Tabela_zbiralec_EKOL[Zbirna mesta],MATCH(Tabela_glavno[[#This Row],[Klasifikacija]],Tabela_zbiralec_EKOL[Klasifikacija],0))</f>
        <v>Laze</v>
      </c>
      <c r="G366" s="13" t="str" cm="1">
        <f t="array" ref="G366">_xlfn.TEXTJOIN(", ",TRUE,IF(Tabela_odstranjevanje[Klasifikacija]=Tabela_glavno[[#This Row],[Klasifikacija]],Tabela_odstranjevanje[Prejemnik],""))</f>
        <v/>
      </c>
      <c r="H366" s="14" t="str">
        <f>IF(IFERROR(MATCH(Tabela_glavno[[#This Row],[Klasifikacija]],Tabela_mesanica_190204[Klasifikacija],0),0)&gt;0,"DA","NE")</f>
        <v>NE</v>
      </c>
      <c r="I366" s="14" t="str" cm="1">
        <f t="array" ref="I36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6" s="14" t="str">
        <f>IF(IFERROR(MATCH(Tabela_glavno[[#This Row],[Klasifikacija]],Tabela_mesanica_190208[Klasifikacija],0),0)&gt;0,"DA","NE")</f>
        <v>NE</v>
      </c>
      <c r="K366" s="14"/>
      <c r="L366" s="14" t="str">
        <f>IF(IFERROR(MATCH(Tabela_glavno[[#This Row],[Klasifikacija]],Tabela_EKO_03_03_baterije[Klasifikacija],0),0)&gt;0,"DA","NE")</f>
        <v>NE</v>
      </c>
      <c r="M366" s="15"/>
    </row>
    <row r="367" spans="1:13" ht="30" customHeight="1" thickBot="1" x14ac:dyDescent="0.3">
      <c r="A367" s="11" t="s">
        <v>1215</v>
      </c>
      <c r="B367" s="12" t="str">
        <f>INDEX(Tabela_seznam_klasifikacij[Naziv odpadka],MATCH(Tabela_glavno[[#This Row],[Klasifikacija]],Tabela_seznam_klasifikacij[Klasifikacijska številka],0))</f>
        <v>Odpadki iz obdelave hladilne vode, ki niso navedeni pod 10 04 09</v>
      </c>
      <c r="C367" s="12" t="str">
        <f>IFERROR(INDEX(Tabela_porocilo_o_nevarnih_lastnostih[Opomba],MATCH(Tabela_glavno[[#This Row],[Klasifikacija]],Tabela_porocilo_o_nevarnih_lastnostih[Klasifikacija],0)),"NE")</f>
        <v>NE</v>
      </c>
      <c r="D36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7" s="13" t="str">
        <f>INDEX(Tabela_zbiralec_EKOL[Dovoljeno zbiranje],MATCH(Tabela_glavno[[#This Row],[Klasifikacija]],Tabela_zbiralec_EKOL[Klasifikacija],0))</f>
        <v>DA</v>
      </c>
      <c r="F367" s="13" t="str">
        <f>INDEX(Tabela_zbiralec_EKOL[Zbirna mesta],MATCH(Tabela_glavno[[#This Row],[Klasifikacija]],Tabela_zbiralec_EKOL[Klasifikacija],0))</f>
        <v>Laze</v>
      </c>
      <c r="G367" s="13" t="str" cm="1">
        <f t="array" ref="G367">_xlfn.TEXTJOIN(", ",TRUE,IF(Tabela_odstranjevanje[Klasifikacija]=Tabela_glavno[[#This Row],[Klasifikacija]],Tabela_odstranjevanje[Prejemnik],""))</f>
        <v/>
      </c>
      <c r="H367" s="14" t="str">
        <f>IF(IFERROR(MATCH(Tabela_glavno[[#This Row],[Klasifikacija]],Tabela_mesanica_190204[Klasifikacija],0),0)&gt;0,"DA","NE")</f>
        <v>NE</v>
      </c>
      <c r="I367" s="14" t="str" cm="1">
        <f t="array" ref="I36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7" s="14" t="str">
        <f>IF(IFERROR(MATCH(Tabela_glavno[[#This Row],[Klasifikacija]],Tabela_mesanica_190208[Klasifikacija],0),0)&gt;0,"DA","NE")</f>
        <v>NE</v>
      </c>
      <c r="K367" s="14"/>
      <c r="L367" s="14" t="str">
        <f>IF(IFERROR(MATCH(Tabela_glavno[[#This Row],[Klasifikacija]],Tabela_EKO_03_03_baterije[Klasifikacija],0),0)&gt;0,"DA","NE")</f>
        <v>NE</v>
      </c>
      <c r="M367" s="15"/>
    </row>
    <row r="368" spans="1:13" ht="30" customHeight="1" thickBot="1" x14ac:dyDescent="0.3">
      <c r="A368" s="11" t="s">
        <v>545</v>
      </c>
      <c r="B368" s="12" t="str">
        <f>INDEX(Tabela_seznam_klasifikacij[Naziv odpadka],MATCH(Tabela_glavno[[#This Row],[Klasifikacija]],Tabela_seznam_klasifikacij[Klasifikacijska številka],0))</f>
        <v>Drugi tovrstni odpadki</v>
      </c>
      <c r="C368" s="12" t="str">
        <f>IFERROR(INDEX(Tabela_porocilo_o_nevarnih_lastnostih[Opomba],MATCH(Tabela_glavno[[#This Row],[Klasifikacija]],Tabela_porocilo_o_nevarnih_lastnostih[Klasifikacija],0)),"NE")</f>
        <v>NE</v>
      </c>
      <c r="D36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8" s="13" t="str">
        <f>INDEX(Tabela_zbiralec_EKOL[Dovoljeno zbiranje],MATCH(Tabela_glavno[[#This Row],[Klasifikacija]],Tabela_zbiralec_EKOL[Klasifikacija],0))</f>
        <v>DA</v>
      </c>
      <c r="F368" s="13" t="str">
        <f>INDEX(Tabela_zbiralec_EKOL[Zbirna mesta],MATCH(Tabela_glavno[[#This Row],[Klasifikacija]],Tabela_zbiralec_EKOL[Klasifikacija],0))</f>
        <v>Laze</v>
      </c>
      <c r="G368" s="13" t="str" cm="1">
        <f t="array" ref="G368">_xlfn.TEXTJOIN(", ",TRUE,IF(Tabela_odstranjevanje[Klasifikacija]=Tabela_glavno[[#This Row],[Klasifikacija]],Tabela_odstranjevanje[Prejemnik],""))</f>
        <v/>
      </c>
      <c r="H368" s="14" t="str">
        <f>IF(IFERROR(MATCH(Tabela_glavno[[#This Row],[Klasifikacija]],Tabela_mesanica_190204[Klasifikacija],0),0)&gt;0,"DA","NE")</f>
        <v>NE</v>
      </c>
      <c r="I368" s="14" t="str" cm="1">
        <f t="array" ref="I36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8" s="14" t="str">
        <f>IF(IFERROR(MATCH(Tabela_glavno[[#This Row],[Klasifikacija]],Tabela_mesanica_190208[Klasifikacija],0),0)&gt;0,"DA","NE")</f>
        <v>NE</v>
      </c>
      <c r="K368" s="14"/>
      <c r="L368" s="14" t="str">
        <f>IF(IFERROR(MATCH(Tabela_glavno[[#This Row],[Klasifikacija]],Tabela_EKO_03_03_baterije[Klasifikacija],0),0)&gt;0,"DA","NE")</f>
        <v>NE</v>
      </c>
      <c r="M368" s="15"/>
    </row>
    <row r="369" spans="1:13" ht="30" customHeight="1" thickBot="1" x14ac:dyDescent="0.3">
      <c r="A369" s="11" t="s">
        <v>546</v>
      </c>
      <c r="B369" s="12" t="str">
        <f>INDEX(Tabela_seznam_klasifikacij[Naziv odpadka],MATCH(Tabela_glavno[[#This Row],[Klasifikacija]],Tabela_seznam_klasifikacij[Klasifikacijska številka],0))</f>
        <v>Žlindra iz primarnega in sekundarnega taljenja</v>
      </c>
      <c r="C369" s="12" t="str">
        <f>IFERROR(INDEX(Tabela_porocilo_o_nevarnih_lastnostih[Opomba],MATCH(Tabela_glavno[[#This Row],[Klasifikacija]],Tabela_porocilo_o_nevarnih_lastnostih[Klasifikacija],0)),"NE")</f>
        <v>NE</v>
      </c>
      <c r="D36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69" s="13" t="str">
        <f>INDEX(Tabela_zbiralec_EKOL[Dovoljeno zbiranje],MATCH(Tabela_glavno[[#This Row],[Klasifikacija]],Tabela_zbiralec_EKOL[Klasifikacija],0))</f>
        <v>DA</v>
      </c>
      <c r="F369" s="13" t="str">
        <f>INDEX(Tabela_zbiralec_EKOL[Zbirna mesta],MATCH(Tabela_glavno[[#This Row],[Klasifikacija]],Tabela_zbiralec_EKOL[Klasifikacija],0))</f>
        <v>Laze</v>
      </c>
      <c r="G369" s="13" t="str" cm="1">
        <f t="array" ref="G369">_xlfn.TEXTJOIN(", ",TRUE,IF(Tabela_odstranjevanje[Klasifikacija]=Tabela_glavno[[#This Row],[Klasifikacija]],Tabela_odstranjevanje[Prejemnik],""))</f>
        <v/>
      </c>
      <c r="H369" s="14" t="str">
        <f>IF(IFERROR(MATCH(Tabela_glavno[[#This Row],[Klasifikacija]],Tabela_mesanica_190204[Klasifikacija],0),0)&gt;0,"DA","NE")</f>
        <v>NE</v>
      </c>
      <c r="I369" s="14" t="str" cm="1">
        <f t="array" ref="I36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69" s="14" t="str">
        <f>IF(IFERROR(MATCH(Tabela_glavno[[#This Row],[Klasifikacija]],Tabela_mesanica_190208[Klasifikacija],0),0)&gt;0,"DA","NE")</f>
        <v>NE</v>
      </c>
      <c r="K369" s="14"/>
      <c r="L369" s="14" t="str">
        <f>IF(IFERROR(MATCH(Tabela_glavno[[#This Row],[Klasifikacija]],Tabela_EKO_03_03_baterije[Klasifikacija],0),0)&gt;0,"DA","NE")</f>
        <v>NE</v>
      </c>
      <c r="M369" s="15"/>
    </row>
    <row r="370" spans="1:13" ht="30" customHeight="1" thickBot="1" x14ac:dyDescent="0.3">
      <c r="A370" s="11" t="s">
        <v>547</v>
      </c>
      <c r="B370" s="12" t="str">
        <f>INDEX(Tabela_seznam_klasifikacij[Naziv odpadka],MATCH(Tabela_glavno[[#This Row],[Klasifikacija]],Tabela_seznam_klasifikacij[Klasifikacijska številka],0))</f>
        <v>Prah iz odpadnih plinov</v>
      </c>
      <c r="C370" s="12" t="str">
        <f>IFERROR(INDEX(Tabela_porocilo_o_nevarnih_lastnostih[Opomba],MATCH(Tabela_glavno[[#This Row],[Klasifikacija]],Tabela_porocilo_o_nevarnih_lastnostih[Klasifikacija],0)),"NE")</f>
        <v>NE</v>
      </c>
      <c r="D37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0" s="13" t="str">
        <f>INDEX(Tabela_zbiralec_EKOL[Dovoljeno zbiranje],MATCH(Tabela_glavno[[#This Row],[Klasifikacija]],Tabela_zbiralec_EKOL[Klasifikacija],0))</f>
        <v>DA</v>
      </c>
      <c r="F370" s="13" t="str">
        <f>INDEX(Tabela_zbiralec_EKOL[Zbirna mesta],MATCH(Tabela_glavno[[#This Row],[Klasifikacija]],Tabela_zbiralec_EKOL[Klasifikacija],0))</f>
        <v>Laze</v>
      </c>
      <c r="G370" s="13" t="str" cm="1">
        <f t="array" ref="G370">_xlfn.TEXTJOIN(", ",TRUE,IF(Tabela_odstranjevanje[Klasifikacija]=Tabela_glavno[[#This Row],[Klasifikacija]],Tabela_odstranjevanje[Prejemnik],""))</f>
        <v/>
      </c>
      <c r="H370" s="14" t="str">
        <f>IF(IFERROR(MATCH(Tabela_glavno[[#This Row],[Klasifikacija]],Tabela_mesanica_190204[Klasifikacija],0),0)&gt;0,"DA","NE")</f>
        <v>NE</v>
      </c>
      <c r="I370" s="14" t="str" cm="1">
        <f t="array" ref="I37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0" s="14" t="str">
        <f>IF(IFERROR(MATCH(Tabela_glavno[[#This Row],[Klasifikacija]],Tabela_mesanica_190208[Klasifikacija],0),0)&gt;0,"DA","NE")</f>
        <v>NE</v>
      </c>
      <c r="K370" s="14"/>
      <c r="L370" s="14" t="str">
        <f>IF(IFERROR(MATCH(Tabela_glavno[[#This Row],[Klasifikacija]],Tabela_EKO_03_03_baterije[Klasifikacija],0),0)&gt;0,"DA","NE")</f>
        <v>NE</v>
      </c>
      <c r="M370" s="15"/>
    </row>
    <row r="371" spans="1:13" ht="30" customHeight="1" thickBot="1" x14ac:dyDescent="0.3">
      <c r="A371" s="11" t="s">
        <v>548</v>
      </c>
      <c r="B371" s="12" t="str">
        <f>INDEX(Tabela_seznam_klasifikacij[Naziv odpadka],MATCH(Tabela_glavno[[#This Row],[Klasifikacija]],Tabela_seznam_klasifikacij[Klasifikacijska številka],0))</f>
        <v>Drugi delci in prah</v>
      </c>
      <c r="C371" s="12" t="str">
        <f>IFERROR(INDEX(Tabela_porocilo_o_nevarnih_lastnostih[Opomba],MATCH(Tabela_glavno[[#This Row],[Klasifikacija]],Tabela_porocilo_o_nevarnih_lastnostih[Klasifikacija],0)),"NE")</f>
        <v>NE</v>
      </c>
      <c r="D37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1" s="13" t="str">
        <f>INDEX(Tabela_zbiralec_EKOL[Dovoljeno zbiranje],MATCH(Tabela_glavno[[#This Row],[Klasifikacija]],Tabela_zbiralec_EKOL[Klasifikacija],0))</f>
        <v>DA</v>
      </c>
      <c r="F371" s="13" t="str">
        <f>INDEX(Tabela_zbiralec_EKOL[Zbirna mesta],MATCH(Tabela_glavno[[#This Row],[Klasifikacija]],Tabela_zbiralec_EKOL[Klasifikacija],0))</f>
        <v>Laze</v>
      </c>
      <c r="G371" s="13" t="str" cm="1">
        <f t="array" ref="G371">_xlfn.TEXTJOIN(", ",TRUE,IF(Tabela_odstranjevanje[Klasifikacija]=Tabela_glavno[[#This Row],[Klasifikacija]],Tabela_odstranjevanje[Prejemnik],""))</f>
        <v/>
      </c>
      <c r="H371" s="14" t="str">
        <f>IF(IFERROR(MATCH(Tabela_glavno[[#This Row],[Klasifikacija]],Tabela_mesanica_190204[Klasifikacija],0),0)&gt;0,"DA","NE")</f>
        <v>NE</v>
      </c>
      <c r="I371" s="14" t="str" cm="1">
        <f t="array" ref="I37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1" s="14" t="str">
        <f>IF(IFERROR(MATCH(Tabela_glavno[[#This Row],[Klasifikacija]],Tabela_mesanica_190208[Klasifikacija],0),0)&gt;0,"DA","NE")</f>
        <v>NE</v>
      </c>
      <c r="K371" s="14"/>
      <c r="L371" s="14" t="str">
        <f>IF(IFERROR(MATCH(Tabela_glavno[[#This Row],[Klasifikacija]],Tabela_EKO_03_03_baterije[Klasifikacija],0),0)&gt;0,"DA","NE")</f>
        <v>NE</v>
      </c>
      <c r="M371" s="15"/>
    </row>
    <row r="372" spans="1:13" ht="30" customHeight="1" thickBot="1" x14ac:dyDescent="0.3">
      <c r="A372" s="11" t="s">
        <v>549</v>
      </c>
      <c r="B372" s="12" t="str">
        <f>INDEX(Tabela_seznam_klasifikacij[Naziv odpadka],MATCH(Tabela_glavno[[#This Row],[Klasifikacija]],Tabela_seznam_klasifikacij[Klasifikacijska številka],0))</f>
        <v>Trdni odpadki iz čiščenja odpadnih plinov</v>
      </c>
      <c r="C372" s="12" t="str">
        <f>IFERROR(INDEX(Tabela_porocilo_o_nevarnih_lastnostih[Opomba],MATCH(Tabela_glavno[[#This Row],[Klasifikacija]],Tabela_porocilo_o_nevarnih_lastnostih[Klasifikacija],0)),"NE")</f>
        <v>NE</v>
      </c>
      <c r="D37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2" s="13" t="str">
        <f>INDEX(Tabela_zbiralec_EKOL[Dovoljeno zbiranje],MATCH(Tabela_glavno[[#This Row],[Klasifikacija]],Tabela_zbiralec_EKOL[Klasifikacija],0))</f>
        <v>DA</v>
      </c>
      <c r="F372" s="13" t="str">
        <f>INDEX(Tabela_zbiralec_EKOL[Zbirna mesta],MATCH(Tabela_glavno[[#This Row],[Klasifikacija]],Tabela_zbiralec_EKOL[Klasifikacija],0))</f>
        <v>Laze</v>
      </c>
      <c r="G372" s="13" t="str" cm="1">
        <f t="array" ref="G372">_xlfn.TEXTJOIN(", ",TRUE,IF(Tabela_odstranjevanje[Klasifikacija]=Tabela_glavno[[#This Row],[Klasifikacija]],Tabela_odstranjevanje[Prejemnik],""))</f>
        <v/>
      </c>
      <c r="H372" s="14" t="str">
        <f>IF(IFERROR(MATCH(Tabela_glavno[[#This Row],[Klasifikacija]],Tabela_mesanica_190204[Klasifikacija],0),0)&gt;0,"DA","NE")</f>
        <v>NE</v>
      </c>
      <c r="I372" s="14" t="str" cm="1">
        <f t="array" ref="I37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2" s="14" t="str">
        <f>IF(IFERROR(MATCH(Tabela_glavno[[#This Row],[Klasifikacija]],Tabela_mesanica_190208[Klasifikacija],0),0)&gt;0,"DA","NE")</f>
        <v>NE</v>
      </c>
      <c r="K372" s="14"/>
      <c r="L372" s="14" t="str">
        <f>IF(IFERROR(MATCH(Tabela_glavno[[#This Row],[Klasifikacija]],Tabela_EKO_03_03_baterije[Klasifikacija],0),0)&gt;0,"DA","NE")</f>
        <v>NE</v>
      </c>
      <c r="M372" s="15"/>
    </row>
    <row r="373" spans="1:13" ht="30" customHeight="1" thickBot="1" x14ac:dyDescent="0.3">
      <c r="A373" s="11" t="s">
        <v>550</v>
      </c>
      <c r="B373" s="12" t="str">
        <f>INDEX(Tabela_seznam_klasifikacij[Naziv odpadka],MATCH(Tabela_glavno[[#This Row],[Klasifikacija]],Tabela_seznam_klasifikacij[Klasifikacijska številka],0))</f>
        <v>Mulji iz čiščenja odpadnih plinov</v>
      </c>
      <c r="C373" s="12" t="str">
        <f>IFERROR(INDEX(Tabela_porocilo_o_nevarnih_lastnostih[Opomba],MATCH(Tabela_glavno[[#This Row],[Klasifikacija]],Tabela_porocilo_o_nevarnih_lastnostih[Klasifikacija],0)),"NE")</f>
        <v>NE</v>
      </c>
      <c r="D37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3" s="13" t="str">
        <f>INDEX(Tabela_zbiralec_EKOL[Dovoljeno zbiranje],MATCH(Tabela_glavno[[#This Row],[Klasifikacija]],Tabela_zbiralec_EKOL[Klasifikacija],0))</f>
        <v>DA</v>
      </c>
      <c r="F373" s="13" t="str">
        <f>INDEX(Tabela_zbiralec_EKOL[Zbirna mesta],MATCH(Tabela_glavno[[#This Row],[Klasifikacija]],Tabela_zbiralec_EKOL[Klasifikacija],0))</f>
        <v>Laze</v>
      </c>
      <c r="G373" s="13" t="str" cm="1">
        <f t="array" ref="G373">_xlfn.TEXTJOIN(", ",TRUE,IF(Tabela_odstranjevanje[Klasifikacija]=Tabela_glavno[[#This Row],[Klasifikacija]],Tabela_odstranjevanje[Prejemnik],""))</f>
        <v/>
      </c>
      <c r="H373" s="14" t="str">
        <f>IF(IFERROR(MATCH(Tabela_glavno[[#This Row],[Klasifikacija]],Tabela_mesanica_190204[Klasifikacija],0),0)&gt;0,"DA","NE")</f>
        <v>NE</v>
      </c>
      <c r="I373" s="14" t="str" cm="1">
        <f t="array" ref="I37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3" s="14" t="str">
        <f>IF(IFERROR(MATCH(Tabela_glavno[[#This Row],[Klasifikacija]],Tabela_mesanica_190208[Klasifikacija],0),0)&gt;0,"DA","NE")</f>
        <v>NE</v>
      </c>
      <c r="K373" s="14"/>
      <c r="L373" s="14" t="str">
        <f>IF(IFERROR(MATCH(Tabela_glavno[[#This Row],[Klasifikacija]],Tabela_EKO_03_03_baterije[Klasifikacija],0),0)&gt;0,"DA","NE")</f>
        <v>NE</v>
      </c>
      <c r="M373" s="15"/>
    </row>
    <row r="374" spans="1:13" ht="30" customHeight="1" thickBot="1" x14ac:dyDescent="0.3">
      <c r="A374" s="11" t="s">
        <v>551</v>
      </c>
      <c r="B374" s="12" t="str">
        <f>INDEX(Tabela_seznam_klasifikacij[Naziv odpadka],MATCH(Tabela_glavno[[#This Row],[Klasifikacija]],Tabela_seznam_klasifikacij[Klasifikacijska številka],0))</f>
        <v>Odpadki iz obdelave hladilne vode, ki vsebujejo olja</v>
      </c>
      <c r="C374" s="12" t="str">
        <f>IFERROR(INDEX(Tabela_porocilo_o_nevarnih_lastnostih[Opomba],MATCH(Tabela_glavno[[#This Row],[Klasifikacija]],Tabela_porocilo_o_nevarnih_lastnostih[Klasifikacija],0)),"NE")</f>
        <v>NE</v>
      </c>
      <c r="D37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4" s="13" t="str">
        <f>INDEX(Tabela_zbiralec_EKOL[Dovoljeno zbiranje],MATCH(Tabela_glavno[[#This Row],[Klasifikacija]],Tabela_zbiralec_EKOL[Klasifikacija],0))</f>
        <v>DA</v>
      </c>
      <c r="F374" s="13" t="str">
        <f>INDEX(Tabela_zbiralec_EKOL[Zbirna mesta],MATCH(Tabela_glavno[[#This Row],[Klasifikacija]],Tabela_zbiralec_EKOL[Klasifikacija],0))</f>
        <v>Laze</v>
      </c>
      <c r="G374" s="13" t="str" cm="1">
        <f t="array" ref="G374">_xlfn.TEXTJOIN(", ",TRUE,IF(Tabela_odstranjevanje[Klasifikacija]=Tabela_glavno[[#This Row],[Klasifikacija]],Tabela_odstranjevanje[Prejemnik],""))</f>
        <v/>
      </c>
      <c r="H374" s="14" t="str">
        <f>IF(IFERROR(MATCH(Tabela_glavno[[#This Row],[Klasifikacija]],Tabela_mesanica_190204[Klasifikacija],0),0)&gt;0,"DA","NE")</f>
        <v>NE</v>
      </c>
      <c r="I374" s="14" t="str" cm="1">
        <f t="array" ref="I37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4" s="14" t="str">
        <f>IF(IFERROR(MATCH(Tabela_glavno[[#This Row],[Klasifikacija]],Tabela_mesanica_190208[Klasifikacija],0),0)&gt;0,"DA","NE")</f>
        <v>NE</v>
      </c>
      <c r="K374" s="14"/>
      <c r="L374" s="14" t="str">
        <f>IF(IFERROR(MATCH(Tabela_glavno[[#This Row],[Klasifikacija]],Tabela_EKO_03_03_baterije[Klasifikacija],0),0)&gt;0,"DA","NE")</f>
        <v>NE</v>
      </c>
      <c r="M374" s="15"/>
    </row>
    <row r="375" spans="1:13" ht="30" customHeight="1" thickBot="1" x14ac:dyDescent="0.3">
      <c r="A375" s="11" t="s">
        <v>555</v>
      </c>
      <c r="B375" s="12" t="str">
        <f>INDEX(Tabela_seznam_klasifikacij[Naziv odpadka],MATCH(Tabela_glavno[[#This Row],[Klasifikacija]],Tabela_seznam_klasifikacij[Klasifikacijska številka],0))</f>
        <v>Odpadki iz obdelave hladilne vode, ki niso navedeni pod 10 05 08</v>
      </c>
      <c r="C375" s="12" t="str">
        <f>IFERROR(INDEX(Tabela_porocilo_o_nevarnih_lastnostih[Opomba],MATCH(Tabela_glavno[[#This Row],[Klasifikacija]],Tabela_porocilo_o_nevarnih_lastnostih[Klasifikacija],0)),"NE")</f>
        <v>NE</v>
      </c>
      <c r="D37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5" s="13" t="str">
        <f>INDEX(Tabela_zbiralec_EKOL[Dovoljeno zbiranje],MATCH(Tabela_glavno[[#This Row],[Klasifikacija]],Tabela_zbiralec_EKOL[Klasifikacija],0))</f>
        <v>DA</v>
      </c>
      <c r="F375" s="13" t="str">
        <f>INDEX(Tabela_zbiralec_EKOL[Zbirna mesta],MATCH(Tabela_glavno[[#This Row],[Klasifikacija]],Tabela_zbiralec_EKOL[Klasifikacija],0))</f>
        <v>Laze</v>
      </c>
      <c r="G375" s="13" t="str" cm="1">
        <f t="array" ref="G375">_xlfn.TEXTJOIN(", ",TRUE,IF(Tabela_odstranjevanje[Klasifikacija]=Tabela_glavno[[#This Row],[Klasifikacija]],Tabela_odstranjevanje[Prejemnik],""))</f>
        <v/>
      </c>
      <c r="H375" s="14" t="str">
        <f>IF(IFERROR(MATCH(Tabela_glavno[[#This Row],[Klasifikacija]],Tabela_mesanica_190204[Klasifikacija],0),0)&gt;0,"DA","NE")</f>
        <v>NE</v>
      </c>
      <c r="I375" s="14" t="str" cm="1">
        <f t="array" ref="I37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5" s="14" t="str">
        <f>IF(IFERROR(MATCH(Tabela_glavno[[#This Row],[Klasifikacija]],Tabela_mesanica_190208[Klasifikacija],0),0)&gt;0,"DA","NE")</f>
        <v>NE</v>
      </c>
      <c r="K375" s="14"/>
      <c r="L375" s="14" t="str">
        <f>IF(IFERROR(MATCH(Tabela_glavno[[#This Row],[Klasifikacija]],Tabela_EKO_03_03_baterije[Klasifikacija],0),0)&gt;0,"DA","NE")</f>
        <v>NE</v>
      </c>
      <c r="M375" s="15"/>
    </row>
    <row r="376" spans="1:13" ht="30" customHeight="1" thickBot="1" x14ac:dyDescent="0.3">
      <c r="A376" s="11" t="s">
        <v>554</v>
      </c>
      <c r="B376" s="12" t="str">
        <f>INDEX(Tabela_seznam_klasifikacij[Naziv odpadka],MATCH(Tabela_glavno[[#This Row],[Klasifikacija]],Tabela_seznam_klasifikacij[Klasifikacijska številka],0))</f>
        <v>Posnemki, ki so gorljivi, ali pa pri stiku z vodo sproščajo gorljive pline v nevarnih količinah</v>
      </c>
      <c r="C376" s="12" t="str">
        <f>IFERROR(INDEX(Tabela_porocilo_o_nevarnih_lastnostih[Opomba],MATCH(Tabela_glavno[[#This Row],[Klasifikacija]],Tabela_porocilo_o_nevarnih_lastnostih[Klasifikacija],0)),"NE")</f>
        <v>NE</v>
      </c>
      <c r="D37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6" s="13" t="str">
        <f>INDEX(Tabela_zbiralec_EKOL[Dovoljeno zbiranje],MATCH(Tabela_glavno[[#This Row],[Klasifikacija]],Tabela_zbiralec_EKOL[Klasifikacija],0))</f>
        <v>DA</v>
      </c>
      <c r="F376" s="13" t="str">
        <f>INDEX(Tabela_zbiralec_EKOL[Zbirna mesta],MATCH(Tabela_glavno[[#This Row],[Klasifikacija]],Tabela_zbiralec_EKOL[Klasifikacija],0))</f>
        <v>Laze</v>
      </c>
      <c r="G376" s="13" t="str" cm="1">
        <f t="array" ref="G376">_xlfn.TEXTJOIN(", ",TRUE,IF(Tabela_odstranjevanje[Klasifikacija]=Tabela_glavno[[#This Row],[Klasifikacija]],Tabela_odstranjevanje[Prejemnik],""))</f>
        <v/>
      </c>
      <c r="H376" s="14" t="str">
        <f>IF(IFERROR(MATCH(Tabela_glavno[[#This Row],[Klasifikacija]],Tabela_mesanica_190204[Klasifikacija],0),0)&gt;0,"DA","NE")</f>
        <v>NE</v>
      </c>
      <c r="I376" s="14" t="str" cm="1">
        <f t="array" ref="I37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6" s="14" t="str">
        <f>IF(IFERROR(MATCH(Tabela_glavno[[#This Row],[Klasifikacija]],Tabela_mesanica_190208[Klasifikacija],0),0)&gt;0,"DA","NE")</f>
        <v>NE</v>
      </c>
      <c r="K376" s="14"/>
      <c r="L376" s="14" t="str">
        <f>IF(IFERROR(MATCH(Tabela_glavno[[#This Row],[Klasifikacija]],Tabela_EKO_03_03_baterije[Klasifikacija],0),0)&gt;0,"DA","NE")</f>
        <v>NE</v>
      </c>
      <c r="M376" s="15"/>
    </row>
    <row r="377" spans="1:13" ht="30" customHeight="1" thickBot="1" x14ac:dyDescent="0.3">
      <c r="A377" s="11" t="s">
        <v>553</v>
      </c>
      <c r="B377" s="12" t="str">
        <f>INDEX(Tabela_seznam_klasifikacij[Naziv odpadka],MATCH(Tabela_glavno[[#This Row],[Klasifikacija]],Tabela_seznam_klasifikacij[Klasifikacijska številka],0))</f>
        <v>Posnemki, ki niso navedeni pod 10 05 10</v>
      </c>
      <c r="C377" s="12" t="str">
        <f>IFERROR(INDEX(Tabela_porocilo_o_nevarnih_lastnostih[Opomba],MATCH(Tabela_glavno[[#This Row],[Klasifikacija]],Tabela_porocilo_o_nevarnih_lastnostih[Klasifikacija],0)),"NE")</f>
        <v>NE</v>
      </c>
      <c r="D37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7" s="13" t="str">
        <f>INDEX(Tabela_zbiralec_EKOL[Dovoljeno zbiranje],MATCH(Tabela_glavno[[#This Row],[Klasifikacija]],Tabela_zbiralec_EKOL[Klasifikacija],0))</f>
        <v>DA</v>
      </c>
      <c r="F377" s="13" t="str">
        <f>INDEX(Tabela_zbiralec_EKOL[Zbirna mesta],MATCH(Tabela_glavno[[#This Row],[Klasifikacija]],Tabela_zbiralec_EKOL[Klasifikacija],0))</f>
        <v>Laze</v>
      </c>
      <c r="G377" s="13" t="str" cm="1">
        <f t="array" ref="G377">_xlfn.TEXTJOIN(", ",TRUE,IF(Tabela_odstranjevanje[Klasifikacija]=Tabela_glavno[[#This Row],[Klasifikacija]],Tabela_odstranjevanje[Prejemnik],""))</f>
        <v/>
      </c>
      <c r="H377" s="14" t="str">
        <f>IF(IFERROR(MATCH(Tabela_glavno[[#This Row],[Klasifikacija]],Tabela_mesanica_190204[Klasifikacija],0),0)&gt;0,"DA","NE")</f>
        <v>NE</v>
      </c>
      <c r="I377" s="14" t="str" cm="1">
        <f t="array" ref="I37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7" s="14" t="str">
        <f>IF(IFERROR(MATCH(Tabela_glavno[[#This Row],[Klasifikacija]],Tabela_mesanica_190208[Klasifikacija],0),0)&gt;0,"DA","NE")</f>
        <v>NE</v>
      </c>
      <c r="K377" s="14"/>
      <c r="L377" s="14" t="str">
        <f>IF(IFERROR(MATCH(Tabela_glavno[[#This Row],[Klasifikacija]],Tabela_EKO_03_03_baterije[Klasifikacija],0),0)&gt;0,"DA","NE")</f>
        <v>NE</v>
      </c>
      <c r="M377" s="15"/>
    </row>
    <row r="378" spans="1:13" ht="30" customHeight="1" thickBot="1" x14ac:dyDescent="0.3">
      <c r="A378" s="11" t="s">
        <v>552</v>
      </c>
      <c r="B378" s="12" t="str">
        <f>INDEX(Tabela_seznam_klasifikacij[Naziv odpadka],MATCH(Tabela_glavno[[#This Row],[Klasifikacija]],Tabela_seznam_klasifikacij[Klasifikacijska številka],0))</f>
        <v>Drugi tovrstni odpadki</v>
      </c>
      <c r="C378" s="12" t="str">
        <f>IFERROR(INDEX(Tabela_porocilo_o_nevarnih_lastnostih[Opomba],MATCH(Tabela_glavno[[#This Row],[Klasifikacija]],Tabela_porocilo_o_nevarnih_lastnostih[Klasifikacija],0)),"NE")</f>
        <v>NE</v>
      </c>
      <c r="D37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8" s="13" t="str">
        <f>INDEX(Tabela_zbiralec_EKOL[Dovoljeno zbiranje],MATCH(Tabela_glavno[[#This Row],[Klasifikacija]],Tabela_zbiralec_EKOL[Klasifikacija],0))</f>
        <v>DA</v>
      </c>
      <c r="F378" s="13" t="str">
        <f>INDEX(Tabela_zbiralec_EKOL[Zbirna mesta],MATCH(Tabela_glavno[[#This Row],[Klasifikacija]],Tabela_zbiralec_EKOL[Klasifikacija],0))</f>
        <v>Laze</v>
      </c>
      <c r="G378" s="13" t="str" cm="1">
        <f t="array" ref="G378">_xlfn.TEXTJOIN(", ",TRUE,IF(Tabela_odstranjevanje[Klasifikacija]=Tabela_glavno[[#This Row],[Klasifikacija]],Tabela_odstranjevanje[Prejemnik],""))</f>
        <v/>
      </c>
      <c r="H378" s="14" t="str">
        <f>IF(IFERROR(MATCH(Tabela_glavno[[#This Row],[Klasifikacija]],Tabela_mesanica_190204[Klasifikacija],0),0)&gt;0,"DA","NE")</f>
        <v>NE</v>
      </c>
      <c r="I378" s="14" t="str" cm="1">
        <f t="array" ref="I37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8" s="14" t="str">
        <f>IF(IFERROR(MATCH(Tabela_glavno[[#This Row],[Klasifikacija]],Tabela_mesanica_190208[Klasifikacija],0),0)&gt;0,"DA","NE")</f>
        <v>NE</v>
      </c>
      <c r="K378" s="14"/>
      <c r="L378" s="14" t="str">
        <f>IF(IFERROR(MATCH(Tabela_glavno[[#This Row],[Klasifikacija]],Tabela_EKO_03_03_baterije[Klasifikacija],0),0)&gt;0,"DA","NE")</f>
        <v>NE</v>
      </c>
      <c r="M378" s="15"/>
    </row>
    <row r="379" spans="1:13" ht="30" customHeight="1" thickBot="1" x14ac:dyDescent="0.3">
      <c r="A379" s="11" t="s">
        <v>556</v>
      </c>
      <c r="B379" s="12" t="str">
        <f>INDEX(Tabela_seznam_klasifikacij[Naziv odpadka],MATCH(Tabela_glavno[[#This Row],[Klasifikacija]],Tabela_seznam_klasifikacij[Klasifikacijska številka],0))</f>
        <v>Žlindra iz primarnega in sekundarnega taljenja</v>
      </c>
      <c r="C379" s="12" t="str">
        <f>IFERROR(INDEX(Tabela_porocilo_o_nevarnih_lastnostih[Opomba],MATCH(Tabela_glavno[[#This Row],[Klasifikacija]],Tabela_porocilo_o_nevarnih_lastnostih[Klasifikacija],0)),"NE")</f>
        <v>NE</v>
      </c>
      <c r="D37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79" s="13" t="str">
        <f>INDEX(Tabela_zbiralec_EKOL[Dovoljeno zbiranje],MATCH(Tabela_glavno[[#This Row],[Klasifikacija]],Tabela_zbiralec_EKOL[Klasifikacija],0))</f>
        <v>DA</v>
      </c>
      <c r="F379" s="13" t="str">
        <f>INDEX(Tabela_zbiralec_EKOL[Zbirna mesta],MATCH(Tabela_glavno[[#This Row],[Klasifikacija]],Tabela_zbiralec_EKOL[Klasifikacija],0))</f>
        <v>Laze</v>
      </c>
      <c r="G379" s="13" t="str" cm="1">
        <f t="array" ref="G379">_xlfn.TEXTJOIN(", ",TRUE,IF(Tabela_odstranjevanje[Klasifikacija]=Tabela_glavno[[#This Row],[Klasifikacija]],Tabela_odstranjevanje[Prejemnik],""))</f>
        <v/>
      </c>
      <c r="H379" s="14" t="str">
        <f>IF(IFERROR(MATCH(Tabela_glavno[[#This Row],[Klasifikacija]],Tabela_mesanica_190204[Klasifikacija],0),0)&gt;0,"DA","NE")</f>
        <v>NE</v>
      </c>
      <c r="I379" s="14" t="str" cm="1">
        <f t="array" ref="I37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79" s="14" t="str">
        <f>IF(IFERROR(MATCH(Tabela_glavno[[#This Row],[Klasifikacija]],Tabela_mesanica_190208[Klasifikacija],0),0)&gt;0,"DA","NE")</f>
        <v>NE</v>
      </c>
      <c r="K379" s="14"/>
      <c r="L379" s="14" t="str">
        <f>IF(IFERROR(MATCH(Tabela_glavno[[#This Row],[Klasifikacija]],Tabela_EKO_03_03_baterije[Klasifikacija],0),0)&gt;0,"DA","NE")</f>
        <v>NE</v>
      </c>
      <c r="M379" s="15"/>
    </row>
    <row r="380" spans="1:13" ht="30" customHeight="1" thickBot="1" x14ac:dyDescent="0.3">
      <c r="A380" s="11" t="s">
        <v>557</v>
      </c>
      <c r="B380" s="12" t="str">
        <f>INDEX(Tabela_seznam_klasifikacij[Naziv odpadka],MATCH(Tabela_glavno[[#This Row],[Klasifikacija]],Tabela_seznam_klasifikacij[Klasifikacijska številka],0))</f>
        <v>Posnemki iz primarnega in sekundarnega taljenja</v>
      </c>
      <c r="C380" s="12" t="str">
        <f>IFERROR(INDEX(Tabela_porocilo_o_nevarnih_lastnostih[Opomba],MATCH(Tabela_glavno[[#This Row],[Klasifikacija]],Tabela_porocilo_o_nevarnih_lastnostih[Klasifikacija],0)),"NE")</f>
        <v>NE</v>
      </c>
      <c r="D38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0" s="13" t="str">
        <f>INDEX(Tabela_zbiralec_EKOL[Dovoljeno zbiranje],MATCH(Tabela_glavno[[#This Row],[Klasifikacija]],Tabela_zbiralec_EKOL[Klasifikacija],0))</f>
        <v>DA</v>
      </c>
      <c r="F380" s="13" t="str">
        <f>INDEX(Tabela_zbiralec_EKOL[Zbirna mesta],MATCH(Tabela_glavno[[#This Row],[Klasifikacija]],Tabela_zbiralec_EKOL[Klasifikacija],0))</f>
        <v>Laze</v>
      </c>
      <c r="G380" s="13" t="str" cm="1">
        <f t="array" ref="G380">_xlfn.TEXTJOIN(", ",TRUE,IF(Tabela_odstranjevanje[Klasifikacija]=Tabela_glavno[[#This Row],[Klasifikacija]],Tabela_odstranjevanje[Prejemnik],""))</f>
        <v/>
      </c>
      <c r="H380" s="14" t="str">
        <f>IF(IFERROR(MATCH(Tabela_glavno[[#This Row],[Klasifikacija]],Tabela_mesanica_190204[Klasifikacija],0),0)&gt;0,"DA","NE")</f>
        <v>NE</v>
      </c>
      <c r="I380" s="14" t="str" cm="1">
        <f t="array" ref="I38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0" s="14" t="str">
        <f>IF(IFERROR(MATCH(Tabela_glavno[[#This Row],[Klasifikacija]],Tabela_mesanica_190208[Klasifikacija],0),0)&gt;0,"DA","NE")</f>
        <v>NE</v>
      </c>
      <c r="K380" s="14"/>
      <c r="L380" s="14" t="str">
        <f>IF(IFERROR(MATCH(Tabela_glavno[[#This Row],[Klasifikacija]],Tabela_EKO_03_03_baterije[Klasifikacija],0),0)&gt;0,"DA","NE")</f>
        <v>NE</v>
      </c>
      <c r="M380" s="15"/>
    </row>
    <row r="381" spans="1:13" ht="30" customHeight="1" thickBot="1" x14ac:dyDescent="0.3">
      <c r="A381" s="11" t="s">
        <v>558</v>
      </c>
      <c r="B381" s="12" t="str">
        <f>INDEX(Tabela_seznam_klasifikacij[Naziv odpadka],MATCH(Tabela_glavno[[#This Row],[Klasifikacija]],Tabela_seznam_klasifikacij[Klasifikacijska številka],0))</f>
        <v>Prah iz odpadnih plinov</v>
      </c>
      <c r="C381" s="12" t="str">
        <f>IFERROR(INDEX(Tabela_porocilo_o_nevarnih_lastnostih[Opomba],MATCH(Tabela_glavno[[#This Row],[Klasifikacija]],Tabela_porocilo_o_nevarnih_lastnostih[Klasifikacija],0)),"NE")</f>
        <v>NE</v>
      </c>
      <c r="D38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1" s="13" t="str">
        <f>INDEX(Tabela_zbiralec_EKOL[Dovoljeno zbiranje],MATCH(Tabela_glavno[[#This Row],[Klasifikacija]],Tabela_zbiralec_EKOL[Klasifikacija],0))</f>
        <v>DA</v>
      </c>
      <c r="F381" s="13" t="str">
        <f>INDEX(Tabela_zbiralec_EKOL[Zbirna mesta],MATCH(Tabela_glavno[[#This Row],[Klasifikacija]],Tabela_zbiralec_EKOL[Klasifikacija],0))</f>
        <v>Laze</v>
      </c>
      <c r="G381" s="13" t="str" cm="1">
        <f t="array" ref="G381">_xlfn.TEXTJOIN(", ",TRUE,IF(Tabela_odstranjevanje[Klasifikacija]=Tabela_glavno[[#This Row],[Klasifikacija]],Tabela_odstranjevanje[Prejemnik],""))</f>
        <v/>
      </c>
      <c r="H381" s="14" t="str">
        <f>IF(IFERROR(MATCH(Tabela_glavno[[#This Row],[Klasifikacija]],Tabela_mesanica_190204[Klasifikacija],0),0)&gt;0,"DA","NE")</f>
        <v>NE</v>
      </c>
      <c r="I381" s="14" t="str" cm="1">
        <f t="array" ref="I38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1" s="14" t="str">
        <f>IF(IFERROR(MATCH(Tabela_glavno[[#This Row],[Klasifikacija]],Tabela_mesanica_190208[Klasifikacija],0),0)&gt;0,"DA","NE")</f>
        <v>NE</v>
      </c>
      <c r="K381" s="14"/>
      <c r="L381" s="14" t="str">
        <f>IF(IFERROR(MATCH(Tabela_glavno[[#This Row],[Klasifikacija]],Tabela_EKO_03_03_baterije[Klasifikacija],0),0)&gt;0,"DA","NE")</f>
        <v>NE</v>
      </c>
      <c r="M381" s="15"/>
    </row>
    <row r="382" spans="1:13" ht="30" customHeight="1" thickBot="1" x14ac:dyDescent="0.3">
      <c r="A382" s="11" t="s">
        <v>559</v>
      </c>
      <c r="B382" s="12" t="str">
        <f>INDEX(Tabela_seznam_klasifikacij[Naziv odpadka],MATCH(Tabela_glavno[[#This Row],[Klasifikacija]],Tabela_seznam_klasifikacij[Klasifikacijska številka],0))</f>
        <v>Drugi delci in prah</v>
      </c>
      <c r="C382" s="12" t="str">
        <f>IFERROR(INDEX(Tabela_porocilo_o_nevarnih_lastnostih[Opomba],MATCH(Tabela_glavno[[#This Row],[Klasifikacija]],Tabela_porocilo_o_nevarnih_lastnostih[Klasifikacija],0)),"NE")</f>
        <v>NE</v>
      </c>
      <c r="D38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2" s="13" t="str">
        <f>INDEX(Tabela_zbiralec_EKOL[Dovoljeno zbiranje],MATCH(Tabela_glavno[[#This Row],[Klasifikacija]],Tabela_zbiralec_EKOL[Klasifikacija],0))</f>
        <v>DA</v>
      </c>
      <c r="F382" s="13" t="str">
        <f>INDEX(Tabela_zbiralec_EKOL[Zbirna mesta],MATCH(Tabela_glavno[[#This Row],[Klasifikacija]],Tabela_zbiralec_EKOL[Klasifikacija],0))</f>
        <v>Laze</v>
      </c>
      <c r="G382" s="13" t="str" cm="1">
        <f t="array" ref="G382">_xlfn.TEXTJOIN(", ",TRUE,IF(Tabela_odstranjevanje[Klasifikacija]=Tabela_glavno[[#This Row],[Klasifikacija]],Tabela_odstranjevanje[Prejemnik],""))</f>
        <v/>
      </c>
      <c r="H382" s="14" t="str">
        <f>IF(IFERROR(MATCH(Tabela_glavno[[#This Row],[Klasifikacija]],Tabela_mesanica_190204[Klasifikacija],0),0)&gt;0,"DA","NE")</f>
        <v>NE</v>
      </c>
      <c r="I382" s="14" t="str" cm="1">
        <f t="array" ref="I38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2" s="14" t="str">
        <f>IF(IFERROR(MATCH(Tabela_glavno[[#This Row],[Klasifikacija]],Tabela_mesanica_190208[Klasifikacija],0),0)&gt;0,"DA","NE")</f>
        <v>NE</v>
      </c>
      <c r="K382" s="14"/>
      <c r="L382" s="14" t="str">
        <f>IF(IFERROR(MATCH(Tabela_glavno[[#This Row],[Klasifikacija]],Tabela_EKO_03_03_baterije[Klasifikacija],0),0)&gt;0,"DA","NE")</f>
        <v>NE</v>
      </c>
      <c r="M382" s="15"/>
    </row>
    <row r="383" spans="1:13" ht="30" customHeight="1" thickBot="1" x14ac:dyDescent="0.3">
      <c r="A383" s="11" t="s">
        <v>560</v>
      </c>
      <c r="B383" s="12" t="str">
        <f>INDEX(Tabela_seznam_klasifikacij[Naziv odpadka],MATCH(Tabela_glavno[[#This Row],[Klasifikacija]],Tabela_seznam_klasifikacij[Klasifikacijska številka],0))</f>
        <v>Trdni odpadki iz čiščenja odpadnih plinov</v>
      </c>
      <c r="C383" s="12" t="str">
        <f>IFERROR(INDEX(Tabela_porocilo_o_nevarnih_lastnostih[Opomba],MATCH(Tabela_glavno[[#This Row],[Klasifikacija]],Tabela_porocilo_o_nevarnih_lastnostih[Klasifikacija],0)),"NE")</f>
        <v>NE</v>
      </c>
      <c r="D38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3" s="13" t="str">
        <f>INDEX(Tabela_zbiralec_EKOL[Dovoljeno zbiranje],MATCH(Tabela_glavno[[#This Row],[Klasifikacija]],Tabela_zbiralec_EKOL[Klasifikacija],0))</f>
        <v>DA</v>
      </c>
      <c r="F383" s="13" t="str">
        <f>INDEX(Tabela_zbiralec_EKOL[Zbirna mesta],MATCH(Tabela_glavno[[#This Row],[Klasifikacija]],Tabela_zbiralec_EKOL[Klasifikacija],0))</f>
        <v>Laze</v>
      </c>
      <c r="G383" s="13" t="str" cm="1">
        <f t="array" ref="G383">_xlfn.TEXTJOIN(", ",TRUE,IF(Tabela_odstranjevanje[Klasifikacija]=Tabela_glavno[[#This Row],[Klasifikacija]],Tabela_odstranjevanje[Prejemnik],""))</f>
        <v/>
      </c>
      <c r="H383" s="14" t="str">
        <f>IF(IFERROR(MATCH(Tabela_glavno[[#This Row],[Klasifikacija]],Tabela_mesanica_190204[Klasifikacija],0),0)&gt;0,"DA","NE")</f>
        <v>NE</v>
      </c>
      <c r="I383" s="14" t="str" cm="1">
        <f t="array" ref="I38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3" s="14" t="str">
        <f>IF(IFERROR(MATCH(Tabela_glavno[[#This Row],[Klasifikacija]],Tabela_mesanica_190208[Klasifikacija],0),0)&gt;0,"DA","NE")</f>
        <v>NE</v>
      </c>
      <c r="K383" s="14"/>
      <c r="L383" s="14" t="str">
        <f>IF(IFERROR(MATCH(Tabela_glavno[[#This Row],[Klasifikacija]],Tabela_EKO_03_03_baterije[Klasifikacija],0),0)&gt;0,"DA","NE")</f>
        <v>NE</v>
      </c>
      <c r="M383" s="15"/>
    </row>
    <row r="384" spans="1:13" ht="30" customHeight="1" thickBot="1" x14ac:dyDescent="0.3">
      <c r="A384" s="11" t="s">
        <v>561</v>
      </c>
      <c r="B384" s="12" t="str">
        <f>INDEX(Tabela_seznam_klasifikacij[Naziv odpadka],MATCH(Tabela_glavno[[#This Row],[Klasifikacija]],Tabela_seznam_klasifikacij[Klasifikacijska številka],0))</f>
        <v>Mulji in filrne pogače iz čiščenja odpadnih plinov</v>
      </c>
      <c r="C384" s="12" t="str">
        <f>IFERROR(INDEX(Tabela_porocilo_o_nevarnih_lastnostih[Opomba],MATCH(Tabela_glavno[[#This Row],[Klasifikacija]],Tabela_porocilo_o_nevarnih_lastnostih[Klasifikacija],0)),"NE")</f>
        <v>NE</v>
      </c>
      <c r="D38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4" s="13" t="str">
        <f>INDEX(Tabela_zbiralec_EKOL[Dovoljeno zbiranje],MATCH(Tabela_glavno[[#This Row],[Klasifikacija]],Tabela_zbiralec_EKOL[Klasifikacija],0))</f>
        <v>DA</v>
      </c>
      <c r="F384" s="13" t="str">
        <f>INDEX(Tabela_zbiralec_EKOL[Zbirna mesta],MATCH(Tabela_glavno[[#This Row],[Klasifikacija]],Tabela_zbiralec_EKOL[Klasifikacija],0))</f>
        <v>Laze</v>
      </c>
      <c r="G384" s="13" t="str" cm="1">
        <f t="array" ref="G384">_xlfn.TEXTJOIN(", ",TRUE,IF(Tabela_odstranjevanje[Klasifikacija]=Tabela_glavno[[#This Row],[Klasifikacija]],Tabela_odstranjevanje[Prejemnik],""))</f>
        <v/>
      </c>
      <c r="H384" s="14" t="str">
        <f>IF(IFERROR(MATCH(Tabela_glavno[[#This Row],[Klasifikacija]],Tabela_mesanica_190204[Klasifikacija],0),0)&gt;0,"DA","NE")</f>
        <v>NE</v>
      </c>
      <c r="I384" s="14" t="str" cm="1">
        <f t="array" ref="I38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4" s="14" t="str">
        <f>IF(IFERROR(MATCH(Tabela_glavno[[#This Row],[Klasifikacija]],Tabela_mesanica_190208[Klasifikacija],0),0)&gt;0,"DA","NE")</f>
        <v>NE</v>
      </c>
      <c r="K384" s="14"/>
      <c r="L384" s="14" t="str">
        <f>IF(IFERROR(MATCH(Tabela_glavno[[#This Row],[Klasifikacija]],Tabela_EKO_03_03_baterije[Klasifikacija],0),0)&gt;0,"DA","NE")</f>
        <v>NE</v>
      </c>
      <c r="M384" s="15"/>
    </row>
    <row r="385" spans="1:13" ht="30" customHeight="1" thickBot="1" x14ac:dyDescent="0.3">
      <c r="A385" s="11" t="s">
        <v>562</v>
      </c>
      <c r="B385" s="12" t="str">
        <f>INDEX(Tabela_seznam_klasifikacij[Naziv odpadka],MATCH(Tabela_glavno[[#This Row],[Klasifikacija]],Tabela_seznam_klasifikacij[Klasifikacijska številka],0))</f>
        <v>Odpadki iz obdelave hladilne vode, ki vsebujejo olja</v>
      </c>
      <c r="C385" s="12" t="str">
        <f>IFERROR(INDEX(Tabela_porocilo_o_nevarnih_lastnostih[Opomba],MATCH(Tabela_glavno[[#This Row],[Klasifikacija]],Tabela_porocilo_o_nevarnih_lastnostih[Klasifikacija],0)),"NE")</f>
        <v>NE</v>
      </c>
      <c r="D38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5" s="13" t="str">
        <f>INDEX(Tabela_zbiralec_EKOL[Dovoljeno zbiranje],MATCH(Tabela_glavno[[#This Row],[Klasifikacija]],Tabela_zbiralec_EKOL[Klasifikacija],0))</f>
        <v>DA</v>
      </c>
      <c r="F385" s="13" t="str">
        <f>INDEX(Tabela_zbiralec_EKOL[Zbirna mesta],MATCH(Tabela_glavno[[#This Row],[Klasifikacija]],Tabela_zbiralec_EKOL[Klasifikacija],0))</f>
        <v>Laze</v>
      </c>
      <c r="G385" s="13" t="str" cm="1">
        <f t="array" ref="G385">_xlfn.TEXTJOIN(", ",TRUE,IF(Tabela_odstranjevanje[Klasifikacija]=Tabela_glavno[[#This Row],[Klasifikacija]],Tabela_odstranjevanje[Prejemnik],""))</f>
        <v/>
      </c>
      <c r="H385" s="14" t="str">
        <f>IF(IFERROR(MATCH(Tabela_glavno[[#This Row],[Klasifikacija]],Tabela_mesanica_190204[Klasifikacija],0),0)&gt;0,"DA","NE")</f>
        <v>NE</v>
      </c>
      <c r="I385" s="14" t="str" cm="1">
        <f t="array" ref="I38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5" s="14" t="str">
        <f>IF(IFERROR(MATCH(Tabela_glavno[[#This Row],[Klasifikacija]],Tabela_mesanica_190208[Klasifikacija],0),0)&gt;0,"DA","NE")</f>
        <v>NE</v>
      </c>
      <c r="K385" s="14"/>
      <c r="L385" s="14" t="str">
        <f>IF(IFERROR(MATCH(Tabela_glavno[[#This Row],[Klasifikacija]],Tabela_EKO_03_03_baterije[Klasifikacija],0),0)&gt;0,"DA","NE")</f>
        <v>NE</v>
      </c>
      <c r="M385" s="15"/>
    </row>
    <row r="386" spans="1:13" ht="30" customHeight="1" thickBot="1" x14ac:dyDescent="0.3">
      <c r="A386" s="11" t="s">
        <v>564</v>
      </c>
      <c r="B386" s="12" t="str">
        <f>INDEX(Tabela_seznam_klasifikacij[Naziv odpadka],MATCH(Tabela_glavno[[#This Row],[Klasifikacija]],Tabela_seznam_klasifikacij[Klasifikacijska številka],0))</f>
        <v>Odpadki iz obdelave hladilne vode, ki niso navedeni pod 10 06 09</v>
      </c>
      <c r="C386" s="12" t="str">
        <f>IFERROR(INDEX(Tabela_porocilo_o_nevarnih_lastnostih[Opomba],MATCH(Tabela_glavno[[#This Row],[Klasifikacija]],Tabela_porocilo_o_nevarnih_lastnostih[Klasifikacija],0)),"NE")</f>
        <v>NE</v>
      </c>
      <c r="D38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6" s="13" t="str">
        <f>INDEX(Tabela_zbiralec_EKOL[Dovoljeno zbiranje],MATCH(Tabela_glavno[[#This Row],[Klasifikacija]],Tabela_zbiralec_EKOL[Klasifikacija],0))</f>
        <v>DA</v>
      </c>
      <c r="F386" s="13" t="str">
        <f>INDEX(Tabela_zbiralec_EKOL[Zbirna mesta],MATCH(Tabela_glavno[[#This Row],[Klasifikacija]],Tabela_zbiralec_EKOL[Klasifikacija],0))</f>
        <v>Laze</v>
      </c>
      <c r="G386" s="13" t="str" cm="1">
        <f t="array" ref="G386">_xlfn.TEXTJOIN(", ",TRUE,IF(Tabela_odstranjevanje[Klasifikacija]=Tabela_glavno[[#This Row],[Klasifikacija]],Tabela_odstranjevanje[Prejemnik],""))</f>
        <v/>
      </c>
      <c r="H386" s="14" t="str">
        <f>IF(IFERROR(MATCH(Tabela_glavno[[#This Row],[Klasifikacija]],Tabela_mesanica_190204[Klasifikacija],0),0)&gt;0,"DA","NE")</f>
        <v>NE</v>
      </c>
      <c r="I386" s="14" t="str" cm="1">
        <f t="array" ref="I38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6" s="14" t="str">
        <f>IF(IFERROR(MATCH(Tabela_glavno[[#This Row],[Klasifikacija]],Tabela_mesanica_190208[Klasifikacija],0),0)&gt;0,"DA","NE")</f>
        <v>NE</v>
      </c>
      <c r="K386" s="14"/>
      <c r="L386" s="14" t="str">
        <f>IF(IFERROR(MATCH(Tabela_glavno[[#This Row],[Klasifikacija]],Tabela_EKO_03_03_baterije[Klasifikacija],0),0)&gt;0,"DA","NE")</f>
        <v>NE</v>
      </c>
      <c r="M386" s="15"/>
    </row>
    <row r="387" spans="1:13" ht="30" customHeight="1" thickBot="1" x14ac:dyDescent="0.3">
      <c r="A387" s="11" t="s">
        <v>563</v>
      </c>
      <c r="B387" s="12" t="str">
        <f>INDEX(Tabela_seznam_klasifikacij[Naziv odpadka],MATCH(Tabela_glavno[[#This Row],[Klasifikacija]],Tabela_seznam_klasifikacij[Klasifikacijska številka],0))</f>
        <v>Drugi tovrstni odpadki</v>
      </c>
      <c r="C387" s="12" t="str">
        <f>IFERROR(INDEX(Tabela_porocilo_o_nevarnih_lastnostih[Opomba],MATCH(Tabela_glavno[[#This Row],[Klasifikacija]],Tabela_porocilo_o_nevarnih_lastnostih[Klasifikacija],0)),"NE")</f>
        <v>NE</v>
      </c>
      <c r="D38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7" s="13" t="str">
        <f>INDEX(Tabela_zbiralec_EKOL[Dovoljeno zbiranje],MATCH(Tabela_glavno[[#This Row],[Klasifikacija]],Tabela_zbiralec_EKOL[Klasifikacija],0))</f>
        <v>DA</v>
      </c>
      <c r="F387" s="13" t="str">
        <f>INDEX(Tabela_zbiralec_EKOL[Zbirna mesta],MATCH(Tabela_glavno[[#This Row],[Klasifikacija]],Tabela_zbiralec_EKOL[Klasifikacija],0))</f>
        <v>Laze</v>
      </c>
      <c r="G387" s="13" t="str" cm="1">
        <f t="array" ref="G387">_xlfn.TEXTJOIN(", ",TRUE,IF(Tabela_odstranjevanje[Klasifikacija]=Tabela_glavno[[#This Row],[Klasifikacija]],Tabela_odstranjevanje[Prejemnik],""))</f>
        <v/>
      </c>
      <c r="H387" s="14" t="str">
        <f>IF(IFERROR(MATCH(Tabela_glavno[[#This Row],[Klasifikacija]],Tabela_mesanica_190204[Klasifikacija],0),0)&gt;0,"DA","NE")</f>
        <v>NE</v>
      </c>
      <c r="I387" s="14" t="str" cm="1">
        <f t="array" ref="I38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7" s="14" t="str">
        <f>IF(IFERROR(MATCH(Tabela_glavno[[#This Row],[Klasifikacija]],Tabela_mesanica_190208[Klasifikacija],0),0)&gt;0,"DA","NE")</f>
        <v>NE</v>
      </c>
      <c r="K387" s="14"/>
      <c r="L387" s="14" t="str">
        <f>IF(IFERROR(MATCH(Tabela_glavno[[#This Row],[Klasifikacija]],Tabela_EKO_03_03_baterije[Klasifikacija],0),0)&gt;0,"DA","NE")</f>
        <v>NE</v>
      </c>
      <c r="M387" s="15"/>
    </row>
    <row r="388" spans="1:13" ht="30" customHeight="1" thickBot="1" x14ac:dyDescent="0.3">
      <c r="A388" s="11" t="s">
        <v>565</v>
      </c>
      <c r="B388" s="12" t="str">
        <f>INDEX(Tabela_seznam_klasifikacij[Naziv odpadka],MATCH(Tabela_glavno[[#This Row],[Klasifikacija]],Tabela_seznam_klasifikacij[Klasifikacijska številka],0))</f>
        <v>Žlindra iz primarnega in sekundarnega taljenja</v>
      </c>
      <c r="C388" s="12" t="str">
        <f>IFERROR(INDEX(Tabela_porocilo_o_nevarnih_lastnostih[Opomba],MATCH(Tabela_glavno[[#This Row],[Klasifikacija]],Tabela_porocilo_o_nevarnih_lastnostih[Klasifikacija],0)),"NE")</f>
        <v>NE</v>
      </c>
      <c r="D38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8" s="13" t="str">
        <f>INDEX(Tabela_zbiralec_EKOL[Dovoljeno zbiranje],MATCH(Tabela_glavno[[#This Row],[Klasifikacija]],Tabela_zbiralec_EKOL[Klasifikacija],0))</f>
        <v>DA</v>
      </c>
      <c r="F388" s="13" t="str">
        <f>INDEX(Tabela_zbiralec_EKOL[Zbirna mesta],MATCH(Tabela_glavno[[#This Row],[Klasifikacija]],Tabela_zbiralec_EKOL[Klasifikacija],0))</f>
        <v>Laze</v>
      </c>
      <c r="G388" s="13" t="str" cm="1">
        <f t="array" ref="G388">_xlfn.TEXTJOIN(", ",TRUE,IF(Tabela_odstranjevanje[Klasifikacija]=Tabela_glavno[[#This Row],[Klasifikacija]],Tabela_odstranjevanje[Prejemnik],""))</f>
        <v/>
      </c>
      <c r="H388" s="14" t="str">
        <f>IF(IFERROR(MATCH(Tabela_glavno[[#This Row],[Klasifikacija]],Tabela_mesanica_190204[Klasifikacija],0),0)&gt;0,"DA","NE")</f>
        <v>NE</v>
      </c>
      <c r="I388" s="14" t="str" cm="1">
        <f t="array" ref="I38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8" s="14" t="str">
        <f>IF(IFERROR(MATCH(Tabela_glavno[[#This Row],[Klasifikacija]],Tabela_mesanica_190208[Klasifikacija],0),0)&gt;0,"DA","NE")</f>
        <v>NE</v>
      </c>
      <c r="K388" s="14"/>
      <c r="L388" s="14" t="str">
        <f>IF(IFERROR(MATCH(Tabela_glavno[[#This Row],[Klasifikacija]],Tabela_EKO_03_03_baterije[Klasifikacija],0),0)&gt;0,"DA","NE")</f>
        <v>NE</v>
      </c>
      <c r="M388" s="15"/>
    </row>
    <row r="389" spans="1:13" ht="30" customHeight="1" thickBot="1" x14ac:dyDescent="0.3">
      <c r="A389" s="11" t="s">
        <v>566</v>
      </c>
      <c r="B389" s="12" t="str">
        <f>INDEX(Tabela_seznam_klasifikacij[Naziv odpadka],MATCH(Tabela_glavno[[#This Row],[Klasifikacija]],Tabela_seznam_klasifikacij[Klasifikacijska številka],0))</f>
        <v>Posnemki iz primarnega in sekundarnega taljenja</v>
      </c>
      <c r="C389" s="12" t="str">
        <f>IFERROR(INDEX(Tabela_porocilo_o_nevarnih_lastnostih[Opomba],MATCH(Tabela_glavno[[#This Row],[Klasifikacija]],Tabela_porocilo_o_nevarnih_lastnostih[Klasifikacija],0)),"NE")</f>
        <v>NE</v>
      </c>
      <c r="D38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89" s="13" t="str">
        <f>INDEX(Tabela_zbiralec_EKOL[Dovoljeno zbiranje],MATCH(Tabela_glavno[[#This Row],[Klasifikacija]],Tabela_zbiralec_EKOL[Klasifikacija],0))</f>
        <v>DA</v>
      </c>
      <c r="F389" s="13" t="str">
        <f>INDEX(Tabela_zbiralec_EKOL[Zbirna mesta],MATCH(Tabela_glavno[[#This Row],[Klasifikacija]],Tabela_zbiralec_EKOL[Klasifikacija],0))</f>
        <v>Laze</v>
      </c>
      <c r="G389" s="13" t="str" cm="1">
        <f t="array" ref="G389">_xlfn.TEXTJOIN(", ",TRUE,IF(Tabela_odstranjevanje[Klasifikacija]=Tabela_glavno[[#This Row],[Klasifikacija]],Tabela_odstranjevanje[Prejemnik],""))</f>
        <v/>
      </c>
      <c r="H389" s="14" t="str">
        <f>IF(IFERROR(MATCH(Tabela_glavno[[#This Row],[Klasifikacija]],Tabela_mesanica_190204[Klasifikacija],0),0)&gt;0,"DA","NE")</f>
        <v>NE</v>
      </c>
      <c r="I389" s="14" t="str" cm="1">
        <f t="array" ref="I38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89" s="14" t="str">
        <f>IF(IFERROR(MATCH(Tabela_glavno[[#This Row],[Klasifikacija]],Tabela_mesanica_190208[Klasifikacija],0),0)&gt;0,"DA","NE")</f>
        <v>NE</v>
      </c>
      <c r="K389" s="14"/>
      <c r="L389" s="14" t="str">
        <f>IF(IFERROR(MATCH(Tabela_glavno[[#This Row],[Klasifikacija]],Tabela_EKO_03_03_baterije[Klasifikacija],0),0)&gt;0,"DA","NE")</f>
        <v>NE</v>
      </c>
      <c r="M389" s="15"/>
    </row>
    <row r="390" spans="1:13" ht="30" customHeight="1" thickBot="1" x14ac:dyDescent="0.3">
      <c r="A390" s="11" t="s">
        <v>567</v>
      </c>
      <c r="B390" s="12" t="str">
        <f>INDEX(Tabela_seznam_klasifikacij[Naziv odpadka],MATCH(Tabela_glavno[[#This Row],[Klasifikacija]],Tabela_seznam_klasifikacij[Klasifikacijska številka],0))</f>
        <v>Trdni odpadki iz čiščenja odpadnih plinov</v>
      </c>
      <c r="C390" s="12" t="str">
        <f>IFERROR(INDEX(Tabela_porocilo_o_nevarnih_lastnostih[Opomba],MATCH(Tabela_glavno[[#This Row],[Klasifikacija]],Tabela_porocilo_o_nevarnih_lastnostih[Klasifikacija],0)),"NE")</f>
        <v>NE</v>
      </c>
      <c r="D39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0" s="13" t="str">
        <f>INDEX(Tabela_zbiralec_EKOL[Dovoljeno zbiranje],MATCH(Tabela_glavno[[#This Row],[Klasifikacija]],Tabela_zbiralec_EKOL[Klasifikacija],0))</f>
        <v>DA</v>
      </c>
      <c r="F390" s="13" t="str">
        <f>INDEX(Tabela_zbiralec_EKOL[Zbirna mesta],MATCH(Tabela_glavno[[#This Row],[Klasifikacija]],Tabela_zbiralec_EKOL[Klasifikacija],0))</f>
        <v>Laze</v>
      </c>
      <c r="G390" s="13" t="str" cm="1">
        <f t="array" ref="G390">_xlfn.TEXTJOIN(", ",TRUE,IF(Tabela_odstranjevanje[Klasifikacija]=Tabela_glavno[[#This Row],[Klasifikacija]],Tabela_odstranjevanje[Prejemnik],""))</f>
        <v/>
      </c>
      <c r="H390" s="14" t="str">
        <f>IF(IFERROR(MATCH(Tabela_glavno[[#This Row],[Klasifikacija]],Tabela_mesanica_190204[Klasifikacija],0),0)&gt;0,"DA","NE")</f>
        <v>NE</v>
      </c>
      <c r="I390" s="14" t="str" cm="1">
        <f t="array" ref="I39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0" s="14" t="str">
        <f>IF(IFERROR(MATCH(Tabela_glavno[[#This Row],[Klasifikacija]],Tabela_mesanica_190208[Klasifikacija],0),0)&gt;0,"DA","NE")</f>
        <v>NE</v>
      </c>
      <c r="K390" s="14"/>
      <c r="L390" s="14" t="str">
        <f>IF(IFERROR(MATCH(Tabela_glavno[[#This Row],[Klasifikacija]],Tabela_EKO_03_03_baterije[Klasifikacija],0),0)&gt;0,"DA","NE")</f>
        <v>NE</v>
      </c>
      <c r="M390" s="15"/>
    </row>
    <row r="391" spans="1:13" ht="30" customHeight="1" thickBot="1" x14ac:dyDescent="0.3">
      <c r="A391" s="11" t="s">
        <v>568</v>
      </c>
      <c r="B391" s="12" t="str">
        <f>INDEX(Tabela_seznam_klasifikacij[Naziv odpadka],MATCH(Tabela_glavno[[#This Row],[Klasifikacija]],Tabela_seznam_klasifikacij[Klasifikacijska številka],0))</f>
        <v>Drugi delci in prah</v>
      </c>
      <c r="C391" s="12" t="str">
        <f>IFERROR(INDEX(Tabela_porocilo_o_nevarnih_lastnostih[Opomba],MATCH(Tabela_glavno[[#This Row],[Klasifikacija]],Tabela_porocilo_o_nevarnih_lastnostih[Klasifikacija],0)),"NE")</f>
        <v>NE</v>
      </c>
      <c r="D39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1" s="13" t="str">
        <f>INDEX(Tabela_zbiralec_EKOL[Dovoljeno zbiranje],MATCH(Tabela_glavno[[#This Row],[Klasifikacija]],Tabela_zbiralec_EKOL[Klasifikacija],0))</f>
        <v>DA</v>
      </c>
      <c r="F391" s="13" t="str">
        <f>INDEX(Tabela_zbiralec_EKOL[Zbirna mesta],MATCH(Tabela_glavno[[#This Row],[Klasifikacija]],Tabela_zbiralec_EKOL[Klasifikacija],0))</f>
        <v>Laze</v>
      </c>
      <c r="G391" s="13" t="str" cm="1">
        <f t="array" ref="G391">_xlfn.TEXTJOIN(", ",TRUE,IF(Tabela_odstranjevanje[Klasifikacija]=Tabela_glavno[[#This Row],[Klasifikacija]],Tabela_odstranjevanje[Prejemnik],""))</f>
        <v/>
      </c>
      <c r="H391" s="14" t="str">
        <f>IF(IFERROR(MATCH(Tabela_glavno[[#This Row],[Klasifikacija]],Tabela_mesanica_190204[Klasifikacija],0),0)&gt;0,"DA","NE")</f>
        <v>NE</v>
      </c>
      <c r="I391" s="14" t="str" cm="1">
        <f t="array" ref="I39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1" s="14" t="str">
        <f>IF(IFERROR(MATCH(Tabela_glavno[[#This Row],[Klasifikacija]],Tabela_mesanica_190208[Klasifikacija],0),0)&gt;0,"DA","NE")</f>
        <v>NE</v>
      </c>
      <c r="K391" s="14"/>
      <c r="L391" s="14" t="str">
        <f>IF(IFERROR(MATCH(Tabela_glavno[[#This Row],[Klasifikacija]],Tabela_EKO_03_03_baterije[Klasifikacija],0),0)&gt;0,"DA","NE")</f>
        <v>NE</v>
      </c>
      <c r="M391" s="15"/>
    </row>
    <row r="392" spans="1:13" ht="30" customHeight="1" thickBot="1" x14ac:dyDescent="0.3">
      <c r="A392" s="11" t="s">
        <v>569</v>
      </c>
      <c r="B392" s="12" t="str">
        <f>INDEX(Tabela_seznam_klasifikacij[Naziv odpadka],MATCH(Tabela_glavno[[#This Row],[Klasifikacija]],Tabela_seznam_klasifikacij[Klasifikacijska številka],0))</f>
        <v>Mulji in filrtne pogače iz čiščenja odpadnih plinov</v>
      </c>
      <c r="C392" s="12" t="str">
        <f>IFERROR(INDEX(Tabela_porocilo_o_nevarnih_lastnostih[Opomba],MATCH(Tabela_glavno[[#This Row],[Klasifikacija]],Tabela_porocilo_o_nevarnih_lastnostih[Klasifikacija],0)),"NE")</f>
        <v>NE</v>
      </c>
      <c r="D39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2" s="13" t="str">
        <f>INDEX(Tabela_zbiralec_EKOL[Dovoljeno zbiranje],MATCH(Tabela_glavno[[#This Row],[Klasifikacija]],Tabela_zbiralec_EKOL[Klasifikacija],0))</f>
        <v>DA</v>
      </c>
      <c r="F392" s="13" t="str">
        <f>INDEX(Tabela_zbiralec_EKOL[Zbirna mesta],MATCH(Tabela_glavno[[#This Row],[Klasifikacija]],Tabela_zbiralec_EKOL[Klasifikacija],0))</f>
        <v>Laze</v>
      </c>
      <c r="G392" s="13" t="str" cm="1">
        <f t="array" ref="G392">_xlfn.TEXTJOIN(", ",TRUE,IF(Tabela_odstranjevanje[Klasifikacija]=Tabela_glavno[[#This Row],[Klasifikacija]],Tabela_odstranjevanje[Prejemnik],""))</f>
        <v/>
      </c>
      <c r="H392" s="14" t="str">
        <f>IF(IFERROR(MATCH(Tabela_glavno[[#This Row],[Klasifikacija]],Tabela_mesanica_190204[Klasifikacija],0),0)&gt;0,"DA","NE")</f>
        <v>NE</v>
      </c>
      <c r="I392" s="14" t="str" cm="1">
        <f t="array" ref="I39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2" s="14" t="str">
        <f>IF(IFERROR(MATCH(Tabela_glavno[[#This Row],[Klasifikacija]],Tabela_mesanica_190208[Klasifikacija],0),0)&gt;0,"DA","NE")</f>
        <v>NE</v>
      </c>
      <c r="K392" s="14"/>
      <c r="L392" s="14" t="str">
        <f>IF(IFERROR(MATCH(Tabela_glavno[[#This Row],[Klasifikacija]],Tabela_EKO_03_03_baterije[Klasifikacija],0),0)&gt;0,"DA","NE")</f>
        <v>NE</v>
      </c>
      <c r="M392" s="15"/>
    </row>
    <row r="393" spans="1:13" ht="30" customHeight="1" thickBot="1" x14ac:dyDescent="0.3">
      <c r="A393" s="11" t="s">
        <v>570</v>
      </c>
      <c r="B393" s="12" t="str">
        <f>INDEX(Tabela_seznam_klasifikacij[Naziv odpadka],MATCH(Tabela_glavno[[#This Row],[Klasifikacija]],Tabela_seznam_klasifikacij[Klasifikacijska številka],0))</f>
        <v>Odpadki iz obdelave hladilne vode, ki vsebujejo olja</v>
      </c>
      <c r="C393" s="12" t="str">
        <f>IFERROR(INDEX(Tabela_porocilo_o_nevarnih_lastnostih[Opomba],MATCH(Tabela_glavno[[#This Row],[Klasifikacija]],Tabela_porocilo_o_nevarnih_lastnostih[Klasifikacija],0)),"NE")</f>
        <v>NE</v>
      </c>
      <c r="D39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3" s="13" t="str">
        <f>INDEX(Tabela_zbiralec_EKOL[Dovoljeno zbiranje],MATCH(Tabela_glavno[[#This Row],[Klasifikacija]],Tabela_zbiralec_EKOL[Klasifikacija],0))</f>
        <v>DA</v>
      </c>
      <c r="F393" s="13" t="str">
        <f>INDEX(Tabela_zbiralec_EKOL[Zbirna mesta],MATCH(Tabela_glavno[[#This Row],[Klasifikacija]],Tabela_zbiralec_EKOL[Klasifikacija],0))</f>
        <v>Laze</v>
      </c>
      <c r="G393" s="13" t="str" cm="1">
        <f t="array" ref="G393">_xlfn.TEXTJOIN(", ",TRUE,IF(Tabela_odstranjevanje[Klasifikacija]=Tabela_glavno[[#This Row],[Klasifikacija]],Tabela_odstranjevanje[Prejemnik],""))</f>
        <v/>
      </c>
      <c r="H393" s="14" t="str">
        <f>IF(IFERROR(MATCH(Tabela_glavno[[#This Row],[Klasifikacija]],Tabela_mesanica_190204[Klasifikacija],0),0)&gt;0,"DA","NE")</f>
        <v>NE</v>
      </c>
      <c r="I393" s="14" t="str" cm="1">
        <f t="array" ref="I39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3" s="14" t="str">
        <f>IF(IFERROR(MATCH(Tabela_glavno[[#This Row],[Klasifikacija]],Tabela_mesanica_190208[Klasifikacija],0),0)&gt;0,"DA","NE")</f>
        <v>NE</v>
      </c>
      <c r="K393" s="14"/>
      <c r="L393" s="14" t="str">
        <f>IF(IFERROR(MATCH(Tabela_glavno[[#This Row],[Klasifikacija]],Tabela_EKO_03_03_baterije[Klasifikacija],0),0)&gt;0,"DA","NE")</f>
        <v>NE</v>
      </c>
      <c r="M393" s="15"/>
    </row>
    <row r="394" spans="1:13" ht="30" customHeight="1" thickBot="1" x14ac:dyDescent="0.3">
      <c r="A394" s="11" t="s">
        <v>571</v>
      </c>
      <c r="B394" s="12" t="str">
        <f>INDEX(Tabela_seznam_klasifikacij[Naziv odpadka],MATCH(Tabela_glavno[[#This Row],[Klasifikacija]],Tabela_seznam_klasifikacij[Klasifikacijska številka],0))</f>
        <v>Odpadki iz obdelave hladilne vode, ki niso navedeni pod 10 07 07</v>
      </c>
      <c r="C394" s="12" t="str">
        <f>IFERROR(INDEX(Tabela_porocilo_o_nevarnih_lastnostih[Opomba],MATCH(Tabela_glavno[[#This Row],[Klasifikacija]],Tabela_porocilo_o_nevarnih_lastnostih[Klasifikacija],0)),"NE")</f>
        <v>NE</v>
      </c>
      <c r="D39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4" s="13" t="str">
        <f>INDEX(Tabela_zbiralec_EKOL[Dovoljeno zbiranje],MATCH(Tabela_glavno[[#This Row],[Klasifikacija]],Tabela_zbiralec_EKOL[Klasifikacija],0))</f>
        <v>DA</v>
      </c>
      <c r="F394" s="13" t="str">
        <f>INDEX(Tabela_zbiralec_EKOL[Zbirna mesta],MATCH(Tabela_glavno[[#This Row],[Klasifikacija]],Tabela_zbiralec_EKOL[Klasifikacija],0))</f>
        <v>Laze</v>
      </c>
      <c r="G394" s="13" t="str" cm="1">
        <f t="array" ref="G394">_xlfn.TEXTJOIN(", ",TRUE,IF(Tabela_odstranjevanje[Klasifikacija]=Tabela_glavno[[#This Row],[Klasifikacija]],Tabela_odstranjevanje[Prejemnik],""))</f>
        <v/>
      </c>
      <c r="H394" s="14" t="str">
        <f>IF(IFERROR(MATCH(Tabela_glavno[[#This Row],[Klasifikacija]],Tabela_mesanica_190204[Klasifikacija],0),0)&gt;0,"DA","NE")</f>
        <v>NE</v>
      </c>
      <c r="I394" s="14" t="str" cm="1">
        <f t="array" ref="I39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4" s="14" t="str">
        <f>IF(IFERROR(MATCH(Tabela_glavno[[#This Row],[Klasifikacija]],Tabela_mesanica_190208[Klasifikacija],0),0)&gt;0,"DA","NE")</f>
        <v>NE</v>
      </c>
      <c r="K394" s="14"/>
      <c r="L394" s="14" t="str">
        <f>IF(IFERROR(MATCH(Tabela_glavno[[#This Row],[Klasifikacija]],Tabela_EKO_03_03_baterije[Klasifikacija],0),0)&gt;0,"DA","NE")</f>
        <v>NE</v>
      </c>
      <c r="M394" s="15"/>
    </row>
    <row r="395" spans="1:13" ht="30" customHeight="1" thickBot="1" x14ac:dyDescent="0.3">
      <c r="A395" s="11" t="s">
        <v>572</v>
      </c>
      <c r="B395" s="12" t="str">
        <f>INDEX(Tabela_seznam_klasifikacij[Naziv odpadka],MATCH(Tabela_glavno[[#This Row],[Klasifikacija]],Tabela_seznam_klasifikacij[Klasifikacijska številka],0))</f>
        <v>Drugi tovrstni odpadki</v>
      </c>
      <c r="C395" s="12" t="str">
        <f>IFERROR(INDEX(Tabela_porocilo_o_nevarnih_lastnostih[Opomba],MATCH(Tabela_glavno[[#This Row],[Klasifikacija]],Tabela_porocilo_o_nevarnih_lastnostih[Klasifikacija],0)),"NE")</f>
        <v>NE</v>
      </c>
      <c r="D39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5" s="13" t="str">
        <f>INDEX(Tabela_zbiralec_EKOL[Dovoljeno zbiranje],MATCH(Tabela_glavno[[#This Row],[Klasifikacija]],Tabela_zbiralec_EKOL[Klasifikacija],0))</f>
        <v>DA</v>
      </c>
      <c r="F395" s="13" t="str">
        <f>INDEX(Tabela_zbiralec_EKOL[Zbirna mesta],MATCH(Tabela_glavno[[#This Row],[Klasifikacija]],Tabela_zbiralec_EKOL[Klasifikacija],0))</f>
        <v>Laze</v>
      </c>
      <c r="G395" s="13" t="str" cm="1">
        <f t="array" ref="G395">_xlfn.TEXTJOIN(", ",TRUE,IF(Tabela_odstranjevanje[Klasifikacija]=Tabela_glavno[[#This Row],[Klasifikacija]],Tabela_odstranjevanje[Prejemnik],""))</f>
        <v/>
      </c>
      <c r="H395" s="14" t="str">
        <f>IF(IFERROR(MATCH(Tabela_glavno[[#This Row],[Klasifikacija]],Tabela_mesanica_190204[Klasifikacija],0),0)&gt;0,"DA","NE")</f>
        <v>NE</v>
      </c>
      <c r="I395" s="14" t="str" cm="1">
        <f t="array" ref="I39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5" s="14" t="str">
        <f>IF(IFERROR(MATCH(Tabela_glavno[[#This Row],[Klasifikacija]],Tabela_mesanica_190208[Klasifikacija],0),0)&gt;0,"DA","NE")</f>
        <v>NE</v>
      </c>
      <c r="K395" s="14"/>
      <c r="L395" s="14" t="str">
        <f>IF(IFERROR(MATCH(Tabela_glavno[[#This Row],[Klasifikacija]],Tabela_EKO_03_03_baterije[Klasifikacija],0),0)&gt;0,"DA","NE")</f>
        <v>NE</v>
      </c>
      <c r="M395" s="15"/>
    </row>
    <row r="396" spans="1:13" ht="30" customHeight="1" thickBot="1" x14ac:dyDescent="0.3">
      <c r="A396" s="11" t="s">
        <v>574</v>
      </c>
      <c r="B396" s="12" t="str">
        <f>INDEX(Tabela_seznam_klasifikacij[Naziv odpadka],MATCH(Tabela_glavno[[#This Row],[Klasifikacija]],Tabela_seznam_klasifikacij[Klasifikacijska številka],0))</f>
        <v>Delci in prah</v>
      </c>
      <c r="C396" s="12" t="str">
        <f>IFERROR(INDEX(Tabela_porocilo_o_nevarnih_lastnostih[Opomba],MATCH(Tabela_glavno[[#This Row],[Klasifikacija]],Tabela_porocilo_o_nevarnih_lastnostih[Klasifikacija],0)),"NE")</f>
        <v>NE</v>
      </c>
      <c r="D39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6" s="13" t="str">
        <f>INDEX(Tabela_zbiralec_EKOL[Dovoljeno zbiranje],MATCH(Tabela_glavno[[#This Row],[Klasifikacija]],Tabela_zbiralec_EKOL[Klasifikacija],0))</f>
        <v>DA</v>
      </c>
      <c r="F396" s="13" t="str">
        <f>INDEX(Tabela_zbiralec_EKOL[Zbirna mesta],MATCH(Tabela_glavno[[#This Row],[Klasifikacija]],Tabela_zbiralec_EKOL[Klasifikacija],0))</f>
        <v>Laze</v>
      </c>
      <c r="G396" s="13" t="str" cm="1">
        <f t="array" ref="G396">_xlfn.TEXTJOIN(", ",TRUE,IF(Tabela_odstranjevanje[Klasifikacija]=Tabela_glavno[[#This Row],[Klasifikacija]],Tabela_odstranjevanje[Prejemnik],""))</f>
        <v/>
      </c>
      <c r="H396" s="14" t="str">
        <f>IF(IFERROR(MATCH(Tabela_glavno[[#This Row],[Klasifikacija]],Tabela_mesanica_190204[Klasifikacija],0),0)&gt;0,"DA","NE")</f>
        <v>NE</v>
      </c>
      <c r="I396" s="14" t="str" cm="1">
        <f t="array" ref="I39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6" s="14" t="str">
        <f>IF(IFERROR(MATCH(Tabela_glavno[[#This Row],[Klasifikacija]],Tabela_mesanica_190208[Klasifikacija],0),0)&gt;0,"DA","NE")</f>
        <v>NE</v>
      </c>
      <c r="K396" s="14"/>
      <c r="L396" s="14" t="str">
        <f>IF(IFERROR(MATCH(Tabela_glavno[[#This Row],[Klasifikacija]],Tabela_EKO_03_03_baterije[Klasifikacija],0),0)&gt;0,"DA","NE")</f>
        <v>NE</v>
      </c>
      <c r="M396" s="15"/>
    </row>
    <row r="397" spans="1:13" ht="30" customHeight="1" thickBot="1" x14ac:dyDescent="0.3">
      <c r="A397" s="11" t="s">
        <v>575</v>
      </c>
      <c r="B397" s="12" t="str">
        <f>INDEX(Tabela_seznam_klasifikacij[Naziv odpadka],MATCH(Tabela_glavno[[#This Row],[Klasifikacija]],Tabela_seznam_klasifikacij[Klasifikacijska številka],0))</f>
        <v>Solna žlindra iz primarnega in sekundarnega taljenja</v>
      </c>
      <c r="C397" s="12" t="str">
        <f>IFERROR(INDEX(Tabela_porocilo_o_nevarnih_lastnostih[Opomba],MATCH(Tabela_glavno[[#This Row],[Klasifikacija]],Tabela_porocilo_o_nevarnih_lastnostih[Klasifikacija],0)),"NE")</f>
        <v>NE</v>
      </c>
      <c r="D39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7" s="13" t="str">
        <f>INDEX(Tabela_zbiralec_EKOL[Dovoljeno zbiranje],MATCH(Tabela_glavno[[#This Row],[Klasifikacija]],Tabela_zbiralec_EKOL[Klasifikacija],0))</f>
        <v>DA</v>
      </c>
      <c r="F397" s="13" t="str">
        <f>INDEX(Tabela_zbiralec_EKOL[Zbirna mesta],MATCH(Tabela_glavno[[#This Row],[Klasifikacija]],Tabela_zbiralec_EKOL[Klasifikacija],0))</f>
        <v>Laze</v>
      </c>
      <c r="G397" s="13" t="str" cm="1">
        <f t="array" ref="G397">_xlfn.TEXTJOIN(", ",TRUE,IF(Tabela_odstranjevanje[Klasifikacija]=Tabela_glavno[[#This Row],[Klasifikacija]],Tabela_odstranjevanje[Prejemnik],""))</f>
        <v/>
      </c>
      <c r="H397" s="14" t="str">
        <f>IF(IFERROR(MATCH(Tabela_glavno[[#This Row],[Klasifikacija]],Tabela_mesanica_190204[Klasifikacija],0),0)&gt;0,"DA","NE")</f>
        <v>NE</v>
      </c>
      <c r="I397" s="14" t="str" cm="1">
        <f t="array" ref="I39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7" s="14" t="str">
        <f>IF(IFERROR(MATCH(Tabela_glavno[[#This Row],[Klasifikacija]],Tabela_mesanica_190208[Klasifikacija],0),0)&gt;0,"DA","NE")</f>
        <v>NE</v>
      </c>
      <c r="K397" s="14"/>
      <c r="L397" s="14" t="str">
        <f>IF(IFERROR(MATCH(Tabela_glavno[[#This Row],[Klasifikacija]],Tabela_EKO_03_03_baterije[Klasifikacija],0),0)&gt;0,"DA","NE")</f>
        <v>NE</v>
      </c>
      <c r="M397" s="15"/>
    </row>
    <row r="398" spans="1:13" ht="30" customHeight="1" thickBot="1" x14ac:dyDescent="0.3">
      <c r="A398" s="11" t="s">
        <v>576</v>
      </c>
      <c r="B398" s="12" t="str">
        <f>INDEX(Tabela_seznam_klasifikacij[Naziv odpadka],MATCH(Tabela_glavno[[#This Row],[Klasifikacija]],Tabela_seznam_klasifikacij[Klasifikacijska številka],0))</f>
        <v>Druge žlindre</v>
      </c>
      <c r="C398" s="12" t="str">
        <f>IFERROR(INDEX(Tabela_porocilo_o_nevarnih_lastnostih[Opomba],MATCH(Tabela_glavno[[#This Row],[Klasifikacija]],Tabela_porocilo_o_nevarnih_lastnostih[Klasifikacija],0)),"NE")</f>
        <v>NE</v>
      </c>
      <c r="D39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8" s="13" t="str">
        <f>INDEX(Tabela_zbiralec_EKOL[Dovoljeno zbiranje],MATCH(Tabela_glavno[[#This Row],[Klasifikacija]],Tabela_zbiralec_EKOL[Klasifikacija],0))</f>
        <v>DA</v>
      </c>
      <c r="F398" s="13" t="str">
        <f>INDEX(Tabela_zbiralec_EKOL[Zbirna mesta],MATCH(Tabela_glavno[[#This Row],[Klasifikacija]],Tabela_zbiralec_EKOL[Klasifikacija],0))</f>
        <v>Laze</v>
      </c>
      <c r="G398" s="13" t="str" cm="1">
        <f t="array" ref="G398">_xlfn.TEXTJOIN(", ",TRUE,IF(Tabela_odstranjevanje[Klasifikacija]=Tabela_glavno[[#This Row],[Klasifikacija]],Tabela_odstranjevanje[Prejemnik],""))</f>
        <v/>
      </c>
      <c r="H398" s="14" t="str">
        <f>IF(IFERROR(MATCH(Tabela_glavno[[#This Row],[Klasifikacija]],Tabela_mesanica_190204[Klasifikacija],0),0)&gt;0,"DA","NE")</f>
        <v>NE</v>
      </c>
      <c r="I398" s="14" t="str" cm="1">
        <f t="array" ref="I39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8" s="14" t="str">
        <f>IF(IFERROR(MATCH(Tabela_glavno[[#This Row],[Klasifikacija]],Tabela_mesanica_190208[Klasifikacija],0),0)&gt;0,"DA","NE")</f>
        <v>NE</v>
      </c>
      <c r="K398" s="14"/>
      <c r="L398" s="14" t="str">
        <f>IF(IFERROR(MATCH(Tabela_glavno[[#This Row],[Klasifikacija]],Tabela_EKO_03_03_baterije[Klasifikacija],0),0)&gt;0,"DA","NE")</f>
        <v>NE</v>
      </c>
      <c r="M398" s="15"/>
    </row>
    <row r="399" spans="1:13" ht="30" customHeight="1" thickBot="1" x14ac:dyDescent="0.3">
      <c r="A399" s="11" t="s">
        <v>577</v>
      </c>
      <c r="B399" s="12" t="str">
        <f>INDEX(Tabela_seznam_klasifikacij[Naziv odpadka],MATCH(Tabela_glavno[[#This Row],[Klasifikacija]],Tabela_seznam_klasifikacij[Klasifikacijska številka],0))</f>
        <v>Posnemki, ki so gorljivi, ali pa pri stiku z vodo sproščajo gorljive pline v nevarnih količinah</v>
      </c>
      <c r="C399" s="12" t="str">
        <f>IFERROR(INDEX(Tabela_porocilo_o_nevarnih_lastnostih[Opomba],MATCH(Tabela_glavno[[#This Row],[Klasifikacija]],Tabela_porocilo_o_nevarnih_lastnostih[Klasifikacija],0)),"NE")</f>
        <v>NE</v>
      </c>
      <c r="D39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399" s="13" t="str">
        <f>INDEX(Tabela_zbiralec_EKOL[Dovoljeno zbiranje],MATCH(Tabela_glavno[[#This Row],[Klasifikacija]],Tabela_zbiralec_EKOL[Klasifikacija],0))</f>
        <v>DA</v>
      </c>
      <c r="F399" s="13" t="str">
        <f>INDEX(Tabela_zbiralec_EKOL[Zbirna mesta],MATCH(Tabela_glavno[[#This Row],[Klasifikacija]],Tabela_zbiralec_EKOL[Klasifikacija],0))</f>
        <v>Laze</v>
      </c>
      <c r="G399" s="13" t="str" cm="1">
        <f t="array" ref="G399">_xlfn.TEXTJOIN(", ",TRUE,IF(Tabela_odstranjevanje[Klasifikacija]=Tabela_glavno[[#This Row],[Klasifikacija]],Tabela_odstranjevanje[Prejemnik],""))</f>
        <v/>
      </c>
      <c r="H399" s="14" t="str">
        <f>IF(IFERROR(MATCH(Tabela_glavno[[#This Row],[Klasifikacija]],Tabela_mesanica_190204[Klasifikacija],0),0)&gt;0,"DA","NE")</f>
        <v>NE</v>
      </c>
      <c r="I399" s="14" t="str" cm="1">
        <f t="array" ref="I39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399" s="14" t="str">
        <f>IF(IFERROR(MATCH(Tabela_glavno[[#This Row],[Klasifikacija]],Tabela_mesanica_190208[Klasifikacija],0),0)&gt;0,"DA","NE")</f>
        <v>NE</v>
      </c>
      <c r="K399" s="14"/>
      <c r="L399" s="14" t="str">
        <f>IF(IFERROR(MATCH(Tabela_glavno[[#This Row],[Klasifikacija]],Tabela_EKO_03_03_baterije[Klasifikacija],0),0)&gt;0,"DA","NE")</f>
        <v>NE</v>
      </c>
      <c r="M399" s="15"/>
    </row>
    <row r="400" spans="1:13" ht="30" customHeight="1" thickBot="1" x14ac:dyDescent="0.3">
      <c r="A400" s="11" t="s">
        <v>578</v>
      </c>
      <c r="B400" s="12" t="str">
        <f>INDEX(Tabela_seznam_klasifikacij[Naziv odpadka],MATCH(Tabela_glavno[[#This Row],[Klasifikacija]],Tabela_seznam_klasifikacij[Klasifikacijska številka],0))</f>
        <v>Posnemki, ki niso navedeni pod 10 08 10</v>
      </c>
      <c r="C400" s="12" t="str">
        <f>IFERROR(INDEX(Tabela_porocilo_o_nevarnih_lastnostih[Opomba],MATCH(Tabela_glavno[[#This Row],[Klasifikacija]],Tabela_porocilo_o_nevarnih_lastnostih[Klasifikacija],0)),"NE")</f>
        <v>NE</v>
      </c>
      <c r="D40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0" s="13" t="str">
        <f>INDEX(Tabela_zbiralec_EKOL[Dovoljeno zbiranje],MATCH(Tabela_glavno[[#This Row],[Klasifikacija]],Tabela_zbiralec_EKOL[Klasifikacija],0))</f>
        <v>DA</v>
      </c>
      <c r="F400" s="13" t="str">
        <f>INDEX(Tabela_zbiralec_EKOL[Zbirna mesta],MATCH(Tabela_glavno[[#This Row],[Klasifikacija]],Tabela_zbiralec_EKOL[Klasifikacija],0))</f>
        <v>Laze</v>
      </c>
      <c r="G400" s="13" t="str" cm="1">
        <f t="array" ref="G400">_xlfn.TEXTJOIN(", ",TRUE,IF(Tabela_odstranjevanje[Klasifikacija]=Tabela_glavno[[#This Row],[Klasifikacija]],Tabela_odstranjevanje[Prejemnik],""))</f>
        <v/>
      </c>
      <c r="H400" s="14" t="str">
        <f>IF(IFERROR(MATCH(Tabela_glavno[[#This Row],[Klasifikacija]],Tabela_mesanica_190204[Klasifikacija],0),0)&gt;0,"DA","NE")</f>
        <v>NE</v>
      </c>
      <c r="I400" s="14" t="str" cm="1">
        <f t="array" ref="I40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0" s="14" t="str">
        <f>IF(IFERROR(MATCH(Tabela_glavno[[#This Row],[Klasifikacija]],Tabela_mesanica_190208[Klasifikacija],0),0)&gt;0,"DA","NE")</f>
        <v>NE</v>
      </c>
      <c r="K400" s="14"/>
      <c r="L400" s="14" t="str">
        <f>IF(IFERROR(MATCH(Tabela_glavno[[#This Row],[Klasifikacija]],Tabela_EKO_03_03_baterije[Klasifikacija],0),0)&gt;0,"DA","NE")</f>
        <v>NE</v>
      </c>
      <c r="M400" s="15"/>
    </row>
    <row r="401" spans="1:13" ht="30" customHeight="1" thickBot="1" x14ac:dyDescent="0.3">
      <c r="A401" s="11" t="s">
        <v>579</v>
      </c>
      <c r="B401" s="12" t="str">
        <f>INDEX(Tabela_seznam_klasifikacij[Naziv odpadka],MATCH(Tabela_glavno[[#This Row],[Klasifikacija]],Tabela_seznam_klasifikacij[Klasifikacijska številka],0))</f>
        <v>Odpadki iz proizvodnje anod, ki vsebujejo katran</v>
      </c>
      <c r="C401" s="12" t="str">
        <f>IFERROR(INDEX(Tabela_porocilo_o_nevarnih_lastnostih[Opomba],MATCH(Tabela_glavno[[#This Row],[Klasifikacija]],Tabela_porocilo_o_nevarnih_lastnostih[Klasifikacija],0)),"NE")</f>
        <v>NE</v>
      </c>
      <c r="D40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1" s="13" t="str">
        <f>INDEX(Tabela_zbiralec_EKOL[Dovoljeno zbiranje],MATCH(Tabela_glavno[[#This Row],[Klasifikacija]],Tabela_zbiralec_EKOL[Klasifikacija],0))</f>
        <v>DA</v>
      </c>
      <c r="F401" s="13" t="str">
        <f>INDEX(Tabela_zbiralec_EKOL[Zbirna mesta],MATCH(Tabela_glavno[[#This Row],[Klasifikacija]],Tabela_zbiralec_EKOL[Klasifikacija],0))</f>
        <v>Laze</v>
      </c>
      <c r="G401" s="13" t="str" cm="1">
        <f t="array" ref="G401">_xlfn.TEXTJOIN(", ",TRUE,IF(Tabela_odstranjevanje[Klasifikacija]=Tabela_glavno[[#This Row],[Klasifikacija]],Tabela_odstranjevanje[Prejemnik],""))</f>
        <v/>
      </c>
      <c r="H401" s="14" t="str">
        <f>IF(IFERROR(MATCH(Tabela_glavno[[#This Row],[Klasifikacija]],Tabela_mesanica_190204[Klasifikacija],0),0)&gt;0,"DA","NE")</f>
        <v>NE</v>
      </c>
      <c r="I401" s="14" t="str" cm="1">
        <f t="array" ref="I40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1" s="14" t="str">
        <f>IF(IFERROR(MATCH(Tabela_glavno[[#This Row],[Klasifikacija]],Tabela_mesanica_190208[Klasifikacija],0),0)&gt;0,"DA","NE")</f>
        <v>NE</v>
      </c>
      <c r="K401" s="14"/>
      <c r="L401" s="14" t="str">
        <f>IF(IFERROR(MATCH(Tabela_glavno[[#This Row],[Klasifikacija]],Tabela_EKO_03_03_baterije[Klasifikacija],0),0)&gt;0,"DA","NE")</f>
        <v>NE</v>
      </c>
      <c r="M401" s="15"/>
    </row>
    <row r="402" spans="1:13" ht="30" customHeight="1" thickBot="1" x14ac:dyDescent="0.3">
      <c r="A402" s="11" t="s">
        <v>580</v>
      </c>
      <c r="B402" s="12" t="str">
        <f>INDEX(Tabela_seznam_klasifikacij[Naziv odpadka],MATCH(Tabela_glavno[[#This Row],[Klasifikacija]],Tabela_seznam_klasifikacij[Klasifikacijska številka],0))</f>
        <v>Odpadki iz proizvodnje anod, ki vsebujejo ogljik in niso navedeni pod 10 08 12</v>
      </c>
      <c r="C402" s="12" t="str">
        <f>IFERROR(INDEX(Tabela_porocilo_o_nevarnih_lastnostih[Opomba],MATCH(Tabela_glavno[[#This Row],[Klasifikacija]],Tabela_porocilo_o_nevarnih_lastnostih[Klasifikacija],0)),"NE")</f>
        <v>NE</v>
      </c>
      <c r="D40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2" s="13" t="str">
        <f>INDEX(Tabela_zbiralec_EKOL[Dovoljeno zbiranje],MATCH(Tabela_glavno[[#This Row],[Klasifikacija]],Tabela_zbiralec_EKOL[Klasifikacija],0))</f>
        <v>DA</v>
      </c>
      <c r="F402" s="13" t="str">
        <f>INDEX(Tabela_zbiralec_EKOL[Zbirna mesta],MATCH(Tabela_glavno[[#This Row],[Klasifikacija]],Tabela_zbiralec_EKOL[Klasifikacija],0))</f>
        <v>Laze</v>
      </c>
      <c r="G402" s="13" t="str" cm="1">
        <f t="array" ref="G402">_xlfn.TEXTJOIN(", ",TRUE,IF(Tabela_odstranjevanje[Klasifikacija]=Tabela_glavno[[#This Row],[Klasifikacija]],Tabela_odstranjevanje[Prejemnik],""))</f>
        <v/>
      </c>
      <c r="H402" s="14" t="str">
        <f>IF(IFERROR(MATCH(Tabela_glavno[[#This Row],[Klasifikacija]],Tabela_mesanica_190204[Klasifikacija],0),0)&gt;0,"DA","NE")</f>
        <v>NE</v>
      </c>
      <c r="I402" s="14" t="str" cm="1">
        <f t="array" ref="I40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2" s="14" t="str">
        <f>IF(IFERROR(MATCH(Tabela_glavno[[#This Row],[Klasifikacija]],Tabela_mesanica_190208[Klasifikacija],0),0)&gt;0,"DA","NE")</f>
        <v>NE</v>
      </c>
      <c r="K402" s="14"/>
      <c r="L402" s="14" t="str">
        <f>IF(IFERROR(MATCH(Tabela_glavno[[#This Row],[Klasifikacija]],Tabela_EKO_03_03_baterije[Klasifikacija],0),0)&gt;0,"DA","NE")</f>
        <v>NE</v>
      </c>
      <c r="M402" s="15"/>
    </row>
    <row r="403" spans="1:13" ht="30" customHeight="1" thickBot="1" x14ac:dyDescent="0.3">
      <c r="A403" s="11" t="s">
        <v>581</v>
      </c>
      <c r="B403" s="12" t="str">
        <f>INDEX(Tabela_seznam_klasifikacij[Naziv odpadka],MATCH(Tabela_glavno[[#This Row],[Klasifikacija]],Tabela_seznam_klasifikacij[Klasifikacijska številka],0))</f>
        <v>Ostanki izrabljenih anod</v>
      </c>
      <c r="C403" s="12" t="str">
        <f>IFERROR(INDEX(Tabela_porocilo_o_nevarnih_lastnostih[Opomba],MATCH(Tabela_glavno[[#This Row],[Klasifikacija]],Tabela_porocilo_o_nevarnih_lastnostih[Klasifikacija],0)),"NE")</f>
        <v>NE</v>
      </c>
      <c r="D40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3" s="13" t="str">
        <f>INDEX(Tabela_zbiralec_EKOL[Dovoljeno zbiranje],MATCH(Tabela_glavno[[#This Row],[Klasifikacija]],Tabela_zbiralec_EKOL[Klasifikacija],0))</f>
        <v>DA</v>
      </c>
      <c r="F403" s="13" t="str">
        <f>INDEX(Tabela_zbiralec_EKOL[Zbirna mesta],MATCH(Tabela_glavno[[#This Row],[Klasifikacija]],Tabela_zbiralec_EKOL[Klasifikacija],0))</f>
        <v>Laze</v>
      </c>
      <c r="G403" s="13" t="str" cm="1">
        <f t="array" ref="G403">_xlfn.TEXTJOIN(", ",TRUE,IF(Tabela_odstranjevanje[Klasifikacija]=Tabela_glavno[[#This Row],[Klasifikacija]],Tabela_odstranjevanje[Prejemnik],""))</f>
        <v/>
      </c>
      <c r="H403" s="14" t="str">
        <f>IF(IFERROR(MATCH(Tabela_glavno[[#This Row],[Klasifikacija]],Tabela_mesanica_190204[Klasifikacija],0),0)&gt;0,"DA","NE")</f>
        <v>NE</v>
      </c>
      <c r="I403" s="14" t="str" cm="1">
        <f t="array" ref="I40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3" s="14" t="str">
        <f>IF(IFERROR(MATCH(Tabela_glavno[[#This Row],[Klasifikacija]],Tabela_mesanica_190208[Klasifikacija],0),0)&gt;0,"DA","NE")</f>
        <v>NE</v>
      </c>
      <c r="K403" s="14"/>
      <c r="L403" s="14" t="str">
        <f>IF(IFERROR(MATCH(Tabela_glavno[[#This Row],[Klasifikacija]],Tabela_EKO_03_03_baterije[Klasifikacija],0),0)&gt;0,"DA","NE")</f>
        <v>NE</v>
      </c>
      <c r="M403" s="15"/>
    </row>
    <row r="404" spans="1:13" ht="30" customHeight="1" thickBot="1" x14ac:dyDescent="0.3">
      <c r="A404" s="11" t="s">
        <v>582</v>
      </c>
      <c r="B404" s="12" t="str">
        <f>INDEX(Tabela_seznam_klasifikacij[Naziv odpadka],MATCH(Tabela_glavno[[#This Row],[Klasifikacija]],Tabela_seznam_klasifikacij[Klasifikacijska številka],0))</f>
        <v>Prah iz čiščenja odpadnih plinov, ki vsebuje nevarne snovi</v>
      </c>
      <c r="C404" s="12" t="str">
        <f>IFERROR(INDEX(Tabela_porocilo_o_nevarnih_lastnostih[Opomba],MATCH(Tabela_glavno[[#This Row],[Klasifikacija]],Tabela_porocilo_o_nevarnih_lastnostih[Klasifikacija],0)),"NE")</f>
        <v>NE</v>
      </c>
      <c r="D40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4" s="13" t="str">
        <f>INDEX(Tabela_zbiralec_EKOL[Dovoljeno zbiranje],MATCH(Tabela_glavno[[#This Row],[Klasifikacija]],Tabela_zbiralec_EKOL[Klasifikacija],0))</f>
        <v>DA</v>
      </c>
      <c r="F404" s="13" t="str">
        <f>INDEX(Tabela_zbiralec_EKOL[Zbirna mesta],MATCH(Tabela_glavno[[#This Row],[Klasifikacija]],Tabela_zbiralec_EKOL[Klasifikacija],0))</f>
        <v>Laze</v>
      </c>
      <c r="G404" s="13" t="str" cm="1">
        <f t="array" ref="G404">_xlfn.TEXTJOIN(", ",TRUE,IF(Tabela_odstranjevanje[Klasifikacija]=Tabela_glavno[[#This Row],[Klasifikacija]],Tabela_odstranjevanje[Prejemnik],""))</f>
        <v/>
      </c>
      <c r="H404" s="14" t="str">
        <f>IF(IFERROR(MATCH(Tabela_glavno[[#This Row],[Klasifikacija]],Tabela_mesanica_190204[Klasifikacija],0),0)&gt;0,"DA","NE")</f>
        <v>NE</v>
      </c>
      <c r="I404" s="14" t="str" cm="1">
        <f t="array" ref="I40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4" s="14" t="str">
        <f>IF(IFERROR(MATCH(Tabela_glavno[[#This Row],[Klasifikacija]],Tabela_mesanica_190208[Klasifikacija],0),0)&gt;0,"DA","NE")</f>
        <v>NE</v>
      </c>
      <c r="K404" s="14"/>
      <c r="L404" s="14" t="str">
        <f>IF(IFERROR(MATCH(Tabela_glavno[[#This Row],[Klasifikacija]],Tabela_EKO_03_03_baterije[Klasifikacija],0),0)&gt;0,"DA","NE")</f>
        <v>NE</v>
      </c>
      <c r="M404" s="15"/>
    </row>
    <row r="405" spans="1:13" ht="30" customHeight="1" thickBot="1" x14ac:dyDescent="0.3">
      <c r="A405" s="11" t="s">
        <v>583</v>
      </c>
      <c r="B405" s="12" t="str">
        <f>INDEX(Tabela_seznam_klasifikacij[Naziv odpadka],MATCH(Tabela_glavno[[#This Row],[Klasifikacija]],Tabela_seznam_klasifikacij[Klasifikacijska številka],0))</f>
        <v>Prah iz čiščenja odpadnih plinov, ki ni naveden pod 10 08 15</v>
      </c>
      <c r="C405" s="12" t="str">
        <f>IFERROR(INDEX(Tabela_porocilo_o_nevarnih_lastnostih[Opomba],MATCH(Tabela_glavno[[#This Row],[Klasifikacija]],Tabela_porocilo_o_nevarnih_lastnostih[Klasifikacija],0)),"NE")</f>
        <v>NE</v>
      </c>
      <c r="D40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5" s="13" t="str">
        <f>INDEX(Tabela_zbiralec_EKOL[Dovoljeno zbiranje],MATCH(Tabela_glavno[[#This Row],[Klasifikacija]],Tabela_zbiralec_EKOL[Klasifikacija],0))</f>
        <v>DA</v>
      </c>
      <c r="F405" s="13" t="str">
        <f>INDEX(Tabela_zbiralec_EKOL[Zbirna mesta],MATCH(Tabela_glavno[[#This Row],[Klasifikacija]],Tabela_zbiralec_EKOL[Klasifikacija],0))</f>
        <v>Laze</v>
      </c>
      <c r="G405" s="13" t="str" cm="1">
        <f t="array" ref="G405">_xlfn.TEXTJOIN(", ",TRUE,IF(Tabela_odstranjevanje[Klasifikacija]=Tabela_glavno[[#This Row],[Klasifikacija]],Tabela_odstranjevanje[Prejemnik],""))</f>
        <v/>
      </c>
      <c r="H405" s="14" t="str">
        <f>IF(IFERROR(MATCH(Tabela_glavno[[#This Row],[Klasifikacija]],Tabela_mesanica_190204[Klasifikacija],0),0)&gt;0,"DA","NE")</f>
        <v>NE</v>
      </c>
      <c r="I405" s="14" t="str" cm="1">
        <f t="array" ref="I40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5" s="14" t="str">
        <f>IF(IFERROR(MATCH(Tabela_glavno[[#This Row],[Klasifikacija]],Tabela_mesanica_190208[Klasifikacija],0),0)&gt;0,"DA","NE")</f>
        <v>NE</v>
      </c>
      <c r="K405" s="14"/>
      <c r="L405" s="14" t="str">
        <f>IF(IFERROR(MATCH(Tabela_glavno[[#This Row],[Klasifikacija]],Tabela_EKO_03_03_baterije[Klasifikacija],0),0)&gt;0,"DA","NE")</f>
        <v>NE</v>
      </c>
      <c r="M405" s="15"/>
    </row>
    <row r="406" spans="1:13" ht="30" customHeight="1" thickBot="1" x14ac:dyDescent="0.3">
      <c r="A406" s="11" t="s">
        <v>584</v>
      </c>
      <c r="B406" s="12" t="str">
        <f>INDEX(Tabela_seznam_klasifikacij[Naziv odpadka],MATCH(Tabela_glavno[[#This Row],[Klasifikacija]],Tabela_seznam_klasifikacij[Klasifikacijska številka],0))</f>
        <v>Mulji in filtrne pogače iz čiščenja odpadnih plinov, ki vsebujejo nevarne snovi</v>
      </c>
      <c r="C406" s="12" t="str">
        <f>IFERROR(INDEX(Tabela_porocilo_o_nevarnih_lastnostih[Opomba],MATCH(Tabela_glavno[[#This Row],[Klasifikacija]],Tabela_porocilo_o_nevarnih_lastnostih[Klasifikacija],0)),"NE")</f>
        <v>NE</v>
      </c>
      <c r="D40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6" s="13" t="str">
        <f>INDEX(Tabela_zbiralec_EKOL[Dovoljeno zbiranje],MATCH(Tabela_glavno[[#This Row],[Klasifikacija]],Tabela_zbiralec_EKOL[Klasifikacija],0))</f>
        <v>DA</v>
      </c>
      <c r="F406" s="13" t="str">
        <f>INDEX(Tabela_zbiralec_EKOL[Zbirna mesta],MATCH(Tabela_glavno[[#This Row],[Klasifikacija]],Tabela_zbiralec_EKOL[Klasifikacija],0))</f>
        <v>Laze</v>
      </c>
      <c r="G406" s="13" t="str" cm="1">
        <f t="array" ref="G406">_xlfn.TEXTJOIN(", ",TRUE,IF(Tabela_odstranjevanje[Klasifikacija]=Tabela_glavno[[#This Row],[Klasifikacija]],Tabela_odstranjevanje[Prejemnik],""))</f>
        <v/>
      </c>
      <c r="H406" s="14" t="str">
        <f>IF(IFERROR(MATCH(Tabela_glavno[[#This Row],[Klasifikacija]],Tabela_mesanica_190204[Klasifikacija],0),0)&gt;0,"DA","NE")</f>
        <v>NE</v>
      </c>
      <c r="I406" s="14" t="str" cm="1">
        <f t="array" ref="I40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6" s="14" t="str">
        <f>IF(IFERROR(MATCH(Tabela_glavno[[#This Row],[Klasifikacija]],Tabela_mesanica_190208[Klasifikacija],0),0)&gt;0,"DA","NE")</f>
        <v>NE</v>
      </c>
      <c r="K406" s="14"/>
      <c r="L406" s="14" t="str">
        <f>IF(IFERROR(MATCH(Tabela_glavno[[#This Row],[Klasifikacija]],Tabela_EKO_03_03_baterije[Klasifikacija],0),0)&gt;0,"DA","NE")</f>
        <v>NE</v>
      </c>
      <c r="M406" s="15"/>
    </row>
    <row r="407" spans="1:13" ht="30" customHeight="1" thickBot="1" x14ac:dyDescent="0.3">
      <c r="A407" s="11" t="s">
        <v>585</v>
      </c>
      <c r="B407" s="12" t="str">
        <f>INDEX(Tabela_seznam_klasifikacij[Naziv odpadka],MATCH(Tabela_glavno[[#This Row],[Klasifikacija]],Tabela_seznam_klasifikacij[Klasifikacijska številka],0))</f>
        <v>Mulji in filtrne pogače iz čiščenja odpadnih plinov, ki niso navedeni pod 10 08 17</v>
      </c>
      <c r="C407" s="12" t="str">
        <f>IFERROR(INDEX(Tabela_porocilo_o_nevarnih_lastnostih[Opomba],MATCH(Tabela_glavno[[#This Row],[Klasifikacija]],Tabela_porocilo_o_nevarnih_lastnostih[Klasifikacija],0)),"NE")</f>
        <v>NE</v>
      </c>
      <c r="D40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7" s="13" t="str">
        <f>INDEX(Tabela_zbiralec_EKOL[Dovoljeno zbiranje],MATCH(Tabela_glavno[[#This Row],[Klasifikacija]],Tabela_zbiralec_EKOL[Klasifikacija],0))</f>
        <v>DA</v>
      </c>
      <c r="F407" s="13" t="str">
        <f>INDEX(Tabela_zbiralec_EKOL[Zbirna mesta],MATCH(Tabela_glavno[[#This Row],[Klasifikacija]],Tabela_zbiralec_EKOL[Klasifikacija],0))</f>
        <v>Laze</v>
      </c>
      <c r="G407" s="13" t="str" cm="1">
        <f t="array" ref="G407">_xlfn.TEXTJOIN(", ",TRUE,IF(Tabela_odstranjevanje[Klasifikacija]=Tabela_glavno[[#This Row],[Klasifikacija]],Tabela_odstranjevanje[Prejemnik],""))</f>
        <v/>
      </c>
      <c r="H407" s="14" t="str">
        <f>IF(IFERROR(MATCH(Tabela_glavno[[#This Row],[Klasifikacija]],Tabela_mesanica_190204[Klasifikacija],0),0)&gt;0,"DA","NE")</f>
        <v>NE</v>
      </c>
      <c r="I407" s="14" t="str" cm="1">
        <f t="array" ref="I40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7" s="14" t="str">
        <f>IF(IFERROR(MATCH(Tabela_glavno[[#This Row],[Klasifikacija]],Tabela_mesanica_190208[Klasifikacija],0),0)&gt;0,"DA","NE")</f>
        <v>NE</v>
      </c>
      <c r="K407" s="14"/>
      <c r="L407" s="14" t="str">
        <f>IF(IFERROR(MATCH(Tabela_glavno[[#This Row],[Klasifikacija]],Tabela_EKO_03_03_baterije[Klasifikacija],0),0)&gt;0,"DA","NE")</f>
        <v>NE</v>
      </c>
      <c r="M407" s="15"/>
    </row>
    <row r="408" spans="1:13" ht="30" customHeight="1" thickBot="1" x14ac:dyDescent="0.3">
      <c r="A408" s="11" t="s">
        <v>586</v>
      </c>
      <c r="B408" s="12" t="str">
        <f>INDEX(Tabela_seznam_klasifikacij[Naziv odpadka],MATCH(Tabela_glavno[[#This Row],[Klasifikacija]],Tabela_seznam_klasifikacij[Klasifikacijska številka],0))</f>
        <v>Odpadki iz obdelave hladilne vode, ki vsebujejo olja</v>
      </c>
      <c r="C408" s="12" t="str">
        <f>IFERROR(INDEX(Tabela_porocilo_o_nevarnih_lastnostih[Opomba],MATCH(Tabela_glavno[[#This Row],[Klasifikacija]],Tabela_porocilo_o_nevarnih_lastnostih[Klasifikacija],0)),"NE")</f>
        <v>NE</v>
      </c>
      <c r="D40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8" s="13" t="str">
        <f>INDEX(Tabela_zbiralec_EKOL[Dovoljeno zbiranje],MATCH(Tabela_glavno[[#This Row],[Klasifikacija]],Tabela_zbiralec_EKOL[Klasifikacija],0))</f>
        <v>DA</v>
      </c>
      <c r="F408" s="13" t="str">
        <f>INDEX(Tabela_zbiralec_EKOL[Zbirna mesta],MATCH(Tabela_glavno[[#This Row],[Klasifikacija]],Tabela_zbiralec_EKOL[Klasifikacija],0))</f>
        <v>Laze</v>
      </c>
      <c r="G408" s="13" t="str" cm="1">
        <f t="array" ref="G408">_xlfn.TEXTJOIN(", ",TRUE,IF(Tabela_odstranjevanje[Klasifikacija]=Tabela_glavno[[#This Row],[Klasifikacija]],Tabela_odstranjevanje[Prejemnik],""))</f>
        <v/>
      </c>
      <c r="H408" s="14" t="str">
        <f>IF(IFERROR(MATCH(Tabela_glavno[[#This Row],[Klasifikacija]],Tabela_mesanica_190204[Klasifikacija],0),0)&gt;0,"DA","NE")</f>
        <v>NE</v>
      </c>
      <c r="I408" s="14" t="str" cm="1">
        <f t="array" ref="I40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8" s="14" t="str">
        <f>IF(IFERROR(MATCH(Tabela_glavno[[#This Row],[Klasifikacija]],Tabela_mesanica_190208[Klasifikacija],0),0)&gt;0,"DA","NE")</f>
        <v>NE</v>
      </c>
      <c r="K408" s="14"/>
      <c r="L408" s="14" t="str">
        <f>IF(IFERROR(MATCH(Tabela_glavno[[#This Row],[Klasifikacija]],Tabela_EKO_03_03_baterije[Klasifikacija],0),0)&gt;0,"DA","NE")</f>
        <v>NE</v>
      </c>
      <c r="M408" s="15"/>
    </row>
    <row r="409" spans="1:13" ht="30" customHeight="1" thickBot="1" x14ac:dyDescent="0.3">
      <c r="A409" s="11" t="s">
        <v>587</v>
      </c>
      <c r="B409" s="12" t="str">
        <f>INDEX(Tabela_seznam_klasifikacij[Naziv odpadka],MATCH(Tabela_glavno[[#This Row],[Klasifikacija]],Tabela_seznam_klasifikacij[Klasifikacijska številka],0))</f>
        <v>Odpadki iz obdelave hladilne vode, ki niso navedeni pod 10 08 19</v>
      </c>
      <c r="C409" s="12" t="str">
        <f>IFERROR(INDEX(Tabela_porocilo_o_nevarnih_lastnostih[Opomba],MATCH(Tabela_glavno[[#This Row],[Klasifikacija]],Tabela_porocilo_o_nevarnih_lastnostih[Klasifikacija],0)),"NE")</f>
        <v>NE</v>
      </c>
      <c r="D40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09" s="13" t="str">
        <f>INDEX(Tabela_zbiralec_EKOL[Dovoljeno zbiranje],MATCH(Tabela_glavno[[#This Row],[Klasifikacija]],Tabela_zbiralec_EKOL[Klasifikacija],0))</f>
        <v>DA</v>
      </c>
      <c r="F409" s="13" t="str">
        <f>INDEX(Tabela_zbiralec_EKOL[Zbirna mesta],MATCH(Tabela_glavno[[#This Row],[Klasifikacija]],Tabela_zbiralec_EKOL[Klasifikacija],0))</f>
        <v>Laze</v>
      </c>
      <c r="G409" s="13" t="str" cm="1">
        <f t="array" ref="G409">_xlfn.TEXTJOIN(", ",TRUE,IF(Tabela_odstranjevanje[Klasifikacija]=Tabela_glavno[[#This Row],[Klasifikacija]],Tabela_odstranjevanje[Prejemnik],""))</f>
        <v/>
      </c>
      <c r="H409" s="14" t="str">
        <f>IF(IFERROR(MATCH(Tabela_glavno[[#This Row],[Klasifikacija]],Tabela_mesanica_190204[Klasifikacija],0),0)&gt;0,"DA","NE")</f>
        <v>NE</v>
      </c>
      <c r="I409" s="14" t="str" cm="1">
        <f t="array" ref="I40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09" s="14" t="str">
        <f>IF(IFERROR(MATCH(Tabela_glavno[[#This Row],[Klasifikacija]],Tabela_mesanica_190208[Klasifikacija],0),0)&gt;0,"DA","NE")</f>
        <v>NE</v>
      </c>
      <c r="K409" s="14"/>
      <c r="L409" s="14" t="str">
        <f>IF(IFERROR(MATCH(Tabela_glavno[[#This Row],[Klasifikacija]],Tabela_EKO_03_03_baterije[Klasifikacija],0),0)&gt;0,"DA","NE")</f>
        <v>NE</v>
      </c>
      <c r="M409" s="15"/>
    </row>
    <row r="410" spans="1:13" ht="30" customHeight="1" thickBot="1" x14ac:dyDescent="0.3">
      <c r="A410" s="11" t="s">
        <v>588</v>
      </c>
      <c r="B410" s="12" t="str">
        <f>INDEX(Tabela_seznam_klasifikacij[Naziv odpadka],MATCH(Tabela_glavno[[#This Row],[Klasifikacija]],Tabela_seznam_klasifikacij[Klasifikacijska številka],0))</f>
        <v>Drugi tovrstni odpadki</v>
      </c>
      <c r="C410" s="12" t="str">
        <f>IFERROR(INDEX(Tabela_porocilo_o_nevarnih_lastnostih[Opomba],MATCH(Tabela_glavno[[#This Row],[Klasifikacija]],Tabela_porocilo_o_nevarnih_lastnostih[Klasifikacija],0)),"NE")</f>
        <v>NE</v>
      </c>
      <c r="D4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0" s="13" t="str">
        <f>INDEX(Tabela_zbiralec_EKOL[Dovoljeno zbiranje],MATCH(Tabela_glavno[[#This Row],[Klasifikacija]],Tabela_zbiralec_EKOL[Klasifikacija],0))</f>
        <v>DA</v>
      </c>
      <c r="F410" s="13" t="str">
        <f>INDEX(Tabela_zbiralec_EKOL[Zbirna mesta],MATCH(Tabela_glavno[[#This Row],[Klasifikacija]],Tabela_zbiralec_EKOL[Klasifikacija],0))</f>
        <v>Laze</v>
      </c>
      <c r="G410" s="13" t="str" cm="1">
        <f t="array" ref="G410">_xlfn.TEXTJOIN(", ",TRUE,IF(Tabela_odstranjevanje[Klasifikacija]=Tabela_glavno[[#This Row],[Klasifikacija]],Tabela_odstranjevanje[Prejemnik],""))</f>
        <v/>
      </c>
      <c r="H410" s="14" t="str">
        <f>IF(IFERROR(MATCH(Tabela_glavno[[#This Row],[Klasifikacija]],Tabela_mesanica_190204[Klasifikacija],0),0)&gt;0,"DA","NE")</f>
        <v>NE</v>
      </c>
      <c r="I410" s="14" t="str" cm="1">
        <f t="array" ref="I4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0" s="14" t="str">
        <f>IF(IFERROR(MATCH(Tabela_glavno[[#This Row],[Klasifikacija]],Tabela_mesanica_190208[Klasifikacija],0),0)&gt;0,"DA","NE")</f>
        <v>NE</v>
      </c>
      <c r="K410" s="14"/>
      <c r="L410" s="14" t="str">
        <f>IF(IFERROR(MATCH(Tabela_glavno[[#This Row],[Klasifikacija]],Tabela_EKO_03_03_baterije[Klasifikacija],0),0)&gt;0,"DA","NE")</f>
        <v>NE</v>
      </c>
      <c r="M410" s="15"/>
    </row>
    <row r="411" spans="1:13" ht="30" customHeight="1" thickBot="1" x14ac:dyDescent="0.3">
      <c r="A411" s="11" t="s">
        <v>591</v>
      </c>
      <c r="B411" s="12" t="str">
        <f>INDEX(Tabela_seznam_klasifikacij[Naziv odpadka],MATCH(Tabela_glavno[[#This Row],[Klasifikacija]],Tabela_seznam_klasifikacij[Klasifikacijska številka],0))</f>
        <v>Žlindra iz peči</v>
      </c>
      <c r="C411" s="12" t="str">
        <f>IFERROR(INDEX(Tabela_porocilo_o_nevarnih_lastnostih[Opomba],MATCH(Tabela_glavno[[#This Row],[Klasifikacija]],Tabela_porocilo_o_nevarnih_lastnostih[Klasifikacija],0)),"NE")</f>
        <v>NE</v>
      </c>
      <c r="D4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1" s="13" t="str">
        <f>INDEX(Tabela_zbiralec_EKOL[Dovoljeno zbiranje],MATCH(Tabela_glavno[[#This Row],[Klasifikacija]],Tabela_zbiralec_EKOL[Klasifikacija],0))</f>
        <v>DA</v>
      </c>
      <c r="F411" s="13" t="str">
        <f>INDEX(Tabela_zbiralec_EKOL[Zbirna mesta],MATCH(Tabela_glavno[[#This Row],[Klasifikacija]],Tabela_zbiralec_EKOL[Klasifikacija],0))</f>
        <v>Laze</v>
      </c>
      <c r="G411" s="13" t="str" cm="1">
        <f t="array" ref="G411">_xlfn.TEXTJOIN(", ",TRUE,IF(Tabela_odstranjevanje[Klasifikacija]=Tabela_glavno[[#This Row],[Klasifikacija]],Tabela_odstranjevanje[Prejemnik],""))</f>
        <v/>
      </c>
      <c r="H411" s="14" t="str">
        <f>IF(IFERROR(MATCH(Tabela_glavno[[#This Row],[Klasifikacija]],Tabela_mesanica_190204[Klasifikacija],0),0)&gt;0,"DA","NE")</f>
        <v>NE</v>
      </c>
      <c r="I411" s="14" t="str" cm="1">
        <f t="array" ref="I4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1" s="14" t="str">
        <f>IF(IFERROR(MATCH(Tabela_glavno[[#This Row],[Klasifikacija]],Tabela_mesanica_190208[Klasifikacija],0),0)&gt;0,"DA","NE")</f>
        <v>NE</v>
      </c>
      <c r="K411" s="14"/>
      <c r="L411" s="14" t="str">
        <f>IF(IFERROR(MATCH(Tabela_glavno[[#This Row],[Klasifikacija]],Tabela_EKO_03_03_baterije[Klasifikacija],0),0)&gt;0,"DA","NE")</f>
        <v>NE</v>
      </c>
      <c r="M411" s="15"/>
    </row>
    <row r="412" spans="1:13" ht="30" customHeight="1" thickBot="1" x14ac:dyDescent="0.3">
      <c r="A412" s="11" t="s">
        <v>592</v>
      </c>
      <c r="B412" s="12" t="str">
        <f>INDEX(Tabela_seznam_klasifikacij[Naziv odpadka],MATCH(Tabela_glavno[[#This Row],[Klasifikacija]],Tabela_seznam_klasifikacij[Klasifikacijska številka],0))</f>
        <v>Odpadne neuporabljene livarske forme in jedra, ki vsebujejo nevarne snovi</v>
      </c>
      <c r="C412" s="12" t="str">
        <f>IFERROR(INDEX(Tabela_porocilo_o_nevarnih_lastnostih[Opomba],MATCH(Tabela_glavno[[#This Row],[Klasifikacija]],Tabela_porocilo_o_nevarnih_lastnostih[Klasifikacija],0)),"NE")</f>
        <v>NE</v>
      </c>
      <c r="D4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2" s="13" t="str">
        <f>INDEX(Tabela_zbiralec_EKOL[Dovoljeno zbiranje],MATCH(Tabela_glavno[[#This Row],[Klasifikacija]],Tabela_zbiralec_EKOL[Klasifikacija],0))</f>
        <v>DA</v>
      </c>
      <c r="F412" s="13" t="str">
        <f>INDEX(Tabela_zbiralec_EKOL[Zbirna mesta],MATCH(Tabela_glavno[[#This Row],[Klasifikacija]],Tabela_zbiralec_EKOL[Klasifikacija],0))</f>
        <v>Laze</v>
      </c>
      <c r="G412" s="13" t="str" cm="1">
        <f t="array" ref="G412">_xlfn.TEXTJOIN(", ",TRUE,IF(Tabela_odstranjevanje[Klasifikacija]=Tabela_glavno[[#This Row],[Klasifikacija]],Tabela_odstranjevanje[Prejemnik],""))</f>
        <v/>
      </c>
      <c r="H412" s="14" t="str">
        <f>IF(IFERROR(MATCH(Tabela_glavno[[#This Row],[Klasifikacija]],Tabela_mesanica_190204[Klasifikacija],0),0)&gt;0,"DA","NE")</f>
        <v>NE</v>
      </c>
      <c r="I412" s="14" t="str" cm="1">
        <f t="array" ref="I4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2" s="14" t="str">
        <f>IF(IFERROR(MATCH(Tabela_glavno[[#This Row],[Klasifikacija]],Tabela_mesanica_190208[Klasifikacija],0),0)&gt;0,"DA","NE")</f>
        <v>NE</v>
      </c>
      <c r="K412" s="14"/>
      <c r="L412" s="14" t="str">
        <f>IF(IFERROR(MATCH(Tabela_glavno[[#This Row],[Klasifikacija]],Tabela_EKO_03_03_baterije[Klasifikacija],0),0)&gt;0,"DA","NE")</f>
        <v>NE</v>
      </c>
      <c r="M412" s="15"/>
    </row>
    <row r="413" spans="1:13" ht="30" customHeight="1" thickBot="1" x14ac:dyDescent="0.3">
      <c r="A413" s="11" t="s">
        <v>593</v>
      </c>
      <c r="B413" s="12" t="str">
        <f>INDEX(Tabela_seznam_klasifikacij[Naziv odpadka],MATCH(Tabela_glavno[[#This Row],[Klasifikacija]],Tabela_seznam_klasifikacij[Klasifikacijska številka],0))</f>
        <v>Odpadne neuporabljene livarske forme in jedra, ki niso navedeni pod 10 09 05</v>
      </c>
      <c r="C413" s="12" t="str">
        <f>IFERROR(INDEX(Tabela_porocilo_o_nevarnih_lastnostih[Opomba],MATCH(Tabela_glavno[[#This Row],[Klasifikacija]],Tabela_porocilo_o_nevarnih_lastnostih[Klasifikacija],0)),"NE")</f>
        <v>NE</v>
      </c>
      <c r="D4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3" s="13" t="str">
        <f>INDEX(Tabela_zbiralec_EKOL[Dovoljeno zbiranje],MATCH(Tabela_glavno[[#This Row],[Klasifikacija]],Tabela_zbiralec_EKOL[Klasifikacija],0))</f>
        <v>DA</v>
      </c>
      <c r="F413" s="13" t="str">
        <f>INDEX(Tabela_zbiralec_EKOL[Zbirna mesta],MATCH(Tabela_glavno[[#This Row],[Klasifikacija]],Tabela_zbiralec_EKOL[Klasifikacija],0))</f>
        <v>Laze</v>
      </c>
      <c r="G413" s="13" t="str" cm="1">
        <f t="array" ref="G413">_xlfn.TEXTJOIN(", ",TRUE,IF(Tabela_odstranjevanje[Klasifikacija]=Tabela_glavno[[#This Row],[Klasifikacija]],Tabela_odstranjevanje[Prejemnik],""))</f>
        <v/>
      </c>
      <c r="H413" s="14" t="str">
        <f>IF(IFERROR(MATCH(Tabela_glavno[[#This Row],[Klasifikacija]],Tabela_mesanica_190204[Klasifikacija],0),0)&gt;0,"DA","NE")</f>
        <v>NE</v>
      </c>
      <c r="I413" s="14" t="str" cm="1">
        <f t="array" ref="I4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3" s="14" t="str">
        <f>IF(IFERROR(MATCH(Tabela_glavno[[#This Row],[Klasifikacija]],Tabela_mesanica_190208[Klasifikacija],0),0)&gt;0,"DA","NE")</f>
        <v>NE</v>
      </c>
      <c r="K413" s="14"/>
      <c r="L413" s="14" t="str">
        <f>IF(IFERROR(MATCH(Tabela_glavno[[#This Row],[Klasifikacija]],Tabela_EKO_03_03_baterije[Klasifikacija],0),0)&gt;0,"DA","NE")</f>
        <v>NE</v>
      </c>
      <c r="M413" s="15"/>
    </row>
    <row r="414" spans="1:13" ht="30" customHeight="1" thickBot="1" x14ac:dyDescent="0.3">
      <c r="A414" s="11" t="s">
        <v>594</v>
      </c>
      <c r="B414" s="12" t="str">
        <f>INDEX(Tabela_seznam_klasifikacij[Naziv odpadka],MATCH(Tabela_glavno[[#This Row],[Klasifikacija]],Tabela_seznam_klasifikacij[Klasifikacijska številka],0))</f>
        <v>Odpadne uporabljene livarske forme in jedra, ki vsebujejo nevarne snovi</v>
      </c>
      <c r="C414" s="12" t="str">
        <f>IFERROR(INDEX(Tabela_porocilo_o_nevarnih_lastnostih[Opomba],MATCH(Tabela_glavno[[#This Row],[Klasifikacija]],Tabela_porocilo_o_nevarnih_lastnostih[Klasifikacija],0)),"NE")</f>
        <v>NE</v>
      </c>
      <c r="D4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4" s="13" t="str">
        <f>INDEX(Tabela_zbiralec_EKOL[Dovoljeno zbiranje],MATCH(Tabela_glavno[[#This Row],[Klasifikacija]],Tabela_zbiralec_EKOL[Klasifikacija],0))</f>
        <v>DA</v>
      </c>
      <c r="F414" s="13" t="str">
        <f>INDEX(Tabela_zbiralec_EKOL[Zbirna mesta],MATCH(Tabela_glavno[[#This Row],[Klasifikacija]],Tabela_zbiralec_EKOL[Klasifikacija],0))</f>
        <v>Laze</v>
      </c>
      <c r="G414" s="13" t="str" cm="1">
        <f t="array" ref="G414">_xlfn.TEXTJOIN(", ",TRUE,IF(Tabela_odstranjevanje[Klasifikacija]=Tabela_glavno[[#This Row],[Klasifikacija]],Tabela_odstranjevanje[Prejemnik],""))</f>
        <v/>
      </c>
      <c r="H414" s="14" t="str">
        <f>IF(IFERROR(MATCH(Tabela_glavno[[#This Row],[Klasifikacija]],Tabela_mesanica_190204[Klasifikacija],0),0)&gt;0,"DA","NE")</f>
        <v>NE</v>
      </c>
      <c r="I414" s="14" t="str" cm="1">
        <f t="array" ref="I4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4" s="14" t="str">
        <f>IF(IFERROR(MATCH(Tabela_glavno[[#This Row],[Klasifikacija]],Tabela_mesanica_190208[Klasifikacija],0),0)&gt;0,"DA","NE")</f>
        <v>NE</v>
      </c>
      <c r="K414" s="14"/>
      <c r="L414" s="14" t="str">
        <f>IF(IFERROR(MATCH(Tabela_glavno[[#This Row],[Klasifikacija]],Tabela_EKO_03_03_baterije[Klasifikacija],0),0)&gt;0,"DA","NE")</f>
        <v>NE</v>
      </c>
      <c r="M414" s="15"/>
    </row>
    <row r="415" spans="1:13" ht="30" customHeight="1" thickBot="1" x14ac:dyDescent="0.3">
      <c r="A415" s="11" t="s">
        <v>595</v>
      </c>
      <c r="B415" s="12" t="str">
        <f>INDEX(Tabela_seznam_klasifikacij[Naziv odpadka],MATCH(Tabela_glavno[[#This Row],[Klasifikacija]],Tabela_seznam_klasifikacij[Klasifikacijska številka],0))</f>
        <v>Odpadne uporabljene livarske forme in jedra, ki niso navedeni pod 10 09 07</v>
      </c>
      <c r="C415" s="12" t="str">
        <f>IFERROR(INDEX(Tabela_porocilo_o_nevarnih_lastnostih[Opomba],MATCH(Tabela_glavno[[#This Row],[Klasifikacija]],Tabela_porocilo_o_nevarnih_lastnostih[Klasifikacija],0)),"NE")</f>
        <v>NE</v>
      </c>
      <c r="D4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5" s="13" t="str">
        <f>INDEX(Tabela_zbiralec_EKOL[Dovoljeno zbiranje],MATCH(Tabela_glavno[[#This Row],[Klasifikacija]],Tabela_zbiralec_EKOL[Klasifikacija],0))</f>
        <v>DA</v>
      </c>
      <c r="F415" s="13" t="str">
        <f>INDEX(Tabela_zbiralec_EKOL[Zbirna mesta],MATCH(Tabela_glavno[[#This Row],[Klasifikacija]],Tabela_zbiralec_EKOL[Klasifikacija],0))</f>
        <v>Laze</v>
      </c>
      <c r="G415" s="13" t="str" cm="1">
        <f t="array" ref="G415">_xlfn.TEXTJOIN(", ",TRUE,IF(Tabela_odstranjevanje[Klasifikacija]=Tabela_glavno[[#This Row],[Klasifikacija]],Tabela_odstranjevanje[Prejemnik],""))</f>
        <v/>
      </c>
      <c r="H415" s="14" t="str">
        <f>IF(IFERROR(MATCH(Tabela_glavno[[#This Row],[Klasifikacija]],Tabela_mesanica_190204[Klasifikacija],0),0)&gt;0,"DA","NE")</f>
        <v>NE</v>
      </c>
      <c r="I415" s="14" t="str" cm="1">
        <f t="array" ref="I4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5" s="14" t="str">
        <f>IF(IFERROR(MATCH(Tabela_glavno[[#This Row],[Klasifikacija]],Tabela_mesanica_190208[Klasifikacija],0),0)&gt;0,"DA","NE")</f>
        <v>NE</v>
      </c>
      <c r="K415" s="14"/>
      <c r="L415" s="14" t="str">
        <f>IF(IFERROR(MATCH(Tabela_glavno[[#This Row],[Klasifikacija]],Tabela_EKO_03_03_baterije[Klasifikacija],0),0)&gt;0,"DA","NE")</f>
        <v>NE</v>
      </c>
      <c r="M415" s="15"/>
    </row>
    <row r="416" spans="1:13" ht="30" customHeight="1" thickBot="1" x14ac:dyDescent="0.3">
      <c r="A416" s="11" t="s">
        <v>596</v>
      </c>
      <c r="B416" s="12" t="str">
        <f>INDEX(Tabela_seznam_klasifikacij[Naziv odpadka],MATCH(Tabela_glavno[[#This Row],[Klasifikacija]],Tabela_seznam_klasifikacij[Klasifikacijska številka],0))</f>
        <v>Prah iz čiščenja odpadnih plinov, ki vsebuje nevarne snovi</v>
      </c>
      <c r="C416" s="12" t="str">
        <f>IFERROR(INDEX(Tabela_porocilo_o_nevarnih_lastnostih[Opomba],MATCH(Tabela_glavno[[#This Row],[Klasifikacija]],Tabela_porocilo_o_nevarnih_lastnostih[Klasifikacija],0)),"NE")</f>
        <v>NE</v>
      </c>
      <c r="D4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6" s="13" t="str">
        <f>INDEX(Tabela_zbiralec_EKOL[Dovoljeno zbiranje],MATCH(Tabela_glavno[[#This Row],[Klasifikacija]],Tabela_zbiralec_EKOL[Klasifikacija],0))</f>
        <v>DA</v>
      </c>
      <c r="F416" s="13" t="str">
        <f>INDEX(Tabela_zbiralec_EKOL[Zbirna mesta],MATCH(Tabela_glavno[[#This Row],[Klasifikacija]],Tabela_zbiralec_EKOL[Klasifikacija],0))</f>
        <v>Laze</v>
      </c>
      <c r="G416" s="13" t="str" cm="1">
        <f t="array" ref="G416">_xlfn.TEXTJOIN(", ",TRUE,IF(Tabela_odstranjevanje[Klasifikacija]=Tabela_glavno[[#This Row],[Klasifikacija]],Tabela_odstranjevanje[Prejemnik],""))</f>
        <v/>
      </c>
      <c r="H416" s="14" t="str">
        <f>IF(IFERROR(MATCH(Tabela_glavno[[#This Row],[Klasifikacija]],Tabela_mesanica_190204[Klasifikacija],0),0)&gt;0,"DA","NE")</f>
        <v>NE</v>
      </c>
      <c r="I416" s="14" t="str" cm="1">
        <f t="array" ref="I4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6" s="14" t="str">
        <f>IF(IFERROR(MATCH(Tabela_glavno[[#This Row],[Klasifikacija]],Tabela_mesanica_190208[Klasifikacija],0),0)&gt;0,"DA","NE")</f>
        <v>NE</v>
      </c>
      <c r="K416" s="14"/>
      <c r="L416" s="14" t="str">
        <f>IF(IFERROR(MATCH(Tabela_glavno[[#This Row],[Klasifikacija]],Tabela_EKO_03_03_baterije[Klasifikacija],0),0)&gt;0,"DA","NE")</f>
        <v>NE</v>
      </c>
      <c r="M416" s="15"/>
    </row>
    <row r="417" spans="1:13" ht="30" customHeight="1" thickBot="1" x14ac:dyDescent="0.3">
      <c r="A417" s="11" t="s">
        <v>597</v>
      </c>
      <c r="B417" s="12" t="str">
        <f>INDEX(Tabela_seznam_klasifikacij[Naziv odpadka],MATCH(Tabela_glavno[[#This Row],[Klasifikacija]],Tabela_seznam_klasifikacij[Klasifikacijska številka],0))</f>
        <v>Prah iz čiščenja odpadnih plinov, ki ni naveden pod 10 09 09</v>
      </c>
      <c r="C417" s="12" t="str">
        <f>IFERROR(INDEX(Tabela_porocilo_o_nevarnih_lastnostih[Opomba],MATCH(Tabela_glavno[[#This Row],[Klasifikacija]],Tabela_porocilo_o_nevarnih_lastnostih[Klasifikacija],0)),"NE")</f>
        <v>NE</v>
      </c>
      <c r="D4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7" s="13" t="str">
        <f>INDEX(Tabela_zbiralec_EKOL[Dovoljeno zbiranje],MATCH(Tabela_glavno[[#This Row],[Klasifikacija]],Tabela_zbiralec_EKOL[Klasifikacija],0))</f>
        <v>DA</v>
      </c>
      <c r="F417" s="13" t="str">
        <f>INDEX(Tabela_zbiralec_EKOL[Zbirna mesta],MATCH(Tabela_glavno[[#This Row],[Klasifikacija]],Tabela_zbiralec_EKOL[Klasifikacija],0))</f>
        <v>Laze</v>
      </c>
      <c r="G417" s="13" t="str" cm="1">
        <f t="array" ref="G417">_xlfn.TEXTJOIN(", ",TRUE,IF(Tabela_odstranjevanje[Klasifikacija]=Tabela_glavno[[#This Row],[Klasifikacija]],Tabela_odstranjevanje[Prejemnik],""))</f>
        <v/>
      </c>
      <c r="H417" s="14" t="str">
        <f>IF(IFERROR(MATCH(Tabela_glavno[[#This Row],[Klasifikacija]],Tabela_mesanica_190204[Klasifikacija],0),0)&gt;0,"DA","NE")</f>
        <v>NE</v>
      </c>
      <c r="I417" s="14" t="str" cm="1">
        <f t="array" ref="I4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7" s="14" t="str">
        <f>IF(IFERROR(MATCH(Tabela_glavno[[#This Row],[Klasifikacija]],Tabela_mesanica_190208[Klasifikacija],0),0)&gt;0,"DA","NE")</f>
        <v>NE</v>
      </c>
      <c r="K417" s="14"/>
      <c r="L417" s="14" t="str">
        <f>IF(IFERROR(MATCH(Tabela_glavno[[#This Row],[Klasifikacija]],Tabela_EKO_03_03_baterije[Klasifikacija],0),0)&gt;0,"DA","NE")</f>
        <v>NE</v>
      </c>
      <c r="M417" s="15"/>
    </row>
    <row r="418" spans="1:13" ht="30" customHeight="1" thickBot="1" x14ac:dyDescent="0.3">
      <c r="A418" s="11" t="s">
        <v>598</v>
      </c>
      <c r="B418" s="12" t="str">
        <f>INDEX(Tabela_seznam_klasifikacij[Naziv odpadka],MATCH(Tabela_glavno[[#This Row],[Klasifikacija]],Tabela_seznam_klasifikacij[Klasifikacijska številka],0))</f>
        <v>Drugi delci, ki vsebujejo nevarne snovi</v>
      </c>
      <c r="C418" s="12" t="str">
        <f>IFERROR(INDEX(Tabela_porocilo_o_nevarnih_lastnostih[Opomba],MATCH(Tabela_glavno[[#This Row],[Klasifikacija]],Tabela_porocilo_o_nevarnih_lastnostih[Klasifikacija],0)),"NE")</f>
        <v>NE</v>
      </c>
      <c r="D4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8" s="13" t="str">
        <f>INDEX(Tabela_zbiralec_EKOL[Dovoljeno zbiranje],MATCH(Tabela_glavno[[#This Row],[Klasifikacija]],Tabela_zbiralec_EKOL[Klasifikacija],0))</f>
        <v>DA</v>
      </c>
      <c r="F418" s="13" t="str">
        <f>INDEX(Tabela_zbiralec_EKOL[Zbirna mesta],MATCH(Tabela_glavno[[#This Row],[Klasifikacija]],Tabela_zbiralec_EKOL[Klasifikacija],0))</f>
        <v>Laze</v>
      </c>
      <c r="G418" s="13" t="str" cm="1">
        <f t="array" ref="G418">_xlfn.TEXTJOIN(", ",TRUE,IF(Tabela_odstranjevanje[Klasifikacija]=Tabela_glavno[[#This Row],[Klasifikacija]],Tabela_odstranjevanje[Prejemnik],""))</f>
        <v/>
      </c>
      <c r="H418" s="14" t="str">
        <f>IF(IFERROR(MATCH(Tabela_glavno[[#This Row],[Klasifikacija]],Tabela_mesanica_190204[Klasifikacija],0),0)&gt;0,"DA","NE")</f>
        <v>NE</v>
      </c>
      <c r="I418" s="14" t="str" cm="1">
        <f t="array" ref="I4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8" s="14" t="str">
        <f>IF(IFERROR(MATCH(Tabela_glavno[[#This Row],[Klasifikacija]],Tabela_mesanica_190208[Klasifikacija],0),0)&gt;0,"DA","NE")</f>
        <v>NE</v>
      </c>
      <c r="K418" s="14"/>
      <c r="L418" s="14" t="str">
        <f>IF(IFERROR(MATCH(Tabela_glavno[[#This Row],[Klasifikacija]],Tabela_EKO_03_03_baterije[Klasifikacija],0),0)&gt;0,"DA","NE")</f>
        <v>NE</v>
      </c>
      <c r="M418" s="15"/>
    </row>
    <row r="419" spans="1:13" ht="30" customHeight="1" thickBot="1" x14ac:dyDescent="0.3">
      <c r="A419" s="11" t="s">
        <v>599</v>
      </c>
      <c r="B419" s="12" t="str">
        <f>INDEX(Tabela_seznam_klasifikacij[Naziv odpadka],MATCH(Tabela_glavno[[#This Row],[Klasifikacija]],Tabela_seznam_klasifikacij[Klasifikacijska številka],0))</f>
        <v>Drugi delci, ki niso navedeni pod 10 09 11</v>
      </c>
      <c r="C419" s="12" t="str">
        <f>IFERROR(INDEX(Tabela_porocilo_o_nevarnih_lastnostih[Opomba],MATCH(Tabela_glavno[[#This Row],[Klasifikacija]],Tabela_porocilo_o_nevarnih_lastnostih[Klasifikacija],0)),"NE")</f>
        <v>NE</v>
      </c>
      <c r="D4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19" s="13" t="str">
        <f>INDEX(Tabela_zbiralec_EKOL[Dovoljeno zbiranje],MATCH(Tabela_glavno[[#This Row],[Klasifikacija]],Tabela_zbiralec_EKOL[Klasifikacija],0))</f>
        <v>DA</v>
      </c>
      <c r="F419" s="13" t="str">
        <f>INDEX(Tabela_zbiralec_EKOL[Zbirna mesta],MATCH(Tabela_glavno[[#This Row],[Klasifikacija]],Tabela_zbiralec_EKOL[Klasifikacija],0))</f>
        <v>Laze</v>
      </c>
      <c r="G419" s="13" t="str" cm="1">
        <f t="array" ref="G419">_xlfn.TEXTJOIN(", ",TRUE,IF(Tabela_odstranjevanje[Klasifikacija]=Tabela_glavno[[#This Row],[Klasifikacija]],Tabela_odstranjevanje[Prejemnik],""))</f>
        <v/>
      </c>
      <c r="H419" s="14" t="str">
        <f>IF(IFERROR(MATCH(Tabela_glavno[[#This Row],[Klasifikacija]],Tabela_mesanica_190204[Klasifikacija],0),0)&gt;0,"DA","NE")</f>
        <v>NE</v>
      </c>
      <c r="I419" s="14" t="str" cm="1">
        <f t="array" ref="I4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19" s="14" t="str">
        <f>IF(IFERROR(MATCH(Tabela_glavno[[#This Row],[Klasifikacija]],Tabela_mesanica_190208[Klasifikacija],0),0)&gt;0,"DA","NE")</f>
        <v>NE</v>
      </c>
      <c r="K419" s="14"/>
      <c r="L419" s="14" t="str">
        <f>IF(IFERROR(MATCH(Tabela_glavno[[#This Row],[Klasifikacija]],Tabela_EKO_03_03_baterije[Klasifikacija],0),0)&gt;0,"DA","NE")</f>
        <v>NE</v>
      </c>
      <c r="M419" s="15"/>
    </row>
    <row r="420" spans="1:13" ht="30" customHeight="1" thickBot="1" x14ac:dyDescent="0.3">
      <c r="A420" s="11" t="s">
        <v>600</v>
      </c>
      <c r="B420" s="12" t="str">
        <f>INDEX(Tabela_seznam_klasifikacij[Naziv odpadka],MATCH(Tabela_glavno[[#This Row],[Klasifikacija]],Tabela_seznam_klasifikacij[Klasifikacijska številka],0))</f>
        <v>Odpadna veziva, ki vsebujejo nevarne snovi</v>
      </c>
      <c r="C420" s="12" t="str">
        <f>IFERROR(INDEX(Tabela_porocilo_o_nevarnih_lastnostih[Opomba],MATCH(Tabela_glavno[[#This Row],[Klasifikacija]],Tabela_porocilo_o_nevarnih_lastnostih[Klasifikacija],0)),"NE")</f>
        <v>NE</v>
      </c>
      <c r="D4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0" s="13" t="str">
        <f>INDEX(Tabela_zbiralec_EKOL[Dovoljeno zbiranje],MATCH(Tabela_glavno[[#This Row],[Klasifikacija]],Tabela_zbiralec_EKOL[Klasifikacija],0))</f>
        <v>DA</v>
      </c>
      <c r="F420" s="13" t="str">
        <f>INDEX(Tabela_zbiralec_EKOL[Zbirna mesta],MATCH(Tabela_glavno[[#This Row],[Klasifikacija]],Tabela_zbiralec_EKOL[Klasifikacija],0))</f>
        <v>Laze</v>
      </c>
      <c r="G420" s="13" t="str" cm="1">
        <f t="array" ref="G420">_xlfn.TEXTJOIN(", ",TRUE,IF(Tabela_odstranjevanje[Klasifikacija]=Tabela_glavno[[#This Row],[Klasifikacija]],Tabela_odstranjevanje[Prejemnik],""))</f>
        <v/>
      </c>
      <c r="H420" s="14" t="str">
        <f>IF(IFERROR(MATCH(Tabela_glavno[[#This Row],[Klasifikacija]],Tabela_mesanica_190204[Klasifikacija],0),0)&gt;0,"DA","NE")</f>
        <v>NE</v>
      </c>
      <c r="I420" s="14" t="str" cm="1">
        <f t="array" ref="I4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0" s="14" t="str">
        <f>IF(IFERROR(MATCH(Tabela_glavno[[#This Row],[Klasifikacija]],Tabela_mesanica_190208[Klasifikacija],0),0)&gt;0,"DA","NE")</f>
        <v>NE</v>
      </c>
      <c r="K420" s="14"/>
      <c r="L420" s="14" t="str">
        <f>IF(IFERROR(MATCH(Tabela_glavno[[#This Row],[Klasifikacija]],Tabela_EKO_03_03_baterije[Klasifikacija],0),0)&gt;0,"DA","NE")</f>
        <v>NE</v>
      </c>
      <c r="M420" s="15"/>
    </row>
    <row r="421" spans="1:13" ht="30" customHeight="1" thickBot="1" x14ac:dyDescent="0.3">
      <c r="A421" s="11" t="s">
        <v>601</v>
      </c>
      <c r="B421" s="12" t="str">
        <f>INDEX(Tabela_seznam_klasifikacij[Naziv odpadka],MATCH(Tabela_glavno[[#This Row],[Klasifikacija]],Tabela_seznam_klasifikacij[Klasifikacijska številka],0))</f>
        <v>Odpadna veziva, ki niso navedena pod 10 09 13</v>
      </c>
      <c r="C421" s="12" t="str">
        <f>IFERROR(INDEX(Tabela_porocilo_o_nevarnih_lastnostih[Opomba],MATCH(Tabela_glavno[[#This Row],[Klasifikacija]],Tabela_porocilo_o_nevarnih_lastnostih[Klasifikacija],0)),"NE")</f>
        <v>NE</v>
      </c>
      <c r="D4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1" s="13" t="str">
        <f>INDEX(Tabela_zbiralec_EKOL[Dovoljeno zbiranje],MATCH(Tabela_glavno[[#This Row],[Klasifikacija]],Tabela_zbiralec_EKOL[Klasifikacija],0))</f>
        <v>DA</v>
      </c>
      <c r="F421" s="13" t="str">
        <f>INDEX(Tabela_zbiralec_EKOL[Zbirna mesta],MATCH(Tabela_glavno[[#This Row],[Klasifikacija]],Tabela_zbiralec_EKOL[Klasifikacija],0))</f>
        <v>Laze</v>
      </c>
      <c r="G421" s="13" t="str" cm="1">
        <f t="array" ref="G421">_xlfn.TEXTJOIN(", ",TRUE,IF(Tabela_odstranjevanje[Klasifikacija]=Tabela_glavno[[#This Row],[Klasifikacija]],Tabela_odstranjevanje[Prejemnik],""))</f>
        <v/>
      </c>
      <c r="H421" s="14" t="str">
        <f>IF(IFERROR(MATCH(Tabela_glavno[[#This Row],[Klasifikacija]],Tabela_mesanica_190204[Klasifikacija],0),0)&gt;0,"DA","NE")</f>
        <v>NE</v>
      </c>
      <c r="I421" s="14" t="str" cm="1">
        <f t="array" ref="I4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1" s="14" t="str">
        <f>IF(IFERROR(MATCH(Tabela_glavno[[#This Row],[Klasifikacija]],Tabela_mesanica_190208[Klasifikacija],0),0)&gt;0,"DA","NE")</f>
        <v>NE</v>
      </c>
      <c r="K421" s="14"/>
      <c r="L421" s="14" t="str">
        <f>IF(IFERROR(MATCH(Tabela_glavno[[#This Row],[Klasifikacija]],Tabela_EKO_03_03_baterije[Klasifikacija],0),0)&gt;0,"DA","NE")</f>
        <v>NE</v>
      </c>
      <c r="M421" s="15"/>
    </row>
    <row r="422" spans="1:13" ht="30" customHeight="1" thickBot="1" x14ac:dyDescent="0.3">
      <c r="A422" s="11" t="s">
        <v>602</v>
      </c>
      <c r="B422" s="12" t="str">
        <f>INDEX(Tabela_seznam_klasifikacij[Naziv odpadka],MATCH(Tabela_glavno[[#This Row],[Klasifikacija]],Tabela_seznam_klasifikacij[Klasifikacijska številka],0))</f>
        <v>Odpadna sredstva za lociranje razpok, ki vsebujejo nevarne snovi</v>
      </c>
      <c r="C422" s="12" t="str">
        <f>IFERROR(INDEX(Tabela_porocilo_o_nevarnih_lastnostih[Opomba],MATCH(Tabela_glavno[[#This Row],[Klasifikacija]],Tabela_porocilo_o_nevarnih_lastnostih[Klasifikacija],0)),"NE")</f>
        <v>NE</v>
      </c>
      <c r="D4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2" s="13" t="str">
        <f>INDEX(Tabela_zbiralec_EKOL[Dovoljeno zbiranje],MATCH(Tabela_glavno[[#This Row],[Klasifikacija]],Tabela_zbiralec_EKOL[Klasifikacija],0))</f>
        <v>DA</v>
      </c>
      <c r="F422" s="13" t="str">
        <f>INDEX(Tabela_zbiralec_EKOL[Zbirna mesta],MATCH(Tabela_glavno[[#This Row],[Klasifikacija]],Tabela_zbiralec_EKOL[Klasifikacija],0))</f>
        <v>Laze</v>
      </c>
      <c r="G422" s="13" t="str" cm="1">
        <f t="array" ref="G422">_xlfn.TEXTJOIN(", ",TRUE,IF(Tabela_odstranjevanje[Klasifikacija]=Tabela_glavno[[#This Row],[Klasifikacija]],Tabela_odstranjevanje[Prejemnik],""))</f>
        <v/>
      </c>
      <c r="H422" s="14" t="str">
        <f>IF(IFERROR(MATCH(Tabela_glavno[[#This Row],[Klasifikacija]],Tabela_mesanica_190204[Klasifikacija],0),0)&gt;0,"DA","NE")</f>
        <v>NE</v>
      </c>
      <c r="I422" s="14" t="str" cm="1">
        <f t="array" ref="I4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2" s="14" t="str">
        <f>IF(IFERROR(MATCH(Tabela_glavno[[#This Row],[Klasifikacija]],Tabela_mesanica_190208[Klasifikacija],0),0)&gt;0,"DA","NE")</f>
        <v>NE</v>
      </c>
      <c r="K422" s="14"/>
      <c r="L422" s="14" t="str">
        <f>IF(IFERROR(MATCH(Tabela_glavno[[#This Row],[Klasifikacija]],Tabela_EKO_03_03_baterije[Klasifikacija],0),0)&gt;0,"DA","NE")</f>
        <v>NE</v>
      </c>
      <c r="M422" s="15"/>
    </row>
    <row r="423" spans="1:13" ht="30" customHeight="1" thickBot="1" x14ac:dyDescent="0.3">
      <c r="A423" s="11" t="s">
        <v>603</v>
      </c>
      <c r="B423" s="12" t="str">
        <f>INDEX(Tabela_seznam_klasifikacij[Naziv odpadka],MATCH(Tabela_glavno[[#This Row],[Klasifikacija]],Tabela_seznam_klasifikacij[Klasifikacijska številka],0))</f>
        <v>Odpadna sredstva za lociranje razpok, ki niso navedena pod 10 09 15</v>
      </c>
      <c r="C423" s="12" t="str">
        <f>IFERROR(INDEX(Tabela_porocilo_o_nevarnih_lastnostih[Opomba],MATCH(Tabela_glavno[[#This Row],[Klasifikacija]],Tabela_porocilo_o_nevarnih_lastnostih[Klasifikacija],0)),"NE")</f>
        <v>NE</v>
      </c>
      <c r="D4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3" s="13" t="str">
        <f>INDEX(Tabela_zbiralec_EKOL[Dovoljeno zbiranje],MATCH(Tabela_glavno[[#This Row],[Klasifikacija]],Tabela_zbiralec_EKOL[Klasifikacija],0))</f>
        <v>DA</v>
      </c>
      <c r="F423" s="13" t="str">
        <f>INDEX(Tabela_zbiralec_EKOL[Zbirna mesta],MATCH(Tabela_glavno[[#This Row],[Klasifikacija]],Tabela_zbiralec_EKOL[Klasifikacija],0))</f>
        <v>Laze</v>
      </c>
      <c r="G423" s="13" t="str" cm="1">
        <f t="array" ref="G423">_xlfn.TEXTJOIN(", ",TRUE,IF(Tabela_odstranjevanje[Klasifikacija]=Tabela_glavno[[#This Row],[Klasifikacija]],Tabela_odstranjevanje[Prejemnik],""))</f>
        <v/>
      </c>
      <c r="H423" s="14" t="str">
        <f>IF(IFERROR(MATCH(Tabela_glavno[[#This Row],[Klasifikacija]],Tabela_mesanica_190204[Klasifikacija],0),0)&gt;0,"DA","NE")</f>
        <v>NE</v>
      </c>
      <c r="I423" s="14" t="str" cm="1">
        <f t="array" ref="I4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3" s="14" t="str">
        <f>IF(IFERROR(MATCH(Tabela_glavno[[#This Row],[Klasifikacija]],Tabela_mesanica_190208[Klasifikacija],0),0)&gt;0,"DA","NE")</f>
        <v>NE</v>
      </c>
      <c r="K423" s="14"/>
      <c r="L423" s="14" t="str">
        <f>IF(IFERROR(MATCH(Tabela_glavno[[#This Row],[Klasifikacija]],Tabela_EKO_03_03_baterije[Klasifikacija],0),0)&gt;0,"DA","NE")</f>
        <v>NE</v>
      </c>
      <c r="M423" s="15"/>
    </row>
    <row r="424" spans="1:13" ht="30" customHeight="1" thickBot="1" x14ac:dyDescent="0.3">
      <c r="A424" s="11" t="s">
        <v>604</v>
      </c>
      <c r="B424" s="12" t="str">
        <f>INDEX(Tabela_seznam_klasifikacij[Naziv odpadka],MATCH(Tabela_glavno[[#This Row],[Klasifikacija]],Tabela_seznam_klasifikacij[Klasifikacijska številka],0))</f>
        <v>Drugi tovrstni odpadki</v>
      </c>
      <c r="C424" s="12" t="str">
        <f>IFERROR(INDEX(Tabela_porocilo_o_nevarnih_lastnostih[Opomba],MATCH(Tabela_glavno[[#This Row],[Klasifikacija]],Tabela_porocilo_o_nevarnih_lastnostih[Klasifikacija],0)),"NE")</f>
        <v>NE</v>
      </c>
      <c r="D4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4" s="13" t="str">
        <f>INDEX(Tabela_zbiralec_EKOL[Dovoljeno zbiranje],MATCH(Tabela_glavno[[#This Row],[Klasifikacija]],Tabela_zbiralec_EKOL[Klasifikacija],0))</f>
        <v>DA</v>
      </c>
      <c r="F424" s="13" t="str">
        <f>INDEX(Tabela_zbiralec_EKOL[Zbirna mesta],MATCH(Tabela_glavno[[#This Row],[Klasifikacija]],Tabela_zbiralec_EKOL[Klasifikacija],0))</f>
        <v>Laze</v>
      </c>
      <c r="G424" s="13" t="str" cm="1">
        <f t="array" ref="G424">_xlfn.TEXTJOIN(", ",TRUE,IF(Tabela_odstranjevanje[Klasifikacija]=Tabela_glavno[[#This Row],[Klasifikacija]],Tabela_odstranjevanje[Prejemnik],""))</f>
        <v/>
      </c>
      <c r="H424" s="14" t="str">
        <f>IF(IFERROR(MATCH(Tabela_glavno[[#This Row],[Klasifikacija]],Tabela_mesanica_190204[Klasifikacija],0),0)&gt;0,"DA","NE")</f>
        <v>NE</v>
      </c>
      <c r="I424" s="14" t="str" cm="1">
        <f t="array" ref="I4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4" s="14" t="str">
        <f>IF(IFERROR(MATCH(Tabela_glavno[[#This Row],[Klasifikacija]],Tabela_mesanica_190208[Klasifikacija],0),0)&gt;0,"DA","NE")</f>
        <v>NE</v>
      </c>
      <c r="K424" s="14"/>
      <c r="L424" s="14" t="str">
        <f>IF(IFERROR(MATCH(Tabela_glavno[[#This Row],[Klasifikacija]],Tabela_EKO_03_03_baterije[Klasifikacija],0),0)&gt;0,"DA","NE")</f>
        <v>NE</v>
      </c>
      <c r="M424" s="15"/>
    </row>
    <row r="425" spans="1:13" ht="30" customHeight="1" thickBot="1" x14ac:dyDescent="0.3">
      <c r="A425" s="11" t="s">
        <v>605</v>
      </c>
      <c r="B425" s="12" t="str">
        <f>INDEX(Tabela_seznam_klasifikacij[Naziv odpadka],MATCH(Tabela_glavno[[#This Row],[Klasifikacija]],Tabela_seznam_klasifikacij[Klasifikacijska številka],0))</f>
        <v>Žlindra iz peči</v>
      </c>
      <c r="C425" s="12" t="str">
        <f>IFERROR(INDEX(Tabela_porocilo_o_nevarnih_lastnostih[Opomba],MATCH(Tabela_glavno[[#This Row],[Klasifikacija]],Tabela_porocilo_o_nevarnih_lastnostih[Klasifikacija],0)),"NE")</f>
        <v>NE</v>
      </c>
      <c r="D4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5" s="13" t="str">
        <f>INDEX(Tabela_zbiralec_EKOL[Dovoljeno zbiranje],MATCH(Tabela_glavno[[#This Row],[Klasifikacija]],Tabela_zbiralec_EKOL[Klasifikacija],0))</f>
        <v>DA</v>
      </c>
      <c r="F425" s="13" t="str">
        <f>INDEX(Tabela_zbiralec_EKOL[Zbirna mesta],MATCH(Tabela_glavno[[#This Row],[Klasifikacija]],Tabela_zbiralec_EKOL[Klasifikacija],0))</f>
        <v>Laze</v>
      </c>
      <c r="G425" s="13" t="str" cm="1">
        <f t="array" ref="G425">_xlfn.TEXTJOIN(", ",TRUE,IF(Tabela_odstranjevanje[Klasifikacija]=Tabela_glavno[[#This Row],[Klasifikacija]],Tabela_odstranjevanje[Prejemnik],""))</f>
        <v/>
      </c>
      <c r="H425" s="14" t="str">
        <f>IF(IFERROR(MATCH(Tabela_glavno[[#This Row],[Klasifikacija]],Tabela_mesanica_190204[Klasifikacija],0),0)&gt;0,"DA","NE")</f>
        <v>NE</v>
      </c>
      <c r="I425" s="14" t="str" cm="1">
        <f t="array" ref="I4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5" s="14" t="str">
        <f>IF(IFERROR(MATCH(Tabela_glavno[[#This Row],[Klasifikacija]],Tabela_mesanica_190208[Klasifikacija],0),0)&gt;0,"DA","NE")</f>
        <v>NE</v>
      </c>
      <c r="K425" s="14"/>
      <c r="L425" s="14" t="str">
        <f>IF(IFERROR(MATCH(Tabela_glavno[[#This Row],[Klasifikacija]],Tabela_EKO_03_03_baterije[Klasifikacija],0),0)&gt;0,"DA","NE")</f>
        <v>NE</v>
      </c>
      <c r="M425" s="15"/>
    </row>
    <row r="426" spans="1:13" ht="30" customHeight="1" thickBot="1" x14ac:dyDescent="0.3">
      <c r="A426" s="11" t="s">
        <v>606</v>
      </c>
      <c r="B426" s="12" t="str">
        <f>INDEX(Tabela_seznam_klasifikacij[Naziv odpadka],MATCH(Tabela_glavno[[#This Row],[Klasifikacija]],Tabela_seznam_klasifikacij[Klasifikacijska številka],0))</f>
        <v>Odpadne neuporabljene livarske forme in jedra, ki vsebujejo nevarne snovi</v>
      </c>
      <c r="C426" s="12" t="str">
        <f>IFERROR(INDEX(Tabela_porocilo_o_nevarnih_lastnostih[Opomba],MATCH(Tabela_glavno[[#This Row],[Klasifikacija]],Tabela_porocilo_o_nevarnih_lastnostih[Klasifikacija],0)),"NE")</f>
        <v>NE</v>
      </c>
      <c r="D4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6" s="13" t="str">
        <f>INDEX(Tabela_zbiralec_EKOL[Dovoljeno zbiranje],MATCH(Tabela_glavno[[#This Row],[Klasifikacija]],Tabela_zbiralec_EKOL[Klasifikacija],0))</f>
        <v>DA</v>
      </c>
      <c r="F426" s="13" t="str">
        <f>INDEX(Tabela_zbiralec_EKOL[Zbirna mesta],MATCH(Tabela_glavno[[#This Row],[Klasifikacija]],Tabela_zbiralec_EKOL[Klasifikacija],0))</f>
        <v>Laze</v>
      </c>
      <c r="G426" s="13" t="str" cm="1">
        <f t="array" ref="G426">_xlfn.TEXTJOIN(", ",TRUE,IF(Tabela_odstranjevanje[Klasifikacija]=Tabela_glavno[[#This Row],[Klasifikacija]],Tabela_odstranjevanje[Prejemnik],""))</f>
        <v/>
      </c>
      <c r="H426" s="14" t="str">
        <f>IF(IFERROR(MATCH(Tabela_glavno[[#This Row],[Klasifikacija]],Tabela_mesanica_190204[Klasifikacija],0),0)&gt;0,"DA","NE")</f>
        <v>NE</v>
      </c>
      <c r="I426" s="14" t="str" cm="1">
        <f t="array" ref="I4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6" s="14" t="str">
        <f>IF(IFERROR(MATCH(Tabela_glavno[[#This Row],[Klasifikacija]],Tabela_mesanica_190208[Klasifikacija],0),0)&gt;0,"DA","NE")</f>
        <v>NE</v>
      </c>
      <c r="K426" s="14"/>
      <c r="L426" s="14" t="str">
        <f>IF(IFERROR(MATCH(Tabela_glavno[[#This Row],[Klasifikacija]],Tabela_EKO_03_03_baterije[Klasifikacija],0),0)&gt;0,"DA","NE")</f>
        <v>NE</v>
      </c>
      <c r="M426" s="15"/>
    </row>
    <row r="427" spans="1:13" ht="30" customHeight="1" thickBot="1" x14ac:dyDescent="0.3">
      <c r="A427" s="11" t="s">
        <v>607</v>
      </c>
      <c r="B427" s="12" t="str">
        <f>INDEX(Tabela_seznam_klasifikacij[Naziv odpadka],MATCH(Tabela_glavno[[#This Row],[Klasifikacija]],Tabela_seznam_klasifikacij[Klasifikacijska številka],0))</f>
        <v>Odpadne neuporabljene livarske forme in jedra, ki niso navedeni pod 10 10 05</v>
      </c>
      <c r="C427" s="12" t="str">
        <f>IFERROR(INDEX(Tabela_porocilo_o_nevarnih_lastnostih[Opomba],MATCH(Tabela_glavno[[#This Row],[Klasifikacija]],Tabela_porocilo_o_nevarnih_lastnostih[Klasifikacija],0)),"NE")</f>
        <v>NE</v>
      </c>
      <c r="D4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7" s="13" t="str">
        <f>INDEX(Tabela_zbiralec_EKOL[Dovoljeno zbiranje],MATCH(Tabela_glavno[[#This Row],[Klasifikacija]],Tabela_zbiralec_EKOL[Klasifikacija],0))</f>
        <v>DA</v>
      </c>
      <c r="F427" s="13" t="str">
        <f>INDEX(Tabela_zbiralec_EKOL[Zbirna mesta],MATCH(Tabela_glavno[[#This Row],[Klasifikacija]],Tabela_zbiralec_EKOL[Klasifikacija],0))</f>
        <v>Laze</v>
      </c>
      <c r="G427" s="13" t="str" cm="1">
        <f t="array" ref="G427">_xlfn.TEXTJOIN(", ",TRUE,IF(Tabela_odstranjevanje[Klasifikacija]=Tabela_glavno[[#This Row],[Klasifikacija]],Tabela_odstranjevanje[Prejemnik],""))</f>
        <v/>
      </c>
      <c r="H427" s="14" t="str">
        <f>IF(IFERROR(MATCH(Tabela_glavno[[#This Row],[Klasifikacija]],Tabela_mesanica_190204[Klasifikacija],0),0)&gt;0,"DA","NE")</f>
        <v>NE</v>
      </c>
      <c r="I427" s="14" t="str" cm="1">
        <f t="array" ref="I4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7" s="14" t="str">
        <f>IF(IFERROR(MATCH(Tabela_glavno[[#This Row],[Klasifikacija]],Tabela_mesanica_190208[Klasifikacija],0),0)&gt;0,"DA","NE")</f>
        <v>NE</v>
      </c>
      <c r="K427" s="14"/>
      <c r="L427" s="14" t="str">
        <f>IF(IFERROR(MATCH(Tabela_glavno[[#This Row],[Klasifikacija]],Tabela_EKO_03_03_baterije[Klasifikacija],0),0)&gt;0,"DA","NE")</f>
        <v>NE</v>
      </c>
      <c r="M427" s="15"/>
    </row>
    <row r="428" spans="1:13" ht="30" customHeight="1" thickBot="1" x14ac:dyDescent="0.3">
      <c r="A428" s="11" t="s">
        <v>608</v>
      </c>
      <c r="B428" s="12" t="str">
        <f>INDEX(Tabela_seznam_klasifikacij[Naziv odpadka],MATCH(Tabela_glavno[[#This Row],[Klasifikacija]],Tabela_seznam_klasifikacij[Klasifikacijska številka],0))</f>
        <v>Odpadne uporabljene livarske forme in jedra, ki vsebujejo nevarne snovi</v>
      </c>
      <c r="C428" s="12" t="str">
        <f>IFERROR(INDEX(Tabela_porocilo_o_nevarnih_lastnostih[Opomba],MATCH(Tabela_glavno[[#This Row],[Klasifikacija]],Tabela_porocilo_o_nevarnih_lastnostih[Klasifikacija],0)),"NE")</f>
        <v>NE</v>
      </c>
      <c r="D4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28" s="13" t="str">
        <f>INDEX(Tabela_zbiralec_EKOL[Dovoljeno zbiranje],MATCH(Tabela_glavno[[#This Row],[Klasifikacija]],Tabela_zbiralec_EKOL[Klasifikacija],0))</f>
        <v>DA</v>
      </c>
      <c r="F428" s="13" t="str">
        <f>INDEX(Tabela_zbiralec_EKOL[Zbirna mesta],MATCH(Tabela_glavno[[#This Row],[Klasifikacija]],Tabela_zbiralec_EKOL[Klasifikacija],0))</f>
        <v>Laze</v>
      </c>
      <c r="G428" s="13" t="str" cm="1">
        <f t="array" ref="G428">_xlfn.TEXTJOIN(", ",TRUE,IF(Tabela_odstranjevanje[Klasifikacija]=Tabela_glavno[[#This Row],[Klasifikacija]],Tabela_odstranjevanje[Prejemnik],""))</f>
        <v/>
      </c>
      <c r="H428" s="14" t="str">
        <f>IF(IFERROR(MATCH(Tabela_glavno[[#This Row],[Klasifikacija]],Tabela_mesanica_190204[Klasifikacija],0),0)&gt;0,"DA","NE")</f>
        <v>NE</v>
      </c>
      <c r="I428" s="14" t="str" cm="1">
        <f t="array" ref="I4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8" s="14" t="str">
        <f>IF(IFERROR(MATCH(Tabela_glavno[[#This Row],[Klasifikacija]],Tabela_mesanica_190208[Klasifikacija],0),0)&gt;0,"DA","NE")</f>
        <v>NE</v>
      </c>
      <c r="K428" s="14"/>
      <c r="L428" s="14" t="str">
        <f>IF(IFERROR(MATCH(Tabela_glavno[[#This Row],[Klasifikacija]],Tabela_EKO_03_03_baterije[Klasifikacija],0),0)&gt;0,"DA","NE")</f>
        <v>NE</v>
      </c>
      <c r="M428" s="15"/>
    </row>
    <row r="429" spans="1:13" ht="30" customHeight="1" thickBot="1" x14ac:dyDescent="0.3">
      <c r="A429" s="11" t="s">
        <v>609</v>
      </c>
      <c r="B429" s="12" t="str">
        <f>INDEX(Tabela_seznam_klasifikacij[Naziv odpadka],MATCH(Tabela_glavno[[#This Row],[Klasifikacija]],Tabela_seznam_klasifikacij[Klasifikacijska številka],0))</f>
        <v>Odpadne uporabljene livarske forme in jedra, ki niso navedeni pod 10 10 07</v>
      </c>
      <c r="C429" s="12" t="str">
        <f>IFERROR(INDEX(Tabela_porocilo_o_nevarnih_lastnostih[Opomba],MATCH(Tabela_glavno[[#This Row],[Klasifikacija]],Tabela_porocilo_o_nevarnih_lastnostih[Klasifikacija],0)),"NE")</f>
        <v>NE</v>
      </c>
      <c r="D4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29" s="13" t="str">
        <f>INDEX(Tabela_zbiralec_EKOL[Dovoljeno zbiranje],MATCH(Tabela_glavno[[#This Row],[Klasifikacija]],Tabela_zbiralec_EKOL[Klasifikacija],0))</f>
        <v>DA</v>
      </c>
      <c r="F429" s="13" t="str">
        <f>INDEX(Tabela_zbiralec_EKOL[Zbirna mesta],MATCH(Tabela_glavno[[#This Row],[Klasifikacija]],Tabela_zbiralec_EKOL[Klasifikacija],0))</f>
        <v>Laze</v>
      </c>
      <c r="G429" s="13" t="str" cm="1">
        <f t="array" ref="G429">_xlfn.TEXTJOIN(", ",TRUE,IF(Tabela_odstranjevanje[Klasifikacija]=Tabela_glavno[[#This Row],[Klasifikacija]],Tabela_odstranjevanje[Prejemnik],""))</f>
        <v>CEP-BUKOVŽLAK</v>
      </c>
      <c r="H429" s="14" t="str">
        <f>IF(IFERROR(MATCH(Tabela_glavno[[#This Row],[Klasifikacija]],Tabela_mesanica_190204[Klasifikacija],0),0)&gt;0,"DA","NE")</f>
        <v>NE</v>
      </c>
      <c r="I429" s="14" t="str" cm="1">
        <f t="array" ref="I4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29" s="14" t="str">
        <f>IF(IFERROR(MATCH(Tabela_glavno[[#This Row],[Klasifikacija]],Tabela_mesanica_190208[Klasifikacija],0),0)&gt;0,"DA","NE")</f>
        <v>NE</v>
      </c>
      <c r="K429" s="14"/>
      <c r="L429" s="14" t="str">
        <f>IF(IFERROR(MATCH(Tabela_glavno[[#This Row],[Klasifikacija]],Tabela_EKO_03_03_baterije[Klasifikacija],0),0)&gt;0,"DA","NE")</f>
        <v>NE</v>
      </c>
      <c r="M429" s="15"/>
    </row>
    <row r="430" spans="1:13" ht="30" customHeight="1" thickBot="1" x14ac:dyDescent="0.3">
      <c r="A430" s="11" t="s">
        <v>610</v>
      </c>
      <c r="B430" s="12" t="str">
        <f>INDEX(Tabela_seznam_klasifikacij[Naziv odpadka],MATCH(Tabela_glavno[[#This Row],[Klasifikacija]],Tabela_seznam_klasifikacij[Klasifikacijska številka],0))</f>
        <v>Prah iz čiščenja odpadnih plinov, ki vsebuje nevarne snovi</v>
      </c>
      <c r="C430" s="12" t="str">
        <f>IFERROR(INDEX(Tabela_porocilo_o_nevarnih_lastnostih[Opomba],MATCH(Tabela_glavno[[#This Row],[Klasifikacija]],Tabela_porocilo_o_nevarnih_lastnostih[Klasifikacija],0)),"NE")</f>
        <v>NE</v>
      </c>
      <c r="D4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0" s="13" t="str">
        <f>INDEX(Tabela_zbiralec_EKOL[Dovoljeno zbiranje],MATCH(Tabela_glavno[[#This Row],[Klasifikacija]],Tabela_zbiralec_EKOL[Klasifikacija],0))</f>
        <v>DA</v>
      </c>
      <c r="F430" s="13" t="str">
        <f>INDEX(Tabela_zbiralec_EKOL[Zbirna mesta],MATCH(Tabela_glavno[[#This Row],[Klasifikacija]],Tabela_zbiralec_EKOL[Klasifikacija],0))</f>
        <v>Laze</v>
      </c>
      <c r="G430" s="13" t="str" cm="1">
        <f t="array" ref="G430">_xlfn.TEXTJOIN(", ",TRUE,IF(Tabela_odstranjevanje[Klasifikacija]=Tabela_glavno[[#This Row],[Klasifikacija]],Tabela_odstranjevanje[Prejemnik],""))</f>
        <v/>
      </c>
      <c r="H430" s="14" t="str">
        <f>IF(IFERROR(MATCH(Tabela_glavno[[#This Row],[Klasifikacija]],Tabela_mesanica_190204[Klasifikacija],0),0)&gt;0,"DA","NE")</f>
        <v>NE</v>
      </c>
      <c r="I430" s="14" t="str" cm="1">
        <f t="array" ref="I4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0" s="14" t="str">
        <f>IF(IFERROR(MATCH(Tabela_glavno[[#This Row],[Klasifikacija]],Tabela_mesanica_190208[Klasifikacija],0),0)&gt;0,"DA","NE")</f>
        <v>NE</v>
      </c>
      <c r="K430" s="14"/>
      <c r="L430" s="14" t="str">
        <f>IF(IFERROR(MATCH(Tabela_glavno[[#This Row],[Klasifikacija]],Tabela_EKO_03_03_baterije[Klasifikacija],0),0)&gt;0,"DA","NE")</f>
        <v>NE</v>
      </c>
      <c r="M430" s="15"/>
    </row>
    <row r="431" spans="1:13" ht="30" customHeight="1" thickBot="1" x14ac:dyDescent="0.3">
      <c r="A431" s="11" t="s">
        <v>611</v>
      </c>
      <c r="B431" s="12" t="str">
        <f>INDEX(Tabela_seznam_klasifikacij[Naziv odpadka],MATCH(Tabela_glavno[[#This Row],[Klasifikacija]],Tabela_seznam_klasifikacij[Klasifikacijska številka],0))</f>
        <v>Prah iz čiščenja odpadnih plinov, ki ni naveden pod 10 10 09</v>
      </c>
      <c r="C431" s="12" t="str">
        <f>IFERROR(INDEX(Tabela_porocilo_o_nevarnih_lastnostih[Opomba],MATCH(Tabela_glavno[[#This Row],[Klasifikacija]],Tabela_porocilo_o_nevarnih_lastnostih[Klasifikacija],0)),"NE")</f>
        <v>NE</v>
      </c>
      <c r="D4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1" s="13" t="str">
        <f>INDEX(Tabela_zbiralec_EKOL[Dovoljeno zbiranje],MATCH(Tabela_glavno[[#This Row],[Klasifikacija]],Tabela_zbiralec_EKOL[Klasifikacija],0))</f>
        <v>DA</v>
      </c>
      <c r="F431" s="13" t="str">
        <f>INDEX(Tabela_zbiralec_EKOL[Zbirna mesta],MATCH(Tabela_glavno[[#This Row],[Klasifikacija]],Tabela_zbiralec_EKOL[Klasifikacija],0))</f>
        <v>Laze</v>
      </c>
      <c r="G431" s="13" t="str" cm="1">
        <f t="array" ref="G431">_xlfn.TEXTJOIN(", ",TRUE,IF(Tabela_odstranjevanje[Klasifikacija]=Tabela_glavno[[#This Row],[Klasifikacija]],Tabela_odstranjevanje[Prejemnik],""))</f>
        <v/>
      </c>
      <c r="H431" s="14" t="str">
        <f>IF(IFERROR(MATCH(Tabela_glavno[[#This Row],[Klasifikacija]],Tabela_mesanica_190204[Klasifikacija],0),0)&gt;0,"DA","NE")</f>
        <v>NE</v>
      </c>
      <c r="I431" s="14" t="str" cm="1">
        <f t="array" ref="I4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1" s="14" t="str">
        <f>IF(IFERROR(MATCH(Tabela_glavno[[#This Row],[Klasifikacija]],Tabela_mesanica_190208[Klasifikacija],0),0)&gt;0,"DA","NE")</f>
        <v>NE</v>
      </c>
      <c r="K431" s="14"/>
      <c r="L431" s="14" t="str">
        <f>IF(IFERROR(MATCH(Tabela_glavno[[#This Row],[Klasifikacija]],Tabela_EKO_03_03_baterije[Klasifikacija],0),0)&gt;0,"DA","NE")</f>
        <v>NE</v>
      </c>
      <c r="M431" s="15"/>
    </row>
    <row r="432" spans="1:13" ht="30" customHeight="1" thickBot="1" x14ac:dyDescent="0.3">
      <c r="A432" s="11" t="s">
        <v>612</v>
      </c>
      <c r="B432" s="12" t="str">
        <f>INDEX(Tabela_seznam_klasifikacij[Naziv odpadka],MATCH(Tabela_glavno[[#This Row],[Klasifikacija]],Tabela_seznam_klasifikacij[Klasifikacijska številka],0))</f>
        <v>Drugi delci, ki vsebujejo nevarne snovi</v>
      </c>
      <c r="C432" s="12" t="str">
        <f>IFERROR(INDEX(Tabela_porocilo_o_nevarnih_lastnostih[Opomba],MATCH(Tabela_glavno[[#This Row],[Klasifikacija]],Tabela_porocilo_o_nevarnih_lastnostih[Klasifikacija],0)),"NE")</f>
        <v>NE</v>
      </c>
      <c r="D4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32" s="13" t="str">
        <f>INDEX(Tabela_zbiralec_EKOL[Dovoljeno zbiranje],MATCH(Tabela_glavno[[#This Row],[Klasifikacija]],Tabela_zbiralec_EKOL[Klasifikacija],0))</f>
        <v>DA</v>
      </c>
      <c r="F432" s="13" t="str">
        <f>INDEX(Tabela_zbiralec_EKOL[Zbirna mesta],MATCH(Tabela_glavno[[#This Row],[Klasifikacija]],Tabela_zbiralec_EKOL[Klasifikacija],0))</f>
        <v>Laze</v>
      </c>
      <c r="G432" s="13" t="str" cm="1">
        <f t="array" ref="G432">_xlfn.TEXTJOIN(", ",TRUE,IF(Tabela_odstranjevanje[Klasifikacija]=Tabela_glavno[[#This Row],[Klasifikacija]],Tabela_odstranjevanje[Prejemnik],""))</f>
        <v>EKO LES plus</v>
      </c>
      <c r="H432" s="14" t="str">
        <f>IF(IFERROR(MATCH(Tabela_glavno[[#This Row],[Klasifikacija]],Tabela_mesanica_190204[Klasifikacija],0),0)&gt;0,"DA","NE")</f>
        <v>NE</v>
      </c>
      <c r="I432" s="14" t="str" cm="1">
        <f t="array" ref="I4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2" s="14" t="str">
        <f>IF(IFERROR(MATCH(Tabela_glavno[[#This Row],[Klasifikacija]],Tabela_mesanica_190208[Klasifikacija],0),0)&gt;0,"DA","NE")</f>
        <v>NE</v>
      </c>
      <c r="K432" s="14"/>
      <c r="L432" s="14" t="str">
        <f>IF(IFERROR(MATCH(Tabela_glavno[[#This Row],[Klasifikacija]],Tabela_EKO_03_03_baterije[Klasifikacija],0),0)&gt;0,"DA","NE")</f>
        <v>NE</v>
      </c>
      <c r="M432" s="15"/>
    </row>
    <row r="433" spans="1:13" ht="30" customHeight="1" thickBot="1" x14ac:dyDescent="0.3">
      <c r="A433" s="11" t="s">
        <v>613</v>
      </c>
      <c r="B433" s="12" t="str">
        <f>INDEX(Tabela_seznam_klasifikacij[Naziv odpadka],MATCH(Tabela_glavno[[#This Row],[Klasifikacija]],Tabela_seznam_klasifikacij[Klasifikacijska številka],0))</f>
        <v>Drugi delci, ki niso navedeni pod 10 10 11</v>
      </c>
      <c r="C433" s="12" t="str">
        <f>IFERROR(INDEX(Tabela_porocilo_o_nevarnih_lastnostih[Opomba],MATCH(Tabela_glavno[[#This Row],[Klasifikacija]],Tabela_porocilo_o_nevarnih_lastnostih[Klasifikacija],0)),"NE")</f>
        <v>NE</v>
      </c>
      <c r="D4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3" s="13" t="str">
        <f>INDEX(Tabela_zbiralec_EKOL[Dovoljeno zbiranje],MATCH(Tabela_glavno[[#This Row],[Klasifikacija]],Tabela_zbiralec_EKOL[Klasifikacija],0))</f>
        <v>DA</v>
      </c>
      <c r="F433" s="13" t="str">
        <f>INDEX(Tabela_zbiralec_EKOL[Zbirna mesta],MATCH(Tabela_glavno[[#This Row],[Klasifikacija]],Tabela_zbiralec_EKOL[Klasifikacija],0))</f>
        <v>Laze</v>
      </c>
      <c r="G433" s="13" t="str" cm="1">
        <f t="array" ref="G433">_xlfn.TEXTJOIN(", ",TRUE,IF(Tabela_odstranjevanje[Klasifikacija]=Tabela_glavno[[#This Row],[Klasifikacija]],Tabela_odstranjevanje[Prejemnik],""))</f>
        <v/>
      </c>
      <c r="H433" s="14" t="str">
        <f>IF(IFERROR(MATCH(Tabela_glavno[[#This Row],[Klasifikacija]],Tabela_mesanica_190204[Klasifikacija],0),0)&gt;0,"DA","NE")</f>
        <v>NE</v>
      </c>
      <c r="I433" s="14" t="str" cm="1">
        <f t="array" ref="I4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3" s="14" t="str">
        <f>IF(IFERROR(MATCH(Tabela_glavno[[#This Row],[Klasifikacija]],Tabela_mesanica_190208[Klasifikacija],0),0)&gt;0,"DA","NE")</f>
        <v>NE</v>
      </c>
      <c r="K433" s="14"/>
      <c r="L433" s="14" t="str">
        <f>IF(IFERROR(MATCH(Tabela_glavno[[#This Row],[Klasifikacija]],Tabela_EKO_03_03_baterije[Klasifikacija],0),0)&gt;0,"DA","NE")</f>
        <v>NE</v>
      </c>
      <c r="M433" s="15"/>
    </row>
    <row r="434" spans="1:13" ht="30" customHeight="1" thickBot="1" x14ac:dyDescent="0.3">
      <c r="A434" s="11" t="s">
        <v>614</v>
      </c>
      <c r="B434" s="12" t="str">
        <f>INDEX(Tabela_seznam_klasifikacij[Naziv odpadka],MATCH(Tabela_glavno[[#This Row],[Klasifikacija]],Tabela_seznam_klasifikacij[Klasifikacijska številka],0))</f>
        <v>Odpadna veziva, ki vsebujejo nevarne snovi</v>
      </c>
      <c r="C434" s="12" t="str">
        <f>IFERROR(INDEX(Tabela_porocilo_o_nevarnih_lastnostih[Opomba],MATCH(Tabela_glavno[[#This Row],[Klasifikacija]],Tabela_porocilo_o_nevarnih_lastnostih[Klasifikacija],0)),"NE")</f>
        <v>NE</v>
      </c>
      <c r="D4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4" s="13" t="str">
        <f>INDEX(Tabela_zbiralec_EKOL[Dovoljeno zbiranje],MATCH(Tabela_glavno[[#This Row],[Klasifikacija]],Tabela_zbiralec_EKOL[Klasifikacija],0))</f>
        <v>DA</v>
      </c>
      <c r="F434" s="13" t="str">
        <f>INDEX(Tabela_zbiralec_EKOL[Zbirna mesta],MATCH(Tabela_glavno[[#This Row],[Klasifikacija]],Tabela_zbiralec_EKOL[Klasifikacija],0))</f>
        <v>Laze</v>
      </c>
      <c r="G434" s="13" t="str" cm="1">
        <f t="array" ref="G434">_xlfn.TEXTJOIN(", ",TRUE,IF(Tabela_odstranjevanje[Klasifikacija]=Tabela_glavno[[#This Row],[Klasifikacija]],Tabela_odstranjevanje[Prejemnik],""))</f>
        <v/>
      </c>
      <c r="H434" s="14" t="str">
        <f>IF(IFERROR(MATCH(Tabela_glavno[[#This Row],[Klasifikacija]],Tabela_mesanica_190204[Klasifikacija],0),0)&gt;0,"DA","NE")</f>
        <v>NE</v>
      </c>
      <c r="I434" s="14" t="str" cm="1">
        <f t="array" ref="I4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4" s="14" t="str">
        <f>IF(IFERROR(MATCH(Tabela_glavno[[#This Row],[Klasifikacija]],Tabela_mesanica_190208[Klasifikacija],0),0)&gt;0,"DA","NE")</f>
        <v>NE</v>
      </c>
      <c r="K434" s="14"/>
      <c r="L434" s="14" t="str">
        <f>IF(IFERROR(MATCH(Tabela_glavno[[#This Row],[Klasifikacija]],Tabela_EKO_03_03_baterije[Klasifikacija],0),0)&gt;0,"DA","NE")</f>
        <v>NE</v>
      </c>
      <c r="M434" s="15"/>
    </row>
    <row r="435" spans="1:13" ht="30" customHeight="1" thickBot="1" x14ac:dyDescent="0.3">
      <c r="A435" s="11" t="s">
        <v>615</v>
      </c>
      <c r="B435" s="12" t="str">
        <f>INDEX(Tabela_seznam_klasifikacij[Naziv odpadka],MATCH(Tabela_glavno[[#This Row],[Klasifikacija]],Tabela_seznam_klasifikacij[Klasifikacijska številka],0))</f>
        <v>Odpadna veziva, ki niso navedena pod 10 10 13</v>
      </c>
      <c r="C435" s="12" t="str">
        <f>IFERROR(INDEX(Tabela_porocilo_o_nevarnih_lastnostih[Opomba],MATCH(Tabela_glavno[[#This Row],[Klasifikacija]],Tabela_porocilo_o_nevarnih_lastnostih[Klasifikacija],0)),"NE")</f>
        <v>NE</v>
      </c>
      <c r="D4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35" s="13" t="str">
        <f>INDEX(Tabela_zbiralec_EKOL[Dovoljeno zbiranje],MATCH(Tabela_glavno[[#This Row],[Klasifikacija]],Tabela_zbiralec_EKOL[Klasifikacija],0))</f>
        <v>DA</v>
      </c>
      <c r="F435" s="13" t="str">
        <f>INDEX(Tabela_zbiralec_EKOL[Zbirna mesta],MATCH(Tabela_glavno[[#This Row],[Klasifikacija]],Tabela_zbiralec_EKOL[Klasifikacija],0))</f>
        <v>Laze</v>
      </c>
      <c r="G435" s="13" t="str" cm="1">
        <f t="array" ref="G435">_xlfn.TEXTJOIN(", ",TRUE,IF(Tabela_odstranjevanje[Klasifikacija]=Tabela_glavno[[#This Row],[Klasifikacija]],Tabela_odstranjevanje[Prejemnik],""))</f>
        <v>Kemis, Kemis</v>
      </c>
      <c r="H435" s="14" t="str">
        <f>IF(IFERROR(MATCH(Tabela_glavno[[#This Row],[Klasifikacija]],Tabela_mesanica_190204[Klasifikacija],0),0)&gt;0,"DA","NE")</f>
        <v>NE</v>
      </c>
      <c r="I435" s="14" t="str" cm="1">
        <f t="array" ref="I4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5" s="14" t="str">
        <f>IF(IFERROR(MATCH(Tabela_glavno[[#This Row],[Klasifikacija]],Tabela_mesanica_190208[Klasifikacija],0),0)&gt;0,"DA","NE")</f>
        <v>NE</v>
      </c>
      <c r="K435" s="14"/>
      <c r="L435" s="14" t="str">
        <f>IF(IFERROR(MATCH(Tabela_glavno[[#This Row],[Klasifikacija]],Tabela_EKO_03_03_baterije[Klasifikacija],0),0)&gt;0,"DA","NE")</f>
        <v>NE</v>
      </c>
      <c r="M435" s="15"/>
    </row>
    <row r="436" spans="1:13" ht="30" customHeight="1" thickBot="1" x14ac:dyDescent="0.3">
      <c r="A436" s="11" t="s">
        <v>616</v>
      </c>
      <c r="B436" s="12" t="str">
        <f>INDEX(Tabela_seznam_klasifikacij[Naziv odpadka],MATCH(Tabela_glavno[[#This Row],[Klasifikacija]],Tabela_seznam_klasifikacij[Klasifikacijska številka],0))</f>
        <v>Odpadna sredstva za lociranje razpok, ki vsebujejo nevarne snovi</v>
      </c>
      <c r="C436" s="12" t="str">
        <f>IFERROR(INDEX(Tabela_porocilo_o_nevarnih_lastnostih[Opomba],MATCH(Tabela_glavno[[#This Row],[Klasifikacija]],Tabela_porocilo_o_nevarnih_lastnostih[Klasifikacija],0)),"NE")</f>
        <v>NE</v>
      </c>
      <c r="D4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6" s="13" t="str">
        <f>INDEX(Tabela_zbiralec_EKOL[Dovoljeno zbiranje],MATCH(Tabela_glavno[[#This Row],[Klasifikacija]],Tabela_zbiralec_EKOL[Klasifikacija],0))</f>
        <v>DA</v>
      </c>
      <c r="F436" s="13" t="str">
        <f>INDEX(Tabela_zbiralec_EKOL[Zbirna mesta],MATCH(Tabela_glavno[[#This Row],[Klasifikacija]],Tabela_zbiralec_EKOL[Klasifikacija],0))</f>
        <v>Laze</v>
      </c>
      <c r="G436" s="13" t="str" cm="1">
        <f t="array" ref="G436">_xlfn.TEXTJOIN(", ",TRUE,IF(Tabela_odstranjevanje[Klasifikacija]=Tabela_glavno[[#This Row],[Klasifikacija]],Tabela_odstranjevanje[Prejemnik],""))</f>
        <v/>
      </c>
      <c r="H436" s="14" t="str">
        <f>IF(IFERROR(MATCH(Tabela_glavno[[#This Row],[Klasifikacija]],Tabela_mesanica_190204[Klasifikacija],0),0)&gt;0,"DA","NE")</f>
        <v>NE</v>
      </c>
      <c r="I436" s="14" t="str" cm="1">
        <f t="array" ref="I4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6" s="14" t="str">
        <f>IF(IFERROR(MATCH(Tabela_glavno[[#This Row],[Klasifikacija]],Tabela_mesanica_190208[Klasifikacija],0),0)&gt;0,"DA","NE")</f>
        <v>NE</v>
      </c>
      <c r="K436" s="14"/>
      <c r="L436" s="14" t="str">
        <f>IF(IFERROR(MATCH(Tabela_glavno[[#This Row],[Klasifikacija]],Tabela_EKO_03_03_baterije[Klasifikacija],0),0)&gt;0,"DA","NE")</f>
        <v>NE</v>
      </c>
      <c r="M436" s="15"/>
    </row>
    <row r="437" spans="1:13" ht="30" customHeight="1" thickBot="1" x14ac:dyDescent="0.3">
      <c r="A437" s="11" t="s">
        <v>617</v>
      </c>
      <c r="B437" s="12" t="str">
        <f>INDEX(Tabela_seznam_klasifikacij[Naziv odpadka],MATCH(Tabela_glavno[[#This Row],[Klasifikacija]],Tabela_seznam_klasifikacij[Klasifikacijska številka],0))</f>
        <v>Odpadna sredstva za lociranje razpok, ki niso navedena pod 10 10 15</v>
      </c>
      <c r="C437" s="12" t="str">
        <f>IFERROR(INDEX(Tabela_porocilo_o_nevarnih_lastnostih[Opomba],MATCH(Tabela_glavno[[#This Row],[Klasifikacija]],Tabela_porocilo_o_nevarnih_lastnostih[Klasifikacija],0)),"NE")</f>
        <v>NE</v>
      </c>
      <c r="D4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7" s="13" t="str">
        <f>INDEX(Tabela_zbiralec_EKOL[Dovoljeno zbiranje],MATCH(Tabela_glavno[[#This Row],[Klasifikacija]],Tabela_zbiralec_EKOL[Klasifikacija],0))</f>
        <v>DA</v>
      </c>
      <c r="F437" s="13" t="str">
        <f>INDEX(Tabela_zbiralec_EKOL[Zbirna mesta],MATCH(Tabela_glavno[[#This Row],[Klasifikacija]],Tabela_zbiralec_EKOL[Klasifikacija],0))</f>
        <v>Laze</v>
      </c>
      <c r="G437" s="13" t="str" cm="1">
        <f t="array" ref="G437">_xlfn.TEXTJOIN(", ",TRUE,IF(Tabela_odstranjevanje[Klasifikacija]=Tabela_glavno[[#This Row],[Klasifikacija]],Tabela_odstranjevanje[Prejemnik],""))</f>
        <v/>
      </c>
      <c r="H437" s="14" t="str">
        <f>IF(IFERROR(MATCH(Tabela_glavno[[#This Row],[Klasifikacija]],Tabela_mesanica_190204[Klasifikacija],0),0)&gt;0,"DA","NE")</f>
        <v>NE</v>
      </c>
      <c r="I437" s="14" t="str" cm="1">
        <f t="array" ref="I4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7" s="14" t="str">
        <f>IF(IFERROR(MATCH(Tabela_glavno[[#This Row],[Klasifikacija]],Tabela_mesanica_190208[Klasifikacija],0),0)&gt;0,"DA","NE")</f>
        <v>NE</v>
      </c>
      <c r="K437" s="14"/>
      <c r="L437" s="14" t="str">
        <f>IF(IFERROR(MATCH(Tabela_glavno[[#This Row],[Klasifikacija]],Tabela_EKO_03_03_baterije[Klasifikacija],0),0)&gt;0,"DA","NE")</f>
        <v>NE</v>
      </c>
      <c r="M437" s="15"/>
    </row>
    <row r="438" spans="1:13" ht="30" customHeight="1" thickBot="1" x14ac:dyDescent="0.3">
      <c r="A438" s="11" t="s">
        <v>618</v>
      </c>
      <c r="B438" s="12" t="str">
        <f>INDEX(Tabela_seznam_klasifikacij[Naziv odpadka],MATCH(Tabela_glavno[[#This Row],[Klasifikacija]],Tabela_seznam_klasifikacij[Klasifikacijska številka],0))</f>
        <v>Drugi tovrstni odpadki</v>
      </c>
      <c r="C438" s="12" t="str">
        <f>IFERROR(INDEX(Tabela_porocilo_o_nevarnih_lastnostih[Opomba],MATCH(Tabela_glavno[[#This Row],[Klasifikacija]],Tabela_porocilo_o_nevarnih_lastnostih[Klasifikacija],0)),"NE")</f>
        <v>NE</v>
      </c>
      <c r="D4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8" s="13" t="str">
        <f>INDEX(Tabela_zbiralec_EKOL[Dovoljeno zbiranje],MATCH(Tabela_glavno[[#This Row],[Klasifikacija]],Tabela_zbiralec_EKOL[Klasifikacija],0))</f>
        <v>DA</v>
      </c>
      <c r="F438" s="13" t="str">
        <f>INDEX(Tabela_zbiralec_EKOL[Zbirna mesta],MATCH(Tabela_glavno[[#This Row],[Klasifikacija]],Tabela_zbiralec_EKOL[Klasifikacija],0))</f>
        <v>Laze</v>
      </c>
      <c r="G438" s="13" t="str" cm="1">
        <f t="array" ref="G438">_xlfn.TEXTJOIN(", ",TRUE,IF(Tabela_odstranjevanje[Klasifikacija]=Tabela_glavno[[#This Row],[Klasifikacija]],Tabela_odstranjevanje[Prejemnik],""))</f>
        <v/>
      </c>
      <c r="H438" s="14" t="str">
        <f>IF(IFERROR(MATCH(Tabela_glavno[[#This Row],[Klasifikacija]],Tabela_mesanica_190204[Klasifikacija],0),0)&gt;0,"DA","NE")</f>
        <v>NE</v>
      </c>
      <c r="I438" s="14" t="str" cm="1">
        <f t="array" ref="I4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8" s="14" t="str">
        <f>IF(IFERROR(MATCH(Tabela_glavno[[#This Row],[Klasifikacija]],Tabela_mesanica_190208[Klasifikacija],0),0)&gt;0,"DA","NE")</f>
        <v>NE</v>
      </c>
      <c r="K438" s="14"/>
      <c r="L438" s="14" t="str">
        <f>IF(IFERROR(MATCH(Tabela_glavno[[#This Row],[Klasifikacija]],Tabela_EKO_03_03_baterije[Klasifikacija],0),0)&gt;0,"DA","NE")</f>
        <v>NE</v>
      </c>
      <c r="M438" s="15"/>
    </row>
    <row r="439" spans="1:13" ht="30" customHeight="1" thickBot="1" x14ac:dyDescent="0.3">
      <c r="A439" s="11" t="s">
        <v>620</v>
      </c>
      <c r="B439" s="12" t="str">
        <f>INDEX(Tabela_seznam_klasifikacij[Naziv odpadka],MATCH(Tabela_glavno[[#This Row],[Klasifikacija]],Tabela_seznam_klasifikacij[Klasifikacijska številka],0))</f>
        <v>Odpadni materiali iz steklenih vlaken</v>
      </c>
      <c r="C439" s="12" t="str">
        <f>IFERROR(INDEX(Tabela_porocilo_o_nevarnih_lastnostih[Opomba],MATCH(Tabela_glavno[[#This Row],[Klasifikacija]],Tabela_porocilo_o_nevarnih_lastnostih[Klasifikacija],0)),"NE")</f>
        <v>NE</v>
      </c>
      <c r="D4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39" s="13" t="str">
        <f>INDEX(Tabela_zbiralec_EKOL[Dovoljeno zbiranje],MATCH(Tabela_glavno[[#This Row],[Klasifikacija]],Tabela_zbiralec_EKOL[Klasifikacija],0))</f>
        <v>DA</v>
      </c>
      <c r="F439" s="13" t="str">
        <f>INDEX(Tabela_zbiralec_EKOL[Zbirna mesta],MATCH(Tabela_glavno[[#This Row],[Klasifikacija]],Tabela_zbiralec_EKOL[Klasifikacija],0))</f>
        <v>Laze</v>
      </c>
      <c r="G439" s="13" t="str" cm="1">
        <f t="array" ref="G439">_xlfn.TEXTJOIN(", ",TRUE,IF(Tabela_odstranjevanje[Klasifikacija]=Tabela_glavno[[#This Row],[Klasifikacija]],Tabela_odstranjevanje[Prejemnik],""))</f>
        <v/>
      </c>
      <c r="H439" s="14" t="str">
        <f>IF(IFERROR(MATCH(Tabela_glavno[[#This Row],[Klasifikacija]],Tabela_mesanica_190204[Klasifikacija],0),0)&gt;0,"DA","NE")</f>
        <v>NE</v>
      </c>
      <c r="I439" s="14" t="str" cm="1">
        <f t="array" ref="I4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39" s="14" t="str">
        <f>IF(IFERROR(MATCH(Tabela_glavno[[#This Row],[Klasifikacija]],Tabela_mesanica_190208[Klasifikacija],0),0)&gt;0,"DA","NE")</f>
        <v>NE</v>
      </c>
      <c r="K439" s="14"/>
      <c r="L439" s="14" t="str">
        <f>IF(IFERROR(MATCH(Tabela_glavno[[#This Row],[Klasifikacija]],Tabela_EKO_03_03_baterije[Klasifikacija],0),0)&gt;0,"DA","NE")</f>
        <v>NE</v>
      </c>
      <c r="M439" s="15"/>
    </row>
    <row r="440" spans="1:13" ht="30" customHeight="1" thickBot="1" x14ac:dyDescent="0.3">
      <c r="A440" s="11" t="s">
        <v>621</v>
      </c>
      <c r="B440" s="12" t="str">
        <f>INDEX(Tabela_seznam_klasifikacij[Naziv odpadka],MATCH(Tabela_glavno[[#This Row],[Klasifikacija]],Tabela_seznam_klasifikacij[Klasifikacijska številka],0))</f>
        <v>Delci in prah</v>
      </c>
      <c r="C440" s="12" t="str">
        <f>IFERROR(INDEX(Tabela_porocilo_o_nevarnih_lastnostih[Opomba],MATCH(Tabela_glavno[[#This Row],[Klasifikacija]],Tabela_porocilo_o_nevarnih_lastnostih[Klasifikacija],0)),"NE")</f>
        <v>NE</v>
      </c>
      <c r="D44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0" s="13" t="str">
        <f>INDEX(Tabela_zbiralec_EKOL[Dovoljeno zbiranje],MATCH(Tabela_glavno[[#This Row],[Klasifikacija]],Tabela_zbiralec_EKOL[Klasifikacija],0))</f>
        <v>DA</v>
      </c>
      <c r="F440" s="13" t="str">
        <f>INDEX(Tabela_zbiralec_EKOL[Zbirna mesta],MATCH(Tabela_glavno[[#This Row],[Klasifikacija]],Tabela_zbiralec_EKOL[Klasifikacija],0))</f>
        <v>Laze</v>
      </c>
      <c r="G440" s="13" t="str" cm="1">
        <f t="array" ref="G440">_xlfn.TEXTJOIN(", ",TRUE,IF(Tabela_odstranjevanje[Klasifikacija]=Tabela_glavno[[#This Row],[Klasifikacija]],Tabela_odstranjevanje[Prejemnik],""))</f>
        <v/>
      </c>
      <c r="H440" s="14" t="str">
        <f>IF(IFERROR(MATCH(Tabela_glavno[[#This Row],[Klasifikacija]],Tabela_mesanica_190204[Klasifikacija],0),0)&gt;0,"DA","NE")</f>
        <v>NE</v>
      </c>
      <c r="I440" s="14" t="str" cm="1">
        <f t="array" ref="I4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0" s="14" t="str">
        <f>IF(IFERROR(MATCH(Tabela_glavno[[#This Row],[Klasifikacija]],Tabela_mesanica_190208[Klasifikacija],0),0)&gt;0,"DA","NE")</f>
        <v>NE</v>
      </c>
      <c r="K440" s="14"/>
      <c r="L440" s="14" t="str">
        <f>IF(IFERROR(MATCH(Tabela_glavno[[#This Row],[Klasifikacija]],Tabela_EKO_03_03_baterije[Klasifikacija],0),0)&gt;0,"DA","NE")</f>
        <v>NE</v>
      </c>
      <c r="M440" s="15"/>
    </row>
    <row r="441" spans="1:13" ht="30" customHeight="1" thickBot="1" x14ac:dyDescent="0.3">
      <c r="A441" s="11" t="s">
        <v>65</v>
      </c>
      <c r="B441" s="12" t="str">
        <f>INDEX(Tabela_seznam_klasifikacij[Naziv odpadka],MATCH(Tabela_glavno[[#This Row],[Klasifikacija]],Tabela_seznam_klasifikacij[Klasifikacijska številka],0))</f>
        <v>Odpadna zmes iz priprave pred toplotno obdelavo, ki vsebuje nevarne snovi</v>
      </c>
      <c r="C441" s="12" t="str">
        <f>IFERROR(INDEX(Tabela_porocilo_o_nevarnih_lastnostih[Opomba],MATCH(Tabela_glavno[[#This Row],[Klasifikacija]],Tabela_porocilo_o_nevarnih_lastnostih[Klasifikacija],0)),"NE")</f>
        <v>NE</v>
      </c>
      <c r="D44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1" s="13" t="str">
        <f>INDEX(Tabela_zbiralec_EKOL[Dovoljeno zbiranje],MATCH(Tabela_glavno[[#This Row],[Klasifikacija]],Tabela_zbiralec_EKOL[Klasifikacija],0))</f>
        <v>DA</v>
      </c>
      <c r="F441" s="13" t="str">
        <f>INDEX(Tabela_zbiralec_EKOL[Zbirna mesta],MATCH(Tabela_glavno[[#This Row],[Klasifikacija]],Tabela_zbiralec_EKOL[Klasifikacija],0))</f>
        <v>Laze</v>
      </c>
      <c r="G441" s="13" t="str" cm="1">
        <f t="array" ref="G441">_xlfn.TEXTJOIN(", ",TRUE,IF(Tabela_odstranjevanje[Klasifikacija]=Tabela_glavno[[#This Row],[Klasifikacija]],Tabela_odstranjevanje[Prejemnik],""))</f>
        <v/>
      </c>
      <c r="H441" s="14" t="str">
        <f>IF(IFERROR(MATCH(Tabela_glavno[[#This Row],[Klasifikacija]],Tabela_mesanica_190204[Klasifikacija],0),0)&gt;0,"DA","NE")</f>
        <v>DA</v>
      </c>
      <c r="I441" s="14" t="str" cm="1">
        <f t="array" ref="I44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1" s="14" t="str">
        <f>IF(IFERROR(MATCH(Tabela_glavno[[#This Row],[Klasifikacija]],Tabela_mesanica_190208[Klasifikacija],0),0)&gt;0,"DA","NE")</f>
        <v>NE</v>
      </c>
      <c r="K441" s="14"/>
      <c r="L441" s="14" t="str">
        <f>IF(IFERROR(MATCH(Tabela_glavno[[#This Row],[Klasifikacija]],Tabela_EKO_03_03_baterije[Klasifikacija],0),0)&gt;0,"DA","NE")</f>
        <v>NE</v>
      </c>
      <c r="M441" s="15"/>
    </row>
    <row r="442" spans="1:13" ht="30" customHeight="1" thickBot="1" x14ac:dyDescent="0.3">
      <c r="A442" s="11" t="s">
        <v>622</v>
      </c>
      <c r="B442" s="12" t="str">
        <f>INDEX(Tabela_seznam_klasifikacij[Naziv odpadka],MATCH(Tabela_glavno[[#This Row],[Klasifikacija]],Tabela_seznam_klasifikacij[Klasifikacijska številka],0))</f>
        <v>Odpadna zmes iz priprave pred toplotno obdelavo, ki ni navedena pod 10 11 09</v>
      </c>
      <c r="C442" s="12" t="str">
        <f>IFERROR(INDEX(Tabela_porocilo_o_nevarnih_lastnostih[Opomba],MATCH(Tabela_glavno[[#This Row],[Klasifikacija]],Tabela_porocilo_o_nevarnih_lastnostih[Klasifikacija],0)),"NE")</f>
        <v>NE</v>
      </c>
      <c r="D44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2" s="13" t="str">
        <f>INDEX(Tabela_zbiralec_EKOL[Dovoljeno zbiranje],MATCH(Tabela_glavno[[#This Row],[Klasifikacija]],Tabela_zbiralec_EKOL[Klasifikacija],0))</f>
        <v>DA</v>
      </c>
      <c r="F442" s="13" t="str">
        <f>INDEX(Tabela_zbiralec_EKOL[Zbirna mesta],MATCH(Tabela_glavno[[#This Row],[Klasifikacija]],Tabela_zbiralec_EKOL[Klasifikacija],0))</f>
        <v>Laze</v>
      </c>
      <c r="G442" s="13" t="str" cm="1">
        <f t="array" ref="G442">_xlfn.TEXTJOIN(", ",TRUE,IF(Tabela_odstranjevanje[Klasifikacija]=Tabela_glavno[[#This Row],[Klasifikacija]],Tabela_odstranjevanje[Prejemnik],""))</f>
        <v/>
      </c>
      <c r="H442" s="14" t="str">
        <f>IF(IFERROR(MATCH(Tabela_glavno[[#This Row],[Klasifikacija]],Tabela_mesanica_190204[Klasifikacija],0),0)&gt;0,"DA","NE")</f>
        <v>NE</v>
      </c>
      <c r="I442" s="14" t="str" cm="1">
        <f t="array" ref="I44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2" s="14" t="str">
        <f>IF(IFERROR(MATCH(Tabela_glavno[[#This Row],[Klasifikacija]],Tabela_mesanica_190208[Klasifikacija],0),0)&gt;0,"DA","NE")</f>
        <v>NE</v>
      </c>
      <c r="K442" s="14"/>
      <c r="L442" s="14" t="str">
        <f>IF(IFERROR(MATCH(Tabela_glavno[[#This Row],[Klasifikacija]],Tabela_EKO_03_03_baterije[Klasifikacija],0),0)&gt;0,"DA","NE")</f>
        <v>NE</v>
      </c>
      <c r="M442" s="15"/>
    </row>
    <row r="443" spans="1:13" ht="30" customHeight="1" thickBot="1" x14ac:dyDescent="0.3">
      <c r="A443" s="11" t="s">
        <v>623</v>
      </c>
      <c r="B443" s="12" t="str">
        <f>INDEX(Tabela_seznam_klasifikacij[Naziv odpadka],MATCH(Tabela_glavno[[#This Row],[Klasifikacija]],Tabela_seznam_klasifikacij[Klasifikacijska številka],0))</f>
        <v>Odpadno steklo v obliki delcev in prahu, ki vsebuje težke kovine (npr. steklo katodnih cevi)</v>
      </c>
      <c r="C443" s="12" t="str">
        <f>IFERROR(INDEX(Tabela_porocilo_o_nevarnih_lastnostih[Opomba],MATCH(Tabela_glavno[[#This Row],[Klasifikacija]],Tabela_porocilo_o_nevarnih_lastnostih[Klasifikacija],0)),"NE")</f>
        <v>NE</v>
      </c>
      <c r="D44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3" s="13" t="str">
        <f>INDEX(Tabela_zbiralec_EKOL[Dovoljeno zbiranje],MATCH(Tabela_glavno[[#This Row],[Klasifikacija]],Tabela_zbiralec_EKOL[Klasifikacija],0))</f>
        <v>DA</v>
      </c>
      <c r="F443" s="13" t="str">
        <f>INDEX(Tabela_zbiralec_EKOL[Zbirna mesta],MATCH(Tabela_glavno[[#This Row],[Klasifikacija]],Tabela_zbiralec_EKOL[Klasifikacija],0))</f>
        <v>Laze</v>
      </c>
      <c r="G443" s="13" t="str" cm="1">
        <f t="array" ref="G443">_xlfn.TEXTJOIN(", ",TRUE,IF(Tabela_odstranjevanje[Klasifikacija]=Tabela_glavno[[#This Row],[Klasifikacija]],Tabela_odstranjevanje[Prejemnik],""))</f>
        <v/>
      </c>
      <c r="H443" s="14" t="str">
        <f>IF(IFERROR(MATCH(Tabela_glavno[[#This Row],[Klasifikacija]],Tabela_mesanica_190204[Klasifikacija],0),0)&gt;0,"DA","NE")</f>
        <v>NE</v>
      </c>
      <c r="I443" s="14" t="str" cm="1">
        <f t="array" ref="I44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3" s="14" t="str">
        <f>IF(IFERROR(MATCH(Tabela_glavno[[#This Row],[Klasifikacija]],Tabela_mesanica_190208[Klasifikacija],0),0)&gt;0,"DA","NE")</f>
        <v>NE</v>
      </c>
      <c r="K443" s="14"/>
      <c r="L443" s="14" t="str">
        <f>IF(IFERROR(MATCH(Tabela_glavno[[#This Row],[Klasifikacija]],Tabela_EKO_03_03_baterije[Klasifikacija],0),0)&gt;0,"DA","NE")</f>
        <v>NE</v>
      </c>
      <c r="M443" s="15"/>
    </row>
    <row r="444" spans="1:13" ht="30" customHeight="1" thickBot="1" x14ac:dyDescent="0.3">
      <c r="A444" s="11" t="s">
        <v>624</v>
      </c>
      <c r="B444" s="12" t="str">
        <f>INDEX(Tabela_seznam_klasifikacij[Naziv odpadka],MATCH(Tabela_glavno[[#This Row],[Klasifikacija]],Tabela_seznam_klasifikacij[Klasifikacijska številka],0))</f>
        <v>Odpadno steklo, ki ni navedeno pod 10 11 11</v>
      </c>
      <c r="C444" s="12" t="str">
        <f>IFERROR(INDEX(Tabela_porocilo_o_nevarnih_lastnostih[Opomba],MATCH(Tabela_glavno[[#This Row],[Klasifikacija]],Tabela_porocilo_o_nevarnih_lastnostih[Klasifikacija],0)),"NE")</f>
        <v>NE</v>
      </c>
      <c r="D44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4" s="13" t="str">
        <f>INDEX(Tabela_zbiralec_EKOL[Dovoljeno zbiranje],MATCH(Tabela_glavno[[#This Row],[Klasifikacija]],Tabela_zbiralec_EKOL[Klasifikacija],0))</f>
        <v>DA</v>
      </c>
      <c r="F444" s="13" t="str">
        <f>INDEX(Tabela_zbiralec_EKOL[Zbirna mesta],MATCH(Tabela_glavno[[#This Row],[Klasifikacija]],Tabela_zbiralec_EKOL[Klasifikacija],0))</f>
        <v>Laze</v>
      </c>
      <c r="G444" s="13" t="str" cm="1">
        <f t="array" ref="G444">_xlfn.TEXTJOIN(", ",TRUE,IF(Tabela_odstranjevanje[Klasifikacija]=Tabela_glavno[[#This Row],[Klasifikacija]],Tabela_odstranjevanje[Prejemnik],""))</f>
        <v/>
      </c>
      <c r="H444" s="14" t="str">
        <f>IF(IFERROR(MATCH(Tabela_glavno[[#This Row],[Klasifikacija]],Tabela_mesanica_190204[Klasifikacija],0),0)&gt;0,"DA","NE")</f>
        <v>NE</v>
      </c>
      <c r="I444" s="14" t="str" cm="1">
        <f t="array" ref="I44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4" s="14" t="str">
        <f>IF(IFERROR(MATCH(Tabela_glavno[[#This Row],[Klasifikacija]],Tabela_mesanica_190208[Klasifikacija],0),0)&gt;0,"DA","NE")</f>
        <v>NE</v>
      </c>
      <c r="K444" s="14"/>
      <c r="L444" s="14" t="str">
        <f>IF(IFERROR(MATCH(Tabela_glavno[[#This Row],[Klasifikacija]],Tabela_EKO_03_03_baterije[Klasifikacija],0),0)&gt;0,"DA","NE")</f>
        <v>NE</v>
      </c>
      <c r="M444" s="15"/>
    </row>
    <row r="445" spans="1:13" ht="30" customHeight="1" thickBot="1" x14ac:dyDescent="0.3">
      <c r="A445" s="11" t="s">
        <v>66</v>
      </c>
      <c r="B445" s="12" t="str">
        <f>INDEX(Tabela_seznam_klasifikacij[Naziv odpadka],MATCH(Tabela_glavno[[#This Row],[Klasifikacija]],Tabela_seznam_klasifikacij[Klasifikacijska številka],0))</f>
        <v>Mulj iz poliranja in mletja stekla, ki vsebuje nevarne snovi</v>
      </c>
      <c r="C445" s="12" t="str">
        <f>IFERROR(INDEX(Tabela_porocilo_o_nevarnih_lastnostih[Opomba],MATCH(Tabela_glavno[[#This Row],[Klasifikacija]],Tabela_porocilo_o_nevarnih_lastnostih[Klasifikacija],0)),"NE")</f>
        <v>NE</v>
      </c>
      <c r="D44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5" s="13" t="str">
        <f>INDEX(Tabela_zbiralec_EKOL[Dovoljeno zbiranje],MATCH(Tabela_glavno[[#This Row],[Klasifikacija]],Tabela_zbiralec_EKOL[Klasifikacija],0))</f>
        <v>DA</v>
      </c>
      <c r="F445" s="13" t="str">
        <f>INDEX(Tabela_zbiralec_EKOL[Zbirna mesta],MATCH(Tabela_glavno[[#This Row],[Klasifikacija]],Tabela_zbiralec_EKOL[Klasifikacija],0))</f>
        <v>Laze</v>
      </c>
      <c r="G445" s="13" t="str" cm="1">
        <f t="array" ref="G445">_xlfn.TEXTJOIN(", ",TRUE,IF(Tabela_odstranjevanje[Klasifikacija]=Tabela_glavno[[#This Row],[Klasifikacija]],Tabela_odstranjevanje[Prejemnik],""))</f>
        <v/>
      </c>
      <c r="H445" s="14" t="str">
        <f>IF(IFERROR(MATCH(Tabela_glavno[[#This Row],[Klasifikacija]],Tabela_mesanica_190204[Klasifikacija],0),0)&gt;0,"DA","NE")</f>
        <v>DA</v>
      </c>
      <c r="I445" s="14" t="str" cm="1">
        <f t="array" ref="I44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5" s="14" t="str">
        <f>IF(IFERROR(MATCH(Tabela_glavno[[#This Row],[Klasifikacija]],Tabela_mesanica_190208[Klasifikacija],0),0)&gt;0,"DA","NE")</f>
        <v>NE</v>
      </c>
      <c r="K445" s="14"/>
      <c r="L445" s="14" t="str">
        <f>IF(IFERROR(MATCH(Tabela_glavno[[#This Row],[Klasifikacija]],Tabela_EKO_03_03_baterije[Klasifikacija],0),0)&gt;0,"DA","NE")</f>
        <v>NE</v>
      </c>
      <c r="M445" s="15"/>
    </row>
    <row r="446" spans="1:13" ht="30" customHeight="1" thickBot="1" x14ac:dyDescent="0.3">
      <c r="A446" s="11" t="s">
        <v>625</v>
      </c>
      <c r="B446" s="12" t="str">
        <f>INDEX(Tabela_seznam_klasifikacij[Naziv odpadka],MATCH(Tabela_glavno[[#This Row],[Klasifikacija]],Tabela_seznam_klasifikacij[Klasifikacijska številka],0))</f>
        <v>Mulj iz poliranja in mletja stekla, ki ni naveden pod 10 11 13</v>
      </c>
      <c r="C446" s="12" t="str">
        <f>IFERROR(INDEX(Tabela_porocilo_o_nevarnih_lastnostih[Opomba],MATCH(Tabela_glavno[[#This Row],[Klasifikacija]],Tabela_porocilo_o_nevarnih_lastnostih[Klasifikacija],0)),"NE")</f>
        <v>NE</v>
      </c>
      <c r="D44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6" s="13" t="str">
        <f>INDEX(Tabela_zbiralec_EKOL[Dovoljeno zbiranje],MATCH(Tabela_glavno[[#This Row],[Klasifikacija]],Tabela_zbiralec_EKOL[Klasifikacija],0))</f>
        <v>DA</v>
      </c>
      <c r="F446" s="13" t="str">
        <f>INDEX(Tabela_zbiralec_EKOL[Zbirna mesta],MATCH(Tabela_glavno[[#This Row],[Klasifikacija]],Tabela_zbiralec_EKOL[Klasifikacija],0))</f>
        <v>Laze</v>
      </c>
      <c r="G446" s="13" t="str" cm="1">
        <f t="array" ref="G446">_xlfn.TEXTJOIN(", ",TRUE,IF(Tabela_odstranjevanje[Klasifikacija]=Tabela_glavno[[#This Row],[Klasifikacija]],Tabela_odstranjevanje[Prejemnik],""))</f>
        <v/>
      </c>
      <c r="H446" s="14" t="str">
        <f>IF(IFERROR(MATCH(Tabela_glavno[[#This Row],[Klasifikacija]],Tabela_mesanica_190204[Klasifikacija],0),0)&gt;0,"DA","NE")</f>
        <v>NE</v>
      </c>
      <c r="I446" s="14" t="str" cm="1">
        <f t="array" ref="I44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6" s="14" t="str">
        <f>IF(IFERROR(MATCH(Tabela_glavno[[#This Row],[Klasifikacija]],Tabela_mesanica_190208[Klasifikacija],0),0)&gt;0,"DA","NE")</f>
        <v>NE</v>
      </c>
      <c r="K446" s="14"/>
      <c r="L446" s="14" t="str">
        <f>IF(IFERROR(MATCH(Tabela_glavno[[#This Row],[Klasifikacija]],Tabela_EKO_03_03_baterije[Klasifikacija],0),0)&gt;0,"DA","NE")</f>
        <v>NE</v>
      </c>
      <c r="M446" s="15"/>
    </row>
    <row r="447" spans="1:13" ht="30" customHeight="1" thickBot="1" x14ac:dyDescent="0.3">
      <c r="A447" s="11" t="s">
        <v>1216</v>
      </c>
      <c r="B447" s="12" t="str">
        <f>INDEX(Tabela_seznam_klasifikacij[Naziv odpadka],MATCH(Tabela_glavno[[#This Row],[Klasifikacija]],Tabela_seznam_klasifikacij[Klasifikacijska številka],0))</f>
        <v>Trdni odpadki iz čiščenja odpadnih plinov, ki vsebujejo nevarne snovi</v>
      </c>
      <c r="C447" s="12" t="str">
        <f>IFERROR(INDEX(Tabela_porocilo_o_nevarnih_lastnostih[Opomba],MATCH(Tabela_glavno[[#This Row],[Klasifikacija]],Tabela_porocilo_o_nevarnih_lastnostih[Klasifikacija],0)),"NE")</f>
        <v>NE</v>
      </c>
      <c r="D44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7" s="13" t="str">
        <f>INDEX(Tabela_zbiralec_EKOL[Dovoljeno zbiranje],MATCH(Tabela_glavno[[#This Row],[Klasifikacija]],Tabela_zbiralec_EKOL[Klasifikacija],0))</f>
        <v>DA</v>
      </c>
      <c r="F447" s="13" t="str">
        <f>INDEX(Tabela_zbiralec_EKOL[Zbirna mesta],MATCH(Tabela_glavno[[#This Row],[Klasifikacija]],Tabela_zbiralec_EKOL[Klasifikacija],0))</f>
        <v>Laze</v>
      </c>
      <c r="G447" s="13" t="str" cm="1">
        <f t="array" ref="G447">_xlfn.TEXTJOIN(", ",TRUE,IF(Tabela_odstranjevanje[Klasifikacija]=Tabela_glavno[[#This Row],[Klasifikacija]],Tabela_odstranjevanje[Prejemnik],""))</f>
        <v/>
      </c>
      <c r="H447" s="14" t="str">
        <f>IF(IFERROR(MATCH(Tabela_glavno[[#This Row],[Klasifikacija]],Tabela_mesanica_190204[Klasifikacija],0),0)&gt;0,"DA","NE")</f>
        <v>NE</v>
      </c>
      <c r="I447" s="14" t="str" cm="1">
        <f t="array" ref="I44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7" s="14" t="str">
        <f>IF(IFERROR(MATCH(Tabela_glavno[[#This Row],[Klasifikacija]],Tabela_mesanica_190208[Klasifikacija],0),0)&gt;0,"DA","NE")</f>
        <v>NE</v>
      </c>
      <c r="K447" s="14"/>
      <c r="L447" s="14" t="str">
        <f>IF(IFERROR(MATCH(Tabela_glavno[[#This Row],[Klasifikacija]],Tabela_EKO_03_03_baterije[Klasifikacija],0),0)&gt;0,"DA","NE")</f>
        <v>NE</v>
      </c>
      <c r="M447" s="15"/>
    </row>
    <row r="448" spans="1:13" ht="30" customHeight="1" thickBot="1" x14ac:dyDescent="0.3">
      <c r="A448" s="11" t="s">
        <v>626</v>
      </c>
      <c r="B448" s="12" t="str">
        <f>INDEX(Tabela_seznam_klasifikacij[Naziv odpadka],MATCH(Tabela_glavno[[#This Row],[Klasifikacija]],Tabela_seznam_klasifikacij[Klasifikacijska številka],0))</f>
        <v>Trdni odpadki iz čiščenja odpadnih plinov, ki niso navedeni pod 10 11 15</v>
      </c>
      <c r="C448" s="12" t="str">
        <f>IFERROR(INDEX(Tabela_porocilo_o_nevarnih_lastnostih[Opomba],MATCH(Tabela_glavno[[#This Row],[Klasifikacija]],Tabela_porocilo_o_nevarnih_lastnostih[Klasifikacija],0)),"NE")</f>
        <v>NE</v>
      </c>
      <c r="D44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8" s="13" t="str">
        <f>INDEX(Tabela_zbiralec_EKOL[Dovoljeno zbiranje],MATCH(Tabela_glavno[[#This Row],[Klasifikacija]],Tabela_zbiralec_EKOL[Klasifikacija],0))</f>
        <v>DA</v>
      </c>
      <c r="F448" s="13" t="str">
        <f>INDEX(Tabela_zbiralec_EKOL[Zbirna mesta],MATCH(Tabela_glavno[[#This Row],[Klasifikacija]],Tabela_zbiralec_EKOL[Klasifikacija],0))</f>
        <v>Laze</v>
      </c>
      <c r="G448" s="13" t="str" cm="1">
        <f t="array" ref="G448">_xlfn.TEXTJOIN(", ",TRUE,IF(Tabela_odstranjevanje[Klasifikacija]=Tabela_glavno[[#This Row],[Klasifikacija]],Tabela_odstranjevanje[Prejemnik],""))</f>
        <v/>
      </c>
      <c r="H448" s="14" t="str">
        <f>IF(IFERROR(MATCH(Tabela_glavno[[#This Row],[Klasifikacija]],Tabela_mesanica_190204[Klasifikacija],0),0)&gt;0,"DA","NE")</f>
        <v>NE</v>
      </c>
      <c r="I448" s="14" t="str" cm="1">
        <f t="array" ref="I44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8" s="14" t="str">
        <f>IF(IFERROR(MATCH(Tabela_glavno[[#This Row],[Klasifikacija]],Tabela_mesanica_190208[Klasifikacija],0),0)&gt;0,"DA","NE")</f>
        <v>NE</v>
      </c>
      <c r="K448" s="14"/>
      <c r="L448" s="14" t="str">
        <f>IF(IFERROR(MATCH(Tabela_glavno[[#This Row],[Klasifikacija]],Tabela_EKO_03_03_baterije[Klasifikacija],0),0)&gt;0,"DA","NE")</f>
        <v>NE</v>
      </c>
      <c r="M448" s="15"/>
    </row>
    <row r="449" spans="1:13" ht="30" customHeight="1" thickBot="1" x14ac:dyDescent="0.3">
      <c r="A449" s="11" t="s">
        <v>627</v>
      </c>
      <c r="B449" s="12" t="str">
        <f>INDEX(Tabela_seznam_klasifikacij[Naziv odpadka],MATCH(Tabela_glavno[[#This Row],[Klasifikacija]],Tabela_seznam_klasifikacij[Klasifikacijska številka],0))</f>
        <v>Mulji in filtrne pogače iz čiščenja odpadnih plinov, ki vsebujejo nevarne snovi</v>
      </c>
      <c r="C449" s="12" t="str">
        <f>IFERROR(INDEX(Tabela_porocilo_o_nevarnih_lastnostih[Opomba],MATCH(Tabela_glavno[[#This Row],[Klasifikacija]],Tabela_porocilo_o_nevarnih_lastnostih[Klasifikacija],0)),"NE")</f>
        <v>NE</v>
      </c>
      <c r="D44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49" s="13" t="str">
        <f>INDEX(Tabela_zbiralec_EKOL[Dovoljeno zbiranje],MATCH(Tabela_glavno[[#This Row],[Klasifikacija]],Tabela_zbiralec_EKOL[Klasifikacija],0))</f>
        <v>DA</v>
      </c>
      <c r="F449" s="13" t="str">
        <f>INDEX(Tabela_zbiralec_EKOL[Zbirna mesta],MATCH(Tabela_glavno[[#This Row],[Klasifikacija]],Tabela_zbiralec_EKOL[Klasifikacija],0))</f>
        <v>Laze</v>
      </c>
      <c r="G449" s="13" t="str" cm="1">
        <f t="array" ref="G449">_xlfn.TEXTJOIN(", ",TRUE,IF(Tabela_odstranjevanje[Klasifikacija]=Tabela_glavno[[#This Row],[Klasifikacija]],Tabela_odstranjevanje[Prejemnik],""))</f>
        <v/>
      </c>
      <c r="H449" s="14" t="str">
        <f>IF(IFERROR(MATCH(Tabela_glavno[[#This Row],[Klasifikacija]],Tabela_mesanica_190204[Klasifikacija],0),0)&gt;0,"DA","NE")</f>
        <v>NE</v>
      </c>
      <c r="I449" s="14" t="str" cm="1">
        <f t="array" ref="I44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49" s="14" t="str">
        <f>IF(IFERROR(MATCH(Tabela_glavno[[#This Row],[Klasifikacija]],Tabela_mesanica_190208[Klasifikacija],0),0)&gt;0,"DA","NE")</f>
        <v>NE</v>
      </c>
      <c r="K449" s="14"/>
      <c r="L449" s="14" t="str">
        <f>IF(IFERROR(MATCH(Tabela_glavno[[#This Row],[Klasifikacija]],Tabela_EKO_03_03_baterije[Klasifikacija],0),0)&gt;0,"DA","NE")</f>
        <v>NE</v>
      </c>
      <c r="M449" s="15"/>
    </row>
    <row r="450" spans="1:13" ht="30" customHeight="1" thickBot="1" x14ac:dyDescent="0.3">
      <c r="A450" s="11" t="s">
        <v>628</v>
      </c>
      <c r="B450" s="12" t="str">
        <f>INDEX(Tabela_seznam_klasifikacij[Naziv odpadka],MATCH(Tabela_glavno[[#This Row],[Klasifikacija]],Tabela_seznam_klasifikacij[Klasifikacijska številka],0))</f>
        <v>Mulji in filtrne pogače iz čiščenja odpadnih plinov, ki niso navedeni pod 10 11 17</v>
      </c>
      <c r="C450" s="12" t="str">
        <f>IFERROR(INDEX(Tabela_porocilo_o_nevarnih_lastnostih[Opomba],MATCH(Tabela_glavno[[#This Row],[Klasifikacija]],Tabela_porocilo_o_nevarnih_lastnostih[Klasifikacija],0)),"NE")</f>
        <v>NE</v>
      </c>
      <c r="D45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0" s="13" t="str">
        <f>INDEX(Tabela_zbiralec_EKOL[Dovoljeno zbiranje],MATCH(Tabela_glavno[[#This Row],[Klasifikacija]],Tabela_zbiralec_EKOL[Klasifikacija],0))</f>
        <v>DA</v>
      </c>
      <c r="F450" s="13" t="str">
        <f>INDEX(Tabela_zbiralec_EKOL[Zbirna mesta],MATCH(Tabela_glavno[[#This Row],[Klasifikacija]],Tabela_zbiralec_EKOL[Klasifikacija],0))</f>
        <v>Laze</v>
      </c>
      <c r="G450" s="13" t="str" cm="1">
        <f t="array" ref="G450">_xlfn.TEXTJOIN(", ",TRUE,IF(Tabela_odstranjevanje[Klasifikacija]=Tabela_glavno[[#This Row],[Klasifikacija]],Tabela_odstranjevanje[Prejemnik],""))</f>
        <v/>
      </c>
      <c r="H450" s="14" t="str">
        <f>IF(IFERROR(MATCH(Tabela_glavno[[#This Row],[Klasifikacija]],Tabela_mesanica_190204[Klasifikacija],0),0)&gt;0,"DA","NE")</f>
        <v>NE</v>
      </c>
      <c r="I450" s="14" t="str" cm="1">
        <f t="array" ref="I45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0" s="14" t="str">
        <f>IF(IFERROR(MATCH(Tabela_glavno[[#This Row],[Klasifikacija]],Tabela_mesanica_190208[Klasifikacija],0),0)&gt;0,"DA","NE")</f>
        <v>NE</v>
      </c>
      <c r="K450" s="14"/>
      <c r="L450" s="14" t="str">
        <f>IF(IFERROR(MATCH(Tabela_glavno[[#This Row],[Klasifikacija]],Tabela_EKO_03_03_baterije[Klasifikacija],0),0)&gt;0,"DA","NE")</f>
        <v>NE</v>
      </c>
      <c r="M450" s="15"/>
    </row>
    <row r="451" spans="1:13" ht="30" customHeight="1" thickBot="1" x14ac:dyDescent="0.3">
      <c r="A451" s="11" t="s">
        <v>67</v>
      </c>
      <c r="B451" s="12" t="str">
        <f>INDEX(Tabela_seznam_klasifikacij[Naziv odpadka],MATCH(Tabela_glavno[[#This Row],[Klasifikacija]],Tabela_seznam_klasifikacij[Klasifikacijska številka],0))</f>
        <v>Trdni odpadki iz čiščenja odpadne vode na kraju nastanka, ki vsebujejo nevarne snovi</v>
      </c>
      <c r="C451" s="12" t="str">
        <f>IFERROR(INDEX(Tabela_porocilo_o_nevarnih_lastnostih[Opomba],MATCH(Tabela_glavno[[#This Row],[Klasifikacija]],Tabela_porocilo_o_nevarnih_lastnostih[Klasifikacija],0)),"NE")</f>
        <v>NE</v>
      </c>
      <c r="D45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51" s="13" t="str">
        <f>INDEX(Tabela_zbiralec_EKOL[Dovoljeno zbiranje],MATCH(Tabela_glavno[[#This Row],[Klasifikacija]],Tabela_zbiralec_EKOL[Klasifikacija],0))</f>
        <v>DA</v>
      </c>
      <c r="F451" s="13" t="str">
        <f>INDEX(Tabela_zbiralec_EKOL[Zbirna mesta],MATCH(Tabela_glavno[[#This Row],[Klasifikacija]],Tabela_zbiralec_EKOL[Klasifikacija],0))</f>
        <v>Laze</v>
      </c>
      <c r="G451" s="13" t="str" cm="1">
        <f t="array" ref="G451">_xlfn.TEXTJOIN(", ",TRUE,IF(Tabela_odstranjevanje[Klasifikacija]=Tabela_glavno[[#This Row],[Klasifikacija]],Tabela_odstranjevanje[Prejemnik],""))</f>
        <v/>
      </c>
      <c r="H451" s="14" t="str">
        <f>IF(IFERROR(MATCH(Tabela_glavno[[#This Row],[Klasifikacija]],Tabela_mesanica_190204[Klasifikacija],0),0)&gt;0,"DA","NE")</f>
        <v>DA</v>
      </c>
      <c r="I451" s="14" t="str" cm="1">
        <f t="array" ref="I45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451" s="14" t="str">
        <f>IF(IFERROR(MATCH(Tabela_glavno[[#This Row],[Klasifikacija]],Tabela_mesanica_190208[Klasifikacija],0),0)&gt;0,"DA","NE")</f>
        <v>NE</v>
      </c>
      <c r="K451" s="14"/>
      <c r="L451" s="14" t="str">
        <f>IF(IFERROR(MATCH(Tabela_glavno[[#This Row],[Klasifikacija]],Tabela_EKO_03_03_baterije[Klasifikacija],0),0)&gt;0,"DA","NE")</f>
        <v>NE</v>
      </c>
      <c r="M451" s="15"/>
    </row>
    <row r="452" spans="1:13" ht="30" customHeight="1" thickBot="1" x14ac:dyDescent="0.3">
      <c r="A452" s="11" t="s">
        <v>629</v>
      </c>
      <c r="B452" s="12" t="str">
        <f>INDEX(Tabela_seznam_klasifikacij[Naziv odpadka],MATCH(Tabela_glavno[[#This Row],[Klasifikacija]],Tabela_seznam_klasifikacij[Klasifikacijska številka],0))</f>
        <v>Trdni odpadki iz čiščenja odpadne vode na kraju nastanka, ki niso navedeni pod 10 11 19</v>
      </c>
      <c r="C452" s="12" t="str">
        <f>IFERROR(INDEX(Tabela_porocilo_o_nevarnih_lastnostih[Opomba],MATCH(Tabela_glavno[[#This Row],[Klasifikacija]],Tabela_porocilo_o_nevarnih_lastnostih[Klasifikacija],0)),"NE")</f>
        <v>NE</v>
      </c>
      <c r="D45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2" s="13" t="str">
        <f>INDEX(Tabela_zbiralec_EKOL[Dovoljeno zbiranje],MATCH(Tabela_glavno[[#This Row],[Klasifikacija]],Tabela_zbiralec_EKOL[Klasifikacija],0))</f>
        <v>DA</v>
      </c>
      <c r="F452" s="13" t="str">
        <f>INDEX(Tabela_zbiralec_EKOL[Zbirna mesta],MATCH(Tabela_glavno[[#This Row],[Klasifikacija]],Tabela_zbiralec_EKOL[Klasifikacija],0))</f>
        <v>Laze</v>
      </c>
      <c r="G452" s="13" t="str" cm="1">
        <f t="array" ref="G452">_xlfn.TEXTJOIN(", ",TRUE,IF(Tabela_odstranjevanje[Klasifikacija]=Tabela_glavno[[#This Row],[Klasifikacija]],Tabela_odstranjevanje[Prejemnik],""))</f>
        <v/>
      </c>
      <c r="H452" s="14" t="str">
        <f>IF(IFERROR(MATCH(Tabela_glavno[[#This Row],[Klasifikacija]],Tabela_mesanica_190204[Klasifikacija],0),0)&gt;0,"DA","NE")</f>
        <v>NE</v>
      </c>
      <c r="I452" s="14" t="str" cm="1">
        <f t="array" ref="I45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2" s="14" t="str">
        <f>IF(IFERROR(MATCH(Tabela_glavno[[#This Row],[Klasifikacija]],Tabela_mesanica_190208[Klasifikacija],0),0)&gt;0,"DA","NE")</f>
        <v>NE</v>
      </c>
      <c r="K452" s="14"/>
      <c r="L452" s="14" t="str">
        <f>IF(IFERROR(MATCH(Tabela_glavno[[#This Row],[Klasifikacija]],Tabela_EKO_03_03_baterije[Klasifikacija],0),0)&gt;0,"DA","NE")</f>
        <v>NE</v>
      </c>
      <c r="M452" s="15"/>
    </row>
    <row r="453" spans="1:13" ht="30" customHeight="1" thickBot="1" x14ac:dyDescent="0.3">
      <c r="A453" s="11" t="s">
        <v>630</v>
      </c>
      <c r="B453" s="12" t="str">
        <f>INDEX(Tabela_seznam_klasifikacij[Naziv odpadka],MATCH(Tabela_glavno[[#This Row],[Klasifikacija]],Tabela_seznam_klasifikacij[Klasifikacijska številka],0))</f>
        <v>Drugi tovrstni odpadki</v>
      </c>
      <c r="C453" s="12" t="str">
        <f>IFERROR(INDEX(Tabela_porocilo_o_nevarnih_lastnostih[Opomba],MATCH(Tabela_glavno[[#This Row],[Klasifikacija]],Tabela_porocilo_o_nevarnih_lastnostih[Klasifikacija],0)),"NE")</f>
        <v>NE</v>
      </c>
      <c r="D45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3" s="13" t="str">
        <f>INDEX(Tabela_zbiralec_EKOL[Dovoljeno zbiranje],MATCH(Tabela_glavno[[#This Row],[Klasifikacija]],Tabela_zbiralec_EKOL[Klasifikacija],0))</f>
        <v>DA</v>
      </c>
      <c r="F453" s="13" t="str">
        <f>INDEX(Tabela_zbiralec_EKOL[Zbirna mesta],MATCH(Tabela_glavno[[#This Row],[Klasifikacija]],Tabela_zbiralec_EKOL[Klasifikacija],0))</f>
        <v>Laze</v>
      </c>
      <c r="G453" s="13" t="str" cm="1">
        <f t="array" ref="G453">_xlfn.TEXTJOIN(", ",TRUE,IF(Tabela_odstranjevanje[Klasifikacija]=Tabela_glavno[[#This Row],[Klasifikacija]],Tabela_odstranjevanje[Prejemnik],""))</f>
        <v/>
      </c>
      <c r="H453" s="14" t="str">
        <f>IF(IFERROR(MATCH(Tabela_glavno[[#This Row],[Klasifikacija]],Tabela_mesanica_190204[Klasifikacija],0),0)&gt;0,"DA","NE")</f>
        <v>NE</v>
      </c>
      <c r="I453" s="14" t="str" cm="1">
        <f t="array" ref="I45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3" s="14" t="str">
        <f>IF(IFERROR(MATCH(Tabela_glavno[[#This Row],[Klasifikacija]],Tabela_mesanica_190208[Klasifikacija],0),0)&gt;0,"DA","NE")</f>
        <v>NE</v>
      </c>
      <c r="K453" s="14"/>
      <c r="L453" s="14" t="str">
        <f>IF(IFERROR(MATCH(Tabela_glavno[[#This Row],[Klasifikacija]],Tabela_EKO_03_03_baterije[Klasifikacija],0),0)&gt;0,"DA","NE")</f>
        <v>NE</v>
      </c>
      <c r="M453" s="15"/>
    </row>
    <row r="454" spans="1:13" ht="30" customHeight="1" thickBot="1" x14ac:dyDescent="0.3">
      <c r="A454" s="11" t="s">
        <v>631</v>
      </c>
      <c r="B454" s="12" t="str">
        <f>INDEX(Tabela_seznam_klasifikacij[Naziv odpadka],MATCH(Tabela_glavno[[#This Row],[Klasifikacija]],Tabela_seznam_klasifikacij[Klasifikacijska številka],0))</f>
        <v>Odpadna zmes iz priprave pred žganjem</v>
      </c>
      <c r="C454" s="12" t="str">
        <f>IFERROR(INDEX(Tabela_porocilo_o_nevarnih_lastnostih[Opomba],MATCH(Tabela_glavno[[#This Row],[Klasifikacija]],Tabela_porocilo_o_nevarnih_lastnostih[Klasifikacija],0)),"NE")</f>
        <v>NE</v>
      </c>
      <c r="D45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54" s="13" t="str">
        <f>INDEX(Tabela_zbiralec_EKOL[Dovoljeno zbiranje],MATCH(Tabela_glavno[[#This Row],[Klasifikacija]],Tabela_zbiralec_EKOL[Klasifikacija],0))</f>
        <v>DA</v>
      </c>
      <c r="F454" s="13" t="str">
        <f>INDEX(Tabela_zbiralec_EKOL[Zbirna mesta],MATCH(Tabela_glavno[[#This Row],[Klasifikacija]],Tabela_zbiralec_EKOL[Klasifikacija],0))</f>
        <v>Laze</v>
      </c>
      <c r="G454" s="13" t="str" cm="1">
        <f t="array" ref="G454">_xlfn.TEXTJOIN(", ",TRUE,IF(Tabela_odstranjevanje[Klasifikacija]=Tabela_glavno[[#This Row],[Klasifikacija]],Tabela_odstranjevanje[Prejemnik],""))</f>
        <v>Kemis</v>
      </c>
      <c r="H454" s="14" t="str">
        <f>IF(IFERROR(MATCH(Tabela_glavno[[#This Row],[Klasifikacija]],Tabela_mesanica_190204[Klasifikacija],0),0)&gt;0,"DA","NE")</f>
        <v>NE</v>
      </c>
      <c r="I454" s="14" t="str" cm="1">
        <f t="array" ref="I45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4" s="14" t="str">
        <f>IF(IFERROR(MATCH(Tabela_glavno[[#This Row],[Klasifikacija]],Tabela_mesanica_190208[Klasifikacija],0),0)&gt;0,"DA","NE")</f>
        <v>NE</v>
      </c>
      <c r="K454" s="14"/>
      <c r="L454" s="14" t="str">
        <f>IF(IFERROR(MATCH(Tabela_glavno[[#This Row],[Klasifikacija]],Tabela_EKO_03_03_baterije[Klasifikacija],0),0)&gt;0,"DA","NE")</f>
        <v>NE</v>
      </c>
      <c r="M454" s="15"/>
    </row>
    <row r="455" spans="1:13" ht="30" customHeight="1" thickBot="1" x14ac:dyDescent="0.3">
      <c r="A455" s="11" t="s">
        <v>632</v>
      </c>
      <c r="B455" s="12" t="str">
        <f>INDEX(Tabela_seznam_klasifikacij[Naziv odpadka],MATCH(Tabela_glavno[[#This Row],[Klasifikacija]],Tabela_seznam_klasifikacij[Klasifikacijska številka],0))</f>
        <v>Delci in prah</v>
      </c>
      <c r="C455" s="12" t="str">
        <f>IFERROR(INDEX(Tabela_porocilo_o_nevarnih_lastnostih[Opomba],MATCH(Tabela_glavno[[#This Row],[Klasifikacija]],Tabela_porocilo_o_nevarnih_lastnostih[Klasifikacija],0)),"NE")</f>
        <v>NE</v>
      </c>
      <c r="D45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5" s="13" t="str">
        <f>INDEX(Tabela_zbiralec_EKOL[Dovoljeno zbiranje],MATCH(Tabela_glavno[[#This Row],[Klasifikacija]],Tabela_zbiralec_EKOL[Klasifikacija],0))</f>
        <v>DA</v>
      </c>
      <c r="F455" s="13" t="str">
        <f>INDEX(Tabela_zbiralec_EKOL[Zbirna mesta],MATCH(Tabela_glavno[[#This Row],[Klasifikacija]],Tabela_zbiralec_EKOL[Klasifikacija],0))</f>
        <v>Laze</v>
      </c>
      <c r="G455" s="13" t="str" cm="1">
        <f t="array" ref="G455">_xlfn.TEXTJOIN(", ",TRUE,IF(Tabela_odstranjevanje[Klasifikacija]=Tabela_glavno[[#This Row],[Klasifikacija]],Tabela_odstranjevanje[Prejemnik],""))</f>
        <v/>
      </c>
      <c r="H455" s="14" t="str">
        <f>IF(IFERROR(MATCH(Tabela_glavno[[#This Row],[Klasifikacija]],Tabela_mesanica_190204[Klasifikacija],0),0)&gt;0,"DA","NE")</f>
        <v>NE</v>
      </c>
      <c r="I455" s="14" t="str" cm="1">
        <f t="array" ref="I45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5" s="14" t="str">
        <f>IF(IFERROR(MATCH(Tabela_glavno[[#This Row],[Klasifikacija]],Tabela_mesanica_190208[Klasifikacija],0),0)&gt;0,"DA","NE")</f>
        <v>NE</v>
      </c>
      <c r="K455" s="14"/>
      <c r="L455" s="14" t="str">
        <f>IF(IFERROR(MATCH(Tabela_glavno[[#This Row],[Klasifikacija]],Tabela_EKO_03_03_baterije[Klasifikacija],0),0)&gt;0,"DA","NE")</f>
        <v>NE</v>
      </c>
      <c r="M455" s="15"/>
    </row>
    <row r="456" spans="1:13" ht="30" customHeight="1" thickBot="1" x14ac:dyDescent="0.3">
      <c r="A456" s="11" t="s">
        <v>633</v>
      </c>
      <c r="B456" s="12" t="str">
        <f>INDEX(Tabela_seznam_klasifikacij[Naziv odpadka],MATCH(Tabela_glavno[[#This Row],[Klasifikacija]],Tabela_seznam_klasifikacij[Klasifikacijska številka],0))</f>
        <v>Mulji in filtrne pogače iz čiščenja odpadnih plinov</v>
      </c>
      <c r="C456" s="12" t="str">
        <f>IFERROR(INDEX(Tabela_porocilo_o_nevarnih_lastnostih[Opomba],MATCH(Tabela_glavno[[#This Row],[Klasifikacija]],Tabela_porocilo_o_nevarnih_lastnostih[Klasifikacija],0)),"NE")</f>
        <v>NE</v>
      </c>
      <c r="D45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6" s="13" t="str">
        <f>INDEX(Tabela_zbiralec_EKOL[Dovoljeno zbiranje],MATCH(Tabela_glavno[[#This Row],[Klasifikacija]],Tabela_zbiralec_EKOL[Klasifikacija],0))</f>
        <v>DA</v>
      </c>
      <c r="F456" s="13" t="str">
        <f>INDEX(Tabela_zbiralec_EKOL[Zbirna mesta],MATCH(Tabela_glavno[[#This Row],[Klasifikacija]],Tabela_zbiralec_EKOL[Klasifikacija],0))</f>
        <v>Laze</v>
      </c>
      <c r="G456" s="13" t="str" cm="1">
        <f t="array" ref="G456">_xlfn.TEXTJOIN(", ",TRUE,IF(Tabela_odstranjevanje[Klasifikacija]=Tabela_glavno[[#This Row],[Klasifikacija]],Tabela_odstranjevanje[Prejemnik],""))</f>
        <v/>
      </c>
      <c r="H456" s="14" t="str">
        <f>IF(IFERROR(MATCH(Tabela_glavno[[#This Row],[Klasifikacija]],Tabela_mesanica_190204[Klasifikacija],0),0)&gt;0,"DA","NE")</f>
        <v>NE</v>
      </c>
      <c r="I456" s="14" t="str" cm="1">
        <f t="array" ref="I45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6" s="14" t="str">
        <f>IF(IFERROR(MATCH(Tabela_glavno[[#This Row],[Klasifikacija]],Tabela_mesanica_190208[Klasifikacija],0),0)&gt;0,"DA","NE")</f>
        <v>NE</v>
      </c>
      <c r="K456" s="14"/>
      <c r="L456" s="14" t="str">
        <f>IF(IFERROR(MATCH(Tabela_glavno[[#This Row],[Klasifikacija]],Tabela_EKO_03_03_baterije[Klasifikacija],0),0)&gt;0,"DA","NE")</f>
        <v>NE</v>
      </c>
      <c r="M456" s="15"/>
    </row>
    <row r="457" spans="1:13" ht="30" customHeight="1" thickBot="1" x14ac:dyDescent="0.3">
      <c r="A457" s="11" t="s">
        <v>634</v>
      </c>
      <c r="B457" s="12" t="str">
        <f>INDEX(Tabela_seznam_klasifikacij[Naziv odpadka],MATCH(Tabela_glavno[[#This Row],[Klasifikacija]],Tabela_seznam_klasifikacij[Klasifikacijska številka],0))</f>
        <v>Zavržene forme</v>
      </c>
      <c r="C457" s="12" t="str">
        <f>IFERROR(INDEX(Tabela_porocilo_o_nevarnih_lastnostih[Opomba],MATCH(Tabela_glavno[[#This Row],[Klasifikacija]],Tabela_porocilo_o_nevarnih_lastnostih[Klasifikacija],0)),"NE")</f>
        <v>NE</v>
      </c>
      <c r="D45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7" s="13" t="str">
        <f>INDEX(Tabela_zbiralec_EKOL[Dovoljeno zbiranje],MATCH(Tabela_glavno[[#This Row],[Klasifikacija]],Tabela_zbiralec_EKOL[Klasifikacija],0))</f>
        <v>DA</v>
      </c>
      <c r="F457" s="13" t="str">
        <f>INDEX(Tabela_zbiralec_EKOL[Zbirna mesta],MATCH(Tabela_glavno[[#This Row],[Klasifikacija]],Tabela_zbiralec_EKOL[Klasifikacija],0))</f>
        <v>Laze</v>
      </c>
      <c r="G457" s="13" t="str" cm="1">
        <f t="array" ref="G457">_xlfn.TEXTJOIN(", ",TRUE,IF(Tabela_odstranjevanje[Klasifikacija]=Tabela_glavno[[#This Row],[Klasifikacija]],Tabela_odstranjevanje[Prejemnik],""))</f>
        <v/>
      </c>
      <c r="H457" s="14" t="str">
        <f>IF(IFERROR(MATCH(Tabela_glavno[[#This Row],[Klasifikacija]],Tabela_mesanica_190204[Klasifikacija],0),0)&gt;0,"DA","NE")</f>
        <v>NE</v>
      </c>
      <c r="I457" s="14" t="str" cm="1">
        <f t="array" ref="I45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7" s="14" t="str">
        <f>IF(IFERROR(MATCH(Tabela_glavno[[#This Row],[Klasifikacija]],Tabela_mesanica_190208[Klasifikacija],0),0)&gt;0,"DA","NE")</f>
        <v>NE</v>
      </c>
      <c r="K457" s="14"/>
      <c r="L457" s="14" t="str">
        <f>IF(IFERROR(MATCH(Tabela_glavno[[#This Row],[Klasifikacija]],Tabela_EKO_03_03_baterije[Klasifikacija],0),0)&gt;0,"DA","NE")</f>
        <v>NE</v>
      </c>
      <c r="M457" s="15"/>
    </row>
    <row r="458" spans="1:13" ht="30" customHeight="1" thickBot="1" x14ac:dyDescent="0.3">
      <c r="A458" s="11" t="s">
        <v>635</v>
      </c>
      <c r="B458" s="12" t="str">
        <f>INDEX(Tabela_seznam_klasifikacij[Naziv odpadka],MATCH(Tabela_glavno[[#This Row],[Klasifikacija]],Tabela_seznam_klasifikacij[Klasifikacijska številka],0))</f>
        <v>Odpadna keramika, opeka, ploščice in gradbeni izdelki (po žganju)</v>
      </c>
      <c r="C458" s="12" t="str">
        <f>IFERROR(INDEX(Tabela_porocilo_o_nevarnih_lastnostih[Opomba],MATCH(Tabela_glavno[[#This Row],[Klasifikacija]],Tabela_porocilo_o_nevarnih_lastnostih[Klasifikacija],0)),"NE")</f>
        <v>NE</v>
      </c>
      <c r="D45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8" s="13" t="str">
        <f>INDEX(Tabela_zbiralec_EKOL[Dovoljeno zbiranje],MATCH(Tabela_glavno[[#This Row],[Klasifikacija]],Tabela_zbiralec_EKOL[Klasifikacija],0))</f>
        <v>DA</v>
      </c>
      <c r="F458" s="13" t="str">
        <f>INDEX(Tabela_zbiralec_EKOL[Zbirna mesta],MATCH(Tabela_glavno[[#This Row],[Klasifikacija]],Tabela_zbiralec_EKOL[Klasifikacija],0))</f>
        <v>Laze</v>
      </c>
      <c r="G458" s="13" t="str" cm="1">
        <f t="array" ref="G458">_xlfn.TEXTJOIN(", ",TRUE,IF(Tabela_odstranjevanje[Klasifikacija]=Tabela_glavno[[#This Row],[Klasifikacija]],Tabela_odstranjevanje[Prejemnik],""))</f>
        <v/>
      </c>
      <c r="H458" s="14" t="str">
        <f>IF(IFERROR(MATCH(Tabela_glavno[[#This Row],[Klasifikacija]],Tabela_mesanica_190204[Klasifikacija],0),0)&gt;0,"DA","NE")</f>
        <v>NE</v>
      </c>
      <c r="I458" s="14" t="str" cm="1">
        <f t="array" ref="I45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8" s="14" t="str">
        <f>IF(IFERROR(MATCH(Tabela_glavno[[#This Row],[Klasifikacija]],Tabela_mesanica_190208[Klasifikacija],0),0)&gt;0,"DA","NE")</f>
        <v>NE</v>
      </c>
      <c r="K458" s="14"/>
      <c r="L458" s="14" t="str">
        <f>IF(IFERROR(MATCH(Tabela_glavno[[#This Row],[Klasifikacija]],Tabela_EKO_03_03_baterije[Klasifikacija],0),0)&gt;0,"DA","NE")</f>
        <v>NE</v>
      </c>
      <c r="M458" s="15"/>
    </row>
    <row r="459" spans="1:13" ht="30" customHeight="1" thickBot="1" x14ac:dyDescent="0.3">
      <c r="A459" s="11" t="s">
        <v>1217</v>
      </c>
      <c r="B459" s="12" t="str">
        <f>INDEX(Tabela_seznam_klasifikacij[Naziv odpadka],MATCH(Tabela_glavno[[#This Row],[Klasifikacija]],Tabela_seznam_klasifikacij[Klasifikacijska številka],0))</f>
        <v>Trdni odpadki iz čiščenja odpadnih plinov, ki vsebujejo nevarne snovi</v>
      </c>
      <c r="C459" s="12" t="str">
        <f>IFERROR(INDEX(Tabela_porocilo_o_nevarnih_lastnostih[Opomba],MATCH(Tabela_glavno[[#This Row],[Klasifikacija]],Tabela_porocilo_o_nevarnih_lastnostih[Klasifikacija],0)),"NE")</f>
        <v>NE</v>
      </c>
      <c r="D45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59" s="13" t="str">
        <f>INDEX(Tabela_zbiralec_EKOL[Dovoljeno zbiranje],MATCH(Tabela_glavno[[#This Row],[Klasifikacija]],Tabela_zbiralec_EKOL[Klasifikacija],0))</f>
        <v>DA</v>
      </c>
      <c r="F459" s="13" t="str">
        <f>INDEX(Tabela_zbiralec_EKOL[Zbirna mesta],MATCH(Tabela_glavno[[#This Row],[Klasifikacija]],Tabela_zbiralec_EKOL[Klasifikacija],0))</f>
        <v>Laze</v>
      </c>
      <c r="G459" s="13" t="str" cm="1">
        <f t="array" ref="G459">_xlfn.TEXTJOIN(", ",TRUE,IF(Tabela_odstranjevanje[Klasifikacija]=Tabela_glavno[[#This Row],[Klasifikacija]],Tabela_odstranjevanje[Prejemnik],""))</f>
        <v/>
      </c>
      <c r="H459" s="14" t="str">
        <f>IF(IFERROR(MATCH(Tabela_glavno[[#This Row],[Klasifikacija]],Tabela_mesanica_190204[Klasifikacija],0),0)&gt;0,"DA","NE")</f>
        <v>NE</v>
      </c>
      <c r="I459" s="14" t="str" cm="1">
        <f t="array" ref="I45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59" s="14" t="str">
        <f>IF(IFERROR(MATCH(Tabela_glavno[[#This Row],[Klasifikacija]],Tabela_mesanica_190208[Klasifikacija],0),0)&gt;0,"DA","NE")</f>
        <v>NE</v>
      </c>
      <c r="K459" s="14"/>
      <c r="L459" s="14" t="str">
        <f>IF(IFERROR(MATCH(Tabela_glavno[[#This Row],[Klasifikacija]],Tabela_EKO_03_03_baterije[Klasifikacija],0),0)&gt;0,"DA","NE")</f>
        <v>NE</v>
      </c>
      <c r="M459" s="15"/>
    </row>
    <row r="460" spans="1:13" ht="30" customHeight="1" thickBot="1" x14ac:dyDescent="0.3">
      <c r="A460" s="11" t="s">
        <v>636</v>
      </c>
      <c r="B460" s="12" t="str">
        <f>INDEX(Tabela_seznam_klasifikacij[Naziv odpadka],MATCH(Tabela_glavno[[#This Row],[Klasifikacija]],Tabela_seznam_klasifikacij[Klasifikacijska številka],0))</f>
        <v>Trdni odpadki iz čiščenja odpadnih plinov, ki niso navedeni pod 10 12 09</v>
      </c>
      <c r="C460" s="12" t="str">
        <f>IFERROR(INDEX(Tabela_porocilo_o_nevarnih_lastnostih[Opomba],MATCH(Tabela_glavno[[#This Row],[Klasifikacija]],Tabela_porocilo_o_nevarnih_lastnostih[Klasifikacija],0)),"NE")</f>
        <v>NE</v>
      </c>
      <c r="D46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0" s="13" t="str">
        <f>INDEX(Tabela_zbiralec_EKOL[Dovoljeno zbiranje],MATCH(Tabela_glavno[[#This Row],[Klasifikacija]],Tabela_zbiralec_EKOL[Klasifikacija],0))</f>
        <v>DA</v>
      </c>
      <c r="F460" s="13" t="str">
        <f>INDEX(Tabela_zbiralec_EKOL[Zbirna mesta],MATCH(Tabela_glavno[[#This Row],[Klasifikacija]],Tabela_zbiralec_EKOL[Klasifikacija],0))</f>
        <v>Laze</v>
      </c>
      <c r="G460" s="13" t="str" cm="1">
        <f t="array" ref="G460">_xlfn.TEXTJOIN(", ",TRUE,IF(Tabela_odstranjevanje[Klasifikacija]=Tabela_glavno[[#This Row],[Klasifikacija]],Tabela_odstranjevanje[Prejemnik],""))</f>
        <v/>
      </c>
      <c r="H460" s="14" t="str">
        <f>IF(IFERROR(MATCH(Tabela_glavno[[#This Row],[Klasifikacija]],Tabela_mesanica_190204[Klasifikacija],0),0)&gt;0,"DA","NE")</f>
        <v>NE</v>
      </c>
      <c r="I460" s="14" t="str" cm="1">
        <f t="array" ref="I46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0" s="14" t="str">
        <f>IF(IFERROR(MATCH(Tabela_glavno[[#This Row],[Klasifikacija]],Tabela_mesanica_190208[Klasifikacija],0),0)&gt;0,"DA","NE")</f>
        <v>NE</v>
      </c>
      <c r="K460" s="14"/>
      <c r="L460" s="14" t="str">
        <f>IF(IFERROR(MATCH(Tabela_glavno[[#This Row],[Klasifikacija]],Tabela_EKO_03_03_baterije[Klasifikacija],0),0)&gt;0,"DA","NE")</f>
        <v>NE</v>
      </c>
      <c r="M460" s="15"/>
    </row>
    <row r="461" spans="1:13" ht="30" customHeight="1" thickBot="1" x14ac:dyDescent="0.3">
      <c r="A461" s="11" t="s">
        <v>637</v>
      </c>
      <c r="B461" s="12" t="str">
        <f>INDEX(Tabela_seznam_klasifikacij[Naziv odpadka],MATCH(Tabela_glavno[[#This Row],[Klasifikacija]],Tabela_seznam_klasifikacij[Klasifikacijska številka],0))</f>
        <v>Odpadki iz glaziranja, ki vsebujejo težke kovine</v>
      </c>
      <c r="C461" s="12" t="str">
        <f>IFERROR(INDEX(Tabela_porocilo_o_nevarnih_lastnostih[Opomba],MATCH(Tabela_glavno[[#This Row],[Klasifikacija]],Tabela_porocilo_o_nevarnih_lastnostih[Klasifikacija],0)),"NE")</f>
        <v>NE</v>
      </c>
      <c r="D46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1" s="13" t="str">
        <f>INDEX(Tabela_zbiralec_EKOL[Dovoljeno zbiranje],MATCH(Tabela_glavno[[#This Row],[Klasifikacija]],Tabela_zbiralec_EKOL[Klasifikacija],0))</f>
        <v>DA</v>
      </c>
      <c r="F461" s="13" t="str">
        <f>INDEX(Tabela_zbiralec_EKOL[Zbirna mesta],MATCH(Tabela_glavno[[#This Row],[Klasifikacija]],Tabela_zbiralec_EKOL[Klasifikacija],0))</f>
        <v>Laze</v>
      </c>
      <c r="G461" s="13" t="str" cm="1">
        <f t="array" ref="G461">_xlfn.TEXTJOIN(", ",TRUE,IF(Tabela_odstranjevanje[Klasifikacija]=Tabela_glavno[[#This Row],[Klasifikacija]],Tabela_odstranjevanje[Prejemnik],""))</f>
        <v/>
      </c>
      <c r="H461" s="14" t="str">
        <f>IF(IFERROR(MATCH(Tabela_glavno[[#This Row],[Klasifikacija]],Tabela_mesanica_190204[Klasifikacija],0),0)&gt;0,"DA","NE")</f>
        <v>NE</v>
      </c>
      <c r="I461" s="14" t="str" cm="1">
        <f t="array" ref="I46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1" s="14" t="str">
        <f>IF(IFERROR(MATCH(Tabela_glavno[[#This Row],[Klasifikacija]],Tabela_mesanica_190208[Klasifikacija],0),0)&gt;0,"DA","NE")</f>
        <v>NE</v>
      </c>
      <c r="K461" s="14"/>
      <c r="L461" s="14" t="str">
        <f>IF(IFERROR(MATCH(Tabela_glavno[[#This Row],[Klasifikacija]],Tabela_EKO_03_03_baterije[Klasifikacija],0),0)&gt;0,"DA","NE")</f>
        <v>NE</v>
      </c>
      <c r="M461" s="15"/>
    </row>
    <row r="462" spans="1:13" ht="30" customHeight="1" thickBot="1" x14ac:dyDescent="0.3">
      <c r="A462" s="11" t="s">
        <v>638</v>
      </c>
      <c r="B462" s="12" t="str">
        <f>INDEX(Tabela_seznam_klasifikacij[Naziv odpadka],MATCH(Tabela_glavno[[#This Row],[Klasifikacija]],Tabela_seznam_klasifikacij[Klasifikacijska številka],0))</f>
        <v>Odpadki iz glaziranja, ki niso navedeni pod 10 12 11</v>
      </c>
      <c r="C462" s="12" t="str">
        <f>IFERROR(INDEX(Tabela_porocilo_o_nevarnih_lastnostih[Opomba],MATCH(Tabela_glavno[[#This Row],[Klasifikacija]],Tabela_porocilo_o_nevarnih_lastnostih[Klasifikacija],0)),"NE")</f>
        <v>NE</v>
      </c>
      <c r="D46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2" s="13" t="str">
        <f>INDEX(Tabela_zbiralec_EKOL[Dovoljeno zbiranje],MATCH(Tabela_glavno[[#This Row],[Klasifikacija]],Tabela_zbiralec_EKOL[Klasifikacija],0))</f>
        <v>DA</v>
      </c>
      <c r="F462" s="13" t="str">
        <f>INDEX(Tabela_zbiralec_EKOL[Zbirna mesta],MATCH(Tabela_glavno[[#This Row],[Klasifikacija]],Tabela_zbiralec_EKOL[Klasifikacija],0))</f>
        <v>Laze</v>
      </c>
      <c r="G462" s="13" t="str" cm="1">
        <f t="array" ref="G462">_xlfn.TEXTJOIN(", ",TRUE,IF(Tabela_odstranjevanje[Klasifikacija]=Tabela_glavno[[#This Row],[Klasifikacija]],Tabela_odstranjevanje[Prejemnik],""))</f>
        <v/>
      </c>
      <c r="H462" s="14" t="str">
        <f>IF(IFERROR(MATCH(Tabela_glavno[[#This Row],[Klasifikacija]],Tabela_mesanica_190204[Klasifikacija],0),0)&gt;0,"DA","NE")</f>
        <v>NE</v>
      </c>
      <c r="I462" s="14" t="str" cm="1">
        <f t="array" ref="I46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2" s="14" t="str">
        <f>IF(IFERROR(MATCH(Tabela_glavno[[#This Row],[Klasifikacija]],Tabela_mesanica_190208[Klasifikacija],0),0)&gt;0,"DA","NE")</f>
        <v>NE</v>
      </c>
      <c r="K462" s="14"/>
      <c r="L462" s="14" t="str">
        <f>IF(IFERROR(MATCH(Tabela_glavno[[#This Row],[Klasifikacija]],Tabela_EKO_03_03_baterije[Klasifikacija],0),0)&gt;0,"DA","NE")</f>
        <v>NE</v>
      </c>
      <c r="M462" s="15"/>
    </row>
    <row r="463" spans="1:13" ht="30" customHeight="1" thickBot="1" x14ac:dyDescent="0.3">
      <c r="A463" s="11" t="s">
        <v>639</v>
      </c>
      <c r="B463" s="12" t="str">
        <f>INDEX(Tabela_seznam_klasifikacij[Naziv odpadka],MATCH(Tabela_glavno[[#This Row],[Klasifikacija]],Tabela_seznam_klasifikacij[Klasifikacijska številka],0))</f>
        <v>Mulji iz čiščenja odpadne vode na kraju nastanka</v>
      </c>
      <c r="C463" s="12" t="str">
        <f>IFERROR(INDEX(Tabela_porocilo_o_nevarnih_lastnostih[Opomba],MATCH(Tabela_glavno[[#This Row],[Klasifikacija]],Tabela_porocilo_o_nevarnih_lastnostih[Klasifikacija],0)),"NE")</f>
        <v>NE</v>
      </c>
      <c r="D46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3" s="13" t="str">
        <f>INDEX(Tabela_zbiralec_EKOL[Dovoljeno zbiranje],MATCH(Tabela_glavno[[#This Row],[Klasifikacija]],Tabela_zbiralec_EKOL[Klasifikacija],0))</f>
        <v>DA</v>
      </c>
      <c r="F463" s="13" t="str">
        <f>INDEX(Tabela_zbiralec_EKOL[Zbirna mesta],MATCH(Tabela_glavno[[#This Row],[Klasifikacija]],Tabela_zbiralec_EKOL[Klasifikacija],0))</f>
        <v>Laze</v>
      </c>
      <c r="G463" s="13" t="str" cm="1">
        <f t="array" ref="G463">_xlfn.TEXTJOIN(", ",TRUE,IF(Tabela_odstranjevanje[Klasifikacija]=Tabela_glavno[[#This Row],[Klasifikacija]],Tabela_odstranjevanje[Prejemnik],""))</f>
        <v/>
      </c>
      <c r="H463" s="14" t="str">
        <f>IF(IFERROR(MATCH(Tabela_glavno[[#This Row],[Klasifikacija]],Tabela_mesanica_190204[Klasifikacija],0),0)&gt;0,"DA","NE")</f>
        <v>NE</v>
      </c>
      <c r="I463" s="14" t="str" cm="1">
        <f t="array" ref="I46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3" s="14" t="str">
        <f>IF(IFERROR(MATCH(Tabela_glavno[[#This Row],[Klasifikacija]],Tabela_mesanica_190208[Klasifikacija],0),0)&gt;0,"DA","NE")</f>
        <v>NE</v>
      </c>
      <c r="K463" s="14"/>
      <c r="L463" s="14" t="str">
        <f>IF(IFERROR(MATCH(Tabela_glavno[[#This Row],[Klasifikacija]],Tabela_EKO_03_03_baterije[Klasifikacija],0),0)&gt;0,"DA","NE")</f>
        <v>NE</v>
      </c>
      <c r="M463" s="15"/>
    </row>
    <row r="464" spans="1:13" ht="30" customHeight="1" thickBot="1" x14ac:dyDescent="0.3">
      <c r="A464" s="11" t="s">
        <v>640</v>
      </c>
      <c r="B464" s="12" t="str">
        <f>INDEX(Tabela_seznam_klasifikacij[Naziv odpadka],MATCH(Tabela_glavno[[#This Row],[Klasifikacija]],Tabela_seznam_klasifikacij[Klasifikacijska številka],0))</f>
        <v>Drugi tovrstni odpadki</v>
      </c>
      <c r="C464" s="12" t="str">
        <f>IFERROR(INDEX(Tabela_porocilo_o_nevarnih_lastnostih[Opomba],MATCH(Tabela_glavno[[#This Row],[Klasifikacija]],Tabela_porocilo_o_nevarnih_lastnostih[Klasifikacija],0)),"NE")</f>
        <v>NE</v>
      </c>
      <c r="D46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4" s="13" t="str">
        <f>INDEX(Tabela_zbiralec_EKOL[Dovoljeno zbiranje],MATCH(Tabela_glavno[[#This Row],[Klasifikacija]],Tabela_zbiralec_EKOL[Klasifikacija],0))</f>
        <v>DA</v>
      </c>
      <c r="F464" s="13" t="str">
        <f>INDEX(Tabela_zbiralec_EKOL[Zbirna mesta],MATCH(Tabela_glavno[[#This Row],[Klasifikacija]],Tabela_zbiralec_EKOL[Klasifikacija],0))</f>
        <v>Laze</v>
      </c>
      <c r="G464" s="13" t="str" cm="1">
        <f t="array" ref="G464">_xlfn.TEXTJOIN(", ",TRUE,IF(Tabela_odstranjevanje[Klasifikacija]=Tabela_glavno[[#This Row],[Klasifikacija]],Tabela_odstranjevanje[Prejemnik],""))</f>
        <v/>
      </c>
      <c r="H464" s="14" t="str">
        <f>IF(IFERROR(MATCH(Tabela_glavno[[#This Row],[Klasifikacija]],Tabela_mesanica_190204[Klasifikacija],0),0)&gt;0,"DA","NE")</f>
        <v>NE</v>
      </c>
      <c r="I464" s="14" t="str" cm="1">
        <f t="array" ref="I46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4" s="14" t="str">
        <f>IF(IFERROR(MATCH(Tabela_glavno[[#This Row],[Klasifikacija]],Tabela_mesanica_190208[Klasifikacija],0),0)&gt;0,"DA","NE")</f>
        <v>NE</v>
      </c>
      <c r="K464" s="14"/>
      <c r="L464" s="14" t="str">
        <f>IF(IFERROR(MATCH(Tabela_glavno[[#This Row],[Klasifikacija]],Tabela_EKO_03_03_baterije[Klasifikacija],0),0)&gt;0,"DA","NE")</f>
        <v>NE</v>
      </c>
      <c r="M464" s="15"/>
    </row>
    <row r="465" spans="1:13" ht="30" customHeight="1" thickBot="1" x14ac:dyDescent="0.3">
      <c r="A465" s="11" t="s">
        <v>643</v>
      </c>
      <c r="B465" s="12" t="str">
        <f>INDEX(Tabela_seznam_klasifikacij[Naziv odpadka],MATCH(Tabela_glavno[[#This Row],[Klasifikacija]],Tabela_seznam_klasifikacij[Klasifikacijska številka],0))</f>
        <v>Odpadna zmes iz priprave pred žganjem</v>
      </c>
      <c r="C465" s="12" t="str">
        <f>IFERROR(INDEX(Tabela_porocilo_o_nevarnih_lastnostih[Opomba],MATCH(Tabela_glavno[[#This Row],[Klasifikacija]],Tabela_porocilo_o_nevarnih_lastnostih[Klasifikacija],0)),"NE")</f>
        <v>NE</v>
      </c>
      <c r="D46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5" s="13" t="str">
        <f>INDEX(Tabela_zbiralec_EKOL[Dovoljeno zbiranje],MATCH(Tabela_glavno[[#This Row],[Klasifikacija]],Tabela_zbiralec_EKOL[Klasifikacija],0))</f>
        <v>DA</v>
      </c>
      <c r="F465" s="13" t="str">
        <f>INDEX(Tabela_zbiralec_EKOL[Zbirna mesta],MATCH(Tabela_glavno[[#This Row],[Klasifikacija]],Tabela_zbiralec_EKOL[Klasifikacija],0))</f>
        <v>Laze</v>
      </c>
      <c r="G465" s="13" t="str" cm="1">
        <f t="array" ref="G465">_xlfn.TEXTJOIN(", ",TRUE,IF(Tabela_odstranjevanje[Klasifikacija]=Tabela_glavno[[#This Row],[Klasifikacija]],Tabela_odstranjevanje[Prejemnik],""))</f>
        <v/>
      </c>
      <c r="H465" s="14" t="str">
        <f>IF(IFERROR(MATCH(Tabela_glavno[[#This Row],[Klasifikacija]],Tabela_mesanica_190204[Klasifikacija],0),0)&gt;0,"DA","NE")</f>
        <v>NE</v>
      </c>
      <c r="I465" s="14" t="str" cm="1">
        <f t="array" ref="I46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5" s="14" t="str">
        <f>IF(IFERROR(MATCH(Tabela_glavno[[#This Row],[Klasifikacija]],Tabela_mesanica_190208[Klasifikacija],0),0)&gt;0,"DA","NE")</f>
        <v>NE</v>
      </c>
      <c r="K465" s="14"/>
      <c r="L465" s="14" t="str">
        <f>IF(IFERROR(MATCH(Tabela_glavno[[#This Row],[Klasifikacija]],Tabela_EKO_03_03_baterije[Klasifikacija],0),0)&gt;0,"DA","NE")</f>
        <v>NE</v>
      </c>
      <c r="M465" s="15"/>
    </row>
    <row r="466" spans="1:13" ht="30" customHeight="1" thickBot="1" x14ac:dyDescent="0.3">
      <c r="A466" s="11" t="s">
        <v>644</v>
      </c>
      <c r="B466" s="12" t="str">
        <f>INDEX(Tabela_seznam_klasifikacij[Naziv odpadka],MATCH(Tabela_glavno[[#This Row],[Klasifikacija]],Tabela_seznam_klasifikacij[Klasifikacijska številka],0))</f>
        <v>Odpadki iz kalcinacije in hidratacije apna</v>
      </c>
      <c r="C466" s="12" t="str">
        <f>IFERROR(INDEX(Tabela_porocilo_o_nevarnih_lastnostih[Opomba],MATCH(Tabela_glavno[[#This Row],[Klasifikacija]],Tabela_porocilo_o_nevarnih_lastnostih[Klasifikacija],0)),"NE")</f>
        <v>NE</v>
      </c>
      <c r="D46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6" s="13" t="str">
        <f>INDEX(Tabela_zbiralec_EKOL[Dovoljeno zbiranje],MATCH(Tabela_glavno[[#This Row],[Klasifikacija]],Tabela_zbiralec_EKOL[Klasifikacija],0))</f>
        <v>DA</v>
      </c>
      <c r="F466" s="13" t="str">
        <f>INDEX(Tabela_zbiralec_EKOL[Zbirna mesta],MATCH(Tabela_glavno[[#This Row],[Klasifikacija]],Tabela_zbiralec_EKOL[Klasifikacija],0))</f>
        <v>Laze</v>
      </c>
      <c r="G466" s="13" t="str" cm="1">
        <f t="array" ref="G466">_xlfn.TEXTJOIN(", ",TRUE,IF(Tabela_odstranjevanje[Klasifikacija]=Tabela_glavno[[#This Row],[Klasifikacija]],Tabela_odstranjevanje[Prejemnik],""))</f>
        <v/>
      </c>
      <c r="H466" s="14" t="str">
        <f>IF(IFERROR(MATCH(Tabela_glavno[[#This Row],[Klasifikacija]],Tabela_mesanica_190204[Klasifikacija],0),0)&gt;0,"DA","NE")</f>
        <v>NE</v>
      </c>
      <c r="I466" s="14" t="str" cm="1">
        <f t="array" ref="I46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6" s="14" t="str">
        <f>IF(IFERROR(MATCH(Tabela_glavno[[#This Row],[Klasifikacija]],Tabela_mesanica_190208[Klasifikacija],0),0)&gt;0,"DA","NE")</f>
        <v>NE</v>
      </c>
      <c r="K466" s="14"/>
      <c r="L466" s="14" t="str">
        <f>IF(IFERROR(MATCH(Tabela_glavno[[#This Row],[Klasifikacija]],Tabela_EKO_03_03_baterije[Klasifikacija],0),0)&gt;0,"DA","NE")</f>
        <v>NE</v>
      </c>
      <c r="M466" s="15"/>
    </row>
    <row r="467" spans="1:13" ht="30" customHeight="1" thickBot="1" x14ac:dyDescent="0.3">
      <c r="A467" s="11" t="s">
        <v>645</v>
      </c>
      <c r="B467" s="12" t="str">
        <f>INDEX(Tabela_seznam_klasifikacij[Naziv odpadka],MATCH(Tabela_glavno[[#This Row],[Klasifikacija]],Tabela_seznam_klasifikacij[Klasifikacijska številka],0))</f>
        <v>Delci in prah (razen 10 13 12 in 10 13 13)</v>
      </c>
      <c r="C467" s="12" t="str">
        <f>IFERROR(INDEX(Tabela_porocilo_o_nevarnih_lastnostih[Opomba],MATCH(Tabela_glavno[[#This Row],[Klasifikacija]],Tabela_porocilo_o_nevarnih_lastnostih[Klasifikacija],0)),"NE")</f>
        <v>NE</v>
      </c>
      <c r="D46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7" s="13" t="str">
        <f>INDEX(Tabela_zbiralec_EKOL[Dovoljeno zbiranje],MATCH(Tabela_glavno[[#This Row],[Klasifikacija]],Tabela_zbiralec_EKOL[Klasifikacija],0))</f>
        <v>DA</v>
      </c>
      <c r="F467" s="13" t="str">
        <f>INDEX(Tabela_zbiralec_EKOL[Zbirna mesta],MATCH(Tabela_glavno[[#This Row],[Klasifikacija]],Tabela_zbiralec_EKOL[Klasifikacija],0))</f>
        <v>Laze</v>
      </c>
      <c r="G467" s="13" t="str" cm="1">
        <f t="array" ref="G467">_xlfn.TEXTJOIN(", ",TRUE,IF(Tabela_odstranjevanje[Klasifikacija]=Tabela_glavno[[#This Row],[Klasifikacija]],Tabela_odstranjevanje[Prejemnik],""))</f>
        <v/>
      </c>
      <c r="H467" s="14" t="str">
        <f>IF(IFERROR(MATCH(Tabela_glavno[[#This Row],[Klasifikacija]],Tabela_mesanica_190204[Klasifikacija],0),0)&gt;0,"DA","NE")</f>
        <v>NE</v>
      </c>
      <c r="I467" s="14" t="str" cm="1">
        <f t="array" ref="I46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7" s="14" t="str">
        <f>IF(IFERROR(MATCH(Tabela_glavno[[#This Row],[Klasifikacija]],Tabela_mesanica_190208[Klasifikacija],0),0)&gt;0,"DA","NE")</f>
        <v>NE</v>
      </c>
      <c r="K467" s="14"/>
      <c r="L467" s="14" t="str">
        <f>IF(IFERROR(MATCH(Tabela_glavno[[#This Row],[Klasifikacija]],Tabela_EKO_03_03_baterije[Klasifikacija],0),0)&gt;0,"DA","NE")</f>
        <v>NE</v>
      </c>
      <c r="M467" s="15"/>
    </row>
    <row r="468" spans="1:13" ht="30" customHeight="1" thickBot="1" x14ac:dyDescent="0.3">
      <c r="A468" s="11" t="s">
        <v>646</v>
      </c>
      <c r="B468" s="12" t="str">
        <f>INDEX(Tabela_seznam_klasifikacij[Naziv odpadka],MATCH(Tabela_glavno[[#This Row],[Klasifikacija]],Tabela_seznam_klasifikacij[Klasifikacijska številka],0))</f>
        <v>Mulji in filtrne pogače iz čiščenja odpadnih plinov</v>
      </c>
      <c r="C468" s="12" t="str">
        <f>IFERROR(INDEX(Tabela_porocilo_o_nevarnih_lastnostih[Opomba],MATCH(Tabela_glavno[[#This Row],[Klasifikacija]],Tabela_porocilo_o_nevarnih_lastnostih[Klasifikacija],0)),"NE")</f>
        <v>NE</v>
      </c>
      <c r="D46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8" s="13" t="str">
        <f>INDEX(Tabela_zbiralec_EKOL[Dovoljeno zbiranje],MATCH(Tabela_glavno[[#This Row],[Klasifikacija]],Tabela_zbiralec_EKOL[Klasifikacija],0))</f>
        <v>DA</v>
      </c>
      <c r="F468" s="13" t="str">
        <f>INDEX(Tabela_zbiralec_EKOL[Zbirna mesta],MATCH(Tabela_glavno[[#This Row],[Klasifikacija]],Tabela_zbiralec_EKOL[Klasifikacija],0))</f>
        <v>Laze</v>
      </c>
      <c r="G468" s="13" t="str" cm="1">
        <f t="array" ref="G468">_xlfn.TEXTJOIN(", ",TRUE,IF(Tabela_odstranjevanje[Klasifikacija]=Tabela_glavno[[#This Row],[Klasifikacija]],Tabela_odstranjevanje[Prejemnik],""))</f>
        <v/>
      </c>
      <c r="H468" s="14" t="str">
        <f>IF(IFERROR(MATCH(Tabela_glavno[[#This Row],[Klasifikacija]],Tabela_mesanica_190204[Klasifikacija],0),0)&gt;0,"DA","NE")</f>
        <v>NE</v>
      </c>
      <c r="I468" s="14" t="str" cm="1">
        <f t="array" ref="I46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8" s="14" t="str">
        <f>IF(IFERROR(MATCH(Tabela_glavno[[#This Row],[Klasifikacija]],Tabela_mesanica_190208[Klasifikacija],0),0)&gt;0,"DA","NE")</f>
        <v>NE</v>
      </c>
      <c r="K468" s="14"/>
      <c r="L468" s="14" t="str">
        <f>IF(IFERROR(MATCH(Tabela_glavno[[#This Row],[Klasifikacija]],Tabela_EKO_03_03_baterije[Klasifikacija],0),0)&gt;0,"DA","NE")</f>
        <v>NE</v>
      </c>
      <c r="M468" s="15"/>
    </row>
    <row r="469" spans="1:13" ht="30" customHeight="1" thickBot="1" x14ac:dyDescent="0.3">
      <c r="A469" s="11" t="s">
        <v>647</v>
      </c>
      <c r="B469" s="12" t="str">
        <f>INDEX(Tabela_seznam_klasifikacij[Naziv odpadka],MATCH(Tabela_glavno[[#This Row],[Klasifikacija]],Tabela_seznam_klasifikacij[Klasifikacijska številka],0))</f>
        <v>Odpadki iz proizvodnje azbest-cementa, ki vsebujejo azbest</v>
      </c>
      <c r="C469" s="12" t="str">
        <f>IFERROR(INDEX(Tabela_porocilo_o_nevarnih_lastnostih[Opomba],MATCH(Tabela_glavno[[#This Row],[Klasifikacija]],Tabela_porocilo_o_nevarnih_lastnostih[Klasifikacija],0)),"NE")</f>
        <v>NE</v>
      </c>
      <c r="D46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69" s="13" t="str">
        <f>INDEX(Tabela_zbiralec_EKOL[Dovoljeno zbiranje],MATCH(Tabela_glavno[[#This Row],[Klasifikacija]],Tabela_zbiralec_EKOL[Klasifikacija],0))</f>
        <v>DA</v>
      </c>
      <c r="F469" s="13" t="str">
        <f>INDEX(Tabela_zbiralec_EKOL[Zbirna mesta],MATCH(Tabela_glavno[[#This Row],[Klasifikacija]],Tabela_zbiralec_EKOL[Klasifikacija],0))</f>
        <v>Laze</v>
      </c>
      <c r="G469" s="13" t="str" cm="1">
        <f t="array" ref="G469">_xlfn.TEXTJOIN(", ",TRUE,IF(Tabela_odstranjevanje[Klasifikacija]=Tabela_glavno[[#This Row],[Klasifikacija]],Tabela_odstranjevanje[Prejemnik],""))</f>
        <v/>
      </c>
      <c r="H469" s="14" t="str">
        <f>IF(IFERROR(MATCH(Tabela_glavno[[#This Row],[Klasifikacija]],Tabela_mesanica_190204[Klasifikacija],0),0)&gt;0,"DA","NE")</f>
        <v>NE</v>
      </c>
      <c r="I469" s="14" t="str" cm="1">
        <f t="array" ref="I46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69" s="14" t="str">
        <f>IF(IFERROR(MATCH(Tabela_glavno[[#This Row],[Klasifikacija]],Tabela_mesanica_190208[Klasifikacija],0),0)&gt;0,"DA","NE")</f>
        <v>NE</v>
      </c>
      <c r="K469" s="14"/>
      <c r="L469" s="14" t="str">
        <f>IF(IFERROR(MATCH(Tabela_glavno[[#This Row],[Klasifikacija]],Tabela_EKO_03_03_baterije[Klasifikacija],0),0)&gt;0,"DA","NE")</f>
        <v>NE</v>
      </c>
      <c r="M469" s="15"/>
    </row>
    <row r="470" spans="1:13" ht="30" customHeight="1" thickBot="1" x14ac:dyDescent="0.3">
      <c r="A470" s="11" t="s">
        <v>648</v>
      </c>
      <c r="B470" s="12" t="str">
        <f>INDEX(Tabela_seznam_klasifikacij[Naziv odpadka],MATCH(Tabela_glavno[[#This Row],[Klasifikacija]],Tabela_seznam_klasifikacij[Klasifikacijska številka],0))</f>
        <v>Odpadki iz proizvodnje azbest-cementa, ki niso navedeni pod 10 13 09</v>
      </c>
      <c r="C470" s="12" t="str">
        <f>IFERROR(INDEX(Tabela_porocilo_o_nevarnih_lastnostih[Opomba],MATCH(Tabela_glavno[[#This Row],[Klasifikacija]],Tabela_porocilo_o_nevarnih_lastnostih[Klasifikacija],0)),"NE")</f>
        <v>NE</v>
      </c>
      <c r="D47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0" s="13" t="str">
        <f>INDEX(Tabela_zbiralec_EKOL[Dovoljeno zbiranje],MATCH(Tabela_glavno[[#This Row],[Klasifikacija]],Tabela_zbiralec_EKOL[Klasifikacija],0))</f>
        <v>DA</v>
      </c>
      <c r="F470" s="13" t="str">
        <f>INDEX(Tabela_zbiralec_EKOL[Zbirna mesta],MATCH(Tabela_glavno[[#This Row],[Klasifikacija]],Tabela_zbiralec_EKOL[Klasifikacija],0))</f>
        <v>Laze</v>
      </c>
      <c r="G470" s="13" t="str" cm="1">
        <f t="array" ref="G470">_xlfn.TEXTJOIN(", ",TRUE,IF(Tabela_odstranjevanje[Klasifikacija]=Tabela_glavno[[#This Row],[Klasifikacija]],Tabela_odstranjevanje[Prejemnik],""))</f>
        <v/>
      </c>
      <c r="H470" s="14" t="str">
        <f>IF(IFERROR(MATCH(Tabela_glavno[[#This Row],[Klasifikacija]],Tabela_mesanica_190204[Klasifikacija],0),0)&gt;0,"DA","NE")</f>
        <v>NE</v>
      </c>
      <c r="I470" s="14" t="str" cm="1">
        <f t="array" ref="I47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0" s="14" t="str">
        <f>IF(IFERROR(MATCH(Tabela_glavno[[#This Row],[Klasifikacija]],Tabela_mesanica_190208[Klasifikacija],0),0)&gt;0,"DA","NE")</f>
        <v>NE</v>
      </c>
      <c r="K470" s="14"/>
      <c r="L470" s="14" t="str">
        <f>IF(IFERROR(MATCH(Tabela_glavno[[#This Row],[Klasifikacija]],Tabela_EKO_03_03_baterije[Klasifikacija],0),0)&gt;0,"DA","NE")</f>
        <v>NE</v>
      </c>
      <c r="M470" s="15"/>
    </row>
    <row r="471" spans="1:13" ht="30" customHeight="1" thickBot="1" x14ac:dyDescent="0.3">
      <c r="A471" s="11" t="s">
        <v>649</v>
      </c>
      <c r="B471" s="12" t="str">
        <f>INDEX(Tabela_seznam_klasifikacij[Naziv odpadka],MATCH(Tabela_glavno[[#This Row],[Klasifikacija]],Tabela_seznam_klasifikacij[Klasifikacijska številka],0))</f>
        <v>Odpadki iz proizvodnje sestavljenih materialov (kompozitov) na osnovi cementa, ki niso navedeni pod 10 13 09 in 10 13 10</v>
      </c>
      <c r="C471" s="12" t="str">
        <f>IFERROR(INDEX(Tabela_porocilo_o_nevarnih_lastnostih[Opomba],MATCH(Tabela_glavno[[#This Row],[Klasifikacija]],Tabela_porocilo_o_nevarnih_lastnostih[Klasifikacija],0)),"NE")</f>
        <v>NE</v>
      </c>
      <c r="D47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1" s="13" t="str">
        <f>INDEX(Tabela_zbiralec_EKOL[Dovoljeno zbiranje],MATCH(Tabela_glavno[[#This Row],[Klasifikacija]],Tabela_zbiralec_EKOL[Klasifikacija],0))</f>
        <v>DA</v>
      </c>
      <c r="F471" s="13" t="str">
        <f>INDEX(Tabela_zbiralec_EKOL[Zbirna mesta],MATCH(Tabela_glavno[[#This Row],[Klasifikacija]],Tabela_zbiralec_EKOL[Klasifikacija],0))</f>
        <v>Laze</v>
      </c>
      <c r="G471" s="13" t="str" cm="1">
        <f t="array" ref="G471">_xlfn.TEXTJOIN(", ",TRUE,IF(Tabela_odstranjevanje[Klasifikacija]=Tabela_glavno[[#This Row],[Klasifikacija]],Tabela_odstranjevanje[Prejemnik],""))</f>
        <v/>
      </c>
      <c r="H471" s="14" t="str">
        <f>IF(IFERROR(MATCH(Tabela_glavno[[#This Row],[Klasifikacija]],Tabela_mesanica_190204[Klasifikacija],0),0)&gt;0,"DA","NE")</f>
        <v>NE</v>
      </c>
      <c r="I471" s="14" t="str" cm="1">
        <f t="array" ref="I47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1" s="14" t="str">
        <f>IF(IFERROR(MATCH(Tabela_glavno[[#This Row],[Klasifikacija]],Tabela_mesanica_190208[Klasifikacija],0),0)&gt;0,"DA","NE")</f>
        <v>NE</v>
      </c>
      <c r="K471" s="14"/>
      <c r="L471" s="14" t="str">
        <f>IF(IFERROR(MATCH(Tabela_glavno[[#This Row],[Klasifikacija]],Tabela_EKO_03_03_baterije[Klasifikacija],0),0)&gt;0,"DA","NE")</f>
        <v>NE</v>
      </c>
      <c r="M471" s="15"/>
    </row>
    <row r="472" spans="1:13" ht="30" customHeight="1" thickBot="1" x14ac:dyDescent="0.3">
      <c r="A472" s="11" t="s">
        <v>650</v>
      </c>
      <c r="B472" s="12" t="str">
        <f>INDEX(Tabela_seznam_klasifikacij[Naziv odpadka],MATCH(Tabela_glavno[[#This Row],[Klasifikacija]],Tabela_seznam_klasifikacij[Klasifikacijska številka],0))</f>
        <v>Trdni odpadki iz čiščenja odpadnih plinov, ki vsebujejo nevarne snovi</v>
      </c>
      <c r="C472" s="12" t="str">
        <f>IFERROR(INDEX(Tabela_porocilo_o_nevarnih_lastnostih[Opomba],MATCH(Tabela_glavno[[#This Row],[Klasifikacija]],Tabela_porocilo_o_nevarnih_lastnostih[Klasifikacija],0)),"NE")</f>
        <v>NE</v>
      </c>
      <c r="D47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2" s="13" t="str">
        <f>INDEX(Tabela_zbiralec_EKOL[Dovoljeno zbiranje],MATCH(Tabela_glavno[[#This Row],[Klasifikacija]],Tabela_zbiralec_EKOL[Klasifikacija],0))</f>
        <v>DA</v>
      </c>
      <c r="F472" s="13" t="str">
        <f>INDEX(Tabela_zbiralec_EKOL[Zbirna mesta],MATCH(Tabela_glavno[[#This Row],[Klasifikacija]],Tabela_zbiralec_EKOL[Klasifikacija],0))</f>
        <v>Laze</v>
      </c>
      <c r="G472" s="13" t="str" cm="1">
        <f t="array" ref="G472">_xlfn.TEXTJOIN(", ",TRUE,IF(Tabela_odstranjevanje[Klasifikacija]=Tabela_glavno[[#This Row],[Klasifikacija]],Tabela_odstranjevanje[Prejemnik],""))</f>
        <v/>
      </c>
      <c r="H472" s="14" t="str">
        <f>IF(IFERROR(MATCH(Tabela_glavno[[#This Row],[Klasifikacija]],Tabela_mesanica_190204[Klasifikacija],0),0)&gt;0,"DA","NE")</f>
        <v>NE</v>
      </c>
      <c r="I472" s="14" t="str" cm="1">
        <f t="array" ref="I47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2" s="14" t="str">
        <f>IF(IFERROR(MATCH(Tabela_glavno[[#This Row],[Klasifikacija]],Tabela_mesanica_190208[Klasifikacija],0),0)&gt;0,"DA","NE")</f>
        <v>NE</v>
      </c>
      <c r="K472" s="14"/>
      <c r="L472" s="14" t="str">
        <f>IF(IFERROR(MATCH(Tabela_glavno[[#This Row],[Klasifikacija]],Tabela_EKO_03_03_baterije[Klasifikacija],0),0)&gt;0,"DA","NE")</f>
        <v>NE</v>
      </c>
      <c r="M472" s="15"/>
    </row>
    <row r="473" spans="1:13" ht="30" customHeight="1" thickBot="1" x14ac:dyDescent="0.3">
      <c r="A473" s="11" t="s">
        <v>1504</v>
      </c>
      <c r="B473" s="12" t="str">
        <f>INDEX(Tabela_seznam_klasifikacij[Naziv odpadka],MATCH(Tabela_glavno[[#This Row],[Klasifikacija]],Tabela_seznam_klasifikacij[Klasifikacijska številka],0))</f>
        <v>Odpadni beton in odpadni mulj iz betona</v>
      </c>
      <c r="C473" s="12" t="str">
        <f>IFERROR(INDEX(Tabela_porocilo_o_nevarnih_lastnostih[Opomba],MATCH(Tabela_glavno[[#This Row],[Klasifikacija]],Tabela_porocilo_o_nevarnih_lastnostih[Klasifikacija],0)),"NE")</f>
        <v>NE</v>
      </c>
      <c r="D47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3" s="13" t="str">
        <f>INDEX(Tabela_zbiralec_EKOL[Dovoljeno zbiranje],MATCH(Tabela_glavno[[#This Row],[Klasifikacija]],Tabela_zbiralec_EKOL[Klasifikacija],0))</f>
        <v>DA</v>
      </c>
      <c r="F473" s="13" t="str">
        <f>INDEX(Tabela_zbiralec_EKOL[Zbirna mesta],MATCH(Tabela_glavno[[#This Row],[Klasifikacija]],Tabela_zbiralec_EKOL[Klasifikacija],0))</f>
        <v>Laze</v>
      </c>
      <c r="G473" s="13" t="str" cm="1">
        <f t="array" ref="G473">_xlfn.TEXTJOIN(", ",TRUE,IF(Tabela_odstranjevanje[Klasifikacija]=Tabela_glavno[[#This Row],[Klasifikacija]],Tabela_odstranjevanje[Prejemnik],""))</f>
        <v/>
      </c>
      <c r="H473" s="14" t="str">
        <f>IF(IFERROR(MATCH(Tabela_glavno[[#This Row],[Klasifikacija]],Tabela_mesanica_190204[Klasifikacija],0),0)&gt;0,"DA","NE")</f>
        <v>NE</v>
      </c>
      <c r="I473" s="14" t="str" cm="1">
        <f t="array" ref="I47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3" s="14" t="str">
        <f>IF(IFERROR(MATCH(Tabela_glavno[[#This Row],[Klasifikacija]],Tabela_mesanica_190208[Klasifikacija],0),0)&gt;0,"DA","NE")</f>
        <v>NE</v>
      </c>
      <c r="K473" s="14"/>
      <c r="L473" s="14" t="str">
        <f>IF(IFERROR(MATCH(Tabela_glavno[[#This Row],[Klasifikacija]],Tabela_EKO_03_03_baterije[Klasifikacija],0),0)&gt;0,"DA","NE")</f>
        <v>NE</v>
      </c>
      <c r="M473" s="15"/>
    </row>
    <row r="474" spans="1:13" ht="30" customHeight="1" thickBot="1" x14ac:dyDescent="0.3">
      <c r="A474" s="11" t="s">
        <v>651</v>
      </c>
      <c r="B474" s="12" t="str">
        <f>INDEX(Tabela_seznam_klasifikacij[Naziv odpadka],MATCH(Tabela_glavno[[#This Row],[Klasifikacija]],Tabela_seznam_klasifikacij[Klasifikacijska številka],0))</f>
        <v>Odpadni beton in odpadni mulji1) iz betona</v>
      </c>
      <c r="C474" s="12" t="str">
        <f>IFERROR(INDEX(Tabela_porocilo_o_nevarnih_lastnostih[Opomba],MATCH(Tabela_glavno[[#This Row],[Klasifikacija]],Tabela_porocilo_o_nevarnih_lastnostih[Klasifikacija],0)),"NE")</f>
        <v>NE</v>
      </c>
      <c r="D47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4" s="13" t="str">
        <f>INDEX(Tabela_zbiralec_EKOL[Dovoljeno zbiranje],MATCH(Tabela_glavno[[#This Row],[Klasifikacija]],Tabela_zbiralec_EKOL[Klasifikacija],0))</f>
        <v>DA</v>
      </c>
      <c r="F474" s="13" t="str">
        <f>INDEX(Tabela_zbiralec_EKOL[Zbirna mesta],MATCH(Tabela_glavno[[#This Row],[Klasifikacija]],Tabela_zbiralec_EKOL[Klasifikacija],0))</f>
        <v>Laze</v>
      </c>
      <c r="G474" s="13" t="str" cm="1">
        <f t="array" ref="G474">_xlfn.TEXTJOIN(", ",TRUE,IF(Tabela_odstranjevanje[Klasifikacija]=Tabela_glavno[[#This Row],[Klasifikacija]],Tabela_odstranjevanje[Prejemnik],""))</f>
        <v/>
      </c>
      <c r="H474" s="14" t="str">
        <f>IF(IFERROR(MATCH(Tabela_glavno[[#This Row],[Klasifikacija]],Tabela_mesanica_190204[Klasifikacija],0),0)&gt;0,"DA","NE")</f>
        <v>NE</v>
      </c>
      <c r="I474" s="14" t="str" cm="1">
        <f t="array" ref="I47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4" s="14" t="str">
        <f>IF(IFERROR(MATCH(Tabela_glavno[[#This Row],[Klasifikacija]],Tabela_mesanica_190208[Klasifikacija],0),0)&gt;0,"DA","NE")</f>
        <v>NE</v>
      </c>
      <c r="K474" s="14"/>
      <c r="L474" s="14" t="str">
        <f>IF(IFERROR(MATCH(Tabela_glavno[[#This Row],[Klasifikacija]],Tabela_EKO_03_03_baterije[Klasifikacija],0),0)&gt;0,"DA","NE")</f>
        <v>NE</v>
      </c>
      <c r="M474" s="15"/>
    </row>
    <row r="475" spans="1:13" ht="30" customHeight="1" thickBot="1" x14ac:dyDescent="0.3">
      <c r="A475" s="11" t="s">
        <v>652</v>
      </c>
      <c r="B475" s="12" t="str">
        <f>INDEX(Tabela_seznam_klasifikacij[Naziv odpadka],MATCH(Tabela_glavno[[#This Row],[Klasifikacija]],Tabela_seznam_klasifikacij[Klasifikacijska številka],0))</f>
        <v>Drugi tovrstni odpadki</v>
      </c>
      <c r="C475" s="12" t="str">
        <f>IFERROR(INDEX(Tabela_porocilo_o_nevarnih_lastnostih[Opomba],MATCH(Tabela_glavno[[#This Row],[Klasifikacija]],Tabela_porocilo_o_nevarnih_lastnostih[Klasifikacija],0)),"NE")</f>
        <v>NE</v>
      </c>
      <c r="D47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5" s="13" t="str">
        <f>INDEX(Tabela_zbiralec_EKOL[Dovoljeno zbiranje],MATCH(Tabela_glavno[[#This Row],[Klasifikacija]],Tabela_zbiralec_EKOL[Klasifikacija],0))</f>
        <v>DA</v>
      </c>
      <c r="F475" s="13" t="str">
        <f>INDEX(Tabela_zbiralec_EKOL[Zbirna mesta],MATCH(Tabela_glavno[[#This Row],[Klasifikacija]],Tabela_zbiralec_EKOL[Klasifikacija],0))</f>
        <v>Laze</v>
      </c>
      <c r="G475" s="13" t="str" cm="1">
        <f t="array" ref="G475">_xlfn.TEXTJOIN(", ",TRUE,IF(Tabela_odstranjevanje[Klasifikacija]=Tabela_glavno[[#This Row],[Klasifikacija]],Tabela_odstranjevanje[Prejemnik],""))</f>
        <v/>
      </c>
      <c r="H475" s="14" t="str">
        <f>IF(IFERROR(MATCH(Tabela_glavno[[#This Row],[Klasifikacija]],Tabela_mesanica_190204[Klasifikacija],0),0)&gt;0,"DA","NE")</f>
        <v>NE</v>
      </c>
      <c r="I475" s="14" t="str" cm="1">
        <f t="array" ref="I47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5" s="14" t="str">
        <f>IF(IFERROR(MATCH(Tabela_glavno[[#This Row],[Klasifikacija]],Tabela_mesanica_190208[Klasifikacija],0),0)&gt;0,"DA","NE")</f>
        <v>NE</v>
      </c>
      <c r="K475" s="14"/>
      <c r="L475" s="14" t="str">
        <f>IF(IFERROR(MATCH(Tabela_glavno[[#This Row],[Klasifikacija]],Tabela_EKO_03_03_baterije[Klasifikacija],0),0)&gt;0,"DA","NE")</f>
        <v>NE</v>
      </c>
      <c r="M475" s="15"/>
    </row>
    <row r="476" spans="1:13" ht="30" customHeight="1" thickBot="1" x14ac:dyDescent="0.3">
      <c r="A476" s="11" t="s">
        <v>653</v>
      </c>
      <c r="B476" s="12" t="str">
        <f>INDEX(Tabela_seznam_klasifikacij[Naziv odpadka],MATCH(Tabela_glavno[[#This Row],[Klasifikacija]],Tabela_seznam_klasifikacij[Klasifikacijska številka],0))</f>
        <v>Odpadki iz čiščenja odpadnih plinov, ki vsebujejo živo srebro</v>
      </c>
      <c r="C476" s="12" t="str">
        <f>IFERROR(INDEX(Tabela_porocilo_o_nevarnih_lastnostih[Opomba],MATCH(Tabela_glavno[[#This Row],[Klasifikacija]],Tabela_porocilo_o_nevarnih_lastnostih[Klasifikacija],0)),"NE")</f>
        <v>NE</v>
      </c>
      <c r="D47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6" s="13" t="str">
        <f>INDEX(Tabela_zbiralec_EKOL[Dovoljeno zbiranje],MATCH(Tabela_glavno[[#This Row],[Klasifikacija]],Tabela_zbiralec_EKOL[Klasifikacija],0))</f>
        <v>DA</v>
      </c>
      <c r="F476" s="13" t="str">
        <f>INDEX(Tabela_zbiralec_EKOL[Zbirna mesta],MATCH(Tabela_glavno[[#This Row],[Klasifikacija]],Tabela_zbiralec_EKOL[Klasifikacija],0))</f>
        <v>Laze</v>
      </c>
      <c r="G476" s="13" t="str" cm="1">
        <f t="array" ref="G476">_xlfn.TEXTJOIN(", ",TRUE,IF(Tabela_odstranjevanje[Klasifikacija]=Tabela_glavno[[#This Row],[Klasifikacija]],Tabela_odstranjevanje[Prejemnik],""))</f>
        <v/>
      </c>
      <c r="H476" s="14" t="str">
        <f>IF(IFERROR(MATCH(Tabela_glavno[[#This Row],[Klasifikacija]],Tabela_mesanica_190204[Klasifikacija],0),0)&gt;0,"DA","NE")</f>
        <v>NE</v>
      </c>
      <c r="I476" s="14" t="str" cm="1">
        <f t="array" ref="I47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6" s="14" t="str">
        <f>IF(IFERROR(MATCH(Tabela_glavno[[#This Row],[Klasifikacija]],Tabela_mesanica_190208[Klasifikacija],0),0)&gt;0,"DA","NE")</f>
        <v>NE</v>
      </c>
      <c r="K476" s="14"/>
      <c r="L476" s="14" t="str">
        <f>IF(IFERROR(MATCH(Tabela_glavno[[#This Row],[Klasifikacija]],Tabela_EKO_03_03_baterije[Klasifikacija],0),0)&gt;0,"DA","NE")</f>
        <v>NE</v>
      </c>
      <c r="M476" s="15"/>
    </row>
    <row r="477" spans="1:13" ht="30" customHeight="1" thickBot="1" x14ac:dyDescent="0.3">
      <c r="A477" s="11" t="s">
        <v>1218</v>
      </c>
      <c r="B477" s="12" t="str">
        <f>INDEX(Tabela_seznam_klasifikacij[Naziv odpadka],MATCH(Tabela_glavno[[#This Row],[Klasifikacija]],Tabela_seznam_klasifikacij[Klasifikacijska številka],0))</f>
        <v>Kisline za luženje</v>
      </c>
      <c r="C477" s="12" t="str">
        <f>IFERROR(INDEX(Tabela_porocilo_o_nevarnih_lastnostih[Opomba],MATCH(Tabela_glavno[[#This Row],[Klasifikacija]],Tabela_porocilo_o_nevarnih_lastnostih[Klasifikacija],0)),"NE")</f>
        <v>NE</v>
      </c>
      <c r="D47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7" s="13" t="str">
        <f>INDEX(Tabela_zbiralec_EKOL[Dovoljeno zbiranje],MATCH(Tabela_glavno[[#This Row],[Klasifikacija]],Tabela_zbiralec_EKOL[Klasifikacija],0))</f>
        <v>DA</v>
      </c>
      <c r="F477" s="13" t="str">
        <f>INDEX(Tabela_zbiralec_EKOL[Zbirna mesta],MATCH(Tabela_glavno[[#This Row],[Klasifikacija]],Tabela_zbiralec_EKOL[Klasifikacija],0))</f>
        <v>Laze</v>
      </c>
      <c r="G477" s="13" t="str" cm="1">
        <f t="array" ref="G477">_xlfn.TEXTJOIN(", ",TRUE,IF(Tabela_odstranjevanje[Klasifikacija]=Tabela_glavno[[#This Row],[Klasifikacija]],Tabela_odstranjevanje[Prejemnik],""))</f>
        <v/>
      </c>
      <c r="H477" s="14" t="str">
        <f>IF(IFERROR(MATCH(Tabela_glavno[[#This Row],[Klasifikacija]],Tabela_mesanica_190204[Klasifikacija],0),0)&gt;0,"DA","NE")</f>
        <v>NE</v>
      </c>
      <c r="I477" s="14" t="str" cm="1">
        <f t="array" ref="I47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7" s="14" t="str">
        <f>IF(IFERROR(MATCH(Tabela_glavno[[#This Row],[Klasifikacija]],Tabela_mesanica_190208[Klasifikacija],0),0)&gt;0,"DA","NE")</f>
        <v>NE</v>
      </c>
      <c r="K477" s="14"/>
      <c r="L477" s="14" t="str">
        <f>IF(IFERROR(MATCH(Tabela_glavno[[#This Row],[Klasifikacija]],Tabela_EKO_03_03_baterije[Klasifikacija],0),0)&gt;0,"DA","NE")</f>
        <v>NE</v>
      </c>
      <c r="M477" s="15"/>
    </row>
    <row r="478" spans="1:13" ht="30" customHeight="1" thickBot="1" x14ac:dyDescent="0.3">
      <c r="A478" s="11" t="s">
        <v>1219</v>
      </c>
      <c r="B478" s="12" t="str">
        <f>INDEX(Tabela_seznam_klasifikacij[Naziv odpadka],MATCH(Tabela_glavno[[#This Row],[Klasifikacija]],Tabela_seznam_klasifikacij[Klasifikacijska številka],0))</f>
        <v>Kisline, ki niso navedene drugje</v>
      </c>
      <c r="C478" s="12" t="str">
        <f>IFERROR(INDEX(Tabela_porocilo_o_nevarnih_lastnostih[Opomba],MATCH(Tabela_glavno[[#This Row],[Klasifikacija]],Tabela_porocilo_o_nevarnih_lastnostih[Klasifikacija],0)),"NE")</f>
        <v>NE</v>
      </c>
      <c r="D47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78" s="13" t="str">
        <f>INDEX(Tabela_zbiralec_EKOL[Dovoljeno zbiranje],MATCH(Tabela_glavno[[#This Row],[Klasifikacija]],Tabela_zbiralec_EKOL[Klasifikacija],0))</f>
        <v>DA</v>
      </c>
      <c r="F478" s="13" t="str">
        <f>INDEX(Tabela_zbiralec_EKOL[Zbirna mesta],MATCH(Tabela_glavno[[#This Row],[Klasifikacija]],Tabela_zbiralec_EKOL[Klasifikacija],0))</f>
        <v>Laze</v>
      </c>
      <c r="G478" s="13" t="str" cm="1">
        <f t="array" ref="G478">_xlfn.TEXTJOIN(", ",TRUE,IF(Tabela_odstranjevanje[Klasifikacija]=Tabela_glavno[[#This Row],[Klasifikacija]],Tabela_odstranjevanje[Prejemnik],""))</f>
        <v/>
      </c>
      <c r="H478" s="14" t="str">
        <f>IF(IFERROR(MATCH(Tabela_glavno[[#This Row],[Klasifikacija]],Tabela_mesanica_190204[Klasifikacija],0),0)&gt;0,"DA","NE")</f>
        <v>NE</v>
      </c>
      <c r="I478" s="14" t="str" cm="1">
        <f t="array" ref="I47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8" s="14" t="str">
        <f>IF(IFERROR(MATCH(Tabela_glavno[[#This Row],[Klasifikacija]],Tabela_mesanica_190208[Klasifikacija],0),0)&gt;0,"DA","NE")</f>
        <v>NE</v>
      </c>
      <c r="K478" s="14"/>
      <c r="L478" s="14" t="str">
        <f>IF(IFERROR(MATCH(Tabela_glavno[[#This Row],[Klasifikacija]],Tabela_EKO_03_03_baterije[Klasifikacija],0),0)&gt;0,"DA","NE")</f>
        <v>NE</v>
      </c>
      <c r="M478" s="15"/>
    </row>
    <row r="479" spans="1:13" ht="30" customHeight="1" thickBot="1" x14ac:dyDescent="0.3">
      <c r="A479" s="11" t="s">
        <v>1220</v>
      </c>
      <c r="B479" s="12" t="str">
        <f>INDEX(Tabela_seznam_klasifikacij[Naziv odpadka],MATCH(Tabela_glavno[[#This Row],[Klasifikacija]],Tabela_seznam_klasifikacij[Klasifikacijska številka],0))</f>
        <v>Lugi za luženje</v>
      </c>
      <c r="C479" s="12" t="str">
        <f>IFERROR(INDEX(Tabela_porocilo_o_nevarnih_lastnostih[Opomba],MATCH(Tabela_glavno[[#This Row],[Klasifikacija]],Tabela_porocilo_o_nevarnih_lastnostih[Klasifikacija],0)),"NE")</f>
        <v>NE</v>
      </c>
      <c r="D47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79" s="13" t="str">
        <f>INDEX(Tabela_zbiralec_EKOL[Dovoljeno zbiranje],MATCH(Tabela_glavno[[#This Row],[Klasifikacija]],Tabela_zbiralec_EKOL[Klasifikacija],0))</f>
        <v>DA</v>
      </c>
      <c r="F479" s="13" t="str">
        <f>INDEX(Tabela_zbiralec_EKOL[Zbirna mesta],MATCH(Tabela_glavno[[#This Row],[Klasifikacija]],Tabela_zbiralec_EKOL[Klasifikacija],0))</f>
        <v>Laze</v>
      </c>
      <c r="G479" s="13" t="str" cm="1">
        <f t="array" ref="G479">_xlfn.TEXTJOIN(", ",TRUE,IF(Tabela_odstranjevanje[Klasifikacija]=Tabela_glavno[[#This Row],[Klasifikacija]],Tabela_odstranjevanje[Prejemnik],""))</f>
        <v>Kemis, Ekologija</v>
      </c>
      <c r="H479" s="14" t="str">
        <f>IF(IFERROR(MATCH(Tabela_glavno[[#This Row],[Klasifikacija]],Tabela_mesanica_190204[Klasifikacija],0),0)&gt;0,"DA","NE")</f>
        <v>NE</v>
      </c>
      <c r="I479" s="14" t="str" cm="1">
        <f t="array" ref="I47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79" s="14" t="str">
        <f>IF(IFERROR(MATCH(Tabela_glavno[[#This Row],[Klasifikacija]],Tabela_mesanica_190208[Klasifikacija],0),0)&gt;0,"DA","NE")</f>
        <v>NE</v>
      </c>
      <c r="K479" s="14"/>
      <c r="L479" s="14" t="str">
        <f>IF(IFERROR(MATCH(Tabela_glavno[[#This Row],[Klasifikacija]],Tabela_EKO_03_03_baterije[Klasifikacija],0),0)&gt;0,"DA","NE")</f>
        <v>NE</v>
      </c>
      <c r="M479" s="15"/>
    </row>
    <row r="480" spans="1:13" ht="30" customHeight="1" thickBot="1" x14ac:dyDescent="0.3">
      <c r="A480" s="11" t="s">
        <v>181</v>
      </c>
      <c r="B480" s="12" t="str">
        <f>INDEX(Tabela_seznam_klasifikacij[Naziv odpadka],MATCH(Tabela_glavno[[#This Row],[Klasifikacija]],Tabela_seznam_klasifikacij[Klasifikacijska številka],0))</f>
        <v>Mulji iz fosfatiranja</v>
      </c>
      <c r="C480" s="12" t="str">
        <f>IFERROR(INDEX(Tabela_porocilo_o_nevarnih_lastnostih[Opomba],MATCH(Tabela_glavno[[#This Row],[Klasifikacija]],Tabela_porocilo_o_nevarnih_lastnostih[Klasifikacija],0)),"NE")</f>
        <v>NE</v>
      </c>
      <c r="D48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80" s="13" t="str">
        <f>INDEX(Tabela_zbiralec_EKOL[Dovoljeno zbiranje],MATCH(Tabela_glavno[[#This Row],[Klasifikacija]],Tabela_zbiralec_EKOL[Klasifikacija],0))</f>
        <v>DA</v>
      </c>
      <c r="F480" s="13" t="str">
        <f>INDEX(Tabela_zbiralec_EKOL[Zbirna mesta],MATCH(Tabela_glavno[[#This Row],[Klasifikacija]],Tabela_zbiralec_EKOL[Klasifikacija],0))</f>
        <v>Laze</v>
      </c>
      <c r="G480" s="13" t="str" cm="1">
        <f t="array" ref="G480">_xlfn.TEXTJOIN(", ",TRUE,IF(Tabela_odstranjevanje[Klasifikacija]=Tabela_glavno[[#This Row],[Klasifikacija]],Tabela_odstranjevanje[Prejemnik],""))</f>
        <v>Fisher, Kemis</v>
      </c>
      <c r="H480" s="14" t="str">
        <f>IF(IFERROR(MATCH(Tabela_glavno[[#This Row],[Klasifikacija]],Tabela_mesanica_190204[Klasifikacija],0),0)&gt;0,"DA","NE")</f>
        <v>DA</v>
      </c>
      <c r="I480" s="14" t="str" cm="1">
        <f t="array" ref="I48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0" s="14" t="str">
        <f>IF(IFERROR(MATCH(Tabela_glavno[[#This Row],[Klasifikacija]],Tabela_mesanica_190208[Klasifikacija],0),0)&gt;0,"DA","NE")</f>
        <v>NE</v>
      </c>
      <c r="K480" s="14"/>
      <c r="L480" s="14" t="str">
        <f>IF(IFERROR(MATCH(Tabela_glavno[[#This Row],[Klasifikacija]],Tabela_EKO_03_03_baterije[Klasifikacija],0),0)&gt;0,"DA","NE")</f>
        <v>NE</v>
      </c>
      <c r="M480" s="15"/>
    </row>
    <row r="481" spans="1:13" ht="30" customHeight="1" thickBot="1" x14ac:dyDescent="0.3">
      <c r="A481" s="11" t="s">
        <v>182</v>
      </c>
      <c r="B481" s="12" t="str">
        <f>INDEX(Tabela_seznam_klasifikacij[Naziv odpadka],MATCH(Tabela_glavno[[#This Row],[Klasifikacija]],Tabela_seznam_klasifikacij[Klasifikacijska številka],0))</f>
        <v>Mulji in filtrne pogače, ki vsebujejo nevarne snovi</v>
      </c>
      <c r="C481" s="12" t="str">
        <f>IFERROR(INDEX(Tabela_porocilo_o_nevarnih_lastnostih[Opomba],MATCH(Tabela_glavno[[#This Row],[Klasifikacija]],Tabela_porocilo_o_nevarnih_lastnostih[Klasifikacija],0)),"NE")</f>
        <v>NE</v>
      </c>
      <c r="D48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81" s="13" t="str">
        <f>INDEX(Tabela_zbiralec_EKOL[Dovoljeno zbiranje],MATCH(Tabela_glavno[[#This Row],[Klasifikacija]],Tabela_zbiralec_EKOL[Klasifikacija],0))</f>
        <v>DA</v>
      </c>
      <c r="F481" s="13" t="str">
        <f>INDEX(Tabela_zbiralec_EKOL[Zbirna mesta],MATCH(Tabela_glavno[[#This Row],[Klasifikacija]],Tabela_zbiralec_EKOL[Klasifikacija],0))</f>
        <v>Laze</v>
      </c>
      <c r="G481" s="13" t="str" cm="1">
        <f t="array" ref="G481">_xlfn.TEXTJOIN(", ",TRUE,IF(Tabela_odstranjevanje[Klasifikacija]=Tabela_glavno[[#This Row],[Klasifikacija]],Tabela_odstranjevanje[Prejemnik],""))</f>
        <v>Kemis</v>
      </c>
      <c r="H481" s="14" t="str">
        <f>IF(IFERROR(MATCH(Tabela_glavno[[#This Row],[Klasifikacija]],Tabela_mesanica_190204[Klasifikacija],0),0)&gt;0,"DA","NE")</f>
        <v>DA</v>
      </c>
      <c r="I481" s="14" t="str" cm="1">
        <f t="array" ref="I48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1" s="14" t="str">
        <f>IF(IFERROR(MATCH(Tabela_glavno[[#This Row],[Klasifikacija]],Tabela_mesanica_190208[Klasifikacija],0),0)&gt;0,"DA","NE")</f>
        <v>NE</v>
      </c>
      <c r="K481" s="14"/>
      <c r="L481" s="14" t="str">
        <f>IF(IFERROR(MATCH(Tabela_glavno[[#This Row],[Klasifikacija]],Tabela_EKO_03_03_baterije[Klasifikacija],0),0)&gt;0,"DA","NE")</f>
        <v>NE</v>
      </c>
      <c r="M481" s="15"/>
    </row>
    <row r="482" spans="1:13" ht="30" customHeight="1" thickBot="1" x14ac:dyDescent="0.3">
      <c r="A482" s="11" t="s">
        <v>1221</v>
      </c>
      <c r="B482" s="12" t="str">
        <f>INDEX(Tabela_seznam_klasifikacij[Naziv odpadka],MATCH(Tabela_glavno[[#This Row],[Klasifikacija]],Tabela_seznam_klasifikacij[Klasifikacijska številka],0))</f>
        <v>Mulji in filtrne pogače, ki niso navedeni pod 11 01 09</v>
      </c>
      <c r="C482" s="12" t="str">
        <f>IFERROR(INDEX(Tabela_porocilo_o_nevarnih_lastnostih[Opomba],MATCH(Tabela_glavno[[#This Row],[Klasifikacija]],Tabela_porocilo_o_nevarnih_lastnostih[Klasifikacija],0)),"NE")</f>
        <v>NE</v>
      </c>
      <c r="D48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82" s="13" t="str">
        <f>INDEX(Tabela_zbiralec_EKOL[Dovoljeno zbiranje],MATCH(Tabela_glavno[[#This Row],[Klasifikacija]],Tabela_zbiralec_EKOL[Klasifikacija],0))</f>
        <v>DA</v>
      </c>
      <c r="F482" s="13" t="str">
        <f>INDEX(Tabela_zbiralec_EKOL[Zbirna mesta],MATCH(Tabela_glavno[[#This Row],[Klasifikacija]],Tabela_zbiralec_EKOL[Klasifikacija],0))</f>
        <v>Laze</v>
      </c>
      <c r="G482" s="13" t="str" cm="1">
        <f t="array" ref="G482">_xlfn.TEXTJOIN(", ",TRUE,IF(Tabela_odstranjevanje[Klasifikacija]=Tabela_glavno[[#This Row],[Klasifikacija]],Tabela_odstranjevanje[Prejemnik],""))</f>
        <v/>
      </c>
      <c r="H482" s="14" t="str">
        <f>IF(IFERROR(MATCH(Tabela_glavno[[#This Row],[Klasifikacija]],Tabela_mesanica_190204[Klasifikacija],0),0)&gt;0,"DA","NE")</f>
        <v>NE</v>
      </c>
      <c r="I482" s="14" t="str" cm="1">
        <f t="array" ref="I48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2" s="14" t="str">
        <f>IF(IFERROR(MATCH(Tabela_glavno[[#This Row],[Klasifikacija]],Tabela_mesanica_190208[Klasifikacija],0),0)&gt;0,"DA","NE")</f>
        <v>NE</v>
      </c>
      <c r="K482" s="14"/>
      <c r="L482" s="14" t="str">
        <f>IF(IFERROR(MATCH(Tabela_glavno[[#This Row],[Klasifikacija]],Tabela_EKO_03_03_baterije[Klasifikacija],0),0)&gt;0,"DA","NE")</f>
        <v>NE</v>
      </c>
      <c r="M482" s="15"/>
    </row>
    <row r="483" spans="1:13" ht="30" customHeight="1" thickBot="1" x14ac:dyDescent="0.3">
      <c r="A483" s="11" t="s">
        <v>1222</v>
      </c>
      <c r="B483" s="12" t="str">
        <f>INDEX(Tabela_seznam_klasifikacij[Naziv odpadka],MATCH(Tabela_glavno[[#This Row],[Klasifikacija]],Tabela_seznam_klasifikacij[Klasifikacijska številka],0))</f>
        <v>Tekočine za izpiranje na vodni osnovi, ki vsebujejo nevarne snovi</v>
      </c>
      <c r="C483" s="12" t="str">
        <f>IFERROR(INDEX(Tabela_porocilo_o_nevarnih_lastnostih[Opomba],MATCH(Tabela_glavno[[#This Row],[Klasifikacija]],Tabela_porocilo_o_nevarnih_lastnostih[Klasifikacija],0)),"NE")</f>
        <v>NE</v>
      </c>
      <c r="D48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83" s="13" t="str">
        <f>INDEX(Tabela_zbiralec_EKOL[Dovoljeno zbiranje],MATCH(Tabela_glavno[[#This Row],[Klasifikacija]],Tabela_zbiralec_EKOL[Klasifikacija],0))</f>
        <v>DA</v>
      </c>
      <c r="F483" s="13" t="str">
        <f>INDEX(Tabela_zbiralec_EKOL[Zbirna mesta],MATCH(Tabela_glavno[[#This Row],[Klasifikacija]],Tabela_zbiralec_EKOL[Klasifikacija],0))</f>
        <v>Laze</v>
      </c>
      <c r="G483" s="13" t="str" cm="1">
        <f t="array" ref="G483">_xlfn.TEXTJOIN(", ",TRUE,IF(Tabela_odstranjevanje[Klasifikacija]=Tabela_glavno[[#This Row],[Klasifikacija]],Tabela_odstranjevanje[Prejemnik],""))</f>
        <v>Ekologija</v>
      </c>
      <c r="H483" s="14" t="str">
        <f>IF(IFERROR(MATCH(Tabela_glavno[[#This Row],[Klasifikacija]],Tabela_mesanica_190204[Klasifikacija],0),0)&gt;0,"DA","NE")</f>
        <v>NE</v>
      </c>
      <c r="I483" s="14" t="str" cm="1">
        <f t="array" ref="I48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3" s="14" t="str">
        <f>IF(IFERROR(MATCH(Tabela_glavno[[#This Row],[Klasifikacija]],Tabela_mesanica_190208[Klasifikacija],0),0)&gt;0,"DA","NE")</f>
        <v>NE</v>
      </c>
      <c r="K483" s="14"/>
      <c r="L483" s="14" t="str">
        <f>IF(IFERROR(MATCH(Tabela_glavno[[#This Row],[Klasifikacija]],Tabela_EKO_03_03_baterije[Klasifikacija],0),0)&gt;0,"DA","NE")</f>
        <v>NE</v>
      </c>
      <c r="M483" s="15"/>
    </row>
    <row r="484" spans="1:13" ht="30" customHeight="1" thickBot="1" x14ac:dyDescent="0.3">
      <c r="A484" s="11" t="s">
        <v>1223</v>
      </c>
      <c r="B484" s="12" t="str">
        <f>INDEX(Tabela_seznam_klasifikacij[Naziv odpadka],MATCH(Tabela_glavno[[#This Row],[Klasifikacija]],Tabela_seznam_klasifikacij[Klasifikacijska številka],0))</f>
        <v>Tekočine za izpiranje na vodni osnovi, ki niso navedene pod 11 01 11</v>
      </c>
      <c r="C484" s="12" t="str">
        <f>IFERROR(INDEX(Tabela_porocilo_o_nevarnih_lastnostih[Opomba],MATCH(Tabela_glavno[[#This Row],[Klasifikacija]],Tabela_porocilo_o_nevarnih_lastnostih[Klasifikacija],0)),"NE")</f>
        <v>NE</v>
      </c>
      <c r="D48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84" s="13" t="str">
        <f>INDEX(Tabela_zbiralec_EKOL[Dovoljeno zbiranje],MATCH(Tabela_glavno[[#This Row],[Klasifikacija]],Tabela_zbiralec_EKOL[Klasifikacija],0))</f>
        <v>DA</v>
      </c>
      <c r="F484" s="13" t="str">
        <f>INDEX(Tabela_zbiralec_EKOL[Zbirna mesta],MATCH(Tabela_glavno[[#This Row],[Klasifikacija]],Tabela_zbiralec_EKOL[Klasifikacija],0))</f>
        <v>Laze</v>
      </c>
      <c r="G484" s="13" t="str" cm="1">
        <f t="array" ref="G484">_xlfn.TEXTJOIN(", ",TRUE,IF(Tabela_odstranjevanje[Klasifikacija]=Tabela_glavno[[#This Row],[Klasifikacija]],Tabela_odstranjevanje[Prejemnik],""))</f>
        <v/>
      </c>
      <c r="H484" s="14" t="str">
        <f>IF(IFERROR(MATCH(Tabela_glavno[[#This Row],[Klasifikacija]],Tabela_mesanica_190204[Klasifikacija],0),0)&gt;0,"DA","NE")</f>
        <v>NE</v>
      </c>
      <c r="I484" s="14" t="str" cm="1">
        <f t="array" ref="I48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4" s="14" t="str">
        <f>IF(IFERROR(MATCH(Tabela_glavno[[#This Row],[Klasifikacija]],Tabela_mesanica_190208[Klasifikacija],0),0)&gt;0,"DA","NE")</f>
        <v>NE</v>
      </c>
      <c r="K484" s="14"/>
      <c r="L484" s="14" t="str">
        <f>IF(IFERROR(MATCH(Tabela_glavno[[#This Row],[Klasifikacija]],Tabela_EKO_03_03_baterije[Klasifikacija],0),0)&gt;0,"DA","NE")</f>
        <v>NE</v>
      </c>
      <c r="M484" s="15"/>
    </row>
    <row r="485" spans="1:13" ht="30" customHeight="1" thickBot="1" x14ac:dyDescent="0.3">
      <c r="A485" s="11" t="s">
        <v>1224</v>
      </c>
      <c r="B485" s="12" t="str">
        <f>INDEX(Tabela_seznam_klasifikacij[Naziv odpadka],MATCH(Tabela_glavno[[#This Row],[Klasifikacija]],Tabela_seznam_klasifikacij[Klasifikacijska številka],0))</f>
        <v>Odpadki iz razmaščevanja, ki vsebujejo nevarne snovi</v>
      </c>
      <c r="C485" s="12" t="str">
        <f>IFERROR(INDEX(Tabela_porocilo_o_nevarnih_lastnostih[Opomba],MATCH(Tabela_glavno[[#This Row],[Klasifikacija]],Tabela_porocilo_o_nevarnih_lastnostih[Klasifikacija],0)),"NE")</f>
        <v>NE</v>
      </c>
      <c r="D48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485" s="13" t="str">
        <f>INDEX(Tabela_zbiralec_EKOL[Dovoljeno zbiranje],MATCH(Tabela_glavno[[#This Row],[Klasifikacija]],Tabela_zbiralec_EKOL[Klasifikacija],0))</f>
        <v>DA</v>
      </c>
      <c r="F485" s="13" t="str">
        <f>INDEX(Tabela_zbiralec_EKOL[Zbirna mesta],MATCH(Tabela_glavno[[#This Row],[Klasifikacija]],Tabela_zbiralec_EKOL[Klasifikacija],0))</f>
        <v>Laze</v>
      </c>
      <c r="G485" s="13" t="str" cm="1">
        <f t="array" ref="G485">_xlfn.TEXTJOIN(", ",TRUE,IF(Tabela_odstranjevanje[Klasifikacija]=Tabela_glavno[[#This Row],[Klasifikacija]],Tabela_odstranjevanje[Prejemnik],""))</f>
        <v>Ekologija</v>
      </c>
      <c r="H485" s="14" t="str">
        <f>IF(IFERROR(MATCH(Tabela_glavno[[#This Row],[Klasifikacija]],Tabela_mesanica_190204[Klasifikacija],0),0)&gt;0,"DA","NE")</f>
        <v>NE</v>
      </c>
      <c r="I485" s="14" t="str" cm="1">
        <f t="array" ref="I48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5" s="14" t="str">
        <f>IF(IFERROR(MATCH(Tabela_glavno[[#This Row],[Klasifikacija]],Tabela_mesanica_190208[Klasifikacija],0),0)&gt;0,"DA","NE")</f>
        <v>NE</v>
      </c>
      <c r="K485" s="14"/>
      <c r="L485" s="14" t="str">
        <f>IF(IFERROR(MATCH(Tabela_glavno[[#This Row],[Klasifikacija]],Tabela_EKO_03_03_baterije[Klasifikacija],0),0)&gt;0,"DA","NE")</f>
        <v>NE</v>
      </c>
      <c r="M485" s="15"/>
    </row>
    <row r="486" spans="1:13" ht="30" customHeight="1" thickBot="1" x14ac:dyDescent="0.3">
      <c r="A486" s="11" t="s">
        <v>1225</v>
      </c>
      <c r="B486" s="12" t="str">
        <f>INDEX(Tabela_seznam_klasifikacij[Naziv odpadka],MATCH(Tabela_glavno[[#This Row],[Klasifikacija]],Tabela_seznam_klasifikacij[Klasifikacijska številka],0))</f>
        <v>Odpadki iz razmaščevanja, ki niso navedeni pod 11 01 13</v>
      </c>
      <c r="C486" s="12" t="str">
        <f>IFERROR(INDEX(Tabela_porocilo_o_nevarnih_lastnostih[Opomba],MATCH(Tabela_glavno[[#This Row],[Klasifikacija]],Tabela_porocilo_o_nevarnih_lastnostih[Klasifikacija],0)),"NE")</f>
        <v>NE</v>
      </c>
      <c r="D48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86" s="13" t="str">
        <f>INDEX(Tabela_zbiralec_EKOL[Dovoljeno zbiranje],MATCH(Tabela_glavno[[#This Row],[Klasifikacija]],Tabela_zbiralec_EKOL[Klasifikacija],0))</f>
        <v>DA</v>
      </c>
      <c r="F486" s="13" t="str">
        <f>INDEX(Tabela_zbiralec_EKOL[Zbirna mesta],MATCH(Tabela_glavno[[#This Row],[Klasifikacija]],Tabela_zbiralec_EKOL[Klasifikacija],0))</f>
        <v>Laze</v>
      </c>
      <c r="G486" s="13" t="str" cm="1">
        <f t="array" ref="G486">_xlfn.TEXTJOIN(", ",TRUE,IF(Tabela_odstranjevanje[Klasifikacija]=Tabela_glavno[[#This Row],[Klasifikacija]],Tabela_odstranjevanje[Prejemnik],""))</f>
        <v/>
      </c>
      <c r="H486" s="14" t="str">
        <f>IF(IFERROR(MATCH(Tabela_glavno[[#This Row],[Klasifikacija]],Tabela_mesanica_190204[Klasifikacija],0),0)&gt;0,"DA","NE")</f>
        <v>NE</v>
      </c>
      <c r="I486" s="14" t="str" cm="1">
        <f t="array" ref="I48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6" s="14" t="str">
        <f>IF(IFERROR(MATCH(Tabela_glavno[[#This Row],[Klasifikacija]],Tabela_mesanica_190208[Klasifikacija],0),0)&gt;0,"DA","NE")</f>
        <v>NE</v>
      </c>
      <c r="K486" s="14"/>
      <c r="L486" s="14" t="str">
        <f>IF(IFERROR(MATCH(Tabela_glavno[[#This Row],[Klasifikacija]],Tabela_EKO_03_03_baterije[Klasifikacija],0),0)&gt;0,"DA","NE")</f>
        <v>NE</v>
      </c>
      <c r="M486" s="15"/>
    </row>
    <row r="487" spans="1:13" ht="30" customHeight="1" thickBot="1" x14ac:dyDescent="0.3">
      <c r="A487" s="11" t="s">
        <v>1226</v>
      </c>
      <c r="B487" s="12" t="str">
        <f>INDEX(Tabela_seznam_klasifikacij[Naziv odpadka],MATCH(Tabela_glavno[[#This Row],[Klasifikacija]],Tabela_seznam_klasifikacij[Klasifikacijska številka],0))</f>
        <v>Mulji in izcedne vode iz membran ali ionskih izmenjevalcev, ki vsebujejo nevarne snovi</v>
      </c>
      <c r="C487" s="12" t="str">
        <f>IFERROR(INDEX(Tabela_porocilo_o_nevarnih_lastnostih[Opomba],MATCH(Tabela_glavno[[#This Row],[Klasifikacija]],Tabela_porocilo_o_nevarnih_lastnostih[Klasifikacija],0)),"NE")</f>
        <v>NE</v>
      </c>
      <c r="D48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87" s="13" t="str">
        <f>INDEX(Tabela_zbiralec_EKOL[Dovoljeno zbiranje],MATCH(Tabela_glavno[[#This Row],[Klasifikacija]],Tabela_zbiralec_EKOL[Klasifikacija],0))</f>
        <v>DA</v>
      </c>
      <c r="F487" s="13" t="str">
        <f>INDEX(Tabela_zbiralec_EKOL[Zbirna mesta],MATCH(Tabela_glavno[[#This Row],[Klasifikacija]],Tabela_zbiralec_EKOL[Klasifikacija],0))</f>
        <v>Laze</v>
      </c>
      <c r="G487" s="13" t="str" cm="1">
        <f t="array" ref="G487">_xlfn.TEXTJOIN(", ",TRUE,IF(Tabela_odstranjevanje[Klasifikacija]=Tabela_glavno[[#This Row],[Klasifikacija]],Tabela_odstranjevanje[Prejemnik],""))</f>
        <v/>
      </c>
      <c r="H487" s="14" t="str">
        <f>IF(IFERROR(MATCH(Tabela_glavno[[#This Row],[Klasifikacija]],Tabela_mesanica_190204[Klasifikacija],0),0)&gt;0,"DA","NE")</f>
        <v>NE</v>
      </c>
      <c r="I487" s="14" t="str" cm="1">
        <f t="array" ref="I48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7" s="14" t="str">
        <f>IF(IFERROR(MATCH(Tabela_glavno[[#This Row],[Klasifikacija]],Tabela_mesanica_190208[Klasifikacija],0),0)&gt;0,"DA","NE")</f>
        <v>NE</v>
      </c>
      <c r="K487" s="14"/>
      <c r="L487" s="14" t="str">
        <f>IF(IFERROR(MATCH(Tabela_glavno[[#This Row],[Klasifikacija]],Tabela_EKO_03_03_baterije[Klasifikacija],0),0)&gt;0,"DA","NE")</f>
        <v>NE</v>
      </c>
      <c r="M487" s="15"/>
    </row>
    <row r="488" spans="1:13" ht="30" customHeight="1" thickBot="1" x14ac:dyDescent="0.3">
      <c r="A488" s="11" t="s">
        <v>1227</v>
      </c>
      <c r="B488" s="12" t="str">
        <f>INDEX(Tabela_seznam_klasifikacij[Naziv odpadka],MATCH(Tabela_glavno[[#This Row],[Klasifikacija]],Tabela_seznam_klasifikacij[Klasifikacijska številka],0))</f>
        <v>Nasičene ali izrabljene smole ionskih izmenjevalcev</v>
      </c>
      <c r="C488" s="12" t="str">
        <f>IFERROR(INDEX(Tabela_porocilo_o_nevarnih_lastnostih[Opomba],MATCH(Tabela_glavno[[#This Row],[Klasifikacija]],Tabela_porocilo_o_nevarnih_lastnostih[Klasifikacija],0)),"NE")</f>
        <v>NE</v>
      </c>
      <c r="D48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88" s="13" t="str">
        <f>INDEX(Tabela_zbiralec_EKOL[Dovoljeno zbiranje],MATCH(Tabela_glavno[[#This Row],[Klasifikacija]],Tabela_zbiralec_EKOL[Klasifikacija],0))</f>
        <v>DA</v>
      </c>
      <c r="F488" s="13" t="str">
        <f>INDEX(Tabela_zbiralec_EKOL[Zbirna mesta],MATCH(Tabela_glavno[[#This Row],[Klasifikacija]],Tabela_zbiralec_EKOL[Klasifikacija],0))</f>
        <v>Laze</v>
      </c>
      <c r="G488" s="13" t="str" cm="1">
        <f t="array" ref="G488">_xlfn.TEXTJOIN(", ",TRUE,IF(Tabela_odstranjevanje[Klasifikacija]=Tabela_glavno[[#This Row],[Klasifikacija]],Tabela_odstranjevanje[Prejemnik],""))</f>
        <v/>
      </c>
      <c r="H488" s="14" t="str">
        <f>IF(IFERROR(MATCH(Tabela_glavno[[#This Row],[Klasifikacija]],Tabela_mesanica_190204[Klasifikacija],0),0)&gt;0,"DA","NE")</f>
        <v>NE</v>
      </c>
      <c r="I488" s="14" t="str" cm="1">
        <f t="array" ref="I48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8" s="14" t="str">
        <f>IF(IFERROR(MATCH(Tabela_glavno[[#This Row],[Klasifikacija]],Tabela_mesanica_190208[Klasifikacija],0),0)&gt;0,"DA","NE")</f>
        <v>NE</v>
      </c>
      <c r="K488" s="14"/>
      <c r="L488" s="14" t="str">
        <f>IF(IFERROR(MATCH(Tabela_glavno[[#This Row],[Klasifikacija]],Tabela_EKO_03_03_baterije[Klasifikacija],0),0)&gt;0,"DA","NE")</f>
        <v>NE</v>
      </c>
      <c r="M488" s="15"/>
    </row>
    <row r="489" spans="1:13" ht="30" customHeight="1" thickBot="1" x14ac:dyDescent="0.3">
      <c r="A489" s="11" t="s">
        <v>1228</v>
      </c>
      <c r="B489" s="12" t="str">
        <f>INDEX(Tabela_seznam_klasifikacij[Naziv odpadka],MATCH(Tabela_glavno[[#This Row],[Klasifikacija]],Tabela_seznam_klasifikacij[Klasifikacijska številka],0))</f>
        <v>Drugi odpadki, ki vsebujejo nevarne snovi</v>
      </c>
      <c r="C489" s="12" t="str">
        <f>IFERROR(INDEX(Tabela_porocilo_o_nevarnih_lastnostih[Opomba],MATCH(Tabela_glavno[[#This Row],[Klasifikacija]],Tabela_porocilo_o_nevarnih_lastnostih[Klasifikacija],0)),"NE")</f>
        <v>NE</v>
      </c>
      <c r="D48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89" s="13" t="str">
        <f>INDEX(Tabela_zbiralec_EKOL[Dovoljeno zbiranje],MATCH(Tabela_glavno[[#This Row],[Klasifikacija]],Tabela_zbiralec_EKOL[Klasifikacija],0))</f>
        <v>DA</v>
      </c>
      <c r="F489" s="13" t="str">
        <f>INDEX(Tabela_zbiralec_EKOL[Zbirna mesta],MATCH(Tabela_glavno[[#This Row],[Klasifikacija]],Tabela_zbiralec_EKOL[Klasifikacija],0))</f>
        <v>Laze</v>
      </c>
      <c r="G489" s="13" t="str" cm="1">
        <f t="array" ref="G489">_xlfn.TEXTJOIN(", ",TRUE,IF(Tabela_odstranjevanje[Klasifikacija]=Tabela_glavno[[#This Row],[Klasifikacija]],Tabela_odstranjevanje[Prejemnik],""))</f>
        <v/>
      </c>
      <c r="H489" s="14" t="str">
        <f>IF(IFERROR(MATCH(Tabela_glavno[[#This Row],[Klasifikacija]],Tabela_mesanica_190204[Klasifikacija],0),0)&gt;0,"DA","NE")</f>
        <v>NE</v>
      </c>
      <c r="I489" s="14" t="str" cm="1">
        <f t="array" ref="I48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89" s="14" t="str">
        <f>IF(IFERROR(MATCH(Tabela_glavno[[#This Row],[Klasifikacija]],Tabela_mesanica_190208[Klasifikacija],0),0)&gt;0,"DA","NE")</f>
        <v>NE</v>
      </c>
      <c r="K489" s="14"/>
      <c r="L489" s="14" t="str">
        <f>IF(IFERROR(MATCH(Tabela_glavno[[#This Row],[Klasifikacija]],Tabela_EKO_03_03_baterije[Klasifikacija],0),0)&gt;0,"DA","NE")</f>
        <v>NE</v>
      </c>
      <c r="M489" s="15"/>
    </row>
    <row r="490" spans="1:13" ht="30" customHeight="1" thickBot="1" x14ac:dyDescent="0.3">
      <c r="A490" s="11" t="s">
        <v>1229</v>
      </c>
      <c r="B490" s="12" t="str">
        <f>INDEX(Tabela_seznam_klasifikacij[Naziv odpadka],MATCH(Tabela_glavno[[#This Row],[Klasifikacija]],Tabela_seznam_klasifikacij[Klasifikacijska številka],0))</f>
        <v>Drugi tovrstni odpadki</v>
      </c>
      <c r="C490" s="12" t="str">
        <f>IFERROR(INDEX(Tabela_porocilo_o_nevarnih_lastnostih[Opomba],MATCH(Tabela_glavno[[#This Row],[Klasifikacija]],Tabela_porocilo_o_nevarnih_lastnostih[Klasifikacija],0)),"NE")</f>
        <v>NE</v>
      </c>
      <c r="D49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0" s="13" t="str">
        <f>INDEX(Tabela_zbiralec_EKOL[Dovoljeno zbiranje],MATCH(Tabela_glavno[[#This Row],[Klasifikacija]],Tabela_zbiralec_EKOL[Klasifikacija],0))</f>
        <v>DA</v>
      </c>
      <c r="F490" s="13" t="str">
        <f>INDEX(Tabela_zbiralec_EKOL[Zbirna mesta],MATCH(Tabela_glavno[[#This Row],[Klasifikacija]],Tabela_zbiralec_EKOL[Klasifikacija],0))</f>
        <v>Laze</v>
      </c>
      <c r="G490" s="13" t="str" cm="1">
        <f t="array" ref="G490">_xlfn.TEXTJOIN(", ",TRUE,IF(Tabela_odstranjevanje[Klasifikacija]=Tabela_glavno[[#This Row],[Klasifikacija]],Tabela_odstranjevanje[Prejemnik],""))</f>
        <v/>
      </c>
      <c r="H490" s="14" t="str">
        <f>IF(IFERROR(MATCH(Tabela_glavno[[#This Row],[Klasifikacija]],Tabela_mesanica_190204[Klasifikacija],0),0)&gt;0,"DA","NE")</f>
        <v>NE</v>
      </c>
      <c r="I490" s="14" t="str" cm="1">
        <f t="array" ref="I49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0" s="14" t="str">
        <f>IF(IFERROR(MATCH(Tabela_glavno[[#This Row],[Klasifikacija]],Tabela_mesanica_190208[Klasifikacija],0),0)&gt;0,"DA","NE")</f>
        <v>NE</v>
      </c>
      <c r="K490" s="14"/>
      <c r="L490" s="14" t="str">
        <f>IF(IFERROR(MATCH(Tabela_glavno[[#This Row],[Klasifikacija]],Tabela_EKO_03_03_baterije[Klasifikacija],0),0)&gt;0,"DA","NE")</f>
        <v>NE</v>
      </c>
      <c r="M490" s="15"/>
    </row>
    <row r="491" spans="1:13" ht="30" customHeight="1" thickBot="1" x14ac:dyDescent="0.3">
      <c r="A491" s="11" t="s">
        <v>1230</v>
      </c>
      <c r="B491" s="12" t="str">
        <f>INDEX(Tabela_seznam_klasifikacij[Naziv odpadka],MATCH(Tabela_glavno[[#This Row],[Klasifikacija]],Tabela_seznam_klasifikacij[Klasifikacijska številka],0))</f>
        <v>Mulji iz hidrometalurgije cinka (tudi jarosit in goethit)</v>
      </c>
      <c r="C491" s="12" t="str">
        <f>IFERROR(INDEX(Tabela_porocilo_o_nevarnih_lastnostih[Opomba],MATCH(Tabela_glavno[[#This Row],[Klasifikacija]],Tabela_porocilo_o_nevarnih_lastnostih[Klasifikacija],0)),"NE")</f>
        <v>NE</v>
      </c>
      <c r="D49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1" s="13" t="str">
        <f>INDEX(Tabela_zbiralec_EKOL[Dovoljeno zbiranje],MATCH(Tabela_glavno[[#This Row],[Klasifikacija]],Tabela_zbiralec_EKOL[Klasifikacija],0))</f>
        <v>DA</v>
      </c>
      <c r="F491" s="13" t="str">
        <f>INDEX(Tabela_zbiralec_EKOL[Zbirna mesta],MATCH(Tabela_glavno[[#This Row],[Klasifikacija]],Tabela_zbiralec_EKOL[Klasifikacija],0))</f>
        <v>Laze</v>
      </c>
      <c r="G491" s="13" t="str" cm="1">
        <f t="array" ref="G491">_xlfn.TEXTJOIN(", ",TRUE,IF(Tabela_odstranjevanje[Klasifikacija]=Tabela_glavno[[#This Row],[Klasifikacija]],Tabela_odstranjevanje[Prejemnik],""))</f>
        <v/>
      </c>
      <c r="H491" s="14" t="str">
        <f>IF(IFERROR(MATCH(Tabela_glavno[[#This Row],[Klasifikacija]],Tabela_mesanica_190204[Klasifikacija],0),0)&gt;0,"DA","NE")</f>
        <v>NE</v>
      </c>
      <c r="I491" s="14" t="str" cm="1">
        <f t="array" ref="I49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1" s="14" t="str">
        <f>IF(IFERROR(MATCH(Tabela_glavno[[#This Row],[Klasifikacija]],Tabela_mesanica_190208[Klasifikacija],0),0)&gt;0,"DA","NE")</f>
        <v>NE</v>
      </c>
      <c r="K491" s="14"/>
      <c r="L491" s="14" t="str">
        <f>IF(IFERROR(MATCH(Tabela_glavno[[#This Row],[Klasifikacija]],Tabela_EKO_03_03_baterije[Klasifikacija],0),0)&gt;0,"DA","NE")</f>
        <v>NE</v>
      </c>
      <c r="M491" s="15"/>
    </row>
    <row r="492" spans="1:13" ht="30" customHeight="1" thickBot="1" x14ac:dyDescent="0.3">
      <c r="A492" s="11" t="s">
        <v>1231</v>
      </c>
      <c r="B492" s="12" t="str">
        <f>INDEX(Tabela_seznam_klasifikacij[Naziv odpadka],MATCH(Tabela_glavno[[#This Row],[Klasifikacija]],Tabela_seznam_klasifikacij[Klasifikacijska številka],0))</f>
        <v>Odpadki iz proizvodnje anod za vodne elektrolitske postopke</v>
      </c>
      <c r="C492" s="12" t="str">
        <f>IFERROR(INDEX(Tabela_porocilo_o_nevarnih_lastnostih[Opomba],MATCH(Tabela_glavno[[#This Row],[Klasifikacija]],Tabela_porocilo_o_nevarnih_lastnostih[Klasifikacija],0)),"NE")</f>
        <v>NE</v>
      </c>
      <c r="D49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2" s="13" t="str">
        <f>INDEX(Tabela_zbiralec_EKOL[Dovoljeno zbiranje],MATCH(Tabela_glavno[[#This Row],[Klasifikacija]],Tabela_zbiralec_EKOL[Klasifikacija],0))</f>
        <v>DA</v>
      </c>
      <c r="F492" s="13" t="str">
        <f>INDEX(Tabela_zbiralec_EKOL[Zbirna mesta],MATCH(Tabela_glavno[[#This Row],[Klasifikacija]],Tabela_zbiralec_EKOL[Klasifikacija],0))</f>
        <v>Laze</v>
      </c>
      <c r="G492" s="13" t="str" cm="1">
        <f t="array" ref="G492">_xlfn.TEXTJOIN(", ",TRUE,IF(Tabela_odstranjevanje[Klasifikacija]=Tabela_glavno[[#This Row],[Klasifikacija]],Tabela_odstranjevanje[Prejemnik],""))</f>
        <v/>
      </c>
      <c r="H492" s="14" t="str">
        <f>IF(IFERROR(MATCH(Tabela_glavno[[#This Row],[Klasifikacija]],Tabela_mesanica_190204[Klasifikacija],0),0)&gt;0,"DA","NE")</f>
        <v>NE</v>
      </c>
      <c r="I492" s="14" t="str" cm="1">
        <f t="array" ref="I49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2" s="14" t="str">
        <f>IF(IFERROR(MATCH(Tabela_glavno[[#This Row],[Klasifikacija]],Tabela_mesanica_190208[Klasifikacija],0),0)&gt;0,"DA","NE")</f>
        <v>NE</v>
      </c>
      <c r="K492" s="14"/>
      <c r="L492" s="14" t="str">
        <f>IF(IFERROR(MATCH(Tabela_glavno[[#This Row],[Klasifikacija]],Tabela_EKO_03_03_baterije[Klasifikacija],0),0)&gt;0,"DA","NE")</f>
        <v>NE</v>
      </c>
      <c r="M492" s="15"/>
    </row>
    <row r="493" spans="1:13" ht="30" customHeight="1" thickBot="1" x14ac:dyDescent="0.3">
      <c r="A493" s="11" t="s">
        <v>1232</v>
      </c>
      <c r="B493" s="12" t="str">
        <f>INDEX(Tabela_seznam_klasifikacij[Naziv odpadka],MATCH(Tabela_glavno[[#This Row],[Klasifikacija]],Tabela_seznam_klasifikacij[Klasifikacijska številka],0))</f>
        <v>Odpadki iz hidrometalurgije bakra, ki vsebujejo nevarne snovi</v>
      </c>
      <c r="C493" s="12" t="str">
        <f>IFERROR(INDEX(Tabela_porocilo_o_nevarnih_lastnostih[Opomba],MATCH(Tabela_glavno[[#This Row],[Klasifikacija]],Tabela_porocilo_o_nevarnih_lastnostih[Klasifikacija],0)),"NE")</f>
        <v>NE</v>
      </c>
      <c r="D49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3" s="13" t="str">
        <f>INDEX(Tabela_zbiralec_EKOL[Dovoljeno zbiranje],MATCH(Tabela_glavno[[#This Row],[Klasifikacija]],Tabela_zbiralec_EKOL[Klasifikacija],0))</f>
        <v>DA</v>
      </c>
      <c r="F493" s="13" t="str">
        <f>INDEX(Tabela_zbiralec_EKOL[Zbirna mesta],MATCH(Tabela_glavno[[#This Row],[Klasifikacija]],Tabela_zbiralec_EKOL[Klasifikacija],0))</f>
        <v>Laze</v>
      </c>
      <c r="G493" s="13" t="str" cm="1">
        <f t="array" ref="G493">_xlfn.TEXTJOIN(", ",TRUE,IF(Tabela_odstranjevanje[Klasifikacija]=Tabela_glavno[[#This Row],[Klasifikacija]],Tabela_odstranjevanje[Prejemnik],""))</f>
        <v/>
      </c>
      <c r="H493" s="14" t="str">
        <f>IF(IFERROR(MATCH(Tabela_glavno[[#This Row],[Klasifikacija]],Tabela_mesanica_190204[Klasifikacija],0),0)&gt;0,"DA","NE")</f>
        <v>NE</v>
      </c>
      <c r="I493" s="14" t="str" cm="1">
        <f t="array" ref="I49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3" s="14" t="str">
        <f>IF(IFERROR(MATCH(Tabela_glavno[[#This Row],[Klasifikacija]],Tabela_mesanica_190208[Klasifikacija],0),0)&gt;0,"DA","NE")</f>
        <v>NE</v>
      </c>
      <c r="K493" s="14"/>
      <c r="L493" s="14" t="str">
        <f>IF(IFERROR(MATCH(Tabela_glavno[[#This Row],[Klasifikacija]],Tabela_EKO_03_03_baterije[Klasifikacija],0),0)&gt;0,"DA","NE")</f>
        <v>NE</v>
      </c>
      <c r="M493" s="15"/>
    </row>
    <row r="494" spans="1:13" ht="30" customHeight="1" thickBot="1" x14ac:dyDescent="0.3">
      <c r="A494" s="11" t="s">
        <v>1233</v>
      </c>
      <c r="B494" s="12" t="str">
        <f>INDEX(Tabela_seznam_klasifikacij[Naziv odpadka],MATCH(Tabela_glavno[[#This Row],[Klasifikacija]],Tabela_seznam_klasifikacij[Klasifikacijska številka],0))</f>
        <v>Odpadki iz hidrometalurgije bakra, ki niso navedeni pod 11 02 05</v>
      </c>
      <c r="C494" s="12" t="str">
        <f>IFERROR(INDEX(Tabela_porocilo_o_nevarnih_lastnostih[Opomba],MATCH(Tabela_glavno[[#This Row],[Klasifikacija]],Tabela_porocilo_o_nevarnih_lastnostih[Klasifikacija],0)),"NE")</f>
        <v>NE</v>
      </c>
      <c r="D49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4" s="13" t="str">
        <f>INDEX(Tabela_zbiralec_EKOL[Dovoljeno zbiranje],MATCH(Tabela_glavno[[#This Row],[Klasifikacija]],Tabela_zbiralec_EKOL[Klasifikacija],0))</f>
        <v>DA</v>
      </c>
      <c r="F494" s="13" t="str">
        <f>INDEX(Tabela_zbiralec_EKOL[Zbirna mesta],MATCH(Tabela_glavno[[#This Row],[Klasifikacija]],Tabela_zbiralec_EKOL[Klasifikacija],0))</f>
        <v>Laze</v>
      </c>
      <c r="G494" s="13" t="str" cm="1">
        <f t="array" ref="G494">_xlfn.TEXTJOIN(", ",TRUE,IF(Tabela_odstranjevanje[Klasifikacija]=Tabela_glavno[[#This Row],[Klasifikacija]],Tabela_odstranjevanje[Prejemnik],""))</f>
        <v/>
      </c>
      <c r="H494" s="14" t="str">
        <f>IF(IFERROR(MATCH(Tabela_glavno[[#This Row],[Klasifikacija]],Tabela_mesanica_190204[Klasifikacija],0),0)&gt;0,"DA","NE")</f>
        <v>NE</v>
      </c>
      <c r="I494" s="14" t="str" cm="1">
        <f t="array" ref="I49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4" s="14" t="str">
        <f>IF(IFERROR(MATCH(Tabela_glavno[[#This Row],[Klasifikacija]],Tabela_mesanica_190208[Klasifikacija],0),0)&gt;0,"DA","NE")</f>
        <v>NE</v>
      </c>
      <c r="K494" s="14"/>
      <c r="L494" s="14" t="str">
        <f>IF(IFERROR(MATCH(Tabela_glavno[[#This Row],[Klasifikacija]],Tabela_EKO_03_03_baterije[Klasifikacija],0),0)&gt;0,"DA","NE")</f>
        <v>NE</v>
      </c>
      <c r="M494" s="15"/>
    </row>
    <row r="495" spans="1:13" ht="30" customHeight="1" thickBot="1" x14ac:dyDescent="0.3">
      <c r="A495" s="11" t="s">
        <v>1234</v>
      </c>
      <c r="B495" s="12" t="str">
        <f>INDEX(Tabela_seznam_klasifikacij[Naziv odpadka],MATCH(Tabela_glavno[[#This Row],[Klasifikacija]],Tabela_seznam_klasifikacij[Klasifikacijska številka],0))</f>
        <v>Drugi odpadki, ki vsebujejo nevarne snovi</v>
      </c>
      <c r="C495" s="12" t="str">
        <f>IFERROR(INDEX(Tabela_porocilo_o_nevarnih_lastnostih[Opomba],MATCH(Tabela_glavno[[#This Row],[Klasifikacija]],Tabela_porocilo_o_nevarnih_lastnostih[Klasifikacija],0)),"NE")</f>
        <v>NE</v>
      </c>
      <c r="D49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5" s="13" t="str">
        <f>INDEX(Tabela_zbiralec_EKOL[Dovoljeno zbiranje],MATCH(Tabela_glavno[[#This Row],[Klasifikacija]],Tabela_zbiralec_EKOL[Klasifikacija],0))</f>
        <v>DA</v>
      </c>
      <c r="F495" s="13" t="str">
        <f>INDEX(Tabela_zbiralec_EKOL[Zbirna mesta],MATCH(Tabela_glavno[[#This Row],[Klasifikacija]],Tabela_zbiralec_EKOL[Klasifikacija],0))</f>
        <v>Laze</v>
      </c>
      <c r="G495" s="13" t="str" cm="1">
        <f t="array" ref="G495">_xlfn.TEXTJOIN(", ",TRUE,IF(Tabela_odstranjevanje[Klasifikacija]=Tabela_glavno[[#This Row],[Klasifikacija]],Tabela_odstranjevanje[Prejemnik],""))</f>
        <v/>
      </c>
      <c r="H495" s="14" t="str">
        <f>IF(IFERROR(MATCH(Tabela_glavno[[#This Row],[Klasifikacija]],Tabela_mesanica_190204[Klasifikacija],0),0)&gt;0,"DA","NE")</f>
        <v>NE</v>
      </c>
      <c r="I495" s="14" t="str" cm="1">
        <f t="array" ref="I49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5" s="14" t="str">
        <f>IF(IFERROR(MATCH(Tabela_glavno[[#This Row],[Klasifikacija]],Tabela_mesanica_190208[Klasifikacija],0),0)&gt;0,"DA","NE")</f>
        <v>NE</v>
      </c>
      <c r="K495" s="14"/>
      <c r="L495" s="14" t="str">
        <f>IF(IFERROR(MATCH(Tabela_glavno[[#This Row],[Klasifikacija]],Tabela_EKO_03_03_baterije[Klasifikacija],0),0)&gt;0,"DA","NE")</f>
        <v>NE</v>
      </c>
      <c r="M495" s="15"/>
    </row>
    <row r="496" spans="1:13" ht="30" customHeight="1" thickBot="1" x14ac:dyDescent="0.3">
      <c r="A496" s="11" t="s">
        <v>1235</v>
      </c>
      <c r="B496" s="12" t="str">
        <f>INDEX(Tabela_seznam_klasifikacij[Naziv odpadka],MATCH(Tabela_glavno[[#This Row],[Klasifikacija]],Tabela_seznam_klasifikacij[Klasifikacijska številka],0))</f>
        <v>Drugi tovrstni odpadki</v>
      </c>
      <c r="C496" s="12" t="str">
        <f>IFERROR(INDEX(Tabela_porocilo_o_nevarnih_lastnostih[Opomba],MATCH(Tabela_glavno[[#This Row],[Klasifikacija]],Tabela_porocilo_o_nevarnih_lastnostih[Klasifikacija],0)),"NE")</f>
        <v>NE</v>
      </c>
      <c r="D49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6" s="13" t="str">
        <f>INDEX(Tabela_zbiralec_EKOL[Dovoljeno zbiranje],MATCH(Tabela_glavno[[#This Row],[Klasifikacija]],Tabela_zbiralec_EKOL[Klasifikacija],0))</f>
        <v>DA</v>
      </c>
      <c r="F496" s="13" t="str">
        <f>INDEX(Tabela_zbiralec_EKOL[Zbirna mesta],MATCH(Tabela_glavno[[#This Row],[Klasifikacija]],Tabela_zbiralec_EKOL[Klasifikacija],0))</f>
        <v>Laze</v>
      </c>
      <c r="G496" s="13" t="str" cm="1">
        <f t="array" ref="G496">_xlfn.TEXTJOIN(", ",TRUE,IF(Tabela_odstranjevanje[Klasifikacija]=Tabela_glavno[[#This Row],[Klasifikacija]],Tabela_odstranjevanje[Prejemnik],""))</f>
        <v/>
      </c>
      <c r="H496" s="14" t="str">
        <f>IF(IFERROR(MATCH(Tabela_glavno[[#This Row],[Klasifikacija]],Tabela_mesanica_190204[Klasifikacija],0),0)&gt;0,"DA","NE")</f>
        <v>NE</v>
      </c>
      <c r="I496" s="14" t="str" cm="1">
        <f t="array" ref="I49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6" s="14" t="str">
        <f>IF(IFERROR(MATCH(Tabela_glavno[[#This Row],[Klasifikacija]],Tabela_mesanica_190208[Klasifikacija],0),0)&gt;0,"DA","NE")</f>
        <v>NE</v>
      </c>
      <c r="K496" s="14"/>
      <c r="L496" s="14" t="str">
        <f>IF(IFERROR(MATCH(Tabela_glavno[[#This Row],[Klasifikacija]],Tabela_EKO_03_03_baterije[Klasifikacija],0),0)&gt;0,"DA","NE")</f>
        <v>NE</v>
      </c>
      <c r="M496" s="15"/>
    </row>
    <row r="497" spans="1:13" ht="30" customHeight="1" thickBot="1" x14ac:dyDescent="0.3">
      <c r="A497" s="11" t="s">
        <v>1236</v>
      </c>
      <c r="B497" s="12" t="str">
        <f>INDEX(Tabela_seznam_klasifikacij[Naziv odpadka],MATCH(Tabela_glavno[[#This Row],[Klasifikacija]],Tabela_seznam_klasifikacij[Klasifikacijska številka],0))</f>
        <v>Odpadki, ki vsebujejo cianide</v>
      </c>
      <c r="C497" s="12" t="str">
        <f>IFERROR(INDEX(Tabela_porocilo_o_nevarnih_lastnostih[Opomba],MATCH(Tabela_glavno[[#This Row],[Klasifikacija]],Tabela_porocilo_o_nevarnih_lastnostih[Klasifikacija],0)),"NE")</f>
        <v>NE</v>
      </c>
      <c r="D49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7" s="13" t="str">
        <f>INDEX(Tabela_zbiralec_EKOL[Dovoljeno zbiranje],MATCH(Tabela_glavno[[#This Row],[Klasifikacija]],Tabela_zbiralec_EKOL[Klasifikacija],0))</f>
        <v>DA</v>
      </c>
      <c r="F497" s="13" t="str">
        <f>INDEX(Tabela_zbiralec_EKOL[Zbirna mesta],MATCH(Tabela_glavno[[#This Row],[Klasifikacija]],Tabela_zbiralec_EKOL[Klasifikacija],0))</f>
        <v>Laze</v>
      </c>
      <c r="G497" s="13" t="str" cm="1">
        <f t="array" ref="G497">_xlfn.TEXTJOIN(", ",TRUE,IF(Tabela_odstranjevanje[Klasifikacija]=Tabela_glavno[[#This Row],[Klasifikacija]],Tabela_odstranjevanje[Prejemnik],""))</f>
        <v/>
      </c>
      <c r="H497" s="14" t="str">
        <f>IF(IFERROR(MATCH(Tabela_glavno[[#This Row],[Klasifikacija]],Tabela_mesanica_190204[Klasifikacija],0),0)&gt;0,"DA","NE")</f>
        <v>NE</v>
      </c>
      <c r="I497" s="14" t="str" cm="1">
        <f t="array" ref="I49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7" s="14" t="str">
        <f>IF(IFERROR(MATCH(Tabela_glavno[[#This Row],[Klasifikacija]],Tabela_mesanica_190208[Klasifikacija],0),0)&gt;0,"DA","NE")</f>
        <v>NE</v>
      </c>
      <c r="K497" s="14"/>
      <c r="L497" s="14" t="str">
        <f>IF(IFERROR(MATCH(Tabela_glavno[[#This Row],[Klasifikacija]],Tabela_EKO_03_03_baterije[Klasifikacija],0),0)&gt;0,"DA","NE")</f>
        <v>NE</v>
      </c>
      <c r="M497" s="15"/>
    </row>
    <row r="498" spans="1:13" ht="30" customHeight="1" thickBot="1" x14ac:dyDescent="0.3">
      <c r="A498" s="11" t="s">
        <v>1237</v>
      </c>
      <c r="B498" s="12" t="str">
        <f>INDEX(Tabela_seznam_klasifikacij[Naziv odpadka],MATCH(Tabela_glavno[[#This Row],[Klasifikacija]],Tabela_seznam_klasifikacij[Klasifikacijska številka],0))</f>
        <v>Drugi odpadki</v>
      </c>
      <c r="C498" s="12" t="str">
        <f>IFERROR(INDEX(Tabela_porocilo_o_nevarnih_lastnostih[Opomba],MATCH(Tabela_glavno[[#This Row],[Klasifikacija]],Tabela_porocilo_o_nevarnih_lastnostih[Klasifikacija],0)),"NE")</f>
        <v>NE</v>
      </c>
      <c r="D49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8" s="13" t="str">
        <f>INDEX(Tabela_zbiralec_EKOL[Dovoljeno zbiranje],MATCH(Tabela_glavno[[#This Row],[Klasifikacija]],Tabela_zbiralec_EKOL[Klasifikacija],0))</f>
        <v>DA</v>
      </c>
      <c r="F498" s="13" t="str">
        <f>INDEX(Tabela_zbiralec_EKOL[Zbirna mesta],MATCH(Tabela_glavno[[#This Row],[Klasifikacija]],Tabela_zbiralec_EKOL[Klasifikacija],0))</f>
        <v>Laze</v>
      </c>
      <c r="G498" s="13" t="str" cm="1">
        <f t="array" ref="G498">_xlfn.TEXTJOIN(", ",TRUE,IF(Tabela_odstranjevanje[Klasifikacija]=Tabela_glavno[[#This Row],[Klasifikacija]],Tabela_odstranjevanje[Prejemnik],""))</f>
        <v/>
      </c>
      <c r="H498" s="14" t="str">
        <f>IF(IFERROR(MATCH(Tabela_glavno[[#This Row],[Klasifikacija]],Tabela_mesanica_190204[Klasifikacija],0),0)&gt;0,"DA","NE")</f>
        <v>NE</v>
      </c>
      <c r="I498" s="14" t="str" cm="1">
        <f t="array" ref="I49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8" s="14" t="str">
        <f>IF(IFERROR(MATCH(Tabela_glavno[[#This Row],[Klasifikacija]],Tabela_mesanica_190208[Klasifikacija],0),0)&gt;0,"DA","NE")</f>
        <v>NE</v>
      </c>
      <c r="K498" s="14"/>
      <c r="L498" s="14" t="str">
        <f>IF(IFERROR(MATCH(Tabela_glavno[[#This Row],[Klasifikacija]],Tabela_EKO_03_03_baterije[Klasifikacija],0),0)&gt;0,"DA","NE")</f>
        <v>NE</v>
      </c>
      <c r="M498" s="15"/>
    </row>
    <row r="499" spans="1:13" ht="30" customHeight="1" thickBot="1" x14ac:dyDescent="0.3">
      <c r="A499" s="11" t="s">
        <v>1238</v>
      </c>
      <c r="B499" s="12" t="str">
        <f>INDEX(Tabela_seznam_klasifikacij[Naziv odpadka],MATCH(Tabela_glavno[[#This Row],[Klasifikacija]],Tabela_seznam_klasifikacij[Klasifikacijska številka],0))</f>
        <v>Surovi cink</v>
      </c>
      <c r="C499" s="12" t="str">
        <f>IFERROR(INDEX(Tabela_porocilo_o_nevarnih_lastnostih[Opomba],MATCH(Tabela_glavno[[#This Row],[Klasifikacija]],Tabela_porocilo_o_nevarnih_lastnostih[Klasifikacija],0)),"NE")</f>
        <v>NE</v>
      </c>
      <c r="D49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499" s="13" t="str">
        <f>INDEX(Tabela_zbiralec_EKOL[Dovoljeno zbiranje],MATCH(Tabela_glavno[[#This Row],[Klasifikacija]],Tabela_zbiralec_EKOL[Klasifikacija],0))</f>
        <v>DA</v>
      </c>
      <c r="F499" s="13" t="str">
        <f>INDEX(Tabela_zbiralec_EKOL[Zbirna mesta],MATCH(Tabela_glavno[[#This Row],[Klasifikacija]],Tabela_zbiralec_EKOL[Klasifikacija],0))</f>
        <v>Laze</v>
      </c>
      <c r="G499" s="13" t="str" cm="1">
        <f t="array" ref="G499">_xlfn.TEXTJOIN(", ",TRUE,IF(Tabela_odstranjevanje[Klasifikacija]=Tabela_glavno[[#This Row],[Klasifikacija]],Tabela_odstranjevanje[Prejemnik],""))</f>
        <v/>
      </c>
      <c r="H499" s="14" t="str">
        <f>IF(IFERROR(MATCH(Tabela_glavno[[#This Row],[Klasifikacija]],Tabela_mesanica_190204[Klasifikacija],0),0)&gt;0,"DA","NE")</f>
        <v>NE</v>
      </c>
      <c r="I499" s="14" t="str" cm="1">
        <f t="array" ref="I49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499" s="14" t="str">
        <f>IF(IFERROR(MATCH(Tabela_glavno[[#This Row],[Klasifikacija]],Tabela_mesanica_190208[Klasifikacija],0),0)&gt;0,"DA","NE")</f>
        <v>NE</v>
      </c>
      <c r="K499" s="14"/>
      <c r="L499" s="14" t="str">
        <f>IF(IFERROR(MATCH(Tabela_glavno[[#This Row],[Klasifikacija]],Tabela_EKO_03_03_baterije[Klasifikacija],0),0)&gt;0,"DA","NE")</f>
        <v>NE</v>
      </c>
      <c r="M499" s="15"/>
    </row>
    <row r="500" spans="1:13" ht="30" customHeight="1" thickBot="1" x14ac:dyDescent="0.3">
      <c r="A500" s="11" t="s">
        <v>1239</v>
      </c>
      <c r="B500" s="12" t="str">
        <f>INDEX(Tabela_seznam_klasifikacij[Naziv odpadka],MATCH(Tabela_glavno[[#This Row],[Klasifikacija]],Tabela_seznam_klasifikacij[Klasifikacijska številka],0))</f>
        <v>Cinkov pepel</v>
      </c>
      <c r="C500" s="12" t="str">
        <f>IFERROR(INDEX(Tabela_porocilo_o_nevarnih_lastnostih[Opomba],MATCH(Tabela_glavno[[#This Row],[Klasifikacija]],Tabela_porocilo_o_nevarnih_lastnostih[Klasifikacija],0)),"NE")</f>
        <v>NE</v>
      </c>
      <c r="D50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0" s="13" t="str">
        <f>INDEX(Tabela_zbiralec_EKOL[Dovoljeno zbiranje],MATCH(Tabela_glavno[[#This Row],[Klasifikacija]],Tabela_zbiralec_EKOL[Klasifikacija],0))</f>
        <v>DA</v>
      </c>
      <c r="F500" s="13" t="str">
        <f>INDEX(Tabela_zbiralec_EKOL[Zbirna mesta],MATCH(Tabela_glavno[[#This Row],[Klasifikacija]],Tabela_zbiralec_EKOL[Klasifikacija],0))</f>
        <v>Laze</v>
      </c>
      <c r="G500" s="13" t="str" cm="1">
        <f t="array" ref="G500">_xlfn.TEXTJOIN(", ",TRUE,IF(Tabela_odstranjevanje[Klasifikacija]=Tabela_glavno[[#This Row],[Klasifikacija]],Tabela_odstranjevanje[Prejemnik],""))</f>
        <v/>
      </c>
      <c r="H500" s="14" t="str">
        <f>IF(IFERROR(MATCH(Tabela_glavno[[#This Row],[Klasifikacija]],Tabela_mesanica_190204[Klasifikacija],0),0)&gt;0,"DA","NE")</f>
        <v>NE</v>
      </c>
      <c r="I500" s="14" t="str" cm="1">
        <f t="array" ref="I50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0" s="14" t="str">
        <f>IF(IFERROR(MATCH(Tabela_glavno[[#This Row],[Klasifikacija]],Tabela_mesanica_190208[Klasifikacija],0),0)&gt;0,"DA","NE")</f>
        <v>NE</v>
      </c>
      <c r="K500" s="14"/>
      <c r="L500" s="14" t="str">
        <f>IF(IFERROR(MATCH(Tabela_glavno[[#This Row],[Klasifikacija]],Tabela_EKO_03_03_baterije[Klasifikacija],0),0)&gt;0,"DA","NE")</f>
        <v>NE</v>
      </c>
      <c r="M500" s="15"/>
    </row>
    <row r="501" spans="1:13" ht="30" customHeight="1" thickBot="1" x14ac:dyDescent="0.3">
      <c r="A501" s="11" t="s">
        <v>1240</v>
      </c>
      <c r="B501" s="12" t="str">
        <f>INDEX(Tabela_seznam_klasifikacij[Naziv odpadka],MATCH(Tabela_glavno[[#This Row],[Klasifikacija]],Tabela_seznam_klasifikacij[Klasifikacijska številka],0))</f>
        <v>Trdni odpadki iz čiščenja odpadnih plinov</v>
      </c>
      <c r="C501" s="12" t="str">
        <f>IFERROR(INDEX(Tabela_porocilo_o_nevarnih_lastnostih[Opomba],MATCH(Tabela_glavno[[#This Row],[Klasifikacija]],Tabela_porocilo_o_nevarnih_lastnostih[Klasifikacija],0)),"NE")</f>
        <v>NE</v>
      </c>
      <c r="D50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1" s="13" t="str">
        <f>INDEX(Tabela_zbiralec_EKOL[Dovoljeno zbiranje],MATCH(Tabela_glavno[[#This Row],[Klasifikacija]],Tabela_zbiralec_EKOL[Klasifikacija],0))</f>
        <v>DA</v>
      </c>
      <c r="F501" s="13" t="str">
        <f>INDEX(Tabela_zbiralec_EKOL[Zbirna mesta],MATCH(Tabela_glavno[[#This Row],[Klasifikacija]],Tabela_zbiralec_EKOL[Klasifikacija],0))</f>
        <v>Laze</v>
      </c>
      <c r="G501" s="13" t="str" cm="1">
        <f t="array" ref="G501">_xlfn.TEXTJOIN(", ",TRUE,IF(Tabela_odstranjevanje[Klasifikacija]=Tabela_glavno[[#This Row],[Klasifikacija]],Tabela_odstranjevanje[Prejemnik],""))</f>
        <v/>
      </c>
      <c r="H501" s="14" t="str">
        <f>IF(IFERROR(MATCH(Tabela_glavno[[#This Row],[Klasifikacija]],Tabela_mesanica_190204[Klasifikacija],0),0)&gt;0,"DA","NE")</f>
        <v>NE</v>
      </c>
      <c r="I501" s="14" t="str" cm="1">
        <f t="array" ref="I50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1" s="14" t="str">
        <f>IF(IFERROR(MATCH(Tabela_glavno[[#This Row],[Klasifikacija]],Tabela_mesanica_190208[Klasifikacija],0),0)&gt;0,"DA","NE")</f>
        <v>NE</v>
      </c>
      <c r="K501" s="14"/>
      <c r="L501" s="14" t="str">
        <f>IF(IFERROR(MATCH(Tabela_glavno[[#This Row],[Klasifikacija]],Tabela_EKO_03_03_baterije[Klasifikacija],0),0)&gt;0,"DA","NE")</f>
        <v>NE</v>
      </c>
      <c r="M501" s="15"/>
    </row>
    <row r="502" spans="1:13" ht="30" customHeight="1" thickBot="1" x14ac:dyDescent="0.3">
      <c r="A502" s="11" t="s">
        <v>1241</v>
      </c>
      <c r="B502" s="12" t="str">
        <f>INDEX(Tabela_seznam_klasifikacij[Naziv odpadka],MATCH(Tabela_glavno[[#This Row],[Klasifikacija]],Tabela_seznam_klasifikacij[Klasifikacijska številka],0))</f>
        <v>Izrabljena talina</v>
      </c>
      <c r="C502" s="12" t="str">
        <f>IFERROR(INDEX(Tabela_porocilo_o_nevarnih_lastnostih[Opomba],MATCH(Tabela_glavno[[#This Row],[Klasifikacija]],Tabela_porocilo_o_nevarnih_lastnostih[Klasifikacija],0)),"NE")</f>
        <v>NE</v>
      </c>
      <c r="D50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2" s="13" t="str">
        <f>INDEX(Tabela_zbiralec_EKOL[Dovoljeno zbiranje],MATCH(Tabela_glavno[[#This Row],[Klasifikacija]],Tabela_zbiralec_EKOL[Klasifikacija],0))</f>
        <v>DA</v>
      </c>
      <c r="F502" s="13" t="str">
        <f>INDEX(Tabela_zbiralec_EKOL[Zbirna mesta],MATCH(Tabela_glavno[[#This Row],[Klasifikacija]],Tabela_zbiralec_EKOL[Klasifikacija],0))</f>
        <v>Laze</v>
      </c>
      <c r="G502" s="13" t="str" cm="1">
        <f t="array" ref="G502">_xlfn.TEXTJOIN(", ",TRUE,IF(Tabela_odstranjevanje[Klasifikacija]=Tabela_glavno[[#This Row],[Klasifikacija]],Tabela_odstranjevanje[Prejemnik],""))</f>
        <v/>
      </c>
      <c r="H502" s="14" t="str">
        <f>IF(IFERROR(MATCH(Tabela_glavno[[#This Row],[Klasifikacija]],Tabela_mesanica_190204[Klasifikacija],0),0)&gt;0,"DA","NE")</f>
        <v>NE</v>
      </c>
      <c r="I502" s="14" t="str" cm="1">
        <f t="array" ref="I50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2" s="14" t="str">
        <f>IF(IFERROR(MATCH(Tabela_glavno[[#This Row],[Klasifikacija]],Tabela_mesanica_190208[Klasifikacija],0),0)&gt;0,"DA","NE")</f>
        <v>NE</v>
      </c>
      <c r="K502" s="14"/>
      <c r="L502" s="14" t="str">
        <f>IF(IFERROR(MATCH(Tabela_glavno[[#This Row],[Klasifikacija]],Tabela_EKO_03_03_baterije[Klasifikacija],0),0)&gt;0,"DA","NE")</f>
        <v>NE</v>
      </c>
      <c r="M502" s="15"/>
    </row>
    <row r="503" spans="1:13" ht="30" customHeight="1" thickBot="1" x14ac:dyDescent="0.3">
      <c r="A503" s="11" t="s">
        <v>1242</v>
      </c>
      <c r="B503" s="12" t="str">
        <f>INDEX(Tabela_seznam_klasifikacij[Naziv odpadka],MATCH(Tabela_glavno[[#This Row],[Klasifikacija]],Tabela_seznam_klasifikacij[Klasifikacijska številka],0))</f>
        <v>Drugi tovrstni odpadki</v>
      </c>
      <c r="C503" s="12" t="str">
        <f>IFERROR(INDEX(Tabela_porocilo_o_nevarnih_lastnostih[Opomba],MATCH(Tabela_glavno[[#This Row],[Klasifikacija]],Tabela_porocilo_o_nevarnih_lastnostih[Klasifikacija],0)),"NE")</f>
        <v>NE</v>
      </c>
      <c r="D50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3" s="13" t="str">
        <f>INDEX(Tabela_zbiralec_EKOL[Dovoljeno zbiranje],MATCH(Tabela_glavno[[#This Row],[Klasifikacija]],Tabela_zbiralec_EKOL[Klasifikacija],0))</f>
        <v>DA</v>
      </c>
      <c r="F503" s="13" t="str">
        <f>INDEX(Tabela_zbiralec_EKOL[Zbirna mesta],MATCH(Tabela_glavno[[#This Row],[Klasifikacija]],Tabela_zbiralec_EKOL[Klasifikacija],0))</f>
        <v>Laze</v>
      </c>
      <c r="G503" s="13" t="str" cm="1">
        <f t="array" ref="G503">_xlfn.TEXTJOIN(", ",TRUE,IF(Tabela_odstranjevanje[Klasifikacija]=Tabela_glavno[[#This Row],[Klasifikacija]],Tabela_odstranjevanje[Prejemnik],""))</f>
        <v/>
      </c>
      <c r="H503" s="14" t="str">
        <f>IF(IFERROR(MATCH(Tabela_glavno[[#This Row],[Klasifikacija]],Tabela_mesanica_190204[Klasifikacija],0),0)&gt;0,"DA","NE")</f>
        <v>NE</v>
      </c>
      <c r="I503" s="14" t="str" cm="1">
        <f t="array" ref="I50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3" s="14" t="str">
        <f>IF(IFERROR(MATCH(Tabela_glavno[[#This Row],[Klasifikacija]],Tabela_mesanica_190208[Klasifikacija],0),0)&gt;0,"DA","NE")</f>
        <v>NE</v>
      </c>
      <c r="K503" s="14"/>
      <c r="L503" s="14" t="str">
        <f>IF(IFERROR(MATCH(Tabela_glavno[[#This Row],[Klasifikacija]],Tabela_EKO_03_03_baterije[Klasifikacija],0),0)&gt;0,"DA","NE")</f>
        <v>NE</v>
      </c>
      <c r="M503" s="15"/>
    </row>
    <row r="504" spans="1:13" ht="30" customHeight="1" thickBot="1" x14ac:dyDescent="0.3">
      <c r="A504" s="11" t="s">
        <v>1243</v>
      </c>
      <c r="B504" s="12" t="str">
        <f>INDEX(Tabela_seznam_klasifikacij[Naziv odpadka],MATCH(Tabela_glavno[[#This Row],[Klasifikacija]],Tabela_seznam_klasifikacij[Klasifikacijska številka],0))</f>
        <v>Opilki in ostružki železa</v>
      </c>
      <c r="C504" s="12" t="str">
        <f>IFERROR(INDEX(Tabela_porocilo_o_nevarnih_lastnostih[Opomba],MATCH(Tabela_glavno[[#This Row],[Klasifikacija]],Tabela_porocilo_o_nevarnih_lastnostih[Klasifikacija],0)),"NE")</f>
        <v>NE</v>
      </c>
      <c r="D50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4" s="13" t="str">
        <f>INDEX(Tabela_zbiralec_EKOL[Dovoljeno zbiranje],MATCH(Tabela_glavno[[#This Row],[Klasifikacija]],Tabela_zbiralec_EKOL[Klasifikacija],0))</f>
        <v>DA</v>
      </c>
      <c r="F504" s="13" t="str">
        <f>INDEX(Tabela_zbiralec_EKOL[Zbirna mesta],MATCH(Tabela_glavno[[#This Row],[Klasifikacija]],Tabela_zbiralec_EKOL[Klasifikacija],0))</f>
        <v>Laze</v>
      </c>
      <c r="G504" s="13" t="str" cm="1">
        <f t="array" ref="G504">_xlfn.TEXTJOIN(", ",TRUE,IF(Tabela_odstranjevanje[Klasifikacija]=Tabela_glavno[[#This Row],[Klasifikacija]],Tabela_odstranjevanje[Prejemnik],""))</f>
        <v/>
      </c>
      <c r="H504" s="14" t="str">
        <f>IF(IFERROR(MATCH(Tabela_glavno[[#This Row],[Klasifikacija]],Tabela_mesanica_190204[Klasifikacija],0),0)&gt;0,"DA","NE")</f>
        <v>NE</v>
      </c>
      <c r="I504" s="14" t="str" cm="1">
        <f t="array" ref="I50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4" s="14" t="str">
        <f>IF(IFERROR(MATCH(Tabela_glavno[[#This Row],[Klasifikacija]],Tabela_mesanica_190208[Klasifikacija],0),0)&gt;0,"DA","NE")</f>
        <v>NE</v>
      </c>
      <c r="K504" s="14"/>
      <c r="L504" s="14" t="str">
        <f>IF(IFERROR(MATCH(Tabela_glavno[[#This Row],[Klasifikacija]],Tabela_EKO_03_03_baterije[Klasifikacija],0),0)&gt;0,"DA","NE")</f>
        <v>NE</v>
      </c>
      <c r="M504" s="15"/>
    </row>
    <row r="505" spans="1:13" ht="30" customHeight="1" thickBot="1" x14ac:dyDescent="0.3">
      <c r="A505" s="11" t="s">
        <v>1244</v>
      </c>
      <c r="B505" s="12" t="str">
        <f>INDEX(Tabela_seznam_klasifikacij[Naziv odpadka],MATCH(Tabela_glavno[[#This Row],[Klasifikacija]],Tabela_seznam_klasifikacij[Klasifikacijska številka],0))</f>
        <v>Prah in delci železa</v>
      </c>
      <c r="C505" s="12" t="str">
        <f>IFERROR(INDEX(Tabela_porocilo_o_nevarnih_lastnostih[Opomba],MATCH(Tabela_glavno[[#This Row],[Klasifikacija]],Tabela_porocilo_o_nevarnih_lastnostih[Klasifikacija],0)),"NE")</f>
        <v>NE</v>
      </c>
      <c r="D50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05" s="13" t="str">
        <f>INDEX(Tabela_zbiralec_EKOL[Dovoljeno zbiranje],MATCH(Tabela_glavno[[#This Row],[Klasifikacija]],Tabela_zbiralec_EKOL[Klasifikacija],0))</f>
        <v>DA</v>
      </c>
      <c r="F505" s="13" t="str">
        <f>INDEX(Tabela_zbiralec_EKOL[Zbirna mesta],MATCH(Tabela_glavno[[#This Row],[Klasifikacija]],Tabela_zbiralec_EKOL[Klasifikacija],0))</f>
        <v>Laze</v>
      </c>
      <c r="G505" s="13" t="str" cm="1">
        <f t="array" ref="G505">_xlfn.TEXTJOIN(", ",TRUE,IF(Tabela_odstranjevanje[Klasifikacija]=Tabela_glavno[[#This Row],[Klasifikacija]],Tabela_odstranjevanje[Prejemnik],""))</f>
        <v>Brdo, Dinos</v>
      </c>
      <c r="H505" s="14" t="str">
        <f>IF(IFERROR(MATCH(Tabela_glavno[[#This Row],[Klasifikacija]],Tabela_mesanica_190204[Klasifikacija],0),0)&gt;0,"DA","NE")</f>
        <v>NE</v>
      </c>
      <c r="I505" s="14" t="str" cm="1">
        <f t="array" ref="I50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5" s="14" t="str">
        <f>IF(IFERROR(MATCH(Tabela_glavno[[#This Row],[Klasifikacija]],Tabela_mesanica_190208[Klasifikacija],0),0)&gt;0,"DA","NE")</f>
        <v>NE</v>
      </c>
      <c r="K505" s="14"/>
      <c r="L505" s="14" t="str">
        <f>IF(IFERROR(MATCH(Tabela_glavno[[#This Row],[Klasifikacija]],Tabela_EKO_03_03_baterije[Klasifikacija],0),0)&gt;0,"DA","NE")</f>
        <v>NE</v>
      </c>
      <c r="M505" s="15"/>
    </row>
    <row r="506" spans="1:13" ht="30" customHeight="1" thickBot="1" x14ac:dyDescent="0.3">
      <c r="A506" s="11" t="s">
        <v>1245</v>
      </c>
      <c r="B506" s="12" t="str">
        <f>INDEX(Tabela_seznam_klasifikacij[Naziv odpadka],MATCH(Tabela_glavno[[#This Row],[Klasifikacija]],Tabela_seznam_klasifikacij[Klasifikacijska številka],0))</f>
        <v>Opilki in ostružki barvnih kovin</v>
      </c>
      <c r="C506" s="12" t="str">
        <f>IFERROR(INDEX(Tabela_porocilo_o_nevarnih_lastnostih[Opomba],MATCH(Tabela_glavno[[#This Row],[Klasifikacija]],Tabela_porocilo_o_nevarnih_lastnostih[Klasifikacija],0)),"NE")</f>
        <v>NE</v>
      </c>
      <c r="D50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6" s="13" t="str">
        <f>INDEX(Tabela_zbiralec_EKOL[Dovoljeno zbiranje],MATCH(Tabela_glavno[[#This Row],[Klasifikacija]],Tabela_zbiralec_EKOL[Klasifikacija],0))</f>
        <v>DA</v>
      </c>
      <c r="F506" s="13" t="str">
        <f>INDEX(Tabela_zbiralec_EKOL[Zbirna mesta],MATCH(Tabela_glavno[[#This Row],[Klasifikacija]],Tabela_zbiralec_EKOL[Klasifikacija],0))</f>
        <v>Laze</v>
      </c>
      <c r="G506" s="13" t="str" cm="1">
        <f t="array" ref="G506">_xlfn.TEXTJOIN(", ",TRUE,IF(Tabela_odstranjevanje[Klasifikacija]=Tabela_glavno[[#This Row],[Klasifikacija]],Tabela_odstranjevanje[Prejemnik],""))</f>
        <v/>
      </c>
      <c r="H506" s="14" t="str">
        <f>IF(IFERROR(MATCH(Tabela_glavno[[#This Row],[Klasifikacija]],Tabela_mesanica_190204[Klasifikacija],0),0)&gt;0,"DA","NE")</f>
        <v>NE</v>
      </c>
      <c r="I506" s="14" t="str" cm="1">
        <f t="array" ref="I50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6" s="14" t="str">
        <f>IF(IFERROR(MATCH(Tabela_glavno[[#This Row],[Klasifikacija]],Tabela_mesanica_190208[Klasifikacija],0),0)&gt;0,"DA","NE")</f>
        <v>NE</v>
      </c>
      <c r="K506" s="14"/>
      <c r="L506" s="14" t="str">
        <f>IF(IFERROR(MATCH(Tabela_glavno[[#This Row],[Klasifikacija]],Tabela_EKO_03_03_baterije[Klasifikacija],0),0)&gt;0,"DA","NE")</f>
        <v>NE</v>
      </c>
      <c r="M506" s="15"/>
    </row>
    <row r="507" spans="1:13" ht="30" customHeight="1" thickBot="1" x14ac:dyDescent="0.3">
      <c r="A507" s="11" t="s">
        <v>1246</v>
      </c>
      <c r="B507" s="12" t="str">
        <f>INDEX(Tabela_seznam_klasifikacij[Naziv odpadka],MATCH(Tabela_glavno[[#This Row],[Klasifikacija]],Tabela_seznam_klasifikacij[Klasifikacijska številka],0))</f>
        <v>Prah in delci barvnih kovin</v>
      </c>
      <c r="C507" s="12" t="str">
        <f>IFERROR(INDEX(Tabela_porocilo_o_nevarnih_lastnostih[Opomba],MATCH(Tabela_glavno[[#This Row],[Klasifikacija]],Tabela_porocilo_o_nevarnih_lastnostih[Klasifikacija],0)),"NE")</f>
        <v>NE</v>
      </c>
      <c r="D50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7" s="13" t="str">
        <f>INDEX(Tabela_zbiralec_EKOL[Dovoljeno zbiranje],MATCH(Tabela_glavno[[#This Row],[Klasifikacija]],Tabela_zbiralec_EKOL[Klasifikacija],0))</f>
        <v>DA</v>
      </c>
      <c r="F507" s="13" t="str">
        <f>INDEX(Tabela_zbiralec_EKOL[Zbirna mesta],MATCH(Tabela_glavno[[#This Row],[Klasifikacija]],Tabela_zbiralec_EKOL[Klasifikacija],0))</f>
        <v>Laze</v>
      </c>
      <c r="G507" s="13" t="str" cm="1">
        <f t="array" ref="G507">_xlfn.TEXTJOIN(", ",TRUE,IF(Tabela_odstranjevanje[Klasifikacija]=Tabela_glavno[[#This Row],[Klasifikacija]],Tabela_odstranjevanje[Prejemnik],""))</f>
        <v/>
      </c>
      <c r="H507" s="14" t="str">
        <f>IF(IFERROR(MATCH(Tabela_glavno[[#This Row],[Klasifikacija]],Tabela_mesanica_190204[Klasifikacija],0),0)&gt;0,"DA","NE")</f>
        <v>NE</v>
      </c>
      <c r="I507" s="14" t="str" cm="1">
        <f t="array" ref="I50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7" s="14" t="str">
        <f>IF(IFERROR(MATCH(Tabela_glavno[[#This Row],[Klasifikacija]],Tabela_mesanica_190208[Klasifikacija],0),0)&gt;0,"DA","NE")</f>
        <v>NE</v>
      </c>
      <c r="K507" s="14"/>
      <c r="L507" s="14" t="str">
        <f>IF(IFERROR(MATCH(Tabela_glavno[[#This Row],[Klasifikacija]],Tabela_EKO_03_03_baterije[Klasifikacija],0),0)&gt;0,"DA","NE")</f>
        <v>NE</v>
      </c>
      <c r="M507" s="15"/>
    </row>
    <row r="508" spans="1:13" ht="30" customHeight="1" thickBot="1" x14ac:dyDescent="0.3">
      <c r="A508" s="11" t="s">
        <v>1247</v>
      </c>
      <c r="B508" s="12" t="str">
        <f>INDEX(Tabela_seznam_klasifikacij[Naziv odpadka],MATCH(Tabela_glavno[[#This Row],[Klasifikacija]],Tabela_seznam_klasifikacij[Klasifikacijska številka],0))</f>
        <v>Ostružki plastike</v>
      </c>
      <c r="C508" s="12" t="str">
        <f>IFERROR(INDEX(Tabela_porocilo_o_nevarnih_lastnostih[Opomba],MATCH(Tabela_glavno[[#This Row],[Klasifikacija]],Tabela_porocilo_o_nevarnih_lastnostih[Klasifikacija],0)),"NE")</f>
        <v>NE</v>
      </c>
      <c r="D50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08" s="13" t="str">
        <f>INDEX(Tabela_zbiralec_EKOL[Dovoljeno zbiranje],MATCH(Tabela_glavno[[#This Row],[Klasifikacija]],Tabela_zbiralec_EKOL[Klasifikacija],0))</f>
        <v>DA</v>
      </c>
      <c r="F508" s="13" t="str">
        <f>INDEX(Tabela_zbiralec_EKOL[Zbirna mesta],MATCH(Tabela_glavno[[#This Row],[Klasifikacija]],Tabela_zbiralec_EKOL[Klasifikacija],0))</f>
        <v>Laze</v>
      </c>
      <c r="G508" s="13" t="str" cm="1">
        <f t="array" ref="G508">_xlfn.TEXTJOIN(", ",TRUE,IF(Tabela_odstranjevanje[Klasifikacija]=Tabela_glavno[[#This Row],[Klasifikacija]],Tabela_odstranjevanje[Prejemnik],""))</f>
        <v>Komteks</v>
      </c>
      <c r="H508" s="14" t="str">
        <f>IF(IFERROR(MATCH(Tabela_glavno[[#This Row],[Klasifikacija]],Tabela_mesanica_190204[Klasifikacija],0),0)&gt;0,"DA","NE")</f>
        <v>NE</v>
      </c>
      <c r="I508" s="14" t="str" cm="1">
        <f t="array" ref="I50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8" s="14" t="str">
        <f>IF(IFERROR(MATCH(Tabela_glavno[[#This Row],[Klasifikacija]],Tabela_mesanica_190208[Klasifikacija],0),0)&gt;0,"DA","NE")</f>
        <v>NE</v>
      </c>
      <c r="K508" s="14"/>
      <c r="L508" s="14" t="str">
        <f>IF(IFERROR(MATCH(Tabela_glavno[[#This Row],[Klasifikacija]],Tabela_EKO_03_03_baterije[Klasifikacija],0),0)&gt;0,"DA","NE")</f>
        <v>NE</v>
      </c>
      <c r="M508" s="15"/>
    </row>
    <row r="509" spans="1:13" ht="30" customHeight="1" thickBot="1" x14ac:dyDescent="0.3">
      <c r="A509" s="11" t="s">
        <v>1248</v>
      </c>
      <c r="B509" s="12" t="str">
        <f>INDEX(Tabela_seznam_klasifikacij[Naziv odpadka],MATCH(Tabela_glavno[[#This Row],[Klasifikacija]],Tabela_seznam_klasifikacij[Klasifikacijska številka],0))</f>
        <v>Mineralna strojna olja, ki vsebujejo halogene (razen emulzij in raztopin)</v>
      </c>
      <c r="C509" s="12" t="str">
        <f>IFERROR(INDEX(Tabela_porocilo_o_nevarnih_lastnostih[Opomba],MATCH(Tabela_glavno[[#This Row],[Klasifikacija]],Tabela_porocilo_o_nevarnih_lastnostih[Klasifikacija],0)),"NE")</f>
        <v>NE</v>
      </c>
      <c r="D50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09" s="13" t="str">
        <f>INDEX(Tabela_zbiralec_EKOL[Dovoljeno zbiranje],MATCH(Tabela_glavno[[#This Row],[Klasifikacija]],Tabela_zbiralec_EKOL[Klasifikacija],0))</f>
        <v>DA</v>
      </c>
      <c r="F509" s="13" t="str">
        <f>INDEX(Tabela_zbiralec_EKOL[Zbirna mesta],MATCH(Tabela_glavno[[#This Row],[Klasifikacija]],Tabela_zbiralec_EKOL[Klasifikacija],0))</f>
        <v>Laze</v>
      </c>
      <c r="G509" s="13" t="str" cm="1">
        <f t="array" ref="G509">_xlfn.TEXTJOIN(", ",TRUE,IF(Tabela_odstranjevanje[Klasifikacija]=Tabela_glavno[[#This Row],[Klasifikacija]],Tabela_odstranjevanje[Prejemnik],""))</f>
        <v/>
      </c>
      <c r="H509" s="14" t="str">
        <f>IF(IFERROR(MATCH(Tabela_glavno[[#This Row],[Klasifikacija]],Tabela_mesanica_190204[Klasifikacija],0),0)&gt;0,"DA","NE")</f>
        <v>NE</v>
      </c>
      <c r="I509" s="14" t="str" cm="1">
        <f t="array" ref="I50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09" s="14" t="str">
        <f>IF(IFERROR(MATCH(Tabela_glavno[[#This Row],[Klasifikacija]],Tabela_mesanica_190208[Klasifikacija],0),0)&gt;0,"DA","NE")</f>
        <v>NE</v>
      </c>
      <c r="K509" s="14"/>
      <c r="L509" s="14" t="str">
        <f>IF(IFERROR(MATCH(Tabela_glavno[[#This Row],[Klasifikacija]],Tabela_EKO_03_03_baterije[Klasifikacija],0),0)&gt;0,"DA","NE")</f>
        <v>NE</v>
      </c>
      <c r="M509" s="15"/>
    </row>
    <row r="510" spans="1:13" ht="30" customHeight="1" thickBot="1" x14ac:dyDescent="0.3">
      <c r="A510" s="11" t="s">
        <v>1249</v>
      </c>
      <c r="B510" s="12" t="str">
        <f>INDEX(Tabela_seznam_klasifikacij[Naziv odpadka],MATCH(Tabela_glavno[[#This Row],[Klasifikacija]],Tabela_seznam_klasifikacij[Klasifikacijska številka],0))</f>
        <v>Mineralna strojna olja, ki ne vsebujejo halogenov (razen emulzij in raztopin)</v>
      </c>
      <c r="C510" s="12" t="str">
        <f>IFERROR(INDEX(Tabela_porocilo_o_nevarnih_lastnostih[Opomba],MATCH(Tabela_glavno[[#This Row],[Klasifikacija]],Tabela_porocilo_o_nevarnih_lastnostih[Klasifikacija],0)),"NE")</f>
        <v>NE</v>
      </c>
      <c r="D5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10" s="13" t="str">
        <f>INDEX(Tabela_zbiralec_EKOL[Dovoljeno zbiranje],MATCH(Tabela_glavno[[#This Row],[Klasifikacija]],Tabela_zbiralec_EKOL[Klasifikacija],0))</f>
        <v>DA</v>
      </c>
      <c r="F510" s="13" t="str">
        <f>INDEX(Tabela_zbiralec_EKOL[Zbirna mesta],MATCH(Tabela_glavno[[#This Row],[Klasifikacija]],Tabela_zbiralec_EKOL[Klasifikacija],0))</f>
        <v>Laze</v>
      </c>
      <c r="G510" s="13" t="str" cm="1">
        <f t="array" ref="G510">_xlfn.TEXTJOIN(", ",TRUE,IF(Tabela_odstranjevanje[Klasifikacija]=Tabela_glavno[[#This Row],[Klasifikacija]],Tabela_odstranjevanje[Prejemnik],""))</f>
        <v>Kemis</v>
      </c>
      <c r="H510" s="14" t="str">
        <f>IF(IFERROR(MATCH(Tabela_glavno[[#This Row],[Klasifikacija]],Tabela_mesanica_190204[Klasifikacija],0),0)&gt;0,"DA","NE")</f>
        <v>NE</v>
      </c>
      <c r="I510" s="14" t="str" cm="1">
        <f t="array" ref="I5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10" s="14" t="str">
        <f>IF(IFERROR(MATCH(Tabela_glavno[[#This Row],[Klasifikacija]],Tabela_mesanica_190208[Klasifikacija],0),0)&gt;0,"DA","NE")</f>
        <v>NE</v>
      </c>
      <c r="K510" s="14"/>
      <c r="L510" s="14" t="str">
        <f>IF(IFERROR(MATCH(Tabela_glavno[[#This Row],[Klasifikacija]],Tabela_EKO_03_03_baterije[Klasifikacija],0),0)&gt;0,"DA","NE")</f>
        <v>NE</v>
      </c>
      <c r="M510" s="15"/>
    </row>
    <row r="511" spans="1:13" ht="30" customHeight="1" thickBot="1" x14ac:dyDescent="0.3">
      <c r="A511" s="11" t="s">
        <v>1250</v>
      </c>
      <c r="B511" s="12" t="str">
        <f>INDEX(Tabela_seznam_klasifikacij[Naziv odpadka],MATCH(Tabela_glavno[[#This Row],[Klasifikacija]],Tabela_seznam_klasifikacij[Klasifikacijska številka],0))</f>
        <v>Strojne emulzije in raztopine, ki vsebujejo halogene</v>
      </c>
      <c r="C511" s="12" t="str">
        <f>IFERROR(INDEX(Tabela_porocilo_o_nevarnih_lastnostih[Opomba],MATCH(Tabela_glavno[[#This Row],[Klasifikacija]],Tabela_porocilo_o_nevarnih_lastnostih[Klasifikacija],0)),"NE")</f>
        <v>NE</v>
      </c>
      <c r="D5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11" s="13" t="str">
        <f>INDEX(Tabela_zbiralec_EKOL[Dovoljeno zbiranje],MATCH(Tabela_glavno[[#This Row],[Klasifikacija]],Tabela_zbiralec_EKOL[Klasifikacija],0))</f>
        <v>DA</v>
      </c>
      <c r="F511" s="13" t="str">
        <f>INDEX(Tabela_zbiralec_EKOL[Zbirna mesta],MATCH(Tabela_glavno[[#This Row],[Klasifikacija]],Tabela_zbiralec_EKOL[Klasifikacija],0))</f>
        <v>Laze</v>
      </c>
      <c r="G511" s="13" t="str" cm="1">
        <f t="array" ref="G511">_xlfn.TEXTJOIN(", ",TRUE,IF(Tabela_odstranjevanje[Klasifikacija]=Tabela_glavno[[#This Row],[Klasifikacija]],Tabela_odstranjevanje[Prejemnik],""))</f>
        <v/>
      </c>
      <c r="H511" s="14" t="str">
        <f>IF(IFERROR(MATCH(Tabela_glavno[[#This Row],[Klasifikacija]],Tabela_mesanica_190204[Klasifikacija],0),0)&gt;0,"DA","NE")</f>
        <v>NE</v>
      </c>
      <c r="I511" s="14" t="str" cm="1">
        <f t="array" ref="I5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11" s="14" t="str">
        <f>IF(IFERROR(MATCH(Tabela_glavno[[#This Row],[Klasifikacija]],Tabela_mesanica_190208[Klasifikacija],0),0)&gt;0,"DA","NE")</f>
        <v>NE</v>
      </c>
      <c r="K511" s="14"/>
      <c r="L511" s="14" t="str">
        <f>IF(IFERROR(MATCH(Tabela_glavno[[#This Row],[Klasifikacija]],Tabela_EKO_03_03_baterije[Klasifikacija],0),0)&gt;0,"DA","NE")</f>
        <v>NE</v>
      </c>
      <c r="M511" s="15"/>
    </row>
    <row r="512" spans="1:13" ht="30" customHeight="1" thickBot="1" x14ac:dyDescent="0.3">
      <c r="A512" s="11" t="s">
        <v>1251</v>
      </c>
      <c r="B512" s="12" t="str">
        <f>INDEX(Tabela_seznam_klasifikacij[Naziv odpadka],MATCH(Tabela_glavno[[#This Row],[Klasifikacija]],Tabela_seznam_klasifikacij[Klasifikacijska številka],0))</f>
        <v>Strojne emulzije in raztopine, ki ne vsebujejo halogenov</v>
      </c>
      <c r="C512" s="12" t="str">
        <f>IFERROR(INDEX(Tabela_porocilo_o_nevarnih_lastnostih[Opomba],MATCH(Tabela_glavno[[#This Row],[Klasifikacija]],Tabela_porocilo_o_nevarnih_lastnostih[Klasifikacija],0)),"NE")</f>
        <v>NE</v>
      </c>
      <c r="D5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12" s="13" t="str">
        <f>INDEX(Tabela_zbiralec_EKOL[Dovoljeno zbiranje],MATCH(Tabela_glavno[[#This Row],[Klasifikacija]],Tabela_zbiralec_EKOL[Klasifikacija],0))</f>
        <v>DA</v>
      </c>
      <c r="F512" s="13" t="str">
        <f>INDEX(Tabela_zbiralec_EKOL[Zbirna mesta],MATCH(Tabela_glavno[[#This Row],[Klasifikacija]],Tabela_zbiralec_EKOL[Klasifikacija],0))</f>
        <v>Laze</v>
      </c>
      <c r="G512" s="13" t="str" cm="1">
        <f t="array" ref="G512">_xlfn.TEXTJOIN(", ",TRUE,IF(Tabela_odstranjevanje[Klasifikacija]=Tabela_glavno[[#This Row],[Klasifikacija]],Tabela_odstranjevanje[Prejemnik],""))</f>
        <v>Ekoinžiniring, Tehnika set</v>
      </c>
      <c r="H512" s="14" t="str">
        <f>IF(IFERROR(MATCH(Tabela_glavno[[#This Row],[Klasifikacija]],Tabela_mesanica_190204[Klasifikacija],0),0)&gt;0,"DA","NE")</f>
        <v>NE</v>
      </c>
      <c r="I512" s="14" t="str" cm="1">
        <f t="array" ref="I5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12" s="14" t="str">
        <f>IF(IFERROR(MATCH(Tabela_glavno[[#This Row],[Klasifikacija]],Tabela_mesanica_190208[Klasifikacija],0),0)&gt;0,"DA","NE")</f>
        <v>NE</v>
      </c>
      <c r="K512" s="14"/>
      <c r="L512" s="14" t="str">
        <f>IF(IFERROR(MATCH(Tabela_glavno[[#This Row],[Klasifikacija]],Tabela_EKO_03_03_baterije[Klasifikacija],0),0)&gt;0,"DA","NE")</f>
        <v>NE</v>
      </c>
      <c r="M512" s="15"/>
    </row>
    <row r="513" spans="1:13" ht="30" customHeight="1" thickBot="1" x14ac:dyDescent="0.3">
      <c r="A513" s="11" t="s">
        <v>1252</v>
      </c>
      <c r="B513" s="12" t="str">
        <f>INDEX(Tabela_seznam_klasifikacij[Naziv odpadka],MATCH(Tabela_glavno[[#This Row],[Klasifikacija]],Tabela_seznam_klasifikacij[Klasifikacijska številka],0))</f>
        <v>Sintetična strojna olja</v>
      </c>
      <c r="C513" s="12" t="str">
        <f>IFERROR(INDEX(Tabela_porocilo_o_nevarnih_lastnostih[Opomba],MATCH(Tabela_glavno[[#This Row],[Klasifikacija]],Tabela_porocilo_o_nevarnih_lastnostih[Klasifikacija],0)),"NE")</f>
        <v>NE</v>
      </c>
      <c r="D5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13" s="13" t="str">
        <f>INDEX(Tabela_zbiralec_EKOL[Dovoljeno zbiranje],MATCH(Tabela_glavno[[#This Row],[Klasifikacija]],Tabela_zbiralec_EKOL[Klasifikacija],0))</f>
        <v>DA</v>
      </c>
      <c r="F513" s="13" t="str">
        <f>INDEX(Tabela_zbiralec_EKOL[Zbirna mesta],MATCH(Tabela_glavno[[#This Row],[Klasifikacija]],Tabela_zbiralec_EKOL[Klasifikacija],0))</f>
        <v>Laze</v>
      </c>
      <c r="G513" s="13" t="str" cm="1">
        <f t="array" ref="G513">_xlfn.TEXTJOIN(", ",TRUE,IF(Tabela_odstranjevanje[Klasifikacija]=Tabela_glavno[[#This Row],[Klasifikacija]],Tabela_odstranjevanje[Prejemnik],""))</f>
        <v/>
      </c>
      <c r="H513" s="14" t="str">
        <f>IF(IFERROR(MATCH(Tabela_glavno[[#This Row],[Klasifikacija]],Tabela_mesanica_190204[Klasifikacija],0),0)&gt;0,"DA","NE")</f>
        <v>NE</v>
      </c>
      <c r="I513" s="14" t="str" cm="1">
        <f t="array" ref="I5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13" s="14" t="str">
        <f>IF(IFERROR(MATCH(Tabela_glavno[[#This Row],[Klasifikacija]],Tabela_mesanica_190208[Klasifikacija],0),0)&gt;0,"DA","NE")</f>
        <v>NE</v>
      </c>
      <c r="K513" s="14"/>
      <c r="L513" s="14" t="str">
        <f>IF(IFERROR(MATCH(Tabela_glavno[[#This Row],[Klasifikacija]],Tabela_EKO_03_03_baterije[Klasifikacija],0),0)&gt;0,"DA","NE")</f>
        <v>NE</v>
      </c>
      <c r="M513" s="15"/>
    </row>
    <row r="514" spans="1:13" ht="30" customHeight="1" thickBot="1" x14ac:dyDescent="0.3">
      <c r="A514" s="11" t="s">
        <v>68</v>
      </c>
      <c r="B514" s="12" t="str">
        <f>INDEX(Tabela_seznam_klasifikacij[Naziv odpadka],MATCH(Tabela_glavno[[#This Row],[Klasifikacija]],Tabela_seznam_klasifikacij[Klasifikacijska številka],0))</f>
        <v>Izrabljeni voski in masti</v>
      </c>
      <c r="C514" s="12" t="str">
        <f>IFERROR(INDEX(Tabela_porocilo_o_nevarnih_lastnostih[Opomba],MATCH(Tabela_glavno[[#This Row],[Klasifikacija]],Tabela_porocilo_o_nevarnih_lastnostih[Klasifikacija],0)),"NE")</f>
        <v>NE</v>
      </c>
      <c r="D5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14" s="13" t="str">
        <f>INDEX(Tabela_zbiralec_EKOL[Dovoljeno zbiranje],MATCH(Tabela_glavno[[#This Row],[Klasifikacija]],Tabela_zbiralec_EKOL[Klasifikacija],0))</f>
        <v>DA</v>
      </c>
      <c r="F514" s="13" t="str">
        <f>INDEX(Tabela_zbiralec_EKOL[Zbirna mesta],MATCH(Tabela_glavno[[#This Row],[Klasifikacija]],Tabela_zbiralec_EKOL[Klasifikacija],0))</f>
        <v>Laze</v>
      </c>
      <c r="G514" s="13" t="str" cm="1">
        <f t="array" ref="G514">_xlfn.TEXTJOIN(", ",TRUE,IF(Tabela_odstranjevanje[Klasifikacija]=Tabela_glavno[[#This Row],[Klasifikacija]],Tabela_odstranjevanje[Prejemnik],""))</f>
        <v/>
      </c>
      <c r="H514" s="14" t="str">
        <f>IF(IFERROR(MATCH(Tabela_glavno[[#This Row],[Klasifikacija]],Tabela_mesanica_190204[Klasifikacija],0),0)&gt;0,"DA","NE")</f>
        <v>DA</v>
      </c>
      <c r="I514" s="14" t="str" cm="1">
        <f t="array" ref="I5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514" s="14" t="str">
        <f>IF(IFERROR(MATCH(Tabela_glavno[[#This Row],[Klasifikacija]],Tabela_mesanica_190208[Klasifikacija],0),0)&gt;0,"DA","NE")</f>
        <v>NE</v>
      </c>
      <c r="K514" s="14"/>
      <c r="L514" s="14" t="str">
        <f>IF(IFERROR(MATCH(Tabela_glavno[[#This Row],[Klasifikacija]],Tabela_EKO_03_03_baterije[Klasifikacija],0),0)&gt;0,"DA","NE")</f>
        <v>NE</v>
      </c>
      <c r="M514" s="15"/>
    </row>
    <row r="515" spans="1:13" ht="30" customHeight="1" thickBot="1" x14ac:dyDescent="0.3">
      <c r="A515" s="11" t="s">
        <v>1253</v>
      </c>
      <c r="B515" s="12" t="str">
        <f>INDEX(Tabela_seznam_klasifikacij[Naziv odpadka],MATCH(Tabela_glavno[[#This Row],[Klasifikacija]],Tabela_seznam_klasifikacij[Klasifikacijska številka],0))</f>
        <v>Odpadki iz varjenja</v>
      </c>
      <c r="C515" s="12" t="str">
        <f>IFERROR(INDEX(Tabela_porocilo_o_nevarnih_lastnostih[Opomba],MATCH(Tabela_glavno[[#This Row],[Klasifikacija]],Tabela_porocilo_o_nevarnih_lastnostih[Klasifikacija],0)),"NE")</f>
        <v>NE</v>
      </c>
      <c r="D5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15" s="13" t="str">
        <f>INDEX(Tabela_zbiralec_EKOL[Dovoljeno zbiranje],MATCH(Tabela_glavno[[#This Row],[Klasifikacija]],Tabela_zbiralec_EKOL[Klasifikacija],0))</f>
        <v>DA</v>
      </c>
      <c r="F515" s="13" t="str">
        <f>INDEX(Tabela_zbiralec_EKOL[Zbirna mesta],MATCH(Tabela_glavno[[#This Row],[Klasifikacija]],Tabela_zbiralec_EKOL[Klasifikacija],0))</f>
        <v>Laze</v>
      </c>
      <c r="G515" s="13" t="str" cm="1">
        <f t="array" ref="G515">_xlfn.TEXTJOIN(", ",TRUE,IF(Tabela_odstranjevanje[Klasifikacija]=Tabela_glavno[[#This Row],[Klasifikacija]],Tabela_odstranjevanje[Prejemnik],""))</f>
        <v/>
      </c>
      <c r="H515" s="14" t="str">
        <f>IF(IFERROR(MATCH(Tabela_glavno[[#This Row],[Klasifikacija]],Tabela_mesanica_190204[Klasifikacija],0),0)&gt;0,"DA","NE")</f>
        <v>NE</v>
      </c>
      <c r="I515" s="14" t="str" cm="1">
        <f t="array" ref="I5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15" s="14" t="str">
        <f>IF(IFERROR(MATCH(Tabela_glavno[[#This Row],[Klasifikacija]],Tabela_mesanica_190208[Klasifikacija],0),0)&gt;0,"DA","NE")</f>
        <v>NE</v>
      </c>
      <c r="K515" s="14"/>
      <c r="L515" s="14" t="str">
        <f>IF(IFERROR(MATCH(Tabela_glavno[[#This Row],[Klasifikacija]],Tabela_EKO_03_03_baterije[Klasifikacija],0),0)&gt;0,"DA","NE")</f>
        <v>NE</v>
      </c>
      <c r="M515" s="15"/>
    </row>
    <row r="516" spans="1:13" ht="30" customHeight="1" thickBot="1" x14ac:dyDescent="0.3">
      <c r="A516" s="11" t="s">
        <v>69</v>
      </c>
      <c r="B516" s="12" t="str">
        <f>INDEX(Tabela_seznam_klasifikacij[Naziv odpadka],MATCH(Tabela_glavno[[#This Row],[Klasifikacija]],Tabela_seznam_klasifikacij[Klasifikacijska številka],0))</f>
        <v>Strojni mulji, ki vsebujejo nevarne snovi</v>
      </c>
      <c r="C516" s="12" t="str">
        <f>IFERROR(INDEX(Tabela_porocilo_o_nevarnih_lastnostih[Opomba],MATCH(Tabela_glavno[[#This Row],[Klasifikacija]],Tabela_porocilo_o_nevarnih_lastnostih[Klasifikacija],0)),"NE")</f>
        <v>NE</v>
      </c>
      <c r="D5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16" s="13" t="str">
        <f>INDEX(Tabela_zbiralec_EKOL[Dovoljeno zbiranje],MATCH(Tabela_glavno[[#This Row],[Klasifikacija]],Tabela_zbiralec_EKOL[Klasifikacija],0))</f>
        <v>DA</v>
      </c>
      <c r="F516" s="13" t="str">
        <f>INDEX(Tabela_zbiralec_EKOL[Zbirna mesta],MATCH(Tabela_glavno[[#This Row],[Klasifikacija]],Tabela_zbiralec_EKOL[Klasifikacija],0))</f>
        <v>Laze</v>
      </c>
      <c r="G516" s="13" t="str" cm="1">
        <f t="array" ref="G516">_xlfn.TEXTJOIN(", ",TRUE,IF(Tabela_odstranjevanje[Klasifikacija]=Tabela_glavno[[#This Row],[Klasifikacija]],Tabela_odstranjevanje[Prejemnik],""))</f>
        <v/>
      </c>
      <c r="H516" s="14" t="str">
        <f>IF(IFERROR(MATCH(Tabela_glavno[[#This Row],[Klasifikacija]],Tabela_mesanica_190204[Klasifikacija],0),0)&gt;0,"DA","NE")</f>
        <v>DA</v>
      </c>
      <c r="I516" s="14" t="str" cm="1">
        <f t="array" ref="I5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516" s="14" t="str">
        <f>IF(IFERROR(MATCH(Tabela_glavno[[#This Row],[Klasifikacija]],Tabela_mesanica_190208[Klasifikacija],0),0)&gt;0,"DA","NE")</f>
        <v>NE</v>
      </c>
      <c r="K516" s="14"/>
      <c r="L516" s="14" t="str">
        <f>IF(IFERROR(MATCH(Tabela_glavno[[#This Row],[Klasifikacija]],Tabela_EKO_03_03_baterije[Klasifikacija],0),0)&gt;0,"DA","NE")</f>
        <v>NE</v>
      </c>
      <c r="M516" s="15"/>
    </row>
    <row r="517" spans="1:13" ht="30" customHeight="1" thickBot="1" x14ac:dyDescent="0.3">
      <c r="A517" s="11" t="s">
        <v>70</v>
      </c>
      <c r="B517" s="12" t="str">
        <f>INDEX(Tabela_seznam_klasifikacij[Naziv odpadka],MATCH(Tabela_glavno[[#This Row],[Klasifikacija]],Tabela_seznam_klasifikacij[Klasifikacijska številka],0))</f>
        <v>Strojni mulji, ki niso navedeni pod 12 01 14</v>
      </c>
      <c r="C517" s="12" t="str">
        <f>IFERROR(INDEX(Tabela_porocilo_o_nevarnih_lastnostih[Opomba],MATCH(Tabela_glavno[[#This Row],[Klasifikacija]],Tabela_porocilo_o_nevarnih_lastnostih[Klasifikacija],0)),"NE")</f>
        <v>Za mešanje</v>
      </c>
      <c r="D5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17" s="13" t="str">
        <f>INDEX(Tabela_zbiralec_EKOL[Dovoljeno zbiranje],MATCH(Tabela_glavno[[#This Row],[Klasifikacija]],Tabela_zbiralec_EKOL[Klasifikacija],0))</f>
        <v>DA</v>
      </c>
      <c r="F517" s="13" t="str">
        <f>INDEX(Tabela_zbiralec_EKOL[Zbirna mesta],MATCH(Tabela_glavno[[#This Row],[Klasifikacija]],Tabela_zbiralec_EKOL[Klasifikacija],0))</f>
        <v>Laze</v>
      </c>
      <c r="G517" s="13" t="str" cm="1">
        <f t="array" ref="G517">_xlfn.TEXTJOIN(", ",TRUE,IF(Tabela_odstranjevanje[Klasifikacija]=Tabela_glavno[[#This Row],[Klasifikacija]],Tabela_odstranjevanje[Prejemnik],""))</f>
        <v>Kemis</v>
      </c>
      <c r="H517" s="14" t="str">
        <f>IF(IFERROR(MATCH(Tabela_glavno[[#This Row],[Klasifikacija]],Tabela_mesanica_190204[Klasifikacija],0),0)&gt;0,"DA","NE")</f>
        <v>DA</v>
      </c>
      <c r="I517" s="14" t="str" cm="1">
        <f t="array" ref="I5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517" s="14" t="str">
        <f>IF(IFERROR(MATCH(Tabela_glavno[[#This Row],[Klasifikacija]],Tabela_mesanica_190208[Klasifikacija],0),0)&gt;0,"DA","NE")</f>
        <v>NE</v>
      </c>
      <c r="K517" s="14"/>
      <c r="L517" s="14" t="str">
        <f>IF(IFERROR(MATCH(Tabela_glavno[[#This Row],[Klasifikacija]],Tabela_EKO_03_03_baterije[Klasifikacija],0),0)&gt;0,"DA","NE")</f>
        <v>NE</v>
      </c>
      <c r="M517" s="15"/>
    </row>
    <row r="518" spans="1:13" ht="30" customHeight="1" thickBot="1" x14ac:dyDescent="0.3">
      <c r="A518" s="11" t="s">
        <v>1254</v>
      </c>
      <c r="B518" s="12" t="str">
        <f>INDEX(Tabela_seznam_klasifikacij[Naziv odpadka],MATCH(Tabela_glavno[[#This Row],[Klasifikacija]],Tabela_seznam_klasifikacij[Klasifikacijska številka],0))</f>
        <v>Odpadki iz peskanja, ki vsebujejo nevarne snovi</v>
      </c>
      <c r="C518" s="12" t="str">
        <f>IFERROR(INDEX(Tabela_porocilo_o_nevarnih_lastnostih[Opomba],MATCH(Tabela_glavno[[#This Row],[Klasifikacija]],Tabela_porocilo_o_nevarnih_lastnostih[Klasifikacija],0)),"NE")</f>
        <v>NE</v>
      </c>
      <c r="D5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18" s="13" t="str">
        <f>INDEX(Tabela_zbiralec_EKOL[Dovoljeno zbiranje],MATCH(Tabela_glavno[[#This Row],[Klasifikacija]],Tabela_zbiralec_EKOL[Klasifikacija],0))</f>
        <v>DA</v>
      </c>
      <c r="F518" s="13" t="str">
        <f>INDEX(Tabela_zbiralec_EKOL[Zbirna mesta],MATCH(Tabela_glavno[[#This Row],[Klasifikacija]],Tabela_zbiralec_EKOL[Klasifikacija],0))</f>
        <v>Laze</v>
      </c>
      <c r="G518" s="13" t="str" cm="1">
        <f t="array" ref="G518">_xlfn.TEXTJOIN(", ",TRUE,IF(Tabela_odstranjevanje[Klasifikacija]=Tabela_glavno[[#This Row],[Klasifikacija]],Tabela_odstranjevanje[Prejemnik],""))</f>
        <v>Kemis</v>
      </c>
      <c r="H518" s="14" t="str">
        <f>IF(IFERROR(MATCH(Tabela_glavno[[#This Row],[Klasifikacija]],Tabela_mesanica_190204[Klasifikacija],0),0)&gt;0,"DA","NE")</f>
        <v>NE</v>
      </c>
      <c r="I518" s="14" t="str" cm="1">
        <f t="array" ref="I5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18" s="14" t="str">
        <f>IF(IFERROR(MATCH(Tabela_glavno[[#This Row],[Klasifikacija]],Tabela_mesanica_190208[Klasifikacija],0),0)&gt;0,"DA","NE")</f>
        <v>NE</v>
      </c>
      <c r="K518" s="14"/>
      <c r="L518" s="14" t="str">
        <f>IF(IFERROR(MATCH(Tabela_glavno[[#This Row],[Klasifikacija]],Tabela_EKO_03_03_baterije[Klasifikacija],0),0)&gt;0,"DA","NE")</f>
        <v>NE</v>
      </c>
      <c r="M518" s="15"/>
    </row>
    <row r="519" spans="1:13" ht="30" customHeight="1" thickBot="1" x14ac:dyDescent="0.3">
      <c r="A519" s="11" t="s">
        <v>1255</v>
      </c>
      <c r="B519" s="12" t="str">
        <f>INDEX(Tabela_seznam_klasifikacij[Naziv odpadka],MATCH(Tabela_glavno[[#This Row],[Klasifikacija]],Tabela_seznam_klasifikacij[Klasifikacijska številka],0))</f>
        <v>Odpadki iz peskanja, ki niso navedeni pod 12 01 16</v>
      </c>
      <c r="C519" s="12" t="str">
        <f>IFERROR(INDEX(Tabela_porocilo_o_nevarnih_lastnostih[Opomba],MATCH(Tabela_glavno[[#This Row],[Klasifikacija]],Tabela_porocilo_o_nevarnih_lastnostih[Klasifikacija],0)),"NE")</f>
        <v>NE</v>
      </c>
      <c r="D5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19" s="13" t="str">
        <f>INDEX(Tabela_zbiralec_EKOL[Dovoljeno zbiranje],MATCH(Tabela_glavno[[#This Row],[Klasifikacija]],Tabela_zbiralec_EKOL[Klasifikacija],0))</f>
        <v>DA</v>
      </c>
      <c r="F519" s="13" t="str">
        <f>INDEX(Tabela_zbiralec_EKOL[Zbirna mesta],MATCH(Tabela_glavno[[#This Row],[Klasifikacija]],Tabela_zbiralec_EKOL[Klasifikacija],0))</f>
        <v>Laze</v>
      </c>
      <c r="G519" s="13" t="str" cm="1">
        <f t="array" ref="G519">_xlfn.TEXTJOIN(", ",TRUE,IF(Tabela_odstranjevanje[Klasifikacija]=Tabela_glavno[[#This Row],[Klasifikacija]],Tabela_odstranjevanje[Prejemnik],""))</f>
        <v/>
      </c>
      <c r="H519" s="14" t="str">
        <f>IF(IFERROR(MATCH(Tabela_glavno[[#This Row],[Klasifikacija]],Tabela_mesanica_190204[Klasifikacija],0),0)&gt;0,"DA","NE")</f>
        <v>NE</v>
      </c>
      <c r="I519" s="14" t="str" cm="1">
        <f t="array" ref="I5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19" s="14" t="str">
        <f>IF(IFERROR(MATCH(Tabela_glavno[[#This Row],[Klasifikacija]],Tabela_mesanica_190208[Klasifikacija],0),0)&gt;0,"DA","NE")</f>
        <v>NE</v>
      </c>
      <c r="K519" s="14"/>
      <c r="L519" s="14" t="str">
        <f>IF(IFERROR(MATCH(Tabela_glavno[[#This Row],[Klasifikacija]],Tabela_EKO_03_03_baterije[Klasifikacija],0),0)&gt;0,"DA","NE")</f>
        <v>NE</v>
      </c>
      <c r="M519" s="15"/>
    </row>
    <row r="520" spans="1:13" ht="30" customHeight="1" thickBot="1" x14ac:dyDescent="0.3">
      <c r="A520" s="11" t="s">
        <v>71</v>
      </c>
      <c r="B520" s="12" t="str">
        <f>INDEX(Tabela_seznam_klasifikacij[Naziv odpadka],MATCH(Tabela_glavno[[#This Row],[Klasifikacija]],Tabela_seznam_klasifikacij[Klasifikacijska številka],0))</f>
        <v>Kovinski mulji iz brušenja, honanja in lepanja, ki vsebujejo olja</v>
      </c>
      <c r="C520" s="12" t="str">
        <f>IFERROR(INDEX(Tabela_porocilo_o_nevarnih_lastnostih[Opomba],MATCH(Tabela_glavno[[#This Row],[Klasifikacija]],Tabela_porocilo_o_nevarnih_lastnostih[Klasifikacija],0)),"NE")</f>
        <v>NE</v>
      </c>
      <c r="D5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20" s="13" t="str">
        <f>INDEX(Tabela_zbiralec_EKOL[Dovoljeno zbiranje],MATCH(Tabela_glavno[[#This Row],[Klasifikacija]],Tabela_zbiralec_EKOL[Klasifikacija],0))</f>
        <v>DA</v>
      </c>
      <c r="F520" s="13" t="str">
        <f>INDEX(Tabela_zbiralec_EKOL[Zbirna mesta],MATCH(Tabela_glavno[[#This Row],[Klasifikacija]],Tabela_zbiralec_EKOL[Klasifikacija],0))</f>
        <v>Laze</v>
      </c>
      <c r="G520" s="13" t="str" cm="1">
        <f t="array" ref="G520">_xlfn.TEXTJOIN(", ",TRUE,IF(Tabela_odstranjevanje[Klasifikacija]=Tabela_glavno[[#This Row],[Klasifikacija]],Tabela_odstranjevanje[Prejemnik],""))</f>
        <v/>
      </c>
      <c r="H520" s="14" t="str">
        <f>IF(IFERROR(MATCH(Tabela_glavno[[#This Row],[Klasifikacija]],Tabela_mesanica_190204[Klasifikacija],0),0)&gt;0,"DA","NE")</f>
        <v>DA</v>
      </c>
      <c r="I520" s="14" t="str" cm="1">
        <f t="array" ref="I5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520" s="14" t="str">
        <f>IF(IFERROR(MATCH(Tabela_glavno[[#This Row],[Klasifikacija]],Tabela_mesanica_190208[Klasifikacija],0),0)&gt;0,"DA","NE")</f>
        <v>NE</v>
      </c>
      <c r="K520" s="14"/>
      <c r="L520" s="14" t="str">
        <f>IF(IFERROR(MATCH(Tabela_glavno[[#This Row],[Klasifikacija]],Tabela_EKO_03_03_baterije[Klasifikacija],0),0)&gt;0,"DA","NE")</f>
        <v>NE</v>
      </c>
      <c r="M520" s="15"/>
    </row>
    <row r="521" spans="1:13" ht="30" customHeight="1" thickBot="1" x14ac:dyDescent="0.3">
      <c r="A521" s="11" t="s">
        <v>1256</v>
      </c>
      <c r="B521" s="12" t="str">
        <f>INDEX(Tabela_seznam_klasifikacij[Naziv odpadka],MATCH(Tabela_glavno[[#This Row],[Klasifikacija]],Tabela_seznam_klasifikacij[Klasifikacijska številka],0))</f>
        <v>Lahko biorazgradljiva strojna olja</v>
      </c>
      <c r="C521" s="12" t="str">
        <f>IFERROR(INDEX(Tabela_porocilo_o_nevarnih_lastnostih[Opomba],MATCH(Tabela_glavno[[#This Row],[Klasifikacija]],Tabela_porocilo_o_nevarnih_lastnostih[Klasifikacija],0)),"NE")</f>
        <v>NE</v>
      </c>
      <c r="D5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21" s="13" t="str">
        <f>INDEX(Tabela_zbiralec_EKOL[Dovoljeno zbiranje],MATCH(Tabela_glavno[[#This Row],[Klasifikacija]],Tabela_zbiralec_EKOL[Klasifikacija],0))</f>
        <v>DA</v>
      </c>
      <c r="F521" s="13" t="str">
        <f>INDEX(Tabela_zbiralec_EKOL[Zbirna mesta],MATCH(Tabela_glavno[[#This Row],[Klasifikacija]],Tabela_zbiralec_EKOL[Klasifikacija],0))</f>
        <v>Laze</v>
      </c>
      <c r="G521" s="13" t="str" cm="1">
        <f t="array" ref="G521">_xlfn.TEXTJOIN(", ",TRUE,IF(Tabela_odstranjevanje[Klasifikacija]=Tabela_glavno[[#This Row],[Klasifikacija]],Tabela_odstranjevanje[Prejemnik],""))</f>
        <v/>
      </c>
      <c r="H521" s="14" t="str">
        <f>IF(IFERROR(MATCH(Tabela_glavno[[#This Row],[Klasifikacija]],Tabela_mesanica_190204[Klasifikacija],0),0)&gt;0,"DA","NE")</f>
        <v>NE</v>
      </c>
      <c r="I521" s="14" t="str" cm="1">
        <f t="array" ref="I5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21" s="14" t="str">
        <f>IF(IFERROR(MATCH(Tabela_glavno[[#This Row],[Klasifikacija]],Tabela_mesanica_190208[Klasifikacija],0),0)&gt;0,"DA","NE")</f>
        <v>NE</v>
      </c>
      <c r="K521" s="14"/>
      <c r="L521" s="14" t="str">
        <f>IF(IFERROR(MATCH(Tabela_glavno[[#This Row],[Klasifikacija]],Tabela_EKO_03_03_baterije[Klasifikacija],0),0)&gt;0,"DA","NE")</f>
        <v>NE</v>
      </c>
      <c r="M521" s="15"/>
    </row>
    <row r="522" spans="1:13" ht="30" customHeight="1" thickBot="1" x14ac:dyDescent="0.3">
      <c r="A522" s="11" t="s">
        <v>72</v>
      </c>
      <c r="B522" s="12" t="str">
        <f>INDEX(Tabela_seznam_klasifikacij[Naziv odpadka],MATCH(Tabela_glavno[[#This Row],[Klasifikacija]],Tabela_seznam_klasifikacij[Klasifikacijska številka],0))</f>
        <v>Izrabljena brusilna telesa in brusilni material, ki vsebujejo nevarne snovi</v>
      </c>
      <c r="C522" s="12" t="str">
        <f>IFERROR(INDEX(Tabela_porocilo_o_nevarnih_lastnostih[Opomba],MATCH(Tabela_glavno[[#This Row],[Klasifikacija]],Tabela_porocilo_o_nevarnih_lastnostih[Klasifikacija],0)),"NE")</f>
        <v>NE</v>
      </c>
      <c r="D5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22" s="13" t="str">
        <f>INDEX(Tabela_zbiralec_EKOL[Dovoljeno zbiranje],MATCH(Tabela_glavno[[#This Row],[Klasifikacija]],Tabela_zbiralec_EKOL[Klasifikacija],0))</f>
        <v>DA</v>
      </c>
      <c r="F522" s="13" t="str">
        <f>INDEX(Tabela_zbiralec_EKOL[Zbirna mesta],MATCH(Tabela_glavno[[#This Row],[Klasifikacija]],Tabela_zbiralec_EKOL[Klasifikacija],0))</f>
        <v>Laze</v>
      </c>
      <c r="G522" s="13" t="str" cm="1">
        <f t="array" ref="G522">_xlfn.TEXTJOIN(", ",TRUE,IF(Tabela_odstranjevanje[Klasifikacija]=Tabela_glavno[[#This Row],[Klasifikacija]],Tabela_odstranjevanje[Prejemnik],""))</f>
        <v/>
      </c>
      <c r="H522" s="14" t="str">
        <f>IF(IFERROR(MATCH(Tabela_glavno[[#This Row],[Klasifikacija]],Tabela_mesanica_190204[Klasifikacija],0),0)&gt;0,"DA","NE")</f>
        <v>DA</v>
      </c>
      <c r="I522" s="14" t="str" cm="1">
        <f t="array" ref="I5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522" s="14" t="str">
        <f>IF(IFERROR(MATCH(Tabela_glavno[[#This Row],[Klasifikacija]],Tabela_mesanica_190208[Klasifikacija],0),0)&gt;0,"DA","NE")</f>
        <v>NE</v>
      </c>
      <c r="K522" s="14"/>
      <c r="L522" s="14" t="str">
        <f>IF(IFERROR(MATCH(Tabela_glavno[[#This Row],[Klasifikacija]],Tabela_EKO_03_03_baterije[Klasifikacija],0),0)&gt;0,"DA","NE")</f>
        <v>NE</v>
      </c>
      <c r="M522" s="15"/>
    </row>
    <row r="523" spans="1:13" ht="30" customHeight="1" thickBot="1" x14ac:dyDescent="0.3">
      <c r="A523" s="11" t="s">
        <v>73</v>
      </c>
      <c r="B523" s="12" t="str">
        <f>INDEX(Tabela_seznam_klasifikacij[Naziv odpadka],MATCH(Tabela_glavno[[#This Row],[Klasifikacija]],Tabela_seznam_klasifikacij[Klasifikacijska številka],0))</f>
        <v>Izrabljena brusilna telesa in brusilni materiali, ki niso navedeni pod 12 01 20</v>
      </c>
      <c r="C523" s="12" t="str">
        <f>IFERROR(INDEX(Tabela_porocilo_o_nevarnih_lastnostih[Opomba],MATCH(Tabela_glavno[[#This Row],[Klasifikacija]],Tabela_porocilo_o_nevarnih_lastnostih[Klasifikacija],0)),"NE")</f>
        <v>Za mešanje</v>
      </c>
      <c r="D5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23" s="13" t="str">
        <f>INDEX(Tabela_zbiralec_EKOL[Dovoljeno zbiranje],MATCH(Tabela_glavno[[#This Row],[Klasifikacija]],Tabela_zbiralec_EKOL[Klasifikacija],0))</f>
        <v>DA</v>
      </c>
      <c r="F523" s="13" t="str">
        <f>INDEX(Tabela_zbiralec_EKOL[Zbirna mesta],MATCH(Tabela_glavno[[#This Row],[Klasifikacija]],Tabela_zbiralec_EKOL[Klasifikacija],0))</f>
        <v>Laze</v>
      </c>
      <c r="G523" s="13" t="str" cm="1">
        <f t="array" ref="G523">_xlfn.TEXTJOIN(", ",TRUE,IF(Tabela_odstranjevanje[Klasifikacija]=Tabela_glavno[[#This Row],[Klasifikacija]],Tabela_odstranjevanje[Prejemnik],""))</f>
        <v/>
      </c>
      <c r="H523" s="14" t="str">
        <f>IF(IFERROR(MATCH(Tabela_glavno[[#This Row],[Klasifikacija]],Tabela_mesanica_190204[Klasifikacija],0),0)&gt;0,"DA","NE")</f>
        <v>DA</v>
      </c>
      <c r="I523" s="14" t="str" cm="1">
        <f t="array" ref="I5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523" s="14" t="str">
        <f>IF(IFERROR(MATCH(Tabela_glavno[[#This Row],[Klasifikacija]],Tabela_mesanica_190208[Klasifikacija],0),0)&gt;0,"DA","NE")</f>
        <v>NE</v>
      </c>
      <c r="K523" s="14"/>
      <c r="L523" s="14" t="str">
        <f>IF(IFERROR(MATCH(Tabela_glavno[[#This Row],[Klasifikacija]],Tabela_EKO_03_03_baterije[Klasifikacija],0),0)&gt;0,"DA","NE")</f>
        <v>NE</v>
      </c>
      <c r="M523" s="15"/>
    </row>
    <row r="524" spans="1:13" ht="30" customHeight="1" thickBot="1" x14ac:dyDescent="0.3">
      <c r="A524" s="11" t="s">
        <v>1257</v>
      </c>
      <c r="B524" s="12" t="str">
        <f>INDEX(Tabela_seznam_klasifikacij[Naziv odpadka],MATCH(Tabela_glavno[[#This Row],[Klasifikacija]],Tabela_seznam_klasifikacij[Klasifikacijska številka],0))</f>
        <v>Drugi tovrstni odpadki</v>
      </c>
      <c r="C524" s="12" t="str">
        <f>IFERROR(INDEX(Tabela_porocilo_o_nevarnih_lastnostih[Opomba],MATCH(Tabela_glavno[[#This Row],[Klasifikacija]],Tabela_porocilo_o_nevarnih_lastnostih[Klasifikacija],0)),"NE")</f>
        <v>NE</v>
      </c>
      <c r="D5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24" s="13" t="str">
        <f>INDEX(Tabela_zbiralec_EKOL[Dovoljeno zbiranje],MATCH(Tabela_glavno[[#This Row],[Klasifikacija]],Tabela_zbiralec_EKOL[Klasifikacija],0))</f>
        <v>DA</v>
      </c>
      <c r="F524" s="13" t="str">
        <f>INDEX(Tabela_zbiralec_EKOL[Zbirna mesta],MATCH(Tabela_glavno[[#This Row],[Klasifikacija]],Tabela_zbiralec_EKOL[Klasifikacija],0))</f>
        <v>Laze</v>
      </c>
      <c r="G524" s="13" t="str" cm="1">
        <f t="array" ref="G524">_xlfn.TEXTJOIN(", ",TRUE,IF(Tabela_odstranjevanje[Klasifikacija]=Tabela_glavno[[#This Row],[Klasifikacija]],Tabela_odstranjevanje[Prejemnik],""))</f>
        <v/>
      </c>
      <c r="H524" s="14" t="str">
        <f>IF(IFERROR(MATCH(Tabela_glavno[[#This Row],[Klasifikacija]],Tabela_mesanica_190204[Klasifikacija],0),0)&gt;0,"DA","NE")</f>
        <v>NE</v>
      </c>
      <c r="I524" s="14" t="str" cm="1">
        <f t="array" ref="I5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24" s="14" t="str">
        <f>IF(IFERROR(MATCH(Tabela_glavno[[#This Row],[Klasifikacija]],Tabela_mesanica_190208[Klasifikacija],0),0)&gt;0,"DA","NE")</f>
        <v>NE</v>
      </c>
      <c r="K524" s="14"/>
      <c r="L524" s="14" t="str">
        <f>IF(IFERROR(MATCH(Tabela_glavno[[#This Row],[Klasifikacija]],Tabela_EKO_03_03_baterije[Klasifikacija],0),0)&gt;0,"DA","NE")</f>
        <v>NE</v>
      </c>
      <c r="M524" s="15"/>
    </row>
    <row r="525" spans="1:13" ht="30" customHeight="1" thickBot="1" x14ac:dyDescent="0.3">
      <c r="A525" s="11" t="s">
        <v>161</v>
      </c>
      <c r="B525" s="12" t="str">
        <f>INDEX(Tabela_seznam_klasifikacij[Naziv odpadka],MATCH(Tabela_glavno[[#This Row],[Klasifikacija]],Tabela_seznam_klasifikacij[Klasifikacijska številka],0))</f>
        <v>Vodne pralne tekočine</v>
      </c>
      <c r="C525" s="12" t="str">
        <f>IFERROR(INDEX(Tabela_porocilo_o_nevarnih_lastnostih[Opomba],MATCH(Tabela_glavno[[#This Row],[Klasifikacija]],Tabela_porocilo_o_nevarnih_lastnostih[Klasifikacija],0)),"NE")</f>
        <v>NE</v>
      </c>
      <c r="D5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25" s="13" t="str">
        <f>INDEX(Tabela_zbiralec_EKOL[Dovoljeno zbiranje],MATCH(Tabela_glavno[[#This Row],[Klasifikacija]],Tabela_zbiralec_EKOL[Klasifikacija],0))</f>
        <v>DA</v>
      </c>
      <c r="F525" s="13" t="str">
        <f>INDEX(Tabela_zbiralec_EKOL[Zbirna mesta],MATCH(Tabela_glavno[[#This Row],[Klasifikacija]],Tabela_zbiralec_EKOL[Klasifikacija],0))</f>
        <v>Laze</v>
      </c>
      <c r="G525" s="13" t="str" cm="1">
        <f t="array" ref="G525">_xlfn.TEXTJOIN(", ",TRUE,IF(Tabela_odstranjevanje[Klasifikacija]=Tabela_glavno[[#This Row],[Klasifikacija]],Tabela_odstranjevanje[Prejemnik],""))</f>
        <v>Ekoinžiniring, Tehnika set</v>
      </c>
      <c r="H525" s="14" t="str">
        <f>IF(IFERROR(MATCH(Tabela_glavno[[#This Row],[Klasifikacija]],Tabela_mesanica_190204[Klasifikacija],0),0)&gt;0,"DA","NE")</f>
        <v>NE</v>
      </c>
      <c r="I525" s="14" t="str" cm="1">
        <f t="array" ref="I5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25" s="14" t="str">
        <f>IF(IFERROR(MATCH(Tabela_glavno[[#This Row],[Klasifikacija]],Tabela_mesanica_190208[Klasifikacija],0),0)&gt;0,"DA","NE")</f>
        <v>DA</v>
      </c>
      <c r="K525" s="14"/>
      <c r="L525" s="14" t="str">
        <f>IF(IFERROR(MATCH(Tabela_glavno[[#This Row],[Klasifikacija]],Tabela_EKO_03_03_baterije[Klasifikacija],0),0)&gt;0,"DA","NE")</f>
        <v>NE</v>
      </c>
      <c r="M525" s="15"/>
    </row>
    <row r="526" spans="1:13" ht="30" customHeight="1" thickBot="1" x14ac:dyDescent="0.3">
      <c r="A526" s="11" t="s">
        <v>1258</v>
      </c>
      <c r="B526" s="12" t="str">
        <f>INDEX(Tabela_seznam_klasifikacij[Naziv odpadka],MATCH(Tabela_glavno[[#This Row],[Klasifikacija]],Tabela_seznam_klasifikacij[Klasifikacijska številka],0))</f>
        <v>Odpadki iz razmaščevanja s paro</v>
      </c>
      <c r="C526" s="12" t="str">
        <f>IFERROR(INDEX(Tabela_porocilo_o_nevarnih_lastnostih[Opomba],MATCH(Tabela_glavno[[#This Row],[Klasifikacija]],Tabela_porocilo_o_nevarnih_lastnostih[Klasifikacija],0)),"NE")</f>
        <v>NE</v>
      </c>
      <c r="D5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26" s="13" t="str">
        <f>INDEX(Tabela_zbiralec_EKOL[Dovoljeno zbiranje],MATCH(Tabela_glavno[[#This Row],[Klasifikacija]],Tabela_zbiralec_EKOL[Klasifikacija],0))</f>
        <v>DA</v>
      </c>
      <c r="F526" s="13" t="str">
        <f>INDEX(Tabela_zbiralec_EKOL[Zbirna mesta],MATCH(Tabela_glavno[[#This Row],[Klasifikacija]],Tabela_zbiralec_EKOL[Klasifikacija],0))</f>
        <v>Laze</v>
      </c>
      <c r="G526" s="13" t="str" cm="1">
        <f t="array" ref="G526">_xlfn.TEXTJOIN(", ",TRUE,IF(Tabela_odstranjevanje[Klasifikacija]=Tabela_glavno[[#This Row],[Klasifikacija]],Tabela_odstranjevanje[Prejemnik],""))</f>
        <v/>
      </c>
      <c r="H526" s="14" t="str">
        <f>IF(IFERROR(MATCH(Tabela_glavno[[#This Row],[Klasifikacija]],Tabela_mesanica_190204[Klasifikacija],0),0)&gt;0,"DA","NE")</f>
        <v>NE</v>
      </c>
      <c r="I526" s="14" t="str" cm="1">
        <f t="array" ref="I5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26" s="14" t="str">
        <f>IF(IFERROR(MATCH(Tabela_glavno[[#This Row],[Klasifikacija]],Tabela_mesanica_190208[Klasifikacija],0),0)&gt;0,"DA","NE")</f>
        <v>NE</v>
      </c>
      <c r="K526" s="14"/>
      <c r="L526" s="14" t="str">
        <f>IF(IFERROR(MATCH(Tabela_glavno[[#This Row],[Klasifikacija]],Tabela_EKO_03_03_baterije[Klasifikacija],0),0)&gt;0,"DA","NE")</f>
        <v>NE</v>
      </c>
      <c r="M526" s="15"/>
    </row>
    <row r="527" spans="1:13" ht="30" customHeight="1" thickBot="1" x14ac:dyDescent="0.3">
      <c r="A527" s="11" t="s">
        <v>1259</v>
      </c>
      <c r="B527" s="12" t="str">
        <f>INDEX(Tabela_seznam_klasifikacij[Naziv odpadka],MATCH(Tabela_glavno[[#This Row],[Klasifikacija]],Tabela_seznam_klasifikacij[Klasifikacijska številka],0))</f>
        <v>Hidravlična olja, ki vsebujejo PCB2</v>
      </c>
      <c r="C527" s="12" t="str">
        <f>IFERROR(INDEX(Tabela_porocilo_o_nevarnih_lastnostih[Opomba],MATCH(Tabela_glavno[[#This Row],[Klasifikacija]],Tabela_porocilo_o_nevarnih_lastnostih[Klasifikacija],0)),"NE")</f>
        <v>NE</v>
      </c>
      <c r="D5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27" s="13" t="str">
        <f>INDEX(Tabela_zbiralec_EKOL[Dovoljeno zbiranje],MATCH(Tabela_glavno[[#This Row],[Klasifikacija]],Tabela_zbiralec_EKOL[Klasifikacija],0))</f>
        <v>NE</v>
      </c>
      <c r="F527" s="13" t="str">
        <f>INDEX(Tabela_zbiralec_EKOL[Zbirna mesta],MATCH(Tabela_glavno[[#This Row],[Klasifikacija]],Tabela_zbiralec_EKOL[Klasifikacija],0))</f>
        <v/>
      </c>
      <c r="G527" s="13" t="str" cm="1">
        <f t="array" ref="G527">_xlfn.TEXTJOIN(", ",TRUE,IF(Tabela_odstranjevanje[Klasifikacija]=Tabela_glavno[[#This Row],[Klasifikacija]],Tabela_odstranjevanje[Prejemnik],""))</f>
        <v/>
      </c>
      <c r="H527" s="14" t="str">
        <f>IF(IFERROR(MATCH(Tabela_glavno[[#This Row],[Klasifikacija]],Tabela_mesanica_190204[Klasifikacija],0),0)&gt;0,"DA","NE")</f>
        <v>NE</v>
      </c>
      <c r="I527" s="14" t="str" cm="1">
        <f t="array" ref="I5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27" s="14" t="str">
        <f>IF(IFERROR(MATCH(Tabela_glavno[[#This Row],[Klasifikacija]],Tabela_mesanica_190208[Klasifikacija],0),0)&gt;0,"DA","NE")</f>
        <v>NE</v>
      </c>
      <c r="K527" s="14"/>
      <c r="L527" s="14" t="str">
        <f>IF(IFERROR(MATCH(Tabela_glavno[[#This Row],[Klasifikacija]],Tabela_EKO_03_03_baterije[Klasifikacija],0),0)&gt;0,"DA","NE")</f>
        <v>NE</v>
      </c>
      <c r="M527" s="15"/>
    </row>
    <row r="528" spans="1:13" ht="30" customHeight="1" thickBot="1" x14ac:dyDescent="0.3">
      <c r="A528" s="11" t="s">
        <v>1260</v>
      </c>
      <c r="B528" s="12" t="str">
        <f>INDEX(Tabela_seznam_klasifikacij[Naziv odpadka],MATCH(Tabela_glavno[[#This Row],[Klasifikacija]],Tabela_seznam_klasifikacij[Klasifikacijska številka],0))</f>
        <v>Klorirane emulzije</v>
      </c>
      <c r="C528" s="12" t="str">
        <f>IFERROR(INDEX(Tabela_porocilo_o_nevarnih_lastnostih[Opomba],MATCH(Tabela_glavno[[#This Row],[Klasifikacija]],Tabela_porocilo_o_nevarnih_lastnostih[Klasifikacija],0)),"NE")</f>
        <v>NE</v>
      </c>
      <c r="D5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28" s="13" t="str">
        <f>INDEX(Tabela_zbiralec_EKOL[Dovoljeno zbiranje],MATCH(Tabela_glavno[[#This Row],[Klasifikacija]],Tabela_zbiralec_EKOL[Klasifikacija],0))</f>
        <v>NE</v>
      </c>
      <c r="F528" s="13" t="str">
        <f>INDEX(Tabela_zbiralec_EKOL[Zbirna mesta],MATCH(Tabela_glavno[[#This Row],[Klasifikacija]],Tabela_zbiralec_EKOL[Klasifikacija],0))</f>
        <v/>
      </c>
      <c r="G528" s="13" t="str" cm="1">
        <f t="array" ref="G528">_xlfn.TEXTJOIN(", ",TRUE,IF(Tabela_odstranjevanje[Klasifikacija]=Tabela_glavno[[#This Row],[Klasifikacija]],Tabela_odstranjevanje[Prejemnik],""))</f>
        <v/>
      </c>
      <c r="H528" s="14" t="str">
        <f>IF(IFERROR(MATCH(Tabela_glavno[[#This Row],[Klasifikacija]],Tabela_mesanica_190204[Klasifikacija],0),0)&gt;0,"DA","NE")</f>
        <v>NE</v>
      </c>
      <c r="I528" s="14" t="str" cm="1">
        <f t="array" ref="I5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28" s="14" t="str">
        <f>IF(IFERROR(MATCH(Tabela_glavno[[#This Row],[Klasifikacija]],Tabela_mesanica_190208[Klasifikacija],0),0)&gt;0,"DA","NE")</f>
        <v>NE</v>
      </c>
      <c r="K528" s="14"/>
      <c r="L528" s="14" t="str">
        <f>IF(IFERROR(MATCH(Tabela_glavno[[#This Row],[Klasifikacija]],Tabela_EKO_03_03_baterije[Klasifikacija],0),0)&gt;0,"DA","NE")</f>
        <v>NE</v>
      </c>
      <c r="M528" s="15"/>
    </row>
    <row r="529" spans="1:13" ht="30" customHeight="1" thickBot="1" x14ac:dyDescent="0.3">
      <c r="A529" s="11" t="s">
        <v>1261</v>
      </c>
      <c r="B529" s="12" t="str">
        <f>INDEX(Tabela_seznam_klasifikacij[Naziv odpadka],MATCH(Tabela_glavno[[#This Row],[Klasifikacija]],Tabela_seznam_klasifikacij[Klasifikacijska številka],0))</f>
        <v>Neklorirane emulzije</v>
      </c>
      <c r="C529" s="12" t="str">
        <f>IFERROR(INDEX(Tabela_porocilo_o_nevarnih_lastnostih[Opomba],MATCH(Tabela_glavno[[#This Row],[Klasifikacija]],Tabela_porocilo_o_nevarnih_lastnostih[Klasifikacija],0)),"NE")</f>
        <v>NE</v>
      </c>
      <c r="D5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29" s="13" t="str">
        <f>INDEX(Tabela_zbiralec_EKOL[Dovoljeno zbiranje],MATCH(Tabela_glavno[[#This Row],[Klasifikacija]],Tabela_zbiralec_EKOL[Klasifikacija],0))</f>
        <v>NE</v>
      </c>
      <c r="F529" s="13" t="str">
        <f>INDEX(Tabela_zbiralec_EKOL[Zbirna mesta],MATCH(Tabela_glavno[[#This Row],[Klasifikacija]],Tabela_zbiralec_EKOL[Klasifikacija],0))</f>
        <v/>
      </c>
      <c r="G529" s="13" t="str" cm="1">
        <f t="array" ref="G529">_xlfn.TEXTJOIN(", ",TRUE,IF(Tabela_odstranjevanje[Klasifikacija]=Tabela_glavno[[#This Row],[Klasifikacija]],Tabela_odstranjevanje[Prejemnik],""))</f>
        <v/>
      </c>
      <c r="H529" s="14" t="str">
        <f>IF(IFERROR(MATCH(Tabela_glavno[[#This Row],[Klasifikacija]],Tabela_mesanica_190204[Klasifikacija],0),0)&gt;0,"DA","NE")</f>
        <v>NE</v>
      </c>
      <c r="I529" s="14" t="str" cm="1">
        <f t="array" ref="I5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29" s="14" t="str">
        <f>IF(IFERROR(MATCH(Tabela_glavno[[#This Row],[Klasifikacija]],Tabela_mesanica_190208[Klasifikacija],0),0)&gt;0,"DA","NE")</f>
        <v>NE</v>
      </c>
      <c r="K529" s="14"/>
      <c r="L529" s="14" t="str">
        <f>IF(IFERROR(MATCH(Tabela_glavno[[#This Row],[Klasifikacija]],Tabela_EKO_03_03_baterije[Klasifikacija],0),0)&gt;0,"DA","NE")</f>
        <v>NE</v>
      </c>
      <c r="M529" s="15"/>
    </row>
    <row r="530" spans="1:13" ht="30" customHeight="1" thickBot="1" x14ac:dyDescent="0.3">
      <c r="A530" s="11" t="s">
        <v>1262</v>
      </c>
      <c r="B530" s="12" t="str">
        <f>INDEX(Tabela_seznam_klasifikacij[Naziv odpadka],MATCH(Tabela_glavno[[#This Row],[Klasifikacija]],Tabela_seznam_klasifikacij[Klasifikacijska številka],0))</f>
        <v>Mineralna klorirana hidravlična olja</v>
      </c>
      <c r="C530" s="12" t="str">
        <f>IFERROR(INDEX(Tabela_porocilo_o_nevarnih_lastnostih[Opomba],MATCH(Tabela_glavno[[#This Row],[Klasifikacija]],Tabela_porocilo_o_nevarnih_lastnostih[Klasifikacija],0)),"NE")</f>
        <v>NE</v>
      </c>
      <c r="D5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30" s="13" t="str">
        <f>INDEX(Tabela_zbiralec_EKOL[Dovoljeno zbiranje],MATCH(Tabela_glavno[[#This Row],[Klasifikacija]],Tabela_zbiralec_EKOL[Klasifikacija],0))</f>
        <v>NE</v>
      </c>
      <c r="F530" s="13" t="str">
        <f>INDEX(Tabela_zbiralec_EKOL[Zbirna mesta],MATCH(Tabela_glavno[[#This Row],[Klasifikacija]],Tabela_zbiralec_EKOL[Klasifikacija],0))</f>
        <v/>
      </c>
      <c r="G530" s="13" t="str" cm="1">
        <f t="array" ref="G530">_xlfn.TEXTJOIN(", ",TRUE,IF(Tabela_odstranjevanje[Klasifikacija]=Tabela_glavno[[#This Row],[Klasifikacija]],Tabela_odstranjevanje[Prejemnik],""))</f>
        <v/>
      </c>
      <c r="H530" s="14" t="str">
        <f>IF(IFERROR(MATCH(Tabela_glavno[[#This Row],[Klasifikacija]],Tabela_mesanica_190204[Klasifikacija],0),0)&gt;0,"DA","NE")</f>
        <v>NE</v>
      </c>
      <c r="I530" s="14" t="str" cm="1">
        <f t="array" ref="I5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0" s="14" t="str">
        <f>IF(IFERROR(MATCH(Tabela_glavno[[#This Row],[Klasifikacija]],Tabela_mesanica_190208[Klasifikacija],0),0)&gt;0,"DA","NE")</f>
        <v>NE</v>
      </c>
      <c r="K530" s="14"/>
      <c r="L530" s="14" t="str">
        <f>IF(IFERROR(MATCH(Tabela_glavno[[#This Row],[Klasifikacija]],Tabela_EKO_03_03_baterije[Klasifikacija],0),0)&gt;0,"DA","NE")</f>
        <v>NE</v>
      </c>
      <c r="M530" s="15"/>
    </row>
    <row r="531" spans="1:13" ht="30" customHeight="1" thickBot="1" x14ac:dyDescent="0.3">
      <c r="A531" s="11" t="s">
        <v>1263</v>
      </c>
      <c r="B531" s="12" t="str">
        <f>INDEX(Tabela_seznam_klasifikacij[Naziv odpadka],MATCH(Tabela_glavno[[#This Row],[Klasifikacija]],Tabela_seznam_klasifikacij[Klasifikacijska številka],0))</f>
        <v>Mineralna neklorirana hidravlična olja</v>
      </c>
      <c r="C531" s="12" t="str">
        <f>IFERROR(INDEX(Tabela_porocilo_o_nevarnih_lastnostih[Opomba],MATCH(Tabela_glavno[[#This Row],[Klasifikacija]],Tabela_porocilo_o_nevarnih_lastnostih[Klasifikacija],0)),"NE")</f>
        <v>NE</v>
      </c>
      <c r="D5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31" s="13" t="str">
        <f>INDEX(Tabela_zbiralec_EKOL[Dovoljeno zbiranje],MATCH(Tabela_glavno[[#This Row],[Klasifikacija]],Tabela_zbiralec_EKOL[Klasifikacija],0))</f>
        <v>DA</v>
      </c>
      <c r="F531" s="13" t="str">
        <f>INDEX(Tabela_zbiralec_EKOL[Zbirna mesta],MATCH(Tabela_glavno[[#This Row],[Klasifikacija]],Tabela_zbiralec_EKOL[Klasifikacija],0))</f>
        <v>Kamnik, Zvezda</v>
      </c>
      <c r="G531" s="13" t="str" cm="1">
        <f t="array" ref="G531">_xlfn.TEXTJOIN(", ",TRUE,IF(Tabela_odstranjevanje[Klasifikacija]=Tabela_glavno[[#This Row],[Klasifikacija]],Tabela_odstranjevanje[Prejemnik],""))</f>
        <v/>
      </c>
      <c r="H531" s="14" t="str">
        <f>IF(IFERROR(MATCH(Tabela_glavno[[#This Row],[Klasifikacija]],Tabela_mesanica_190204[Klasifikacija],0),0)&gt;0,"DA","NE")</f>
        <v>NE</v>
      </c>
      <c r="I531" s="14" t="str" cm="1">
        <f t="array" ref="I5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1" s="14" t="str">
        <f>IF(IFERROR(MATCH(Tabela_glavno[[#This Row],[Klasifikacija]],Tabela_mesanica_190208[Klasifikacija],0),0)&gt;0,"DA","NE")</f>
        <v>NE</v>
      </c>
      <c r="K531" s="14"/>
      <c r="L531" s="14" t="str">
        <f>IF(IFERROR(MATCH(Tabela_glavno[[#This Row],[Klasifikacija]],Tabela_EKO_03_03_baterije[Klasifikacija],0),0)&gt;0,"DA","NE")</f>
        <v>NE</v>
      </c>
      <c r="M531" s="15"/>
    </row>
    <row r="532" spans="1:13" ht="30" customHeight="1" thickBot="1" x14ac:dyDescent="0.3">
      <c r="A532" s="11" t="s">
        <v>1264</v>
      </c>
      <c r="B532" s="12" t="str">
        <f>INDEX(Tabela_seznam_klasifikacij[Naziv odpadka],MATCH(Tabela_glavno[[#This Row],[Klasifikacija]],Tabela_seznam_klasifikacij[Klasifikacijska številka],0))</f>
        <v>Sintetična hidravlična olja</v>
      </c>
      <c r="C532" s="12" t="str">
        <f>IFERROR(INDEX(Tabela_porocilo_o_nevarnih_lastnostih[Opomba],MATCH(Tabela_glavno[[#This Row],[Klasifikacija]],Tabela_porocilo_o_nevarnih_lastnostih[Klasifikacija],0)),"NE")</f>
        <v>NE</v>
      </c>
      <c r="D5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32" s="13" t="str">
        <f>INDEX(Tabela_zbiralec_EKOL[Dovoljeno zbiranje],MATCH(Tabela_glavno[[#This Row],[Klasifikacija]],Tabela_zbiralec_EKOL[Klasifikacija],0))</f>
        <v>DA</v>
      </c>
      <c r="F532" s="13" t="str">
        <f>INDEX(Tabela_zbiralec_EKOL[Zbirna mesta],MATCH(Tabela_glavno[[#This Row],[Klasifikacija]],Tabela_zbiralec_EKOL[Klasifikacija],0))</f>
        <v>Kamnik, Zvezda</v>
      </c>
      <c r="G532" s="13" t="str" cm="1">
        <f t="array" ref="G532">_xlfn.TEXTJOIN(", ",TRUE,IF(Tabela_odstranjevanje[Klasifikacija]=Tabela_glavno[[#This Row],[Klasifikacija]],Tabela_odstranjevanje[Prejemnik],""))</f>
        <v/>
      </c>
      <c r="H532" s="14" t="str">
        <f>IF(IFERROR(MATCH(Tabela_glavno[[#This Row],[Klasifikacija]],Tabela_mesanica_190204[Klasifikacija],0),0)&gt;0,"DA","NE")</f>
        <v>NE</v>
      </c>
      <c r="I532" s="14" t="str" cm="1">
        <f t="array" ref="I5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2" s="14" t="str">
        <f>IF(IFERROR(MATCH(Tabela_glavno[[#This Row],[Klasifikacija]],Tabela_mesanica_190208[Klasifikacija],0),0)&gt;0,"DA","NE")</f>
        <v>NE</v>
      </c>
      <c r="K532" s="14"/>
      <c r="L532" s="14" t="str">
        <f>IF(IFERROR(MATCH(Tabela_glavno[[#This Row],[Klasifikacija]],Tabela_EKO_03_03_baterije[Klasifikacija],0),0)&gt;0,"DA","NE")</f>
        <v>NE</v>
      </c>
      <c r="M532" s="15"/>
    </row>
    <row r="533" spans="1:13" ht="30" customHeight="1" thickBot="1" x14ac:dyDescent="0.3">
      <c r="A533" s="11" t="s">
        <v>1265</v>
      </c>
      <c r="B533" s="12" t="str">
        <f>INDEX(Tabela_seznam_klasifikacij[Naziv odpadka],MATCH(Tabela_glavno[[#This Row],[Klasifikacija]],Tabela_seznam_klasifikacij[Klasifikacijska številka],0))</f>
        <v>Lahko biorazgradljiva hidravlična olja</v>
      </c>
      <c r="C533" s="12" t="str">
        <f>IFERROR(INDEX(Tabela_porocilo_o_nevarnih_lastnostih[Opomba],MATCH(Tabela_glavno[[#This Row],[Klasifikacija]],Tabela_porocilo_o_nevarnih_lastnostih[Klasifikacija],0)),"NE")</f>
        <v>NE</v>
      </c>
      <c r="D5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33" s="13" t="str">
        <f>INDEX(Tabela_zbiralec_EKOL[Dovoljeno zbiranje],MATCH(Tabela_glavno[[#This Row],[Klasifikacija]],Tabela_zbiralec_EKOL[Klasifikacija],0))</f>
        <v>NE</v>
      </c>
      <c r="F533" s="13" t="str">
        <f>INDEX(Tabela_zbiralec_EKOL[Zbirna mesta],MATCH(Tabela_glavno[[#This Row],[Klasifikacija]],Tabela_zbiralec_EKOL[Klasifikacija],0))</f>
        <v/>
      </c>
      <c r="G533" s="13" t="str" cm="1">
        <f t="array" ref="G533">_xlfn.TEXTJOIN(", ",TRUE,IF(Tabela_odstranjevanje[Klasifikacija]=Tabela_glavno[[#This Row],[Klasifikacija]],Tabela_odstranjevanje[Prejemnik],""))</f>
        <v/>
      </c>
      <c r="H533" s="14" t="str">
        <f>IF(IFERROR(MATCH(Tabela_glavno[[#This Row],[Klasifikacija]],Tabela_mesanica_190204[Klasifikacija],0),0)&gt;0,"DA","NE")</f>
        <v>NE</v>
      </c>
      <c r="I533" s="14" t="str" cm="1">
        <f t="array" ref="I5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3" s="14" t="str">
        <f>IF(IFERROR(MATCH(Tabela_glavno[[#This Row],[Klasifikacija]],Tabela_mesanica_190208[Klasifikacija],0),0)&gt;0,"DA","NE")</f>
        <v>NE</v>
      </c>
      <c r="K533" s="14"/>
      <c r="L533" s="14" t="str">
        <f>IF(IFERROR(MATCH(Tabela_glavno[[#This Row],[Klasifikacija]],Tabela_EKO_03_03_baterije[Klasifikacija],0),0)&gt;0,"DA","NE")</f>
        <v>NE</v>
      </c>
      <c r="M533" s="15"/>
    </row>
    <row r="534" spans="1:13" ht="30" customHeight="1" thickBot="1" x14ac:dyDescent="0.3">
      <c r="A534" s="11" t="s">
        <v>1266</v>
      </c>
      <c r="B534" s="12" t="str">
        <f>INDEX(Tabela_seznam_klasifikacij[Naziv odpadka],MATCH(Tabela_glavno[[#This Row],[Klasifikacija]],Tabela_seznam_klasifikacij[Klasifikacijska številka],0))</f>
        <v>Druga hidravlična olja</v>
      </c>
      <c r="C534" s="12" t="str">
        <f>IFERROR(INDEX(Tabela_porocilo_o_nevarnih_lastnostih[Opomba],MATCH(Tabela_glavno[[#This Row],[Klasifikacija]],Tabela_porocilo_o_nevarnih_lastnostih[Klasifikacija],0)),"NE")</f>
        <v>NE</v>
      </c>
      <c r="D5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34" s="13" t="str">
        <f>INDEX(Tabela_zbiralec_EKOL[Dovoljeno zbiranje],MATCH(Tabela_glavno[[#This Row],[Klasifikacija]],Tabela_zbiralec_EKOL[Klasifikacija],0))</f>
        <v>DA</v>
      </c>
      <c r="F534" s="13" t="str">
        <f>INDEX(Tabela_zbiralec_EKOL[Zbirna mesta],MATCH(Tabela_glavno[[#This Row],[Klasifikacija]],Tabela_zbiralec_EKOL[Klasifikacija],0))</f>
        <v>Kamnik, Zvezda</v>
      </c>
      <c r="G534" s="13" t="str" cm="1">
        <f t="array" ref="G534">_xlfn.TEXTJOIN(", ",TRUE,IF(Tabela_odstranjevanje[Klasifikacija]=Tabela_glavno[[#This Row],[Klasifikacija]],Tabela_odstranjevanje[Prejemnik],""))</f>
        <v/>
      </c>
      <c r="H534" s="14" t="str">
        <f>IF(IFERROR(MATCH(Tabela_glavno[[#This Row],[Klasifikacija]],Tabela_mesanica_190204[Klasifikacija],0),0)&gt;0,"DA","NE")</f>
        <v>NE</v>
      </c>
      <c r="I534" s="14" t="str" cm="1">
        <f t="array" ref="I5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4" s="14" t="str">
        <f>IF(IFERROR(MATCH(Tabela_glavno[[#This Row],[Klasifikacija]],Tabela_mesanica_190208[Klasifikacija],0),0)&gt;0,"DA","NE")</f>
        <v>NE</v>
      </c>
      <c r="K534" s="14"/>
      <c r="L534" s="14" t="str">
        <f>IF(IFERROR(MATCH(Tabela_glavno[[#This Row],[Klasifikacija]],Tabela_EKO_03_03_baterije[Klasifikacija],0),0)&gt;0,"DA","NE")</f>
        <v>NE</v>
      </c>
      <c r="M534" s="15"/>
    </row>
    <row r="535" spans="1:13" ht="30" customHeight="1" thickBot="1" x14ac:dyDescent="0.3">
      <c r="A535" s="11" t="s">
        <v>1267</v>
      </c>
      <c r="B535" s="12" t="str">
        <f>INDEX(Tabela_seznam_klasifikacij[Naziv odpadka],MATCH(Tabela_glavno[[#This Row],[Klasifikacija]],Tabela_seznam_klasifikacij[Klasifikacijska številka],0))</f>
        <v>Mineralna klorirana motorna olja, olja prestavnih mehanizmov in mazalna olja</v>
      </c>
      <c r="C535" s="12" t="str">
        <f>IFERROR(INDEX(Tabela_porocilo_o_nevarnih_lastnostih[Opomba],MATCH(Tabela_glavno[[#This Row],[Klasifikacija]],Tabela_porocilo_o_nevarnih_lastnostih[Klasifikacija],0)),"NE")</f>
        <v>NE</v>
      </c>
      <c r="D5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35" s="13" t="str">
        <f>INDEX(Tabela_zbiralec_EKOL[Dovoljeno zbiranje],MATCH(Tabela_glavno[[#This Row],[Klasifikacija]],Tabela_zbiralec_EKOL[Klasifikacija],0))</f>
        <v>NE</v>
      </c>
      <c r="F535" s="13" t="str">
        <f>INDEX(Tabela_zbiralec_EKOL[Zbirna mesta],MATCH(Tabela_glavno[[#This Row],[Klasifikacija]],Tabela_zbiralec_EKOL[Klasifikacija],0))</f>
        <v/>
      </c>
      <c r="G535" s="13" t="str" cm="1">
        <f t="array" ref="G535">_xlfn.TEXTJOIN(", ",TRUE,IF(Tabela_odstranjevanje[Klasifikacija]=Tabela_glavno[[#This Row],[Klasifikacija]],Tabela_odstranjevanje[Prejemnik],""))</f>
        <v/>
      </c>
      <c r="H535" s="14" t="str">
        <f>IF(IFERROR(MATCH(Tabela_glavno[[#This Row],[Klasifikacija]],Tabela_mesanica_190204[Klasifikacija],0),0)&gt;0,"DA","NE")</f>
        <v>NE</v>
      </c>
      <c r="I535" s="14" t="str" cm="1">
        <f t="array" ref="I5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5" s="14" t="str">
        <f>IF(IFERROR(MATCH(Tabela_glavno[[#This Row],[Klasifikacija]],Tabela_mesanica_190208[Klasifikacija],0),0)&gt;0,"DA","NE")</f>
        <v>NE</v>
      </c>
      <c r="K535" s="14"/>
      <c r="L535" s="14" t="str">
        <f>IF(IFERROR(MATCH(Tabela_glavno[[#This Row],[Klasifikacija]],Tabela_EKO_03_03_baterije[Klasifikacija],0),0)&gt;0,"DA","NE")</f>
        <v>NE</v>
      </c>
      <c r="M535" s="15"/>
    </row>
    <row r="536" spans="1:13" ht="30" customHeight="1" thickBot="1" x14ac:dyDescent="0.3">
      <c r="A536" s="11" t="s">
        <v>1268</v>
      </c>
      <c r="B536" s="12" t="str">
        <f>INDEX(Tabela_seznam_klasifikacij[Naziv odpadka],MATCH(Tabela_glavno[[#This Row],[Klasifikacija]],Tabela_seznam_klasifikacij[Klasifikacijska številka],0))</f>
        <v>Mineralna neklorirana motorna olja, olja prestavnih mehanizmov in mazalna olja</v>
      </c>
      <c r="C536" s="12" t="str">
        <f>IFERROR(INDEX(Tabela_porocilo_o_nevarnih_lastnostih[Opomba],MATCH(Tabela_glavno[[#This Row],[Klasifikacija]],Tabela_porocilo_o_nevarnih_lastnostih[Klasifikacija],0)),"NE")</f>
        <v>NE</v>
      </c>
      <c r="D5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36" s="13" t="str">
        <f>INDEX(Tabela_zbiralec_EKOL[Dovoljeno zbiranje],MATCH(Tabela_glavno[[#This Row],[Klasifikacija]],Tabela_zbiralec_EKOL[Klasifikacija],0))</f>
        <v>DA</v>
      </c>
      <c r="F536" s="13" t="str">
        <f>INDEX(Tabela_zbiralec_EKOL[Zbirna mesta],MATCH(Tabela_glavno[[#This Row],[Klasifikacija]],Tabela_zbiralec_EKOL[Klasifikacija],0))</f>
        <v>Kamnik, Zvezda</v>
      </c>
      <c r="G536" s="13" t="str" cm="1">
        <f t="array" ref="G536">_xlfn.TEXTJOIN(", ",TRUE,IF(Tabela_odstranjevanje[Klasifikacija]=Tabela_glavno[[#This Row],[Klasifikacija]],Tabela_odstranjevanje[Prejemnik],""))</f>
        <v>Sudol Mineralol</v>
      </c>
      <c r="H536" s="14" t="str">
        <f>IF(IFERROR(MATCH(Tabela_glavno[[#This Row],[Klasifikacija]],Tabela_mesanica_190204[Klasifikacija],0),0)&gt;0,"DA","NE")</f>
        <v>NE</v>
      </c>
      <c r="I536" s="14" t="str" cm="1">
        <f t="array" ref="I5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6" s="14" t="str">
        <f>IF(IFERROR(MATCH(Tabela_glavno[[#This Row],[Klasifikacija]],Tabela_mesanica_190208[Klasifikacija],0),0)&gt;0,"DA","NE")</f>
        <v>NE</v>
      </c>
      <c r="K536" s="14"/>
      <c r="L536" s="14" t="str">
        <f>IF(IFERROR(MATCH(Tabela_glavno[[#This Row],[Klasifikacija]],Tabela_EKO_03_03_baterije[Klasifikacija],0),0)&gt;0,"DA","NE")</f>
        <v>NE</v>
      </c>
      <c r="M536" s="15"/>
    </row>
    <row r="537" spans="1:13" ht="30" customHeight="1" thickBot="1" x14ac:dyDescent="0.3">
      <c r="A537" s="11" t="s">
        <v>1269</v>
      </c>
      <c r="B537" s="12" t="str">
        <f>INDEX(Tabela_seznam_klasifikacij[Naziv odpadka],MATCH(Tabela_glavno[[#This Row],[Klasifikacija]],Tabela_seznam_klasifikacij[Klasifikacijska številka],0))</f>
        <v>Sintetična motorna olja, olja prestavnih mehanizmov in mazalna olja</v>
      </c>
      <c r="C537" s="12" t="str">
        <f>IFERROR(INDEX(Tabela_porocilo_o_nevarnih_lastnostih[Opomba],MATCH(Tabela_glavno[[#This Row],[Klasifikacija]],Tabela_porocilo_o_nevarnih_lastnostih[Klasifikacija],0)),"NE")</f>
        <v>NE</v>
      </c>
      <c r="D5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37" s="13" t="str">
        <f>INDEX(Tabela_zbiralec_EKOL[Dovoljeno zbiranje],MATCH(Tabela_glavno[[#This Row],[Klasifikacija]],Tabela_zbiralec_EKOL[Klasifikacija],0))</f>
        <v>DA</v>
      </c>
      <c r="F537" s="13" t="str">
        <f>INDEX(Tabela_zbiralec_EKOL[Zbirna mesta],MATCH(Tabela_glavno[[#This Row],[Klasifikacija]],Tabela_zbiralec_EKOL[Klasifikacija],0))</f>
        <v>Kamnik, Zvezda</v>
      </c>
      <c r="G537" s="13" t="str" cm="1">
        <f t="array" ref="G537">_xlfn.TEXTJOIN(", ",TRUE,IF(Tabela_odstranjevanje[Klasifikacija]=Tabela_glavno[[#This Row],[Klasifikacija]],Tabela_odstranjevanje[Prejemnik],""))</f>
        <v/>
      </c>
      <c r="H537" s="14" t="str">
        <f>IF(IFERROR(MATCH(Tabela_glavno[[#This Row],[Klasifikacija]],Tabela_mesanica_190204[Klasifikacija],0),0)&gt;0,"DA","NE")</f>
        <v>NE</v>
      </c>
      <c r="I537" s="14" t="str" cm="1">
        <f t="array" ref="I5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7" s="14" t="str">
        <f>IF(IFERROR(MATCH(Tabela_glavno[[#This Row],[Klasifikacija]],Tabela_mesanica_190208[Klasifikacija],0),0)&gt;0,"DA","NE")</f>
        <v>NE</v>
      </c>
      <c r="K537" s="14"/>
      <c r="L537" s="14" t="str">
        <f>IF(IFERROR(MATCH(Tabela_glavno[[#This Row],[Klasifikacija]],Tabela_EKO_03_03_baterije[Klasifikacija],0),0)&gt;0,"DA","NE")</f>
        <v>NE</v>
      </c>
      <c r="M537" s="15"/>
    </row>
    <row r="538" spans="1:13" ht="30" customHeight="1" thickBot="1" x14ac:dyDescent="0.3">
      <c r="A538" s="11" t="s">
        <v>1270</v>
      </c>
      <c r="B538" s="12" t="str">
        <f>INDEX(Tabela_seznam_klasifikacij[Naziv odpadka],MATCH(Tabela_glavno[[#This Row],[Klasifikacija]],Tabela_seznam_klasifikacij[Klasifikacijska številka],0))</f>
        <v>Lahko biorazgradljiva motorna olja, olja prestavnih mehanizmov in mazalna olja</v>
      </c>
      <c r="C538" s="12" t="str">
        <f>IFERROR(INDEX(Tabela_porocilo_o_nevarnih_lastnostih[Opomba],MATCH(Tabela_glavno[[#This Row],[Klasifikacija]],Tabela_porocilo_o_nevarnih_lastnostih[Klasifikacija],0)),"NE")</f>
        <v>NE</v>
      </c>
      <c r="D5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38" s="13" t="str">
        <f>INDEX(Tabela_zbiralec_EKOL[Dovoljeno zbiranje],MATCH(Tabela_glavno[[#This Row],[Klasifikacija]],Tabela_zbiralec_EKOL[Klasifikacija],0))</f>
        <v>NE</v>
      </c>
      <c r="F538" s="13" t="str">
        <f>INDEX(Tabela_zbiralec_EKOL[Zbirna mesta],MATCH(Tabela_glavno[[#This Row],[Klasifikacija]],Tabela_zbiralec_EKOL[Klasifikacija],0))</f>
        <v/>
      </c>
      <c r="G538" s="13" t="str" cm="1">
        <f t="array" ref="G538">_xlfn.TEXTJOIN(", ",TRUE,IF(Tabela_odstranjevanje[Klasifikacija]=Tabela_glavno[[#This Row],[Klasifikacija]],Tabela_odstranjevanje[Prejemnik],""))</f>
        <v/>
      </c>
      <c r="H538" s="14" t="str">
        <f>IF(IFERROR(MATCH(Tabela_glavno[[#This Row],[Klasifikacija]],Tabela_mesanica_190204[Klasifikacija],0),0)&gt;0,"DA","NE")</f>
        <v>NE</v>
      </c>
      <c r="I538" s="14" t="str" cm="1">
        <f t="array" ref="I5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8" s="14" t="str">
        <f>IF(IFERROR(MATCH(Tabela_glavno[[#This Row],[Klasifikacija]],Tabela_mesanica_190208[Klasifikacija],0),0)&gt;0,"DA","NE")</f>
        <v>NE</v>
      </c>
      <c r="K538" s="14"/>
      <c r="L538" s="14" t="str">
        <f>IF(IFERROR(MATCH(Tabela_glavno[[#This Row],[Klasifikacija]],Tabela_EKO_03_03_baterije[Klasifikacija],0),0)&gt;0,"DA","NE")</f>
        <v>NE</v>
      </c>
      <c r="M538" s="15"/>
    </row>
    <row r="539" spans="1:13" ht="30" customHeight="1" thickBot="1" x14ac:dyDescent="0.3">
      <c r="A539" s="11" t="s">
        <v>1271</v>
      </c>
      <c r="B539" s="12" t="str">
        <f>INDEX(Tabela_seznam_klasifikacij[Naziv odpadka],MATCH(Tabela_glavno[[#This Row],[Klasifikacija]],Tabela_seznam_klasifikacij[Klasifikacijska številka],0))</f>
        <v>Druga motorna olja, olja prestavnih mehanizmov in mazalna olja</v>
      </c>
      <c r="C539" s="12" t="str">
        <f>IFERROR(INDEX(Tabela_porocilo_o_nevarnih_lastnostih[Opomba],MATCH(Tabela_glavno[[#This Row],[Klasifikacija]],Tabela_porocilo_o_nevarnih_lastnostih[Klasifikacija],0)),"NE")</f>
        <v>NE</v>
      </c>
      <c r="D5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39" s="13" t="str">
        <f>INDEX(Tabela_zbiralec_EKOL[Dovoljeno zbiranje],MATCH(Tabela_glavno[[#This Row],[Klasifikacija]],Tabela_zbiralec_EKOL[Klasifikacija],0))</f>
        <v>DA</v>
      </c>
      <c r="F539" s="13" t="str">
        <f>INDEX(Tabela_zbiralec_EKOL[Zbirna mesta],MATCH(Tabela_glavno[[#This Row],[Klasifikacija]],Tabela_zbiralec_EKOL[Klasifikacija],0))</f>
        <v>Kamnik, Zvezda</v>
      </c>
      <c r="G539" s="13" t="str" cm="1">
        <f t="array" ref="G539">_xlfn.TEXTJOIN(", ",TRUE,IF(Tabela_odstranjevanje[Klasifikacija]=Tabela_glavno[[#This Row],[Klasifikacija]],Tabela_odstranjevanje[Prejemnik],""))</f>
        <v/>
      </c>
      <c r="H539" s="14" t="str">
        <f>IF(IFERROR(MATCH(Tabela_glavno[[#This Row],[Klasifikacija]],Tabela_mesanica_190204[Klasifikacija],0),0)&gt;0,"DA","NE")</f>
        <v>NE</v>
      </c>
      <c r="I539" s="14" t="str" cm="1">
        <f t="array" ref="I5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39" s="14" t="str">
        <f>IF(IFERROR(MATCH(Tabela_glavno[[#This Row],[Klasifikacija]],Tabela_mesanica_190208[Klasifikacija],0),0)&gt;0,"DA","NE")</f>
        <v>NE</v>
      </c>
      <c r="K539" s="14"/>
      <c r="L539" s="14" t="str">
        <f>IF(IFERROR(MATCH(Tabela_glavno[[#This Row],[Klasifikacija]],Tabela_EKO_03_03_baterije[Klasifikacija],0),0)&gt;0,"DA","NE")</f>
        <v>NE</v>
      </c>
      <c r="M539" s="15"/>
    </row>
    <row r="540" spans="1:13" ht="30" customHeight="1" thickBot="1" x14ac:dyDescent="0.3">
      <c r="A540" s="11" t="s">
        <v>1272</v>
      </c>
      <c r="B540" s="12" t="str">
        <f>INDEX(Tabela_seznam_klasifikacij[Naziv odpadka],MATCH(Tabela_glavno[[#This Row],[Klasifikacija]],Tabela_seznam_klasifikacij[Klasifikacijska številka],0))</f>
        <v>Olja za izolacijo ali prenos toplote, ki vsebujejo PCB</v>
      </c>
      <c r="C540" s="12" t="str">
        <f>IFERROR(INDEX(Tabela_porocilo_o_nevarnih_lastnostih[Opomba],MATCH(Tabela_glavno[[#This Row],[Klasifikacija]],Tabela_porocilo_o_nevarnih_lastnostih[Klasifikacija],0)),"NE")</f>
        <v>NE</v>
      </c>
      <c r="D54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40" s="13" t="str">
        <f>INDEX(Tabela_zbiralec_EKOL[Dovoljeno zbiranje],MATCH(Tabela_glavno[[#This Row],[Klasifikacija]],Tabela_zbiralec_EKOL[Klasifikacija],0))</f>
        <v>NE</v>
      </c>
      <c r="F540" s="13" t="str">
        <f>INDEX(Tabela_zbiralec_EKOL[Zbirna mesta],MATCH(Tabela_glavno[[#This Row],[Klasifikacija]],Tabela_zbiralec_EKOL[Klasifikacija],0))</f>
        <v/>
      </c>
      <c r="G540" s="13" t="str" cm="1">
        <f t="array" ref="G540">_xlfn.TEXTJOIN(", ",TRUE,IF(Tabela_odstranjevanje[Klasifikacija]=Tabela_glavno[[#This Row],[Klasifikacija]],Tabela_odstranjevanje[Prejemnik],""))</f>
        <v/>
      </c>
      <c r="H540" s="14" t="str">
        <f>IF(IFERROR(MATCH(Tabela_glavno[[#This Row],[Klasifikacija]],Tabela_mesanica_190204[Klasifikacija],0),0)&gt;0,"DA","NE")</f>
        <v>NE</v>
      </c>
      <c r="I540" s="14" t="str" cm="1">
        <f t="array" ref="I5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0" s="14" t="str">
        <f>IF(IFERROR(MATCH(Tabela_glavno[[#This Row],[Klasifikacija]],Tabela_mesanica_190208[Klasifikacija],0),0)&gt;0,"DA","NE")</f>
        <v>NE</v>
      </c>
      <c r="K540" s="14"/>
      <c r="L540" s="14" t="str">
        <f>IF(IFERROR(MATCH(Tabela_glavno[[#This Row],[Klasifikacija]],Tabela_EKO_03_03_baterije[Klasifikacija],0),0)&gt;0,"DA","NE")</f>
        <v>NE</v>
      </c>
      <c r="M540" s="15"/>
    </row>
    <row r="541" spans="1:13" ht="30" customHeight="1" thickBot="1" x14ac:dyDescent="0.3">
      <c r="A541" s="11" t="s">
        <v>1273</v>
      </c>
      <c r="B541" s="12" t="str">
        <f>INDEX(Tabela_seznam_klasifikacij[Naziv odpadka],MATCH(Tabela_glavno[[#This Row],[Klasifikacija]],Tabela_seznam_klasifikacij[Klasifikacijska številka],0))</f>
        <v>Mineralna klorirana olja za izolacijo in prenos toplote, ki niso navedena pod 13 03 01</v>
      </c>
      <c r="C541" s="12" t="str">
        <f>IFERROR(INDEX(Tabela_porocilo_o_nevarnih_lastnostih[Opomba],MATCH(Tabela_glavno[[#This Row],[Klasifikacija]],Tabela_porocilo_o_nevarnih_lastnostih[Klasifikacija],0)),"NE")</f>
        <v>NE</v>
      </c>
      <c r="D54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1" s="13" t="str">
        <f>INDEX(Tabela_zbiralec_EKOL[Dovoljeno zbiranje],MATCH(Tabela_glavno[[#This Row],[Klasifikacija]],Tabela_zbiralec_EKOL[Klasifikacija],0))</f>
        <v>DA</v>
      </c>
      <c r="F541" s="13" t="str">
        <f>INDEX(Tabela_zbiralec_EKOL[Zbirna mesta],MATCH(Tabela_glavno[[#This Row],[Klasifikacija]],Tabela_zbiralec_EKOL[Klasifikacija],0))</f>
        <v>Kamnik, Zvezda</v>
      </c>
      <c r="G541" s="13" t="str" cm="1">
        <f t="array" ref="G541">_xlfn.TEXTJOIN(", ",TRUE,IF(Tabela_odstranjevanje[Klasifikacija]=Tabela_glavno[[#This Row],[Klasifikacija]],Tabela_odstranjevanje[Prejemnik],""))</f>
        <v/>
      </c>
      <c r="H541" s="14" t="str">
        <f>IF(IFERROR(MATCH(Tabela_glavno[[#This Row],[Klasifikacija]],Tabela_mesanica_190204[Klasifikacija],0),0)&gt;0,"DA","NE")</f>
        <v>NE</v>
      </c>
      <c r="I541" s="14" t="str" cm="1">
        <f t="array" ref="I54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1" s="14" t="str">
        <f>IF(IFERROR(MATCH(Tabela_glavno[[#This Row],[Klasifikacija]],Tabela_mesanica_190208[Klasifikacija],0),0)&gt;0,"DA","NE")</f>
        <v>NE</v>
      </c>
      <c r="K541" s="14"/>
      <c r="L541" s="14" t="str">
        <f>IF(IFERROR(MATCH(Tabela_glavno[[#This Row],[Klasifikacija]],Tabela_EKO_03_03_baterije[Klasifikacija],0),0)&gt;0,"DA","NE")</f>
        <v>NE</v>
      </c>
      <c r="M541" s="15"/>
    </row>
    <row r="542" spans="1:13" ht="30" customHeight="1" thickBot="1" x14ac:dyDescent="0.3">
      <c r="A542" s="11" t="s">
        <v>1274</v>
      </c>
      <c r="B542" s="12" t="str">
        <f>INDEX(Tabela_seznam_klasifikacij[Naziv odpadka],MATCH(Tabela_glavno[[#This Row],[Klasifikacija]],Tabela_seznam_klasifikacij[Klasifikacijska številka],0))</f>
        <v>Mineralna neklorirana olja za izolacijo in prenos toplote</v>
      </c>
      <c r="C542" s="12" t="str">
        <f>IFERROR(INDEX(Tabela_porocilo_o_nevarnih_lastnostih[Opomba],MATCH(Tabela_glavno[[#This Row],[Klasifikacija]],Tabela_porocilo_o_nevarnih_lastnostih[Klasifikacija],0)),"NE")</f>
        <v>NE</v>
      </c>
      <c r="D54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2" s="13" t="str">
        <f>INDEX(Tabela_zbiralec_EKOL[Dovoljeno zbiranje],MATCH(Tabela_glavno[[#This Row],[Klasifikacija]],Tabela_zbiralec_EKOL[Klasifikacija],0))</f>
        <v>DA</v>
      </c>
      <c r="F542" s="13" t="str">
        <f>INDEX(Tabela_zbiralec_EKOL[Zbirna mesta],MATCH(Tabela_glavno[[#This Row],[Klasifikacija]],Tabela_zbiralec_EKOL[Klasifikacija],0))</f>
        <v>Kamnik, Zvezda</v>
      </c>
      <c r="G542" s="13" t="str" cm="1">
        <f t="array" ref="G542">_xlfn.TEXTJOIN(", ",TRUE,IF(Tabela_odstranjevanje[Klasifikacija]=Tabela_glavno[[#This Row],[Klasifikacija]],Tabela_odstranjevanje[Prejemnik],""))</f>
        <v/>
      </c>
      <c r="H542" s="14" t="str">
        <f>IF(IFERROR(MATCH(Tabela_glavno[[#This Row],[Klasifikacija]],Tabela_mesanica_190204[Klasifikacija],0),0)&gt;0,"DA","NE")</f>
        <v>NE</v>
      </c>
      <c r="I542" s="14" t="str" cm="1">
        <f t="array" ref="I54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2" s="14" t="str">
        <f>IF(IFERROR(MATCH(Tabela_glavno[[#This Row],[Klasifikacija]],Tabela_mesanica_190208[Klasifikacija],0),0)&gt;0,"DA","NE")</f>
        <v>NE</v>
      </c>
      <c r="K542" s="14"/>
      <c r="L542" s="14" t="str">
        <f>IF(IFERROR(MATCH(Tabela_glavno[[#This Row],[Klasifikacija]],Tabela_EKO_03_03_baterije[Klasifikacija],0),0)&gt;0,"DA","NE")</f>
        <v>NE</v>
      </c>
      <c r="M542" s="15"/>
    </row>
    <row r="543" spans="1:13" ht="30" customHeight="1" thickBot="1" x14ac:dyDescent="0.3">
      <c r="A543" s="11" t="s">
        <v>1275</v>
      </c>
      <c r="B543" s="12" t="str">
        <f>INDEX(Tabela_seznam_klasifikacij[Naziv odpadka],MATCH(Tabela_glavno[[#This Row],[Klasifikacija]],Tabela_seznam_klasifikacij[Klasifikacijska številka],0))</f>
        <v>Sintetična olja za izolacijo in prenos toplote</v>
      </c>
      <c r="C543" s="12" t="str">
        <f>IFERROR(INDEX(Tabela_porocilo_o_nevarnih_lastnostih[Opomba],MATCH(Tabela_glavno[[#This Row],[Klasifikacija]],Tabela_porocilo_o_nevarnih_lastnostih[Klasifikacija],0)),"NE")</f>
        <v>NE</v>
      </c>
      <c r="D54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3" s="13" t="str">
        <f>INDEX(Tabela_zbiralec_EKOL[Dovoljeno zbiranje],MATCH(Tabela_glavno[[#This Row],[Klasifikacija]],Tabela_zbiralec_EKOL[Klasifikacija],0))</f>
        <v>DA</v>
      </c>
      <c r="F543" s="13" t="str">
        <f>INDEX(Tabela_zbiralec_EKOL[Zbirna mesta],MATCH(Tabela_glavno[[#This Row],[Klasifikacija]],Tabela_zbiralec_EKOL[Klasifikacija],0))</f>
        <v>Kamnik, Zvezda</v>
      </c>
      <c r="G543" s="13" t="str" cm="1">
        <f t="array" ref="G543">_xlfn.TEXTJOIN(", ",TRUE,IF(Tabela_odstranjevanje[Klasifikacija]=Tabela_glavno[[#This Row],[Klasifikacija]],Tabela_odstranjevanje[Prejemnik],""))</f>
        <v/>
      </c>
      <c r="H543" s="14" t="str">
        <f>IF(IFERROR(MATCH(Tabela_glavno[[#This Row],[Klasifikacija]],Tabela_mesanica_190204[Klasifikacija],0),0)&gt;0,"DA","NE")</f>
        <v>NE</v>
      </c>
      <c r="I543" s="14" t="str" cm="1">
        <f t="array" ref="I54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3" s="14" t="str">
        <f>IF(IFERROR(MATCH(Tabela_glavno[[#This Row],[Klasifikacija]],Tabela_mesanica_190208[Klasifikacija],0),0)&gt;0,"DA","NE")</f>
        <v>NE</v>
      </c>
      <c r="K543" s="14"/>
      <c r="L543" s="14" t="str">
        <f>IF(IFERROR(MATCH(Tabela_glavno[[#This Row],[Klasifikacija]],Tabela_EKO_03_03_baterije[Klasifikacija],0),0)&gt;0,"DA","NE")</f>
        <v>NE</v>
      </c>
      <c r="M543" s="15"/>
    </row>
    <row r="544" spans="1:13" ht="30" customHeight="1" thickBot="1" x14ac:dyDescent="0.3">
      <c r="A544" s="11" t="s">
        <v>1276</v>
      </c>
      <c r="B544" s="12" t="str">
        <f>INDEX(Tabela_seznam_klasifikacij[Naziv odpadka],MATCH(Tabela_glavno[[#This Row],[Klasifikacija]],Tabela_seznam_klasifikacij[Klasifikacijska številka],0))</f>
        <v>Lahko biorazgradljiva olja za izolacijo in prenos toplote</v>
      </c>
      <c r="C544" s="12" t="str">
        <f>IFERROR(INDEX(Tabela_porocilo_o_nevarnih_lastnostih[Opomba],MATCH(Tabela_glavno[[#This Row],[Klasifikacija]],Tabela_porocilo_o_nevarnih_lastnostih[Klasifikacija],0)),"NE")</f>
        <v>NE</v>
      </c>
      <c r="D54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44" s="13" t="str">
        <f>INDEX(Tabela_zbiralec_EKOL[Dovoljeno zbiranje],MATCH(Tabela_glavno[[#This Row],[Klasifikacija]],Tabela_zbiralec_EKOL[Klasifikacija],0))</f>
        <v>NE</v>
      </c>
      <c r="F544" s="13" t="str">
        <f>INDEX(Tabela_zbiralec_EKOL[Zbirna mesta],MATCH(Tabela_glavno[[#This Row],[Klasifikacija]],Tabela_zbiralec_EKOL[Klasifikacija],0))</f>
        <v/>
      </c>
      <c r="G544" s="13" t="str" cm="1">
        <f t="array" ref="G544">_xlfn.TEXTJOIN(", ",TRUE,IF(Tabela_odstranjevanje[Klasifikacija]=Tabela_glavno[[#This Row],[Klasifikacija]],Tabela_odstranjevanje[Prejemnik],""))</f>
        <v/>
      </c>
      <c r="H544" s="14" t="str">
        <f>IF(IFERROR(MATCH(Tabela_glavno[[#This Row],[Klasifikacija]],Tabela_mesanica_190204[Klasifikacija],0),0)&gt;0,"DA","NE")</f>
        <v>NE</v>
      </c>
      <c r="I544" s="14" t="str" cm="1">
        <f t="array" ref="I54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4" s="14" t="str">
        <f>IF(IFERROR(MATCH(Tabela_glavno[[#This Row],[Klasifikacija]],Tabela_mesanica_190208[Klasifikacija],0),0)&gt;0,"DA","NE")</f>
        <v>NE</v>
      </c>
      <c r="K544" s="14"/>
      <c r="L544" s="14" t="str">
        <f>IF(IFERROR(MATCH(Tabela_glavno[[#This Row],[Klasifikacija]],Tabela_EKO_03_03_baterije[Klasifikacija],0),0)&gt;0,"DA","NE")</f>
        <v>NE</v>
      </c>
      <c r="M544" s="15"/>
    </row>
    <row r="545" spans="1:13" ht="30" customHeight="1" thickBot="1" x14ac:dyDescent="0.3">
      <c r="A545" s="11" t="s">
        <v>1277</v>
      </c>
      <c r="B545" s="12" t="str">
        <f>INDEX(Tabela_seznam_klasifikacij[Naziv odpadka],MATCH(Tabela_glavno[[#This Row],[Klasifikacija]],Tabela_seznam_klasifikacij[Klasifikacijska številka],0))</f>
        <v>Druga olja za izolacijo in prenos toplote</v>
      </c>
      <c r="C545" s="12" t="str">
        <f>IFERROR(INDEX(Tabela_porocilo_o_nevarnih_lastnostih[Opomba],MATCH(Tabela_glavno[[#This Row],[Klasifikacija]],Tabela_porocilo_o_nevarnih_lastnostih[Klasifikacija],0)),"NE")</f>
        <v>NE</v>
      </c>
      <c r="D54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5" s="13" t="str">
        <f>INDEX(Tabela_zbiralec_EKOL[Dovoljeno zbiranje],MATCH(Tabela_glavno[[#This Row],[Klasifikacija]],Tabela_zbiralec_EKOL[Klasifikacija],0))</f>
        <v>DA</v>
      </c>
      <c r="F545" s="13" t="str">
        <f>INDEX(Tabela_zbiralec_EKOL[Zbirna mesta],MATCH(Tabela_glavno[[#This Row],[Klasifikacija]],Tabela_zbiralec_EKOL[Klasifikacija],0))</f>
        <v>Kamnik, Zvezda</v>
      </c>
      <c r="G545" s="13" t="str" cm="1">
        <f t="array" ref="G545">_xlfn.TEXTJOIN(", ",TRUE,IF(Tabela_odstranjevanje[Klasifikacija]=Tabela_glavno[[#This Row],[Klasifikacija]],Tabela_odstranjevanje[Prejemnik],""))</f>
        <v/>
      </c>
      <c r="H545" s="14" t="str">
        <f>IF(IFERROR(MATCH(Tabela_glavno[[#This Row],[Klasifikacija]],Tabela_mesanica_190204[Klasifikacija],0),0)&gt;0,"DA","NE")</f>
        <v>NE</v>
      </c>
      <c r="I545" s="14" t="str" cm="1">
        <f t="array" ref="I54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5" s="14" t="str">
        <f>IF(IFERROR(MATCH(Tabela_glavno[[#This Row],[Klasifikacija]],Tabela_mesanica_190208[Klasifikacija],0),0)&gt;0,"DA","NE")</f>
        <v>NE</v>
      </c>
      <c r="K545" s="14"/>
      <c r="L545" s="14" t="str">
        <f>IF(IFERROR(MATCH(Tabela_glavno[[#This Row],[Klasifikacija]],Tabela_EKO_03_03_baterije[Klasifikacija],0),0)&gt;0,"DA","NE")</f>
        <v>NE</v>
      </c>
      <c r="M545" s="15"/>
    </row>
    <row r="546" spans="1:13" ht="30" customHeight="1" thickBot="1" x14ac:dyDescent="0.3">
      <c r="A546" s="11" t="s">
        <v>1278</v>
      </c>
      <c r="B546" s="12" t="str">
        <f>INDEX(Tabela_seznam_klasifikacij[Naziv odpadka],MATCH(Tabela_glavno[[#This Row],[Klasifikacija]],Tabela_seznam_klasifikacij[Klasifikacijska številka],0))</f>
        <v>Ladijska (kalužna) olja iz notranjega ladijskega prometa</v>
      </c>
      <c r="C546" s="12" t="str">
        <f>IFERROR(INDEX(Tabela_porocilo_o_nevarnih_lastnostih[Opomba],MATCH(Tabela_glavno[[#This Row],[Klasifikacija]],Tabela_porocilo_o_nevarnih_lastnostih[Klasifikacija],0)),"NE")</f>
        <v>NE</v>
      </c>
      <c r="D54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6" s="13" t="str">
        <f>INDEX(Tabela_zbiralec_EKOL[Dovoljeno zbiranje],MATCH(Tabela_glavno[[#This Row],[Klasifikacija]],Tabela_zbiralec_EKOL[Klasifikacija],0))</f>
        <v>DA</v>
      </c>
      <c r="F546" s="13" t="str">
        <f>INDEX(Tabela_zbiralec_EKOL[Zbirna mesta],MATCH(Tabela_glavno[[#This Row],[Klasifikacija]],Tabela_zbiralec_EKOL[Klasifikacija],0))</f>
        <v>Kamnik, Zvezda</v>
      </c>
      <c r="G546" s="13" t="str" cm="1">
        <f t="array" ref="G546">_xlfn.TEXTJOIN(", ",TRUE,IF(Tabela_odstranjevanje[Klasifikacija]=Tabela_glavno[[#This Row],[Klasifikacija]],Tabela_odstranjevanje[Prejemnik],""))</f>
        <v/>
      </c>
      <c r="H546" s="14" t="str">
        <f>IF(IFERROR(MATCH(Tabela_glavno[[#This Row],[Klasifikacija]],Tabela_mesanica_190204[Klasifikacija],0),0)&gt;0,"DA","NE")</f>
        <v>NE</v>
      </c>
      <c r="I546" s="14" t="str" cm="1">
        <f t="array" ref="I54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6" s="14" t="str">
        <f>IF(IFERROR(MATCH(Tabela_glavno[[#This Row],[Klasifikacija]],Tabela_mesanica_190208[Klasifikacija],0),0)&gt;0,"DA","NE")</f>
        <v>NE</v>
      </c>
      <c r="K546" s="14"/>
      <c r="L546" s="14" t="str">
        <f>IF(IFERROR(MATCH(Tabela_glavno[[#This Row],[Klasifikacija]],Tabela_EKO_03_03_baterije[Klasifikacija],0),0)&gt;0,"DA","NE")</f>
        <v>NE</v>
      </c>
      <c r="M546" s="15"/>
    </row>
    <row r="547" spans="1:13" ht="30" customHeight="1" thickBot="1" x14ac:dyDescent="0.3">
      <c r="A547" s="11" t="s">
        <v>1279</v>
      </c>
      <c r="B547" s="12" t="str">
        <f>INDEX(Tabela_seznam_klasifikacij[Naziv odpadka],MATCH(Tabela_glavno[[#This Row],[Klasifikacija]],Tabela_seznam_klasifikacij[Klasifikacijska številka],0))</f>
        <v>Ladijska (kalužna) olja iz odtočnih kanalov na privezih</v>
      </c>
      <c r="C547" s="12" t="str">
        <f>IFERROR(INDEX(Tabela_porocilo_o_nevarnih_lastnostih[Opomba],MATCH(Tabela_glavno[[#This Row],[Klasifikacija]],Tabela_porocilo_o_nevarnih_lastnostih[Klasifikacija],0)),"NE")</f>
        <v>NE</v>
      </c>
      <c r="D54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7" s="13" t="str">
        <f>INDEX(Tabela_zbiralec_EKOL[Dovoljeno zbiranje],MATCH(Tabela_glavno[[#This Row],[Klasifikacija]],Tabela_zbiralec_EKOL[Klasifikacija],0))</f>
        <v>DA</v>
      </c>
      <c r="F547" s="13" t="str">
        <f>INDEX(Tabela_zbiralec_EKOL[Zbirna mesta],MATCH(Tabela_glavno[[#This Row],[Klasifikacija]],Tabela_zbiralec_EKOL[Klasifikacija],0))</f>
        <v>Kamnik, Zvezda</v>
      </c>
      <c r="G547" s="13" t="str" cm="1">
        <f t="array" ref="G547">_xlfn.TEXTJOIN(", ",TRUE,IF(Tabela_odstranjevanje[Klasifikacija]=Tabela_glavno[[#This Row],[Klasifikacija]],Tabela_odstranjevanje[Prejemnik],""))</f>
        <v/>
      </c>
      <c r="H547" s="14" t="str">
        <f>IF(IFERROR(MATCH(Tabela_glavno[[#This Row],[Klasifikacija]],Tabela_mesanica_190204[Klasifikacija],0),0)&gt;0,"DA","NE")</f>
        <v>NE</v>
      </c>
      <c r="I547" s="14" t="str" cm="1">
        <f t="array" ref="I54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7" s="14" t="str">
        <f>IF(IFERROR(MATCH(Tabela_glavno[[#This Row],[Klasifikacija]],Tabela_mesanica_190208[Klasifikacija],0),0)&gt;0,"DA","NE")</f>
        <v>NE</v>
      </c>
      <c r="K547" s="14"/>
      <c r="L547" s="14" t="str">
        <f>IF(IFERROR(MATCH(Tabela_glavno[[#This Row],[Klasifikacija]],Tabela_EKO_03_03_baterije[Klasifikacija],0),0)&gt;0,"DA","NE")</f>
        <v>NE</v>
      </c>
      <c r="M547" s="15"/>
    </row>
    <row r="548" spans="1:13" ht="30" customHeight="1" thickBot="1" x14ac:dyDescent="0.3">
      <c r="A548" s="11" t="s">
        <v>1280</v>
      </c>
      <c r="B548" s="12" t="str">
        <f>INDEX(Tabela_seznam_klasifikacij[Naziv odpadka],MATCH(Tabela_glavno[[#This Row],[Klasifikacija]],Tabela_seznam_klasifikacij[Klasifikacijska številka],0))</f>
        <v>Ladijska (kalužna) olja iz drugega ladijskega prometa</v>
      </c>
      <c r="C548" s="12" t="str">
        <f>IFERROR(INDEX(Tabela_porocilo_o_nevarnih_lastnostih[Opomba],MATCH(Tabela_glavno[[#This Row],[Klasifikacija]],Tabela_porocilo_o_nevarnih_lastnostih[Klasifikacija],0)),"NE")</f>
        <v>NE</v>
      </c>
      <c r="D54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8" s="13" t="str">
        <f>INDEX(Tabela_zbiralec_EKOL[Dovoljeno zbiranje],MATCH(Tabela_glavno[[#This Row],[Klasifikacija]],Tabela_zbiralec_EKOL[Klasifikacija],0))</f>
        <v>DA</v>
      </c>
      <c r="F548" s="13" t="str">
        <f>INDEX(Tabela_zbiralec_EKOL[Zbirna mesta],MATCH(Tabela_glavno[[#This Row],[Klasifikacija]],Tabela_zbiralec_EKOL[Klasifikacija],0))</f>
        <v>Kamnik, Zvezda</v>
      </c>
      <c r="G548" s="13" t="str" cm="1">
        <f t="array" ref="G548">_xlfn.TEXTJOIN(", ",TRUE,IF(Tabela_odstranjevanje[Klasifikacija]=Tabela_glavno[[#This Row],[Klasifikacija]],Tabela_odstranjevanje[Prejemnik],""))</f>
        <v/>
      </c>
      <c r="H548" s="14" t="str">
        <f>IF(IFERROR(MATCH(Tabela_glavno[[#This Row],[Klasifikacija]],Tabela_mesanica_190204[Klasifikacija],0),0)&gt;0,"DA","NE")</f>
        <v>NE</v>
      </c>
      <c r="I548" s="14" t="str" cm="1">
        <f t="array" ref="I54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8" s="14" t="str">
        <f>IF(IFERROR(MATCH(Tabela_glavno[[#This Row],[Klasifikacija]],Tabela_mesanica_190208[Klasifikacija],0),0)&gt;0,"DA","NE")</f>
        <v>NE</v>
      </c>
      <c r="K548" s="14"/>
      <c r="L548" s="14" t="str">
        <f>IF(IFERROR(MATCH(Tabela_glavno[[#This Row],[Klasifikacija]],Tabela_EKO_03_03_baterije[Klasifikacija],0),0)&gt;0,"DA","NE")</f>
        <v>NE</v>
      </c>
      <c r="M548" s="15"/>
    </row>
    <row r="549" spans="1:13" ht="30" customHeight="1" thickBot="1" x14ac:dyDescent="0.3">
      <c r="A549" s="11" t="s">
        <v>74</v>
      </c>
      <c r="B549" s="12" t="str">
        <f>INDEX(Tabela_seznam_klasifikacij[Naziv odpadka],MATCH(Tabela_glavno[[#This Row],[Klasifikacija]],Tabela_seznam_klasifikacij[Klasifikacijska številka],0))</f>
        <v>Trdne snovi iz naprav za ločevanje olja in vode</v>
      </c>
      <c r="C549" s="12" t="str">
        <f>IFERROR(INDEX(Tabela_porocilo_o_nevarnih_lastnostih[Opomba],MATCH(Tabela_glavno[[#This Row],[Klasifikacija]],Tabela_porocilo_o_nevarnih_lastnostih[Klasifikacija],0)),"NE")</f>
        <v>NE</v>
      </c>
      <c r="D54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49" s="13" t="str">
        <f>INDEX(Tabela_zbiralec_EKOL[Dovoljeno zbiranje],MATCH(Tabela_glavno[[#This Row],[Klasifikacija]],Tabela_zbiralec_EKOL[Klasifikacija],0))</f>
        <v>DA</v>
      </c>
      <c r="F549" s="13" t="str">
        <f>INDEX(Tabela_zbiralec_EKOL[Zbirna mesta],MATCH(Tabela_glavno[[#This Row],[Klasifikacija]],Tabela_zbiralec_EKOL[Klasifikacija],0))</f>
        <v>Laze</v>
      </c>
      <c r="G549" s="13" t="str" cm="1">
        <f t="array" ref="G549">_xlfn.TEXTJOIN(", ",TRUE,IF(Tabela_odstranjevanje[Klasifikacija]=Tabela_glavno[[#This Row],[Klasifikacija]],Tabela_odstranjevanje[Prejemnik],""))</f>
        <v/>
      </c>
      <c r="H549" s="14" t="str">
        <f>IF(IFERROR(MATCH(Tabela_glavno[[#This Row],[Klasifikacija]],Tabela_mesanica_190204[Klasifikacija],0),0)&gt;0,"DA","NE")</f>
        <v>DA</v>
      </c>
      <c r="I549" s="14" t="str" cm="1">
        <f t="array" ref="I54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49" s="14" t="str">
        <f>IF(IFERROR(MATCH(Tabela_glavno[[#This Row],[Klasifikacija]],Tabela_mesanica_190208[Klasifikacija],0),0)&gt;0,"DA","NE")</f>
        <v>NE</v>
      </c>
      <c r="K549" s="14"/>
      <c r="L549" s="14" t="str">
        <f>IF(IFERROR(MATCH(Tabela_glavno[[#This Row],[Klasifikacija]],Tabela_EKO_03_03_baterije[Klasifikacija],0),0)&gt;0,"DA","NE")</f>
        <v>NE</v>
      </c>
      <c r="M549" s="15"/>
    </row>
    <row r="550" spans="1:13" ht="30" customHeight="1" thickBot="1" x14ac:dyDescent="0.3">
      <c r="A550" s="11" t="s">
        <v>75</v>
      </c>
      <c r="B550" s="12" t="str">
        <f>INDEX(Tabela_seznam_klasifikacij[Naziv odpadka],MATCH(Tabela_glavno[[#This Row],[Klasifikacija]],Tabela_seznam_klasifikacij[Klasifikacijska številka],0))</f>
        <v>Mulji iz naprav za ločevanje olja in vode</v>
      </c>
      <c r="C550" s="12" t="str">
        <f>IFERROR(INDEX(Tabela_porocilo_o_nevarnih_lastnostih[Opomba],MATCH(Tabela_glavno[[#This Row],[Klasifikacija]],Tabela_porocilo_o_nevarnih_lastnostih[Klasifikacija],0)),"NE")</f>
        <v>NE</v>
      </c>
      <c r="D55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50" s="13" t="str">
        <f>INDEX(Tabela_zbiralec_EKOL[Dovoljeno zbiranje],MATCH(Tabela_glavno[[#This Row],[Klasifikacija]],Tabela_zbiralec_EKOL[Klasifikacija],0))</f>
        <v>DA</v>
      </c>
      <c r="F550" s="13" t="str">
        <f>INDEX(Tabela_zbiralec_EKOL[Zbirna mesta],MATCH(Tabela_glavno[[#This Row],[Klasifikacija]],Tabela_zbiralec_EKOL[Klasifikacija],0))</f>
        <v>Laze</v>
      </c>
      <c r="G550" s="13" t="str" cm="1">
        <f t="array" ref="G550">_xlfn.TEXTJOIN(", ",TRUE,IF(Tabela_odstranjevanje[Klasifikacija]=Tabela_glavno[[#This Row],[Klasifikacija]],Tabela_odstranjevanje[Prejemnik],""))</f>
        <v>Fisher</v>
      </c>
      <c r="H550" s="14" t="str">
        <f>IF(IFERROR(MATCH(Tabela_glavno[[#This Row],[Klasifikacija]],Tabela_mesanica_190204[Klasifikacija],0),0)&gt;0,"DA","NE")</f>
        <v>DA</v>
      </c>
      <c r="I550" s="14" t="str" cm="1">
        <f t="array" ref="I55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550" s="14" t="str">
        <f>IF(IFERROR(MATCH(Tabela_glavno[[#This Row],[Klasifikacija]],Tabela_mesanica_190208[Klasifikacija],0),0)&gt;0,"DA","NE")</f>
        <v>NE</v>
      </c>
      <c r="K550" s="14"/>
      <c r="L550" s="14" t="str">
        <f>IF(IFERROR(MATCH(Tabela_glavno[[#This Row],[Klasifikacija]],Tabela_EKO_03_03_baterije[Klasifikacija],0),0)&gt;0,"DA","NE")</f>
        <v>NE</v>
      </c>
      <c r="M550" s="15"/>
    </row>
    <row r="551" spans="1:13" ht="30" customHeight="1" thickBot="1" x14ac:dyDescent="0.3">
      <c r="A551" s="11" t="s">
        <v>76</v>
      </c>
      <c r="B551" s="12" t="str">
        <f>INDEX(Tabela_seznam_klasifikacij[Naziv odpadka],MATCH(Tabela_glavno[[#This Row],[Klasifikacija]],Tabela_seznam_klasifikacij[Klasifikacijska številka],0))</f>
        <v>Mulji iz lovilcev olj</v>
      </c>
      <c r="C551" s="12" t="str">
        <f>IFERROR(INDEX(Tabela_porocilo_o_nevarnih_lastnostih[Opomba],MATCH(Tabela_glavno[[#This Row],[Klasifikacija]],Tabela_porocilo_o_nevarnih_lastnostih[Klasifikacija],0)),"NE")</f>
        <v>NE</v>
      </c>
      <c r="D55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51" s="13" t="str">
        <f>INDEX(Tabela_zbiralec_EKOL[Dovoljeno zbiranje],MATCH(Tabela_glavno[[#This Row],[Klasifikacija]],Tabela_zbiralec_EKOL[Klasifikacija],0))</f>
        <v>DA</v>
      </c>
      <c r="F551" s="13" t="str">
        <f>INDEX(Tabela_zbiralec_EKOL[Zbirna mesta],MATCH(Tabela_glavno[[#This Row],[Klasifikacija]],Tabela_zbiralec_EKOL[Klasifikacija],0))</f>
        <v>Laze</v>
      </c>
      <c r="G551" s="13" t="str" cm="1">
        <f t="array" ref="G551">_xlfn.TEXTJOIN(", ",TRUE,IF(Tabela_odstranjevanje[Klasifikacija]=Tabela_glavno[[#This Row],[Klasifikacija]],Tabela_odstranjevanje[Prejemnik],""))</f>
        <v/>
      </c>
      <c r="H551" s="14" t="str">
        <f>IF(IFERROR(MATCH(Tabela_glavno[[#This Row],[Klasifikacija]],Tabela_mesanica_190204[Klasifikacija],0),0)&gt;0,"DA","NE")</f>
        <v>DA</v>
      </c>
      <c r="I551" s="14" t="str" cm="1">
        <f t="array" ref="I55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551" s="14" t="str">
        <f>IF(IFERROR(MATCH(Tabela_glavno[[#This Row],[Klasifikacija]],Tabela_mesanica_190208[Klasifikacija],0),0)&gt;0,"DA","NE")</f>
        <v>NE</v>
      </c>
      <c r="K551" s="14"/>
      <c r="L551" s="14" t="str">
        <f>IF(IFERROR(MATCH(Tabela_glavno[[#This Row],[Klasifikacija]],Tabela_EKO_03_03_baterije[Klasifikacija],0),0)&gt;0,"DA","NE")</f>
        <v>NE</v>
      </c>
      <c r="M551" s="15"/>
    </row>
    <row r="552" spans="1:13" ht="30" customHeight="1" thickBot="1" x14ac:dyDescent="0.3">
      <c r="A552" s="11" t="s">
        <v>1281</v>
      </c>
      <c r="B552" s="12" t="str">
        <f>INDEX(Tabela_seznam_klasifikacij[Naziv odpadka],MATCH(Tabela_glavno[[#This Row],[Klasifikacija]],Tabela_seznam_klasifikacij[Klasifikacijska številka],0))</f>
        <v>Olje iz naprav za ločevanje olja in vode</v>
      </c>
      <c r="C552" s="12" t="str">
        <f>IFERROR(INDEX(Tabela_porocilo_o_nevarnih_lastnostih[Opomba],MATCH(Tabela_glavno[[#This Row],[Klasifikacija]],Tabela_porocilo_o_nevarnih_lastnostih[Klasifikacija],0)),"NE")</f>
        <v>NE</v>
      </c>
      <c r="D55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52" s="13" t="str">
        <f>INDEX(Tabela_zbiralec_EKOL[Dovoljeno zbiranje],MATCH(Tabela_glavno[[#This Row],[Klasifikacija]],Tabela_zbiralec_EKOL[Klasifikacija],0))</f>
        <v>DA</v>
      </c>
      <c r="F552" s="13" t="str">
        <f>INDEX(Tabela_zbiralec_EKOL[Zbirna mesta],MATCH(Tabela_glavno[[#This Row],[Klasifikacija]],Tabela_zbiralec_EKOL[Klasifikacija],0))</f>
        <v>Kamnik, Zvezda</v>
      </c>
      <c r="G552" s="13" t="str" cm="1">
        <f t="array" ref="G552">_xlfn.TEXTJOIN(", ",TRUE,IF(Tabela_odstranjevanje[Klasifikacija]=Tabela_glavno[[#This Row],[Klasifikacija]],Tabela_odstranjevanje[Prejemnik],""))</f>
        <v/>
      </c>
      <c r="H552" s="14" t="str">
        <f>IF(IFERROR(MATCH(Tabela_glavno[[#This Row],[Klasifikacija]],Tabela_mesanica_190204[Klasifikacija],0),0)&gt;0,"DA","NE")</f>
        <v>NE</v>
      </c>
      <c r="I552" s="14" t="str" cm="1">
        <f t="array" ref="I55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2" s="14" t="str">
        <f>IF(IFERROR(MATCH(Tabela_glavno[[#This Row],[Klasifikacija]],Tabela_mesanica_190208[Klasifikacija],0),0)&gt;0,"DA","NE")</f>
        <v>NE</v>
      </c>
      <c r="K552" s="14"/>
      <c r="L552" s="14" t="str">
        <f>IF(IFERROR(MATCH(Tabela_glavno[[#This Row],[Klasifikacija]],Tabela_EKO_03_03_baterije[Klasifikacija],0),0)&gt;0,"DA","NE")</f>
        <v>NE</v>
      </c>
      <c r="M552" s="15"/>
    </row>
    <row r="553" spans="1:13" ht="30" customHeight="1" thickBot="1" x14ac:dyDescent="0.3">
      <c r="A553" s="11" t="s">
        <v>1282</v>
      </c>
      <c r="B553" s="12" t="str">
        <f>INDEX(Tabela_seznam_klasifikacij[Naziv odpadka],MATCH(Tabela_glavno[[#This Row],[Klasifikacija]],Tabela_seznam_klasifikacij[Klasifikacijska številka],0))</f>
        <v>Z oljem onesnažena voda iz naprav za ločevanje olja in vode</v>
      </c>
      <c r="C553" s="12" t="str">
        <f>IFERROR(INDEX(Tabela_porocilo_o_nevarnih_lastnostih[Opomba],MATCH(Tabela_glavno[[#This Row],[Klasifikacija]],Tabela_porocilo_o_nevarnih_lastnostih[Klasifikacija],0)),"NE")</f>
        <v>NE</v>
      </c>
      <c r="D55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53" s="13" t="str">
        <f>INDEX(Tabela_zbiralec_EKOL[Dovoljeno zbiranje],MATCH(Tabela_glavno[[#This Row],[Klasifikacija]],Tabela_zbiralec_EKOL[Klasifikacija],0))</f>
        <v>DA</v>
      </c>
      <c r="F553" s="13" t="str">
        <f>INDEX(Tabela_zbiralec_EKOL[Zbirna mesta],MATCH(Tabela_glavno[[#This Row],[Klasifikacija]],Tabela_zbiralec_EKOL[Klasifikacija],0))</f>
        <v>Laze</v>
      </c>
      <c r="G553" s="13" t="str" cm="1">
        <f t="array" ref="G553">_xlfn.TEXTJOIN(", ",TRUE,IF(Tabela_odstranjevanje[Klasifikacija]=Tabela_glavno[[#This Row],[Klasifikacija]],Tabela_odstranjevanje[Prejemnik],""))</f>
        <v>Kemis, CČN</v>
      </c>
      <c r="H553" s="14" t="str">
        <f>IF(IFERROR(MATCH(Tabela_glavno[[#This Row],[Klasifikacija]],Tabela_mesanica_190204[Klasifikacija],0),0)&gt;0,"DA","NE")</f>
        <v>NE</v>
      </c>
      <c r="I553" s="14" t="str" cm="1">
        <f t="array" ref="I55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3" s="14" t="str">
        <f>IF(IFERROR(MATCH(Tabela_glavno[[#This Row],[Klasifikacija]],Tabela_mesanica_190208[Klasifikacija],0),0)&gt;0,"DA","NE")</f>
        <v>NE</v>
      </c>
      <c r="K553" s="14"/>
      <c r="L553" s="14" t="str">
        <f>IF(IFERROR(MATCH(Tabela_glavno[[#This Row],[Klasifikacija]],Tabela_EKO_03_03_baterije[Klasifikacija],0),0)&gt;0,"DA","NE")</f>
        <v>NE</v>
      </c>
      <c r="M553" s="15"/>
    </row>
    <row r="554" spans="1:13" ht="30" customHeight="1" thickBot="1" x14ac:dyDescent="0.3">
      <c r="A554" s="11" t="s">
        <v>77</v>
      </c>
      <c r="B554" s="12" t="str">
        <f>INDEX(Tabela_seznam_klasifikacij[Naziv odpadka],MATCH(Tabela_glavno[[#This Row],[Klasifikacija]],Tabela_seznam_klasifikacij[Klasifikacijska številka],0))</f>
        <v>Mešanica odpadkov iz peščenih komor in naprav za ločevanje olja in vode</v>
      </c>
      <c r="C554" s="12" t="str">
        <f>IFERROR(INDEX(Tabela_porocilo_o_nevarnih_lastnostih[Opomba],MATCH(Tabela_glavno[[#This Row],[Klasifikacija]],Tabela_porocilo_o_nevarnih_lastnostih[Klasifikacija],0)),"NE")</f>
        <v>NE</v>
      </c>
      <c r="D55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54" s="13" t="str">
        <f>INDEX(Tabela_zbiralec_EKOL[Dovoljeno zbiranje],MATCH(Tabela_glavno[[#This Row],[Klasifikacija]],Tabela_zbiralec_EKOL[Klasifikacija],0))</f>
        <v>DA</v>
      </c>
      <c r="F554" s="13" t="str">
        <f>INDEX(Tabela_zbiralec_EKOL[Zbirna mesta],MATCH(Tabela_glavno[[#This Row],[Klasifikacija]],Tabela_zbiralec_EKOL[Klasifikacija],0))</f>
        <v>Laze</v>
      </c>
      <c r="G554" s="13" t="str" cm="1">
        <f t="array" ref="G554">_xlfn.TEXTJOIN(", ",TRUE,IF(Tabela_odstranjevanje[Klasifikacija]=Tabela_glavno[[#This Row],[Klasifikacija]],Tabela_odstranjevanje[Prejemnik],""))</f>
        <v/>
      </c>
      <c r="H554" s="14" t="str">
        <f>IF(IFERROR(MATCH(Tabela_glavno[[#This Row],[Klasifikacija]],Tabela_mesanica_190204[Klasifikacija],0),0)&gt;0,"DA","NE")</f>
        <v>DA</v>
      </c>
      <c r="I554" s="14" t="str" cm="1">
        <f t="array" ref="I55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4" s="14" t="str">
        <f>IF(IFERROR(MATCH(Tabela_glavno[[#This Row],[Klasifikacija]],Tabela_mesanica_190208[Klasifikacija],0),0)&gt;0,"DA","NE")</f>
        <v>NE</v>
      </c>
      <c r="K554" s="14"/>
      <c r="L554" s="14" t="str">
        <f>IF(IFERROR(MATCH(Tabela_glavno[[#This Row],[Klasifikacija]],Tabela_EKO_03_03_baterije[Klasifikacija],0),0)&gt;0,"DA","NE")</f>
        <v>NE</v>
      </c>
      <c r="M554" s="15"/>
    </row>
    <row r="555" spans="1:13" ht="30" customHeight="1" thickBot="1" x14ac:dyDescent="0.3">
      <c r="A555" s="11" t="s">
        <v>162</v>
      </c>
      <c r="B555" s="12" t="str">
        <f>INDEX(Tabela_seznam_klasifikacij[Naziv odpadka],MATCH(Tabela_glavno[[#This Row],[Klasifikacija]],Tabela_seznam_klasifikacij[Klasifikacijska številka],0))</f>
        <v>Kurilno olje in dizel</v>
      </c>
      <c r="C555" s="12" t="str">
        <f>IFERROR(INDEX(Tabela_porocilo_o_nevarnih_lastnostih[Opomba],MATCH(Tabela_glavno[[#This Row],[Klasifikacija]],Tabela_porocilo_o_nevarnih_lastnostih[Klasifikacija],0)),"NE")</f>
        <v>NE</v>
      </c>
      <c r="D55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55" s="13" t="str">
        <f>INDEX(Tabela_zbiralec_EKOL[Dovoljeno zbiranje],MATCH(Tabela_glavno[[#This Row],[Klasifikacija]],Tabela_zbiralec_EKOL[Klasifikacija],0))</f>
        <v>DA</v>
      </c>
      <c r="F555" s="13" t="str">
        <f>INDEX(Tabela_zbiralec_EKOL[Zbirna mesta],MATCH(Tabela_glavno[[#This Row],[Klasifikacija]],Tabela_zbiralec_EKOL[Klasifikacija],0))</f>
        <v>Laze</v>
      </c>
      <c r="G555" s="13" t="str" cm="1">
        <f t="array" ref="G555">_xlfn.TEXTJOIN(", ",TRUE,IF(Tabela_odstranjevanje[Klasifikacija]=Tabela_glavno[[#This Row],[Klasifikacija]],Tabela_odstranjevanje[Prejemnik],""))</f>
        <v>Kemis</v>
      </c>
      <c r="H555" s="14" t="str">
        <f>IF(IFERROR(MATCH(Tabela_glavno[[#This Row],[Klasifikacija]],Tabela_mesanica_190204[Klasifikacija],0),0)&gt;0,"DA","NE")</f>
        <v>NE</v>
      </c>
      <c r="I555" s="14" t="str" cm="1">
        <f t="array" ref="I55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5" s="14" t="str">
        <f>IF(IFERROR(MATCH(Tabela_glavno[[#This Row],[Klasifikacija]],Tabela_mesanica_190208[Klasifikacija],0),0)&gt;0,"DA","NE")</f>
        <v>DA</v>
      </c>
      <c r="K555" s="14"/>
      <c r="L555" s="14" t="str">
        <f>IF(IFERROR(MATCH(Tabela_glavno[[#This Row],[Klasifikacija]],Tabela_EKO_03_03_baterije[Klasifikacija],0),0)&gt;0,"DA","NE")</f>
        <v>NE</v>
      </c>
      <c r="M555" s="15"/>
    </row>
    <row r="556" spans="1:13" ht="30" customHeight="1" thickBot="1" x14ac:dyDescent="0.3">
      <c r="A556" s="11" t="s">
        <v>163</v>
      </c>
      <c r="B556" s="12" t="str">
        <f>INDEX(Tabela_seznam_klasifikacij[Naziv odpadka],MATCH(Tabela_glavno[[#This Row],[Klasifikacija]],Tabela_seznam_klasifikacij[Klasifikacijska številka],0))</f>
        <v>Bencin</v>
      </c>
      <c r="C556" s="12" t="str">
        <f>IFERROR(INDEX(Tabela_porocilo_o_nevarnih_lastnostih[Opomba],MATCH(Tabela_glavno[[#This Row],[Klasifikacija]],Tabela_porocilo_o_nevarnih_lastnostih[Klasifikacija],0)),"NE")</f>
        <v>NE</v>
      </c>
      <c r="D55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56" s="13" t="str">
        <f>INDEX(Tabela_zbiralec_EKOL[Dovoljeno zbiranje],MATCH(Tabela_glavno[[#This Row],[Klasifikacija]],Tabela_zbiralec_EKOL[Klasifikacija],0))</f>
        <v>DA</v>
      </c>
      <c r="F556" s="13" t="str">
        <f>INDEX(Tabela_zbiralec_EKOL[Zbirna mesta],MATCH(Tabela_glavno[[#This Row],[Klasifikacija]],Tabela_zbiralec_EKOL[Klasifikacija],0))</f>
        <v>Laze</v>
      </c>
      <c r="G556" s="13" t="str" cm="1">
        <f t="array" ref="G556">_xlfn.TEXTJOIN(", ",TRUE,IF(Tabela_odstranjevanje[Klasifikacija]=Tabela_glavno[[#This Row],[Klasifikacija]],Tabela_odstranjevanje[Prejemnik],""))</f>
        <v>Kemis</v>
      </c>
      <c r="H556" s="14" t="str">
        <f>IF(IFERROR(MATCH(Tabela_glavno[[#This Row],[Klasifikacija]],Tabela_mesanica_190204[Klasifikacija],0),0)&gt;0,"DA","NE")</f>
        <v>NE</v>
      </c>
      <c r="I556" s="14" t="str" cm="1">
        <f t="array" ref="I55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6" s="14" t="str">
        <f>IF(IFERROR(MATCH(Tabela_glavno[[#This Row],[Klasifikacija]],Tabela_mesanica_190208[Klasifikacija],0),0)&gt;0,"DA","NE")</f>
        <v>DA</v>
      </c>
      <c r="K556" s="14"/>
      <c r="L556" s="14" t="str">
        <f>IF(IFERROR(MATCH(Tabela_glavno[[#This Row],[Klasifikacija]],Tabela_EKO_03_03_baterije[Klasifikacija],0),0)&gt;0,"DA","NE")</f>
        <v>NE</v>
      </c>
      <c r="M556" s="15"/>
    </row>
    <row r="557" spans="1:13" ht="30" customHeight="1" thickBot="1" x14ac:dyDescent="0.3">
      <c r="A557" s="11" t="s">
        <v>164</v>
      </c>
      <c r="B557" s="12" t="str">
        <f>INDEX(Tabela_seznam_klasifikacij[Naziv odpadka],MATCH(Tabela_glavno[[#This Row],[Klasifikacija]],Tabela_seznam_klasifikacij[Klasifikacijska številka],0))</f>
        <v>Druga goriva, tudi mešanice</v>
      </c>
      <c r="C557" s="12" t="str">
        <f>IFERROR(INDEX(Tabela_porocilo_o_nevarnih_lastnostih[Opomba],MATCH(Tabela_glavno[[#This Row],[Klasifikacija]],Tabela_porocilo_o_nevarnih_lastnostih[Klasifikacija],0)),"NE")</f>
        <v>NE</v>
      </c>
      <c r="D55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57" s="13" t="str">
        <f>INDEX(Tabela_zbiralec_EKOL[Dovoljeno zbiranje],MATCH(Tabela_glavno[[#This Row],[Klasifikacija]],Tabela_zbiralec_EKOL[Klasifikacija],0))</f>
        <v>DA</v>
      </c>
      <c r="F557" s="13" t="str">
        <f>INDEX(Tabela_zbiralec_EKOL[Zbirna mesta],MATCH(Tabela_glavno[[#This Row],[Klasifikacija]],Tabela_zbiralec_EKOL[Klasifikacija],0))</f>
        <v>Laze</v>
      </c>
      <c r="G557" s="13" t="str" cm="1">
        <f t="array" ref="G557">_xlfn.TEXTJOIN(", ",TRUE,IF(Tabela_odstranjevanje[Klasifikacija]=Tabela_glavno[[#This Row],[Klasifikacija]],Tabela_odstranjevanje[Prejemnik],""))</f>
        <v>Kemis</v>
      </c>
      <c r="H557" s="14" t="str">
        <f>IF(IFERROR(MATCH(Tabela_glavno[[#This Row],[Klasifikacija]],Tabela_mesanica_190204[Klasifikacija],0),0)&gt;0,"DA","NE")</f>
        <v>NE</v>
      </c>
      <c r="I557" s="14" t="str" cm="1">
        <f t="array" ref="I55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7" s="14" t="str">
        <f>IF(IFERROR(MATCH(Tabela_glavno[[#This Row],[Klasifikacija]],Tabela_mesanica_190208[Klasifikacija],0),0)&gt;0,"DA","NE")</f>
        <v>DA</v>
      </c>
      <c r="K557" s="14"/>
      <c r="L557" s="14" t="str">
        <f>IF(IFERROR(MATCH(Tabela_glavno[[#This Row],[Klasifikacija]],Tabela_EKO_03_03_baterije[Klasifikacija],0),0)&gt;0,"DA","NE")</f>
        <v>NE</v>
      </c>
      <c r="M557" s="15"/>
    </row>
    <row r="558" spans="1:13" ht="30" customHeight="1" thickBot="1" x14ac:dyDescent="0.3">
      <c r="A558" s="11" t="s">
        <v>78</v>
      </c>
      <c r="B558" s="12" t="str">
        <f>INDEX(Tabela_seznam_klasifikacij[Naziv odpadka],MATCH(Tabela_glavno[[#This Row],[Klasifikacija]],Tabela_seznam_klasifikacij[Klasifikacijska številka],0))</f>
        <v>Mulji ali emulzije iz razsoljevanja</v>
      </c>
      <c r="C558" s="12" t="str">
        <f>IFERROR(INDEX(Tabela_porocilo_o_nevarnih_lastnostih[Opomba],MATCH(Tabela_glavno[[#This Row],[Klasifikacija]],Tabela_porocilo_o_nevarnih_lastnostih[Klasifikacija],0)),"NE")</f>
        <v>NE</v>
      </c>
      <c r="D55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58" s="13" t="str">
        <f>INDEX(Tabela_zbiralec_EKOL[Dovoljeno zbiranje],MATCH(Tabela_glavno[[#This Row],[Klasifikacija]],Tabela_zbiralec_EKOL[Klasifikacija],0))</f>
        <v>DA</v>
      </c>
      <c r="F558" s="13" t="str">
        <f>INDEX(Tabela_zbiralec_EKOL[Zbirna mesta],MATCH(Tabela_glavno[[#This Row],[Klasifikacija]],Tabela_zbiralec_EKOL[Klasifikacija],0))</f>
        <v>Laze</v>
      </c>
      <c r="G558" s="13" t="str" cm="1">
        <f t="array" ref="G558">_xlfn.TEXTJOIN(", ",TRUE,IF(Tabela_odstranjevanje[Klasifikacija]=Tabela_glavno[[#This Row],[Klasifikacija]],Tabela_odstranjevanje[Prejemnik],""))</f>
        <v/>
      </c>
      <c r="H558" s="14" t="str">
        <f>IF(IFERROR(MATCH(Tabela_glavno[[#This Row],[Klasifikacija]],Tabela_mesanica_190204[Klasifikacija],0),0)&gt;0,"DA","NE")</f>
        <v>DA</v>
      </c>
      <c r="I558" s="14" t="str" cm="1">
        <f t="array" ref="I55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8" s="14" t="str">
        <f>IF(IFERROR(MATCH(Tabela_glavno[[#This Row],[Klasifikacija]],Tabela_mesanica_190208[Klasifikacija],0),0)&gt;0,"DA","NE")</f>
        <v>NE</v>
      </c>
      <c r="K558" s="14"/>
      <c r="L558" s="14" t="str">
        <f>IF(IFERROR(MATCH(Tabela_glavno[[#This Row],[Klasifikacija]],Tabela_EKO_03_03_baterije[Klasifikacija],0),0)&gt;0,"DA","NE")</f>
        <v>NE</v>
      </c>
      <c r="M558" s="15"/>
    </row>
    <row r="559" spans="1:13" ht="30" customHeight="1" thickBot="1" x14ac:dyDescent="0.3">
      <c r="A559" s="11" t="s">
        <v>1283</v>
      </c>
      <c r="B559" s="12" t="str">
        <f>INDEX(Tabela_seznam_klasifikacij[Naziv odpadka],MATCH(Tabela_glavno[[#This Row],[Klasifikacija]],Tabela_seznam_klasifikacij[Klasifikacijska številka],0))</f>
        <v>Druge emulzije</v>
      </c>
      <c r="C559" s="12" t="str">
        <f>IFERROR(INDEX(Tabela_porocilo_o_nevarnih_lastnostih[Opomba],MATCH(Tabela_glavno[[#This Row],[Klasifikacija]],Tabela_porocilo_o_nevarnih_lastnostih[Klasifikacija],0)),"NE")</f>
        <v>NE</v>
      </c>
      <c r="D55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59" s="13" t="str">
        <f>INDEX(Tabela_zbiralec_EKOL[Dovoljeno zbiranje],MATCH(Tabela_glavno[[#This Row],[Klasifikacija]],Tabela_zbiralec_EKOL[Klasifikacija],0))</f>
        <v>DA</v>
      </c>
      <c r="F559" s="13" t="str">
        <f>INDEX(Tabela_zbiralec_EKOL[Zbirna mesta],MATCH(Tabela_glavno[[#This Row],[Klasifikacija]],Tabela_zbiralec_EKOL[Klasifikacija],0))</f>
        <v>Laze</v>
      </c>
      <c r="G559" s="13" t="str" cm="1">
        <f t="array" ref="G559">_xlfn.TEXTJOIN(", ",TRUE,IF(Tabela_odstranjevanje[Klasifikacija]=Tabela_glavno[[#This Row],[Klasifikacija]],Tabela_odstranjevanje[Prejemnik],""))</f>
        <v/>
      </c>
      <c r="H559" s="14" t="str">
        <f>IF(IFERROR(MATCH(Tabela_glavno[[#This Row],[Klasifikacija]],Tabela_mesanica_190204[Klasifikacija],0),0)&gt;0,"DA","NE")</f>
        <v>NE</v>
      </c>
      <c r="I559" s="14" t="str" cm="1">
        <f t="array" ref="I55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59" s="14" t="str">
        <f>IF(IFERROR(MATCH(Tabela_glavno[[#This Row],[Klasifikacija]],Tabela_mesanica_190208[Klasifikacija],0),0)&gt;0,"DA","NE")</f>
        <v>NE</v>
      </c>
      <c r="K559" s="14"/>
      <c r="L559" s="14" t="str">
        <f>IF(IFERROR(MATCH(Tabela_glavno[[#This Row],[Klasifikacija]],Tabela_EKO_03_03_baterije[Klasifikacija],0),0)&gt;0,"DA","NE")</f>
        <v>NE</v>
      </c>
      <c r="M559" s="15"/>
    </row>
    <row r="560" spans="1:13" ht="30" customHeight="1" thickBot="1" x14ac:dyDescent="0.3">
      <c r="A560" s="11" t="s">
        <v>1284</v>
      </c>
      <c r="B560" s="12" t="str">
        <f>INDEX(Tabela_seznam_klasifikacij[Naziv odpadka],MATCH(Tabela_glavno[[#This Row],[Klasifikacija]],Tabela_seznam_klasifikacij[Klasifikacijska številka],0))</f>
        <v>Drugi tovrstni odpadki</v>
      </c>
      <c r="C560" s="12" t="str">
        <f>IFERROR(INDEX(Tabela_porocilo_o_nevarnih_lastnostih[Opomba],MATCH(Tabela_glavno[[#This Row],[Klasifikacija]],Tabela_porocilo_o_nevarnih_lastnostih[Klasifikacija],0)),"NE")</f>
        <v>NE</v>
      </c>
      <c r="D56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60" s="13" t="str">
        <f>INDEX(Tabela_zbiralec_EKOL[Dovoljeno zbiranje],MATCH(Tabela_glavno[[#This Row],[Klasifikacija]],Tabela_zbiralec_EKOL[Klasifikacija],0))</f>
        <v>DA</v>
      </c>
      <c r="F560" s="13" t="str">
        <f>INDEX(Tabela_zbiralec_EKOL[Zbirna mesta],MATCH(Tabela_glavno[[#This Row],[Klasifikacija]],Tabela_zbiralec_EKOL[Klasifikacija],0))</f>
        <v>Laze</v>
      </c>
      <c r="G560" s="13" t="str" cm="1">
        <f t="array" ref="G560">_xlfn.TEXTJOIN(", ",TRUE,IF(Tabela_odstranjevanje[Klasifikacija]=Tabela_glavno[[#This Row],[Klasifikacija]],Tabela_odstranjevanje[Prejemnik],""))</f>
        <v/>
      </c>
      <c r="H560" s="14" t="str">
        <f>IF(IFERROR(MATCH(Tabela_glavno[[#This Row],[Klasifikacija]],Tabela_mesanica_190204[Klasifikacija],0),0)&gt;0,"DA","NE")</f>
        <v>NE</v>
      </c>
      <c r="I560" s="14" t="str" cm="1">
        <f t="array" ref="I56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0" s="14" t="str">
        <f>IF(IFERROR(MATCH(Tabela_glavno[[#This Row],[Klasifikacija]],Tabela_mesanica_190208[Klasifikacija],0),0)&gt;0,"DA","NE")</f>
        <v>NE</v>
      </c>
      <c r="K560" s="14"/>
      <c r="L560" s="14" t="str">
        <f>IF(IFERROR(MATCH(Tabela_glavno[[#This Row],[Klasifikacija]],Tabela_EKO_03_03_baterije[Klasifikacija],0),0)&gt;0,"DA","NE")</f>
        <v>NE</v>
      </c>
      <c r="M560" s="15"/>
    </row>
    <row r="561" spans="1:13" ht="30" customHeight="1" thickBot="1" x14ac:dyDescent="0.3">
      <c r="A561" s="11" t="s">
        <v>165</v>
      </c>
      <c r="B561" s="12" t="str">
        <f>INDEX(Tabela_seznam_klasifikacij[Naziv odpadka],MATCH(Tabela_glavno[[#This Row],[Klasifikacija]],Tabela_seznam_klasifikacij[Klasifikacijska številka],0))</f>
        <v>Klorofluoroogljiki, HCFC, HFC</v>
      </c>
      <c r="C561" s="12" t="str">
        <f>IFERROR(INDEX(Tabela_porocilo_o_nevarnih_lastnostih[Opomba],MATCH(Tabela_glavno[[#This Row],[Klasifikacija]],Tabela_porocilo_o_nevarnih_lastnostih[Klasifikacija],0)),"NE")</f>
        <v>NE</v>
      </c>
      <c r="D56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61" s="13" t="str">
        <f>INDEX(Tabela_zbiralec_EKOL[Dovoljeno zbiranje],MATCH(Tabela_glavno[[#This Row],[Klasifikacija]],Tabela_zbiralec_EKOL[Klasifikacija],0))</f>
        <v>DA</v>
      </c>
      <c r="F561" s="13" t="str">
        <f>INDEX(Tabela_zbiralec_EKOL[Zbirna mesta],MATCH(Tabela_glavno[[#This Row],[Klasifikacija]],Tabela_zbiralec_EKOL[Klasifikacija],0))</f>
        <v>Laze</v>
      </c>
      <c r="G561" s="13" t="str" cm="1">
        <f t="array" ref="G561">_xlfn.TEXTJOIN(", ",TRUE,IF(Tabela_odstranjevanje[Klasifikacija]=Tabela_glavno[[#This Row],[Klasifikacija]],Tabela_odstranjevanje[Prejemnik],""))</f>
        <v/>
      </c>
      <c r="H561" s="14" t="str">
        <f>IF(IFERROR(MATCH(Tabela_glavno[[#This Row],[Klasifikacija]],Tabela_mesanica_190204[Klasifikacija],0),0)&gt;0,"DA","NE")</f>
        <v>NE</v>
      </c>
      <c r="I561" s="14" t="str" cm="1">
        <f t="array" ref="I56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1" s="14" t="str">
        <f>IF(IFERROR(MATCH(Tabela_glavno[[#This Row],[Klasifikacija]],Tabela_mesanica_190208[Klasifikacija],0),0)&gt;0,"DA","NE")</f>
        <v>DA</v>
      </c>
      <c r="K561" s="14"/>
      <c r="L561" s="14" t="str">
        <f>IF(IFERROR(MATCH(Tabela_glavno[[#This Row],[Klasifikacija]],Tabela_EKO_03_03_baterije[Klasifikacija],0),0)&gt;0,"DA","NE")</f>
        <v>NE</v>
      </c>
      <c r="M561" s="15"/>
    </row>
    <row r="562" spans="1:13" ht="30" customHeight="1" thickBot="1" x14ac:dyDescent="0.3">
      <c r="A562" s="11" t="s">
        <v>178</v>
      </c>
      <c r="B562" s="12" t="str">
        <f>INDEX(Tabela_seznam_klasifikacij[Naziv odpadka],MATCH(Tabela_glavno[[#This Row],[Klasifikacija]],Tabela_seznam_klasifikacij[Klasifikacijska številka],0))</f>
        <v>Druga halogenirana topila in mešanice topil</v>
      </c>
      <c r="C562" s="12" t="str">
        <f>IFERROR(INDEX(Tabela_porocilo_o_nevarnih_lastnostih[Opomba],MATCH(Tabela_glavno[[#This Row],[Klasifikacija]],Tabela_porocilo_o_nevarnih_lastnostih[Klasifikacija],0)),"NE")</f>
        <v>NE</v>
      </c>
      <c r="D56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62" s="13" t="str">
        <f>INDEX(Tabela_zbiralec_EKOL[Dovoljeno zbiranje],MATCH(Tabela_glavno[[#This Row],[Klasifikacija]],Tabela_zbiralec_EKOL[Klasifikacija],0))</f>
        <v>DA</v>
      </c>
      <c r="F562" s="13" t="str">
        <f>INDEX(Tabela_zbiralec_EKOL[Zbirna mesta],MATCH(Tabela_glavno[[#This Row],[Klasifikacija]],Tabela_zbiralec_EKOL[Klasifikacija],0))</f>
        <v>Laze</v>
      </c>
      <c r="G562" s="13" t="str" cm="1">
        <f t="array" ref="G562">_xlfn.TEXTJOIN(", ",TRUE,IF(Tabela_odstranjevanje[Klasifikacija]=Tabela_glavno[[#This Row],[Klasifikacija]],Tabela_odstranjevanje[Prejemnik],""))</f>
        <v/>
      </c>
      <c r="H562" s="14" t="str">
        <f>IF(IFERROR(MATCH(Tabela_glavno[[#This Row],[Klasifikacija]],Tabela_mesanica_190204[Klasifikacija],0),0)&gt;0,"DA","NE")</f>
        <v>NE</v>
      </c>
      <c r="I562" s="14" t="str" cm="1">
        <f t="array" ref="I56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2" s="14" t="str">
        <f>IF(IFERROR(MATCH(Tabela_glavno[[#This Row],[Klasifikacija]],Tabela_mesanica_190208[Klasifikacija],0),0)&gt;0,"DA","NE")</f>
        <v>DA</v>
      </c>
      <c r="K562" s="14"/>
      <c r="L562" s="14" t="str">
        <f>IF(IFERROR(MATCH(Tabela_glavno[[#This Row],[Klasifikacija]],Tabela_EKO_03_03_baterije[Klasifikacija],0),0)&gt;0,"DA","NE")</f>
        <v>NE</v>
      </c>
      <c r="M562" s="15"/>
    </row>
    <row r="563" spans="1:13" ht="30" customHeight="1" thickBot="1" x14ac:dyDescent="0.3">
      <c r="A563" s="11" t="s">
        <v>166</v>
      </c>
      <c r="B563" s="12" t="str">
        <f>INDEX(Tabela_seznam_klasifikacij[Naziv odpadka],MATCH(Tabela_glavno[[#This Row],[Klasifikacija]],Tabela_seznam_klasifikacij[Klasifikacijska številka],0))</f>
        <v>Druga topila in mešanice topil</v>
      </c>
      <c r="C563" s="12" t="str">
        <f>IFERROR(INDEX(Tabela_porocilo_o_nevarnih_lastnostih[Opomba],MATCH(Tabela_glavno[[#This Row],[Klasifikacija]],Tabela_porocilo_o_nevarnih_lastnostih[Klasifikacija],0)),"NE")</f>
        <v>NE</v>
      </c>
      <c r="D56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63" s="13" t="str">
        <f>INDEX(Tabela_zbiralec_EKOL[Dovoljeno zbiranje],MATCH(Tabela_glavno[[#This Row],[Klasifikacija]],Tabela_zbiralec_EKOL[Klasifikacija],0))</f>
        <v>DA</v>
      </c>
      <c r="F563" s="13" t="str">
        <f>INDEX(Tabela_zbiralec_EKOL[Zbirna mesta],MATCH(Tabela_glavno[[#This Row],[Klasifikacija]],Tabela_zbiralec_EKOL[Klasifikacija],0))</f>
        <v>Laze</v>
      </c>
      <c r="G563" s="13" t="str" cm="1">
        <f t="array" ref="G563">_xlfn.TEXTJOIN(", ",TRUE,IF(Tabela_odstranjevanje[Klasifikacija]=Tabela_glavno[[#This Row],[Klasifikacija]],Tabela_odstranjevanje[Prejemnik],""))</f>
        <v>Kemis</v>
      </c>
      <c r="H563" s="14" t="str">
        <f>IF(IFERROR(MATCH(Tabela_glavno[[#This Row],[Klasifikacija]],Tabela_mesanica_190204[Klasifikacija],0),0)&gt;0,"DA","NE")</f>
        <v>NE</v>
      </c>
      <c r="I563" s="14" t="str" cm="1">
        <f t="array" ref="I56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3" s="14" t="str">
        <f>IF(IFERROR(MATCH(Tabela_glavno[[#This Row],[Klasifikacija]],Tabela_mesanica_190208[Klasifikacija],0),0)&gt;0,"DA","NE")</f>
        <v>DA</v>
      </c>
      <c r="K563" s="14"/>
      <c r="L563" s="14" t="str">
        <f>IF(IFERROR(MATCH(Tabela_glavno[[#This Row],[Klasifikacija]],Tabela_EKO_03_03_baterije[Klasifikacija],0),0)&gt;0,"DA","NE")</f>
        <v>NE</v>
      </c>
      <c r="M563" s="15"/>
    </row>
    <row r="564" spans="1:13" ht="30" customHeight="1" thickBot="1" x14ac:dyDescent="0.3">
      <c r="A564" s="11" t="s">
        <v>79</v>
      </c>
      <c r="B564" s="12" t="str">
        <f>INDEX(Tabela_seznam_klasifikacij[Naziv odpadka],MATCH(Tabela_glavno[[#This Row],[Klasifikacija]],Tabela_seznam_klasifikacij[Klasifikacijska številka],0))</f>
        <v>Mulji ali trdni odpadki, ki vsebujejo halogenirana topila</v>
      </c>
      <c r="C564" s="12" t="str">
        <f>IFERROR(INDEX(Tabela_porocilo_o_nevarnih_lastnostih[Opomba],MATCH(Tabela_glavno[[#This Row],[Klasifikacija]],Tabela_porocilo_o_nevarnih_lastnostih[Klasifikacija],0)),"NE")</f>
        <v>NE</v>
      </c>
      <c r="D56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64" s="13" t="str">
        <f>INDEX(Tabela_zbiralec_EKOL[Dovoljeno zbiranje],MATCH(Tabela_glavno[[#This Row],[Klasifikacija]],Tabela_zbiralec_EKOL[Klasifikacija],0))</f>
        <v>DA</v>
      </c>
      <c r="F564" s="13" t="str">
        <f>INDEX(Tabela_zbiralec_EKOL[Zbirna mesta],MATCH(Tabela_glavno[[#This Row],[Klasifikacija]],Tabela_zbiralec_EKOL[Klasifikacija],0))</f>
        <v>Laze</v>
      </c>
      <c r="G564" s="13" t="str" cm="1">
        <f t="array" ref="G564">_xlfn.TEXTJOIN(", ",TRUE,IF(Tabela_odstranjevanje[Klasifikacija]=Tabela_glavno[[#This Row],[Klasifikacija]],Tabela_odstranjevanje[Prejemnik],""))</f>
        <v/>
      </c>
      <c r="H564" s="14" t="str">
        <f>IF(IFERROR(MATCH(Tabela_glavno[[#This Row],[Klasifikacija]],Tabela_mesanica_190204[Klasifikacija],0),0)&gt;0,"DA","NE")</f>
        <v>DA</v>
      </c>
      <c r="I564" s="14" t="str" cm="1">
        <f t="array" ref="I56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564" s="14" t="str">
        <f>IF(IFERROR(MATCH(Tabela_glavno[[#This Row],[Klasifikacija]],Tabela_mesanica_190208[Klasifikacija],0),0)&gt;0,"DA","NE")</f>
        <v>NE</v>
      </c>
      <c r="K564" s="14"/>
      <c r="L564" s="14" t="str">
        <f>IF(IFERROR(MATCH(Tabela_glavno[[#This Row],[Klasifikacija]],Tabela_EKO_03_03_baterije[Klasifikacija],0),0)&gt;0,"DA","NE")</f>
        <v>NE</v>
      </c>
      <c r="M564" s="15"/>
    </row>
    <row r="565" spans="1:13" ht="30" customHeight="1" thickBot="1" x14ac:dyDescent="0.3">
      <c r="A565" s="11" t="s">
        <v>80</v>
      </c>
      <c r="B565" s="12" t="str">
        <f>INDEX(Tabela_seznam_klasifikacij[Naziv odpadka],MATCH(Tabela_glavno[[#This Row],[Klasifikacija]],Tabela_seznam_klasifikacij[Klasifikacijska številka],0))</f>
        <v>Mulji ali trdni odpadki, ki vsebujejo druga topila</v>
      </c>
      <c r="C565" s="12" t="str">
        <f>IFERROR(INDEX(Tabela_porocilo_o_nevarnih_lastnostih[Opomba],MATCH(Tabela_glavno[[#This Row],[Klasifikacija]],Tabela_porocilo_o_nevarnih_lastnostih[Klasifikacija],0)),"NE")</f>
        <v>NE</v>
      </c>
      <c r="D56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65" s="13" t="str">
        <f>INDEX(Tabela_zbiralec_EKOL[Dovoljeno zbiranje],MATCH(Tabela_glavno[[#This Row],[Klasifikacija]],Tabela_zbiralec_EKOL[Klasifikacija],0))</f>
        <v>DA</v>
      </c>
      <c r="F565" s="13" t="str">
        <f>INDEX(Tabela_zbiralec_EKOL[Zbirna mesta],MATCH(Tabela_glavno[[#This Row],[Klasifikacija]],Tabela_zbiralec_EKOL[Klasifikacija],0))</f>
        <v>Laze</v>
      </c>
      <c r="G565" s="13" t="str" cm="1">
        <f t="array" ref="G565">_xlfn.TEXTJOIN(", ",TRUE,IF(Tabela_odstranjevanje[Klasifikacija]=Tabela_glavno[[#This Row],[Klasifikacija]],Tabela_odstranjevanje[Prejemnik],""))</f>
        <v/>
      </c>
      <c r="H565" s="14" t="str">
        <f>IF(IFERROR(MATCH(Tabela_glavno[[#This Row],[Klasifikacija]],Tabela_mesanica_190204[Klasifikacija],0),0)&gt;0,"DA","NE")</f>
        <v>DA</v>
      </c>
      <c r="I565" s="14" t="str" cm="1">
        <f t="array" ref="I56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565" s="14" t="str">
        <f>IF(IFERROR(MATCH(Tabela_glavno[[#This Row],[Klasifikacija]],Tabela_mesanica_190208[Klasifikacija],0),0)&gt;0,"DA","NE")</f>
        <v>NE</v>
      </c>
      <c r="K565" s="14"/>
      <c r="L565" s="14" t="str">
        <f>IF(IFERROR(MATCH(Tabela_glavno[[#This Row],[Klasifikacija]],Tabela_EKO_03_03_baterije[Klasifikacija],0),0)&gt;0,"DA","NE")</f>
        <v>NE</v>
      </c>
      <c r="M565" s="15"/>
    </row>
    <row r="566" spans="1:13" ht="30" customHeight="1" thickBot="1" x14ac:dyDescent="0.3">
      <c r="A566" s="11" t="s">
        <v>81</v>
      </c>
      <c r="B566" s="12" t="str">
        <f>INDEX(Tabela_seznam_klasifikacij[Naziv odpadka],MATCH(Tabela_glavno[[#This Row],[Klasifikacija]],Tabela_seznam_klasifikacij[Klasifikacijska številka],0))</f>
        <v>Papirna in kartonska embalaža</v>
      </c>
      <c r="C566" s="12" t="str">
        <f>IFERROR(INDEX(Tabela_porocilo_o_nevarnih_lastnostih[Opomba],MATCH(Tabela_glavno[[#This Row],[Klasifikacija]],Tabela_porocilo_o_nevarnih_lastnostih[Klasifikacija],0)),"NE")</f>
        <v>NE</v>
      </c>
      <c r="D56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66" s="13" t="str">
        <f>INDEX(Tabela_zbiralec_EKOL[Dovoljeno zbiranje],MATCH(Tabela_glavno[[#This Row],[Klasifikacija]],Tabela_zbiralec_EKOL[Klasifikacija],0))</f>
        <v>NE</v>
      </c>
      <c r="F566" s="13" t="str">
        <f>INDEX(Tabela_zbiralec_EKOL[Zbirna mesta],MATCH(Tabela_glavno[[#This Row],[Klasifikacija]],Tabela_zbiralec_EKOL[Klasifikacija],0))</f>
        <v/>
      </c>
      <c r="G566" s="13" t="str" cm="1">
        <f t="array" ref="G566">_xlfn.TEXTJOIN(", ",TRUE,IF(Tabela_odstranjevanje[Klasifikacija]=Tabela_glavno[[#This Row],[Klasifikacija]],Tabela_odstranjevanje[Prejemnik],""))</f>
        <v/>
      </c>
      <c r="H566" s="14" t="str">
        <f>IF(IFERROR(MATCH(Tabela_glavno[[#This Row],[Klasifikacija]],Tabela_mesanica_190204[Klasifikacija],0),0)&gt;0,"DA","NE")</f>
        <v>NE</v>
      </c>
      <c r="I566" s="14" t="str" cm="1">
        <f t="array" ref="I56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6" s="14" t="str">
        <f>IF(IFERROR(MATCH(Tabela_glavno[[#This Row],[Klasifikacija]],Tabela_mesanica_190208[Klasifikacija],0),0)&gt;0,"DA","NE")</f>
        <v>NE</v>
      </c>
      <c r="K566" s="14"/>
      <c r="L566" s="14" t="str">
        <f>IF(IFERROR(MATCH(Tabela_glavno[[#This Row],[Klasifikacija]],Tabela_EKO_03_03_baterije[Klasifikacija],0),0)&gt;0,"DA","NE")</f>
        <v>NE</v>
      </c>
      <c r="M566" s="15"/>
    </row>
    <row r="567" spans="1:13" ht="30" customHeight="1" thickBot="1" x14ac:dyDescent="0.3">
      <c r="A567" s="11" t="s">
        <v>82</v>
      </c>
      <c r="B567" s="12" t="str">
        <f>INDEX(Tabela_seznam_klasifikacij[Naziv odpadka],MATCH(Tabela_glavno[[#This Row],[Klasifikacija]],Tabela_seznam_klasifikacij[Klasifikacijska številka],0))</f>
        <v>Plastična embalaža</v>
      </c>
      <c r="C567" s="12" t="str">
        <f>IFERROR(INDEX(Tabela_porocilo_o_nevarnih_lastnostih[Opomba],MATCH(Tabela_glavno[[#This Row],[Klasifikacija]],Tabela_porocilo_o_nevarnih_lastnostih[Klasifikacija],0)),"NE")</f>
        <v>NE</v>
      </c>
      <c r="D56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67" s="13" t="str">
        <f>INDEX(Tabela_zbiralec_EKOL[Dovoljeno zbiranje],MATCH(Tabela_glavno[[#This Row],[Klasifikacija]],Tabela_zbiralec_EKOL[Klasifikacija],0))</f>
        <v>DA</v>
      </c>
      <c r="F567" s="13" t="str">
        <f>INDEX(Tabela_zbiralec_EKOL[Zbirna mesta],MATCH(Tabela_glavno[[#This Row],[Klasifikacija]],Tabela_zbiralec_EKOL[Klasifikacija],0))</f>
        <v>Laze</v>
      </c>
      <c r="G567" s="13" t="str" cm="1">
        <f t="array" ref="G567">_xlfn.TEXTJOIN(", ",TRUE,IF(Tabela_odstranjevanje[Klasifikacija]=Tabela_glavno[[#This Row],[Klasifikacija]],Tabela_odstranjevanje[Prejemnik],""))</f>
        <v>Komteks</v>
      </c>
      <c r="H567" s="14" t="str">
        <f>IF(IFERROR(MATCH(Tabela_glavno[[#This Row],[Klasifikacija]],Tabela_mesanica_190204[Klasifikacija],0),0)&gt;0,"DA","NE")</f>
        <v>NE</v>
      </c>
      <c r="I567" s="14" t="str" cm="1">
        <f t="array" ref="I56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7" s="14" t="str">
        <f>IF(IFERROR(MATCH(Tabela_glavno[[#This Row],[Klasifikacija]],Tabela_mesanica_190208[Klasifikacija],0),0)&gt;0,"DA","NE")</f>
        <v>NE</v>
      </c>
      <c r="K567" s="14"/>
      <c r="L567" s="14" t="str">
        <f>IF(IFERROR(MATCH(Tabela_glavno[[#This Row],[Klasifikacija]],Tabela_EKO_03_03_baterije[Klasifikacija],0),0)&gt;0,"DA","NE")</f>
        <v>NE</v>
      </c>
      <c r="M567" s="15"/>
    </row>
    <row r="568" spans="1:13" ht="30" customHeight="1" thickBot="1" x14ac:dyDescent="0.3">
      <c r="A568" s="11" t="s">
        <v>83</v>
      </c>
      <c r="B568" s="12" t="str">
        <f>INDEX(Tabela_seznam_klasifikacij[Naziv odpadka],MATCH(Tabela_glavno[[#This Row],[Klasifikacija]],Tabela_seznam_klasifikacij[Klasifikacijska številka],0))</f>
        <v>Lesena embalaža</v>
      </c>
      <c r="C568" s="12" t="str">
        <f>IFERROR(INDEX(Tabela_porocilo_o_nevarnih_lastnostih[Opomba],MATCH(Tabela_glavno[[#This Row],[Klasifikacija]],Tabela_porocilo_o_nevarnih_lastnostih[Klasifikacija],0)),"NE")</f>
        <v>NE</v>
      </c>
      <c r="D56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68" s="13" t="str">
        <f>INDEX(Tabela_zbiralec_EKOL[Dovoljeno zbiranje],MATCH(Tabela_glavno[[#This Row],[Klasifikacija]],Tabela_zbiralec_EKOL[Klasifikacija],0))</f>
        <v>DA</v>
      </c>
      <c r="F568" s="13" t="str">
        <f>INDEX(Tabela_zbiralec_EKOL[Zbirna mesta],MATCH(Tabela_glavno[[#This Row],[Klasifikacija]],Tabela_zbiralec_EKOL[Klasifikacija],0))</f>
        <v>Laze</v>
      </c>
      <c r="G568" s="13" t="str" cm="1">
        <f t="array" ref="G568">_xlfn.TEXTJOIN(", ",TRUE,IF(Tabela_odstranjevanje[Klasifikacija]=Tabela_glavno[[#This Row],[Klasifikacija]],Tabela_odstranjevanje[Prejemnik],""))</f>
        <v/>
      </c>
      <c r="H568" s="14" t="str">
        <f>IF(IFERROR(MATCH(Tabela_glavno[[#This Row],[Klasifikacija]],Tabela_mesanica_190204[Klasifikacija],0),0)&gt;0,"DA","NE")</f>
        <v>NE</v>
      </c>
      <c r="I568" s="14" t="str" cm="1">
        <f t="array" ref="I56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8" s="14" t="str">
        <f>IF(IFERROR(MATCH(Tabela_glavno[[#This Row],[Klasifikacija]],Tabela_mesanica_190208[Klasifikacija],0),0)&gt;0,"DA","NE")</f>
        <v>NE</v>
      </c>
      <c r="K568" s="14"/>
      <c r="L568" s="14" t="str">
        <f>IF(IFERROR(MATCH(Tabela_glavno[[#This Row],[Klasifikacija]],Tabela_EKO_03_03_baterije[Klasifikacija],0),0)&gt;0,"DA","NE")</f>
        <v>NE</v>
      </c>
      <c r="M568" s="15"/>
    </row>
    <row r="569" spans="1:13" ht="30" customHeight="1" thickBot="1" x14ac:dyDescent="0.3">
      <c r="A569" s="11" t="s">
        <v>84</v>
      </c>
      <c r="B569" s="12" t="str">
        <f>INDEX(Tabela_seznam_klasifikacij[Naziv odpadka],MATCH(Tabela_glavno[[#This Row],[Klasifikacija]],Tabela_seznam_klasifikacij[Klasifikacijska številka],0))</f>
        <v>Kovinska embalaža</v>
      </c>
      <c r="C569" s="12" t="str">
        <f>IFERROR(INDEX(Tabela_porocilo_o_nevarnih_lastnostih[Opomba],MATCH(Tabela_glavno[[#This Row],[Klasifikacija]],Tabela_porocilo_o_nevarnih_lastnostih[Klasifikacija],0)),"NE")</f>
        <v>NE</v>
      </c>
      <c r="D56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69" s="13" t="str">
        <f>INDEX(Tabela_zbiralec_EKOL[Dovoljeno zbiranje],MATCH(Tabela_glavno[[#This Row],[Klasifikacija]],Tabela_zbiralec_EKOL[Klasifikacija],0))</f>
        <v>DA</v>
      </c>
      <c r="F569" s="13" t="str">
        <f>INDEX(Tabela_zbiralec_EKOL[Zbirna mesta],MATCH(Tabela_glavno[[#This Row],[Klasifikacija]],Tabela_zbiralec_EKOL[Klasifikacija],0))</f>
        <v>Laze</v>
      </c>
      <c r="G569" s="13" t="str" cm="1">
        <f t="array" ref="G569">_xlfn.TEXTJOIN(", ",TRUE,IF(Tabela_odstranjevanje[Klasifikacija]=Tabela_glavno[[#This Row],[Klasifikacija]],Tabela_odstranjevanje[Prejemnik],""))</f>
        <v>Dinos, Brdo</v>
      </c>
      <c r="H569" s="14" t="str">
        <f>IF(IFERROR(MATCH(Tabela_glavno[[#This Row],[Klasifikacija]],Tabela_mesanica_190204[Klasifikacija],0),0)&gt;0,"DA","NE")</f>
        <v>NE</v>
      </c>
      <c r="I569" s="14" t="str" cm="1">
        <f t="array" ref="I56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69" s="14" t="str">
        <f>IF(IFERROR(MATCH(Tabela_glavno[[#This Row],[Klasifikacija]],Tabela_mesanica_190208[Klasifikacija],0),0)&gt;0,"DA","NE")</f>
        <v>NE</v>
      </c>
      <c r="K569" s="14"/>
      <c r="L569" s="14" t="str">
        <f>IF(IFERROR(MATCH(Tabela_glavno[[#This Row],[Klasifikacija]],Tabela_EKO_03_03_baterije[Klasifikacija],0),0)&gt;0,"DA","NE")</f>
        <v>NE</v>
      </c>
      <c r="M569" s="15"/>
    </row>
    <row r="570" spans="1:13" ht="30" customHeight="1" thickBot="1" x14ac:dyDescent="0.3">
      <c r="A570" s="11" t="s">
        <v>1285</v>
      </c>
      <c r="B570" s="12" t="str">
        <f>INDEX(Tabela_seznam_klasifikacij[Naziv odpadka],MATCH(Tabela_glavno[[#This Row],[Klasifikacija]],Tabela_seznam_klasifikacij[Klasifikacijska številka],0))</f>
        <v>Sestavljena (kompozitna) embalaža</v>
      </c>
      <c r="C570" s="12" t="str">
        <f>IFERROR(INDEX(Tabela_porocilo_o_nevarnih_lastnostih[Opomba],MATCH(Tabela_glavno[[#This Row],[Klasifikacija]],Tabela_porocilo_o_nevarnih_lastnostih[Klasifikacija],0)),"NE")</f>
        <v>NE</v>
      </c>
      <c r="D57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70" s="13" t="str">
        <f>INDEX(Tabela_zbiralec_EKOL[Dovoljeno zbiranje],MATCH(Tabela_glavno[[#This Row],[Klasifikacija]],Tabela_zbiralec_EKOL[Klasifikacija],0))</f>
        <v>NE</v>
      </c>
      <c r="F570" s="13" t="str">
        <f>INDEX(Tabela_zbiralec_EKOL[Zbirna mesta],MATCH(Tabela_glavno[[#This Row],[Klasifikacija]],Tabela_zbiralec_EKOL[Klasifikacija],0))</f>
        <v/>
      </c>
      <c r="G570" s="13" t="str" cm="1">
        <f t="array" ref="G570">_xlfn.TEXTJOIN(", ",TRUE,IF(Tabela_odstranjevanje[Klasifikacija]=Tabela_glavno[[#This Row],[Klasifikacija]],Tabela_odstranjevanje[Prejemnik],""))</f>
        <v/>
      </c>
      <c r="H570" s="14" t="str">
        <f>IF(IFERROR(MATCH(Tabela_glavno[[#This Row],[Klasifikacija]],Tabela_mesanica_190204[Klasifikacija],0),0)&gt;0,"DA","NE")</f>
        <v>NE</v>
      </c>
      <c r="I570" s="14" t="str" cm="1">
        <f t="array" ref="I57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70" s="14" t="str">
        <f>IF(IFERROR(MATCH(Tabela_glavno[[#This Row],[Klasifikacija]],Tabela_mesanica_190208[Klasifikacija],0),0)&gt;0,"DA","NE")</f>
        <v>NE</v>
      </c>
      <c r="K570" s="14"/>
      <c r="L570" s="14" t="str">
        <f>IF(IFERROR(MATCH(Tabela_glavno[[#This Row],[Klasifikacija]],Tabela_EKO_03_03_baterije[Klasifikacija],0),0)&gt;0,"DA","NE")</f>
        <v>NE</v>
      </c>
      <c r="M570" s="15"/>
    </row>
    <row r="571" spans="1:13" ht="30" customHeight="1" thickBot="1" x14ac:dyDescent="0.3">
      <c r="A571" s="11" t="s">
        <v>85</v>
      </c>
      <c r="B571" s="12" t="str">
        <f>INDEX(Tabela_seznam_klasifikacij[Naziv odpadka],MATCH(Tabela_glavno[[#This Row],[Klasifikacija]],Tabela_seznam_klasifikacij[Klasifikacijska številka],0))</f>
        <v>Mešana embalaža</v>
      </c>
      <c r="C571" s="12" t="str">
        <f>IFERROR(INDEX(Tabela_porocilo_o_nevarnih_lastnostih[Opomba],MATCH(Tabela_glavno[[#This Row],[Klasifikacija]],Tabela_porocilo_o_nevarnih_lastnostih[Klasifikacija],0)),"NE")</f>
        <v>NE</v>
      </c>
      <c r="D57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71" s="13" t="str">
        <f>INDEX(Tabela_zbiralec_EKOL[Dovoljeno zbiranje],MATCH(Tabela_glavno[[#This Row],[Klasifikacija]],Tabela_zbiralec_EKOL[Klasifikacija],0))</f>
        <v>DA</v>
      </c>
      <c r="F571" s="13" t="str">
        <f>INDEX(Tabela_zbiralec_EKOL[Zbirna mesta],MATCH(Tabela_glavno[[#This Row],[Klasifikacija]],Tabela_zbiralec_EKOL[Klasifikacija],0))</f>
        <v>Savska loka, Laze</v>
      </c>
      <c r="G571" s="13" t="str" cm="1">
        <f t="array" ref="G571">_xlfn.TEXTJOIN(", ",TRUE,IF(Tabela_odstranjevanje[Klasifikacija]=Tabela_glavno[[#This Row],[Klasifikacija]],Tabela_odstranjevanje[Prejemnik],""))</f>
        <v/>
      </c>
      <c r="H571" s="14" t="str">
        <f>IF(IFERROR(MATCH(Tabela_glavno[[#This Row],[Klasifikacija]],Tabela_mesanica_190204[Klasifikacija],0),0)&gt;0,"DA","NE")</f>
        <v>NE</v>
      </c>
      <c r="I571" s="14" t="str" cm="1">
        <f t="array" ref="I57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71" s="14" t="str">
        <f>IF(IFERROR(MATCH(Tabela_glavno[[#This Row],[Klasifikacija]],Tabela_mesanica_190208[Klasifikacija],0),0)&gt;0,"DA","NE")</f>
        <v>NE</v>
      </c>
      <c r="K571" s="14"/>
      <c r="L571" s="14" t="str">
        <f>IF(IFERROR(MATCH(Tabela_glavno[[#This Row],[Klasifikacija]],Tabela_EKO_03_03_baterije[Klasifikacija],0),0)&gt;0,"DA","NE")</f>
        <v>NE</v>
      </c>
      <c r="M571" s="15"/>
    </row>
    <row r="572" spans="1:13" ht="30" customHeight="1" thickBot="1" x14ac:dyDescent="0.3">
      <c r="A572" s="11" t="s">
        <v>1286</v>
      </c>
      <c r="B572" s="12" t="str">
        <f>INDEX(Tabela_seznam_klasifikacij[Naziv odpadka],MATCH(Tabela_glavno[[#This Row],[Klasifikacija]],Tabela_seznam_klasifikacij[Klasifikacijska številka],0))</f>
        <v>Steklena embalaža</v>
      </c>
      <c r="C572" s="12" t="str">
        <f>IFERROR(INDEX(Tabela_porocilo_o_nevarnih_lastnostih[Opomba],MATCH(Tabela_glavno[[#This Row],[Klasifikacija]],Tabela_porocilo_o_nevarnih_lastnostih[Klasifikacija],0)),"NE")</f>
        <v>NE</v>
      </c>
      <c r="D57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72" s="13" t="str">
        <f>INDEX(Tabela_zbiralec_EKOL[Dovoljeno zbiranje],MATCH(Tabela_glavno[[#This Row],[Klasifikacija]],Tabela_zbiralec_EKOL[Klasifikacija],0))</f>
        <v>NE</v>
      </c>
      <c r="F572" s="13" t="str">
        <f>INDEX(Tabela_zbiralec_EKOL[Zbirna mesta],MATCH(Tabela_glavno[[#This Row],[Klasifikacija]],Tabela_zbiralec_EKOL[Klasifikacija],0))</f>
        <v/>
      </c>
      <c r="G572" s="13" t="str" cm="1">
        <f t="array" ref="G572">_xlfn.TEXTJOIN(", ",TRUE,IF(Tabela_odstranjevanje[Klasifikacija]=Tabela_glavno[[#This Row],[Klasifikacija]],Tabela_odstranjevanje[Prejemnik],""))</f>
        <v/>
      </c>
      <c r="H572" s="14" t="str">
        <f>IF(IFERROR(MATCH(Tabela_glavno[[#This Row],[Klasifikacija]],Tabela_mesanica_190204[Klasifikacija],0),0)&gt;0,"DA","NE")</f>
        <v>NE</v>
      </c>
      <c r="I572" s="14" t="str" cm="1">
        <f t="array" ref="I57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72" s="14" t="str">
        <f>IF(IFERROR(MATCH(Tabela_glavno[[#This Row],[Klasifikacija]],Tabela_mesanica_190208[Klasifikacija],0),0)&gt;0,"DA","NE")</f>
        <v>NE</v>
      </c>
      <c r="K572" s="14"/>
      <c r="L572" s="14" t="str">
        <f>IF(IFERROR(MATCH(Tabela_glavno[[#This Row],[Klasifikacija]],Tabela_EKO_03_03_baterije[Klasifikacija],0),0)&gt;0,"DA","NE")</f>
        <v>NE</v>
      </c>
      <c r="M572" s="15"/>
    </row>
    <row r="573" spans="1:13" ht="30" customHeight="1" thickBot="1" x14ac:dyDescent="0.3">
      <c r="A573" s="11" t="s">
        <v>86</v>
      </c>
      <c r="B573" s="12" t="str">
        <f>INDEX(Tabela_seznam_klasifikacij[Naziv odpadka],MATCH(Tabela_glavno[[#This Row],[Klasifikacija]],Tabela_seznam_klasifikacij[Klasifikacijska številka],0))</f>
        <v>Embalaža iz tekstila</v>
      </c>
      <c r="C573" s="12" t="str">
        <f>IFERROR(INDEX(Tabela_porocilo_o_nevarnih_lastnostih[Opomba],MATCH(Tabela_glavno[[#This Row],[Klasifikacija]],Tabela_porocilo_o_nevarnih_lastnostih[Klasifikacija],0)),"NE")</f>
        <v>NE</v>
      </c>
      <c r="D57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73" s="13" t="str">
        <f>INDEX(Tabela_zbiralec_EKOL[Dovoljeno zbiranje],MATCH(Tabela_glavno[[#This Row],[Klasifikacija]],Tabela_zbiralec_EKOL[Klasifikacija],0))</f>
        <v>NE</v>
      </c>
      <c r="F573" s="13" t="str">
        <f>INDEX(Tabela_zbiralec_EKOL[Zbirna mesta],MATCH(Tabela_glavno[[#This Row],[Klasifikacija]],Tabela_zbiralec_EKOL[Klasifikacija],0))</f>
        <v/>
      </c>
      <c r="G573" s="13" t="str" cm="1">
        <f t="array" ref="G573">_xlfn.TEXTJOIN(", ",TRUE,IF(Tabela_odstranjevanje[Klasifikacija]=Tabela_glavno[[#This Row],[Klasifikacija]],Tabela_odstranjevanje[Prejemnik],""))</f>
        <v/>
      </c>
      <c r="H573" s="14" t="str">
        <f>IF(IFERROR(MATCH(Tabela_glavno[[#This Row],[Klasifikacija]],Tabela_mesanica_190204[Klasifikacija],0),0)&gt;0,"DA","NE")</f>
        <v>NE</v>
      </c>
      <c r="I573" s="14" t="str" cm="1">
        <f t="array" ref="I57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73" s="14" t="str">
        <f>IF(IFERROR(MATCH(Tabela_glavno[[#This Row],[Klasifikacija]],Tabela_mesanica_190208[Klasifikacija],0),0)&gt;0,"DA","NE")</f>
        <v>NE</v>
      </c>
      <c r="K573" s="14"/>
      <c r="L573" s="14" t="str">
        <f>IF(IFERROR(MATCH(Tabela_glavno[[#This Row],[Klasifikacija]],Tabela_EKO_03_03_baterije[Klasifikacija],0),0)&gt;0,"DA","NE")</f>
        <v>NE</v>
      </c>
      <c r="M573" s="15"/>
    </row>
    <row r="574" spans="1:13" ht="30" customHeight="1" thickBot="1" x14ac:dyDescent="0.3">
      <c r="A574" s="11" t="s">
        <v>87</v>
      </c>
      <c r="B574" s="12" t="str">
        <f>INDEX(Tabela_seznam_klasifikacij[Naziv odpadka],MATCH(Tabela_glavno[[#This Row],[Klasifikacija]],Tabela_seznam_klasifikacij[Klasifikacijska številka],0))</f>
        <v>Embalaža, ki vsebuje ostanke nevarnih snovi ali je onesnažena z nevarnimi snovmi</v>
      </c>
      <c r="C574" s="12" t="str">
        <f>IFERROR(INDEX(Tabela_porocilo_o_nevarnih_lastnostih[Opomba],MATCH(Tabela_glavno[[#This Row],[Klasifikacija]],Tabela_porocilo_o_nevarnih_lastnostih[Klasifikacija],0)),"NE")</f>
        <v>NE</v>
      </c>
      <c r="D57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74" s="13" t="str">
        <f>INDEX(Tabela_zbiralec_EKOL[Dovoljeno zbiranje],MATCH(Tabela_glavno[[#This Row],[Klasifikacija]],Tabela_zbiralec_EKOL[Klasifikacija],0))</f>
        <v>DA</v>
      </c>
      <c r="F574" s="13" t="str">
        <f>INDEX(Tabela_zbiralec_EKOL[Zbirna mesta],MATCH(Tabela_glavno[[#This Row],[Klasifikacija]],Tabela_zbiralec_EKOL[Klasifikacija],0))</f>
        <v>Laze</v>
      </c>
      <c r="G574" s="13" t="str" cm="1">
        <f t="array" ref="G574">_xlfn.TEXTJOIN(", ",TRUE,IF(Tabela_odstranjevanje[Klasifikacija]=Tabela_glavno[[#This Row],[Klasifikacija]],Tabela_odstranjevanje[Prejemnik],""))</f>
        <v/>
      </c>
      <c r="H574" s="14" t="str">
        <f>IF(IFERROR(MATCH(Tabela_glavno[[#This Row],[Klasifikacija]],Tabela_mesanica_190204[Klasifikacija],0),0)&gt;0,"DA","NE")</f>
        <v>DA</v>
      </c>
      <c r="I574" s="14" t="str" cm="1">
        <f t="array" ref="I57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 AGR</v>
      </c>
      <c r="J574" s="14" t="str">
        <f>IF(IFERROR(MATCH(Tabela_glavno[[#This Row],[Klasifikacija]],Tabela_mesanica_190208[Klasifikacija],0),0)&gt;0,"DA","NE")</f>
        <v>NE</v>
      </c>
      <c r="K574" s="14"/>
      <c r="L574" s="14" t="str">
        <f>IF(IFERROR(MATCH(Tabela_glavno[[#This Row],[Klasifikacija]],Tabela_EKO_03_03_baterije[Klasifikacija],0),0)&gt;0,"DA","NE")</f>
        <v>NE</v>
      </c>
      <c r="M574" s="15"/>
    </row>
    <row r="575" spans="1:13" ht="30" customHeight="1" thickBot="1" x14ac:dyDescent="0.3">
      <c r="A575" s="11" t="s">
        <v>183</v>
      </c>
      <c r="B575" s="12" t="str">
        <f>INDEX(Tabela_seznam_klasifikacij[Naziv odpadka],MATCH(Tabela_glavno[[#This Row],[Klasifikacija]],Tabela_seznam_klasifikacij[Klasifikacijska številka],0))</f>
        <v>Kovinska embalaža, ki vsebuje nevaren trden oklop (npr. iz azbesta), vključno s praznimi tlačnimi posodami</v>
      </c>
      <c r="C575" s="12" t="str">
        <f>IFERROR(INDEX(Tabela_porocilo_o_nevarnih_lastnostih[Opomba],MATCH(Tabela_glavno[[#This Row],[Klasifikacija]],Tabela_porocilo_o_nevarnih_lastnostih[Klasifikacija],0)),"NE")</f>
        <v>NE</v>
      </c>
      <c r="D57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75" s="13" t="str">
        <f>INDEX(Tabela_zbiralec_EKOL[Dovoljeno zbiranje],MATCH(Tabela_glavno[[#This Row],[Klasifikacija]],Tabela_zbiralec_EKOL[Klasifikacija],0))</f>
        <v>DA</v>
      </c>
      <c r="F575" s="13" t="str">
        <f>INDEX(Tabela_zbiralec_EKOL[Zbirna mesta],MATCH(Tabela_glavno[[#This Row],[Klasifikacija]],Tabela_zbiralec_EKOL[Klasifikacija],0))</f>
        <v>Laze</v>
      </c>
      <c r="G575" s="13" t="str" cm="1">
        <f t="array" ref="G575">_xlfn.TEXTJOIN(", ",TRUE,IF(Tabela_odstranjevanje[Klasifikacija]=Tabela_glavno[[#This Row],[Klasifikacija]],Tabela_odstranjevanje[Prejemnik],""))</f>
        <v/>
      </c>
      <c r="H575" s="14" t="str">
        <f>IF(IFERROR(MATCH(Tabela_glavno[[#This Row],[Klasifikacija]],Tabela_mesanica_190204[Klasifikacija],0),0)&gt;0,"DA","NE")</f>
        <v>DA</v>
      </c>
      <c r="I575" s="14" t="str" cm="1">
        <f t="array" ref="I57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75" s="14" t="str">
        <f>IF(IFERROR(MATCH(Tabela_glavno[[#This Row],[Klasifikacija]],Tabela_mesanica_190208[Klasifikacija],0),0)&gt;0,"DA","NE")</f>
        <v>NE</v>
      </c>
      <c r="K575" s="14"/>
      <c r="L575" s="14" t="str">
        <f>IF(IFERROR(MATCH(Tabela_glavno[[#This Row],[Klasifikacija]],Tabela_EKO_03_03_baterije[Klasifikacija],0),0)&gt;0,"DA","NE")</f>
        <v>NE</v>
      </c>
      <c r="M575" s="15"/>
    </row>
    <row r="576" spans="1:13" ht="30" customHeight="1" thickBot="1" x14ac:dyDescent="0.3">
      <c r="A576" s="11" t="s">
        <v>88</v>
      </c>
      <c r="B576" s="12" t="str">
        <f>INDEX(Tabela_seznam_klasifikacij[Naziv odpadka],MATCH(Tabela_glavno[[#This Row],[Klasifikacija]],Tabela_seznam_klasifikacij[Klasifikacijska številka],0))</f>
        <v>Absorbenti, filtrirna sredstva (tudi oljni filtri, ki niso navedeni drugje), čistilne krpe, zaščitna oblačila, onesnaženi z nevarnimi snovmi</v>
      </c>
      <c r="C576" s="12" t="str">
        <f>IFERROR(INDEX(Tabela_porocilo_o_nevarnih_lastnostih[Opomba],MATCH(Tabela_glavno[[#This Row],[Klasifikacija]],Tabela_porocilo_o_nevarnih_lastnostih[Klasifikacija],0)),"NE")</f>
        <v>NE</v>
      </c>
      <c r="D57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76" s="13" t="str">
        <f>INDEX(Tabela_zbiralec_EKOL[Dovoljeno zbiranje],MATCH(Tabela_glavno[[#This Row],[Klasifikacija]],Tabela_zbiralec_EKOL[Klasifikacija],0))</f>
        <v>DA</v>
      </c>
      <c r="F576" s="13" t="str">
        <f>INDEX(Tabela_zbiralec_EKOL[Zbirna mesta],MATCH(Tabela_glavno[[#This Row],[Klasifikacija]],Tabela_zbiralec_EKOL[Klasifikacija],0))</f>
        <v>Laze</v>
      </c>
      <c r="G576" s="13" t="str" cm="1">
        <f t="array" ref="G576">_xlfn.TEXTJOIN(", ",TRUE,IF(Tabela_odstranjevanje[Klasifikacija]=Tabela_glavno[[#This Row],[Klasifikacija]],Tabela_odstranjevanje[Prejemnik],""))</f>
        <v>Fisher</v>
      </c>
      <c r="H576" s="14" t="str">
        <f>IF(IFERROR(MATCH(Tabela_glavno[[#This Row],[Klasifikacija]],Tabela_mesanica_190204[Klasifikacija],0),0)&gt;0,"DA","NE")</f>
        <v>DA</v>
      </c>
      <c r="I576" s="14" t="str" cm="1">
        <f t="array" ref="I57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 AGR</v>
      </c>
      <c r="J576" s="14" t="str">
        <f>IF(IFERROR(MATCH(Tabela_glavno[[#This Row],[Klasifikacija]],Tabela_mesanica_190208[Klasifikacija],0),0)&gt;0,"DA","NE")</f>
        <v>NE</v>
      </c>
      <c r="K576" s="14"/>
      <c r="L576" s="14" t="str">
        <f>IF(IFERROR(MATCH(Tabela_glavno[[#This Row],[Klasifikacija]],Tabela_EKO_03_03_baterije[Klasifikacija],0),0)&gt;0,"DA","NE")</f>
        <v>NE</v>
      </c>
      <c r="M576" s="15"/>
    </row>
    <row r="577" spans="1:13" ht="30" customHeight="1" thickBot="1" x14ac:dyDescent="0.3">
      <c r="A577" s="11" t="s">
        <v>89</v>
      </c>
      <c r="B577" s="12" t="str">
        <f>INDEX(Tabela_seznam_klasifikacij[Naziv odpadka],MATCH(Tabela_glavno[[#This Row],[Klasifikacija]],Tabela_seznam_klasifikacij[Klasifikacijska številka],0))</f>
        <v>Absorbenti, filtrirna sredstva, čistilne krpe in zaščitna oblačila, ki niso navedeni pod 15 02 02</v>
      </c>
      <c r="C577" s="12" t="str">
        <f>IFERROR(INDEX(Tabela_porocilo_o_nevarnih_lastnostih[Opomba],MATCH(Tabela_glavno[[#This Row],[Klasifikacija]],Tabela_porocilo_o_nevarnih_lastnostih[Klasifikacija],0)),"NE")</f>
        <v>NE</v>
      </c>
      <c r="D57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77" s="13" t="str">
        <f>INDEX(Tabela_zbiralec_EKOL[Dovoljeno zbiranje],MATCH(Tabela_glavno[[#This Row],[Klasifikacija]],Tabela_zbiralec_EKOL[Klasifikacija],0))</f>
        <v>DA</v>
      </c>
      <c r="F577" s="13" t="str">
        <f>INDEX(Tabela_zbiralec_EKOL[Zbirna mesta],MATCH(Tabela_glavno[[#This Row],[Klasifikacija]],Tabela_zbiralec_EKOL[Klasifikacija],0))</f>
        <v>Laze</v>
      </c>
      <c r="G577" s="13" t="str" cm="1">
        <f t="array" ref="G577">_xlfn.TEXTJOIN(", ",TRUE,IF(Tabela_odstranjevanje[Klasifikacija]=Tabela_glavno[[#This Row],[Klasifikacija]],Tabela_odstranjevanje[Prejemnik],""))</f>
        <v/>
      </c>
      <c r="H577" s="14" t="str">
        <f>IF(IFERROR(MATCH(Tabela_glavno[[#This Row],[Klasifikacija]],Tabela_mesanica_190204[Klasifikacija],0),0)&gt;0,"DA","NE")</f>
        <v>NE</v>
      </c>
      <c r="I577" s="14" t="str" cm="1">
        <f t="array" ref="I57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577" s="14" t="str">
        <f>IF(IFERROR(MATCH(Tabela_glavno[[#This Row],[Klasifikacija]],Tabela_mesanica_190208[Klasifikacija],0),0)&gt;0,"DA","NE")</f>
        <v>NE</v>
      </c>
      <c r="K577" s="14"/>
      <c r="L577" s="14" t="str">
        <f>IF(IFERROR(MATCH(Tabela_glavno[[#This Row],[Klasifikacija]],Tabela_EKO_03_03_baterije[Klasifikacija],0),0)&gt;0,"DA","NE")</f>
        <v>NE</v>
      </c>
      <c r="M577" s="15"/>
    </row>
    <row r="578" spans="1:13" ht="30" customHeight="1" thickBot="1" x14ac:dyDescent="0.3">
      <c r="A578" s="11" t="s">
        <v>1287</v>
      </c>
      <c r="B578" s="12" t="str">
        <f>INDEX(Tabela_seznam_klasifikacij[Naziv odpadka],MATCH(Tabela_glavno[[#This Row],[Klasifikacija]],Tabela_seznam_klasifikacij[Klasifikacijska številka],0))</f>
        <v>Izrabljene gume</v>
      </c>
      <c r="C578" s="12" t="str">
        <f>IFERROR(INDEX(Tabela_porocilo_o_nevarnih_lastnostih[Opomba],MATCH(Tabela_glavno[[#This Row],[Klasifikacija]],Tabela_porocilo_o_nevarnih_lastnostih[Klasifikacija],0)),"NE")</f>
        <v>NE</v>
      </c>
      <c r="D57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78" s="13" t="str">
        <f>INDEX(Tabela_zbiralec_EKOL[Dovoljeno zbiranje],MATCH(Tabela_glavno[[#This Row],[Klasifikacija]],Tabela_zbiralec_EKOL[Klasifikacija],0))</f>
        <v>NE</v>
      </c>
      <c r="F578" s="13" t="str">
        <f>INDEX(Tabela_zbiralec_EKOL[Zbirna mesta],MATCH(Tabela_glavno[[#This Row],[Klasifikacija]],Tabela_zbiralec_EKOL[Klasifikacija],0))</f>
        <v/>
      </c>
      <c r="G578" s="13" t="str" cm="1">
        <f t="array" ref="G578">_xlfn.TEXTJOIN(", ",TRUE,IF(Tabela_odstranjevanje[Klasifikacija]=Tabela_glavno[[#This Row],[Klasifikacija]],Tabela_odstranjevanje[Prejemnik],""))</f>
        <v/>
      </c>
      <c r="H578" s="14" t="str">
        <f>IF(IFERROR(MATCH(Tabela_glavno[[#This Row],[Klasifikacija]],Tabela_mesanica_190204[Klasifikacija],0),0)&gt;0,"DA","NE")</f>
        <v>NE</v>
      </c>
      <c r="I578" s="14" t="str" cm="1">
        <f t="array" ref="I57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78" s="14" t="str">
        <f>IF(IFERROR(MATCH(Tabela_glavno[[#This Row],[Klasifikacija]],Tabela_mesanica_190208[Klasifikacija],0),0)&gt;0,"DA","NE")</f>
        <v>NE</v>
      </c>
      <c r="K578" s="14"/>
      <c r="L578" s="14" t="str">
        <f>IF(IFERROR(MATCH(Tabela_glavno[[#This Row],[Klasifikacija]],Tabela_EKO_03_03_baterije[Klasifikacija],0),0)&gt;0,"DA","NE")</f>
        <v>NE</v>
      </c>
      <c r="M578" s="15"/>
    </row>
    <row r="579" spans="1:13" ht="30" customHeight="1" thickBot="1" x14ac:dyDescent="0.3">
      <c r="A579" s="11" t="s">
        <v>1288</v>
      </c>
      <c r="B579" s="12" t="str">
        <f>INDEX(Tabela_seznam_klasifikacij[Naziv odpadka],MATCH(Tabela_glavno[[#This Row],[Klasifikacija]],Tabela_seznam_klasifikacij[Klasifikacijska številka],0))</f>
        <v>Izrabljena vozila</v>
      </c>
      <c r="C579" s="12" t="str">
        <f>IFERROR(INDEX(Tabela_porocilo_o_nevarnih_lastnostih[Opomba],MATCH(Tabela_glavno[[#This Row],[Klasifikacija]],Tabela_porocilo_o_nevarnih_lastnostih[Klasifikacija],0)),"NE")</f>
        <v>NE</v>
      </c>
      <c r="D57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79" s="13" t="str">
        <f>INDEX(Tabela_zbiralec_EKOL[Dovoljeno zbiranje],MATCH(Tabela_glavno[[#This Row],[Klasifikacija]],Tabela_zbiralec_EKOL[Klasifikacija],0))</f>
        <v>NE</v>
      </c>
      <c r="F579" s="13" t="str">
        <f>INDEX(Tabela_zbiralec_EKOL[Zbirna mesta],MATCH(Tabela_glavno[[#This Row],[Klasifikacija]],Tabela_zbiralec_EKOL[Klasifikacija],0))</f>
        <v/>
      </c>
      <c r="G579" s="13" t="str" cm="1">
        <f t="array" ref="G579">_xlfn.TEXTJOIN(", ",TRUE,IF(Tabela_odstranjevanje[Klasifikacija]=Tabela_glavno[[#This Row],[Klasifikacija]],Tabela_odstranjevanje[Prejemnik],""))</f>
        <v/>
      </c>
      <c r="H579" s="14" t="str">
        <f>IF(IFERROR(MATCH(Tabela_glavno[[#This Row],[Klasifikacija]],Tabela_mesanica_190204[Klasifikacija],0),0)&gt;0,"DA","NE")</f>
        <v>NE</v>
      </c>
      <c r="I579" s="14" t="str" cm="1">
        <f t="array" ref="I57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79" s="14" t="str">
        <f>IF(IFERROR(MATCH(Tabela_glavno[[#This Row],[Klasifikacija]],Tabela_mesanica_190208[Klasifikacija],0),0)&gt;0,"DA","NE")</f>
        <v>NE</v>
      </c>
      <c r="K579" s="14"/>
      <c r="L579" s="14" t="str">
        <f>IF(IFERROR(MATCH(Tabela_glavno[[#This Row],[Klasifikacija]],Tabela_EKO_03_03_baterije[Klasifikacija],0),0)&gt;0,"DA","NE")</f>
        <v>NE</v>
      </c>
      <c r="M579" s="15"/>
    </row>
    <row r="580" spans="1:13" ht="30" customHeight="1" thickBot="1" x14ac:dyDescent="0.3">
      <c r="A580" s="11" t="s">
        <v>1289</v>
      </c>
      <c r="B580" s="12" t="str">
        <f>INDEX(Tabela_seznam_klasifikacij[Naziv odpadka],MATCH(Tabela_glavno[[#This Row],[Klasifikacija]],Tabela_seznam_klasifikacij[Klasifikacijska številka],0))</f>
        <v>Izrabljena vozila, iz katerih so odstranjene tekočine in druge nevarne sestavine</v>
      </c>
      <c r="C580" s="12" t="str">
        <f>IFERROR(INDEX(Tabela_porocilo_o_nevarnih_lastnostih[Opomba],MATCH(Tabela_glavno[[#This Row],[Klasifikacija]],Tabela_porocilo_o_nevarnih_lastnostih[Klasifikacija],0)),"NE")</f>
        <v>NE</v>
      </c>
      <c r="D58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80" s="13" t="str">
        <f>INDEX(Tabela_zbiralec_EKOL[Dovoljeno zbiranje],MATCH(Tabela_glavno[[#This Row],[Klasifikacija]],Tabela_zbiralec_EKOL[Klasifikacija],0))</f>
        <v>NE</v>
      </c>
      <c r="F580" s="13" t="str">
        <f>INDEX(Tabela_zbiralec_EKOL[Zbirna mesta],MATCH(Tabela_glavno[[#This Row],[Klasifikacija]],Tabela_zbiralec_EKOL[Klasifikacija],0))</f>
        <v/>
      </c>
      <c r="G580" s="13" t="str" cm="1">
        <f t="array" ref="G580">_xlfn.TEXTJOIN(", ",TRUE,IF(Tabela_odstranjevanje[Klasifikacija]=Tabela_glavno[[#This Row],[Klasifikacija]],Tabela_odstranjevanje[Prejemnik],""))</f>
        <v/>
      </c>
      <c r="H580" s="14" t="str">
        <f>IF(IFERROR(MATCH(Tabela_glavno[[#This Row],[Klasifikacija]],Tabela_mesanica_190204[Klasifikacija],0),0)&gt;0,"DA","NE")</f>
        <v>NE</v>
      </c>
      <c r="I580" s="14" t="str" cm="1">
        <f t="array" ref="I58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0" s="14" t="str">
        <f>IF(IFERROR(MATCH(Tabela_glavno[[#This Row],[Klasifikacija]],Tabela_mesanica_190208[Klasifikacija],0),0)&gt;0,"DA","NE")</f>
        <v>NE</v>
      </c>
      <c r="K580" s="14"/>
      <c r="L580" s="14" t="str">
        <f>IF(IFERROR(MATCH(Tabela_glavno[[#This Row],[Klasifikacija]],Tabela_EKO_03_03_baterije[Klasifikacija],0),0)&gt;0,"DA","NE")</f>
        <v>NE</v>
      </c>
      <c r="M580" s="15"/>
    </row>
    <row r="581" spans="1:13" ht="30" customHeight="1" thickBot="1" x14ac:dyDescent="0.3">
      <c r="A581" s="11" t="s">
        <v>90</v>
      </c>
      <c r="B581" s="12" t="str">
        <f>INDEX(Tabela_seznam_klasifikacij[Naziv odpadka],MATCH(Tabela_glavno[[#This Row],[Klasifikacija]],Tabela_seznam_klasifikacij[Klasifikacijska številka],0))</f>
        <v>Oljni filtri</v>
      </c>
      <c r="C581" s="12" t="str">
        <f>IFERROR(INDEX(Tabela_porocilo_o_nevarnih_lastnostih[Opomba],MATCH(Tabela_glavno[[#This Row],[Klasifikacija]],Tabela_porocilo_o_nevarnih_lastnostih[Klasifikacija],0)),"NE")</f>
        <v>NE</v>
      </c>
      <c r="D58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81" s="13" t="str">
        <f>INDEX(Tabela_zbiralec_EKOL[Dovoljeno zbiranje],MATCH(Tabela_glavno[[#This Row],[Klasifikacija]],Tabela_zbiralec_EKOL[Klasifikacija],0))</f>
        <v>DA</v>
      </c>
      <c r="F581" s="13" t="str">
        <f>INDEX(Tabela_zbiralec_EKOL[Zbirna mesta],MATCH(Tabela_glavno[[#This Row],[Klasifikacija]],Tabela_zbiralec_EKOL[Klasifikacija],0))</f>
        <v>Laze</v>
      </c>
      <c r="G581" s="13" t="str" cm="1">
        <f t="array" ref="G581">_xlfn.TEXTJOIN(", ",TRUE,IF(Tabela_odstranjevanje[Klasifikacija]=Tabela_glavno[[#This Row],[Klasifikacija]],Tabela_odstranjevanje[Prejemnik],""))</f>
        <v/>
      </c>
      <c r="H581" s="14" t="str">
        <f>IF(IFERROR(MATCH(Tabela_glavno[[#This Row],[Klasifikacija]],Tabela_mesanica_190204[Klasifikacija],0),0)&gt;0,"DA","NE")</f>
        <v>DA</v>
      </c>
      <c r="I581" s="14" t="str" cm="1">
        <f t="array" ref="I58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581" s="14" t="str">
        <f>IF(IFERROR(MATCH(Tabela_glavno[[#This Row],[Klasifikacija]],Tabela_mesanica_190208[Klasifikacija],0),0)&gt;0,"DA","NE")</f>
        <v>NE</v>
      </c>
      <c r="K581" s="14"/>
      <c r="L581" s="14" t="str">
        <f>IF(IFERROR(MATCH(Tabela_glavno[[#This Row],[Klasifikacija]],Tabela_EKO_03_03_baterije[Klasifikacija],0),0)&gt;0,"DA","NE")</f>
        <v>NE</v>
      </c>
      <c r="M581" s="15"/>
    </row>
    <row r="582" spans="1:13" ht="30" customHeight="1" thickBot="1" x14ac:dyDescent="0.3">
      <c r="A582" s="11" t="s">
        <v>1290</v>
      </c>
      <c r="B582" s="12" t="str">
        <f>INDEX(Tabela_seznam_klasifikacij[Naziv odpadka],MATCH(Tabela_glavno[[#This Row],[Klasifikacija]],Tabela_seznam_klasifikacij[Klasifikacijska številka],0))</f>
        <v>Sestavine, ki vsebujejo živo srebro</v>
      </c>
      <c r="C582" s="12" t="str">
        <f>IFERROR(INDEX(Tabela_porocilo_o_nevarnih_lastnostih[Opomba],MATCH(Tabela_glavno[[#This Row],[Klasifikacija]],Tabela_porocilo_o_nevarnih_lastnostih[Klasifikacija],0)),"NE")</f>
        <v>NE</v>
      </c>
      <c r="D58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82" s="13" t="str">
        <f>INDEX(Tabela_zbiralec_EKOL[Dovoljeno zbiranje],MATCH(Tabela_glavno[[#This Row],[Klasifikacija]],Tabela_zbiralec_EKOL[Klasifikacija],0))</f>
        <v>DA</v>
      </c>
      <c r="F582" s="13" t="str">
        <f>INDEX(Tabela_zbiralec_EKOL[Zbirna mesta],MATCH(Tabela_glavno[[#This Row],[Klasifikacija]],Tabela_zbiralec_EKOL[Klasifikacija],0))</f>
        <v>Laze</v>
      </c>
      <c r="G582" s="13" t="str" cm="1">
        <f t="array" ref="G582">_xlfn.TEXTJOIN(", ",TRUE,IF(Tabela_odstranjevanje[Klasifikacija]=Tabela_glavno[[#This Row],[Klasifikacija]],Tabela_odstranjevanje[Prejemnik],""))</f>
        <v/>
      </c>
      <c r="H582" s="14" t="str">
        <f>IF(IFERROR(MATCH(Tabela_glavno[[#This Row],[Klasifikacija]],Tabela_mesanica_190204[Klasifikacija],0),0)&gt;0,"DA","NE")</f>
        <v>NE</v>
      </c>
      <c r="I582" s="14" t="str" cm="1">
        <f t="array" ref="I58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2" s="14" t="str">
        <f>IF(IFERROR(MATCH(Tabela_glavno[[#This Row],[Klasifikacija]],Tabela_mesanica_190208[Klasifikacija],0),0)&gt;0,"DA","NE")</f>
        <v>NE</v>
      </c>
      <c r="K582" s="14"/>
      <c r="L582" s="14" t="str">
        <f>IF(IFERROR(MATCH(Tabela_glavno[[#This Row],[Klasifikacija]],Tabela_EKO_03_03_baterije[Klasifikacija],0),0)&gt;0,"DA","NE")</f>
        <v>NE</v>
      </c>
      <c r="M582" s="15"/>
    </row>
    <row r="583" spans="1:13" ht="30" customHeight="1" thickBot="1" x14ac:dyDescent="0.3">
      <c r="A583" s="11" t="s">
        <v>1291</v>
      </c>
      <c r="B583" s="12" t="str">
        <f>INDEX(Tabela_seznam_klasifikacij[Naziv odpadka],MATCH(Tabela_glavno[[#This Row],[Klasifikacija]],Tabela_seznam_klasifikacij[Klasifikacijska številka],0))</f>
        <v>Sestavine, ki vsebujejo PCB</v>
      </c>
      <c r="C583" s="12" t="str">
        <f>IFERROR(INDEX(Tabela_porocilo_o_nevarnih_lastnostih[Opomba],MATCH(Tabela_glavno[[#This Row],[Klasifikacija]],Tabela_porocilo_o_nevarnih_lastnostih[Klasifikacija],0)),"NE")</f>
        <v>NE</v>
      </c>
      <c r="D58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83" s="13" t="str">
        <f>INDEX(Tabela_zbiralec_EKOL[Dovoljeno zbiranje],MATCH(Tabela_glavno[[#This Row],[Klasifikacija]],Tabela_zbiralec_EKOL[Klasifikacija],0))</f>
        <v>DA</v>
      </c>
      <c r="F583" s="13" t="str">
        <f>INDEX(Tabela_zbiralec_EKOL[Zbirna mesta],MATCH(Tabela_glavno[[#This Row],[Klasifikacija]],Tabela_zbiralec_EKOL[Klasifikacija],0))</f>
        <v>Laze</v>
      </c>
      <c r="G583" s="13" t="str" cm="1">
        <f t="array" ref="G583">_xlfn.TEXTJOIN(", ",TRUE,IF(Tabela_odstranjevanje[Klasifikacija]=Tabela_glavno[[#This Row],[Klasifikacija]],Tabela_odstranjevanje[Prejemnik],""))</f>
        <v/>
      </c>
      <c r="H583" s="14" t="str">
        <f>IF(IFERROR(MATCH(Tabela_glavno[[#This Row],[Klasifikacija]],Tabela_mesanica_190204[Klasifikacija],0),0)&gt;0,"DA","NE")</f>
        <v>NE</v>
      </c>
      <c r="I583" s="14" t="str" cm="1">
        <f t="array" ref="I58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3" s="14" t="str">
        <f>IF(IFERROR(MATCH(Tabela_glavno[[#This Row],[Klasifikacija]],Tabela_mesanica_190208[Klasifikacija],0),0)&gt;0,"DA","NE")</f>
        <v>NE</v>
      </c>
      <c r="K583" s="14"/>
      <c r="L583" s="14" t="str">
        <f>IF(IFERROR(MATCH(Tabela_glavno[[#This Row],[Klasifikacija]],Tabela_EKO_03_03_baterije[Klasifikacija],0),0)&gt;0,"DA","NE")</f>
        <v>NE</v>
      </c>
      <c r="M583" s="15"/>
    </row>
    <row r="584" spans="1:13" ht="30" customHeight="1" thickBot="1" x14ac:dyDescent="0.3">
      <c r="A584" s="11" t="s">
        <v>1292</v>
      </c>
      <c r="B584" s="12" t="str">
        <f>INDEX(Tabela_seznam_klasifikacij[Naziv odpadka],MATCH(Tabela_glavno[[#This Row],[Klasifikacija]],Tabela_seznam_klasifikacij[Klasifikacijska številka],0))</f>
        <v>Eksplozivne sestavine (npr. iz zračnih blazin)</v>
      </c>
      <c r="C584" s="12" t="str">
        <f>IFERROR(INDEX(Tabela_porocilo_o_nevarnih_lastnostih[Opomba],MATCH(Tabela_glavno[[#This Row],[Klasifikacija]],Tabela_porocilo_o_nevarnih_lastnostih[Klasifikacija],0)),"NE")</f>
        <v>NE</v>
      </c>
      <c r="D58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84" s="13" t="str">
        <f>INDEX(Tabela_zbiralec_EKOL[Dovoljeno zbiranje],MATCH(Tabela_glavno[[#This Row],[Klasifikacija]],Tabela_zbiralec_EKOL[Klasifikacija],0))</f>
        <v>NE</v>
      </c>
      <c r="F584" s="13" t="str">
        <f>INDEX(Tabela_zbiralec_EKOL[Zbirna mesta],MATCH(Tabela_glavno[[#This Row],[Klasifikacija]],Tabela_zbiralec_EKOL[Klasifikacija],0))</f>
        <v/>
      </c>
      <c r="G584" s="13" t="str" cm="1">
        <f t="array" ref="G584">_xlfn.TEXTJOIN(", ",TRUE,IF(Tabela_odstranjevanje[Klasifikacija]=Tabela_glavno[[#This Row],[Klasifikacija]],Tabela_odstranjevanje[Prejemnik],""))</f>
        <v/>
      </c>
      <c r="H584" s="14" t="str">
        <f>IF(IFERROR(MATCH(Tabela_glavno[[#This Row],[Klasifikacija]],Tabela_mesanica_190204[Klasifikacija],0),0)&gt;0,"DA","NE")</f>
        <v>NE</v>
      </c>
      <c r="I584" s="14" t="str" cm="1">
        <f t="array" ref="I58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4" s="14" t="str">
        <f>IF(IFERROR(MATCH(Tabela_glavno[[#This Row],[Klasifikacija]],Tabela_mesanica_190208[Klasifikacija],0),0)&gt;0,"DA","NE")</f>
        <v>NE</v>
      </c>
      <c r="K584" s="14"/>
      <c r="L584" s="14" t="str">
        <f>IF(IFERROR(MATCH(Tabela_glavno[[#This Row],[Klasifikacija]],Tabela_EKO_03_03_baterije[Klasifikacija],0),0)&gt;0,"DA","NE")</f>
        <v>NE</v>
      </c>
      <c r="M584" s="15"/>
    </row>
    <row r="585" spans="1:13" ht="30" customHeight="1" thickBot="1" x14ac:dyDescent="0.3">
      <c r="A585" s="11" t="s">
        <v>1293</v>
      </c>
      <c r="B585" s="12" t="str">
        <f>INDEX(Tabela_seznam_klasifikacij[Naziv odpadka],MATCH(Tabela_glavno[[#This Row],[Klasifikacija]],Tabela_seznam_klasifikacij[Klasifikacijska številka],0))</f>
        <v>Zavorne obloge, ki vsebujejo azbest</v>
      </c>
      <c r="C585" s="12" t="str">
        <f>IFERROR(INDEX(Tabela_porocilo_o_nevarnih_lastnostih[Opomba],MATCH(Tabela_glavno[[#This Row],[Klasifikacija]],Tabela_porocilo_o_nevarnih_lastnostih[Klasifikacija],0)),"NE")</f>
        <v>NE</v>
      </c>
      <c r="D58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85" s="13" t="str">
        <f>INDEX(Tabela_zbiralec_EKOL[Dovoljeno zbiranje],MATCH(Tabela_glavno[[#This Row],[Klasifikacija]],Tabela_zbiralec_EKOL[Klasifikacija],0))</f>
        <v>DA</v>
      </c>
      <c r="F585" s="13" t="str">
        <f>INDEX(Tabela_zbiralec_EKOL[Zbirna mesta],MATCH(Tabela_glavno[[#This Row],[Klasifikacija]],Tabela_zbiralec_EKOL[Klasifikacija],0))</f>
        <v>Laze</v>
      </c>
      <c r="G585" s="13" t="str" cm="1">
        <f t="array" ref="G585">_xlfn.TEXTJOIN(", ",TRUE,IF(Tabela_odstranjevanje[Klasifikacija]=Tabela_glavno[[#This Row],[Klasifikacija]],Tabela_odstranjevanje[Prejemnik],""))</f>
        <v/>
      </c>
      <c r="H585" s="14" t="str">
        <f>IF(IFERROR(MATCH(Tabela_glavno[[#This Row],[Klasifikacija]],Tabela_mesanica_190204[Klasifikacija],0),0)&gt;0,"DA","NE")</f>
        <v>NE</v>
      </c>
      <c r="I585" s="14" t="str" cm="1">
        <f t="array" ref="I58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5" s="14" t="str">
        <f>IF(IFERROR(MATCH(Tabela_glavno[[#This Row],[Klasifikacija]],Tabela_mesanica_190208[Klasifikacija],0),0)&gt;0,"DA","NE")</f>
        <v>NE</v>
      </c>
      <c r="K585" s="14"/>
      <c r="L585" s="14" t="str">
        <f>IF(IFERROR(MATCH(Tabela_glavno[[#This Row],[Klasifikacija]],Tabela_EKO_03_03_baterije[Klasifikacija],0),0)&gt;0,"DA","NE")</f>
        <v>NE</v>
      </c>
      <c r="M585" s="15"/>
    </row>
    <row r="586" spans="1:13" ht="30" customHeight="1" thickBot="1" x14ac:dyDescent="0.3">
      <c r="A586" s="11" t="s">
        <v>1294</v>
      </c>
      <c r="B586" s="12" t="str">
        <f>INDEX(Tabela_seznam_klasifikacij[Naziv odpadka],MATCH(Tabela_glavno[[#This Row],[Klasifikacija]],Tabela_seznam_klasifikacij[Klasifikacijska številka],0))</f>
        <v>Zavorne obloge, ki niso navedene pod 16 01 11</v>
      </c>
      <c r="C586" s="12" t="str">
        <f>IFERROR(INDEX(Tabela_porocilo_o_nevarnih_lastnostih[Opomba],MATCH(Tabela_glavno[[#This Row],[Klasifikacija]],Tabela_porocilo_o_nevarnih_lastnostih[Klasifikacija],0)),"NE")</f>
        <v>NE</v>
      </c>
      <c r="D58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86" s="13" t="str">
        <f>INDEX(Tabela_zbiralec_EKOL[Dovoljeno zbiranje],MATCH(Tabela_glavno[[#This Row],[Klasifikacija]],Tabela_zbiralec_EKOL[Klasifikacija],0))</f>
        <v>DA</v>
      </c>
      <c r="F586" s="13" t="str">
        <f>INDEX(Tabela_zbiralec_EKOL[Zbirna mesta],MATCH(Tabela_glavno[[#This Row],[Klasifikacija]],Tabela_zbiralec_EKOL[Klasifikacija],0))</f>
        <v>Laze</v>
      </c>
      <c r="G586" s="13" t="str" cm="1">
        <f t="array" ref="G586">_xlfn.TEXTJOIN(", ",TRUE,IF(Tabela_odstranjevanje[Klasifikacija]=Tabela_glavno[[#This Row],[Klasifikacija]],Tabela_odstranjevanje[Prejemnik],""))</f>
        <v/>
      </c>
      <c r="H586" s="14" t="str">
        <f>IF(IFERROR(MATCH(Tabela_glavno[[#This Row],[Klasifikacija]],Tabela_mesanica_190204[Klasifikacija],0),0)&gt;0,"DA","NE")</f>
        <v>NE</v>
      </c>
      <c r="I586" s="14" t="str" cm="1">
        <f t="array" ref="I58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6" s="14" t="str">
        <f>IF(IFERROR(MATCH(Tabela_glavno[[#This Row],[Klasifikacija]],Tabela_mesanica_190208[Klasifikacija],0),0)&gt;0,"DA","NE")</f>
        <v>NE</v>
      </c>
      <c r="K586" s="14"/>
      <c r="L586" s="14" t="str">
        <f>IF(IFERROR(MATCH(Tabela_glavno[[#This Row],[Klasifikacija]],Tabela_EKO_03_03_baterije[Klasifikacija],0),0)&gt;0,"DA","NE")</f>
        <v>NE</v>
      </c>
      <c r="M586" s="15"/>
    </row>
    <row r="587" spans="1:13" ht="30" customHeight="1" thickBot="1" x14ac:dyDescent="0.3">
      <c r="A587" s="11" t="s">
        <v>179</v>
      </c>
      <c r="B587" s="12" t="str">
        <f>INDEX(Tabela_seznam_klasifikacij[Naziv odpadka],MATCH(Tabela_glavno[[#This Row],[Klasifikacija]],Tabela_seznam_klasifikacij[Klasifikacijska številka],0))</f>
        <v>Zavorne tekočine</v>
      </c>
      <c r="C587" s="12" t="str">
        <f>IFERROR(INDEX(Tabela_porocilo_o_nevarnih_lastnostih[Opomba],MATCH(Tabela_glavno[[#This Row],[Klasifikacija]],Tabela_porocilo_o_nevarnih_lastnostih[Klasifikacija],0)),"NE")</f>
        <v>NE</v>
      </c>
      <c r="D58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87" s="13" t="str">
        <f>INDEX(Tabela_zbiralec_EKOL[Dovoljeno zbiranje],MATCH(Tabela_glavno[[#This Row],[Klasifikacija]],Tabela_zbiralec_EKOL[Klasifikacija],0))</f>
        <v>DA</v>
      </c>
      <c r="F587" s="13" t="str">
        <f>INDEX(Tabela_zbiralec_EKOL[Zbirna mesta],MATCH(Tabela_glavno[[#This Row],[Klasifikacija]],Tabela_zbiralec_EKOL[Klasifikacija],0))</f>
        <v>Laze</v>
      </c>
      <c r="G587" s="13" t="str" cm="1">
        <f t="array" ref="G587">_xlfn.TEXTJOIN(", ",TRUE,IF(Tabela_odstranjevanje[Klasifikacija]=Tabela_glavno[[#This Row],[Klasifikacija]],Tabela_odstranjevanje[Prejemnik],""))</f>
        <v>Kemis</v>
      </c>
      <c r="H587" s="14" t="str">
        <f>IF(IFERROR(MATCH(Tabela_glavno[[#This Row],[Klasifikacija]],Tabela_mesanica_190204[Klasifikacija],0),0)&gt;0,"DA","NE")</f>
        <v>NE</v>
      </c>
      <c r="I587" s="14" t="str" cm="1">
        <f t="array" ref="I58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7" s="14" t="str">
        <f>IF(IFERROR(MATCH(Tabela_glavno[[#This Row],[Klasifikacija]],Tabela_mesanica_190208[Klasifikacija],0),0)&gt;0,"DA","NE")</f>
        <v>DA</v>
      </c>
      <c r="K587" s="14"/>
      <c r="L587" s="14" t="str">
        <f>IF(IFERROR(MATCH(Tabela_glavno[[#This Row],[Klasifikacija]],Tabela_EKO_03_03_baterije[Klasifikacija],0),0)&gt;0,"DA","NE")</f>
        <v>NE</v>
      </c>
      <c r="M587" s="15"/>
    </row>
    <row r="588" spans="1:13" ht="30" customHeight="1" thickBot="1" x14ac:dyDescent="0.3">
      <c r="A588" s="11" t="s">
        <v>167</v>
      </c>
      <c r="B588" s="12" t="str">
        <f>INDEX(Tabela_seznam_klasifikacij[Naziv odpadka],MATCH(Tabela_glavno[[#This Row],[Klasifikacija]],Tabela_seznam_klasifikacij[Klasifikacijska številka],0))</f>
        <v>Tekočine proti zmrzovanju, ki vsebujejo nevarne snovi</v>
      </c>
      <c r="C588" s="12" t="str">
        <f>IFERROR(INDEX(Tabela_porocilo_o_nevarnih_lastnostih[Opomba],MATCH(Tabela_glavno[[#This Row],[Klasifikacija]],Tabela_porocilo_o_nevarnih_lastnostih[Klasifikacija],0)),"NE")</f>
        <v>NE</v>
      </c>
      <c r="D58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88" s="13" t="str">
        <f>INDEX(Tabela_zbiralec_EKOL[Dovoljeno zbiranje],MATCH(Tabela_glavno[[#This Row],[Klasifikacija]],Tabela_zbiralec_EKOL[Klasifikacija],0))</f>
        <v>DA</v>
      </c>
      <c r="F588" s="13" t="str">
        <f>INDEX(Tabela_zbiralec_EKOL[Zbirna mesta],MATCH(Tabela_glavno[[#This Row],[Klasifikacija]],Tabela_zbiralec_EKOL[Klasifikacija],0))</f>
        <v>Laze</v>
      </c>
      <c r="G588" s="13" t="str" cm="1">
        <f t="array" ref="G588">_xlfn.TEXTJOIN(", ",TRUE,IF(Tabela_odstranjevanje[Klasifikacija]=Tabela_glavno[[#This Row],[Klasifikacija]],Tabela_odstranjevanje[Prejemnik],""))</f>
        <v>Kemis</v>
      </c>
      <c r="H588" s="14" t="str">
        <f>IF(IFERROR(MATCH(Tabela_glavno[[#This Row],[Klasifikacija]],Tabela_mesanica_190204[Klasifikacija],0),0)&gt;0,"DA","NE")</f>
        <v>NE</v>
      </c>
      <c r="I588" s="14" t="str" cm="1">
        <f t="array" ref="I58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8" s="14" t="str">
        <f>IF(IFERROR(MATCH(Tabela_glavno[[#This Row],[Klasifikacija]],Tabela_mesanica_190208[Klasifikacija],0),0)&gt;0,"DA","NE")</f>
        <v>DA</v>
      </c>
      <c r="K588" s="14"/>
      <c r="L588" s="14" t="str">
        <f>IF(IFERROR(MATCH(Tabela_glavno[[#This Row],[Klasifikacija]],Tabela_EKO_03_03_baterije[Klasifikacija],0),0)&gt;0,"DA","NE")</f>
        <v>NE</v>
      </c>
      <c r="M588" s="15"/>
    </row>
    <row r="589" spans="1:13" ht="30" customHeight="1" thickBot="1" x14ac:dyDescent="0.3">
      <c r="A589" s="11" t="s">
        <v>168</v>
      </c>
      <c r="B589" s="12" t="str">
        <f>INDEX(Tabela_seznam_klasifikacij[Naziv odpadka],MATCH(Tabela_glavno[[#This Row],[Klasifikacija]],Tabela_seznam_klasifikacij[Klasifikacijska številka],0))</f>
        <v>Tekočine proti zmrzovanju, ki niso navedene pod 16 01 14</v>
      </c>
      <c r="C589" s="12" t="str">
        <f>IFERROR(INDEX(Tabela_porocilo_o_nevarnih_lastnostih[Opomba],MATCH(Tabela_glavno[[#This Row],[Klasifikacija]],Tabela_porocilo_o_nevarnih_lastnostih[Klasifikacija],0)),"NE")</f>
        <v>Za mešanje</v>
      </c>
      <c r="D58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89" s="13" t="str">
        <f>INDEX(Tabela_zbiralec_EKOL[Dovoljeno zbiranje],MATCH(Tabela_glavno[[#This Row],[Klasifikacija]],Tabela_zbiralec_EKOL[Klasifikacija],0))</f>
        <v>DA</v>
      </c>
      <c r="F589" s="13" t="str">
        <f>INDEX(Tabela_zbiralec_EKOL[Zbirna mesta],MATCH(Tabela_glavno[[#This Row],[Klasifikacija]],Tabela_zbiralec_EKOL[Klasifikacija],0))</f>
        <v>Laze</v>
      </c>
      <c r="G589" s="13" t="str" cm="1">
        <f t="array" ref="G589">_xlfn.TEXTJOIN(", ",TRUE,IF(Tabela_odstranjevanje[Klasifikacija]=Tabela_glavno[[#This Row],[Klasifikacija]],Tabela_odstranjevanje[Prejemnik],""))</f>
        <v>Kemis</v>
      </c>
      <c r="H589" s="14" t="str">
        <f>IF(IFERROR(MATCH(Tabela_glavno[[#This Row],[Klasifikacija]],Tabela_mesanica_190204[Klasifikacija],0),0)&gt;0,"DA","NE")</f>
        <v>NE</v>
      </c>
      <c r="I589" s="14" t="str" cm="1">
        <f t="array" ref="I58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89" s="14" t="str">
        <f>IF(IFERROR(MATCH(Tabela_glavno[[#This Row],[Klasifikacija]],Tabela_mesanica_190208[Klasifikacija],0),0)&gt;0,"DA","NE")</f>
        <v>DA</v>
      </c>
      <c r="K589" s="14"/>
      <c r="L589" s="14" t="str">
        <f>IF(IFERROR(MATCH(Tabela_glavno[[#This Row],[Klasifikacija]],Tabela_EKO_03_03_baterije[Klasifikacija],0),0)&gt;0,"DA","NE")</f>
        <v>NE</v>
      </c>
      <c r="M589" s="15"/>
    </row>
    <row r="590" spans="1:13" ht="30" customHeight="1" thickBot="1" x14ac:dyDescent="0.3">
      <c r="A590" s="11" t="s">
        <v>1295</v>
      </c>
      <c r="B590" s="12" t="str">
        <f>INDEX(Tabela_seznam_klasifikacij[Naziv odpadka],MATCH(Tabela_glavno[[#This Row],[Klasifikacija]],Tabela_seznam_klasifikacij[Klasifikacijska številka],0))</f>
        <v>Rezervoarji za utekočinjeni plin</v>
      </c>
      <c r="C590" s="12" t="str">
        <f>IFERROR(INDEX(Tabela_porocilo_o_nevarnih_lastnostih[Opomba],MATCH(Tabela_glavno[[#This Row],[Klasifikacija]],Tabela_porocilo_o_nevarnih_lastnostih[Klasifikacija],0)),"NE")</f>
        <v>NE</v>
      </c>
      <c r="D59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90" s="13" t="str">
        <f>INDEX(Tabela_zbiralec_EKOL[Dovoljeno zbiranje],MATCH(Tabela_glavno[[#This Row],[Klasifikacija]],Tabela_zbiralec_EKOL[Klasifikacija],0))</f>
        <v>DA</v>
      </c>
      <c r="F590" s="13" t="str">
        <f>INDEX(Tabela_zbiralec_EKOL[Zbirna mesta],MATCH(Tabela_glavno[[#This Row],[Klasifikacija]],Tabela_zbiralec_EKOL[Klasifikacija],0))</f>
        <v>Laze</v>
      </c>
      <c r="G590" s="13" t="str" cm="1">
        <f t="array" ref="G590">_xlfn.TEXTJOIN(", ",TRUE,IF(Tabela_odstranjevanje[Klasifikacija]=Tabela_glavno[[#This Row],[Klasifikacija]],Tabela_odstranjevanje[Prejemnik],""))</f>
        <v/>
      </c>
      <c r="H590" s="14" t="str">
        <f>IF(IFERROR(MATCH(Tabela_glavno[[#This Row],[Klasifikacija]],Tabela_mesanica_190204[Klasifikacija],0),0)&gt;0,"DA","NE")</f>
        <v>NE</v>
      </c>
      <c r="I590" s="14" t="str" cm="1">
        <f t="array" ref="I59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0" s="14" t="str">
        <f>IF(IFERROR(MATCH(Tabela_glavno[[#This Row],[Klasifikacija]],Tabela_mesanica_190208[Klasifikacija],0),0)&gt;0,"DA","NE")</f>
        <v>NE</v>
      </c>
      <c r="K590" s="14"/>
      <c r="L590" s="14" t="str">
        <f>IF(IFERROR(MATCH(Tabela_glavno[[#This Row],[Klasifikacija]],Tabela_EKO_03_03_baterije[Klasifikacija],0),0)&gt;0,"DA","NE")</f>
        <v>NE</v>
      </c>
      <c r="M590" s="15"/>
    </row>
    <row r="591" spans="1:13" ht="30" customHeight="1" thickBot="1" x14ac:dyDescent="0.3">
      <c r="A591" s="11" t="s">
        <v>1296</v>
      </c>
      <c r="B591" s="12" t="str">
        <f>INDEX(Tabela_seznam_klasifikacij[Naziv odpadka],MATCH(Tabela_glavno[[#This Row],[Klasifikacija]],Tabela_seznam_klasifikacij[Klasifikacijska številka],0))</f>
        <v>Železne kovine</v>
      </c>
      <c r="C591" s="12" t="str">
        <f>IFERROR(INDEX(Tabela_porocilo_o_nevarnih_lastnostih[Opomba],MATCH(Tabela_glavno[[#This Row],[Klasifikacija]],Tabela_porocilo_o_nevarnih_lastnostih[Klasifikacija],0)),"NE")</f>
        <v>NE</v>
      </c>
      <c r="D59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91" s="13" t="str">
        <f>INDEX(Tabela_zbiralec_EKOL[Dovoljeno zbiranje],MATCH(Tabela_glavno[[#This Row],[Klasifikacija]],Tabela_zbiralec_EKOL[Klasifikacija],0))</f>
        <v>DA</v>
      </c>
      <c r="F591" s="13" t="str">
        <f>INDEX(Tabela_zbiralec_EKOL[Zbirna mesta],MATCH(Tabela_glavno[[#This Row],[Klasifikacija]],Tabela_zbiralec_EKOL[Klasifikacija],0))</f>
        <v>Laze</v>
      </c>
      <c r="G591" s="13" t="str" cm="1">
        <f t="array" ref="G591">_xlfn.TEXTJOIN(", ",TRUE,IF(Tabela_odstranjevanje[Klasifikacija]=Tabela_glavno[[#This Row],[Klasifikacija]],Tabela_odstranjevanje[Prejemnik],""))</f>
        <v/>
      </c>
      <c r="H591" s="14" t="str">
        <f>IF(IFERROR(MATCH(Tabela_glavno[[#This Row],[Klasifikacija]],Tabela_mesanica_190204[Klasifikacija],0),0)&gt;0,"DA","NE")</f>
        <v>NE</v>
      </c>
      <c r="I591" s="14" t="str" cm="1">
        <f t="array" ref="I59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1" s="14" t="str">
        <f>IF(IFERROR(MATCH(Tabela_glavno[[#This Row],[Klasifikacija]],Tabela_mesanica_190208[Klasifikacija],0),0)&gt;0,"DA","NE")</f>
        <v>NE</v>
      </c>
      <c r="K591" s="14"/>
      <c r="L591" s="14" t="str">
        <f>IF(IFERROR(MATCH(Tabela_glavno[[#This Row],[Klasifikacija]],Tabela_EKO_03_03_baterije[Klasifikacija],0),0)&gt;0,"DA","NE")</f>
        <v>NE</v>
      </c>
      <c r="M591" s="15"/>
    </row>
    <row r="592" spans="1:13" ht="30" customHeight="1" thickBot="1" x14ac:dyDescent="0.3">
      <c r="A592" s="11" t="s">
        <v>1297</v>
      </c>
      <c r="B592" s="12" t="str">
        <f>INDEX(Tabela_seznam_klasifikacij[Naziv odpadka],MATCH(Tabela_glavno[[#This Row],[Klasifikacija]],Tabela_seznam_klasifikacij[Klasifikacijska številka],0))</f>
        <v>Barvne kovine</v>
      </c>
      <c r="C592" s="12" t="str">
        <f>IFERROR(INDEX(Tabela_porocilo_o_nevarnih_lastnostih[Opomba],MATCH(Tabela_glavno[[#This Row],[Klasifikacija]],Tabela_porocilo_o_nevarnih_lastnostih[Klasifikacija],0)),"NE")</f>
        <v>NE</v>
      </c>
      <c r="D59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92" s="13" t="str">
        <f>INDEX(Tabela_zbiralec_EKOL[Dovoljeno zbiranje],MATCH(Tabela_glavno[[#This Row],[Klasifikacija]],Tabela_zbiralec_EKOL[Klasifikacija],0))</f>
        <v>DA</v>
      </c>
      <c r="F592" s="13" t="str">
        <f>INDEX(Tabela_zbiralec_EKOL[Zbirna mesta],MATCH(Tabela_glavno[[#This Row],[Klasifikacija]],Tabela_zbiralec_EKOL[Klasifikacija],0))</f>
        <v>Laze</v>
      </c>
      <c r="G592" s="13" t="str" cm="1">
        <f t="array" ref="G592">_xlfn.TEXTJOIN(", ",TRUE,IF(Tabela_odstranjevanje[Klasifikacija]=Tabela_glavno[[#This Row],[Klasifikacija]],Tabela_odstranjevanje[Prejemnik],""))</f>
        <v/>
      </c>
      <c r="H592" s="14" t="str">
        <f>IF(IFERROR(MATCH(Tabela_glavno[[#This Row],[Klasifikacija]],Tabela_mesanica_190204[Klasifikacija],0),0)&gt;0,"DA","NE")</f>
        <v>NE</v>
      </c>
      <c r="I592" s="14" t="str" cm="1">
        <f t="array" ref="I59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2" s="14" t="str">
        <f>IF(IFERROR(MATCH(Tabela_glavno[[#This Row],[Klasifikacija]],Tabela_mesanica_190208[Klasifikacija],0),0)&gt;0,"DA","NE")</f>
        <v>NE</v>
      </c>
      <c r="K592" s="14"/>
      <c r="L592" s="14" t="str">
        <f>IF(IFERROR(MATCH(Tabela_glavno[[#This Row],[Klasifikacija]],Tabela_EKO_03_03_baterije[Klasifikacija],0),0)&gt;0,"DA","NE")</f>
        <v>NE</v>
      </c>
      <c r="M592" s="15"/>
    </row>
    <row r="593" spans="1:13" ht="30" customHeight="1" thickBot="1" x14ac:dyDescent="0.3">
      <c r="A593" s="11" t="s">
        <v>91</v>
      </c>
      <c r="B593" s="12" t="str">
        <f>INDEX(Tabela_seznam_klasifikacij[Naziv odpadka],MATCH(Tabela_glavno[[#This Row],[Klasifikacija]],Tabela_seznam_klasifikacij[Klasifikacijska številka],0))</f>
        <v>Plastika</v>
      </c>
      <c r="C593" s="12" t="str">
        <f>IFERROR(INDEX(Tabela_porocilo_o_nevarnih_lastnostih[Opomba],MATCH(Tabela_glavno[[#This Row],[Klasifikacija]],Tabela_porocilo_o_nevarnih_lastnostih[Klasifikacija],0)),"NE")</f>
        <v>NE</v>
      </c>
      <c r="D59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93" s="13" t="str">
        <f>INDEX(Tabela_zbiralec_EKOL[Dovoljeno zbiranje],MATCH(Tabela_glavno[[#This Row],[Klasifikacija]],Tabela_zbiralec_EKOL[Klasifikacija],0))</f>
        <v>DA</v>
      </c>
      <c r="F593" s="13" t="str">
        <f>INDEX(Tabela_zbiralec_EKOL[Zbirna mesta],MATCH(Tabela_glavno[[#This Row],[Klasifikacija]],Tabela_zbiralec_EKOL[Klasifikacija],0))</f>
        <v>Laze</v>
      </c>
      <c r="G593" s="13" t="str" cm="1">
        <f t="array" ref="G593">_xlfn.TEXTJOIN(", ",TRUE,IF(Tabela_odstranjevanje[Klasifikacija]=Tabela_glavno[[#This Row],[Klasifikacija]],Tabela_odstranjevanje[Prejemnik],""))</f>
        <v>Komteks, Dinos</v>
      </c>
      <c r="H593" s="14" t="str">
        <f>IF(IFERROR(MATCH(Tabela_glavno[[#This Row],[Klasifikacija]],Tabela_mesanica_190204[Klasifikacija],0),0)&gt;0,"DA","NE")</f>
        <v>NE</v>
      </c>
      <c r="I593" s="14" t="str" cm="1">
        <f t="array" ref="I59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3" s="14" t="str">
        <f>IF(IFERROR(MATCH(Tabela_glavno[[#This Row],[Klasifikacija]],Tabela_mesanica_190208[Klasifikacija],0),0)&gt;0,"DA","NE")</f>
        <v>NE</v>
      </c>
      <c r="K593" s="14"/>
      <c r="L593" s="14" t="str">
        <f>IF(IFERROR(MATCH(Tabela_glavno[[#This Row],[Klasifikacija]],Tabela_EKO_03_03_baterije[Klasifikacija],0),0)&gt;0,"DA","NE")</f>
        <v>NE</v>
      </c>
      <c r="M593" s="15"/>
    </row>
    <row r="594" spans="1:13" ht="30" customHeight="1" thickBot="1" x14ac:dyDescent="0.3">
      <c r="A594" s="11" t="s">
        <v>1298</v>
      </c>
      <c r="B594" s="12" t="str">
        <f>INDEX(Tabela_seznam_klasifikacij[Naziv odpadka],MATCH(Tabela_glavno[[#This Row],[Klasifikacija]],Tabela_seznam_klasifikacij[Klasifikacijska številka],0))</f>
        <v>Steklo</v>
      </c>
      <c r="C594" s="12" t="str">
        <f>IFERROR(INDEX(Tabela_porocilo_o_nevarnih_lastnostih[Opomba],MATCH(Tabela_glavno[[#This Row],[Klasifikacija]],Tabela_porocilo_o_nevarnih_lastnostih[Klasifikacija],0)),"NE")</f>
        <v>NE</v>
      </c>
      <c r="D59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94" s="13" t="str">
        <f>INDEX(Tabela_zbiralec_EKOL[Dovoljeno zbiranje],MATCH(Tabela_glavno[[#This Row],[Klasifikacija]],Tabela_zbiralec_EKOL[Klasifikacija],0))</f>
        <v>DA</v>
      </c>
      <c r="F594" s="13" t="str">
        <f>INDEX(Tabela_zbiralec_EKOL[Zbirna mesta],MATCH(Tabela_glavno[[#This Row],[Klasifikacija]],Tabela_zbiralec_EKOL[Klasifikacija],0))</f>
        <v>Laze</v>
      </c>
      <c r="G594" s="13" t="str" cm="1">
        <f t="array" ref="G594">_xlfn.TEXTJOIN(", ",TRUE,IF(Tabela_odstranjevanje[Klasifikacija]=Tabela_glavno[[#This Row],[Klasifikacija]],Tabela_odstranjevanje[Prejemnik],""))</f>
        <v>Dinos</v>
      </c>
      <c r="H594" s="14" t="str">
        <f>IF(IFERROR(MATCH(Tabela_glavno[[#This Row],[Klasifikacija]],Tabela_mesanica_190204[Klasifikacija],0),0)&gt;0,"DA","NE")</f>
        <v>NE</v>
      </c>
      <c r="I594" s="14" t="str" cm="1">
        <f t="array" ref="I59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4" s="14" t="str">
        <f>IF(IFERROR(MATCH(Tabela_glavno[[#This Row],[Klasifikacija]],Tabela_mesanica_190208[Klasifikacija],0),0)&gt;0,"DA","NE")</f>
        <v>NE</v>
      </c>
      <c r="K594" s="14"/>
      <c r="L594" s="14" t="str">
        <f>IF(IFERROR(MATCH(Tabela_glavno[[#This Row],[Klasifikacija]],Tabela_EKO_03_03_baterije[Klasifikacija],0),0)&gt;0,"DA","NE")</f>
        <v>NE</v>
      </c>
      <c r="M594" s="15"/>
    </row>
    <row r="595" spans="1:13" ht="30" customHeight="1" thickBot="1" x14ac:dyDescent="0.3">
      <c r="A595" s="11" t="s">
        <v>1299</v>
      </c>
      <c r="B595" s="12" t="str">
        <f>INDEX(Tabela_seznam_klasifikacij[Naziv odpadka],MATCH(Tabela_glavno[[#This Row],[Klasifikacija]],Tabela_seznam_klasifikacij[Klasifikacijska številka],0))</f>
        <v>Nevarne sestavine, ki niso navedene pod 16 01 07 do 16 01 11 ter 16 01 13 in 16 01 14</v>
      </c>
      <c r="C595" s="12" t="str">
        <f>IFERROR(INDEX(Tabela_porocilo_o_nevarnih_lastnostih[Opomba],MATCH(Tabela_glavno[[#This Row],[Klasifikacija]],Tabela_porocilo_o_nevarnih_lastnostih[Klasifikacija],0)),"NE")</f>
        <v>NE</v>
      </c>
      <c r="D59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95" s="13" t="str">
        <f>INDEX(Tabela_zbiralec_EKOL[Dovoljeno zbiranje],MATCH(Tabela_glavno[[#This Row],[Klasifikacija]],Tabela_zbiralec_EKOL[Klasifikacija],0))</f>
        <v>DA</v>
      </c>
      <c r="F595" s="13" t="str">
        <f>INDEX(Tabela_zbiralec_EKOL[Zbirna mesta],MATCH(Tabela_glavno[[#This Row],[Klasifikacija]],Tabela_zbiralec_EKOL[Klasifikacija],0))</f>
        <v>Laze</v>
      </c>
      <c r="G595" s="13" t="str" cm="1">
        <f t="array" ref="G595">_xlfn.TEXTJOIN(", ",TRUE,IF(Tabela_odstranjevanje[Klasifikacija]=Tabela_glavno[[#This Row],[Klasifikacija]],Tabela_odstranjevanje[Prejemnik],""))</f>
        <v>Kemis</v>
      </c>
      <c r="H595" s="14" t="str">
        <f>IF(IFERROR(MATCH(Tabela_glavno[[#This Row],[Klasifikacija]],Tabela_mesanica_190204[Klasifikacija],0),0)&gt;0,"DA","NE")</f>
        <v>NE</v>
      </c>
      <c r="I595" s="14" t="str" cm="1">
        <f t="array" ref="I59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5" s="14" t="str">
        <f>IF(IFERROR(MATCH(Tabela_glavno[[#This Row],[Klasifikacija]],Tabela_mesanica_190208[Klasifikacija],0),0)&gt;0,"DA","NE")</f>
        <v>NE</v>
      </c>
      <c r="K595" s="14"/>
      <c r="L595" s="14" t="str">
        <f>IF(IFERROR(MATCH(Tabela_glavno[[#This Row],[Klasifikacija]],Tabela_EKO_03_03_baterije[Klasifikacija],0),0)&gt;0,"DA","NE")</f>
        <v>NE</v>
      </c>
      <c r="M595" s="15"/>
    </row>
    <row r="596" spans="1:13" ht="30" customHeight="1" thickBot="1" x14ac:dyDescent="0.3">
      <c r="A596" s="11" t="s">
        <v>1300</v>
      </c>
      <c r="B596" s="12" t="str">
        <f>INDEX(Tabela_seznam_klasifikacij[Naziv odpadka],MATCH(Tabela_glavno[[#This Row],[Klasifikacija]],Tabela_seznam_klasifikacij[Klasifikacijska številka],0))</f>
        <v>Druge tovrstne sestavine</v>
      </c>
      <c r="C596" s="12" t="str">
        <f>IFERROR(INDEX(Tabela_porocilo_o_nevarnih_lastnostih[Opomba],MATCH(Tabela_glavno[[#This Row],[Klasifikacija]],Tabela_porocilo_o_nevarnih_lastnostih[Klasifikacija],0)),"NE")</f>
        <v>NE</v>
      </c>
      <c r="D59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596" s="13" t="str">
        <f>INDEX(Tabela_zbiralec_EKOL[Dovoljeno zbiranje],MATCH(Tabela_glavno[[#This Row],[Klasifikacija]],Tabela_zbiralec_EKOL[Klasifikacija],0))</f>
        <v>DA</v>
      </c>
      <c r="F596" s="13" t="str">
        <f>INDEX(Tabela_zbiralec_EKOL[Zbirna mesta],MATCH(Tabela_glavno[[#This Row],[Klasifikacija]],Tabela_zbiralec_EKOL[Klasifikacija],0))</f>
        <v>Laze</v>
      </c>
      <c r="G596" s="13" t="str" cm="1">
        <f t="array" ref="G596">_xlfn.TEXTJOIN(", ",TRUE,IF(Tabela_odstranjevanje[Klasifikacija]=Tabela_glavno[[#This Row],[Klasifikacija]],Tabela_odstranjevanje[Prejemnik],""))</f>
        <v>Dinos</v>
      </c>
      <c r="H596" s="14" t="str">
        <f>IF(IFERROR(MATCH(Tabela_glavno[[#This Row],[Klasifikacija]],Tabela_mesanica_190204[Klasifikacija],0),0)&gt;0,"DA","NE")</f>
        <v>NE</v>
      </c>
      <c r="I596" s="14" t="str" cm="1">
        <f t="array" ref="I59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6" s="14" t="str">
        <f>IF(IFERROR(MATCH(Tabela_glavno[[#This Row],[Klasifikacija]],Tabela_mesanica_190208[Klasifikacija],0),0)&gt;0,"DA","NE")</f>
        <v>NE</v>
      </c>
      <c r="K596" s="14"/>
      <c r="L596" s="14" t="str">
        <f>IF(IFERROR(MATCH(Tabela_glavno[[#This Row],[Klasifikacija]],Tabela_EKO_03_03_baterije[Klasifikacija],0),0)&gt;0,"DA","NE")</f>
        <v>NE</v>
      </c>
      <c r="M596" s="15"/>
    </row>
    <row r="597" spans="1:13" ht="30" customHeight="1" thickBot="1" x14ac:dyDescent="0.3">
      <c r="A597" s="11" t="s">
        <v>1301</v>
      </c>
      <c r="B597" s="12" t="str">
        <f>INDEX(Tabela_seznam_klasifikacij[Naziv odpadka],MATCH(Tabela_glavno[[#This Row],[Klasifikacija]],Tabela_seznam_klasifikacij[Klasifikacijska številka],0))</f>
        <v>Drugi tovrstni odpadki</v>
      </c>
      <c r="C597" s="12" t="str">
        <f>IFERROR(INDEX(Tabela_porocilo_o_nevarnih_lastnostih[Opomba],MATCH(Tabela_glavno[[#This Row],[Klasifikacija]],Tabela_porocilo_o_nevarnih_lastnostih[Klasifikacija],0)),"NE")</f>
        <v>NE</v>
      </c>
      <c r="D59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597" s="13" t="str">
        <f>INDEX(Tabela_zbiralec_EKOL[Dovoljeno zbiranje],MATCH(Tabela_glavno[[#This Row],[Klasifikacija]],Tabela_zbiralec_EKOL[Klasifikacija],0))</f>
        <v>DA</v>
      </c>
      <c r="F597" s="13" t="str">
        <f>INDEX(Tabela_zbiralec_EKOL[Zbirna mesta],MATCH(Tabela_glavno[[#This Row],[Klasifikacija]],Tabela_zbiralec_EKOL[Klasifikacija],0))</f>
        <v>Laze</v>
      </c>
      <c r="G597" s="13" t="str" cm="1">
        <f t="array" ref="G597">_xlfn.TEXTJOIN(", ",TRUE,IF(Tabela_odstranjevanje[Klasifikacija]=Tabela_glavno[[#This Row],[Klasifikacija]],Tabela_odstranjevanje[Prejemnik],""))</f>
        <v/>
      </c>
      <c r="H597" s="14" t="str">
        <f>IF(IFERROR(MATCH(Tabela_glavno[[#This Row],[Klasifikacija]],Tabela_mesanica_190204[Klasifikacija],0),0)&gt;0,"DA","NE")</f>
        <v>NE</v>
      </c>
      <c r="I597" s="14" t="str" cm="1">
        <f t="array" ref="I59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7" s="14" t="str">
        <f>IF(IFERROR(MATCH(Tabela_glavno[[#This Row],[Klasifikacija]],Tabela_mesanica_190208[Klasifikacija],0),0)&gt;0,"DA","NE")</f>
        <v>NE</v>
      </c>
      <c r="K597" s="14"/>
      <c r="L597" s="14" t="str">
        <f>IF(IFERROR(MATCH(Tabela_glavno[[#This Row],[Klasifikacija]],Tabela_EKO_03_03_baterije[Klasifikacija],0),0)&gt;0,"DA","NE")</f>
        <v>NE</v>
      </c>
      <c r="M597" s="15"/>
    </row>
    <row r="598" spans="1:13" ht="30" customHeight="1" thickBot="1" x14ac:dyDescent="0.3">
      <c r="A598" s="11" t="s">
        <v>1302</v>
      </c>
      <c r="B598" s="12" t="str">
        <f>INDEX(Tabela_seznam_klasifikacij[Naziv odpadka],MATCH(Tabela_glavno[[#This Row],[Klasifikacija]],Tabela_seznam_klasifikacij[Klasifikacijska številka],0))</f>
        <v>Transformatorji in kondenzatorji, ki vsebujejo PCB</v>
      </c>
      <c r="C598" s="12" t="str">
        <f>IFERROR(INDEX(Tabela_porocilo_o_nevarnih_lastnostih[Opomba],MATCH(Tabela_glavno[[#This Row],[Klasifikacija]],Tabela_porocilo_o_nevarnih_lastnostih[Klasifikacija],0)),"NE")</f>
        <v>NE</v>
      </c>
      <c r="D59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98" s="13" t="str">
        <f>INDEX(Tabela_zbiralec_EKOL[Dovoljeno zbiranje],MATCH(Tabela_glavno[[#This Row],[Klasifikacija]],Tabela_zbiralec_EKOL[Klasifikacija],0))</f>
        <v>NE</v>
      </c>
      <c r="F598" s="13" t="str">
        <f>INDEX(Tabela_zbiralec_EKOL[Zbirna mesta],MATCH(Tabela_glavno[[#This Row],[Klasifikacija]],Tabela_zbiralec_EKOL[Klasifikacija],0))</f>
        <v/>
      </c>
      <c r="G598" s="13" t="str" cm="1">
        <f t="array" ref="G598">_xlfn.TEXTJOIN(", ",TRUE,IF(Tabela_odstranjevanje[Klasifikacija]=Tabela_glavno[[#This Row],[Klasifikacija]],Tabela_odstranjevanje[Prejemnik],""))</f>
        <v/>
      </c>
      <c r="H598" s="14" t="str">
        <f>IF(IFERROR(MATCH(Tabela_glavno[[#This Row],[Klasifikacija]],Tabela_mesanica_190204[Klasifikacija],0),0)&gt;0,"DA","NE")</f>
        <v>NE</v>
      </c>
      <c r="I598" s="14" t="str" cm="1">
        <f t="array" ref="I59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8" s="14" t="str">
        <f>IF(IFERROR(MATCH(Tabela_glavno[[#This Row],[Klasifikacija]],Tabela_mesanica_190208[Klasifikacija],0),0)&gt;0,"DA","NE")</f>
        <v>NE</v>
      </c>
      <c r="K598" s="14"/>
      <c r="L598" s="14" t="str">
        <f>IF(IFERROR(MATCH(Tabela_glavno[[#This Row],[Klasifikacija]],Tabela_EKO_03_03_baterije[Klasifikacija],0),0)&gt;0,"DA","NE")</f>
        <v>NE</v>
      </c>
      <c r="M598" s="15"/>
    </row>
    <row r="599" spans="1:13" ht="30" customHeight="1" thickBot="1" x14ac:dyDescent="0.3">
      <c r="A599" s="11" t="s">
        <v>1303</v>
      </c>
      <c r="B599" s="12" t="str">
        <f>INDEX(Tabela_seznam_klasifikacij[Naziv odpadka],MATCH(Tabela_glavno[[#This Row],[Klasifikacija]],Tabela_seznam_klasifikacij[Klasifikacijska številka],0))</f>
        <v>Zavržena oprema, ki vsebuje PCB ali je onesnažena s PCB in ni navedena pod 16 02 09</v>
      </c>
      <c r="C599" s="12" t="str">
        <f>IFERROR(INDEX(Tabela_porocilo_o_nevarnih_lastnostih[Opomba],MATCH(Tabela_glavno[[#This Row],[Klasifikacija]],Tabela_porocilo_o_nevarnih_lastnostih[Klasifikacija],0)),"NE")</f>
        <v>NE</v>
      </c>
      <c r="D59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599" s="13" t="str">
        <f>INDEX(Tabela_zbiralec_EKOL[Dovoljeno zbiranje],MATCH(Tabela_glavno[[#This Row],[Klasifikacija]],Tabela_zbiralec_EKOL[Klasifikacija],0))</f>
        <v>NE</v>
      </c>
      <c r="F599" s="13" t="str">
        <f>INDEX(Tabela_zbiralec_EKOL[Zbirna mesta],MATCH(Tabela_glavno[[#This Row],[Klasifikacija]],Tabela_zbiralec_EKOL[Klasifikacija],0))</f>
        <v/>
      </c>
      <c r="G599" s="13" t="str" cm="1">
        <f t="array" ref="G599">_xlfn.TEXTJOIN(", ",TRUE,IF(Tabela_odstranjevanje[Klasifikacija]=Tabela_glavno[[#This Row],[Klasifikacija]],Tabela_odstranjevanje[Prejemnik],""))</f>
        <v/>
      </c>
      <c r="H599" s="14" t="str">
        <f>IF(IFERROR(MATCH(Tabela_glavno[[#This Row],[Klasifikacija]],Tabela_mesanica_190204[Klasifikacija],0),0)&gt;0,"DA","NE")</f>
        <v>NE</v>
      </c>
      <c r="I599" s="14" t="str" cm="1">
        <f t="array" ref="I59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599" s="14" t="str">
        <f>IF(IFERROR(MATCH(Tabela_glavno[[#This Row],[Klasifikacija]],Tabela_mesanica_190208[Klasifikacija],0),0)&gt;0,"DA","NE")</f>
        <v>NE</v>
      </c>
      <c r="K599" s="14"/>
      <c r="L599" s="14" t="str">
        <f>IF(IFERROR(MATCH(Tabela_glavno[[#This Row],[Klasifikacija]],Tabela_EKO_03_03_baterije[Klasifikacija],0),0)&gt;0,"DA","NE")</f>
        <v>NE</v>
      </c>
      <c r="M599" s="15"/>
    </row>
    <row r="600" spans="1:13" ht="30" customHeight="1" thickBot="1" x14ac:dyDescent="0.3">
      <c r="A600" s="11" t="s">
        <v>1304</v>
      </c>
      <c r="B600" s="12" t="str">
        <f>INDEX(Tabela_seznam_klasifikacij[Naziv odpadka],MATCH(Tabela_glavno[[#This Row],[Klasifikacija]],Tabela_seznam_klasifikacij[Klasifikacijska številka],0))</f>
        <v>Zavržena oprema, ki vsebuje klorofluoroogljike, HCFC, HFC</v>
      </c>
      <c r="C600" s="12" t="str">
        <f>IFERROR(INDEX(Tabela_porocilo_o_nevarnih_lastnostih[Opomba],MATCH(Tabela_glavno[[#This Row],[Klasifikacija]],Tabela_porocilo_o_nevarnih_lastnostih[Klasifikacija],0)),"NE")</f>
        <v>NE</v>
      </c>
      <c r="D60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00" s="13" t="str">
        <f>INDEX(Tabela_zbiralec_EKOL[Dovoljeno zbiranje],MATCH(Tabela_glavno[[#This Row],[Klasifikacija]],Tabela_zbiralec_EKOL[Klasifikacija],0))</f>
        <v>NE</v>
      </c>
      <c r="F600" s="13" t="str">
        <f>INDEX(Tabela_zbiralec_EKOL[Zbirna mesta],MATCH(Tabela_glavno[[#This Row],[Klasifikacija]],Tabela_zbiralec_EKOL[Klasifikacija],0))</f>
        <v/>
      </c>
      <c r="G600" s="13" t="str" cm="1">
        <f t="array" ref="G600">_xlfn.TEXTJOIN(", ",TRUE,IF(Tabela_odstranjevanje[Klasifikacija]=Tabela_glavno[[#This Row],[Klasifikacija]],Tabela_odstranjevanje[Prejemnik],""))</f>
        <v/>
      </c>
      <c r="H600" s="14" t="str">
        <f>IF(IFERROR(MATCH(Tabela_glavno[[#This Row],[Klasifikacija]],Tabela_mesanica_190204[Klasifikacija],0),0)&gt;0,"DA","NE")</f>
        <v>NE</v>
      </c>
      <c r="I600" s="14" t="str" cm="1">
        <f t="array" ref="I60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0" s="14" t="str">
        <f>IF(IFERROR(MATCH(Tabela_glavno[[#This Row],[Klasifikacija]],Tabela_mesanica_190208[Klasifikacija],0),0)&gt;0,"DA","NE")</f>
        <v>NE</v>
      </c>
      <c r="K600" s="14"/>
      <c r="L600" s="14" t="str">
        <f>IF(IFERROR(MATCH(Tabela_glavno[[#This Row],[Klasifikacija]],Tabela_EKO_03_03_baterije[Klasifikacija],0),0)&gt;0,"DA","NE")</f>
        <v>NE</v>
      </c>
      <c r="M600" s="15"/>
    </row>
    <row r="601" spans="1:13" ht="30" customHeight="1" thickBot="1" x14ac:dyDescent="0.3">
      <c r="A601" s="11" t="s">
        <v>1305</v>
      </c>
      <c r="B601" s="12" t="str">
        <f>INDEX(Tabela_seznam_klasifikacij[Naziv odpadka],MATCH(Tabela_glavno[[#This Row],[Klasifikacija]],Tabela_seznam_klasifikacij[Klasifikacijska številka],0))</f>
        <v>Zavržena oprema, ki vsebuje prosti azbest</v>
      </c>
      <c r="C601" s="12" t="str">
        <f>IFERROR(INDEX(Tabela_porocilo_o_nevarnih_lastnostih[Opomba],MATCH(Tabela_glavno[[#This Row],[Klasifikacija]],Tabela_porocilo_o_nevarnih_lastnostih[Klasifikacija],0)),"NE")</f>
        <v>NE</v>
      </c>
      <c r="D60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01" s="13" t="str">
        <f>INDEX(Tabela_zbiralec_EKOL[Dovoljeno zbiranje],MATCH(Tabela_glavno[[#This Row],[Klasifikacija]],Tabela_zbiralec_EKOL[Klasifikacija],0))</f>
        <v>NE</v>
      </c>
      <c r="F601" s="13" t="str">
        <f>INDEX(Tabela_zbiralec_EKOL[Zbirna mesta],MATCH(Tabela_glavno[[#This Row],[Klasifikacija]],Tabela_zbiralec_EKOL[Klasifikacija],0))</f>
        <v/>
      </c>
      <c r="G601" s="13" t="str" cm="1">
        <f t="array" ref="G601">_xlfn.TEXTJOIN(", ",TRUE,IF(Tabela_odstranjevanje[Klasifikacija]=Tabela_glavno[[#This Row],[Klasifikacija]],Tabela_odstranjevanje[Prejemnik],""))</f>
        <v/>
      </c>
      <c r="H601" s="14" t="str">
        <f>IF(IFERROR(MATCH(Tabela_glavno[[#This Row],[Klasifikacija]],Tabela_mesanica_190204[Klasifikacija],0),0)&gt;0,"DA","NE")</f>
        <v>NE</v>
      </c>
      <c r="I601" s="14" t="str" cm="1">
        <f t="array" ref="I60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1" s="14" t="str">
        <f>IF(IFERROR(MATCH(Tabela_glavno[[#This Row],[Klasifikacija]],Tabela_mesanica_190208[Klasifikacija],0),0)&gt;0,"DA","NE")</f>
        <v>NE</v>
      </c>
      <c r="K601" s="14"/>
      <c r="L601" s="14" t="str">
        <f>IF(IFERROR(MATCH(Tabela_glavno[[#This Row],[Klasifikacija]],Tabela_EKO_03_03_baterije[Klasifikacija],0),0)&gt;0,"DA","NE")</f>
        <v>NE</v>
      </c>
      <c r="M601" s="15"/>
    </row>
    <row r="602" spans="1:13" ht="30" customHeight="1" thickBot="1" x14ac:dyDescent="0.3">
      <c r="A602" s="11" t="s">
        <v>1306</v>
      </c>
      <c r="B602" s="12" t="str">
        <f>INDEX(Tabela_seznam_klasifikacij[Naziv odpadka],MATCH(Tabela_glavno[[#This Row],[Klasifikacija]],Tabela_seznam_klasifikacij[Klasifikacijska številka],0))</f>
        <v>Zavržena oprema, ki vsebuje nevarne sestavine3 in ni navedena pod 16 02 09 do 16 02 12</v>
      </c>
      <c r="C602" s="12" t="str">
        <f>IFERROR(INDEX(Tabela_porocilo_o_nevarnih_lastnostih[Opomba],MATCH(Tabela_glavno[[#This Row],[Klasifikacija]],Tabela_porocilo_o_nevarnih_lastnostih[Klasifikacija],0)),"NE")</f>
        <v>NE</v>
      </c>
      <c r="D60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02" s="13" t="str">
        <f>INDEX(Tabela_zbiralec_EKOL[Dovoljeno zbiranje],MATCH(Tabela_glavno[[#This Row],[Klasifikacija]],Tabela_zbiralec_EKOL[Klasifikacija],0))</f>
        <v>NE</v>
      </c>
      <c r="F602" s="13" t="str">
        <f>INDEX(Tabela_zbiralec_EKOL[Zbirna mesta],MATCH(Tabela_glavno[[#This Row],[Klasifikacija]],Tabela_zbiralec_EKOL[Klasifikacija],0))</f>
        <v/>
      </c>
      <c r="G602" s="13" t="str" cm="1">
        <f t="array" ref="G602">_xlfn.TEXTJOIN(", ",TRUE,IF(Tabela_odstranjevanje[Klasifikacija]=Tabela_glavno[[#This Row],[Klasifikacija]],Tabela_odstranjevanje[Prejemnik],""))</f>
        <v/>
      </c>
      <c r="H602" s="14" t="str">
        <f>IF(IFERROR(MATCH(Tabela_glavno[[#This Row],[Klasifikacija]],Tabela_mesanica_190204[Klasifikacija],0),0)&gt;0,"DA","NE")</f>
        <v>NE</v>
      </c>
      <c r="I602" s="14" t="str" cm="1">
        <f t="array" ref="I60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2" s="14" t="str">
        <f>IF(IFERROR(MATCH(Tabela_glavno[[#This Row],[Klasifikacija]],Tabela_mesanica_190208[Klasifikacija],0),0)&gt;0,"DA","NE")</f>
        <v>NE</v>
      </c>
      <c r="K602" s="14"/>
      <c r="L602" s="14" t="str">
        <f>IF(IFERROR(MATCH(Tabela_glavno[[#This Row],[Klasifikacija]],Tabela_EKO_03_03_baterije[Klasifikacija],0),0)&gt;0,"DA","NE")</f>
        <v>NE</v>
      </c>
      <c r="M602" s="15"/>
    </row>
    <row r="603" spans="1:13" ht="30" customHeight="1" thickBot="1" x14ac:dyDescent="0.3">
      <c r="A603" s="11" t="s">
        <v>1307</v>
      </c>
      <c r="B603" s="12" t="str">
        <f>INDEX(Tabela_seznam_klasifikacij[Naziv odpadka],MATCH(Tabela_glavno[[#This Row],[Klasifikacija]],Tabela_seznam_klasifikacij[Klasifikacijska številka],0))</f>
        <v>Zavržena oprema, ki ni navedena pod 16 02 09 do 16 02 13</v>
      </c>
      <c r="C603" s="12" t="str">
        <f>IFERROR(INDEX(Tabela_porocilo_o_nevarnih_lastnostih[Opomba],MATCH(Tabela_glavno[[#This Row],[Klasifikacija]],Tabela_porocilo_o_nevarnih_lastnostih[Klasifikacija],0)),"NE")</f>
        <v>NE</v>
      </c>
      <c r="D60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03" s="13" t="str">
        <f>INDEX(Tabela_zbiralec_EKOL[Dovoljeno zbiranje],MATCH(Tabela_glavno[[#This Row],[Klasifikacija]],Tabela_zbiralec_EKOL[Klasifikacija],0))</f>
        <v>NE</v>
      </c>
      <c r="F603" s="13" t="str">
        <f>INDEX(Tabela_zbiralec_EKOL[Zbirna mesta],MATCH(Tabela_glavno[[#This Row],[Klasifikacija]],Tabela_zbiralec_EKOL[Klasifikacija],0))</f>
        <v/>
      </c>
      <c r="G603" s="13" t="str" cm="1">
        <f t="array" ref="G603">_xlfn.TEXTJOIN(", ",TRUE,IF(Tabela_odstranjevanje[Klasifikacija]=Tabela_glavno[[#This Row],[Klasifikacija]],Tabela_odstranjevanje[Prejemnik],""))</f>
        <v/>
      </c>
      <c r="H603" s="14" t="str">
        <f>IF(IFERROR(MATCH(Tabela_glavno[[#This Row],[Klasifikacija]],Tabela_mesanica_190204[Klasifikacija],0),0)&gt;0,"DA","NE")</f>
        <v>NE</v>
      </c>
      <c r="I603" s="14" t="str" cm="1">
        <f t="array" ref="I60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3" s="14" t="str">
        <f>IF(IFERROR(MATCH(Tabela_glavno[[#This Row],[Klasifikacija]],Tabela_mesanica_190208[Klasifikacija],0),0)&gt;0,"DA","NE")</f>
        <v>NE</v>
      </c>
      <c r="K603" s="14"/>
      <c r="L603" s="14" t="str">
        <f>IF(IFERROR(MATCH(Tabela_glavno[[#This Row],[Klasifikacija]],Tabela_EKO_03_03_baterije[Klasifikacija],0),0)&gt;0,"DA","NE")</f>
        <v>NE</v>
      </c>
      <c r="M603" s="15"/>
    </row>
    <row r="604" spans="1:13" ht="30" customHeight="1" thickBot="1" x14ac:dyDescent="0.3">
      <c r="A604" s="11" t="s">
        <v>1308</v>
      </c>
      <c r="B604" s="12" t="str">
        <f>INDEX(Tabela_seznam_klasifikacij[Naziv odpadka],MATCH(Tabela_glavno[[#This Row],[Klasifikacija]],Tabela_seznam_klasifikacij[Klasifikacijska številka],0))</f>
        <v>Nevarne sestavine, odstranjene iz zavržene opreme</v>
      </c>
      <c r="C604" s="12" t="str">
        <f>IFERROR(INDEX(Tabela_porocilo_o_nevarnih_lastnostih[Opomba],MATCH(Tabela_glavno[[#This Row],[Klasifikacija]],Tabela_porocilo_o_nevarnih_lastnostih[Klasifikacija],0)),"NE")</f>
        <v>NE</v>
      </c>
      <c r="D60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04" s="13" t="str">
        <f>INDEX(Tabela_zbiralec_EKOL[Dovoljeno zbiranje],MATCH(Tabela_glavno[[#This Row],[Klasifikacija]],Tabela_zbiralec_EKOL[Klasifikacija],0))</f>
        <v>NE</v>
      </c>
      <c r="F604" s="13" t="str">
        <f>INDEX(Tabela_zbiralec_EKOL[Zbirna mesta],MATCH(Tabela_glavno[[#This Row],[Klasifikacija]],Tabela_zbiralec_EKOL[Klasifikacija],0))</f>
        <v/>
      </c>
      <c r="G604" s="13" t="str" cm="1">
        <f t="array" ref="G604">_xlfn.TEXTJOIN(", ",TRUE,IF(Tabela_odstranjevanje[Klasifikacija]=Tabela_glavno[[#This Row],[Klasifikacija]],Tabela_odstranjevanje[Prejemnik],""))</f>
        <v/>
      </c>
      <c r="H604" s="14" t="str">
        <f>IF(IFERROR(MATCH(Tabela_glavno[[#This Row],[Klasifikacija]],Tabela_mesanica_190204[Klasifikacija],0),0)&gt;0,"DA","NE")</f>
        <v>NE</v>
      </c>
      <c r="I604" s="14" t="str" cm="1">
        <f t="array" ref="I60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4" s="14" t="str">
        <f>IF(IFERROR(MATCH(Tabela_glavno[[#This Row],[Klasifikacija]],Tabela_mesanica_190208[Klasifikacija],0),0)&gt;0,"DA","NE")</f>
        <v>NE</v>
      </c>
      <c r="K604" s="14"/>
      <c r="L604" s="14" t="str">
        <f>IF(IFERROR(MATCH(Tabela_glavno[[#This Row],[Klasifikacija]],Tabela_EKO_03_03_baterije[Klasifikacija],0),0)&gt;0,"DA","NE")</f>
        <v>NE</v>
      </c>
      <c r="M604" s="15"/>
    </row>
    <row r="605" spans="1:13" ht="30" customHeight="1" thickBot="1" x14ac:dyDescent="0.3">
      <c r="A605" s="11" t="s">
        <v>1309</v>
      </c>
      <c r="B605" s="12" t="str">
        <f>INDEX(Tabela_seznam_klasifikacij[Naziv odpadka],MATCH(Tabela_glavno[[#This Row],[Klasifikacija]],Tabela_seznam_klasifikacij[Klasifikacijska številka],0))</f>
        <v>Sestavine, odstranjene iz zavržene opreme, ki niso navedene pod 16 02 15</v>
      </c>
      <c r="C605" s="12" t="str">
        <f>IFERROR(INDEX(Tabela_porocilo_o_nevarnih_lastnostih[Opomba],MATCH(Tabela_glavno[[#This Row],[Klasifikacija]],Tabela_porocilo_o_nevarnih_lastnostih[Klasifikacija],0)),"NE")</f>
        <v>NE</v>
      </c>
      <c r="D60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05" s="13" t="str">
        <f>INDEX(Tabela_zbiralec_EKOL[Dovoljeno zbiranje],MATCH(Tabela_glavno[[#This Row],[Klasifikacija]],Tabela_zbiralec_EKOL[Klasifikacija],0))</f>
        <v>NE</v>
      </c>
      <c r="F605" s="13" t="str">
        <f>INDEX(Tabela_zbiralec_EKOL[Zbirna mesta],MATCH(Tabela_glavno[[#This Row],[Klasifikacija]],Tabela_zbiralec_EKOL[Klasifikacija],0))</f>
        <v/>
      </c>
      <c r="G605" s="13" t="str" cm="1">
        <f t="array" ref="G605">_xlfn.TEXTJOIN(", ",TRUE,IF(Tabela_odstranjevanje[Klasifikacija]=Tabela_glavno[[#This Row],[Klasifikacija]],Tabela_odstranjevanje[Prejemnik],""))</f>
        <v/>
      </c>
      <c r="H605" s="14" t="str">
        <f>IF(IFERROR(MATCH(Tabela_glavno[[#This Row],[Klasifikacija]],Tabela_mesanica_190204[Klasifikacija],0),0)&gt;0,"DA","NE")</f>
        <v>NE</v>
      </c>
      <c r="I605" s="14" t="str" cm="1">
        <f t="array" ref="I60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5" s="14" t="str">
        <f>IF(IFERROR(MATCH(Tabela_glavno[[#This Row],[Klasifikacija]],Tabela_mesanica_190208[Klasifikacija],0),0)&gt;0,"DA","NE")</f>
        <v>NE</v>
      </c>
      <c r="K605" s="14"/>
      <c r="L605" s="14" t="str">
        <f>IF(IFERROR(MATCH(Tabela_glavno[[#This Row],[Klasifikacija]],Tabela_EKO_03_03_baterije[Klasifikacija],0),0)&gt;0,"DA","NE")</f>
        <v>NE</v>
      </c>
      <c r="M605" s="15"/>
    </row>
    <row r="606" spans="1:13" ht="30" customHeight="1" thickBot="1" x14ac:dyDescent="0.3">
      <c r="A606" s="11" t="s">
        <v>184</v>
      </c>
      <c r="B606" s="12" t="str">
        <f>INDEX(Tabela_seznam_klasifikacij[Naziv odpadka],MATCH(Tabela_glavno[[#This Row],[Klasifikacija]],Tabela_seznam_klasifikacij[Klasifikacijska številka],0))</f>
        <v>Anorganski odpadki, ki vsebujejo nevarne snovi</v>
      </c>
      <c r="C606" s="12" t="str">
        <f>IFERROR(INDEX(Tabela_porocilo_o_nevarnih_lastnostih[Opomba],MATCH(Tabela_glavno[[#This Row],[Klasifikacija]],Tabela_porocilo_o_nevarnih_lastnostih[Klasifikacija],0)),"NE")</f>
        <v>NE</v>
      </c>
      <c r="D60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06" s="13" t="str">
        <f>INDEX(Tabela_zbiralec_EKOL[Dovoljeno zbiranje],MATCH(Tabela_glavno[[#This Row],[Klasifikacija]],Tabela_zbiralec_EKOL[Klasifikacija],0))</f>
        <v>DA</v>
      </c>
      <c r="F606" s="13" t="str">
        <f>INDEX(Tabela_zbiralec_EKOL[Zbirna mesta],MATCH(Tabela_glavno[[#This Row],[Klasifikacija]],Tabela_zbiralec_EKOL[Klasifikacija],0))</f>
        <v>Laze</v>
      </c>
      <c r="G606" s="13" t="str" cm="1">
        <f t="array" ref="G606">_xlfn.TEXTJOIN(", ",TRUE,IF(Tabela_odstranjevanje[Klasifikacija]=Tabela_glavno[[#This Row],[Klasifikacija]],Tabela_odstranjevanje[Prejemnik],""))</f>
        <v>Kemis</v>
      </c>
      <c r="H606" s="14" t="str">
        <f>IF(IFERROR(MATCH(Tabela_glavno[[#This Row],[Klasifikacija]],Tabela_mesanica_190204[Klasifikacija],0),0)&gt;0,"DA","NE")</f>
        <v>DA</v>
      </c>
      <c r="I606" s="14" t="str" cm="1">
        <f t="array" ref="I60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6" s="14" t="str">
        <f>IF(IFERROR(MATCH(Tabela_glavno[[#This Row],[Klasifikacija]],Tabela_mesanica_190208[Klasifikacija],0),0)&gt;0,"DA","NE")</f>
        <v>NE</v>
      </c>
      <c r="K606" s="14"/>
      <c r="L606" s="14" t="str">
        <f>IF(IFERROR(MATCH(Tabela_glavno[[#This Row],[Klasifikacija]],Tabela_EKO_03_03_baterije[Klasifikacija],0),0)&gt;0,"DA","NE")</f>
        <v>NE</v>
      </c>
      <c r="M606" s="15"/>
    </row>
    <row r="607" spans="1:13" ht="30" customHeight="1" thickBot="1" x14ac:dyDescent="0.3">
      <c r="A607" s="11" t="s">
        <v>185</v>
      </c>
      <c r="B607" s="12" t="str">
        <f>INDEX(Tabela_seznam_klasifikacij[Naziv odpadka],MATCH(Tabela_glavno[[#This Row],[Klasifikacija]],Tabela_seznam_klasifikacij[Klasifikacijska številka],0))</f>
        <v>Anorganski odpadki, ki niso navedeni pod 16 03 03</v>
      </c>
      <c r="C607" s="12" t="str">
        <f>IFERROR(INDEX(Tabela_porocilo_o_nevarnih_lastnostih[Opomba],MATCH(Tabela_glavno[[#This Row],[Klasifikacija]],Tabela_porocilo_o_nevarnih_lastnostih[Klasifikacija],0)),"NE")</f>
        <v>Za mešanje</v>
      </c>
      <c r="D60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07" s="13" t="str">
        <f>INDEX(Tabela_zbiralec_EKOL[Dovoljeno zbiranje],MATCH(Tabela_glavno[[#This Row],[Klasifikacija]],Tabela_zbiralec_EKOL[Klasifikacija],0))</f>
        <v>DA</v>
      </c>
      <c r="F607" s="13" t="str">
        <f>INDEX(Tabela_zbiralec_EKOL[Zbirna mesta],MATCH(Tabela_glavno[[#This Row],[Klasifikacija]],Tabela_zbiralec_EKOL[Klasifikacija],0))</f>
        <v>Laze</v>
      </c>
      <c r="G607" s="13" t="str" cm="1">
        <f t="array" ref="G607">_xlfn.TEXTJOIN(", ",TRUE,IF(Tabela_odstranjevanje[Klasifikacija]=Tabela_glavno[[#This Row],[Klasifikacija]],Tabela_odstranjevanje[Prejemnik],""))</f>
        <v>Kemis</v>
      </c>
      <c r="H607" s="14" t="str">
        <f>IF(IFERROR(MATCH(Tabela_glavno[[#This Row],[Klasifikacija]],Tabela_mesanica_190204[Klasifikacija],0),0)&gt;0,"DA","NE")</f>
        <v>DA</v>
      </c>
      <c r="I607" s="14" t="str" cm="1">
        <f t="array" ref="I60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7" s="14" t="str">
        <f>IF(IFERROR(MATCH(Tabela_glavno[[#This Row],[Klasifikacija]],Tabela_mesanica_190208[Klasifikacija],0),0)&gt;0,"DA","NE")</f>
        <v>NE</v>
      </c>
      <c r="K607" s="14"/>
      <c r="L607" s="14" t="str">
        <f>IF(IFERROR(MATCH(Tabela_glavno[[#This Row],[Klasifikacija]],Tabela_EKO_03_03_baterije[Klasifikacija],0),0)&gt;0,"DA","NE")</f>
        <v>NE</v>
      </c>
      <c r="M607" s="15"/>
    </row>
    <row r="608" spans="1:13" ht="30" customHeight="1" thickBot="1" x14ac:dyDescent="0.3">
      <c r="A608" s="11" t="s">
        <v>186</v>
      </c>
      <c r="B608" s="12" t="str">
        <f>INDEX(Tabela_seznam_klasifikacij[Naziv odpadka],MATCH(Tabela_glavno[[#This Row],[Klasifikacija]],Tabela_seznam_klasifikacij[Klasifikacijska številka],0))</f>
        <v>Organski odpadki, ki vsebujejo nevarne snovi</v>
      </c>
      <c r="C608" s="12" t="str">
        <f>IFERROR(INDEX(Tabela_porocilo_o_nevarnih_lastnostih[Opomba],MATCH(Tabela_glavno[[#This Row],[Klasifikacija]],Tabela_porocilo_o_nevarnih_lastnostih[Klasifikacija],0)),"NE")</f>
        <v>NE</v>
      </c>
      <c r="D60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08" s="13" t="str">
        <f>INDEX(Tabela_zbiralec_EKOL[Dovoljeno zbiranje],MATCH(Tabela_glavno[[#This Row],[Klasifikacija]],Tabela_zbiralec_EKOL[Klasifikacija],0))</f>
        <v>DA</v>
      </c>
      <c r="F608" s="13" t="str">
        <f>INDEX(Tabela_zbiralec_EKOL[Zbirna mesta],MATCH(Tabela_glavno[[#This Row],[Klasifikacija]],Tabela_zbiralec_EKOL[Klasifikacija],0))</f>
        <v>Laze</v>
      </c>
      <c r="G608" s="13" t="str" cm="1">
        <f t="array" ref="G608">_xlfn.TEXTJOIN(", ",TRUE,IF(Tabela_odstranjevanje[Klasifikacija]=Tabela_glavno[[#This Row],[Klasifikacija]],Tabela_odstranjevanje[Prejemnik],""))</f>
        <v>Kemis</v>
      </c>
      <c r="H608" s="14" t="str">
        <f>IF(IFERROR(MATCH(Tabela_glavno[[#This Row],[Klasifikacija]],Tabela_mesanica_190204[Klasifikacija],0),0)&gt;0,"DA","NE")</f>
        <v>DA</v>
      </c>
      <c r="I608" s="14" t="str" cm="1">
        <f t="array" ref="I60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8" s="14" t="str">
        <f>IF(IFERROR(MATCH(Tabela_glavno[[#This Row],[Klasifikacija]],Tabela_mesanica_190208[Klasifikacija],0),0)&gt;0,"DA","NE")</f>
        <v>NE</v>
      </c>
      <c r="K608" s="14"/>
      <c r="L608" s="14" t="str">
        <f>IF(IFERROR(MATCH(Tabela_glavno[[#This Row],[Klasifikacija]],Tabela_EKO_03_03_baterije[Klasifikacija],0),0)&gt;0,"DA","NE")</f>
        <v>NE</v>
      </c>
      <c r="M608" s="15"/>
    </row>
    <row r="609" spans="1:13" ht="30" customHeight="1" thickBot="1" x14ac:dyDescent="0.3">
      <c r="A609" s="11" t="s">
        <v>187</v>
      </c>
      <c r="B609" s="12" t="str">
        <f>INDEX(Tabela_seznam_klasifikacij[Naziv odpadka],MATCH(Tabela_glavno[[#This Row],[Klasifikacija]],Tabela_seznam_klasifikacij[Klasifikacijska številka],0))</f>
        <v>Organski odpadki, ki niso navedeni pod 16 03 05</v>
      </c>
      <c r="C609" s="12" t="str">
        <f>IFERROR(INDEX(Tabela_porocilo_o_nevarnih_lastnostih[Opomba],MATCH(Tabela_glavno[[#This Row],[Klasifikacija]],Tabela_porocilo_o_nevarnih_lastnostih[Klasifikacija],0)),"NE")</f>
        <v>Za mešanje</v>
      </c>
      <c r="D60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09" s="13" t="str">
        <f>INDEX(Tabela_zbiralec_EKOL[Dovoljeno zbiranje],MATCH(Tabela_glavno[[#This Row],[Klasifikacija]],Tabela_zbiralec_EKOL[Klasifikacija],0))</f>
        <v>DA</v>
      </c>
      <c r="F609" s="13" t="str">
        <f>INDEX(Tabela_zbiralec_EKOL[Zbirna mesta],MATCH(Tabela_glavno[[#This Row],[Klasifikacija]],Tabela_zbiralec_EKOL[Klasifikacija],0))</f>
        <v>Laze</v>
      </c>
      <c r="G609" s="13" t="str" cm="1">
        <f t="array" ref="G609">_xlfn.TEXTJOIN(", ",TRUE,IF(Tabela_odstranjevanje[Klasifikacija]=Tabela_glavno[[#This Row],[Klasifikacija]],Tabela_odstranjevanje[Prejemnik],""))</f>
        <v/>
      </c>
      <c r="H609" s="14" t="str">
        <f>IF(IFERROR(MATCH(Tabela_glavno[[#This Row],[Klasifikacija]],Tabela_mesanica_190204[Klasifikacija],0),0)&gt;0,"DA","NE")</f>
        <v>DA</v>
      </c>
      <c r="I609" s="14" t="str" cm="1">
        <f t="array" ref="I60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09" s="14" t="str">
        <f>IF(IFERROR(MATCH(Tabela_glavno[[#This Row],[Klasifikacija]],Tabela_mesanica_190208[Klasifikacija],0),0)&gt;0,"DA","NE")</f>
        <v>NE</v>
      </c>
      <c r="K609" s="14"/>
      <c r="L609" s="14" t="str">
        <f>IF(IFERROR(MATCH(Tabela_glavno[[#This Row],[Klasifikacija]],Tabela_EKO_03_03_baterije[Klasifikacija],0),0)&gt;0,"DA","NE")</f>
        <v>NE</v>
      </c>
      <c r="M609" s="15"/>
    </row>
    <row r="610" spans="1:13" ht="30" customHeight="1" thickBot="1" x14ac:dyDescent="0.3">
      <c r="A610" s="11" t="s">
        <v>1310</v>
      </c>
      <c r="B610" s="12" t="str">
        <f>INDEX(Tabela_seznam_klasifikacij[Naziv odpadka],MATCH(Tabela_glavno[[#This Row],[Klasifikacija]],Tabela_seznam_klasifikacij[Klasifikacijska številka],0))</f>
        <v>Odpadno strelivo</v>
      </c>
      <c r="C610" s="12" t="str">
        <f>IFERROR(INDEX(Tabela_porocilo_o_nevarnih_lastnostih[Opomba],MATCH(Tabela_glavno[[#This Row],[Klasifikacija]],Tabela_porocilo_o_nevarnih_lastnostih[Klasifikacija],0)),"NE")</f>
        <v>NE</v>
      </c>
      <c r="D6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10" s="13" t="str">
        <f>INDEX(Tabela_zbiralec_EKOL[Dovoljeno zbiranje],MATCH(Tabela_glavno[[#This Row],[Klasifikacija]],Tabela_zbiralec_EKOL[Klasifikacija],0))</f>
        <v>NE</v>
      </c>
      <c r="F610" s="13" t="str">
        <f>INDEX(Tabela_zbiralec_EKOL[Zbirna mesta],MATCH(Tabela_glavno[[#This Row],[Klasifikacija]],Tabela_zbiralec_EKOL[Klasifikacija],0))</f>
        <v/>
      </c>
      <c r="G610" s="13" t="str" cm="1">
        <f t="array" ref="G610">_xlfn.TEXTJOIN(", ",TRUE,IF(Tabela_odstranjevanje[Klasifikacija]=Tabela_glavno[[#This Row],[Klasifikacija]],Tabela_odstranjevanje[Prejemnik],""))</f>
        <v/>
      </c>
      <c r="H610" s="14" t="str">
        <f>IF(IFERROR(MATCH(Tabela_glavno[[#This Row],[Klasifikacija]],Tabela_mesanica_190204[Klasifikacija],0),0)&gt;0,"DA","NE")</f>
        <v>NE</v>
      </c>
      <c r="I610" s="14" t="str" cm="1">
        <f t="array" ref="I6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0" s="14" t="str">
        <f>IF(IFERROR(MATCH(Tabela_glavno[[#This Row],[Klasifikacija]],Tabela_mesanica_190208[Klasifikacija],0),0)&gt;0,"DA","NE")</f>
        <v>NE</v>
      </c>
      <c r="K610" s="14"/>
      <c r="L610" s="14" t="str">
        <f>IF(IFERROR(MATCH(Tabela_glavno[[#This Row],[Klasifikacija]],Tabela_EKO_03_03_baterije[Klasifikacija],0),0)&gt;0,"DA","NE")</f>
        <v>NE</v>
      </c>
      <c r="M610" s="15"/>
    </row>
    <row r="611" spans="1:13" ht="30" customHeight="1" thickBot="1" x14ac:dyDescent="0.3">
      <c r="A611" s="11" t="s">
        <v>1311</v>
      </c>
      <c r="B611" s="12" t="str">
        <f>INDEX(Tabela_seznam_klasifikacij[Naziv odpadka],MATCH(Tabela_glavno[[#This Row],[Klasifikacija]],Tabela_seznam_klasifikacij[Klasifikacijska številka],0))</f>
        <v>Odpadni ognjemetni izdelki</v>
      </c>
      <c r="C611" s="12" t="str">
        <f>IFERROR(INDEX(Tabela_porocilo_o_nevarnih_lastnostih[Opomba],MATCH(Tabela_glavno[[#This Row],[Klasifikacija]],Tabela_porocilo_o_nevarnih_lastnostih[Klasifikacija],0)),"NE")</f>
        <v>NE</v>
      </c>
      <c r="D6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11" s="13" t="str">
        <f>INDEX(Tabela_zbiralec_EKOL[Dovoljeno zbiranje],MATCH(Tabela_glavno[[#This Row],[Klasifikacija]],Tabela_zbiralec_EKOL[Klasifikacija],0))</f>
        <v>NE</v>
      </c>
      <c r="F611" s="13" t="str">
        <f>INDEX(Tabela_zbiralec_EKOL[Zbirna mesta],MATCH(Tabela_glavno[[#This Row],[Klasifikacija]],Tabela_zbiralec_EKOL[Klasifikacija],0))</f>
        <v/>
      </c>
      <c r="G611" s="13" t="str" cm="1">
        <f t="array" ref="G611">_xlfn.TEXTJOIN(", ",TRUE,IF(Tabela_odstranjevanje[Klasifikacija]=Tabela_glavno[[#This Row],[Klasifikacija]],Tabela_odstranjevanje[Prejemnik],""))</f>
        <v/>
      </c>
      <c r="H611" s="14" t="str">
        <f>IF(IFERROR(MATCH(Tabela_glavno[[#This Row],[Klasifikacija]],Tabela_mesanica_190204[Klasifikacija],0),0)&gt;0,"DA","NE")</f>
        <v>NE</v>
      </c>
      <c r="I611" s="14" t="str" cm="1">
        <f t="array" ref="I6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1" s="14" t="str">
        <f>IF(IFERROR(MATCH(Tabela_glavno[[#This Row],[Klasifikacija]],Tabela_mesanica_190208[Klasifikacija],0),0)&gt;0,"DA","NE")</f>
        <v>NE</v>
      </c>
      <c r="K611" s="14"/>
      <c r="L611" s="14" t="str">
        <f>IF(IFERROR(MATCH(Tabela_glavno[[#This Row],[Klasifikacija]],Tabela_EKO_03_03_baterije[Klasifikacija],0),0)&gt;0,"DA","NE")</f>
        <v>NE</v>
      </c>
      <c r="M611" s="15"/>
    </row>
    <row r="612" spans="1:13" ht="30" customHeight="1" thickBot="1" x14ac:dyDescent="0.3">
      <c r="A612" s="11" t="s">
        <v>1312</v>
      </c>
      <c r="B612" s="12" t="str">
        <f>INDEX(Tabela_seznam_klasifikacij[Naziv odpadka],MATCH(Tabela_glavno[[#This Row],[Klasifikacija]],Tabela_seznam_klasifikacij[Klasifikacijska številka],0))</f>
        <v>Druga odpadna razstreliva</v>
      </c>
      <c r="C612" s="12" t="str">
        <f>IFERROR(INDEX(Tabela_porocilo_o_nevarnih_lastnostih[Opomba],MATCH(Tabela_glavno[[#This Row],[Klasifikacija]],Tabela_porocilo_o_nevarnih_lastnostih[Klasifikacija],0)),"NE")</f>
        <v>NE</v>
      </c>
      <c r="D6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12" s="13" t="str">
        <f>INDEX(Tabela_zbiralec_EKOL[Dovoljeno zbiranje],MATCH(Tabela_glavno[[#This Row],[Klasifikacija]],Tabela_zbiralec_EKOL[Klasifikacija],0))</f>
        <v>NE</v>
      </c>
      <c r="F612" s="13" t="str">
        <f>INDEX(Tabela_zbiralec_EKOL[Zbirna mesta],MATCH(Tabela_glavno[[#This Row],[Klasifikacija]],Tabela_zbiralec_EKOL[Klasifikacija],0))</f>
        <v/>
      </c>
      <c r="G612" s="13" t="str" cm="1">
        <f t="array" ref="G612">_xlfn.TEXTJOIN(", ",TRUE,IF(Tabela_odstranjevanje[Klasifikacija]=Tabela_glavno[[#This Row],[Klasifikacija]],Tabela_odstranjevanje[Prejemnik],""))</f>
        <v/>
      </c>
      <c r="H612" s="14" t="str">
        <f>IF(IFERROR(MATCH(Tabela_glavno[[#This Row],[Klasifikacija]],Tabela_mesanica_190204[Klasifikacija],0),0)&gt;0,"DA","NE")</f>
        <v>NE</v>
      </c>
      <c r="I612" s="14" t="str" cm="1">
        <f t="array" ref="I6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2" s="14" t="str">
        <f>IF(IFERROR(MATCH(Tabela_glavno[[#This Row],[Klasifikacija]],Tabela_mesanica_190208[Klasifikacija],0),0)&gt;0,"DA","NE")</f>
        <v>NE</v>
      </c>
      <c r="K612" s="14"/>
      <c r="L612" s="14" t="str">
        <f>IF(IFERROR(MATCH(Tabela_glavno[[#This Row],[Klasifikacija]],Tabela_EKO_03_03_baterije[Klasifikacija],0),0)&gt;0,"DA","NE")</f>
        <v>NE</v>
      </c>
      <c r="M612" s="15"/>
    </row>
    <row r="613" spans="1:13" ht="30" customHeight="1" thickBot="1" x14ac:dyDescent="0.3">
      <c r="A613" s="11" t="s">
        <v>1313</v>
      </c>
      <c r="B613" s="12" t="str">
        <f>INDEX(Tabela_seznam_klasifikacij[Naziv odpadka],MATCH(Tabela_glavno[[#This Row],[Klasifikacija]],Tabela_seznam_klasifikacij[Klasifikacijska številka],0))</f>
        <v>Plini v tlačnih posodah (tudi haloni), ki vsebujejo nevarne snovi</v>
      </c>
      <c r="C613" s="12" t="str">
        <f>IFERROR(INDEX(Tabela_porocilo_o_nevarnih_lastnostih[Opomba],MATCH(Tabela_glavno[[#This Row],[Klasifikacija]],Tabela_porocilo_o_nevarnih_lastnostih[Klasifikacija],0)),"NE")</f>
        <v>NE</v>
      </c>
      <c r="D6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13" s="13" t="str">
        <f>INDEX(Tabela_zbiralec_EKOL[Dovoljeno zbiranje],MATCH(Tabela_glavno[[#This Row],[Klasifikacija]],Tabela_zbiralec_EKOL[Klasifikacija],0))</f>
        <v>DA</v>
      </c>
      <c r="F613" s="13" t="str">
        <f>INDEX(Tabela_zbiralec_EKOL[Zbirna mesta],MATCH(Tabela_glavno[[#This Row],[Klasifikacija]],Tabela_zbiralec_EKOL[Klasifikacija],0))</f>
        <v>Laze</v>
      </c>
      <c r="G613" s="13" t="str" cm="1">
        <f t="array" ref="G613">_xlfn.TEXTJOIN(", ",TRUE,IF(Tabela_odstranjevanje[Klasifikacija]=Tabela_glavno[[#This Row],[Klasifikacija]],Tabela_odstranjevanje[Prejemnik],""))</f>
        <v/>
      </c>
      <c r="H613" s="14" t="str">
        <f>IF(IFERROR(MATCH(Tabela_glavno[[#This Row],[Klasifikacija]],Tabela_mesanica_190204[Klasifikacija],0),0)&gt;0,"DA","NE")</f>
        <v>NE</v>
      </c>
      <c r="I613" s="14" t="str" cm="1">
        <f t="array" ref="I6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3" s="14" t="str">
        <f>IF(IFERROR(MATCH(Tabela_glavno[[#This Row],[Klasifikacija]],Tabela_mesanica_190208[Klasifikacija],0),0)&gt;0,"DA","NE")</f>
        <v>NE</v>
      </c>
      <c r="K613" s="14"/>
      <c r="L613" s="14" t="str">
        <f>IF(IFERROR(MATCH(Tabela_glavno[[#This Row],[Klasifikacija]],Tabela_EKO_03_03_baterije[Klasifikacija],0),0)&gt;0,"DA","NE")</f>
        <v>NE</v>
      </c>
      <c r="M613" s="15"/>
    </row>
    <row r="614" spans="1:13" ht="30" customHeight="1" thickBot="1" x14ac:dyDescent="0.3">
      <c r="A614" s="11" t="s">
        <v>1314</v>
      </c>
      <c r="B614" s="12" t="str">
        <f>INDEX(Tabela_seznam_klasifikacij[Naziv odpadka],MATCH(Tabela_glavno[[#This Row],[Klasifikacija]],Tabela_seznam_klasifikacij[Klasifikacijska številka],0))</f>
        <v>Plini v tlačnih posodah, ki niso navedeni pod 16 05 04</v>
      </c>
      <c r="C614" s="12" t="str">
        <f>IFERROR(INDEX(Tabela_porocilo_o_nevarnih_lastnostih[Opomba],MATCH(Tabela_glavno[[#This Row],[Klasifikacija]],Tabela_porocilo_o_nevarnih_lastnostih[Klasifikacija],0)),"NE")</f>
        <v>NE</v>
      </c>
      <c r="D6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14" s="13" t="str">
        <f>INDEX(Tabela_zbiralec_EKOL[Dovoljeno zbiranje],MATCH(Tabela_glavno[[#This Row],[Klasifikacija]],Tabela_zbiralec_EKOL[Klasifikacija],0))</f>
        <v>DA</v>
      </c>
      <c r="F614" s="13" t="str">
        <f>INDEX(Tabela_zbiralec_EKOL[Zbirna mesta],MATCH(Tabela_glavno[[#This Row],[Klasifikacija]],Tabela_zbiralec_EKOL[Klasifikacija],0))</f>
        <v>Laze</v>
      </c>
      <c r="G614" s="13" t="str" cm="1">
        <f t="array" ref="G614">_xlfn.TEXTJOIN(", ",TRUE,IF(Tabela_odstranjevanje[Klasifikacija]=Tabela_glavno[[#This Row],[Klasifikacija]],Tabela_odstranjevanje[Prejemnik],""))</f>
        <v/>
      </c>
      <c r="H614" s="14" t="str">
        <f>IF(IFERROR(MATCH(Tabela_glavno[[#This Row],[Klasifikacija]],Tabela_mesanica_190204[Klasifikacija],0),0)&gt;0,"DA","NE")</f>
        <v>NE</v>
      </c>
      <c r="I614" s="14" t="str" cm="1">
        <f t="array" ref="I6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4" s="14" t="str">
        <f>IF(IFERROR(MATCH(Tabela_glavno[[#This Row],[Klasifikacija]],Tabela_mesanica_190208[Klasifikacija],0),0)&gt;0,"DA","NE")</f>
        <v>NE</v>
      </c>
      <c r="K614" s="14"/>
      <c r="L614" s="14" t="str">
        <f>IF(IFERROR(MATCH(Tabela_glavno[[#This Row],[Klasifikacija]],Tabela_EKO_03_03_baterije[Klasifikacija],0),0)&gt;0,"DA","NE")</f>
        <v>NE</v>
      </c>
      <c r="M614" s="15"/>
    </row>
    <row r="615" spans="1:13" ht="30" customHeight="1" thickBot="1" x14ac:dyDescent="0.3">
      <c r="A615" s="11" t="s">
        <v>1315</v>
      </c>
      <c r="B615" s="12" t="str">
        <f>INDEX(Tabela_seznam_klasifikacij[Naziv odpadka],MATCH(Tabela_glavno[[#This Row],[Klasifikacija]],Tabela_seznam_klasifikacij[Klasifikacijska številka],0))</f>
        <v>Laboratorijske kemikalije, ki so sestavljene iz nevarne snovi ali jih vsebujejo, vključno z mešanicami laboratorijskih kemikalij</v>
      </c>
      <c r="C615" s="12" t="str">
        <f>IFERROR(INDEX(Tabela_porocilo_o_nevarnih_lastnostih[Opomba],MATCH(Tabela_glavno[[#This Row],[Klasifikacija]],Tabela_porocilo_o_nevarnih_lastnostih[Klasifikacija],0)),"NE")</f>
        <v>NE</v>
      </c>
      <c r="D6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15" s="13" t="str">
        <f>INDEX(Tabela_zbiralec_EKOL[Dovoljeno zbiranje],MATCH(Tabela_glavno[[#This Row],[Klasifikacija]],Tabela_zbiralec_EKOL[Klasifikacija],0))</f>
        <v>DA</v>
      </c>
      <c r="F615" s="13" t="str">
        <f>INDEX(Tabela_zbiralec_EKOL[Zbirna mesta],MATCH(Tabela_glavno[[#This Row],[Klasifikacija]],Tabela_zbiralec_EKOL[Klasifikacija],0))</f>
        <v>Laze</v>
      </c>
      <c r="G615" s="13" t="str" cm="1">
        <f t="array" ref="G615">_xlfn.TEXTJOIN(", ",TRUE,IF(Tabela_odstranjevanje[Klasifikacija]=Tabela_glavno[[#This Row],[Klasifikacija]],Tabela_odstranjevanje[Prejemnik],""))</f>
        <v>AVG</v>
      </c>
      <c r="H615" s="14" t="str">
        <f>IF(IFERROR(MATCH(Tabela_glavno[[#This Row],[Klasifikacija]],Tabela_mesanica_190204[Klasifikacija],0),0)&gt;0,"DA","NE")</f>
        <v>NE</v>
      </c>
      <c r="I615" s="14" t="str" cm="1">
        <f t="array" ref="I6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5" s="14" t="str">
        <f>IF(IFERROR(MATCH(Tabela_glavno[[#This Row],[Klasifikacija]],Tabela_mesanica_190208[Klasifikacija],0),0)&gt;0,"DA","NE")</f>
        <v>NE</v>
      </c>
      <c r="K615" s="14"/>
      <c r="L615" s="14" t="str">
        <f>IF(IFERROR(MATCH(Tabela_glavno[[#This Row],[Klasifikacija]],Tabela_EKO_03_03_baterije[Klasifikacija],0),0)&gt;0,"DA","NE")</f>
        <v>NE</v>
      </c>
      <c r="M615" s="15"/>
    </row>
    <row r="616" spans="1:13" ht="30" customHeight="1" thickBot="1" x14ac:dyDescent="0.3">
      <c r="A616" s="11" t="s">
        <v>1316</v>
      </c>
      <c r="B616" s="12" t="str">
        <f>INDEX(Tabela_seznam_klasifikacij[Naziv odpadka],MATCH(Tabela_glavno[[#This Row],[Klasifikacija]],Tabela_seznam_klasifikacij[Klasifikacijska številka],0))</f>
        <v>Zavržene anorganske kemikalije, ki so sestavljene iz nevarnih snovi ali jih vsebujejo</v>
      </c>
      <c r="C616" s="12" t="str">
        <f>IFERROR(INDEX(Tabela_porocilo_o_nevarnih_lastnostih[Opomba],MATCH(Tabela_glavno[[#This Row],[Klasifikacija]],Tabela_porocilo_o_nevarnih_lastnostih[Klasifikacija],0)),"NE")</f>
        <v>NE</v>
      </c>
      <c r="D6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16" s="13" t="str">
        <f>INDEX(Tabela_zbiralec_EKOL[Dovoljeno zbiranje],MATCH(Tabela_glavno[[#This Row],[Klasifikacija]],Tabela_zbiralec_EKOL[Klasifikacija],0))</f>
        <v>DA</v>
      </c>
      <c r="F616" s="13" t="str">
        <f>INDEX(Tabela_zbiralec_EKOL[Zbirna mesta],MATCH(Tabela_glavno[[#This Row],[Klasifikacija]],Tabela_zbiralec_EKOL[Klasifikacija],0))</f>
        <v>Laze</v>
      </c>
      <c r="G616" s="13" t="str" cm="1">
        <f t="array" ref="G616">_xlfn.TEXTJOIN(", ",TRUE,IF(Tabela_odstranjevanje[Klasifikacija]=Tabela_glavno[[#This Row],[Klasifikacija]],Tabela_odstranjevanje[Prejemnik],""))</f>
        <v/>
      </c>
      <c r="H616" s="14" t="str">
        <f>IF(IFERROR(MATCH(Tabela_glavno[[#This Row],[Klasifikacija]],Tabela_mesanica_190204[Klasifikacija],0),0)&gt;0,"DA","NE")</f>
        <v>NE</v>
      </c>
      <c r="I616" s="14" t="str" cm="1">
        <f t="array" ref="I6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6" s="14" t="str">
        <f>IF(IFERROR(MATCH(Tabela_glavno[[#This Row],[Klasifikacija]],Tabela_mesanica_190208[Klasifikacija],0),0)&gt;0,"DA","NE")</f>
        <v>NE</v>
      </c>
      <c r="K616" s="14"/>
      <c r="L616" s="14" t="str">
        <f>IF(IFERROR(MATCH(Tabela_glavno[[#This Row],[Klasifikacija]],Tabela_EKO_03_03_baterije[Klasifikacija],0),0)&gt;0,"DA","NE")</f>
        <v>NE</v>
      </c>
      <c r="M616" s="15"/>
    </row>
    <row r="617" spans="1:13" ht="30" customHeight="1" thickBot="1" x14ac:dyDescent="0.3">
      <c r="A617" s="11" t="s">
        <v>169</v>
      </c>
      <c r="B617" s="12" t="str">
        <f>INDEX(Tabela_seznam_klasifikacij[Naziv odpadka],MATCH(Tabela_glavno[[#This Row],[Klasifikacija]],Tabela_seznam_klasifikacij[Klasifikacijska številka],0))</f>
        <v>Zavržene organske kemikalije, ki so sestavljene iz ali vsebujejo nevarne snovi</v>
      </c>
      <c r="C617" s="12" t="str">
        <f>IFERROR(INDEX(Tabela_porocilo_o_nevarnih_lastnostih[Opomba],MATCH(Tabela_glavno[[#This Row],[Klasifikacija]],Tabela_porocilo_o_nevarnih_lastnostih[Klasifikacija],0)),"NE")</f>
        <v>NE</v>
      </c>
      <c r="D6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17" s="13" t="str">
        <f>INDEX(Tabela_zbiralec_EKOL[Dovoljeno zbiranje],MATCH(Tabela_glavno[[#This Row],[Klasifikacija]],Tabela_zbiralec_EKOL[Klasifikacija],0))</f>
        <v>DA</v>
      </c>
      <c r="F617" s="13" t="str">
        <f>INDEX(Tabela_zbiralec_EKOL[Zbirna mesta],MATCH(Tabela_glavno[[#This Row],[Klasifikacija]],Tabela_zbiralec_EKOL[Klasifikacija],0))</f>
        <v>Laze</v>
      </c>
      <c r="G617" s="13" t="str" cm="1">
        <f t="array" ref="G617">_xlfn.TEXTJOIN(", ",TRUE,IF(Tabela_odstranjevanje[Klasifikacija]=Tabela_glavno[[#This Row],[Klasifikacija]],Tabela_odstranjevanje[Prejemnik],""))</f>
        <v>Ekologija, Kemis</v>
      </c>
      <c r="H617" s="14" t="str">
        <f>IF(IFERROR(MATCH(Tabela_glavno[[#This Row],[Klasifikacija]],Tabela_mesanica_190204[Klasifikacija],0),0)&gt;0,"DA","NE")</f>
        <v>NE</v>
      </c>
      <c r="I617" s="14" t="str" cm="1">
        <f t="array" ref="I6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7" s="14" t="str">
        <f>IF(IFERROR(MATCH(Tabela_glavno[[#This Row],[Klasifikacija]],Tabela_mesanica_190208[Klasifikacija],0),0)&gt;0,"DA","NE")</f>
        <v>DA</v>
      </c>
      <c r="K617" s="14"/>
      <c r="L617" s="14" t="str">
        <f>IF(IFERROR(MATCH(Tabela_glavno[[#This Row],[Klasifikacija]],Tabela_EKO_03_03_baterije[Klasifikacija],0),0)&gt;0,"DA","NE")</f>
        <v>NE</v>
      </c>
      <c r="M617" s="15"/>
    </row>
    <row r="618" spans="1:13" ht="30" customHeight="1" thickBot="1" x14ac:dyDescent="0.3">
      <c r="A618" s="11" t="s">
        <v>1317</v>
      </c>
      <c r="B618" s="12" t="str">
        <f>INDEX(Tabela_seznam_klasifikacij[Naziv odpadka],MATCH(Tabela_glavno[[#This Row],[Klasifikacija]],Tabela_seznam_klasifikacij[Klasifikacijska številka],0))</f>
        <v>Zavržene kemikalije, ki niso navedene pod 16 05 06, 16 05 07 ali 16 05 08</v>
      </c>
      <c r="C618" s="12" t="str">
        <f>IFERROR(INDEX(Tabela_porocilo_o_nevarnih_lastnostih[Opomba],MATCH(Tabela_glavno[[#This Row],[Klasifikacija]],Tabela_porocilo_o_nevarnih_lastnostih[Klasifikacija],0)),"NE")</f>
        <v>NE</v>
      </c>
      <c r="D6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18" s="13" t="str">
        <f>INDEX(Tabela_zbiralec_EKOL[Dovoljeno zbiranje],MATCH(Tabela_glavno[[#This Row],[Klasifikacija]],Tabela_zbiralec_EKOL[Klasifikacija],0))</f>
        <v>DA</v>
      </c>
      <c r="F618" s="13" t="str">
        <f>INDEX(Tabela_zbiralec_EKOL[Zbirna mesta],MATCH(Tabela_glavno[[#This Row],[Klasifikacija]],Tabela_zbiralec_EKOL[Klasifikacija],0))</f>
        <v>Laze</v>
      </c>
      <c r="G618" s="13" t="str" cm="1">
        <f t="array" ref="G618">_xlfn.TEXTJOIN(", ",TRUE,IF(Tabela_odstranjevanje[Klasifikacija]=Tabela_glavno[[#This Row],[Klasifikacija]],Tabela_odstranjevanje[Prejemnik],""))</f>
        <v/>
      </c>
      <c r="H618" s="14" t="str">
        <f>IF(IFERROR(MATCH(Tabela_glavno[[#This Row],[Klasifikacija]],Tabela_mesanica_190204[Klasifikacija],0),0)&gt;0,"DA","NE")</f>
        <v>NE</v>
      </c>
      <c r="I618" s="14" t="str" cm="1">
        <f t="array" ref="I6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8" s="14" t="str">
        <f>IF(IFERROR(MATCH(Tabela_glavno[[#This Row],[Klasifikacija]],Tabela_mesanica_190208[Klasifikacija],0),0)&gt;0,"DA","NE")</f>
        <v>NE</v>
      </c>
      <c r="K618" s="14"/>
      <c r="L618" s="14" t="str">
        <f>IF(IFERROR(MATCH(Tabela_glavno[[#This Row],[Klasifikacija]],Tabela_EKO_03_03_baterije[Klasifikacija],0),0)&gt;0,"DA","NE")</f>
        <v>NE</v>
      </c>
      <c r="M618" s="15"/>
    </row>
    <row r="619" spans="1:13" ht="30" customHeight="1" thickBot="1" x14ac:dyDescent="0.3">
      <c r="A619" s="11" t="s">
        <v>1318</v>
      </c>
      <c r="B619" s="12" t="str">
        <f>INDEX(Tabela_seznam_klasifikacij[Naziv odpadka],MATCH(Tabela_glavno[[#This Row],[Klasifikacija]],Tabela_seznam_klasifikacij[Klasifikacijska številka],0))</f>
        <v>Svinčeve baterije</v>
      </c>
      <c r="C619" s="12" t="str">
        <f>IFERROR(INDEX(Tabela_porocilo_o_nevarnih_lastnostih[Opomba],MATCH(Tabela_glavno[[#This Row],[Klasifikacija]],Tabela_porocilo_o_nevarnih_lastnostih[Klasifikacija],0)),"NE")</f>
        <v>NE</v>
      </c>
      <c r="D6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19" s="13" t="str">
        <f>INDEX(Tabela_zbiralec_EKOL[Dovoljeno zbiranje],MATCH(Tabela_glavno[[#This Row],[Klasifikacija]],Tabela_zbiralec_EKOL[Klasifikacija],0))</f>
        <v>DA</v>
      </c>
      <c r="F619" s="13" t="str">
        <f>INDEX(Tabela_zbiralec_EKOL[Zbirna mesta],MATCH(Tabela_glavno[[#This Row],[Klasifikacija]],Tabela_zbiralec_EKOL[Klasifikacija],0))</f>
        <v>Laze</v>
      </c>
      <c r="G619" s="13" t="str" cm="1">
        <f t="array" ref="G619">_xlfn.TEXTJOIN(", ",TRUE,IF(Tabela_odstranjevanje[Klasifikacija]=Tabela_glavno[[#This Row],[Klasifikacija]],Tabela_odstranjevanje[Prejemnik],""))</f>
        <v>Tabakum</v>
      </c>
      <c r="H619" s="14" t="str">
        <f>IF(IFERROR(MATCH(Tabela_glavno[[#This Row],[Klasifikacija]],Tabela_mesanica_190204[Klasifikacija],0),0)&gt;0,"DA","NE")</f>
        <v>NE</v>
      </c>
      <c r="I619" s="14" t="str" cm="1">
        <f t="array" ref="I6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19" s="14" t="str">
        <f>IF(IFERROR(MATCH(Tabela_glavno[[#This Row],[Klasifikacija]],Tabela_mesanica_190208[Klasifikacija],0),0)&gt;0,"DA","NE")</f>
        <v>NE</v>
      </c>
      <c r="K619" s="14"/>
      <c r="L619" s="14" t="str">
        <f>IF(IFERROR(MATCH(Tabela_glavno[[#This Row],[Klasifikacija]],Tabela_EKO_03_03_baterije[Klasifikacija],0),0)&gt;0,"DA","NE")</f>
        <v>NE</v>
      </c>
      <c r="M619" s="15"/>
    </row>
    <row r="620" spans="1:13" ht="30" customHeight="1" thickBot="1" x14ac:dyDescent="0.3">
      <c r="A620" s="11" t="s">
        <v>1319</v>
      </c>
      <c r="B620" s="12" t="str">
        <f>INDEX(Tabela_seznam_klasifikacij[Naziv odpadka],MATCH(Tabela_glavno[[#This Row],[Klasifikacija]],Tabela_seznam_klasifikacij[Klasifikacijska številka],0))</f>
        <v>Nikelj-kadmijeve baterije</v>
      </c>
      <c r="C620" s="12" t="str">
        <f>IFERROR(INDEX(Tabela_porocilo_o_nevarnih_lastnostih[Opomba],MATCH(Tabela_glavno[[#This Row],[Klasifikacija]],Tabela_porocilo_o_nevarnih_lastnostih[Klasifikacija],0)),"NE")</f>
        <v>NE</v>
      </c>
      <c r="D6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20" s="13" t="str">
        <f>INDEX(Tabela_zbiralec_EKOL[Dovoljeno zbiranje],MATCH(Tabela_glavno[[#This Row],[Klasifikacija]],Tabela_zbiralec_EKOL[Klasifikacija],0))</f>
        <v>NE</v>
      </c>
      <c r="F620" s="13" t="str">
        <f>INDEX(Tabela_zbiralec_EKOL[Zbirna mesta],MATCH(Tabela_glavno[[#This Row],[Klasifikacija]],Tabela_zbiralec_EKOL[Klasifikacija],0))</f>
        <v/>
      </c>
      <c r="G620" s="13" t="str" cm="1">
        <f t="array" ref="G620">_xlfn.TEXTJOIN(", ",TRUE,IF(Tabela_odstranjevanje[Klasifikacija]=Tabela_glavno[[#This Row],[Klasifikacija]],Tabela_odstranjevanje[Prejemnik],""))</f>
        <v/>
      </c>
      <c r="H620" s="14" t="str">
        <f>IF(IFERROR(MATCH(Tabela_glavno[[#This Row],[Klasifikacija]],Tabela_mesanica_190204[Klasifikacija],0),0)&gt;0,"DA","NE")</f>
        <v>NE</v>
      </c>
      <c r="I620" s="14" t="str" cm="1">
        <f t="array" ref="I6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0" s="14" t="str">
        <f>IF(IFERROR(MATCH(Tabela_glavno[[#This Row],[Klasifikacija]],Tabela_mesanica_190208[Klasifikacija],0),0)&gt;0,"DA","NE")</f>
        <v>NE</v>
      </c>
      <c r="K620" s="14"/>
      <c r="L620" s="14" t="str">
        <f>IF(IFERROR(MATCH(Tabela_glavno[[#This Row],[Klasifikacija]],Tabela_EKO_03_03_baterije[Klasifikacija],0),0)&gt;0,"DA","NE")</f>
        <v>DA</v>
      </c>
      <c r="M620" s="15"/>
    </row>
    <row r="621" spans="1:13" ht="30" customHeight="1" thickBot="1" x14ac:dyDescent="0.3">
      <c r="A621" s="11" t="s">
        <v>1320</v>
      </c>
      <c r="B621" s="12" t="str">
        <f>INDEX(Tabela_seznam_klasifikacij[Naziv odpadka],MATCH(Tabela_glavno[[#This Row],[Klasifikacija]],Tabela_seznam_klasifikacij[Klasifikacijska številka],0))</f>
        <v>Baterije, ki vsebujejo živo srebro</v>
      </c>
      <c r="C621" s="12" t="str">
        <f>IFERROR(INDEX(Tabela_porocilo_o_nevarnih_lastnostih[Opomba],MATCH(Tabela_glavno[[#This Row],[Klasifikacija]],Tabela_porocilo_o_nevarnih_lastnostih[Klasifikacija],0)),"NE")</f>
        <v>NE</v>
      </c>
      <c r="D6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21" s="13" t="str">
        <f>INDEX(Tabela_zbiralec_EKOL[Dovoljeno zbiranje],MATCH(Tabela_glavno[[#This Row],[Klasifikacija]],Tabela_zbiralec_EKOL[Klasifikacija],0))</f>
        <v>NE</v>
      </c>
      <c r="F621" s="13" t="str">
        <f>INDEX(Tabela_zbiralec_EKOL[Zbirna mesta],MATCH(Tabela_glavno[[#This Row],[Klasifikacija]],Tabela_zbiralec_EKOL[Klasifikacija],0))</f>
        <v/>
      </c>
      <c r="G621" s="13" t="str" cm="1">
        <f t="array" ref="G621">_xlfn.TEXTJOIN(", ",TRUE,IF(Tabela_odstranjevanje[Klasifikacija]=Tabela_glavno[[#This Row],[Klasifikacija]],Tabela_odstranjevanje[Prejemnik],""))</f>
        <v/>
      </c>
      <c r="H621" s="14" t="str">
        <f>IF(IFERROR(MATCH(Tabela_glavno[[#This Row],[Klasifikacija]],Tabela_mesanica_190204[Klasifikacija],0),0)&gt;0,"DA","NE")</f>
        <v>NE</v>
      </c>
      <c r="I621" s="14" t="str" cm="1">
        <f t="array" ref="I6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1" s="14" t="str">
        <f>IF(IFERROR(MATCH(Tabela_glavno[[#This Row],[Klasifikacija]],Tabela_mesanica_190208[Klasifikacija],0),0)&gt;0,"DA","NE")</f>
        <v>NE</v>
      </c>
      <c r="K621" s="14"/>
      <c r="L621" s="14" t="str">
        <f>IF(IFERROR(MATCH(Tabela_glavno[[#This Row],[Klasifikacija]],Tabela_EKO_03_03_baterije[Klasifikacija],0),0)&gt;0,"DA","NE")</f>
        <v>NE</v>
      </c>
      <c r="M621" s="15"/>
    </row>
    <row r="622" spans="1:13" ht="30" customHeight="1" thickBot="1" x14ac:dyDescent="0.3">
      <c r="A622" s="11" t="s">
        <v>1321</v>
      </c>
      <c r="B622" s="12" t="str">
        <f>INDEX(Tabela_seznam_klasifikacij[Naziv odpadka],MATCH(Tabela_glavno[[#This Row],[Klasifikacija]],Tabela_seznam_klasifikacij[Klasifikacijska številka],0))</f>
        <v>Alkalne baterije (razen 16 06 03)</v>
      </c>
      <c r="C622" s="12" t="str">
        <f>IFERROR(INDEX(Tabela_porocilo_o_nevarnih_lastnostih[Opomba],MATCH(Tabela_glavno[[#This Row],[Klasifikacija]],Tabela_porocilo_o_nevarnih_lastnostih[Klasifikacija],0)),"NE")</f>
        <v>NE</v>
      </c>
      <c r="D6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22" s="13" t="str">
        <f>INDEX(Tabela_zbiralec_EKOL[Dovoljeno zbiranje],MATCH(Tabela_glavno[[#This Row],[Klasifikacija]],Tabela_zbiralec_EKOL[Klasifikacija],0))</f>
        <v>NE</v>
      </c>
      <c r="F622" s="13" t="str">
        <f>INDEX(Tabela_zbiralec_EKOL[Zbirna mesta],MATCH(Tabela_glavno[[#This Row],[Klasifikacija]],Tabela_zbiralec_EKOL[Klasifikacija],0))</f>
        <v/>
      </c>
      <c r="G622" s="13" t="str" cm="1">
        <f t="array" ref="G622">_xlfn.TEXTJOIN(", ",TRUE,IF(Tabela_odstranjevanje[Klasifikacija]=Tabela_glavno[[#This Row],[Klasifikacija]],Tabela_odstranjevanje[Prejemnik],""))</f>
        <v/>
      </c>
      <c r="H622" s="14" t="str">
        <f>IF(IFERROR(MATCH(Tabela_glavno[[#This Row],[Klasifikacija]],Tabela_mesanica_190204[Klasifikacija],0),0)&gt;0,"DA","NE")</f>
        <v>NE</v>
      </c>
      <c r="I622" s="14" t="str" cm="1">
        <f t="array" ref="I6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2" s="14" t="str">
        <f>IF(IFERROR(MATCH(Tabela_glavno[[#This Row],[Klasifikacija]],Tabela_mesanica_190208[Klasifikacija],0),0)&gt;0,"DA","NE")</f>
        <v>NE</v>
      </c>
      <c r="K622" s="14"/>
      <c r="L622" s="14" t="str">
        <f>IF(IFERROR(MATCH(Tabela_glavno[[#This Row],[Klasifikacija]],Tabela_EKO_03_03_baterije[Klasifikacija],0),0)&gt;0,"DA","NE")</f>
        <v>DA</v>
      </c>
      <c r="M622" s="15"/>
    </row>
    <row r="623" spans="1:13" ht="30" customHeight="1" thickBot="1" x14ac:dyDescent="0.3">
      <c r="A623" s="11" t="s">
        <v>1322</v>
      </c>
      <c r="B623" s="12" t="str">
        <f>INDEX(Tabela_seznam_klasifikacij[Naziv odpadka],MATCH(Tabela_glavno[[#This Row],[Klasifikacija]],Tabela_seznam_klasifikacij[Klasifikacijska številka],0))</f>
        <v>Druge baterije in akumulatorji</v>
      </c>
      <c r="C623" s="12" t="str">
        <f>IFERROR(INDEX(Tabela_porocilo_o_nevarnih_lastnostih[Opomba],MATCH(Tabela_glavno[[#This Row],[Klasifikacija]],Tabela_porocilo_o_nevarnih_lastnostih[Klasifikacija],0)),"NE")</f>
        <v>NE</v>
      </c>
      <c r="D6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23" s="13" t="str">
        <f>INDEX(Tabela_zbiralec_EKOL[Dovoljeno zbiranje],MATCH(Tabela_glavno[[#This Row],[Klasifikacija]],Tabela_zbiralec_EKOL[Klasifikacija],0))</f>
        <v>DA</v>
      </c>
      <c r="F623" s="13" t="str">
        <f>INDEX(Tabela_zbiralec_EKOL[Zbirna mesta],MATCH(Tabela_glavno[[#This Row],[Klasifikacija]],Tabela_zbiralec_EKOL[Klasifikacija],0))</f>
        <v>Laze</v>
      </c>
      <c r="G623" s="13" t="str" cm="1">
        <f t="array" ref="G623">_xlfn.TEXTJOIN(", ",TRUE,IF(Tabela_odstranjevanje[Klasifikacija]=Tabela_glavno[[#This Row],[Klasifikacija]],Tabela_odstranjevanje[Prejemnik],""))</f>
        <v/>
      </c>
      <c r="H623" s="14" t="str">
        <f>IF(IFERROR(MATCH(Tabela_glavno[[#This Row],[Klasifikacija]],Tabela_mesanica_190204[Klasifikacija],0),0)&gt;0,"DA","NE")</f>
        <v>NE</v>
      </c>
      <c r="I623" s="14" t="str" cm="1">
        <f t="array" ref="I6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3" s="14" t="str">
        <f>IF(IFERROR(MATCH(Tabela_glavno[[#This Row],[Klasifikacija]],Tabela_mesanica_190208[Klasifikacija],0),0)&gt;0,"DA","NE")</f>
        <v>NE</v>
      </c>
      <c r="K623" s="14"/>
      <c r="L623" s="14" t="str">
        <f>IF(IFERROR(MATCH(Tabela_glavno[[#This Row],[Klasifikacija]],Tabela_EKO_03_03_baterije[Klasifikacija],0),0)&gt;0,"DA","NE")</f>
        <v>DA</v>
      </c>
      <c r="M623" s="15"/>
    </row>
    <row r="624" spans="1:13" ht="30" customHeight="1" thickBot="1" x14ac:dyDescent="0.3">
      <c r="A624" s="11" t="s">
        <v>1323</v>
      </c>
      <c r="B624" s="12" t="str">
        <f>INDEX(Tabela_seznam_klasifikacij[Naziv odpadka],MATCH(Tabela_glavno[[#This Row],[Klasifikacija]],Tabela_seznam_klasifikacij[Klasifikacijska številka],0))</f>
        <v>Ločeno zbrani elektroliti iz baterij in akumulatorjev</v>
      </c>
      <c r="C624" s="12" t="str">
        <f>IFERROR(INDEX(Tabela_porocilo_o_nevarnih_lastnostih[Opomba],MATCH(Tabela_glavno[[#This Row],[Klasifikacija]],Tabela_porocilo_o_nevarnih_lastnostih[Klasifikacija],0)),"NE")</f>
        <v>NE</v>
      </c>
      <c r="D6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24" s="13" t="str">
        <f>INDEX(Tabela_zbiralec_EKOL[Dovoljeno zbiranje],MATCH(Tabela_glavno[[#This Row],[Klasifikacija]],Tabela_zbiralec_EKOL[Klasifikacija],0))</f>
        <v>DA</v>
      </c>
      <c r="F624" s="13" t="str">
        <f>INDEX(Tabela_zbiralec_EKOL[Zbirna mesta],MATCH(Tabela_glavno[[#This Row],[Klasifikacija]],Tabela_zbiralec_EKOL[Klasifikacija],0))</f>
        <v>Laze</v>
      </c>
      <c r="G624" s="13" t="str" cm="1">
        <f t="array" ref="G624">_xlfn.TEXTJOIN(", ",TRUE,IF(Tabela_odstranjevanje[Klasifikacija]=Tabela_glavno[[#This Row],[Klasifikacija]],Tabela_odstranjevanje[Prejemnik],""))</f>
        <v>Ekologija</v>
      </c>
      <c r="H624" s="14" t="str">
        <f>IF(IFERROR(MATCH(Tabela_glavno[[#This Row],[Klasifikacija]],Tabela_mesanica_190204[Klasifikacija],0),0)&gt;0,"DA","NE")</f>
        <v>NE</v>
      </c>
      <c r="I624" s="14" t="str" cm="1">
        <f t="array" ref="I6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4" s="14" t="str">
        <f>IF(IFERROR(MATCH(Tabela_glavno[[#This Row],[Klasifikacija]],Tabela_mesanica_190208[Klasifikacija],0),0)&gt;0,"DA","NE")</f>
        <v>NE</v>
      </c>
      <c r="K624" s="14"/>
      <c r="L624" s="14" t="str">
        <f>IF(IFERROR(MATCH(Tabela_glavno[[#This Row],[Klasifikacija]],Tabela_EKO_03_03_baterije[Klasifikacija],0),0)&gt;0,"DA","NE")</f>
        <v>NE</v>
      </c>
      <c r="M624" s="15"/>
    </row>
    <row r="625" spans="1:13" ht="30" customHeight="1" thickBot="1" x14ac:dyDescent="0.3">
      <c r="A625" s="11" t="s">
        <v>92</v>
      </c>
      <c r="B625" s="12" t="str">
        <f>INDEX(Tabela_seznam_klasifikacij[Naziv odpadka],MATCH(Tabela_glavno[[#This Row],[Klasifikacija]],Tabela_seznam_klasifikacij[Klasifikacijska številka],0))</f>
        <v>Odpadki, ki vsebujejo mineralno olje</v>
      </c>
      <c r="C625" s="12" t="str">
        <f>IFERROR(INDEX(Tabela_porocilo_o_nevarnih_lastnostih[Opomba],MATCH(Tabela_glavno[[#This Row],[Klasifikacija]],Tabela_porocilo_o_nevarnih_lastnostih[Klasifikacija],0)),"NE")</f>
        <v>NE</v>
      </c>
      <c r="D6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25" s="13" t="str">
        <f>INDEX(Tabela_zbiralec_EKOL[Dovoljeno zbiranje],MATCH(Tabela_glavno[[#This Row],[Klasifikacija]],Tabela_zbiralec_EKOL[Klasifikacija],0))</f>
        <v>DA</v>
      </c>
      <c r="F625" s="13" t="str">
        <f>INDEX(Tabela_zbiralec_EKOL[Zbirna mesta],MATCH(Tabela_glavno[[#This Row],[Klasifikacija]],Tabela_zbiralec_EKOL[Klasifikacija],0))</f>
        <v>Laze</v>
      </c>
      <c r="G625" s="13" t="str" cm="1">
        <f t="array" ref="G625">_xlfn.TEXTJOIN(", ",TRUE,IF(Tabela_odstranjevanje[Klasifikacija]=Tabela_glavno[[#This Row],[Klasifikacija]],Tabela_odstranjevanje[Prejemnik],""))</f>
        <v/>
      </c>
      <c r="H625" s="14" t="str">
        <f>IF(IFERROR(MATCH(Tabela_glavno[[#This Row],[Klasifikacija]],Tabela_mesanica_190204[Klasifikacija],0),0)&gt;0,"DA","NE")</f>
        <v>DA</v>
      </c>
      <c r="I625" s="14" t="str" cm="1">
        <f t="array" ref="I6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5" s="14" t="str">
        <f>IF(IFERROR(MATCH(Tabela_glavno[[#This Row],[Klasifikacija]],Tabela_mesanica_190208[Klasifikacija],0),0)&gt;0,"DA","NE")</f>
        <v>NE</v>
      </c>
      <c r="K625" s="14"/>
      <c r="L625" s="14" t="str">
        <f>IF(IFERROR(MATCH(Tabela_glavno[[#This Row],[Klasifikacija]],Tabela_EKO_03_03_baterije[Klasifikacija],0),0)&gt;0,"DA","NE")</f>
        <v>NE</v>
      </c>
      <c r="M625" s="15"/>
    </row>
    <row r="626" spans="1:13" ht="30" customHeight="1" thickBot="1" x14ac:dyDescent="0.3">
      <c r="A626" s="11" t="s">
        <v>93</v>
      </c>
      <c r="B626" s="12" t="str">
        <f>INDEX(Tabela_seznam_klasifikacij[Naziv odpadka],MATCH(Tabela_glavno[[#This Row],[Klasifikacija]],Tabela_seznam_klasifikacij[Klasifikacijska številka],0))</f>
        <v>Odpadki, ki vsebujejo druge nevarne snovi</v>
      </c>
      <c r="C626" s="12" t="str">
        <f>IFERROR(INDEX(Tabela_porocilo_o_nevarnih_lastnostih[Opomba],MATCH(Tabela_glavno[[#This Row],[Klasifikacija]],Tabela_porocilo_o_nevarnih_lastnostih[Klasifikacija],0)),"NE")</f>
        <v>NE</v>
      </c>
      <c r="D6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26" s="13" t="str">
        <f>INDEX(Tabela_zbiralec_EKOL[Dovoljeno zbiranje],MATCH(Tabela_glavno[[#This Row],[Klasifikacija]],Tabela_zbiralec_EKOL[Klasifikacija],0))</f>
        <v>DA</v>
      </c>
      <c r="F626" s="13" t="str">
        <f>INDEX(Tabela_zbiralec_EKOL[Zbirna mesta],MATCH(Tabela_glavno[[#This Row],[Klasifikacija]],Tabela_zbiralec_EKOL[Klasifikacija],0))</f>
        <v>Laze</v>
      </c>
      <c r="G626" s="13" t="str" cm="1">
        <f t="array" ref="G626">_xlfn.TEXTJOIN(", ",TRUE,IF(Tabela_odstranjevanje[Klasifikacija]=Tabela_glavno[[#This Row],[Klasifikacija]],Tabela_odstranjevanje[Prejemnik],""))</f>
        <v/>
      </c>
      <c r="H626" s="14" t="str">
        <f>IF(IFERROR(MATCH(Tabela_glavno[[#This Row],[Klasifikacija]],Tabela_mesanica_190204[Klasifikacija],0),0)&gt;0,"DA","NE")</f>
        <v>DA</v>
      </c>
      <c r="I626" s="14" t="str" cm="1">
        <f t="array" ref="I6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626" s="14" t="str">
        <f>IF(IFERROR(MATCH(Tabela_glavno[[#This Row],[Klasifikacija]],Tabela_mesanica_190208[Klasifikacija],0),0)&gt;0,"DA","NE")</f>
        <v>DA</v>
      </c>
      <c r="K626" s="14"/>
      <c r="L626" s="14" t="str">
        <f>IF(IFERROR(MATCH(Tabela_glavno[[#This Row],[Klasifikacija]],Tabela_EKO_03_03_baterije[Klasifikacija],0),0)&gt;0,"DA","NE")</f>
        <v>NE</v>
      </c>
      <c r="M626" s="15"/>
    </row>
    <row r="627" spans="1:13" ht="30" customHeight="1" thickBot="1" x14ac:dyDescent="0.3">
      <c r="A627" s="11" t="s">
        <v>94</v>
      </c>
      <c r="B627" s="12" t="str">
        <f>INDEX(Tabela_seznam_klasifikacij[Naziv odpadka],MATCH(Tabela_glavno[[#This Row],[Klasifikacija]],Tabela_seznam_klasifikacij[Klasifikacijska številka],0))</f>
        <v>Drugi tovrstni odpadki</v>
      </c>
      <c r="C627" s="12" t="str">
        <f>IFERROR(INDEX(Tabela_porocilo_o_nevarnih_lastnostih[Opomba],MATCH(Tabela_glavno[[#This Row],[Klasifikacija]],Tabela_porocilo_o_nevarnih_lastnostih[Klasifikacija],0)),"NE")</f>
        <v>Za mešanje</v>
      </c>
      <c r="D6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27" s="13" t="str">
        <f>INDEX(Tabela_zbiralec_EKOL[Dovoljeno zbiranje],MATCH(Tabela_glavno[[#This Row],[Klasifikacija]],Tabela_zbiralec_EKOL[Klasifikacija],0))</f>
        <v>DA</v>
      </c>
      <c r="F627" s="13" t="str">
        <f>INDEX(Tabela_zbiralec_EKOL[Zbirna mesta],MATCH(Tabela_glavno[[#This Row],[Klasifikacija]],Tabela_zbiralec_EKOL[Klasifikacija],0))</f>
        <v>Laze</v>
      </c>
      <c r="G627" s="13" t="str" cm="1">
        <f t="array" ref="G627">_xlfn.TEXTJOIN(", ",TRUE,IF(Tabela_odstranjevanje[Klasifikacija]=Tabela_glavno[[#This Row],[Klasifikacija]],Tabela_odstranjevanje[Prejemnik],""))</f>
        <v/>
      </c>
      <c r="H627" s="14" t="str">
        <f>IF(IFERROR(MATCH(Tabela_glavno[[#This Row],[Klasifikacija]],Tabela_mesanica_190204[Klasifikacija],0),0)&gt;0,"DA","NE")</f>
        <v>DA</v>
      </c>
      <c r="I627" s="14" t="str" cm="1">
        <f t="array" ref="I6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7" s="14" t="str">
        <f>IF(IFERROR(MATCH(Tabela_glavno[[#This Row],[Klasifikacija]],Tabela_mesanica_190208[Klasifikacija],0),0)&gt;0,"DA","NE")</f>
        <v>NE</v>
      </c>
      <c r="K627" s="14"/>
      <c r="L627" s="14" t="str">
        <f>IF(IFERROR(MATCH(Tabela_glavno[[#This Row],[Klasifikacija]],Tabela_EKO_03_03_baterije[Klasifikacija],0),0)&gt;0,"DA","NE")</f>
        <v>NE</v>
      </c>
      <c r="M627" s="15"/>
    </row>
    <row r="628" spans="1:13" ht="30" customHeight="1" thickBot="1" x14ac:dyDescent="0.3">
      <c r="A628" s="11" t="s">
        <v>1324</v>
      </c>
      <c r="B628" s="12" t="str">
        <f>INDEX(Tabela_seznam_klasifikacij[Naziv odpadka],MATCH(Tabela_glavno[[#This Row],[Klasifikacija]],Tabela_seznam_klasifikacij[Klasifikacijska številka],0))</f>
        <v>Izrabljeni katalizatorji, ki vsebujejo zlato, srebro, renij, rodij, paladij, iridij ali platino (razen 16 08 07)</v>
      </c>
      <c r="C628" s="12" t="str">
        <f>IFERROR(INDEX(Tabela_porocilo_o_nevarnih_lastnostih[Opomba],MATCH(Tabela_glavno[[#This Row],[Klasifikacija]],Tabela_porocilo_o_nevarnih_lastnostih[Klasifikacija],0)),"NE")</f>
        <v>NE</v>
      </c>
      <c r="D6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28" s="13" t="str">
        <f>INDEX(Tabela_zbiralec_EKOL[Dovoljeno zbiranje],MATCH(Tabela_glavno[[#This Row],[Klasifikacija]],Tabela_zbiralec_EKOL[Klasifikacija],0))</f>
        <v>DA</v>
      </c>
      <c r="F628" s="13" t="str">
        <f>INDEX(Tabela_zbiralec_EKOL[Zbirna mesta],MATCH(Tabela_glavno[[#This Row],[Klasifikacija]],Tabela_zbiralec_EKOL[Klasifikacija],0))</f>
        <v>Laze</v>
      </c>
      <c r="G628" s="13" t="str" cm="1">
        <f t="array" ref="G628">_xlfn.TEXTJOIN(", ",TRUE,IF(Tabela_odstranjevanje[Klasifikacija]=Tabela_glavno[[#This Row],[Klasifikacija]],Tabela_odstranjevanje[Prejemnik],""))</f>
        <v/>
      </c>
      <c r="H628" s="14" t="str">
        <f>IF(IFERROR(MATCH(Tabela_glavno[[#This Row],[Klasifikacija]],Tabela_mesanica_190204[Klasifikacija],0),0)&gt;0,"DA","NE")</f>
        <v>NE</v>
      </c>
      <c r="I628" s="14" t="str" cm="1">
        <f t="array" ref="I6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8" s="14" t="str">
        <f>IF(IFERROR(MATCH(Tabela_glavno[[#This Row],[Klasifikacija]],Tabela_mesanica_190208[Klasifikacija],0),0)&gt;0,"DA","NE")</f>
        <v>NE</v>
      </c>
      <c r="K628" s="14"/>
      <c r="L628" s="14" t="str">
        <f>IF(IFERROR(MATCH(Tabela_glavno[[#This Row],[Klasifikacija]],Tabela_EKO_03_03_baterije[Klasifikacija],0),0)&gt;0,"DA","NE")</f>
        <v>NE</v>
      </c>
      <c r="M628" s="15"/>
    </row>
    <row r="629" spans="1:13" ht="30" customHeight="1" thickBot="1" x14ac:dyDescent="0.3">
      <c r="A629" s="11" t="s">
        <v>1325</v>
      </c>
      <c r="B629" s="12" t="str">
        <f>INDEX(Tabela_seznam_klasifikacij[Naziv odpadka],MATCH(Tabela_glavno[[#This Row],[Klasifikacija]],Tabela_seznam_klasifikacij[Klasifikacijska številka],0))</f>
        <v>Izrabljeni katalizatorji, ki vsebujejo nevarne prehodne kovine4 ali njihove spojine</v>
      </c>
      <c r="C629" s="12" t="str">
        <f>IFERROR(INDEX(Tabela_porocilo_o_nevarnih_lastnostih[Opomba],MATCH(Tabela_glavno[[#This Row],[Klasifikacija]],Tabela_porocilo_o_nevarnih_lastnostih[Klasifikacija],0)),"NE")</f>
        <v>NE</v>
      </c>
      <c r="D6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29" s="13" t="str">
        <f>INDEX(Tabela_zbiralec_EKOL[Dovoljeno zbiranje],MATCH(Tabela_glavno[[#This Row],[Klasifikacija]],Tabela_zbiralec_EKOL[Klasifikacija],0))</f>
        <v>DA</v>
      </c>
      <c r="F629" s="13" t="str">
        <f>INDEX(Tabela_zbiralec_EKOL[Zbirna mesta],MATCH(Tabela_glavno[[#This Row],[Klasifikacija]],Tabela_zbiralec_EKOL[Klasifikacija],0))</f>
        <v>Laze</v>
      </c>
      <c r="G629" s="13" t="str" cm="1">
        <f t="array" ref="G629">_xlfn.TEXTJOIN(", ",TRUE,IF(Tabela_odstranjevanje[Klasifikacija]=Tabela_glavno[[#This Row],[Klasifikacija]],Tabela_odstranjevanje[Prejemnik],""))</f>
        <v/>
      </c>
      <c r="H629" s="14" t="str">
        <f>IF(IFERROR(MATCH(Tabela_glavno[[#This Row],[Klasifikacija]],Tabela_mesanica_190204[Klasifikacija],0),0)&gt;0,"DA","NE")</f>
        <v>NE</v>
      </c>
      <c r="I629" s="14" t="str" cm="1">
        <f t="array" ref="I6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29" s="14" t="str">
        <f>IF(IFERROR(MATCH(Tabela_glavno[[#This Row],[Klasifikacija]],Tabela_mesanica_190208[Klasifikacija],0),0)&gt;0,"DA","NE")</f>
        <v>NE</v>
      </c>
      <c r="K629" s="14"/>
      <c r="L629" s="14" t="str">
        <f>IF(IFERROR(MATCH(Tabela_glavno[[#This Row],[Klasifikacija]],Tabela_EKO_03_03_baterije[Klasifikacija],0),0)&gt;0,"DA","NE")</f>
        <v>NE</v>
      </c>
      <c r="M629" s="15"/>
    </row>
    <row r="630" spans="1:13" ht="30" customHeight="1" thickBot="1" x14ac:dyDescent="0.3">
      <c r="A630" s="11" t="s">
        <v>1326</v>
      </c>
      <c r="B630" s="12" t="str">
        <f>INDEX(Tabela_seznam_klasifikacij[Naziv odpadka],MATCH(Tabela_glavno[[#This Row],[Klasifikacija]],Tabela_seznam_klasifikacij[Klasifikacijska številka],0))</f>
        <v>Izrabljeni katalizatorji, ki vsebujejo druge prehodne kovine ali njihove spojine, ki niso navedeni drugje</v>
      </c>
      <c r="C630" s="12" t="str">
        <f>IFERROR(INDEX(Tabela_porocilo_o_nevarnih_lastnostih[Opomba],MATCH(Tabela_glavno[[#This Row],[Klasifikacija]],Tabela_porocilo_o_nevarnih_lastnostih[Klasifikacija],0)),"NE")</f>
        <v>NE</v>
      </c>
      <c r="D6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0" s="13" t="str">
        <f>INDEX(Tabela_zbiralec_EKOL[Dovoljeno zbiranje],MATCH(Tabela_glavno[[#This Row],[Klasifikacija]],Tabela_zbiralec_EKOL[Klasifikacija],0))</f>
        <v>DA</v>
      </c>
      <c r="F630" s="13" t="str">
        <f>INDEX(Tabela_zbiralec_EKOL[Zbirna mesta],MATCH(Tabela_glavno[[#This Row],[Klasifikacija]],Tabela_zbiralec_EKOL[Klasifikacija],0))</f>
        <v>Laze</v>
      </c>
      <c r="G630" s="13" t="str" cm="1">
        <f t="array" ref="G630">_xlfn.TEXTJOIN(", ",TRUE,IF(Tabela_odstranjevanje[Klasifikacija]=Tabela_glavno[[#This Row],[Klasifikacija]],Tabela_odstranjevanje[Prejemnik],""))</f>
        <v/>
      </c>
      <c r="H630" s="14" t="str">
        <f>IF(IFERROR(MATCH(Tabela_glavno[[#This Row],[Klasifikacija]],Tabela_mesanica_190204[Klasifikacija],0),0)&gt;0,"DA","NE")</f>
        <v>NE</v>
      </c>
      <c r="I630" s="14" t="str" cm="1">
        <f t="array" ref="I6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0" s="14" t="str">
        <f>IF(IFERROR(MATCH(Tabela_glavno[[#This Row],[Klasifikacija]],Tabela_mesanica_190208[Klasifikacija],0),0)&gt;0,"DA","NE")</f>
        <v>NE</v>
      </c>
      <c r="K630" s="14"/>
      <c r="L630" s="14" t="str">
        <f>IF(IFERROR(MATCH(Tabela_glavno[[#This Row],[Klasifikacija]],Tabela_EKO_03_03_baterije[Klasifikacija],0),0)&gt;0,"DA","NE")</f>
        <v>NE</v>
      </c>
      <c r="M630" s="15"/>
    </row>
    <row r="631" spans="1:13" ht="30" customHeight="1" thickBot="1" x14ac:dyDescent="0.3">
      <c r="A631" s="11" t="s">
        <v>1327</v>
      </c>
      <c r="B631" s="12" t="str">
        <f>INDEX(Tabela_seznam_klasifikacij[Naziv odpadka],MATCH(Tabela_glavno[[#This Row],[Klasifikacija]],Tabela_seznam_klasifikacij[Klasifikacijska številka],0))</f>
        <v>Izrabljeni tekoči katalizatorji iz katalitskega krekiranja (razen tistih, ki so navedeni pod 16 08 07)</v>
      </c>
      <c r="C631" s="12" t="str">
        <f>IFERROR(INDEX(Tabela_porocilo_o_nevarnih_lastnostih[Opomba],MATCH(Tabela_glavno[[#This Row],[Klasifikacija]],Tabela_porocilo_o_nevarnih_lastnostih[Klasifikacija],0)),"NE")</f>
        <v>NE</v>
      </c>
      <c r="D6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1" s="13" t="str">
        <f>INDEX(Tabela_zbiralec_EKOL[Dovoljeno zbiranje],MATCH(Tabela_glavno[[#This Row],[Klasifikacija]],Tabela_zbiralec_EKOL[Klasifikacija],0))</f>
        <v>DA</v>
      </c>
      <c r="F631" s="13" t="str">
        <f>INDEX(Tabela_zbiralec_EKOL[Zbirna mesta],MATCH(Tabela_glavno[[#This Row],[Klasifikacija]],Tabela_zbiralec_EKOL[Klasifikacija],0))</f>
        <v>Laze</v>
      </c>
      <c r="G631" s="13" t="str" cm="1">
        <f t="array" ref="G631">_xlfn.TEXTJOIN(", ",TRUE,IF(Tabela_odstranjevanje[Klasifikacija]=Tabela_glavno[[#This Row],[Klasifikacija]],Tabela_odstranjevanje[Prejemnik],""))</f>
        <v/>
      </c>
      <c r="H631" s="14" t="str">
        <f>IF(IFERROR(MATCH(Tabela_glavno[[#This Row],[Klasifikacija]],Tabela_mesanica_190204[Klasifikacija],0),0)&gt;0,"DA","NE")</f>
        <v>NE</v>
      </c>
      <c r="I631" s="14" t="str" cm="1">
        <f t="array" ref="I6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1" s="14" t="str">
        <f>IF(IFERROR(MATCH(Tabela_glavno[[#This Row],[Klasifikacija]],Tabela_mesanica_190208[Klasifikacija],0),0)&gt;0,"DA","NE")</f>
        <v>NE</v>
      </c>
      <c r="K631" s="14"/>
      <c r="L631" s="14" t="str">
        <f>IF(IFERROR(MATCH(Tabela_glavno[[#This Row],[Klasifikacija]],Tabela_EKO_03_03_baterije[Klasifikacija],0),0)&gt;0,"DA","NE")</f>
        <v>NE</v>
      </c>
      <c r="M631" s="15"/>
    </row>
    <row r="632" spans="1:13" ht="30" customHeight="1" thickBot="1" x14ac:dyDescent="0.3">
      <c r="A632" s="11" t="s">
        <v>1328</v>
      </c>
      <c r="B632" s="12" t="str">
        <f>INDEX(Tabela_seznam_klasifikacij[Naziv odpadka],MATCH(Tabela_glavno[[#This Row],[Klasifikacija]],Tabela_seznam_klasifikacij[Klasifikacijska številka],0))</f>
        <v>Izrabljeni katalizatorji, ki vsebujejo fosforjevo kislino</v>
      </c>
      <c r="C632" s="12" t="str">
        <f>IFERROR(INDEX(Tabela_porocilo_o_nevarnih_lastnostih[Opomba],MATCH(Tabela_glavno[[#This Row],[Klasifikacija]],Tabela_porocilo_o_nevarnih_lastnostih[Klasifikacija],0)),"NE")</f>
        <v>NE</v>
      </c>
      <c r="D6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2" s="13" t="str">
        <f>INDEX(Tabela_zbiralec_EKOL[Dovoljeno zbiranje],MATCH(Tabela_glavno[[#This Row],[Klasifikacija]],Tabela_zbiralec_EKOL[Klasifikacija],0))</f>
        <v>DA</v>
      </c>
      <c r="F632" s="13" t="str">
        <f>INDEX(Tabela_zbiralec_EKOL[Zbirna mesta],MATCH(Tabela_glavno[[#This Row],[Klasifikacija]],Tabela_zbiralec_EKOL[Klasifikacija],0))</f>
        <v>Laze</v>
      </c>
      <c r="G632" s="13" t="str" cm="1">
        <f t="array" ref="G632">_xlfn.TEXTJOIN(", ",TRUE,IF(Tabela_odstranjevanje[Klasifikacija]=Tabela_glavno[[#This Row],[Klasifikacija]],Tabela_odstranjevanje[Prejemnik],""))</f>
        <v/>
      </c>
      <c r="H632" s="14" t="str">
        <f>IF(IFERROR(MATCH(Tabela_glavno[[#This Row],[Klasifikacija]],Tabela_mesanica_190204[Klasifikacija],0),0)&gt;0,"DA","NE")</f>
        <v>NE</v>
      </c>
      <c r="I632" s="14" t="str" cm="1">
        <f t="array" ref="I6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2" s="14" t="str">
        <f>IF(IFERROR(MATCH(Tabela_glavno[[#This Row],[Klasifikacija]],Tabela_mesanica_190208[Klasifikacija],0),0)&gt;0,"DA","NE")</f>
        <v>NE</v>
      </c>
      <c r="K632" s="14"/>
      <c r="L632" s="14" t="str">
        <f>IF(IFERROR(MATCH(Tabela_glavno[[#This Row],[Klasifikacija]],Tabela_EKO_03_03_baterije[Klasifikacija],0),0)&gt;0,"DA","NE")</f>
        <v>NE</v>
      </c>
      <c r="M632" s="15"/>
    </row>
    <row r="633" spans="1:13" ht="30" customHeight="1" thickBot="1" x14ac:dyDescent="0.3">
      <c r="A633" s="11" t="s">
        <v>1329</v>
      </c>
      <c r="B633" s="12" t="str">
        <f>INDEX(Tabela_seznam_klasifikacij[Naziv odpadka],MATCH(Tabela_glavno[[#This Row],[Klasifikacija]],Tabela_seznam_klasifikacij[Klasifikacijska številka],0))</f>
        <v>Izrabljene tekočine, uporabljene kot katalizatorji</v>
      </c>
      <c r="C633" s="12" t="str">
        <f>IFERROR(INDEX(Tabela_porocilo_o_nevarnih_lastnostih[Opomba],MATCH(Tabela_glavno[[#This Row],[Klasifikacija]],Tabela_porocilo_o_nevarnih_lastnostih[Klasifikacija],0)),"NE")</f>
        <v>NE</v>
      </c>
      <c r="D6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3" s="13" t="str">
        <f>INDEX(Tabela_zbiralec_EKOL[Dovoljeno zbiranje],MATCH(Tabela_glavno[[#This Row],[Klasifikacija]],Tabela_zbiralec_EKOL[Klasifikacija],0))</f>
        <v>DA</v>
      </c>
      <c r="F633" s="13" t="str">
        <f>INDEX(Tabela_zbiralec_EKOL[Zbirna mesta],MATCH(Tabela_glavno[[#This Row],[Klasifikacija]],Tabela_zbiralec_EKOL[Klasifikacija],0))</f>
        <v>Laze</v>
      </c>
      <c r="G633" s="13" t="str" cm="1">
        <f t="array" ref="G633">_xlfn.TEXTJOIN(", ",TRUE,IF(Tabela_odstranjevanje[Klasifikacija]=Tabela_glavno[[#This Row],[Klasifikacija]],Tabela_odstranjevanje[Prejemnik],""))</f>
        <v/>
      </c>
      <c r="H633" s="14" t="str">
        <f>IF(IFERROR(MATCH(Tabela_glavno[[#This Row],[Klasifikacija]],Tabela_mesanica_190204[Klasifikacija],0),0)&gt;0,"DA","NE")</f>
        <v>NE</v>
      </c>
      <c r="I633" s="14" t="str" cm="1">
        <f t="array" ref="I6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3" s="14" t="str">
        <f>IF(IFERROR(MATCH(Tabela_glavno[[#This Row],[Klasifikacija]],Tabela_mesanica_190208[Klasifikacija],0),0)&gt;0,"DA","NE")</f>
        <v>NE</v>
      </c>
      <c r="K633" s="14"/>
      <c r="L633" s="14" t="str">
        <f>IF(IFERROR(MATCH(Tabela_glavno[[#This Row],[Klasifikacija]],Tabela_EKO_03_03_baterije[Klasifikacija],0),0)&gt;0,"DA","NE")</f>
        <v>NE</v>
      </c>
      <c r="M633" s="15"/>
    </row>
    <row r="634" spans="1:13" ht="30" customHeight="1" thickBot="1" x14ac:dyDescent="0.3">
      <c r="A634" s="11" t="s">
        <v>1330</v>
      </c>
      <c r="B634" s="12" t="str">
        <f>INDEX(Tabela_seznam_klasifikacij[Naziv odpadka],MATCH(Tabela_glavno[[#This Row],[Klasifikacija]],Tabela_seznam_klasifikacij[Klasifikacijska številka],0))</f>
        <v>Izrabljeni katalizatorji, onesnaženi z nevarnimi snovmi</v>
      </c>
      <c r="C634" s="12" t="str">
        <f>IFERROR(INDEX(Tabela_porocilo_o_nevarnih_lastnostih[Opomba],MATCH(Tabela_glavno[[#This Row],[Klasifikacija]],Tabela_porocilo_o_nevarnih_lastnostih[Klasifikacija],0)),"NE")</f>
        <v>NE</v>
      </c>
      <c r="D6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4" s="13" t="str">
        <f>INDEX(Tabela_zbiralec_EKOL[Dovoljeno zbiranje],MATCH(Tabela_glavno[[#This Row],[Klasifikacija]],Tabela_zbiralec_EKOL[Klasifikacija],0))</f>
        <v>DA</v>
      </c>
      <c r="F634" s="13" t="str">
        <f>INDEX(Tabela_zbiralec_EKOL[Zbirna mesta],MATCH(Tabela_glavno[[#This Row],[Klasifikacija]],Tabela_zbiralec_EKOL[Klasifikacija],0))</f>
        <v>Laze</v>
      </c>
      <c r="G634" s="13" t="str" cm="1">
        <f t="array" ref="G634">_xlfn.TEXTJOIN(", ",TRUE,IF(Tabela_odstranjevanje[Klasifikacija]=Tabela_glavno[[#This Row],[Klasifikacija]],Tabela_odstranjevanje[Prejemnik],""))</f>
        <v/>
      </c>
      <c r="H634" s="14" t="str">
        <f>IF(IFERROR(MATCH(Tabela_glavno[[#This Row],[Klasifikacija]],Tabela_mesanica_190204[Klasifikacija],0),0)&gt;0,"DA","NE")</f>
        <v>NE</v>
      </c>
      <c r="I634" s="14" t="str" cm="1">
        <f t="array" ref="I6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4" s="14" t="str">
        <f>IF(IFERROR(MATCH(Tabela_glavno[[#This Row],[Klasifikacija]],Tabela_mesanica_190208[Klasifikacija],0),0)&gt;0,"DA","NE")</f>
        <v>NE</v>
      </c>
      <c r="K634" s="14"/>
      <c r="L634" s="14" t="str">
        <f>IF(IFERROR(MATCH(Tabela_glavno[[#This Row],[Klasifikacija]],Tabela_EKO_03_03_baterije[Klasifikacija],0),0)&gt;0,"DA","NE")</f>
        <v>NE</v>
      </c>
      <c r="M634" s="15"/>
    </row>
    <row r="635" spans="1:13" ht="30" customHeight="1" thickBot="1" x14ac:dyDescent="0.3">
      <c r="A635" s="11" t="s">
        <v>1331</v>
      </c>
      <c r="B635" s="12" t="str">
        <f>INDEX(Tabela_seznam_klasifikacij[Naziv odpadka],MATCH(Tabela_glavno[[#This Row],[Klasifikacija]],Tabela_seznam_klasifikacij[Klasifikacijska številka],0))</f>
        <v>Permanganati, npr. kalijev permanganat</v>
      </c>
      <c r="C635" s="12" t="str">
        <f>IFERROR(INDEX(Tabela_porocilo_o_nevarnih_lastnostih[Opomba],MATCH(Tabela_glavno[[#This Row],[Klasifikacija]],Tabela_porocilo_o_nevarnih_lastnostih[Klasifikacija],0)),"NE")</f>
        <v>NE</v>
      </c>
      <c r="D6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5" s="13" t="str">
        <f>INDEX(Tabela_zbiralec_EKOL[Dovoljeno zbiranje],MATCH(Tabela_glavno[[#This Row],[Klasifikacija]],Tabela_zbiralec_EKOL[Klasifikacija],0))</f>
        <v>DA</v>
      </c>
      <c r="F635" s="13" t="str">
        <f>INDEX(Tabela_zbiralec_EKOL[Zbirna mesta],MATCH(Tabela_glavno[[#This Row],[Klasifikacija]],Tabela_zbiralec_EKOL[Klasifikacija],0))</f>
        <v>Laze</v>
      </c>
      <c r="G635" s="13" t="str" cm="1">
        <f t="array" ref="G635">_xlfn.TEXTJOIN(", ",TRUE,IF(Tabela_odstranjevanje[Klasifikacija]=Tabela_glavno[[#This Row],[Klasifikacija]],Tabela_odstranjevanje[Prejemnik],""))</f>
        <v/>
      </c>
      <c r="H635" s="14" t="str">
        <f>IF(IFERROR(MATCH(Tabela_glavno[[#This Row],[Klasifikacija]],Tabela_mesanica_190204[Klasifikacija],0),0)&gt;0,"DA","NE")</f>
        <v>NE</v>
      </c>
      <c r="I635" s="14" t="str" cm="1">
        <f t="array" ref="I6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5" s="14" t="str">
        <f>IF(IFERROR(MATCH(Tabela_glavno[[#This Row],[Klasifikacija]],Tabela_mesanica_190208[Klasifikacija],0),0)&gt;0,"DA","NE")</f>
        <v>NE</v>
      </c>
      <c r="K635" s="14"/>
      <c r="L635" s="14" t="str">
        <f>IF(IFERROR(MATCH(Tabela_glavno[[#This Row],[Klasifikacija]],Tabela_EKO_03_03_baterije[Klasifikacija],0),0)&gt;0,"DA","NE")</f>
        <v>NE</v>
      </c>
      <c r="M635" s="15"/>
    </row>
    <row r="636" spans="1:13" ht="30" customHeight="1" thickBot="1" x14ac:dyDescent="0.3">
      <c r="A636" s="11" t="s">
        <v>1332</v>
      </c>
      <c r="B636" s="12" t="str">
        <f>INDEX(Tabela_seznam_klasifikacij[Naziv odpadka],MATCH(Tabela_glavno[[#This Row],[Klasifikacija]],Tabela_seznam_klasifikacij[Klasifikacijska številka],0))</f>
        <v>Kromati, npr. kalijev kromat, kalijev ali natrijev dikromat</v>
      </c>
      <c r="C636" s="12" t="str">
        <f>IFERROR(INDEX(Tabela_porocilo_o_nevarnih_lastnostih[Opomba],MATCH(Tabela_glavno[[#This Row],[Klasifikacija]],Tabela_porocilo_o_nevarnih_lastnostih[Klasifikacija],0)),"NE")</f>
        <v>NE</v>
      </c>
      <c r="D6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6" s="13" t="str">
        <f>INDEX(Tabela_zbiralec_EKOL[Dovoljeno zbiranje],MATCH(Tabela_glavno[[#This Row],[Klasifikacija]],Tabela_zbiralec_EKOL[Klasifikacija],0))</f>
        <v>DA</v>
      </c>
      <c r="F636" s="13" t="str">
        <f>INDEX(Tabela_zbiralec_EKOL[Zbirna mesta],MATCH(Tabela_glavno[[#This Row],[Klasifikacija]],Tabela_zbiralec_EKOL[Klasifikacija],0))</f>
        <v>Laze</v>
      </c>
      <c r="G636" s="13" t="str" cm="1">
        <f t="array" ref="G636">_xlfn.TEXTJOIN(", ",TRUE,IF(Tabela_odstranjevanje[Klasifikacija]=Tabela_glavno[[#This Row],[Klasifikacija]],Tabela_odstranjevanje[Prejemnik],""))</f>
        <v/>
      </c>
      <c r="H636" s="14" t="str">
        <f>IF(IFERROR(MATCH(Tabela_glavno[[#This Row],[Klasifikacija]],Tabela_mesanica_190204[Klasifikacija],0),0)&gt;0,"DA","NE")</f>
        <v>NE</v>
      </c>
      <c r="I636" s="14" t="str" cm="1">
        <f t="array" ref="I6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6" s="14" t="str">
        <f>IF(IFERROR(MATCH(Tabela_glavno[[#This Row],[Klasifikacija]],Tabela_mesanica_190208[Klasifikacija],0),0)&gt;0,"DA","NE")</f>
        <v>NE</v>
      </c>
      <c r="K636" s="14"/>
      <c r="L636" s="14" t="str">
        <f>IF(IFERROR(MATCH(Tabela_glavno[[#This Row],[Klasifikacija]],Tabela_EKO_03_03_baterije[Klasifikacija],0),0)&gt;0,"DA","NE")</f>
        <v>NE</v>
      </c>
      <c r="M636" s="15"/>
    </row>
    <row r="637" spans="1:13" ht="30" customHeight="1" thickBot="1" x14ac:dyDescent="0.3">
      <c r="A637" s="11" t="s">
        <v>1333</v>
      </c>
      <c r="B637" s="12" t="str">
        <f>INDEX(Tabela_seznam_klasifikacij[Naziv odpadka],MATCH(Tabela_glavno[[#This Row],[Klasifikacija]],Tabela_seznam_klasifikacij[Klasifikacijska številka],0))</f>
        <v>Peroksidi, npr. vodikov peroksid</v>
      </c>
      <c r="C637" s="12" t="str">
        <f>IFERROR(INDEX(Tabela_porocilo_o_nevarnih_lastnostih[Opomba],MATCH(Tabela_glavno[[#This Row],[Klasifikacija]],Tabela_porocilo_o_nevarnih_lastnostih[Klasifikacija],0)),"NE")</f>
        <v>NE</v>
      </c>
      <c r="D6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7" s="13" t="str">
        <f>INDEX(Tabela_zbiralec_EKOL[Dovoljeno zbiranje],MATCH(Tabela_glavno[[#This Row],[Klasifikacija]],Tabela_zbiralec_EKOL[Klasifikacija],0))</f>
        <v>DA</v>
      </c>
      <c r="F637" s="13" t="str">
        <f>INDEX(Tabela_zbiralec_EKOL[Zbirna mesta],MATCH(Tabela_glavno[[#This Row],[Klasifikacija]],Tabela_zbiralec_EKOL[Klasifikacija],0))</f>
        <v>Laze</v>
      </c>
      <c r="G637" s="13" t="str" cm="1">
        <f t="array" ref="G637">_xlfn.TEXTJOIN(", ",TRUE,IF(Tabela_odstranjevanje[Klasifikacija]=Tabela_glavno[[#This Row],[Klasifikacija]],Tabela_odstranjevanje[Prejemnik],""))</f>
        <v/>
      </c>
      <c r="H637" s="14" t="str">
        <f>IF(IFERROR(MATCH(Tabela_glavno[[#This Row],[Klasifikacija]],Tabela_mesanica_190204[Klasifikacija],0),0)&gt;0,"DA","NE")</f>
        <v>NE</v>
      </c>
      <c r="I637" s="14" t="str" cm="1">
        <f t="array" ref="I6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7" s="14" t="str">
        <f>IF(IFERROR(MATCH(Tabela_glavno[[#This Row],[Klasifikacija]],Tabela_mesanica_190208[Klasifikacija],0),0)&gt;0,"DA","NE")</f>
        <v>NE</v>
      </c>
      <c r="K637" s="14"/>
      <c r="L637" s="14" t="str">
        <f>IF(IFERROR(MATCH(Tabela_glavno[[#This Row],[Klasifikacija]],Tabela_EKO_03_03_baterije[Klasifikacija],0),0)&gt;0,"DA","NE")</f>
        <v>NE</v>
      </c>
      <c r="M637" s="15"/>
    </row>
    <row r="638" spans="1:13" ht="30" customHeight="1" thickBot="1" x14ac:dyDescent="0.3">
      <c r="A638" s="11" t="s">
        <v>1334</v>
      </c>
      <c r="B638" s="12" t="str">
        <f>INDEX(Tabela_seznam_klasifikacij[Naziv odpadka],MATCH(Tabela_glavno[[#This Row],[Klasifikacija]],Tabela_seznam_klasifikacij[Klasifikacijska številka],0))</f>
        <v>Drugi oksidanti, ki niso navedeni drugje</v>
      </c>
      <c r="C638" s="12" t="str">
        <f>IFERROR(INDEX(Tabela_porocilo_o_nevarnih_lastnostih[Opomba],MATCH(Tabela_glavno[[#This Row],[Klasifikacija]],Tabela_porocilo_o_nevarnih_lastnostih[Klasifikacija],0)),"NE")</f>
        <v>NE</v>
      </c>
      <c r="D6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38" s="13" t="str">
        <f>INDEX(Tabela_zbiralec_EKOL[Dovoljeno zbiranje],MATCH(Tabela_glavno[[#This Row],[Klasifikacija]],Tabela_zbiralec_EKOL[Klasifikacija],0))</f>
        <v>DA</v>
      </c>
      <c r="F638" s="13" t="str">
        <f>INDEX(Tabela_zbiralec_EKOL[Zbirna mesta],MATCH(Tabela_glavno[[#This Row],[Klasifikacija]],Tabela_zbiralec_EKOL[Klasifikacija],0))</f>
        <v>Laze</v>
      </c>
      <c r="G638" s="13" t="str" cm="1">
        <f t="array" ref="G638">_xlfn.TEXTJOIN(", ",TRUE,IF(Tabela_odstranjevanje[Klasifikacija]=Tabela_glavno[[#This Row],[Klasifikacija]],Tabela_odstranjevanje[Prejemnik],""))</f>
        <v/>
      </c>
      <c r="H638" s="14" t="str">
        <f>IF(IFERROR(MATCH(Tabela_glavno[[#This Row],[Klasifikacija]],Tabela_mesanica_190204[Klasifikacija],0),0)&gt;0,"DA","NE")</f>
        <v>NE</v>
      </c>
      <c r="I638" s="14" t="str" cm="1">
        <f t="array" ref="I6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8" s="14" t="str">
        <f>IF(IFERROR(MATCH(Tabela_glavno[[#This Row],[Klasifikacija]],Tabela_mesanica_190208[Klasifikacija],0),0)&gt;0,"DA","NE")</f>
        <v>NE</v>
      </c>
      <c r="K638" s="14"/>
      <c r="L638" s="14" t="str">
        <f>IF(IFERROR(MATCH(Tabela_glavno[[#This Row],[Klasifikacija]],Tabela_EKO_03_03_baterije[Klasifikacija],0),0)&gt;0,"DA","NE")</f>
        <v>NE</v>
      </c>
      <c r="M638" s="15"/>
    </row>
    <row r="639" spans="1:13" ht="30" customHeight="1" thickBot="1" x14ac:dyDescent="0.3">
      <c r="A639" s="11" t="s">
        <v>170</v>
      </c>
      <c r="B639" s="12" t="str">
        <f>INDEX(Tabela_seznam_klasifikacij[Naziv odpadka],MATCH(Tabela_glavno[[#This Row],[Klasifikacija]],Tabela_seznam_klasifikacij[Klasifikacijska številka],0))</f>
        <v>Odpadne vodne raztopine, ki vsebujejo nevarne snovi</v>
      </c>
      <c r="C639" s="12" t="str">
        <f>IFERROR(INDEX(Tabela_porocilo_o_nevarnih_lastnostih[Opomba],MATCH(Tabela_glavno[[#This Row],[Klasifikacija]],Tabela_porocilo_o_nevarnih_lastnostih[Klasifikacija],0)),"NE")</f>
        <v>NE</v>
      </c>
      <c r="D6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39" s="13" t="str">
        <f>INDEX(Tabela_zbiralec_EKOL[Dovoljeno zbiranje],MATCH(Tabela_glavno[[#This Row],[Klasifikacija]],Tabela_zbiralec_EKOL[Klasifikacija],0))</f>
        <v>DA</v>
      </c>
      <c r="F639" s="13" t="str">
        <f>INDEX(Tabela_zbiralec_EKOL[Zbirna mesta],MATCH(Tabela_glavno[[#This Row],[Klasifikacija]],Tabela_zbiralec_EKOL[Klasifikacija],0))</f>
        <v>Laze</v>
      </c>
      <c r="G639" s="13" t="str" cm="1">
        <f t="array" ref="G639">_xlfn.TEXTJOIN(", ",TRUE,IF(Tabela_odstranjevanje[Klasifikacija]=Tabela_glavno[[#This Row],[Klasifikacija]],Tabela_odstranjevanje[Prejemnik],""))</f>
        <v>Kemis</v>
      </c>
      <c r="H639" s="14" t="str">
        <f>IF(IFERROR(MATCH(Tabela_glavno[[#This Row],[Klasifikacija]],Tabela_mesanica_190204[Klasifikacija],0),0)&gt;0,"DA","NE")</f>
        <v>NE</v>
      </c>
      <c r="I639" s="14" t="str" cm="1">
        <f t="array" ref="I6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39" s="14" t="str">
        <f>IF(IFERROR(MATCH(Tabela_glavno[[#This Row],[Klasifikacija]],Tabela_mesanica_190208[Klasifikacija],0),0)&gt;0,"DA","NE")</f>
        <v>DA</v>
      </c>
      <c r="K639" s="14"/>
      <c r="L639" s="14" t="str">
        <f>IF(IFERROR(MATCH(Tabela_glavno[[#This Row],[Klasifikacija]],Tabela_EKO_03_03_baterije[Klasifikacija],0),0)&gt;0,"DA","NE")</f>
        <v>NE</v>
      </c>
      <c r="M639" s="15"/>
    </row>
    <row r="640" spans="1:13" ht="30" customHeight="1" thickBot="1" x14ac:dyDescent="0.3">
      <c r="A640" s="11" t="s">
        <v>171</v>
      </c>
      <c r="B640" s="12" t="str">
        <f>INDEX(Tabela_seznam_klasifikacij[Naziv odpadka],MATCH(Tabela_glavno[[#This Row],[Klasifikacija]],Tabela_seznam_klasifikacij[Klasifikacijska številka],0))</f>
        <v>Odpadne vodne raztopine, ki niso navedene pod 16 10 01</v>
      </c>
      <c r="C640" s="12" t="str">
        <f>IFERROR(INDEX(Tabela_porocilo_o_nevarnih_lastnostih[Opomba],MATCH(Tabela_glavno[[#This Row],[Klasifikacija]],Tabela_porocilo_o_nevarnih_lastnostih[Klasifikacija],0)),"NE")</f>
        <v>Za mešanje</v>
      </c>
      <c r="D64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40" s="13" t="str">
        <f>INDEX(Tabela_zbiralec_EKOL[Dovoljeno zbiranje],MATCH(Tabela_glavno[[#This Row],[Klasifikacija]],Tabela_zbiralec_EKOL[Klasifikacija],0))</f>
        <v>NE</v>
      </c>
      <c r="F640" s="13" t="str">
        <f>INDEX(Tabela_zbiralec_EKOL[Zbirna mesta],MATCH(Tabela_glavno[[#This Row],[Klasifikacija]],Tabela_zbiralec_EKOL[Klasifikacija],0))</f>
        <v/>
      </c>
      <c r="G640" s="13" t="str" cm="1">
        <f t="array" ref="G640">_xlfn.TEXTJOIN(", ",TRUE,IF(Tabela_odstranjevanje[Klasifikacija]=Tabela_glavno[[#This Row],[Klasifikacija]],Tabela_odstranjevanje[Prejemnik],""))</f>
        <v>Kemis</v>
      </c>
      <c r="H640" s="14" t="str">
        <f>IF(IFERROR(MATCH(Tabela_glavno[[#This Row],[Klasifikacija]],Tabela_mesanica_190204[Klasifikacija],0),0)&gt;0,"DA","NE")</f>
        <v>NE</v>
      </c>
      <c r="I640" s="14" t="str" cm="1">
        <f t="array" ref="I6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0" s="14" t="str">
        <f>IF(IFERROR(MATCH(Tabela_glavno[[#This Row],[Klasifikacija]],Tabela_mesanica_190208[Klasifikacija],0),0)&gt;0,"DA","NE")</f>
        <v>DA</v>
      </c>
      <c r="K640" s="14"/>
      <c r="L640" s="14" t="str">
        <f>IF(IFERROR(MATCH(Tabela_glavno[[#This Row],[Klasifikacija]],Tabela_EKO_03_03_baterije[Klasifikacija],0),0)&gt;0,"DA","NE")</f>
        <v>NE</v>
      </c>
      <c r="M640" s="15"/>
    </row>
    <row r="641" spans="1:13" ht="30" customHeight="1" thickBot="1" x14ac:dyDescent="0.3">
      <c r="A641" s="11" t="s">
        <v>172</v>
      </c>
      <c r="B641" s="12" t="str">
        <f>INDEX(Tabela_seznam_klasifikacij[Naziv odpadka],MATCH(Tabela_glavno[[#This Row],[Klasifikacija]],Tabela_seznam_klasifikacij[Klasifikacijska številka],0))</f>
        <v>Vodni koncentrati, ki vsebujejo nevarne snovi</v>
      </c>
      <c r="C641" s="12" t="str">
        <f>IFERROR(INDEX(Tabela_porocilo_o_nevarnih_lastnostih[Opomba],MATCH(Tabela_glavno[[#This Row],[Klasifikacija]],Tabela_porocilo_o_nevarnih_lastnostih[Klasifikacija],0)),"NE")</f>
        <v>NE</v>
      </c>
      <c r="D64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1" s="13" t="str">
        <f>INDEX(Tabela_zbiralec_EKOL[Dovoljeno zbiranje],MATCH(Tabela_glavno[[#This Row],[Klasifikacija]],Tabela_zbiralec_EKOL[Klasifikacija],0))</f>
        <v>DA</v>
      </c>
      <c r="F641" s="13" t="str">
        <f>INDEX(Tabela_zbiralec_EKOL[Zbirna mesta],MATCH(Tabela_glavno[[#This Row],[Klasifikacija]],Tabela_zbiralec_EKOL[Klasifikacija],0))</f>
        <v>Laze</v>
      </c>
      <c r="G641" s="13" t="str" cm="1">
        <f t="array" ref="G641">_xlfn.TEXTJOIN(", ",TRUE,IF(Tabela_odstranjevanje[Klasifikacija]=Tabela_glavno[[#This Row],[Klasifikacija]],Tabela_odstranjevanje[Prejemnik],""))</f>
        <v/>
      </c>
      <c r="H641" s="14" t="str">
        <f>IF(IFERROR(MATCH(Tabela_glavno[[#This Row],[Klasifikacija]],Tabela_mesanica_190204[Klasifikacija],0),0)&gt;0,"DA","NE")</f>
        <v>NE</v>
      </c>
      <c r="I641" s="14" t="str" cm="1">
        <f t="array" ref="I64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1" s="14" t="str">
        <f>IF(IFERROR(MATCH(Tabela_glavno[[#This Row],[Klasifikacija]],Tabela_mesanica_190208[Klasifikacija],0),0)&gt;0,"DA","NE")</f>
        <v>DA</v>
      </c>
      <c r="K641" s="14"/>
      <c r="L641" s="14" t="str">
        <f>IF(IFERROR(MATCH(Tabela_glavno[[#This Row],[Klasifikacija]],Tabela_EKO_03_03_baterije[Klasifikacija],0),0)&gt;0,"DA","NE")</f>
        <v>NE</v>
      </c>
      <c r="M641" s="15"/>
    </row>
    <row r="642" spans="1:13" ht="30" customHeight="1" thickBot="1" x14ac:dyDescent="0.3">
      <c r="A642" s="11" t="s">
        <v>173</v>
      </c>
      <c r="B642" s="12" t="str">
        <f>INDEX(Tabela_seznam_klasifikacij[Naziv odpadka],MATCH(Tabela_glavno[[#This Row],[Klasifikacija]],Tabela_seznam_klasifikacij[Klasifikacijska številka],0))</f>
        <v>Vodni koncentrati, ki niso navedeni pod 16 10 03</v>
      </c>
      <c r="C642" s="12" t="str">
        <f>IFERROR(INDEX(Tabela_porocilo_o_nevarnih_lastnostih[Opomba],MATCH(Tabela_glavno[[#This Row],[Klasifikacija]],Tabela_porocilo_o_nevarnih_lastnostih[Klasifikacija],0)),"NE")</f>
        <v>Za mešanje</v>
      </c>
      <c r="D64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2" s="13" t="str">
        <f>INDEX(Tabela_zbiralec_EKOL[Dovoljeno zbiranje],MATCH(Tabela_glavno[[#This Row],[Klasifikacija]],Tabela_zbiralec_EKOL[Klasifikacija],0))</f>
        <v>DA</v>
      </c>
      <c r="F642" s="13" t="str">
        <f>INDEX(Tabela_zbiralec_EKOL[Zbirna mesta],MATCH(Tabela_glavno[[#This Row],[Klasifikacija]],Tabela_zbiralec_EKOL[Klasifikacija],0))</f>
        <v>Laze</v>
      </c>
      <c r="G642" s="13" t="str" cm="1">
        <f t="array" ref="G642">_xlfn.TEXTJOIN(", ",TRUE,IF(Tabela_odstranjevanje[Klasifikacija]=Tabela_glavno[[#This Row],[Klasifikacija]],Tabela_odstranjevanje[Prejemnik],""))</f>
        <v/>
      </c>
      <c r="H642" s="14" t="str">
        <f>IF(IFERROR(MATCH(Tabela_glavno[[#This Row],[Klasifikacija]],Tabela_mesanica_190204[Klasifikacija],0),0)&gt;0,"DA","NE")</f>
        <v>NE</v>
      </c>
      <c r="I642" s="14" t="str" cm="1">
        <f t="array" ref="I64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2" s="14" t="str">
        <f>IF(IFERROR(MATCH(Tabela_glavno[[#This Row],[Klasifikacija]],Tabela_mesanica_190208[Klasifikacija],0),0)&gt;0,"DA","NE")</f>
        <v>DA</v>
      </c>
      <c r="K642" s="14"/>
      <c r="L642" s="14" t="str">
        <f>IF(IFERROR(MATCH(Tabela_glavno[[#This Row],[Klasifikacija]],Tabela_EKO_03_03_baterije[Klasifikacija],0),0)&gt;0,"DA","NE")</f>
        <v>NE</v>
      </c>
      <c r="M642" s="15"/>
    </row>
    <row r="643" spans="1:13" ht="30" customHeight="1" thickBot="1" x14ac:dyDescent="0.3">
      <c r="A643" s="11" t="s">
        <v>1335</v>
      </c>
      <c r="B643" s="12" t="str">
        <f>INDEX(Tabela_seznam_klasifikacij[Naziv odpadka],MATCH(Tabela_glavno[[#This Row],[Klasifikacija]],Tabela_seznam_klasifikacij[Klasifikacijska številka],0))</f>
        <v>Izrabljene obloge in materiali, odporni proti ognju, iz metalurških procesov na osnovi ogljika, ki vsebujejo nevarne snovi</v>
      </c>
      <c r="C643" s="12" t="str">
        <f>IFERROR(INDEX(Tabela_porocilo_o_nevarnih_lastnostih[Opomba],MATCH(Tabela_glavno[[#This Row],[Klasifikacija]],Tabela_porocilo_o_nevarnih_lastnostih[Klasifikacija],0)),"NE")</f>
        <v>NE</v>
      </c>
      <c r="D64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3" s="13" t="str">
        <f>INDEX(Tabela_zbiralec_EKOL[Dovoljeno zbiranje],MATCH(Tabela_glavno[[#This Row],[Klasifikacija]],Tabela_zbiralec_EKOL[Klasifikacija],0))</f>
        <v>DA</v>
      </c>
      <c r="F643" s="13" t="str">
        <f>INDEX(Tabela_zbiralec_EKOL[Zbirna mesta],MATCH(Tabela_glavno[[#This Row],[Klasifikacija]],Tabela_zbiralec_EKOL[Klasifikacija],0))</f>
        <v>Laze</v>
      </c>
      <c r="G643" s="13" t="str" cm="1">
        <f t="array" ref="G643">_xlfn.TEXTJOIN(", ",TRUE,IF(Tabela_odstranjevanje[Klasifikacija]=Tabela_glavno[[#This Row],[Klasifikacija]],Tabela_odstranjevanje[Prejemnik],""))</f>
        <v/>
      </c>
      <c r="H643" s="14" t="str">
        <f>IF(IFERROR(MATCH(Tabela_glavno[[#This Row],[Klasifikacija]],Tabela_mesanica_190204[Klasifikacija],0),0)&gt;0,"DA","NE")</f>
        <v>NE</v>
      </c>
      <c r="I643" s="14" t="str" cm="1">
        <f t="array" ref="I64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3" s="14" t="str">
        <f>IF(IFERROR(MATCH(Tabela_glavno[[#This Row],[Klasifikacija]],Tabela_mesanica_190208[Klasifikacija],0),0)&gt;0,"DA","NE")</f>
        <v>NE</v>
      </c>
      <c r="K643" s="14"/>
      <c r="L643" s="14" t="str">
        <f>IF(IFERROR(MATCH(Tabela_glavno[[#This Row],[Klasifikacija]],Tabela_EKO_03_03_baterije[Klasifikacija],0),0)&gt;0,"DA","NE")</f>
        <v>NE</v>
      </c>
      <c r="M643" s="15"/>
    </row>
    <row r="644" spans="1:13" ht="30" customHeight="1" thickBot="1" x14ac:dyDescent="0.3">
      <c r="A644" s="11" t="s">
        <v>1336</v>
      </c>
      <c r="B644" s="12" t="str">
        <f>INDEX(Tabela_seznam_klasifikacij[Naziv odpadka],MATCH(Tabela_glavno[[#This Row],[Klasifikacija]],Tabela_seznam_klasifikacij[Klasifikacijska številka],0))</f>
        <v>Izrabljene obloge in materiali, odporni proti ognju, iz metalurških procesov na osnovi ogljika, ki niso navedeni pod 16 11 01</v>
      </c>
      <c r="C644" s="12" t="str">
        <f>IFERROR(INDEX(Tabela_porocilo_o_nevarnih_lastnostih[Opomba],MATCH(Tabela_glavno[[#This Row],[Klasifikacija]],Tabela_porocilo_o_nevarnih_lastnostih[Klasifikacija],0)),"NE")</f>
        <v>NE</v>
      </c>
      <c r="D64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4" s="13" t="str">
        <f>INDEX(Tabela_zbiralec_EKOL[Dovoljeno zbiranje],MATCH(Tabela_glavno[[#This Row],[Klasifikacija]],Tabela_zbiralec_EKOL[Klasifikacija],0))</f>
        <v>DA</v>
      </c>
      <c r="F644" s="13" t="str">
        <f>INDEX(Tabela_zbiralec_EKOL[Zbirna mesta],MATCH(Tabela_glavno[[#This Row],[Klasifikacija]],Tabela_zbiralec_EKOL[Klasifikacija],0))</f>
        <v>Laze</v>
      </c>
      <c r="G644" s="13" t="str" cm="1">
        <f t="array" ref="G644">_xlfn.TEXTJOIN(", ",TRUE,IF(Tabela_odstranjevanje[Klasifikacija]=Tabela_glavno[[#This Row],[Klasifikacija]],Tabela_odstranjevanje[Prejemnik],""))</f>
        <v/>
      </c>
      <c r="H644" s="14" t="str">
        <f>IF(IFERROR(MATCH(Tabela_glavno[[#This Row],[Klasifikacija]],Tabela_mesanica_190204[Klasifikacija],0),0)&gt;0,"DA","NE")</f>
        <v>NE</v>
      </c>
      <c r="I644" s="14" t="str" cm="1">
        <f t="array" ref="I64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4" s="14" t="str">
        <f>IF(IFERROR(MATCH(Tabela_glavno[[#This Row],[Klasifikacija]],Tabela_mesanica_190208[Klasifikacija],0),0)&gt;0,"DA","NE")</f>
        <v>NE</v>
      </c>
      <c r="K644" s="14"/>
      <c r="L644" s="14" t="str">
        <f>IF(IFERROR(MATCH(Tabela_glavno[[#This Row],[Klasifikacija]],Tabela_EKO_03_03_baterije[Klasifikacija],0),0)&gt;0,"DA","NE")</f>
        <v>NE</v>
      </c>
      <c r="M644" s="15"/>
    </row>
    <row r="645" spans="1:13" ht="30" customHeight="1" thickBot="1" x14ac:dyDescent="0.3">
      <c r="A645" s="11" t="s">
        <v>1337</v>
      </c>
      <c r="B645" s="12" t="str">
        <f>INDEX(Tabela_seznam_klasifikacij[Naziv odpadka],MATCH(Tabela_glavno[[#This Row],[Klasifikacija]],Tabela_seznam_klasifikacij[Klasifikacijska številka],0))</f>
        <v>Druge obloge in materiali, odporni proti ognju, iz metalurških procesov, ki vsebujejo nevarne snovi</v>
      </c>
      <c r="C645" s="12" t="str">
        <f>IFERROR(INDEX(Tabela_porocilo_o_nevarnih_lastnostih[Opomba],MATCH(Tabela_glavno[[#This Row],[Klasifikacija]],Tabela_porocilo_o_nevarnih_lastnostih[Klasifikacija],0)),"NE")</f>
        <v>NE</v>
      </c>
      <c r="D64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5" s="13" t="str">
        <f>INDEX(Tabela_zbiralec_EKOL[Dovoljeno zbiranje],MATCH(Tabela_glavno[[#This Row],[Klasifikacija]],Tabela_zbiralec_EKOL[Klasifikacija],0))</f>
        <v>DA</v>
      </c>
      <c r="F645" s="13" t="str">
        <f>INDEX(Tabela_zbiralec_EKOL[Zbirna mesta],MATCH(Tabela_glavno[[#This Row],[Klasifikacija]],Tabela_zbiralec_EKOL[Klasifikacija],0))</f>
        <v>Laze</v>
      </c>
      <c r="G645" s="13" t="str" cm="1">
        <f t="array" ref="G645">_xlfn.TEXTJOIN(", ",TRUE,IF(Tabela_odstranjevanje[Klasifikacija]=Tabela_glavno[[#This Row],[Klasifikacija]],Tabela_odstranjevanje[Prejemnik],""))</f>
        <v/>
      </c>
      <c r="H645" s="14" t="str">
        <f>IF(IFERROR(MATCH(Tabela_glavno[[#This Row],[Klasifikacija]],Tabela_mesanica_190204[Klasifikacija],0),0)&gt;0,"DA","NE")</f>
        <v>NE</v>
      </c>
      <c r="I645" s="14" t="str" cm="1">
        <f t="array" ref="I64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5" s="14" t="str">
        <f>IF(IFERROR(MATCH(Tabela_glavno[[#This Row],[Klasifikacija]],Tabela_mesanica_190208[Klasifikacija],0),0)&gt;0,"DA","NE")</f>
        <v>NE</v>
      </c>
      <c r="K645" s="14"/>
      <c r="L645" s="14" t="str">
        <f>IF(IFERROR(MATCH(Tabela_glavno[[#This Row],[Klasifikacija]],Tabela_EKO_03_03_baterije[Klasifikacija],0),0)&gt;0,"DA","NE")</f>
        <v>NE</v>
      </c>
      <c r="M645" s="15"/>
    </row>
    <row r="646" spans="1:13" ht="30" customHeight="1" thickBot="1" x14ac:dyDescent="0.3">
      <c r="A646" s="11" t="s">
        <v>1338</v>
      </c>
      <c r="B646" s="12" t="str">
        <f>INDEX(Tabela_seznam_klasifikacij[Naziv odpadka],MATCH(Tabela_glavno[[#This Row],[Klasifikacija]],Tabela_seznam_klasifikacij[Klasifikacijska številka],0))</f>
        <v>Druge obloge in materiali, odporni proti ognju, iz metalurških procesov ki niso navedeni pod 16 11 03</v>
      </c>
      <c r="C646" s="12" t="str">
        <f>IFERROR(INDEX(Tabela_porocilo_o_nevarnih_lastnostih[Opomba],MATCH(Tabela_glavno[[#This Row],[Klasifikacija]],Tabela_porocilo_o_nevarnih_lastnostih[Klasifikacija],0)),"NE")</f>
        <v>NE</v>
      </c>
      <c r="D64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6" s="13" t="str">
        <f>INDEX(Tabela_zbiralec_EKOL[Dovoljeno zbiranje],MATCH(Tabela_glavno[[#This Row],[Klasifikacija]],Tabela_zbiralec_EKOL[Klasifikacija],0))</f>
        <v>DA</v>
      </c>
      <c r="F646" s="13" t="str">
        <f>INDEX(Tabela_zbiralec_EKOL[Zbirna mesta],MATCH(Tabela_glavno[[#This Row],[Klasifikacija]],Tabela_zbiralec_EKOL[Klasifikacija],0))</f>
        <v>Laze</v>
      </c>
      <c r="G646" s="13" t="str" cm="1">
        <f t="array" ref="G646">_xlfn.TEXTJOIN(", ",TRUE,IF(Tabela_odstranjevanje[Klasifikacija]=Tabela_glavno[[#This Row],[Klasifikacija]],Tabela_odstranjevanje[Prejemnik],""))</f>
        <v/>
      </c>
      <c r="H646" s="14" t="str">
        <f>IF(IFERROR(MATCH(Tabela_glavno[[#This Row],[Klasifikacija]],Tabela_mesanica_190204[Klasifikacija],0),0)&gt;0,"DA","NE")</f>
        <v>NE</v>
      </c>
      <c r="I646" s="14" t="str" cm="1">
        <f t="array" ref="I64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6" s="14" t="str">
        <f>IF(IFERROR(MATCH(Tabela_glavno[[#This Row],[Klasifikacija]],Tabela_mesanica_190208[Klasifikacija],0),0)&gt;0,"DA","NE")</f>
        <v>NE</v>
      </c>
      <c r="K646" s="14"/>
      <c r="L646" s="14" t="str">
        <f>IF(IFERROR(MATCH(Tabela_glavno[[#This Row],[Klasifikacija]],Tabela_EKO_03_03_baterije[Klasifikacija],0),0)&gt;0,"DA","NE")</f>
        <v>NE</v>
      </c>
      <c r="M646" s="15"/>
    </row>
    <row r="647" spans="1:13" ht="30" customHeight="1" thickBot="1" x14ac:dyDescent="0.3">
      <c r="A647" s="11" t="s">
        <v>1339</v>
      </c>
      <c r="B647" s="12" t="str">
        <f>INDEX(Tabela_seznam_klasifikacij[Naziv odpadka],MATCH(Tabela_glavno[[#This Row],[Klasifikacija]],Tabela_seznam_klasifikacij[Klasifikacijska številka],0))</f>
        <v>Obloge in materiali, odporni proti ognju, iz nemetalurških procesov, ki vsebujejo nevarne snovi</v>
      </c>
      <c r="C647" s="12" t="str">
        <f>IFERROR(INDEX(Tabela_porocilo_o_nevarnih_lastnostih[Opomba],MATCH(Tabela_glavno[[#This Row],[Klasifikacija]],Tabela_porocilo_o_nevarnih_lastnostih[Klasifikacija],0)),"NE")</f>
        <v>NE</v>
      </c>
      <c r="D64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7" s="13" t="str">
        <f>INDEX(Tabela_zbiralec_EKOL[Dovoljeno zbiranje],MATCH(Tabela_glavno[[#This Row],[Klasifikacija]],Tabela_zbiralec_EKOL[Klasifikacija],0))</f>
        <v>DA</v>
      </c>
      <c r="F647" s="13" t="str">
        <f>INDEX(Tabela_zbiralec_EKOL[Zbirna mesta],MATCH(Tabela_glavno[[#This Row],[Klasifikacija]],Tabela_zbiralec_EKOL[Klasifikacija],0))</f>
        <v>Laze</v>
      </c>
      <c r="G647" s="13" t="str" cm="1">
        <f t="array" ref="G647">_xlfn.TEXTJOIN(", ",TRUE,IF(Tabela_odstranjevanje[Klasifikacija]=Tabela_glavno[[#This Row],[Klasifikacija]],Tabela_odstranjevanje[Prejemnik],""))</f>
        <v/>
      </c>
      <c r="H647" s="14" t="str">
        <f>IF(IFERROR(MATCH(Tabela_glavno[[#This Row],[Klasifikacija]],Tabela_mesanica_190204[Klasifikacija],0),0)&gt;0,"DA","NE")</f>
        <v>NE</v>
      </c>
      <c r="I647" s="14" t="str" cm="1">
        <f t="array" ref="I64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7" s="14" t="str">
        <f>IF(IFERROR(MATCH(Tabela_glavno[[#This Row],[Klasifikacija]],Tabela_mesanica_190208[Klasifikacija],0),0)&gt;0,"DA","NE")</f>
        <v>NE</v>
      </c>
      <c r="K647" s="14"/>
      <c r="L647" s="14" t="str">
        <f>IF(IFERROR(MATCH(Tabela_glavno[[#This Row],[Klasifikacija]],Tabela_EKO_03_03_baterije[Klasifikacija],0),0)&gt;0,"DA","NE")</f>
        <v>NE</v>
      </c>
      <c r="M647" s="15"/>
    </row>
    <row r="648" spans="1:13" ht="30" customHeight="1" thickBot="1" x14ac:dyDescent="0.3">
      <c r="A648" s="11" t="s">
        <v>1340</v>
      </c>
      <c r="B648" s="12" t="str">
        <f>INDEX(Tabela_seznam_klasifikacij[Naziv odpadka],MATCH(Tabela_glavno[[#This Row],[Klasifikacija]],Tabela_seznam_klasifikacij[Klasifikacijska številka],0))</f>
        <v>Obloge in materiali, odporni proti ognju, iz nemetalurških procesov, ki niso navedeni pod 16 11 05</v>
      </c>
      <c r="C648" s="12" t="str">
        <f>IFERROR(INDEX(Tabela_porocilo_o_nevarnih_lastnostih[Opomba],MATCH(Tabela_glavno[[#This Row],[Klasifikacija]],Tabela_porocilo_o_nevarnih_lastnostih[Klasifikacija],0)),"NE")</f>
        <v>NE</v>
      </c>
      <c r="D64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48" s="13" t="str">
        <f>INDEX(Tabela_zbiralec_EKOL[Dovoljeno zbiranje],MATCH(Tabela_glavno[[#This Row],[Klasifikacija]],Tabela_zbiralec_EKOL[Klasifikacija],0))</f>
        <v>DA</v>
      </c>
      <c r="F648" s="13" t="str">
        <f>INDEX(Tabela_zbiralec_EKOL[Zbirna mesta],MATCH(Tabela_glavno[[#This Row],[Klasifikacija]],Tabela_zbiralec_EKOL[Klasifikacija],0))</f>
        <v>Laze</v>
      </c>
      <c r="G648" s="13" t="str" cm="1">
        <f t="array" ref="G648">_xlfn.TEXTJOIN(", ",TRUE,IF(Tabela_odstranjevanje[Klasifikacija]=Tabela_glavno[[#This Row],[Klasifikacija]],Tabela_odstranjevanje[Prejemnik],""))</f>
        <v/>
      </c>
      <c r="H648" s="14" t="str">
        <f>IF(IFERROR(MATCH(Tabela_glavno[[#This Row],[Klasifikacija]],Tabela_mesanica_190204[Klasifikacija],0),0)&gt;0,"DA","NE")</f>
        <v>NE</v>
      </c>
      <c r="I648" s="14" t="str" cm="1">
        <f t="array" ref="I64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8" s="14" t="str">
        <f>IF(IFERROR(MATCH(Tabela_glavno[[#This Row],[Klasifikacija]],Tabela_mesanica_190208[Klasifikacija],0),0)&gt;0,"DA","NE")</f>
        <v>NE</v>
      </c>
      <c r="K648" s="14"/>
      <c r="L648" s="14" t="str">
        <f>IF(IFERROR(MATCH(Tabela_glavno[[#This Row],[Klasifikacija]],Tabela_EKO_03_03_baterije[Klasifikacija],0),0)&gt;0,"DA","NE")</f>
        <v>NE</v>
      </c>
      <c r="M648" s="15"/>
    </row>
    <row r="649" spans="1:13" ht="30" customHeight="1" thickBot="1" x14ac:dyDescent="0.3">
      <c r="A649" s="11" t="s">
        <v>1341</v>
      </c>
      <c r="B649" s="12" t="str">
        <f>INDEX(Tabela_seznam_klasifikacij[Naziv odpadka],MATCH(Tabela_glavno[[#This Row],[Klasifikacija]],Tabela_seznam_klasifikacij[Klasifikacijska številka],0))</f>
        <v>Beton</v>
      </c>
      <c r="C649" s="12" t="str">
        <f>IFERROR(INDEX(Tabela_porocilo_o_nevarnih_lastnostih[Opomba],MATCH(Tabela_glavno[[#This Row],[Klasifikacija]],Tabela_porocilo_o_nevarnih_lastnostih[Klasifikacija],0)),"NE")</f>
        <v>NE</v>
      </c>
      <c r="D64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49" s="13" t="str">
        <f>INDEX(Tabela_zbiralec_EKOL[Dovoljeno zbiranje],MATCH(Tabela_glavno[[#This Row],[Klasifikacija]],Tabela_zbiralec_EKOL[Klasifikacija],0))</f>
        <v>NE</v>
      </c>
      <c r="F649" s="13" t="str">
        <f>INDEX(Tabela_zbiralec_EKOL[Zbirna mesta],MATCH(Tabela_glavno[[#This Row],[Klasifikacija]],Tabela_zbiralec_EKOL[Klasifikacija],0))</f>
        <v/>
      </c>
      <c r="G649" s="13" t="str" cm="1">
        <f t="array" ref="G649">_xlfn.TEXTJOIN(", ",TRUE,IF(Tabela_odstranjevanje[Klasifikacija]=Tabela_glavno[[#This Row],[Klasifikacija]],Tabela_odstranjevanje[Prejemnik],""))</f>
        <v/>
      </c>
      <c r="H649" s="14" t="str">
        <f>IF(IFERROR(MATCH(Tabela_glavno[[#This Row],[Klasifikacija]],Tabela_mesanica_190204[Klasifikacija],0),0)&gt;0,"DA","NE")</f>
        <v>NE</v>
      </c>
      <c r="I649" s="14" t="str" cm="1">
        <f t="array" ref="I64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49" s="14" t="str">
        <f>IF(IFERROR(MATCH(Tabela_glavno[[#This Row],[Klasifikacija]],Tabela_mesanica_190208[Klasifikacija],0),0)&gt;0,"DA","NE")</f>
        <v>NE</v>
      </c>
      <c r="K649" s="14"/>
      <c r="L649" s="14" t="str">
        <f>IF(IFERROR(MATCH(Tabela_glavno[[#This Row],[Klasifikacija]],Tabela_EKO_03_03_baterije[Klasifikacija],0),0)&gt;0,"DA","NE")</f>
        <v>NE</v>
      </c>
      <c r="M649" s="15"/>
    </row>
    <row r="650" spans="1:13" ht="30" customHeight="1" thickBot="1" x14ac:dyDescent="0.3">
      <c r="A650" s="11" t="s">
        <v>1342</v>
      </c>
      <c r="B650" s="12" t="str">
        <f>INDEX(Tabela_seznam_klasifikacij[Naziv odpadka],MATCH(Tabela_glavno[[#This Row],[Klasifikacija]],Tabela_seznam_klasifikacij[Klasifikacijska številka],0))</f>
        <v>Opeke</v>
      </c>
      <c r="C650" s="12" t="str">
        <f>IFERROR(INDEX(Tabela_porocilo_o_nevarnih_lastnostih[Opomba],MATCH(Tabela_glavno[[#This Row],[Klasifikacija]],Tabela_porocilo_o_nevarnih_lastnostih[Klasifikacija],0)),"NE")</f>
        <v>NE</v>
      </c>
      <c r="D65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0" s="13" t="str">
        <f>INDEX(Tabela_zbiralec_EKOL[Dovoljeno zbiranje],MATCH(Tabela_glavno[[#This Row],[Klasifikacija]],Tabela_zbiralec_EKOL[Klasifikacija],0))</f>
        <v>NE</v>
      </c>
      <c r="F650" s="13" t="str">
        <f>INDEX(Tabela_zbiralec_EKOL[Zbirna mesta],MATCH(Tabela_glavno[[#This Row],[Klasifikacija]],Tabela_zbiralec_EKOL[Klasifikacija],0))</f>
        <v/>
      </c>
      <c r="G650" s="13" t="str" cm="1">
        <f t="array" ref="G650">_xlfn.TEXTJOIN(", ",TRUE,IF(Tabela_odstranjevanje[Klasifikacija]=Tabela_glavno[[#This Row],[Klasifikacija]],Tabela_odstranjevanje[Prejemnik],""))</f>
        <v/>
      </c>
      <c r="H650" s="14" t="str">
        <f>IF(IFERROR(MATCH(Tabela_glavno[[#This Row],[Klasifikacija]],Tabela_mesanica_190204[Klasifikacija],0),0)&gt;0,"DA","NE")</f>
        <v>NE</v>
      </c>
      <c r="I650" s="14" t="str" cm="1">
        <f t="array" ref="I65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0" s="14" t="str">
        <f>IF(IFERROR(MATCH(Tabela_glavno[[#This Row],[Klasifikacija]],Tabela_mesanica_190208[Klasifikacija],0),0)&gt;0,"DA","NE")</f>
        <v>NE</v>
      </c>
      <c r="K650" s="14"/>
      <c r="L650" s="14" t="str">
        <f>IF(IFERROR(MATCH(Tabela_glavno[[#This Row],[Klasifikacija]],Tabela_EKO_03_03_baterije[Klasifikacija],0),0)&gt;0,"DA","NE")</f>
        <v>NE</v>
      </c>
      <c r="M650" s="15"/>
    </row>
    <row r="651" spans="1:13" ht="30" customHeight="1" thickBot="1" x14ac:dyDescent="0.3">
      <c r="A651" s="11" t="s">
        <v>1343</v>
      </c>
      <c r="B651" s="12" t="str">
        <f>INDEX(Tabela_seznam_klasifikacij[Naziv odpadka],MATCH(Tabela_glavno[[#This Row],[Klasifikacija]],Tabela_seznam_klasifikacij[Klasifikacijska številka],0))</f>
        <v>Ploščice in keramika</v>
      </c>
      <c r="C651" s="12" t="str">
        <f>IFERROR(INDEX(Tabela_porocilo_o_nevarnih_lastnostih[Opomba],MATCH(Tabela_glavno[[#This Row],[Klasifikacija]],Tabela_porocilo_o_nevarnih_lastnostih[Klasifikacija],0)),"NE")</f>
        <v>NE</v>
      </c>
      <c r="D65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1" s="13" t="str">
        <f>INDEX(Tabela_zbiralec_EKOL[Dovoljeno zbiranje],MATCH(Tabela_glavno[[#This Row],[Klasifikacija]],Tabela_zbiralec_EKOL[Klasifikacija],0))</f>
        <v>NE</v>
      </c>
      <c r="F651" s="13" t="str">
        <f>INDEX(Tabela_zbiralec_EKOL[Zbirna mesta],MATCH(Tabela_glavno[[#This Row],[Klasifikacija]],Tabela_zbiralec_EKOL[Klasifikacija],0))</f>
        <v/>
      </c>
      <c r="G651" s="13" t="str" cm="1">
        <f t="array" ref="G651">_xlfn.TEXTJOIN(", ",TRUE,IF(Tabela_odstranjevanje[Klasifikacija]=Tabela_glavno[[#This Row],[Klasifikacija]],Tabela_odstranjevanje[Prejemnik],""))</f>
        <v/>
      </c>
      <c r="H651" s="14" t="str">
        <f>IF(IFERROR(MATCH(Tabela_glavno[[#This Row],[Klasifikacija]],Tabela_mesanica_190204[Klasifikacija],0),0)&gt;0,"DA","NE")</f>
        <v>NE</v>
      </c>
      <c r="I651" s="14" t="str" cm="1">
        <f t="array" ref="I65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1" s="14" t="str">
        <f>IF(IFERROR(MATCH(Tabela_glavno[[#This Row],[Klasifikacija]],Tabela_mesanica_190208[Klasifikacija],0),0)&gt;0,"DA","NE")</f>
        <v>NE</v>
      </c>
      <c r="K651" s="14"/>
      <c r="L651" s="14" t="str">
        <f>IF(IFERROR(MATCH(Tabela_glavno[[#This Row],[Klasifikacija]],Tabela_EKO_03_03_baterije[Klasifikacija],0),0)&gt;0,"DA","NE")</f>
        <v>NE</v>
      </c>
      <c r="M651" s="15"/>
    </row>
    <row r="652" spans="1:13" ht="30" customHeight="1" thickBot="1" x14ac:dyDescent="0.3">
      <c r="A652" s="11" t="s">
        <v>1344</v>
      </c>
      <c r="B652" s="12" t="str">
        <f>INDEX(Tabela_seznam_klasifikacij[Naziv odpadka],MATCH(Tabela_glavno[[#This Row],[Klasifikacija]],Tabela_seznam_klasifikacij[Klasifikacijska številka],0))</f>
        <v>Mešanice ali ločene frakcije betona, opek, ploščic in keramike, ki vsebujejo nevarne snovi</v>
      </c>
      <c r="C652" s="12" t="str">
        <f>IFERROR(INDEX(Tabela_porocilo_o_nevarnih_lastnostih[Opomba],MATCH(Tabela_glavno[[#This Row],[Klasifikacija]],Tabela_porocilo_o_nevarnih_lastnostih[Klasifikacija],0)),"NE")</f>
        <v>NE</v>
      </c>
      <c r="D65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2" s="13" t="str">
        <f>INDEX(Tabela_zbiralec_EKOL[Dovoljeno zbiranje],MATCH(Tabela_glavno[[#This Row],[Klasifikacija]],Tabela_zbiralec_EKOL[Klasifikacija],0))</f>
        <v>NE</v>
      </c>
      <c r="F652" s="13" t="str">
        <f>INDEX(Tabela_zbiralec_EKOL[Zbirna mesta],MATCH(Tabela_glavno[[#This Row],[Klasifikacija]],Tabela_zbiralec_EKOL[Klasifikacija],0))</f>
        <v/>
      </c>
      <c r="G652" s="13" t="str" cm="1">
        <f t="array" ref="G652">_xlfn.TEXTJOIN(", ",TRUE,IF(Tabela_odstranjevanje[Klasifikacija]=Tabela_glavno[[#This Row],[Klasifikacija]],Tabela_odstranjevanje[Prejemnik],""))</f>
        <v/>
      </c>
      <c r="H652" s="14" t="str">
        <f>IF(IFERROR(MATCH(Tabela_glavno[[#This Row],[Klasifikacija]],Tabela_mesanica_190204[Klasifikacija],0),0)&gt;0,"DA","NE")</f>
        <v>NE</v>
      </c>
      <c r="I652" s="14" t="str" cm="1">
        <f t="array" ref="I65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2" s="14" t="str">
        <f>IF(IFERROR(MATCH(Tabela_glavno[[#This Row],[Klasifikacija]],Tabela_mesanica_190208[Klasifikacija],0),0)&gt;0,"DA","NE")</f>
        <v>NE</v>
      </c>
      <c r="K652" s="14"/>
      <c r="L652" s="14" t="str">
        <f>IF(IFERROR(MATCH(Tabela_glavno[[#This Row],[Klasifikacija]],Tabela_EKO_03_03_baterije[Klasifikacija],0),0)&gt;0,"DA","NE")</f>
        <v>NE</v>
      </c>
      <c r="M652" s="15"/>
    </row>
    <row r="653" spans="1:13" ht="30" customHeight="1" thickBot="1" x14ac:dyDescent="0.3">
      <c r="A653" s="11" t="s">
        <v>1345</v>
      </c>
      <c r="B653" s="12" t="str">
        <f>INDEX(Tabela_seznam_klasifikacij[Naziv odpadka],MATCH(Tabela_glavno[[#This Row],[Klasifikacija]],Tabela_seznam_klasifikacij[Klasifikacijska številka],0))</f>
        <v>Mešanice betona, opek, ploščic in keramike, ki niso navedene pod 17 01 06</v>
      </c>
      <c r="C653" s="12" t="str">
        <f>IFERROR(INDEX(Tabela_porocilo_o_nevarnih_lastnostih[Opomba],MATCH(Tabela_glavno[[#This Row],[Klasifikacija]],Tabela_porocilo_o_nevarnih_lastnostih[Klasifikacija],0)),"NE")</f>
        <v>NE</v>
      </c>
      <c r="D65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3" s="13" t="str">
        <f>INDEX(Tabela_zbiralec_EKOL[Dovoljeno zbiranje],MATCH(Tabela_glavno[[#This Row],[Klasifikacija]],Tabela_zbiralec_EKOL[Klasifikacija],0))</f>
        <v>NE</v>
      </c>
      <c r="F653" s="13" t="str">
        <f>INDEX(Tabela_zbiralec_EKOL[Zbirna mesta],MATCH(Tabela_glavno[[#This Row],[Klasifikacija]],Tabela_zbiralec_EKOL[Klasifikacija],0))</f>
        <v/>
      </c>
      <c r="G653" s="13" t="str" cm="1">
        <f t="array" ref="G653">_xlfn.TEXTJOIN(", ",TRUE,IF(Tabela_odstranjevanje[Klasifikacija]=Tabela_glavno[[#This Row],[Klasifikacija]],Tabela_odstranjevanje[Prejemnik],""))</f>
        <v/>
      </c>
      <c r="H653" s="14" t="str">
        <f>IF(IFERROR(MATCH(Tabela_glavno[[#This Row],[Klasifikacija]],Tabela_mesanica_190204[Klasifikacija],0),0)&gt;0,"DA","NE")</f>
        <v>NE</v>
      </c>
      <c r="I653" s="14" t="str" cm="1">
        <f t="array" ref="I65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3" s="14" t="str">
        <f>IF(IFERROR(MATCH(Tabela_glavno[[#This Row],[Klasifikacija]],Tabela_mesanica_190208[Klasifikacija],0),0)&gt;0,"DA","NE")</f>
        <v>NE</v>
      </c>
      <c r="K653" s="14"/>
      <c r="L653" s="14" t="str">
        <f>IF(IFERROR(MATCH(Tabela_glavno[[#This Row],[Klasifikacija]],Tabela_EKO_03_03_baterije[Klasifikacija],0),0)&gt;0,"DA","NE")</f>
        <v>NE</v>
      </c>
      <c r="M653" s="15"/>
    </row>
    <row r="654" spans="1:13" ht="30" customHeight="1" thickBot="1" x14ac:dyDescent="0.3">
      <c r="A654" s="11" t="s">
        <v>95</v>
      </c>
      <c r="B654" s="12" t="str">
        <f>INDEX(Tabela_seznam_klasifikacij[Naziv odpadka],MATCH(Tabela_glavno[[#This Row],[Klasifikacija]],Tabela_seznam_klasifikacij[Klasifikacijska številka],0))</f>
        <v>Les</v>
      </c>
      <c r="C654" s="12" t="str">
        <f>IFERROR(INDEX(Tabela_porocilo_o_nevarnih_lastnostih[Opomba],MATCH(Tabela_glavno[[#This Row],[Klasifikacija]],Tabela_porocilo_o_nevarnih_lastnostih[Klasifikacija],0)),"NE")</f>
        <v>NE</v>
      </c>
      <c r="D65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4" s="13" t="str">
        <f>INDEX(Tabela_zbiralec_EKOL[Dovoljeno zbiranje],MATCH(Tabela_glavno[[#This Row],[Klasifikacija]],Tabela_zbiralec_EKOL[Klasifikacija],0))</f>
        <v>NE</v>
      </c>
      <c r="F654" s="13" t="str">
        <f>INDEX(Tabela_zbiralec_EKOL[Zbirna mesta],MATCH(Tabela_glavno[[#This Row],[Klasifikacija]],Tabela_zbiralec_EKOL[Klasifikacija],0))</f>
        <v/>
      </c>
      <c r="G654" s="13" t="str" cm="1">
        <f t="array" ref="G654">_xlfn.TEXTJOIN(", ",TRUE,IF(Tabela_odstranjevanje[Klasifikacija]=Tabela_glavno[[#This Row],[Klasifikacija]],Tabela_odstranjevanje[Prejemnik],""))</f>
        <v/>
      </c>
      <c r="H654" s="14" t="str">
        <f>IF(IFERROR(MATCH(Tabela_glavno[[#This Row],[Klasifikacija]],Tabela_mesanica_190204[Klasifikacija],0),0)&gt;0,"DA","NE")</f>
        <v>NE</v>
      </c>
      <c r="I654" s="14" t="str" cm="1">
        <f t="array" ref="I65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4" s="14" t="str">
        <f>IF(IFERROR(MATCH(Tabela_glavno[[#This Row],[Klasifikacija]],Tabela_mesanica_190208[Klasifikacija],0),0)&gt;0,"DA","NE")</f>
        <v>NE</v>
      </c>
      <c r="K654" s="14"/>
      <c r="L654" s="14" t="str">
        <f>IF(IFERROR(MATCH(Tabela_glavno[[#This Row],[Klasifikacija]],Tabela_EKO_03_03_baterije[Klasifikacija],0),0)&gt;0,"DA","NE")</f>
        <v>NE</v>
      </c>
      <c r="M654" s="15"/>
    </row>
    <row r="655" spans="1:13" ht="30" customHeight="1" thickBot="1" x14ac:dyDescent="0.3">
      <c r="A655" s="11" t="s">
        <v>1346</v>
      </c>
      <c r="B655" s="12" t="str">
        <f>INDEX(Tabela_seznam_klasifikacij[Naziv odpadka],MATCH(Tabela_glavno[[#This Row],[Klasifikacija]],Tabela_seznam_klasifikacij[Klasifikacijska številka],0))</f>
        <v>Steklo</v>
      </c>
      <c r="C655" s="12" t="str">
        <f>IFERROR(INDEX(Tabela_porocilo_o_nevarnih_lastnostih[Opomba],MATCH(Tabela_glavno[[#This Row],[Klasifikacija]],Tabela_porocilo_o_nevarnih_lastnostih[Klasifikacija],0)),"NE")</f>
        <v>NE</v>
      </c>
      <c r="D65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5" s="13" t="str">
        <f>INDEX(Tabela_zbiralec_EKOL[Dovoljeno zbiranje],MATCH(Tabela_glavno[[#This Row],[Klasifikacija]],Tabela_zbiralec_EKOL[Klasifikacija],0))</f>
        <v>NE</v>
      </c>
      <c r="F655" s="13" t="str">
        <f>INDEX(Tabela_zbiralec_EKOL[Zbirna mesta],MATCH(Tabela_glavno[[#This Row],[Klasifikacija]],Tabela_zbiralec_EKOL[Klasifikacija],0))</f>
        <v/>
      </c>
      <c r="G655" s="13" t="str" cm="1">
        <f t="array" ref="G655">_xlfn.TEXTJOIN(", ",TRUE,IF(Tabela_odstranjevanje[Klasifikacija]=Tabela_glavno[[#This Row],[Klasifikacija]],Tabela_odstranjevanje[Prejemnik],""))</f>
        <v/>
      </c>
      <c r="H655" s="14" t="str">
        <f>IF(IFERROR(MATCH(Tabela_glavno[[#This Row],[Klasifikacija]],Tabela_mesanica_190204[Klasifikacija],0),0)&gt;0,"DA","NE")</f>
        <v>NE</v>
      </c>
      <c r="I655" s="14" t="str" cm="1">
        <f t="array" ref="I65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5" s="14" t="str">
        <f>IF(IFERROR(MATCH(Tabela_glavno[[#This Row],[Klasifikacija]],Tabela_mesanica_190208[Klasifikacija],0),0)&gt;0,"DA","NE")</f>
        <v>NE</v>
      </c>
      <c r="K655" s="14"/>
      <c r="L655" s="14" t="str">
        <f>IF(IFERROR(MATCH(Tabela_glavno[[#This Row],[Klasifikacija]],Tabela_EKO_03_03_baterije[Klasifikacija],0),0)&gt;0,"DA","NE")</f>
        <v>NE</v>
      </c>
      <c r="M655" s="15"/>
    </row>
    <row r="656" spans="1:13" ht="30" customHeight="1" thickBot="1" x14ac:dyDescent="0.3">
      <c r="A656" s="11" t="s">
        <v>96</v>
      </c>
      <c r="B656" s="12" t="str">
        <f>INDEX(Tabela_seznam_klasifikacij[Naziv odpadka],MATCH(Tabela_glavno[[#This Row],[Klasifikacija]],Tabela_seznam_klasifikacij[Klasifikacijska številka],0))</f>
        <v>Plastika</v>
      </c>
      <c r="C656" s="12" t="str">
        <f>IFERROR(INDEX(Tabela_porocilo_o_nevarnih_lastnostih[Opomba],MATCH(Tabela_glavno[[#This Row],[Klasifikacija]],Tabela_porocilo_o_nevarnih_lastnostih[Klasifikacija],0)),"NE")</f>
        <v>NE</v>
      </c>
      <c r="D65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6" s="13" t="str">
        <f>INDEX(Tabela_zbiralec_EKOL[Dovoljeno zbiranje],MATCH(Tabela_glavno[[#This Row],[Klasifikacija]],Tabela_zbiralec_EKOL[Klasifikacija],0))</f>
        <v>NE</v>
      </c>
      <c r="F656" s="13" t="str">
        <f>INDEX(Tabela_zbiralec_EKOL[Zbirna mesta],MATCH(Tabela_glavno[[#This Row],[Klasifikacija]],Tabela_zbiralec_EKOL[Klasifikacija],0))</f>
        <v/>
      </c>
      <c r="G656" s="13" t="str" cm="1">
        <f t="array" ref="G656">_xlfn.TEXTJOIN(", ",TRUE,IF(Tabela_odstranjevanje[Klasifikacija]=Tabela_glavno[[#This Row],[Klasifikacija]],Tabela_odstranjevanje[Prejemnik],""))</f>
        <v/>
      </c>
      <c r="H656" s="14" t="str">
        <f>IF(IFERROR(MATCH(Tabela_glavno[[#This Row],[Klasifikacija]],Tabela_mesanica_190204[Klasifikacija],0),0)&gt;0,"DA","NE")</f>
        <v>NE</v>
      </c>
      <c r="I656" s="14" t="str" cm="1">
        <f t="array" ref="I65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6" s="14" t="str">
        <f>IF(IFERROR(MATCH(Tabela_glavno[[#This Row],[Klasifikacija]],Tabela_mesanica_190208[Klasifikacija],0),0)&gt;0,"DA","NE")</f>
        <v>NE</v>
      </c>
      <c r="K656" s="14"/>
      <c r="L656" s="14" t="str">
        <f>IF(IFERROR(MATCH(Tabela_glavno[[#This Row],[Klasifikacija]],Tabela_EKO_03_03_baterije[Klasifikacija],0),0)&gt;0,"DA","NE")</f>
        <v>NE</v>
      </c>
      <c r="M656" s="15"/>
    </row>
    <row r="657" spans="1:13" ht="30" customHeight="1" thickBot="1" x14ac:dyDescent="0.3">
      <c r="A657" s="11" t="s">
        <v>97</v>
      </c>
      <c r="B657" s="12" t="str">
        <f>INDEX(Tabela_seznam_klasifikacij[Naziv odpadka],MATCH(Tabela_glavno[[#This Row],[Klasifikacija]],Tabela_seznam_klasifikacij[Klasifikacijska številka],0))</f>
        <v>Steklo, plastika in les, ki vsebujejo nevarne snovi ali so z njimi onesnaženi</v>
      </c>
      <c r="C657" s="12" t="str">
        <f>IFERROR(INDEX(Tabela_porocilo_o_nevarnih_lastnostih[Opomba],MATCH(Tabela_glavno[[#This Row],[Klasifikacija]],Tabela_porocilo_o_nevarnih_lastnostih[Klasifikacija],0)),"NE")</f>
        <v>NE</v>
      </c>
      <c r="D65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57" s="13" t="str">
        <f>INDEX(Tabela_zbiralec_EKOL[Dovoljeno zbiranje],MATCH(Tabela_glavno[[#This Row],[Klasifikacija]],Tabela_zbiralec_EKOL[Klasifikacija],0))</f>
        <v>NE</v>
      </c>
      <c r="F657" s="13" t="str">
        <f>INDEX(Tabela_zbiralec_EKOL[Zbirna mesta],MATCH(Tabela_glavno[[#This Row],[Klasifikacija]],Tabela_zbiralec_EKOL[Klasifikacija],0))</f>
        <v/>
      </c>
      <c r="G657" s="13" t="str" cm="1">
        <f t="array" ref="G657">_xlfn.TEXTJOIN(", ",TRUE,IF(Tabela_odstranjevanje[Klasifikacija]=Tabela_glavno[[#This Row],[Klasifikacija]],Tabela_odstranjevanje[Prejemnik],""))</f>
        <v/>
      </c>
      <c r="H657" s="14" t="str">
        <f>IF(IFERROR(MATCH(Tabela_glavno[[#This Row],[Klasifikacija]],Tabela_mesanica_190204[Klasifikacija],0),0)&gt;0,"DA","NE")</f>
        <v>DA</v>
      </c>
      <c r="I657" s="14" t="str" cm="1">
        <f t="array" ref="I65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7" s="14" t="str">
        <f>IF(IFERROR(MATCH(Tabela_glavno[[#This Row],[Klasifikacija]],Tabela_mesanica_190208[Klasifikacija],0),0)&gt;0,"DA","NE")</f>
        <v>NE</v>
      </c>
      <c r="K657" s="14"/>
      <c r="L657" s="14" t="str">
        <f>IF(IFERROR(MATCH(Tabela_glavno[[#This Row],[Klasifikacija]],Tabela_EKO_03_03_baterije[Klasifikacija],0),0)&gt;0,"DA","NE")</f>
        <v>NE</v>
      </c>
      <c r="M657" s="15"/>
    </row>
    <row r="658" spans="1:13" ht="30" customHeight="1" thickBot="1" x14ac:dyDescent="0.3">
      <c r="A658" s="11" t="s">
        <v>1347</v>
      </c>
      <c r="B658" s="12" t="str">
        <f>INDEX(Tabela_seznam_klasifikacij[Naziv odpadka],MATCH(Tabela_glavno[[#This Row],[Klasifikacija]],Tabela_seznam_klasifikacij[Klasifikacijska številka],0))</f>
        <v>Bitumenske mešanice, ki vsebujejo premogov katran</v>
      </c>
      <c r="C658" s="12" t="str">
        <f>IFERROR(INDEX(Tabela_porocilo_o_nevarnih_lastnostih[Opomba],MATCH(Tabela_glavno[[#This Row],[Klasifikacija]],Tabela_porocilo_o_nevarnih_lastnostih[Klasifikacija],0)),"NE")</f>
        <v>NE</v>
      </c>
      <c r="D65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8" s="13" t="str">
        <f>INDEX(Tabela_zbiralec_EKOL[Dovoljeno zbiranje],MATCH(Tabela_glavno[[#This Row],[Klasifikacija]],Tabela_zbiralec_EKOL[Klasifikacija],0))</f>
        <v>NE</v>
      </c>
      <c r="F658" s="13" t="str">
        <f>INDEX(Tabela_zbiralec_EKOL[Zbirna mesta],MATCH(Tabela_glavno[[#This Row],[Klasifikacija]],Tabela_zbiralec_EKOL[Klasifikacija],0))</f>
        <v/>
      </c>
      <c r="G658" s="13" t="str" cm="1">
        <f t="array" ref="G658">_xlfn.TEXTJOIN(", ",TRUE,IF(Tabela_odstranjevanje[Klasifikacija]=Tabela_glavno[[#This Row],[Klasifikacija]],Tabela_odstranjevanje[Prejemnik],""))</f>
        <v/>
      </c>
      <c r="H658" s="14" t="str">
        <f>IF(IFERROR(MATCH(Tabela_glavno[[#This Row],[Klasifikacija]],Tabela_mesanica_190204[Klasifikacija],0),0)&gt;0,"DA","NE")</f>
        <v>NE</v>
      </c>
      <c r="I658" s="14" t="str" cm="1">
        <f t="array" ref="I65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8" s="14" t="str">
        <f>IF(IFERROR(MATCH(Tabela_glavno[[#This Row],[Klasifikacija]],Tabela_mesanica_190208[Klasifikacija],0),0)&gt;0,"DA","NE")</f>
        <v>NE</v>
      </c>
      <c r="K658" s="14"/>
      <c r="L658" s="14" t="str">
        <f>IF(IFERROR(MATCH(Tabela_glavno[[#This Row],[Klasifikacija]],Tabela_EKO_03_03_baterije[Klasifikacija],0),0)&gt;0,"DA","NE")</f>
        <v>NE</v>
      </c>
      <c r="M658" s="15"/>
    </row>
    <row r="659" spans="1:13" ht="30" customHeight="1" thickBot="1" x14ac:dyDescent="0.3">
      <c r="A659" s="11" t="s">
        <v>1348</v>
      </c>
      <c r="B659" s="12" t="str">
        <f>INDEX(Tabela_seznam_klasifikacij[Naziv odpadka],MATCH(Tabela_glavno[[#This Row],[Klasifikacija]],Tabela_seznam_klasifikacij[Klasifikacijska številka],0))</f>
        <v>Bitumenske mešanice, ki niso navedene pod 17 03 01</v>
      </c>
      <c r="C659" s="12" t="str">
        <f>IFERROR(INDEX(Tabela_porocilo_o_nevarnih_lastnostih[Opomba],MATCH(Tabela_glavno[[#This Row],[Klasifikacija]],Tabela_porocilo_o_nevarnih_lastnostih[Klasifikacija],0)),"NE")</f>
        <v>NE</v>
      </c>
      <c r="D65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59" s="13" t="str">
        <f>INDEX(Tabela_zbiralec_EKOL[Dovoljeno zbiranje],MATCH(Tabela_glavno[[#This Row],[Klasifikacija]],Tabela_zbiralec_EKOL[Klasifikacija],0))</f>
        <v>NE</v>
      </c>
      <c r="F659" s="13" t="str">
        <f>INDEX(Tabela_zbiralec_EKOL[Zbirna mesta],MATCH(Tabela_glavno[[#This Row],[Klasifikacija]],Tabela_zbiralec_EKOL[Klasifikacija],0))</f>
        <v/>
      </c>
      <c r="G659" s="13" t="str" cm="1">
        <f t="array" ref="G659">_xlfn.TEXTJOIN(", ",TRUE,IF(Tabela_odstranjevanje[Klasifikacija]=Tabela_glavno[[#This Row],[Klasifikacija]],Tabela_odstranjevanje[Prejemnik],""))</f>
        <v/>
      </c>
      <c r="H659" s="14" t="str">
        <f>IF(IFERROR(MATCH(Tabela_glavno[[#This Row],[Klasifikacija]],Tabela_mesanica_190204[Klasifikacija],0),0)&gt;0,"DA","NE")</f>
        <v>NE</v>
      </c>
      <c r="I659" s="14" t="str" cm="1">
        <f t="array" ref="I65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59" s="14" t="str">
        <f>IF(IFERROR(MATCH(Tabela_glavno[[#This Row],[Klasifikacija]],Tabela_mesanica_190208[Klasifikacija],0),0)&gt;0,"DA","NE")</f>
        <v>NE</v>
      </c>
      <c r="K659" s="14"/>
      <c r="L659" s="14" t="str">
        <f>IF(IFERROR(MATCH(Tabela_glavno[[#This Row],[Klasifikacija]],Tabela_EKO_03_03_baterije[Klasifikacija],0),0)&gt;0,"DA","NE")</f>
        <v>NE</v>
      </c>
      <c r="M659" s="15"/>
    </row>
    <row r="660" spans="1:13" ht="30" customHeight="1" thickBot="1" x14ac:dyDescent="0.3">
      <c r="A660" s="11" t="s">
        <v>1349</v>
      </c>
      <c r="B660" s="12" t="str">
        <f>INDEX(Tabela_seznam_klasifikacij[Naziv odpadka],MATCH(Tabela_glavno[[#This Row],[Klasifikacija]],Tabela_seznam_klasifikacij[Klasifikacijska številka],0))</f>
        <v>Premogov katran in katranski izdelki</v>
      </c>
      <c r="C660" s="12" t="str">
        <f>IFERROR(INDEX(Tabela_porocilo_o_nevarnih_lastnostih[Opomba],MATCH(Tabela_glavno[[#This Row],[Klasifikacija]],Tabela_porocilo_o_nevarnih_lastnostih[Klasifikacija],0)),"NE")</f>
        <v>NE</v>
      </c>
      <c r="D66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0" s="13" t="str">
        <f>INDEX(Tabela_zbiralec_EKOL[Dovoljeno zbiranje],MATCH(Tabela_glavno[[#This Row],[Klasifikacija]],Tabela_zbiralec_EKOL[Klasifikacija],0))</f>
        <v>NE</v>
      </c>
      <c r="F660" s="13" t="str">
        <f>INDEX(Tabela_zbiralec_EKOL[Zbirna mesta],MATCH(Tabela_glavno[[#This Row],[Klasifikacija]],Tabela_zbiralec_EKOL[Klasifikacija],0))</f>
        <v/>
      </c>
      <c r="G660" s="13" t="str" cm="1">
        <f t="array" ref="G660">_xlfn.TEXTJOIN(", ",TRUE,IF(Tabela_odstranjevanje[Klasifikacija]=Tabela_glavno[[#This Row],[Klasifikacija]],Tabela_odstranjevanje[Prejemnik],""))</f>
        <v/>
      </c>
      <c r="H660" s="14" t="str">
        <f>IF(IFERROR(MATCH(Tabela_glavno[[#This Row],[Klasifikacija]],Tabela_mesanica_190204[Klasifikacija],0),0)&gt;0,"DA","NE")</f>
        <v>NE</v>
      </c>
      <c r="I660" s="14" t="str" cm="1">
        <f t="array" ref="I66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0" s="14" t="str">
        <f>IF(IFERROR(MATCH(Tabela_glavno[[#This Row],[Klasifikacija]],Tabela_mesanica_190208[Klasifikacija],0),0)&gt;0,"DA","NE")</f>
        <v>NE</v>
      </c>
      <c r="K660" s="14"/>
      <c r="L660" s="14" t="str">
        <f>IF(IFERROR(MATCH(Tabela_glavno[[#This Row],[Klasifikacija]],Tabela_EKO_03_03_baterije[Klasifikacija],0),0)&gt;0,"DA","NE")</f>
        <v>NE</v>
      </c>
      <c r="M660" s="15"/>
    </row>
    <row r="661" spans="1:13" ht="30" customHeight="1" thickBot="1" x14ac:dyDescent="0.3">
      <c r="A661" s="11" t="s">
        <v>1350</v>
      </c>
      <c r="B661" s="12" t="str">
        <f>INDEX(Tabela_seznam_klasifikacij[Naziv odpadka],MATCH(Tabela_glavno[[#This Row],[Klasifikacija]],Tabela_seznam_klasifikacij[Klasifikacijska številka],0))</f>
        <v>Baker, bron in medenina</v>
      </c>
      <c r="C661" s="12" t="str">
        <f>IFERROR(INDEX(Tabela_porocilo_o_nevarnih_lastnostih[Opomba],MATCH(Tabela_glavno[[#This Row],[Klasifikacija]],Tabela_porocilo_o_nevarnih_lastnostih[Klasifikacija],0)),"NE")</f>
        <v>NE</v>
      </c>
      <c r="D66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1" s="13" t="str">
        <f>INDEX(Tabela_zbiralec_EKOL[Dovoljeno zbiranje],MATCH(Tabela_glavno[[#This Row],[Klasifikacija]],Tabela_zbiralec_EKOL[Klasifikacija],0))</f>
        <v>NE</v>
      </c>
      <c r="F661" s="13" t="str">
        <f>INDEX(Tabela_zbiralec_EKOL[Zbirna mesta],MATCH(Tabela_glavno[[#This Row],[Klasifikacija]],Tabela_zbiralec_EKOL[Klasifikacija],0))</f>
        <v/>
      </c>
      <c r="G661" s="13" t="str" cm="1">
        <f t="array" ref="G661">_xlfn.TEXTJOIN(", ",TRUE,IF(Tabela_odstranjevanje[Klasifikacija]=Tabela_glavno[[#This Row],[Klasifikacija]],Tabela_odstranjevanje[Prejemnik],""))</f>
        <v/>
      </c>
      <c r="H661" s="14" t="str">
        <f>IF(IFERROR(MATCH(Tabela_glavno[[#This Row],[Klasifikacija]],Tabela_mesanica_190204[Klasifikacija],0),0)&gt;0,"DA","NE")</f>
        <v>NE</v>
      </c>
      <c r="I661" s="14" t="str" cm="1">
        <f t="array" ref="I66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1" s="14" t="str">
        <f>IF(IFERROR(MATCH(Tabela_glavno[[#This Row],[Klasifikacija]],Tabela_mesanica_190208[Klasifikacija],0),0)&gt;0,"DA","NE")</f>
        <v>NE</v>
      </c>
      <c r="K661" s="14"/>
      <c r="L661" s="14" t="str">
        <f>IF(IFERROR(MATCH(Tabela_glavno[[#This Row],[Klasifikacija]],Tabela_EKO_03_03_baterije[Klasifikacija],0),0)&gt;0,"DA","NE")</f>
        <v>NE</v>
      </c>
      <c r="M661" s="15"/>
    </row>
    <row r="662" spans="1:13" ht="30" customHeight="1" thickBot="1" x14ac:dyDescent="0.3">
      <c r="A662" s="11" t="s">
        <v>1351</v>
      </c>
      <c r="B662" s="12" t="str">
        <f>INDEX(Tabela_seznam_klasifikacij[Naziv odpadka],MATCH(Tabela_glavno[[#This Row],[Klasifikacija]],Tabela_seznam_klasifikacij[Klasifikacijska številka],0))</f>
        <v>Aluminij</v>
      </c>
      <c r="C662" s="12" t="str">
        <f>IFERROR(INDEX(Tabela_porocilo_o_nevarnih_lastnostih[Opomba],MATCH(Tabela_glavno[[#This Row],[Klasifikacija]],Tabela_porocilo_o_nevarnih_lastnostih[Klasifikacija],0)),"NE")</f>
        <v>NE</v>
      </c>
      <c r="D66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2" s="13" t="str">
        <f>INDEX(Tabela_zbiralec_EKOL[Dovoljeno zbiranje],MATCH(Tabela_glavno[[#This Row],[Klasifikacija]],Tabela_zbiralec_EKOL[Klasifikacija],0))</f>
        <v>NE</v>
      </c>
      <c r="F662" s="13" t="str">
        <f>INDEX(Tabela_zbiralec_EKOL[Zbirna mesta],MATCH(Tabela_glavno[[#This Row],[Klasifikacija]],Tabela_zbiralec_EKOL[Klasifikacija],0))</f>
        <v/>
      </c>
      <c r="G662" s="13" t="str" cm="1">
        <f t="array" ref="G662">_xlfn.TEXTJOIN(", ",TRUE,IF(Tabela_odstranjevanje[Klasifikacija]=Tabela_glavno[[#This Row],[Klasifikacija]],Tabela_odstranjevanje[Prejemnik],""))</f>
        <v/>
      </c>
      <c r="H662" s="14" t="str">
        <f>IF(IFERROR(MATCH(Tabela_glavno[[#This Row],[Klasifikacija]],Tabela_mesanica_190204[Klasifikacija],0),0)&gt;0,"DA","NE")</f>
        <v>NE</v>
      </c>
      <c r="I662" s="14" t="str" cm="1">
        <f t="array" ref="I66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2" s="14" t="str">
        <f>IF(IFERROR(MATCH(Tabela_glavno[[#This Row],[Klasifikacija]],Tabela_mesanica_190208[Klasifikacija],0),0)&gt;0,"DA","NE")</f>
        <v>NE</v>
      </c>
      <c r="K662" s="14"/>
      <c r="L662" s="14" t="str">
        <f>IF(IFERROR(MATCH(Tabela_glavno[[#This Row],[Klasifikacija]],Tabela_EKO_03_03_baterije[Klasifikacija],0),0)&gt;0,"DA","NE")</f>
        <v>NE</v>
      </c>
      <c r="M662" s="15"/>
    </row>
    <row r="663" spans="1:13" ht="30" customHeight="1" thickBot="1" x14ac:dyDescent="0.3">
      <c r="A663" s="11" t="s">
        <v>1352</v>
      </c>
      <c r="B663" s="12" t="str">
        <f>INDEX(Tabela_seznam_klasifikacij[Naziv odpadka],MATCH(Tabela_glavno[[#This Row],[Klasifikacija]],Tabela_seznam_klasifikacij[Klasifikacijska številka],0))</f>
        <v>Svinec</v>
      </c>
      <c r="C663" s="12" t="str">
        <f>IFERROR(INDEX(Tabela_porocilo_o_nevarnih_lastnostih[Opomba],MATCH(Tabela_glavno[[#This Row],[Klasifikacija]],Tabela_porocilo_o_nevarnih_lastnostih[Klasifikacija],0)),"NE")</f>
        <v>NE</v>
      </c>
      <c r="D66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3" s="13" t="str">
        <f>INDEX(Tabela_zbiralec_EKOL[Dovoljeno zbiranje],MATCH(Tabela_glavno[[#This Row],[Klasifikacija]],Tabela_zbiralec_EKOL[Klasifikacija],0))</f>
        <v>NE</v>
      </c>
      <c r="F663" s="13" t="str">
        <f>INDEX(Tabela_zbiralec_EKOL[Zbirna mesta],MATCH(Tabela_glavno[[#This Row],[Klasifikacija]],Tabela_zbiralec_EKOL[Klasifikacija],0))</f>
        <v/>
      </c>
      <c r="G663" s="13" t="str" cm="1">
        <f t="array" ref="G663">_xlfn.TEXTJOIN(", ",TRUE,IF(Tabela_odstranjevanje[Klasifikacija]=Tabela_glavno[[#This Row],[Klasifikacija]],Tabela_odstranjevanje[Prejemnik],""))</f>
        <v/>
      </c>
      <c r="H663" s="14" t="str">
        <f>IF(IFERROR(MATCH(Tabela_glavno[[#This Row],[Klasifikacija]],Tabela_mesanica_190204[Klasifikacija],0),0)&gt;0,"DA","NE")</f>
        <v>NE</v>
      </c>
      <c r="I663" s="14" t="str" cm="1">
        <f t="array" ref="I66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3" s="14" t="str">
        <f>IF(IFERROR(MATCH(Tabela_glavno[[#This Row],[Klasifikacija]],Tabela_mesanica_190208[Klasifikacija],0),0)&gt;0,"DA","NE")</f>
        <v>NE</v>
      </c>
      <c r="K663" s="14"/>
      <c r="L663" s="14" t="str">
        <f>IF(IFERROR(MATCH(Tabela_glavno[[#This Row],[Klasifikacija]],Tabela_EKO_03_03_baterije[Klasifikacija],0),0)&gt;0,"DA","NE")</f>
        <v>NE</v>
      </c>
      <c r="M663" s="15"/>
    </row>
    <row r="664" spans="1:13" ht="30" customHeight="1" thickBot="1" x14ac:dyDescent="0.3">
      <c r="A664" s="11" t="s">
        <v>1353</v>
      </c>
      <c r="B664" s="12" t="str">
        <f>INDEX(Tabela_seznam_klasifikacij[Naziv odpadka],MATCH(Tabela_glavno[[#This Row],[Klasifikacija]],Tabela_seznam_klasifikacij[Klasifikacijska številka],0))</f>
        <v>Cink</v>
      </c>
      <c r="C664" s="12" t="str">
        <f>IFERROR(INDEX(Tabela_porocilo_o_nevarnih_lastnostih[Opomba],MATCH(Tabela_glavno[[#This Row],[Klasifikacija]],Tabela_porocilo_o_nevarnih_lastnostih[Klasifikacija],0)),"NE")</f>
        <v>NE</v>
      </c>
      <c r="D66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4" s="13" t="str">
        <f>INDEX(Tabela_zbiralec_EKOL[Dovoljeno zbiranje],MATCH(Tabela_glavno[[#This Row],[Klasifikacija]],Tabela_zbiralec_EKOL[Klasifikacija],0))</f>
        <v>NE</v>
      </c>
      <c r="F664" s="13" t="str">
        <f>INDEX(Tabela_zbiralec_EKOL[Zbirna mesta],MATCH(Tabela_glavno[[#This Row],[Klasifikacija]],Tabela_zbiralec_EKOL[Klasifikacija],0))</f>
        <v/>
      </c>
      <c r="G664" s="13" t="str" cm="1">
        <f t="array" ref="G664">_xlfn.TEXTJOIN(", ",TRUE,IF(Tabela_odstranjevanje[Klasifikacija]=Tabela_glavno[[#This Row],[Klasifikacija]],Tabela_odstranjevanje[Prejemnik],""))</f>
        <v/>
      </c>
      <c r="H664" s="14" t="str">
        <f>IF(IFERROR(MATCH(Tabela_glavno[[#This Row],[Klasifikacija]],Tabela_mesanica_190204[Klasifikacija],0),0)&gt;0,"DA","NE")</f>
        <v>NE</v>
      </c>
      <c r="I664" s="14" t="str" cm="1">
        <f t="array" ref="I66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4" s="14" t="str">
        <f>IF(IFERROR(MATCH(Tabela_glavno[[#This Row],[Klasifikacija]],Tabela_mesanica_190208[Klasifikacija],0),0)&gt;0,"DA","NE")</f>
        <v>NE</v>
      </c>
      <c r="K664" s="14"/>
      <c r="L664" s="14" t="str">
        <f>IF(IFERROR(MATCH(Tabela_glavno[[#This Row],[Klasifikacija]],Tabela_EKO_03_03_baterije[Klasifikacija],0),0)&gt;0,"DA","NE")</f>
        <v>NE</v>
      </c>
      <c r="M664" s="15"/>
    </row>
    <row r="665" spans="1:13" ht="30" customHeight="1" thickBot="1" x14ac:dyDescent="0.3">
      <c r="A665" s="11" t="s">
        <v>1354</v>
      </c>
      <c r="B665" s="12" t="str">
        <f>INDEX(Tabela_seznam_klasifikacij[Naziv odpadka],MATCH(Tabela_glavno[[#This Row],[Klasifikacija]],Tabela_seznam_klasifikacij[Klasifikacijska številka],0))</f>
        <v>Železo in jeklo</v>
      </c>
      <c r="C665" s="12" t="str">
        <f>IFERROR(INDEX(Tabela_porocilo_o_nevarnih_lastnostih[Opomba],MATCH(Tabela_glavno[[#This Row],[Klasifikacija]],Tabela_porocilo_o_nevarnih_lastnostih[Klasifikacija],0)),"NE")</f>
        <v>NE</v>
      </c>
      <c r="D66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5" s="13" t="str">
        <f>INDEX(Tabela_zbiralec_EKOL[Dovoljeno zbiranje],MATCH(Tabela_glavno[[#This Row],[Klasifikacija]],Tabela_zbiralec_EKOL[Klasifikacija],0))</f>
        <v>NE</v>
      </c>
      <c r="F665" s="13" t="str">
        <f>INDEX(Tabela_zbiralec_EKOL[Zbirna mesta],MATCH(Tabela_glavno[[#This Row],[Klasifikacija]],Tabela_zbiralec_EKOL[Klasifikacija],0))</f>
        <v/>
      </c>
      <c r="G665" s="13" t="str" cm="1">
        <f t="array" ref="G665">_xlfn.TEXTJOIN(", ",TRUE,IF(Tabela_odstranjevanje[Klasifikacija]=Tabela_glavno[[#This Row],[Klasifikacija]],Tabela_odstranjevanje[Prejemnik],""))</f>
        <v/>
      </c>
      <c r="H665" s="14" t="str">
        <f>IF(IFERROR(MATCH(Tabela_glavno[[#This Row],[Klasifikacija]],Tabela_mesanica_190204[Klasifikacija],0),0)&gt;0,"DA","NE")</f>
        <v>NE</v>
      </c>
      <c r="I665" s="14" t="str" cm="1">
        <f t="array" ref="I66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5" s="14" t="str">
        <f>IF(IFERROR(MATCH(Tabela_glavno[[#This Row],[Klasifikacija]],Tabela_mesanica_190208[Klasifikacija],0),0)&gt;0,"DA","NE")</f>
        <v>NE</v>
      </c>
      <c r="K665" s="14"/>
      <c r="L665" s="14" t="str">
        <f>IF(IFERROR(MATCH(Tabela_glavno[[#This Row],[Klasifikacija]],Tabela_EKO_03_03_baterije[Klasifikacija],0),0)&gt;0,"DA","NE")</f>
        <v>NE</v>
      </c>
      <c r="M665" s="15"/>
    </row>
    <row r="666" spans="1:13" ht="30" customHeight="1" thickBot="1" x14ac:dyDescent="0.3">
      <c r="A666" s="11" t="s">
        <v>1355</v>
      </c>
      <c r="B666" s="12" t="str">
        <f>INDEX(Tabela_seznam_klasifikacij[Naziv odpadka],MATCH(Tabela_glavno[[#This Row],[Klasifikacija]],Tabela_seznam_klasifikacij[Klasifikacijska številka],0))</f>
        <v>Kositer</v>
      </c>
      <c r="C666" s="12" t="str">
        <f>IFERROR(INDEX(Tabela_porocilo_o_nevarnih_lastnostih[Opomba],MATCH(Tabela_glavno[[#This Row],[Klasifikacija]],Tabela_porocilo_o_nevarnih_lastnostih[Klasifikacija],0)),"NE")</f>
        <v>NE</v>
      </c>
      <c r="D66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6" s="13" t="str">
        <f>INDEX(Tabela_zbiralec_EKOL[Dovoljeno zbiranje],MATCH(Tabela_glavno[[#This Row],[Klasifikacija]],Tabela_zbiralec_EKOL[Klasifikacija],0))</f>
        <v>NE</v>
      </c>
      <c r="F666" s="13" t="str">
        <f>INDEX(Tabela_zbiralec_EKOL[Zbirna mesta],MATCH(Tabela_glavno[[#This Row],[Klasifikacija]],Tabela_zbiralec_EKOL[Klasifikacija],0))</f>
        <v/>
      </c>
      <c r="G666" s="13" t="str" cm="1">
        <f t="array" ref="G666">_xlfn.TEXTJOIN(", ",TRUE,IF(Tabela_odstranjevanje[Klasifikacija]=Tabela_glavno[[#This Row],[Klasifikacija]],Tabela_odstranjevanje[Prejemnik],""))</f>
        <v/>
      </c>
      <c r="H666" s="14" t="str">
        <f>IF(IFERROR(MATCH(Tabela_glavno[[#This Row],[Klasifikacija]],Tabela_mesanica_190204[Klasifikacija],0),0)&gt;0,"DA","NE")</f>
        <v>NE</v>
      </c>
      <c r="I666" s="14" t="str" cm="1">
        <f t="array" ref="I66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6" s="14" t="str">
        <f>IF(IFERROR(MATCH(Tabela_glavno[[#This Row],[Klasifikacija]],Tabela_mesanica_190208[Klasifikacija],0),0)&gt;0,"DA","NE")</f>
        <v>NE</v>
      </c>
      <c r="K666" s="14"/>
      <c r="L666" s="14" t="str">
        <f>IF(IFERROR(MATCH(Tabela_glavno[[#This Row],[Klasifikacija]],Tabela_EKO_03_03_baterije[Klasifikacija],0),0)&gt;0,"DA","NE")</f>
        <v>NE</v>
      </c>
      <c r="M666" s="15"/>
    </row>
    <row r="667" spans="1:13" ht="30" customHeight="1" thickBot="1" x14ac:dyDescent="0.3">
      <c r="A667" s="11" t="s">
        <v>1356</v>
      </c>
      <c r="B667" s="12" t="str">
        <f>INDEX(Tabela_seznam_klasifikacij[Naziv odpadka],MATCH(Tabela_glavno[[#This Row],[Klasifikacija]],Tabela_seznam_klasifikacij[Klasifikacijska številka],0))</f>
        <v>Mešanice kovin</v>
      </c>
      <c r="C667" s="12" t="str">
        <f>IFERROR(INDEX(Tabela_porocilo_o_nevarnih_lastnostih[Opomba],MATCH(Tabela_glavno[[#This Row],[Klasifikacija]],Tabela_porocilo_o_nevarnih_lastnostih[Klasifikacija],0)),"NE")</f>
        <v>NE</v>
      </c>
      <c r="D66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7" s="13" t="str">
        <f>INDEX(Tabela_zbiralec_EKOL[Dovoljeno zbiranje],MATCH(Tabela_glavno[[#This Row],[Klasifikacija]],Tabela_zbiralec_EKOL[Klasifikacija],0))</f>
        <v>NE</v>
      </c>
      <c r="F667" s="13" t="str">
        <f>INDEX(Tabela_zbiralec_EKOL[Zbirna mesta],MATCH(Tabela_glavno[[#This Row],[Klasifikacija]],Tabela_zbiralec_EKOL[Klasifikacija],0))</f>
        <v/>
      </c>
      <c r="G667" s="13" t="str" cm="1">
        <f t="array" ref="G667">_xlfn.TEXTJOIN(", ",TRUE,IF(Tabela_odstranjevanje[Klasifikacija]=Tabela_glavno[[#This Row],[Klasifikacija]],Tabela_odstranjevanje[Prejemnik],""))</f>
        <v/>
      </c>
      <c r="H667" s="14" t="str">
        <f>IF(IFERROR(MATCH(Tabela_glavno[[#This Row],[Klasifikacija]],Tabela_mesanica_190204[Klasifikacija],0),0)&gt;0,"DA","NE")</f>
        <v>NE</v>
      </c>
      <c r="I667" s="14" t="str" cm="1">
        <f t="array" ref="I66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7" s="14" t="str">
        <f>IF(IFERROR(MATCH(Tabela_glavno[[#This Row],[Klasifikacija]],Tabela_mesanica_190208[Klasifikacija],0),0)&gt;0,"DA","NE")</f>
        <v>NE</v>
      </c>
      <c r="K667" s="14"/>
      <c r="L667" s="14" t="str">
        <f>IF(IFERROR(MATCH(Tabela_glavno[[#This Row],[Klasifikacija]],Tabela_EKO_03_03_baterije[Klasifikacija],0),0)&gt;0,"DA","NE")</f>
        <v>NE</v>
      </c>
      <c r="M667" s="15"/>
    </row>
    <row r="668" spans="1:13" ht="30" customHeight="1" thickBot="1" x14ac:dyDescent="0.3">
      <c r="A668" s="11" t="s">
        <v>1357</v>
      </c>
      <c r="B668" s="12" t="str">
        <f>INDEX(Tabela_seznam_klasifikacij[Naziv odpadka],MATCH(Tabela_glavno[[#This Row],[Klasifikacija]],Tabela_seznam_klasifikacij[Klasifikacijska številka],0))</f>
        <v>Kovinski odpadki, ki so onesnaženi z nevarnimi snovmi</v>
      </c>
      <c r="C668" s="12" t="str">
        <f>IFERROR(INDEX(Tabela_porocilo_o_nevarnih_lastnostih[Opomba],MATCH(Tabela_glavno[[#This Row],[Klasifikacija]],Tabela_porocilo_o_nevarnih_lastnostih[Klasifikacija],0)),"NE")</f>
        <v>NE</v>
      </c>
      <c r="D66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8" s="13" t="str">
        <f>INDEX(Tabela_zbiralec_EKOL[Dovoljeno zbiranje],MATCH(Tabela_glavno[[#This Row],[Klasifikacija]],Tabela_zbiralec_EKOL[Klasifikacija],0))</f>
        <v>NE</v>
      </c>
      <c r="F668" s="13" t="str">
        <f>INDEX(Tabela_zbiralec_EKOL[Zbirna mesta],MATCH(Tabela_glavno[[#This Row],[Klasifikacija]],Tabela_zbiralec_EKOL[Klasifikacija],0))</f>
        <v/>
      </c>
      <c r="G668" s="13" t="str" cm="1">
        <f t="array" ref="G668">_xlfn.TEXTJOIN(", ",TRUE,IF(Tabela_odstranjevanje[Klasifikacija]=Tabela_glavno[[#This Row],[Klasifikacija]],Tabela_odstranjevanje[Prejemnik],""))</f>
        <v/>
      </c>
      <c r="H668" s="14" t="str">
        <f>IF(IFERROR(MATCH(Tabela_glavno[[#This Row],[Klasifikacija]],Tabela_mesanica_190204[Klasifikacija],0),0)&gt;0,"DA","NE")</f>
        <v>NE</v>
      </c>
      <c r="I668" s="14" t="str" cm="1">
        <f t="array" ref="I66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8" s="14" t="str">
        <f>IF(IFERROR(MATCH(Tabela_glavno[[#This Row],[Klasifikacija]],Tabela_mesanica_190208[Klasifikacija],0),0)&gt;0,"DA","NE")</f>
        <v>NE</v>
      </c>
      <c r="K668" s="14"/>
      <c r="L668" s="14" t="str">
        <f>IF(IFERROR(MATCH(Tabela_glavno[[#This Row],[Klasifikacija]],Tabela_EKO_03_03_baterije[Klasifikacija],0),0)&gt;0,"DA","NE")</f>
        <v>NE</v>
      </c>
      <c r="M668" s="15"/>
    </row>
    <row r="669" spans="1:13" ht="30" customHeight="1" thickBot="1" x14ac:dyDescent="0.3">
      <c r="A669" s="11" t="s">
        <v>1358</v>
      </c>
      <c r="B669" s="12" t="str">
        <f>INDEX(Tabela_seznam_klasifikacij[Naziv odpadka],MATCH(Tabela_glavno[[#This Row],[Klasifikacija]],Tabela_seznam_klasifikacij[Klasifikacijska številka],0))</f>
        <v>Kabli, ki vsebujejo mineralna olja, premogov katran in druge nevarne snovi</v>
      </c>
      <c r="C669" s="12" t="str">
        <f>IFERROR(INDEX(Tabela_porocilo_o_nevarnih_lastnostih[Opomba],MATCH(Tabela_glavno[[#This Row],[Klasifikacija]],Tabela_porocilo_o_nevarnih_lastnostih[Klasifikacija],0)),"NE")</f>
        <v>NE</v>
      </c>
      <c r="D66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69" s="13" t="str">
        <f>INDEX(Tabela_zbiralec_EKOL[Dovoljeno zbiranje],MATCH(Tabela_glavno[[#This Row],[Klasifikacija]],Tabela_zbiralec_EKOL[Klasifikacija],0))</f>
        <v>NE</v>
      </c>
      <c r="F669" s="13" t="str">
        <f>INDEX(Tabela_zbiralec_EKOL[Zbirna mesta],MATCH(Tabela_glavno[[#This Row],[Klasifikacija]],Tabela_zbiralec_EKOL[Klasifikacija],0))</f>
        <v/>
      </c>
      <c r="G669" s="13" t="str" cm="1">
        <f t="array" ref="G669">_xlfn.TEXTJOIN(", ",TRUE,IF(Tabela_odstranjevanje[Klasifikacija]=Tabela_glavno[[#This Row],[Klasifikacija]],Tabela_odstranjevanje[Prejemnik],""))</f>
        <v/>
      </c>
      <c r="H669" s="14" t="str">
        <f>IF(IFERROR(MATCH(Tabela_glavno[[#This Row],[Klasifikacija]],Tabela_mesanica_190204[Klasifikacija],0),0)&gt;0,"DA","NE")</f>
        <v>NE</v>
      </c>
      <c r="I669" s="14" t="str" cm="1">
        <f t="array" ref="I66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69" s="14" t="str">
        <f>IF(IFERROR(MATCH(Tabela_glavno[[#This Row],[Klasifikacija]],Tabela_mesanica_190208[Klasifikacija],0),0)&gt;0,"DA","NE")</f>
        <v>NE</v>
      </c>
      <c r="K669" s="14"/>
      <c r="L669" s="14" t="str">
        <f>IF(IFERROR(MATCH(Tabela_glavno[[#This Row],[Klasifikacija]],Tabela_EKO_03_03_baterije[Klasifikacija],0),0)&gt;0,"DA","NE")</f>
        <v>NE</v>
      </c>
      <c r="M669" s="15"/>
    </row>
    <row r="670" spans="1:13" ht="30" customHeight="1" thickBot="1" x14ac:dyDescent="0.3">
      <c r="A670" s="11" t="s">
        <v>1359</v>
      </c>
      <c r="B670" s="12" t="str">
        <f>INDEX(Tabela_seznam_klasifikacij[Naziv odpadka],MATCH(Tabela_glavno[[#This Row],[Klasifikacija]],Tabela_seznam_klasifikacij[Klasifikacijska številka],0))</f>
        <v>Kabli, ki niso navedeni pod 17 04 10</v>
      </c>
      <c r="C670" s="12" t="str">
        <f>IFERROR(INDEX(Tabela_porocilo_o_nevarnih_lastnostih[Opomba],MATCH(Tabela_glavno[[#This Row],[Klasifikacija]],Tabela_porocilo_o_nevarnih_lastnostih[Klasifikacija],0)),"NE")</f>
        <v>NE</v>
      </c>
      <c r="D67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0" s="13" t="str">
        <f>INDEX(Tabela_zbiralec_EKOL[Dovoljeno zbiranje],MATCH(Tabela_glavno[[#This Row],[Klasifikacija]],Tabela_zbiralec_EKOL[Klasifikacija],0))</f>
        <v>NE</v>
      </c>
      <c r="F670" s="13" t="str">
        <f>INDEX(Tabela_zbiralec_EKOL[Zbirna mesta],MATCH(Tabela_glavno[[#This Row],[Klasifikacija]],Tabela_zbiralec_EKOL[Klasifikacija],0))</f>
        <v/>
      </c>
      <c r="G670" s="13" t="str" cm="1">
        <f t="array" ref="G670">_xlfn.TEXTJOIN(", ",TRUE,IF(Tabela_odstranjevanje[Klasifikacija]=Tabela_glavno[[#This Row],[Klasifikacija]],Tabela_odstranjevanje[Prejemnik],""))</f>
        <v/>
      </c>
      <c r="H670" s="14" t="str">
        <f>IF(IFERROR(MATCH(Tabela_glavno[[#This Row],[Klasifikacija]],Tabela_mesanica_190204[Klasifikacija],0),0)&gt;0,"DA","NE")</f>
        <v>NE</v>
      </c>
      <c r="I670" s="14" t="str" cm="1">
        <f t="array" ref="I67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0" s="14" t="str">
        <f>IF(IFERROR(MATCH(Tabela_glavno[[#This Row],[Klasifikacija]],Tabela_mesanica_190208[Klasifikacija],0),0)&gt;0,"DA","NE")</f>
        <v>NE</v>
      </c>
      <c r="K670" s="14"/>
      <c r="L670" s="14" t="str">
        <f>IF(IFERROR(MATCH(Tabela_glavno[[#This Row],[Klasifikacija]],Tabela_EKO_03_03_baterije[Klasifikacija],0),0)&gt;0,"DA","NE")</f>
        <v>NE</v>
      </c>
      <c r="M670" s="15"/>
    </row>
    <row r="671" spans="1:13" ht="30" customHeight="1" thickBot="1" x14ac:dyDescent="0.3">
      <c r="A671" s="11" t="s">
        <v>1360</v>
      </c>
      <c r="B671" s="12" t="str">
        <f>INDEX(Tabela_seznam_klasifikacij[Naziv odpadka],MATCH(Tabela_glavno[[#This Row],[Klasifikacija]],Tabela_seznam_klasifikacij[Klasifikacijska številka],0))</f>
        <v>Zemljina in kamenje, ki vsebujeta nevarne snovi</v>
      </c>
      <c r="C671" s="12" t="str">
        <f>IFERROR(INDEX(Tabela_porocilo_o_nevarnih_lastnostih[Opomba],MATCH(Tabela_glavno[[#This Row],[Klasifikacija]],Tabela_porocilo_o_nevarnih_lastnostih[Klasifikacija],0)),"NE")</f>
        <v>NE</v>
      </c>
      <c r="D67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1" s="13" t="str">
        <f>INDEX(Tabela_zbiralec_EKOL[Dovoljeno zbiranje],MATCH(Tabela_glavno[[#This Row],[Klasifikacija]],Tabela_zbiralec_EKOL[Klasifikacija],0))</f>
        <v>NE</v>
      </c>
      <c r="F671" s="13" t="str">
        <f>INDEX(Tabela_zbiralec_EKOL[Zbirna mesta],MATCH(Tabela_glavno[[#This Row],[Klasifikacija]],Tabela_zbiralec_EKOL[Klasifikacija],0))</f>
        <v/>
      </c>
      <c r="G671" s="13" t="str" cm="1">
        <f t="array" ref="G671">_xlfn.TEXTJOIN(", ",TRUE,IF(Tabela_odstranjevanje[Klasifikacija]=Tabela_glavno[[#This Row],[Klasifikacija]],Tabela_odstranjevanje[Prejemnik],""))</f>
        <v/>
      </c>
      <c r="H671" s="14" t="str">
        <f>IF(IFERROR(MATCH(Tabela_glavno[[#This Row],[Klasifikacija]],Tabela_mesanica_190204[Klasifikacija],0),0)&gt;0,"DA","NE")</f>
        <v>NE</v>
      </c>
      <c r="I671" s="14" t="str" cm="1">
        <f t="array" ref="I67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1" s="14" t="str">
        <f>IF(IFERROR(MATCH(Tabela_glavno[[#This Row],[Klasifikacija]],Tabela_mesanica_190208[Klasifikacija],0),0)&gt;0,"DA","NE")</f>
        <v>NE</v>
      </c>
      <c r="K671" s="14"/>
      <c r="L671" s="14" t="str">
        <f>IF(IFERROR(MATCH(Tabela_glavno[[#This Row],[Klasifikacija]],Tabela_EKO_03_03_baterije[Klasifikacija],0),0)&gt;0,"DA","NE")</f>
        <v>NE</v>
      </c>
      <c r="M671" s="15"/>
    </row>
    <row r="672" spans="1:13" ht="30" customHeight="1" thickBot="1" x14ac:dyDescent="0.3">
      <c r="A672" s="11" t="s">
        <v>1361</v>
      </c>
      <c r="B672" s="12" t="str">
        <f>INDEX(Tabela_seznam_klasifikacij[Naziv odpadka],MATCH(Tabela_glavno[[#This Row],[Klasifikacija]],Tabela_seznam_klasifikacij[Klasifikacijska številka],0))</f>
        <v>Zemljina in kamenje, ki nista navedena pod 17 05 03</v>
      </c>
      <c r="C672" s="12" t="str">
        <f>IFERROR(INDEX(Tabela_porocilo_o_nevarnih_lastnostih[Opomba],MATCH(Tabela_glavno[[#This Row],[Klasifikacija]],Tabela_porocilo_o_nevarnih_lastnostih[Klasifikacija],0)),"NE")</f>
        <v>NE</v>
      </c>
      <c r="D67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2" s="13" t="str">
        <f>INDEX(Tabela_zbiralec_EKOL[Dovoljeno zbiranje],MATCH(Tabela_glavno[[#This Row],[Klasifikacija]],Tabela_zbiralec_EKOL[Klasifikacija],0))</f>
        <v>NE</v>
      </c>
      <c r="F672" s="13" t="str">
        <f>INDEX(Tabela_zbiralec_EKOL[Zbirna mesta],MATCH(Tabela_glavno[[#This Row],[Klasifikacija]],Tabela_zbiralec_EKOL[Klasifikacija],0))</f>
        <v/>
      </c>
      <c r="G672" s="13" t="str" cm="1">
        <f t="array" ref="G672">_xlfn.TEXTJOIN(", ",TRUE,IF(Tabela_odstranjevanje[Klasifikacija]=Tabela_glavno[[#This Row],[Klasifikacija]],Tabela_odstranjevanje[Prejemnik],""))</f>
        <v/>
      </c>
      <c r="H672" s="14" t="str">
        <f>IF(IFERROR(MATCH(Tabela_glavno[[#This Row],[Klasifikacija]],Tabela_mesanica_190204[Klasifikacija],0),0)&gt;0,"DA","NE")</f>
        <v>NE</v>
      </c>
      <c r="I672" s="14" t="str" cm="1">
        <f t="array" ref="I67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2" s="14" t="str">
        <f>IF(IFERROR(MATCH(Tabela_glavno[[#This Row],[Klasifikacija]],Tabela_mesanica_190208[Klasifikacija],0),0)&gt;0,"DA","NE")</f>
        <v>NE</v>
      </c>
      <c r="K672" s="14"/>
      <c r="L672" s="14" t="str">
        <f>IF(IFERROR(MATCH(Tabela_glavno[[#This Row],[Klasifikacija]],Tabela_EKO_03_03_baterije[Klasifikacija],0),0)&gt;0,"DA","NE")</f>
        <v>NE</v>
      </c>
      <c r="M672" s="15"/>
    </row>
    <row r="673" spans="1:13" ht="30" customHeight="1" thickBot="1" x14ac:dyDescent="0.3">
      <c r="A673" s="11" t="s">
        <v>1362</v>
      </c>
      <c r="B673" s="12" t="str">
        <f>INDEX(Tabela_seznam_klasifikacij[Naziv odpadka],MATCH(Tabela_glavno[[#This Row],[Klasifikacija]],Tabela_seznam_klasifikacij[Klasifikacijska številka],0))</f>
        <v>Izkopani material, ki vsebuje nevarne snovi</v>
      </c>
      <c r="C673" s="12" t="str">
        <f>IFERROR(INDEX(Tabela_porocilo_o_nevarnih_lastnostih[Opomba],MATCH(Tabela_glavno[[#This Row],[Klasifikacija]],Tabela_porocilo_o_nevarnih_lastnostih[Klasifikacija],0)),"NE")</f>
        <v>NE</v>
      </c>
      <c r="D67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3" s="13" t="str">
        <f>INDEX(Tabela_zbiralec_EKOL[Dovoljeno zbiranje],MATCH(Tabela_glavno[[#This Row],[Klasifikacija]],Tabela_zbiralec_EKOL[Klasifikacija],0))</f>
        <v>NE</v>
      </c>
      <c r="F673" s="13" t="str">
        <f>INDEX(Tabela_zbiralec_EKOL[Zbirna mesta],MATCH(Tabela_glavno[[#This Row],[Klasifikacija]],Tabela_zbiralec_EKOL[Klasifikacija],0))</f>
        <v/>
      </c>
      <c r="G673" s="13" t="str" cm="1">
        <f t="array" ref="G673">_xlfn.TEXTJOIN(", ",TRUE,IF(Tabela_odstranjevanje[Klasifikacija]=Tabela_glavno[[#This Row],[Klasifikacija]],Tabela_odstranjevanje[Prejemnik],""))</f>
        <v/>
      </c>
      <c r="H673" s="14" t="str">
        <f>IF(IFERROR(MATCH(Tabela_glavno[[#This Row],[Klasifikacija]],Tabela_mesanica_190204[Klasifikacija],0),0)&gt;0,"DA","NE")</f>
        <v>NE</v>
      </c>
      <c r="I673" s="14" t="str" cm="1">
        <f t="array" ref="I67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3" s="14" t="str">
        <f>IF(IFERROR(MATCH(Tabela_glavno[[#This Row],[Klasifikacija]],Tabela_mesanica_190208[Klasifikacija],0),0)&gt;0,"DA","NE")</f>
        <v>NE</v>
      </c>
      <c r="K673" s="14"/>
      <c r="L673" s="14" t="str">
        <f>IF(IFERROR(MATCH(Tabela_glavno[[#This Row],[Klasifikacija]],Tabela_EKO_03_03_baterije[Klasifikacija],0),0)&gt;0,"DA","NE")</f>
        <v>NE</v>
      </c>
      <c r="M673" s="15"/>
    </row>
    <row r="674" spans="1:13" ht="30" customHeight="1" thickBot="1" x14ac:dyDescent="0.3">
      <c r="A674" s="11" t="s">
        <v>1363</v>
      </c>
      <c r="B674" s="12" t="str">
        <f>INDEX(Tabela_seznam_klasifikacij[Naziv odpadka],MATCH(Tabela_glavno[[#This Row],[Klasifikacija]],Tabela_seznam_klasifikacij[Klasifikacijska številka],0))</f>
        <v>Izkopani material, ki ni naveden pod 17 05 05</v>
      </c>
      <c r="C674" s="12" t="str">
        <f>IFERROR(INDEX(Tabela_porocilo_o_nevarnih_lastnostih[Opomba],MATCH(Tabela_glavno[[#This Row],[Klasifikacija]],Tabela_porocilo_o_nevarnih_lastnostih[Klasifikacija],0)),"NE")</f>
        <v>NE</v>
      </c>
      <c r="D67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4" s="13" t="str">
        <f>INDEX(Tabela_zbiralec_EKOL[Dovoljeno zbiranje],MATCH(Tabela_glavno[[#This Row],[Klasifikacija]],Tabela_zbiralec_EKOL[Klasifikacija],0))</f>
        <v>NE</v>
      </c>
      <c r="F674" s="13" t="str">
        <f>INDEX(Tabela_zbiralec_EKOL[Zbirna mesta],MATCH(Tabela_glavno[[#This Row],[Klasifikacija]],Tabela_zbiralec_EKOL[Klasifikacija],0))</f>
        <v/>
      </c>
      <c r="G674" s="13" t="str" cm="1">
        <f t="array" ref="G674">_xlfn.TEXTJOIN(", ",TRUE,IF(Tabela_odstranjevanje[Klasifikacija]=Tabela_glavno[[#This Row],[Klasifikacija]],Tabela_odstranjevanje[Prejemnik],""))</f>
        <v/>
      </c>
      <c r="H674" s="14" t="str">
        <f>IF(IFERROR(MATCH(Tabela_glavno[[#This Row],[Klasifikacija]],Tabela_mesanica_190204[Klasifikacija],0),0)&gt;0,"DA","NE")</f>
        <v>NE</v>
      </c>
      <c r="I674" s="14" t="str" cm="1">
        <f t="array" ref="I67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4" s="14" t="str">
        <f>IF(IFERROR(MATCH(Tabela_glavno[[#This Row],[Klasifikacija]],Tabela_mesanica_190208[Klasifikacija],0),0)&gt;0,"DA","NE")</f>
        <v>NE</v>
      </c>
      <c r="K674" s="14"/>
      <c r="L674" s="14" t="str">
        <f>IF(IFERROR(MATCH(Tabela_glavno[[#This Row],[Klasifikacija]],Tabela_EKO_03_03_baterije[Klasifikacija],0),0)&gt;0,"DA","NE")</f>
        <v>NE</v>
      </c>
      <c r="M674" s="15"/>
    </row>
    <row r="675" spans="1:13" ht="30" customHeight="1" thickBot="1" x14ac:dyDescent="0.3">
      <c r="A675" s="11" t="s">
        <v>1364</v>
      </c>
      <c r="B675" s="12" t="str">
        <f>INDEX(Tabela_seznam_klasifikacij[Naziv odpadka],MATCH(Tabela_glavno[[#This Row],[Klasifikacija]],Tabela_seznam_klasifikacij[Klasifikacijska številka],0))</f>
        <v>Tolčenec izpod železniških tirov in pragov, ki vsebuje nevarne snovi</v>
      </c>
      <c r="C675" s="12" t="str">
        <f>IFERROR(INDEX(Tabela_porocilo_o_nevarnih_lastnostih[Opomba],MATCH(Tabela_glavno[[#This Row],[Klasifikacija]],Tabela_porocilo_o_nevarnih_lastnostih[Klasifikacija],0)),"NE")</f>
        <v>NE</v>
      </c>
      <c r="D67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5" s="13" t="str">
        <f>INDEX(Tabela_zbiralec_EKOL[Dovoljeno zbiranje],MATCH(Tabela_glavno[[#This Row],[Klasifikacija]],Tabela_zbiralec_EKOL[Klasifikacija],0))</f>
        <v>NE</v>
      </c>
      <c r="F675" s="13" t="str">
        <f>INDEX(Tabela_zbiralec_EKOL[Zbirna mesta],MATCH(Tabela_glavno[[#This Row],[Klasifikacija]],Tabela_zbiralec_EKOL[Klasifikacija],0))</f>
        <v/>
      </c>
      <c r="G675" s="13" t="str" cm="1">
        <f t="array" ref="G675">_xlfn.TEXTJOIN(", ",TRUE,IF(Tabela_odstranjevanje[Klasifikacija]=Tabela_glavno[[#This Row],[Klasifikacija]],Tabela_odstranjevanje[Prejemnik],""))</f>
        <v/>
      </c>
      <c r="H675" s="14" t="str">
        <f>IF(IFERROR(MATCH(Tabela_glavno[[#This Row],[Klasifikacija]],Tabela_mesanica_190204[Klasifikacija],0),0)&gt;0,"DA","NE")</f>
        <v>NE</v>
      </c>
      <c r="I675" s="14" t="str" cm="1">
        <f t="array" ref="I67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5" s="14" t="str">
        <f>IF(IFERROR(MATCH(Tabela_glavno[[#This Row],[Klasifikacija]],Tabela_mesanica_190208[Klasifikacija],0),0)&gt;0,"DA","NE")</f>
        <v>NE</v>
      </c>
      <c r="K675" s="14"/>
      <c r="L675" s="14" t="str">
        <f>IF(IFERROR(MATCH(Tabela_glavno[[#This Row],[Klasifikacija]],Tabela_EKO_03_03_baterije[Klasifikacija],0),0)&gt;0,"DA","NE")</f>
        <v>NE</v>
      </c>
      <c r="M675" s="15"/>
    </row>
    <row r="676" spans="1:13" ht="30" customHeight="1" thickBot="1" x14ac:dyDescent="0.3">
      <c r="A676" s="11" t="s">
        <v>1365</v>
      </c>
      <c r="B676" s="12" t="str">
        <f>INDEX(Tabela_seznam_klasifikacij[Naziv odpadka],MATCH(Tabela_glavno[[#This Row],[Klasifikacija]],Tabela_seznam_klasifikacij[Klasifikacijska številka],0))</f>
        <v>Tolčenec izpod železniških tirov in pragov, ki ni naveden pod 17 05 07</v>
      </c>
      <c r="C676" s="12" t="str">
        <f>IFERROR(INDEX(Tabela_porocilo_o_nevarnih_lastnostih[Opomba],MATCH(Tabela_glavno[[#This Row],[Klasifikacija]],Tabela_porocilo_o_nevarnih_lastnostih[Klasifikacija],0)),"NE")</f>
        <v>NE</v>
      </c>
      <c r="D67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6" s="13" t="str">
        <f>INDEX(Tabela_zbiralec_EKOL[Dovoljeno zbiranje],MATCH(Tabela_glavno[[#This Row],[Klasifikacija]],Tabela_zbiralec_EKOL[Klasifikacija],0))</f>
        <v>NE</v>
      </c>
      <c r="F676" s="13" t="str">
        <f>INDEX(Tabela_zbiralec_EKOL[Zbirna mesta],MATCH(Tabela_glavno[[#This Row],[Klasifikacija]],Tabela_zbiralec_EKOL[Klasifikacija],0))</f>
        <v/>
      </c>
      <c r="G676" s="13" t="str" cm="1">
        <f t="array" ref="G676">_xlfn.TEXTJOIN(", ",TRUE,IF(Tabela_odstranjevanje[Klasifikacija]=Tabela_glavno[[#This Row],[Klasifikacija]],Tabela_odstranjevanje[Prejemnik],""))</f>
        <v/>
      </c>
      <c r="H676" s="14" t="str">
        <f>IF(IFERROR(MATCH(Tabela_glavno[[#This Row],[Klasifikacija]],Tabela_mesanica_190204[Klasifikacija],0),0)&gt;0,"DA","NE")</f>
        <v>NE</v>
      </c>
      <c r="I676" s="14" t="str" cm="1">
        <f t="array" ref="I67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6" s="14" t="str">
        <f>IF(IFERROR(MATCH(Tabela_glavno[[#This Row],[Klasifikacija]],Tabela_mesanica_190208[Klasifikacija],0),0)&gt;0,"DA","NE")</f>
        <v>NE</v>
      </c>
      <c r="K676" s="14"/>
      <c r="L676" s="14" t="str">
        <f>IF(IFERROR(MATCH(Tabela_glavno[[#This Row],[Klasifikacija]],Tabela_EKO_03_03_baterije[Klasifikacija],0),0)&gt;0,"DA","NE")</f>
        <v>NE</v>
      </c>
      <c r="M676" s="15"/>
    </row>
    <row r="677" spans="1:13" ht="30" customHeight="1" thickBot="1" x14ac:dyDescent="0.3">
      <c r="A677" s="11" t="s">
        <v>1366</v>
      </c>
      <c r="B677" s="12" t="str">
        <f>INDEX(Tabela_seznam_klasifikacij[Naziv odpadka],MATCH(Tabela_glavno[[#This Row],[Klasifikacija]],Tabela_seznam_klasifikacij[Klasifikacijska številka],0))</f>
        <v>Izolirni materiali, ki vsebujejo azbest</v>
      </c>
      <c r="C677" s="12" t="str">
        <f>IFERROR(INDEX(Tabela_porocilo_o_nevarnih_lastnostih[Opomba],MATCH(Tabela_glavno[[#This Row],[Klasifikacija]],Tabela_porocilo_o_nevarnih_lastnostih[Klasifikacija],0)),"NE")</f>
        <v>NE</v>
      </c>
      <c r="D67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7" s="13" t="str">
        <f>INDEX(Tabela_zbiralec_EKOL[Dovoljeno zbiranje],MATCH(Tabela_glavno[[#This Row],[Klasifikacija]],Tabela_zbiralec_EKOL[Klasifikacija],0))</f>
        <v>NE</v>
      </c>
      <c r="F677" s="13" t="str">
        <f>INDEX(Tabela_zbiralec_EKOL[Zbirna mesta],MATCH(Tabela_glavno[[#This Row],[Klasifikacija]],Tabela_zbiralec_EKOL[Klasifikacija],0))</f>
        <v/>
      </c>
      <c r="G677" s="13" t="str" cm="1">
        <f t="array" ref="G677">_xlfn.TEXTJOIN(", ",TRUE,IF(Tabela_odstranjevanje[Klasifikacija]=Tabela_glavno[[#This Row],[Klasifikacija]],Tabela_odstranjevanje[Prejemnik],""))</f>
        <v/>
      </c>
      <c r="H677" s="14" t="str">
        <f>IF(IFERROR(MATCH(Tabela_glavno[[#This Row],[Klasifikacija]],Tabela_mesanica_190204[Klasifikacija],0),0)&gt;0,"DA","NE")</f>
        <v>NE</v>
      </c>
      <c r="I677" s="14" t="str" cm="1">
        <f t="array" ref="I67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7" s="14" t="str">
        <f>IF(IFERROR(MATCH(Tabela_glavno[[#This Row],[Klasifikacija]],Tabela_mesanica_190208[Klasifikacija],0),0)&gt;0,"DA","NE")</f>
        <v>NE</v>
      </c>
      <c r="K677" s="14"/>
      <c r="L677" s="14" t="str">
        <f>IF(IFERROR(MATCH(Tabela_glavno[[#This Row],[Klasifikacija]],Tabela_EKO_03_03_baterije[Klasifikacija],0),0)&gt;0,"DA","NE")</f>
        <v>NE</v>
      </c>
      <c r="M677" s="15"/>
    </row>
    <row r="678" spans="1:13" ht="30" customHeight="1" thickBot="1" x14ac:dyDescent="0.3">
      <c r="A678" s="11" t="s">
        <v>1367</v>
      </c>
      <c r="B678" s="12" t="str">
        <f>INDEX(Tabela_seznam_klasifikacij[Naziv odpadka],MATCH(Tabela_glavno[[#This Row],[Klasifikacija]],Tabela_seznam_klasifikacij[Klasifikacijska številka],0))</f>
        <v>Drugi izolirni materiali, ki so sestavljeni iz nevarnih snovi ali jih vsebujejo</v>
      </c>
      <c r="C678" s="12" t="str">
        <f>IFERROR(INDEX(Tabela_porocilo_o_nevarnih_lastnostih[Opomba],MATCH(Tabela_glavno[[#This Row],[Klasifikacija]],Tabela_porocilo_o_nevarnih_lastnostih[Klasifikacija],0)),"NE")</f>
        <v>NE</v>
      </c>
      <c r="D67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8" s="13" t="str">
        <f>INDEX(Tabela_zbiralec_EKOL[Dovoljeno zbiranje],MATCH(Tabela_glavno[[#This Row],[Klasifikacija]],Tabela_zbiralec_EKOL[Klasifikacija],0))</f>
        <v>NE</v>
      </c>
      <c r="F678" s="13" t="str">
        <f>INDEX(Tabela_zbiralec_EKOL[Zbirna mesta],MATCH(Tabela_glavno[[#This Row],[Klasifikacija]],Tabela_zbiralec_EKOL[Klasifikacija],0))</f>
        <v/>
      </c>
      <c r="G678" s="13" t="str" cm="1">
        <f t="array" ref="G678">_xlfn.TEXTJOIN(", ",TRUE,IF(Tabela_odstranjevanje[Klasifikacija]=Tabela_glavno[[#This Row],[Klasifikacija]],Tabela_odstranjevanje[Prejemnik],""))</f>
        <v/>
      </c>
      <c r="H678" s="14" t="str">
        <f>IF(IFERROR(MATCH(Tabela_glavno[[#This Row],[Klasifikacija]],Tabela_mesanica_190204[Klasifikacija],0),0)&gt;0,"DA","NE")</f>
        <v>NE</v>
      </c>
      <c r="I678" s="14" t="str" cm="1">
        <f t="array" ref="I67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8" s="14" t="str">
        <f>IF(IFERROR(MATCH(Tabela_glavno[[#This Row],[Klasifikacija]],Tabela_mesanica_190208[Klasifikacija],0),0)&gt;0,"DA","NE")</f>
        <v>NE</v>
      </c>
      <c r="K678" s="14"/>
      <c r="L678" s="14" t="str">
        <f>IF(IFERROR(MATCH(Tabela_glavno[[#This Row],[Klasifikacija]],Tabela_EKO_03_03_baterije[Klasifikacija],0),0)&gt;0,"DA","NE")</f>
        <v>NE</v>
      </c>
      <c r="M678" s="15"/>
    </row>
    <row r="679" spans="1:13" ht="30" customHeight="1" thickBot="1" x14ac:dyDescent="0.3">
      <c r="A679" s="11" t="s">
        <v>1368</v>
      </c>
      <c r="B679" s="12" t="str">
        <f>INDEX(Tabela_seznam_klasifikacij[Naziv odpadka],MATCH(Tabela_glavno[[#This Row],[Klasifikacija]],Tabela_seznam_klasifikacij[Klasifikacijska številka],0))</f>
        <v>Izolirni materiali, ki niso navedeni pod 17 06 01 in 17 06 03</v>
      </c>
      <c r="C679" s="12" t="str">
        <f>IFERROR(INDEX(Tabela_porocilo_o_nevarnih_lastnostih[Opomba],MATCH(Tabela_glavno[[#This Row],[Klasifikacija]],Tabela_porocilo_o_nevarnih_lastnostih[Klasifikacija],0)),"NE")</f>
        <v>NE</v>
      </c>
      <c r="D67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79" s="13" t="str">
        <f>INDEX(Tabela_zbiralec_EKOL[Dovoljeno zbiranje],MATCH(Tabela_glavno[[#This Row],[Klasifikacija]],Tabela_zbiralec_EKOL[Klasifikacija],0))</f>
        <v>NE</v>
      </c>
      <c r="F679" s="13" t="str">
        <f>INDEX(Tabela_zbiralec_EKOL[Zbirna mesta],MATCH(Tabela_glavno[[#This Row],[Klasifikacija]],Tabela_zbiralec_EKOL[Klasifikacija],0))</f>
        <v/>
      </c>
      <c r="G679" s="13" t="str" cm="1">
        <f t="array" ref="G679">_xlfn.TEXTJOIN(", ",TRUE,IF(Tabela_odstranjevanje[Klasifikacija]=Tabela_glavno[[#This Row],[Klasifikacija]],Tabela_odstranjevanje[Prejemnik],""))</f>
        <v/>
      </c>
      <c r="H679" s="14" t="str">
        <f>IF(IFERROR(MATCH(Tabela_glavno[[#This Row],[Klasifikacija]],Tabela_mesanica_190204[Klasifikacija],0),0)&gt;0,"DA","NE")</f>
        <v>NE</v>
      </c>
      <c r="I679" s="14" t="str" cm="1">
        <f t="array" ref="I67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79" s="14" t="str">
        <f>IF(IFERROR(MATCH(Tabela_glavno[[#This Row],[Klasifikacija]],Tabela_mesanica_190208[Klasifikacija],0),0)&gt;0,"DA","NE")</f>
        <v>NE</v>
      </c>
      <c r="K679" s="14"/>
      <c r="L679" s="14" t="str">
        <f>IF(IFERROR(MATCH(Tabela_glavno[[#This Row],[Klasifikacija]],Tabela_EKO_03_03_baterije[Klasifikacija],0),0)&gt;0,"DA","NE")</f>
        <v>NE</v>
      </c>
      <c r="M679" s="15"/>
    </row>
    <row r="680" spans="1:13" ht="30" customHeight="1" thickBot="1" x14ac:dyDescent="0.3">
      <c r="A680" s="11" t="s">
        <v>1369</v>
      </c>
      <c r="B680" s="12" t="str">
        <f>INDEX(Tabela_seznam_klasifikacij[Naziv odpadka],MATCH(Tabela_glavno[[#This Row],[Klasifikacija]],Tabela_seznam_klasifikacij[Klasifikacijska številka],0))</f>
        <v>Gradbeni materiali, ki vsebujejo azbest</v>
      </c>
      <c r="C680" s="12" t="str">
        <f>IFERROR(INDEX(Tabela_porocilo_o_nevarnih_lastnostih[Opomba],MATCH(Tabela_glavno[[#This Row],[Klasifikacija]],Tabela_porocilo_o_nevarnih_lastnostih[Klasifikacija],0)),"NE")</f>
        <v>NE</v>
      </c>
      <c r="D68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80" s="13" t="str">
        <f>INDEX(Tabela_zbiralec_EKOL[Dovoljeno zbiranje],MATCH(Tabela_glavno[[#This Row],[Klasifikacija]],Tabela_zbiralec_EKOL[Klasifikacija],0))</f>
        <v>DA</v>
      </c>
      <c r="F680" s="13" t="str">
        <f>INDEX(Tabela_zbiralec_EKOL[Zbirna mesta],MATCH(Tabela_glavno[[#This Row],[Klasifikacija]],Tabela_zbiralec_EKOL[Klasifikacija],0))</f>
        <v>Savska loka</v>
      </c>
      <c r="G680" s="13" t="str" cm="1">
        <f t="array" ref="G680">_xlfn.TEXTJOIN(", ",TRUE,IF(Tabela_odstranjevanje[Klasifikacija]=Tabela_glavno[[#This Row],[Klasifikacija]],Tabela_odstranjevanje[Prejemnik],""))</f>
        <v/>
      </c>
      <c r="H680" s="14" t="str">
        <f>IF(IFERROR(MATCH(Tabela_glavno[[#This Row],[Klasifikacija]],Tabela_mesanica_190204[Klasifikacija],0),0)&gt;0,"DA","NE")</f>
        <v>NE</v>
      </c>
      <c r="I680" s="14" t="str" cm="1">
        <f t="array" ref="I68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0" s="14" t="str">
        <f>IF(IFERROR(MATCH(Tabela_glavno[[#This Row],[Klasifikacija]],Tabela_mesanica_190208[Klasifikacija],0),0)&gt;0,"DA","NE")</f>
        <v>NE</v>
      </c>
      <c r="K680" s="14"/>
      <c r="L680" s="14" t="str">
        <f>IF(IFERROR(MATCH(Tabela_glavno[[#This Row],[Klasifikacija]],Tabela_EKO_03_03_baterije[Klasifikacija],0),0)&gt;0,"DA","NE")</f>
        <v>NE</v>
      </c>
      <c r="M680" s="15"/>
    </row>
    <row r="681" spans="1:13" ht="30" customHeight="1" thickBot="1" x14ac:dyDescent="0.3">
      <c r="A681" s="11" t="s">
        <v>98</v>
      </c>
      <c r="B681" s="12" t="str">
        <f>INDEX(Tabela_seznam_klasifikacij[Naziv odpadka],MATCH(Tabela_glavno[[#This Row],[Klasifikacija]],Tabela_seznam_klasifikacij[Klasifikacijska številka],0))</f>
        <v>Gradbeni materiali na osnovi sadre, onesnaženi z nevarnimi snovmi</v>
      </c>
      <c r="C681" s="12" t="str">
        <f>IFERROR(INDEX(Tabela_porocilo_o_nevarnih_lastnostih[Opomba],MATCH(Tabela_glavno[[#This Row],[Klasifikacija]],Tabela_porocilo_o_nevarnih_lastnostih[Klasifikacija],0)),"NE")</f>
        <v>NE</v>
      </c>
      <c r="D68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81" s="13" t="str">
        <f>INDEX(Tabela_zbiralec_EKOL[Dovoljeno zbiranje],MATCH(Tabela_glavno[[#This Row],[Klasifikacija]],Tabela_zbiralec_EKOL[Klasifikacija],0))</f>
        <v>NE</v>
      </c>
      <c r="F681" s="13" t="str">
        <f>INDEX(Tabela_zbiralec_EKOL[Zbirna mesta],MATCH(Tabela_glavno[[#This Row],[Klasifikacija]],Tabela_zbiralec_EKOL[Klasifikacija],0))</f>
        <v/>
      </c>
      <c r="G681" s="13" t="str" cm="1">
        <f t="array" ref="G681">_xlfn.TEXTJOIN(", ",TRUE,IF(Tabela_odstranjevanje[Klasifikacija]=Tabela_glavno[[#This Row],[Klasifikacija]],Tabela_odstranjevanje[Prejemnik],""))</f>
        <v/>
      </c>
      <c r="H681" s="14" t="str">
        <f>IF(IFERROR(MATCH(Tabela_glavno[[#This Row],[Klasifikacija]],Tabela_mesanica_190204[Klasifikacija],0),0)&gt;0,"DA","NE")</f>
        <v>DA</v>
      </c>
      <c r="I681" s="14" t="str" cm="1">
        <f t="array" ref="I68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1" s="14" t="str">
        <f>IF(IFERROR(MATCH(Tabela_glavno[[#This Row],[Klasifikacija]],Tabela_mesanica_190208[Klasifikacija],0),0)&gt;0,"DA","NE")</f>
        <v>NE</v>
      </c>
      <c r="K681" s="14"/>
      <c r="L681" s="14" t="str">
        <f>IF(IFERROR(MATCH(Tabela_glavno[[#This Row],[Klasifikacija]],Tabela_EKO_03_03_baterije[Klasifikacija],0),0)&gt;0,"DA","NE")</f>
        <v>NE</v>
      </c>
      <c r="M681" s="15"/>
    </row>
    <row r="682" spans="1:13" ht="30" customHeight="1" thickBot="1" x14ac:dyDescent="0.3">
      <c r="A682" s="11" t="s">
        <v>99</v>
      </c>
      <c r="B682" s="12" t="str">
        <f>INDEX(Tabela_seznam_klasifikacij[Naziv odpadka],MATCH(Tabela_glavno[[#This Row],[Klasifikacija]],Tabela_seznam_klasifikacij[Klasifikacijska številka],0))</f>
        <v>Gradbeni materiali na osnovi sadre, ki niso navedeni pod 17 08 01</v>
      </c>
      <c r="C682" s="12" t="str">
        <f>IFERROR(INDEX(Tabela_porocilo_o_nevarnih_lastnostih[Opomba],MATCH(Tabela_glavno[[#This Row],[Klasifikacija]],Tabela_porocilo_o_nevarnih_lastnostih[Klasifikacija],0)),"NE")</f>
        <v>NE</v>
      </c>
      <c r="D68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82" s="13" t="str">
        <f>INDEX(Tabela_zbiralec_EKOL[Dovoljeno zbiranje],MATCH(Tabela_glavno[[#This Row],[Klasifikacija]],Tabela_zbiralec_EKOL[Klasifikacija],0))</f>
        <v>NE</v>
      </c>
      <c r="F682" s="13" t="str">
        <f>INDEX(Tabela_zbiralec_EKOL[Zbirna mesta],MATCH(Tabela_glavno[[#This Row],[Klasifikacija]],Tabela_zbiralec_EKOL[Klasifikacija],0))</f>
        <v/>
      </c>
      <c r="G682" s="13" t="str" cm="1">
        <f t="array" ref="G682">_xlfn.TEXTJOIN(", ",TRUE,IF(Tabela_odstranjevanje[Klasifikacija]=Tabela_glavno[[#This Row],[Klasifikacija]],Tabela_odstranjevanje[Prejemnik],""))</f>
        <v/>
      </c>
      <c r="H682" s="14" t="str">
        <f>IF(IFERROR(MATCH(Tabela_glavno[[#This Row],[Klasifikacija]],Tabela_mesanica_190204[Klasifikacija],0),0)&gt;0,"DA","NE")</f>
        <v>NE</v>
      </c>
      <c r="I682" s="14" t="str" cm="1">
        <f t="array" ref="I68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2" s="14" t="str">
        <f>IF(IFERROR(MATCH(Tabela_glavno[[#This Row],[Klasifikacija]],Tabela_mesanica_190208[Klasifikacija],0),0)&gt;0,"DA","NE")</f>
        <v>NE</v>
      </c>
      <c r="K682" s="14"/>
      <c r="L682" s="14" t="str">
        <f>IF(IFERROR(MATCH(Tabela_glavno[[#This Row],[Klasifikacija]],Tabela_EKO_03_03_baterije[Klasifikacija],0),0)&gt;0,"DA","NE")</f>
        <v>NE</v>
      </c>
      <c r="M682" s="15"/>
    </row>
    <row r="683" spans="1:13" ht="30" customHeight="1" thickBot="1" x14ac:dyDescent="0.3">
      <c r="A683" s="11" t="s">
        <v>1370</v>
      </c>
      <c r="B683" s="12" t="str">
        <f>INDEX(Tabela_seznam_klasifikacij[Naziv odpadka],MATCH(Tabela_glavno[[#This Row],[Klasifikacija]],Tabela_seznam_klasifikacij[Klasifikacijska številka],0))</f>
        <v>Gradbeni odpadki in odpadki iz rušenja objektov, ki vsebujejo živo srebro</v>
      </c>
      <c r="C683" s="12" t="str">
        <f>IFERROR(INDEX(Tabela_porocilo_o_nevarnih_lastnostih[Opomba],MATCH(Tabela_glavno[[#This Row],[Klasifikacija]],Tabela_porocilo_o_nevarnih_lastnostih[Klasifikacija],0)),"NE")</f>
        <v>NE</v>
      </c>
      <c r="D68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83" s="13" t="str">
        <f>INDEX(Tabela_zbiralec_EKOL[Dovoljeno zbiranje],MATCH(Tabela_glavno[[#This Row],[Klasifikacija]],Tabela_zbiralec_EKOL[Klasifikacija],0))</f>
        <v>NE</v>
      </c>
      <c r="F683" s="13" t="str">
        <f>INDEX(Tabela_zbiralec_EKOL[Zbirna mesta],MATCH(Tabela_glavno[[#This Row],[Klasifikacija]],Tabela_zbiralec_EKOL[Klasifikacija],0))</f>
        <v/>
      </c>
      <c r="G683" s="13" t="str" cm="1">
        <f t="array" ref="G683">_xlfn.TEXTJOIN(", ",TRUE,IF(Tabela_odstranjevanje[Klasifikacija]=Tabela_glavno[[#This Row],[Klasifikacija]],Tabela_odstranjevanje[Prejemnik],""))</f>
        <v/>
      </c>
      <c r="H683" s="14" t="str">
        <f>IF(IFERROR(MATCH(Tabela_glavno[[#This Row],[Klasifikacija]],Tabela_mesanica_190204[Klasifikacija],0),0)&gt;0,"DA","NE")</f>
        <v>NE</v>
      </c>
      <c r="I683" s="14" t="str" cm="1">
        <f t="array" ref="I68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3" s="14" t="str">
        <f>IF(IFERROR(MATCH(Tabela_glavno[[#This Row],[Klasifikacija]],Tabela_mesanica_190208[Klasifikacija],0),0)&gt;0,"DA","NE")</f>
        <v>NE</v>
      </c>
      <c r="K683" s="14"/>
      <c r="L683" s="14" t="str">
        <f>IF(IFERROR(MATCH(Tabela_glavno[[#This Row],[Klasifikacija]],Tabela_EKO_03_03_baterije[Klasifikacija],0),0)&gt;0,"DA","NE")</f>
        <v>NE</v>
      </c>
      <c r="M683" s="15"/>
    </row>
    <row r="684" spans="1:13" ht="30" customHeight="1" thickBot="1" x14ac:dyDescent="0.3">
      <c r="A684" s="11" t="s">
        <v>1371</v>
      </c>
      <c r="B684" s="12" t="str">
        <f>INDEX(Tabela_seznam_klasifikacij[Naziv odpadka],MATCH(Tabela_glavno[[#This Row],[Klasifikacija]],Tabela_seznam_klasifikacij[Klasifikacijska številka],0))</f>
        <v>Gradbeni materiali in odpadki iz rušenja objektov, ki vsebujejo PCB (npr. tesnila, ki vsebujejo PCB, tlaki na osnovi smol, ki vsebujejo PCB, zatesnjene enote za zastekljevanje, ki vsebujejo PCB, kondenzatorji, ki vsebujejo PCB)</v>
      </c>
      <c r="C684" s="12" t="str">
        <f>IFERROR(INDEX(Tabela_porocilo_o_nevarnih_lastnostih[Opomba],MATCH(Tabela_glavno[[#This Row],[Klasifikacija]],Tabela_porocilo_o_nevarnih_lastnostih[Klasifikacija],0)),"NE")</f>
        <v>NE</v>
      </c>
      <c r="D68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84" s="13" t="str">
        <f>INDEX(Tabela_zbiralec_EKOL[Dovoljeno zbiranje],MATCH(Tabela_glavno[[#This Row],[Klasifikacija]],Tabela_zbiralec_EKOL[Klasifikacija],0))</f>
        <v>NE</v>
      </c>
      <c r="F684" s="13" t="str">
        <f>INDEX(Tabela_zbiralec_EKOL[Zbirna mesta],MATCH(Tabela_glavno[[#This Row],[Klasifikacija]],Tabela_zbiralec_EKOL[Klasifikacija],0))</f>
        <v/>
      </c>
      <c r="G684" s="13" t="str" cm="1">
        <f t="array" ref="G684">_xlfn.TEXTJOIN(", ",TRUE,IF(Tabela_odstranjevanje[Klasifikacija]=Tabela_glavno[[#This Row],[Klasifikacija]],Tabela_odstranjevanje[Prejemnik],""))</f>
        <v/>
      </c>
      <c r="H684" s="14" t="str">
        <f>IF(IFERROR(MATCH(Tabela_glavno[[#This Row],[Klasifikacija]],Tabela_mesanica_190204[Klasifikacija],0),0)&gt;0,"DA","NE")</f>
        <v>NE</v>
      </c>
      <c r="I684" s="14" t="str" cm="1">
        <f t="array" ref="I68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4" s="14" t="str">
        <f>IF(IFERROR(MATCH(Tabela_glavno[[#This Row],[Klasifikacija]],Tabela_mesanica_190208[Klasifikacija],0),0)&gt;0,"DA","NE")</f>
        <v>NE</v>
      </c>
      <c r="K684" s="14"/>
      <c r="L684" s="14" t="str">
        <f>IF(IFERROR(MATCH(Tabela_glavno[[#This Row],[Klasifikacija]],Tabela_EKO_03_03_baterije[Klasifikacija],0),0)&gt;0,"DA","NE")</f>
        <v>NE</v>
      </c>
      <c r="M684" s="15"/>
    </row>
    <row r="685" spans="1:13" ht="30" customHeight="1" thickBot="1" x14ac:dyDescent="0.3">
      <c r="A685" s="11" t="s">
        <v>1372</v>
      </c>
      <c r="B685" s="12" t="str">
        <f>INDEX(Tabela_seznam_klasifikacij[Naziv odpadka],MATCH(Tabela_glavno[[#This Row],[Klasifikacija]],Tabela_seznam_klasifikacij[Klasifikacijska številka],0))</f>
        <v>Drugi gradbeni odpadki in odpadki iz rušenja objektov (tudi mešani odpadki), ki vsebujejo nevarne snovi</v>
      </c>
      <c r="C685" s="12" t="str">
        <f>IFERROR(INDEX(Tabela_porocilo_o_nevarnih_lastnostih[Opomba],MATCH(Tabela_glavno[[#This Row],[Klasifikacija]],Tabela_porocilo_o_nevarnih_lastnostih[Klasifikacija],0)),"NE")</f>
        <v>NE</v>
      </c>
      <c r="D68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85" s="13" t="str">
        <f>INDEX(Tabela_zbiralec_EKOL[Dovoljeno zbiranje],MATCH(Tabela_glavno[[#This Row],[Klasifikacija]],Tabela_zbiralec_EKOL[Klasifikacija],0))</f>
        <v>NE</v>
      </c>
      <c r="F685" s="13" t="str">
        <f>INDEX(Tabela_zbiralec_EKOL[Zbirna mesta],MATCH(Tabela_glavno[[#This Row],[Klasifikacija]],Tabela_zbiralec_EKOL[Klasifikacija],0))</f>
        <v/>
      </c>
      <c r="G685" s="13" t="str" cm="1">
        <f t="array" ref="G685">_xlfn.TEXTJOIN(", ",TRUE,IF(Tabela_odstranjevanje[Klasifikacija]=Tabela_glavno[[#This Row],[Klasifikacija]],Tabela_odstranjevanje[Prejemnik],""))</f>
        <v/>
      </c>
      <c r="H685" s="14" t="str">
        <f>IF(IFERROR(MATCH(Tabela_glavno[[#This Row],[Klasifikacija]],Tabela_mesanica_190204[Klasifikacija],0),0)&gt;0,"DA","NE")</f>
        <v>NE</v>
      </c>
      <c r="I685" s="14" t="str" cm="1">
        <f t="array" ref="I68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5" s="14" t="str">
        <f>IF(IFERROR(MATCH(Tabela_glavno[[#This Row],[Klasifikacija]],Tabela_mesanica_190208[Klasifikacija],0),0)&gt;0,"DA","NE")</f>
        <v>NE</v>
      </c>
      <c r="K685" s="14"/>
      <c r="L685" s="14" t="str">
        <f>IF(IFERROR(MATCH(Tabela_glavno[[#This Row],[Klasifikacija]],Tabela_EKO_03_03_baterije[Klasifikacija],0),0)&gt;0,"DA","NE")</f>
        <v>NE</v>
      </c>
      <c r="M685" s="15"/>
    </row>
    <row r="686" spans="1:13" ht="30" customHeight="1" thickBot="1" x14ac:dyDescent="0.3">
      <c r="A686" s="11" t="s">
        <v>1373</v>
      </c>
      <c r="B686" s="12" t="str">
        <f>INDEX(Tabela_seznam_klasifikacij[Naziv odpadka],MATCH(Tabela_glavno[[#This Row],[Klasifikacija]],Tabela_seznam_klasifikacij[Klasifikacijska številka],0))</f>
        <v>Mešani gradbeni odpadki in odpadki iz rušenja objektov, ki niso navedeni pod 17 09 01, 17 09 02 in 17 09 03</v>
      </c>
      <c r="C686" s="12" t="str">
        <f>IFERROR(INDEX(Tabela_porocilo_o_nevarnih_lastnostih[Opomba],MATCH(Tabela_glavno[[#This Row],[Klasifikacija]],Tabela_porocilo_o_nevarnih_lastnostih[Klasifikacija],0)),"NE")</f>
        <v>NE</v>
      </c>
      <c r="D68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86" s="13" t="str">
        <f>INDEX(Tabela_zbiralec_EKOL[Dovoljeno zbiranje],MATCH(Tabela_glavno[[#This Row],[Klasifikacija]],Tabela_zbiralec_EKOL[Klasifikacija],0))</f>
        <v>NE</v>
      </c>
      <c r="F686" s="13" t="str">
        <f>INDEX(Tabela_zbiralec_EKOL[Zbirna mesta],MATCH(Tabela_glavno[[#This Row],[Klasifikacija]],Tabela_zbiralec_EKOL[Klasifikacija],0))</f>
        <v/>
      </c>
      <c r="G686" s="13" t="str" cm="1">
        <f t="array" ref="G686">_xlfn.TEXTJOIN(", ",TRUE,IF(Tabela_odstranjevanje[Klasifikacija]=Tabela_glavno[[#This Row],[Klasifikacija]],Tabela_odstranjevanje[Prejemnik],""))</f>
        <v/>
      </c>
      <c r="H686" s="14" t="str">
        <f>IF(IFERROR(MATCH(Tabela_glavno[[#This Row],[Klasifikacija]],Tabela_mesanica_190204[Klasifikacija],0),0)&gt;0,"DA","NE")</f>
        <v>NE</v>
      </c>
      <c r="I686" s="14" t="str" cm="1">
        <f t="array" ref="I68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6" s="14" t="str">
        <f>IF(IFERROR(MATCH(Tabela_glavno[[#This Row],[Klasifikacija]],Tabela_mesanica_190208[Klasifikacija],0),0)&gt;0,"DA","NE")</f>
        <v>NE</v>
      </c>
      <c r="K686" s="14"/>
      <c r="L686" s="14" t="str">
        <f>IF(IFERROR(MATCH(Tabela_glavno[[#This Row],[Klasifikacija]],Tabela_EKO_03_03_baterije[Klasifikacija],0),0)&gt;0,"DA","NE")</f>
        <v>NE</v>
      </c>
      <c r="M686" s="15"/>
    </row>
    <row r="687" spans="1:13" ht="30" customHeight="1" thickBot="1" x14ac:dyDescent="0.3">
      <c r="A687" s="11" t="s">
        <v>1374</v>
      </c>
      <c r="B687" s="12" t="str">
        <f>INDEX(Tabela_seznam_klasifikacij[Naziv odpadka],MATCH(Tabela_glavno[[#This Row],[Klasifikacija]],Tabela_seznam_klasifikacij[Klasifikacijska številka],0))</f>
        <v>Ostri predmeti (razen 18 01 03)</v>
      </c>
      <c r="C687" s="12" t="str">
        <f>IFERROR(INDEX(Tabela_porocilo_o_nevarnih_lastnostih[Opomba],MATCH(Tabela_glavno[[#This Row],[Klasifikacija]],Tabela_porocilo_o_nevarnih_lastnostih[Klasifikacija],0)),"NE")</f>
        <v>NE</v>
      </c>
      <c r="D68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87" s="13" t="str">
        <f>INDEX(Tabela_zbiralec_EKOL[Dovoljeno zbiranje],MATCH(Tabela_glavno[[#This Row],[Klasifikacija]],Tabela_zbiralec_EKOL[Klasifikacija],0))</f>
        <v>DA</v>
      </c>
      <c r="F687" s="13" t="str">
        <f>INDEX(Tabela_zbiralec_EKOL[Zbirna mesta],MATCH(Tabela_glavno[[#This Row],[Klasifikacija]],Tabela_zbiralec_EKOL[Klasifikacija],0))</f>
        <v>Laze</v>
      </c>
      <c r="G687" s="13" t="str" cm="1">
        <f t="array" ref="G687">_xlfn.TEXTJOIN(", ",TRUE,IF(Tabela_odstranjevanje[Klasifikacija]=Tabela_glavno[[#This Row],[Klasifikacija]],Tabela_odstranjevanje[Prejemnik],""))</f>
        <v/>
      </c>
      <c r="H687" s="14" t="str">
        <f>IF(IFERROR(MATCH(Tabela_glavno[[#This Row],[Klasifikacija]],Tabela_mesanica_190204[Klasifikacija],0),0)&gt;0,"DA","NE")</f>
        <v>NE</v>
      </c>
      <c r="I687" s="14" t="str" cm="1">
        <f t="array" ref="I68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7" s="14" t="str">
        <f>IF(IFERROR(MATCH(Tabela_glavno[[#This Row],[Klasifikacija]],Tabela_mesanica_190208[Klasifikacija],0),0)&gt;0,"DA","NE")</f>
        <v>NE</v>
      </c>
      <c r="K687" s="14"/>
      <c r="L687" s="14" t="str">
        <f>IF(IFERROR(MATCH(Tabela_glavno[[#This Row],[Klasifikacija]],Tabela_EKO_03_03_baterije[Klasifikacija],0),0)&gt;0,"DA","NE")</f>
        <v>NE</v>
      </c>
      <c r="M687" s="15"/>
    </row>
    <row r="688" spans="1:13" ht="30" customHeight="1" thickBot="1" x14ac:dyDescent="0.3">
      <c r="A688" s="11" t="s">
        <v>1375</v>
      </c>
      <c r="B688" s="12" t="str">
        <f>INDEX(Tabela_seznam_klasifikacij[Naziv odpadka],MATCH(Tabela_glavno[[#This Row],[Klasifikacija]],Tabela_seznam_klasifikacij[Klasifikacijska številka],0))</f>
        <v>Deli teles in organov, tudi vrečke s krvjo in konzervirano krvjo (razen 18 01 03)</v>
      </c>
      <c r="C688" s="12" t="str">
        <f>IFERROR(INDEX(Tabela_porocilo_o_nevarnih_lastnostih[Opomba],MATCH(Tabela_glavno[[#This Row],[Klasifikacija]],Tabela_porocilo_o_nevarnih_lastnostih[Klasifikacija],0)),"NE")</f>
        <v>NE</v>
      </c>
      <c r="D68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88" s="13" t="str">
        <f>INDEX(Tabela_zbiralec_EKOL[Dovoljeno zbiranje],MATCH(Tabela_glavno[[#This Row],[Klasifikacija]],Tabela_zbiralec_EKOL[Klasifikacija],0))</f>
        <v>NE</v>
      </c>
      <c r="F688" s="13" t="str">
        <f>INDEX(Tabela_zbiralec_EKOL[Zbirna mesta],MATCH(Tabela_glavno[[#This Row],[Klasifikacija]],Tabela_zbiralec_EKOL[Klasifikacija],0))</f>
        <v/>
      </c>
      <c r="G688" s="13" t="str" cm="1">
        <f t="array" ref="G688">_xlfn.TEXTJOIN(", ",TRUE,IF(Tabela_odstranjevanje[Klasifikacija]=Tabela_glavno[[#This Row],[Klasifikacija]],Tabela_odstranjevanje[Prejemnik],""))</f>
        <v/>
      </c>
      <c r="H688" s="14" t="str">
        <f>IF(IFERROR(MATCH(Tabela_glavno[[#This Row],[Klasifikacija]],Tabela_mesanica_190204[Klasifikacija],0),0)&gt;0,"DA","NE")</f>
        <v>NE</v>
      </c>
      <c r="I688" s="14" t="str" cm="1">
        <f t="array" ref="I68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8" s="14" t="str">
        <f>IF(IFERROR(MATCH(Tabela_glavno[[#This Row],[Klasifikacija]],Tabela_mesanica_190208[Klasifikacija],0),0)&gt;0,"DA","NE")</f>
        <v>NE</v>
      </c>
      <c r="K688" s="14"/>
      <c r="L688" s="14" t="str">
        <f>IF(IFERROR(MATCH(Tabela_glavno[[#This Row],[Klasifikacija]],Tabela_EKO_03_03_baterije[Klasifikacija],0),0)&gt;0,"DA","NE")</f>
        <v>NE</v>
      </c>
      <c r="M688" s="15"/>
    </row>
    <row r="689" spans="1:13" ht="30" customHeight="1" thickBot="1" x14ac:dyDescent="0.3">
      <c r="A689" s="11" t="s">
        <v>1376</v>
      </c>
      <c r="B689" s="12" t="str">
        <f>INDEX(Tabela_seznam_klasifikacij[Naziv odpadka],MATCH(Tabela_glavno[[#This Row],[Klasifikacija]],Tabela_seznam_klasifikacij[Klasifikacijska številka],0))</f>
        <v>Odpadki, ki z vidika preventive pred infekcijo zahtevajo posebno ravnanje pri zbiranju in odstranjevanju</v>
      </c>
      <c r="C689" s="12" t="str">
        <f>IFERROR(INDEX(Tabela_porocilo_o_nevarnih_lastnostih[Opomba],MATCH(Tabela_glavno[[#This Row],[Klasifikacija]],Tabela_porocilo_o_nevarnih_lastnostih[Klasifikacija],0)),"NE")</f>
        <v>NE</v>
      </c>
      <c r="D68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89" s="13" t="str">
        <f>INDEX(Tabela_zbiralec_EKOL[Dovoljeno zbiranje],MATCH(Tabela_glavno[[#This Row],[Klasifikacija]],Tabela_zbiralec_EKOL[Klasifikacija],0))</f>
        <v>NE</v>
      </c>
      <c r="F689" s="13" t="str">
        <f>INDEX(Tabela_zbiralec_EKOL[Zbirna mesta],MATCH(Tabela_glavno[[#This Row],[Klasifikacija]],Tabela_zbiralec_EKOL[Klasifikacija],0))</f>
        <v/>
      </c>
      <c r="G689" s="13" t="str" cm="1">
        <f t="array" ref="G689">_xlfn.TEXTJOIN(", ",TRUE,IF(Tabela_odstranjevanje[Klasifikacija]=Tabela_glavno[[#This Row],[Klasifikacija]],Tabela_odstranjevanje[Prejemnik],""))</f>
        <v/>
      </c>
      <c r="H689" s="14" t="str">
        <f>IF(IFERROR(MATCH(Tabela_glavno[[#This Row],[Klasifikacija]],Tabela_mesanica_190204[Klasifikacija],0),0)&gt;0,"DA","NE")</f>
        <v>NE</v>
      </c>
      <c r="I689" s="14" t="str" cm="1">
        <f t="array" ref="I68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89" s="14" t="str">
        <f>IF(IFERROR(MATCH(Tabela_glavno[[#This Row],[Klasifikacija]],Tabela_mesanica_190208[Klasifikacija],0),0)&gt;0,"DA","NE")</f>
        <v>NE</v>
      </c>
      <c r="K689" s="14"/>
      <c r="L689" s="14" t="str">
        <f>IF(IFERROR(MATCH(Tabela_glavno[[#This Row],[Klasifikacija]],Tabela_EKO_03_03_baterije[Klasifikacija],0),0)&gt;0,"DA","NE")</f>
        <v>NE</v>
      </c>
      <c r="M689" s="15"/>
    </row>
    <row r="690" spans="1:13" ht="30" customHeight="1" thickBot="1" x14ac:dyDescent="0.3">
      <c r="A690" s="11" t="s">
        <v>1377</v>
      </c>
      <c r="B690" s="12" t="str">
        <f>INDEX(Tabela_seznam_klasifikacij[Naziv odpadka],MATCH(Tabela_glavno[[#This Row],[Klasifikacija]],Tabela_seznam_klasifikacij[Klasifikacijska številka],0))</f>
        <v>Odpadki, ki z vidika preventive pred infekcijo ne zahtevajo posebnega ravnanja pri zbiranju in odstranjevanju (na primer povoji, mavčne obloge, perilo, oblačila za enkratno uporabo, plenice)</v>
      </c>
      <c r="C690" s="12" t="str">
        <f>IFERROR(INDEX(Tabela_porocilo_o_nevarnih_lastnostih[Opomba],MATCH(Tabela_glavno[[#This Row],[Klasifikacija]],Tabela_porocilo_o_nevarnih_lastnostih[Klasifikacija],0)),"NE")</f>
        <v>NE</v>
      </c>
      <c r="D69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90" s="13" t="str">
        <f>INDEX(Tabela_zbiralec_EKOL[Dovoljeno zbiranje],MATCH(Tabela_glavno[[#This Row],[Klasifikacija]],Tabela_zbiralec_EKOL[Klasifikacija],0))</f>
        <v>DA</v>
      </c>
      <c r="F690" s="13" t="str">
        <f>INDEX(Tabela_zbiralec_EKOL[Zbirna mesta],MATCH(Tabela_glavno[[#This Row],[Klasifikacija]],Tabela_zbiralec_EKOL[Klasifikacija],0))</f>
        <v>Laze</v>
      </c>
      <c r="G690" s="13" t="str" cm="1">
        <f t="array" ref="G690">_xlfn.TEXTJOIN(", ",TRUE,IF(Tabela_odstranjevanje[Klasifikacija]=Tabela_glavno[[#This Row],[Klasifikacija]],Tabela_odstranjevanje[Prejemnik],""))</f>
        <v/>
      </c>
      <c r="H690" s="14" t="str">
        <f>IF(IFERROR(MATCH(Tabela_glavno[[#This Row],[Klasifikacija]],Tabela_mesanica_190204[Klasifikacija],0),0)&gt;0,"DA","NE")</f>
        <v>NE</v>
      </c>
      <c r="I690" s="14" t="str" cm="1">
        <f t="array" ref="I69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0" s="14" t="str">
        <f>IF(IFERROR(MATCH(Tabela_glavno[[#This Row],[Klasifikacija]],Tabela_mesanica_190208[Klasifikacija],0),0)&gt;0,"DA","NE")</f>
        <v>NE</v>
      </c>
      <c r="K690" s="14"/>
      <c r="L690" s="14" t="str">
        <f>IF(IFERROR(MATCH(Tabela_glavno[[#This Row],[Klasifikacija]],Tabela_EKO_03_03_baterije[Klasifikacija],0),0)&gt;0,"DA","NE")</f>
        <v>NE</v>
      </c>
      <c r="M690" s="15"/>
    </row>
    <row r="691" spans="1:13" ht="30" customHeight="1" thickBot="1" x14ac:dyDescent="0.3">
      <c r="A691" s="11" t="s">
        <v>1378</v>
      </c>
      <c r="B691" s="12" t="str">
        <f>INDEX(Tabela_seznam_klasifikacij[Naziv odpadka],MATCH(Tabela_glavno[[#This Row],[Klasifikacija]],Tabela_seznam_klasifikacij[Klasifikacijska številka],0))</f>
        <v>Kemikalije, ki so sestavljene iz nevarnih snovi ali jih vsebujejo</v>
      </c>
      <c r="C691" s="12" t="str">
        <f>IFERROR(INDEX(Tabela_porocilo_o_nevarnih_lastnostih[Opomba],MATCH(Tabela_glavno[[#This Row],[Klasifikacija]],Tabela_porocilo_o_nevarnih_lastnostih[Klasifikacija],0)),"NE")</f>
        <v>NE</v>
      </c>
      <c r="D69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91" s="13" t="str">
        <f>INDEX(Tabela_zbiralec_EKOL[Dovoljeno zbiranje],MATCH(Tabela_glavno[[#This Row],[Klasifikacija]],Tabela_zbiralec_EKOL[Klasifikacija],0))</f>
        <v>DA</v>
      </c>
      <c r="F691" s="13" t="str">
        <f>INDEX(Tabela_zbiralec_EKOL[Zbirna mesta],MATCH(Tabela_glavno[[#This Row],[Klasifikacija]],Tabela_zbiralec_EKOL[Klasifikacija],0))</f>
        <v>Laze</v>
      </c>
      <c r="G691" s="13" t="str" cm="1">
        <f t="array" ref="G691">_xlfn.TEXTJOIN(", ",TRUE,IF(Tabela_odstranjevanje[Klasifikacija]=Tabela_glavno[[#This Row],[Klasifikacija]],Tabela_odstranjevanje[Prejemnik],""))</f>
        <v/>
      </c>
      <c r="H691" s="14" t="str">
        <f>IF(IFERROR(MATCH(Tabela_glavno[[#This Row],[Klasifikacija]],Tabela_mesanica_190204[Klasifikacija],0),0)&gt;0,"DA","NE")</f>
        <v>NE</v>
      </c>
      <c r="I691" s="14" t="str" cm="1">
        <f t="array" ref="I69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1" s="14" t="str">
        <f>IF(IFERROR(MATCH(Tabela_glavno[[#This Row],[Klasifikacija]],Tabela_mesanica_190208[Klasifikacija],0),0)&gt;0,"DA","NE")</f>
        <v>NE</v>
      </c>
      <c r="K691" s="14"/>
      <c r="L691" s="14" t="str">
        <f>IF(IFERROR(MATCH(Tabela_glavno[[#This Row],[Klasifikacija]],Tabela_EKO_03_03_baterije[Klasifikacija],0),0)&gt;0,"DA","NE")</f>
        <v>NE</v>
      </c>
      <c r="M691" s="15"/>
    </row>
    <row r="692" spans="1:13" ht="30" customHeight="1" thickBot="1" x14ac:dyDescent="0.3">
      <c r="A692" s="11" t="s">
        <v>1379</v>
      </c>
      <c r="B692" s="12" t="str">
        <f>INDEX(Tabela_seznam_klasifikacij[Naziv odpadka],MATCH(Tabela_glavno[[#This Row],[Klasifikacija]],Tabela_seznam_klasifikacij[Klasifikacijska številka],0))</f>
        <v>Kemikalije, ki niso navedene pod 18 01 06</v>
      </c>
      <c r="C692" s="12" t="str">
        <f>IFERROR(INDEX(Tabela_porocilo_o_nevarnih_lastnostih[Opomba],MATCH(Tabela_glavno[[#This Row],[Klasifikacija]],Tabela_porocilo_o_nevarnih_lastnostih[Klasifikacija],0)),"NE")</f>
        <v>NE</v>
      </c>
      <c r="D69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92" s="13" t="str">
        <f>INDEX(Tabela_zbiralec_EKOL[Dovoljeno zbiranje],MATCH(Tabela_glavno[[#This Row],[Klasifikacija]],Tabela_zbiralec_EKOL[Klasifikacija],0))</f>
        <v>DA</v>
      </c>
      <c r="F692" s="13" t="str">
        <f>INDEX(Tabela_zbiralec_EKOL[Zbirna mesta],MATCH(Tabela_glavno[[#This Row],[Klasifikacija]],Tabela_zbiralec_EKOL[Klasifikacija],0))</f>
        <v>Laze</v>
      </c>
      <c r="G692" s="13" t="str" cm="1">
        <f t="array" ref="G692">_xlfn.TEXTJOIN(", ",TRUE,IF(Tabela_odstranjevanje[Klasifikacija]=Tabela_glavno[[#This Row],[Klasifikacija]],Tabela_odstranjevanje[Prejemnik],""))</f>
        <v/>
      </c>
      <c r="H692" s="14" t="str">
        <f>IF(IFERROR(MATCH(Tabela_glavno[[#This Row],[Klasifikacija]],Tabela_mesanica_190204[Klasifikacija],0),0)&gt;0,"DA","NE")</f>
        <v>NE</v>
      </c>
      <c r="I692" s="14" t="str" cm="1">
        <f t="array" ref="I69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2" s="14" t="str">
        <f>IF(IFERROR(MATCH(Tabela_glavno[[#This Row],[Klasifikacija]],Tabela_mesanica_190208[Klasifikacija],0),0)&gt;0,"DA","NE")</f>
        <v>NE</v>
      </c>
      <c r="K692" s="14"/>
      <c r="L692" s="14" t="str">
        <f>IF(IFERROR(MATCH(Tabela_glavno[[#This Row],[Klasifikacija]],Tabela_EKO_03_03_baterije[Klasifikacija],0),0)&gt;0,"DA","NE")</f>
        <v>NE</v>
      </c>
      <c r="M692" s="15"/>
    </row>
    <row r="693" spans="1:13" ht="30" customHeight="1" thickBot="1" x14ac:dyDescent="0.3">
      <c r="A693" s="11" t="s">
        <v>1380</v>
      </c>
      <c r="B693" s="12" t="str">
        <f>INDEX(Tabela_seznam_klasifikacij[Naziv odpadka],MATCH(Tabela_glavno[[#This Row],[Klasifikacija]],Tabela_seznam_klasifikacij[Klasifikacijska številka],0))</f>
        <v>Citotoksična in citostatična zdravila</v>
      </c>
      <c r="C693" s="12" t="str">
        <f>IFERROR(INDEX(Tabela_porocilo_o_nevarnih_lastnostih[Opomba],MATCH(Tabela_glavno[[#This Row],[Klasifikacija]],Tabela_porocilo_o_nevarnih_lastnostih[Klasifikacija],0)),"NE")</f>
        <v>NE</v>
      </c>
      <c r="D69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93" s="13" t="str">
        <f>INDEX(Tabela_zbiralec_EKOL[Dovoljeno zbiranje],MATCH(Tabela_glavno[[#This Row],[Klasifikacija]],Tabela_zbiralec_EKOL[Klasifikacija],0))</f>
        <v>NE</v>
      </c>
      <c r="F693" s="13" t="str">
        <f>INDEX(Tabela_zbiralec_EKOL[Zbirna mesta],MATCH(Tabela_glavno[[#This Row],[Klasifikacija]],Tabela_zbiralec_EKOL[Klasifikacija],0))</f>
        <v/>
      </c>
      <c r="G693" s="13" t="str" cm="1">
        <f t="array" ref="G693">_xlfn.TEXTJOIN(", ",TRUE,IF(Tabela_odstranjevanje[Klasifikacija]=Tabela_glavno[[#This Row],[Klasifikacija]],Tabela_odstranjevanje[Prejemnik],""))</f>
        <v/>
      </c>
      <c r="H693" s="14" t="str">
        <f>IF(IFERROR(MATCH(Tabela_glavno[[#This Row],[Klasifikacija]],Tabela_mesanica_190204[Klasifikacija],0),0)&gt;0,"DA","NE")</f>
        <v>NE</v>
      </c>
      <c r="I693" s="14" t="str" cm="1">
        <f t="array" ref="I69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3" s="14" t="str">
        <f>IF(IFERROR(MATCH(Tabela_glavno[[#This Row],[Klasifikacija]],Tabela_mesanica_190208[Klasifikacija],0),0)&gt;0,"DA","NE")</f>
        <v>NE</v>
      </c>
      <c r="K693" s="14"/>
      <c r="L693" s="14" t="str">
        <f>IF(IFERROR(MATCH(Tabela_glavno[[#This Row],[Klasifikacija]],Tabela_EKO_03_03_baterije[Klasifikacija],0),0)&gt;0,"DA","NE")</f>
        <v>NE</v>
      </c>
      <c r="M693" s="15"/>
    </row>
    <row r="694" spans="1:13" ht="30" customHeight="1" thickBot="1" x14ac:dyDescent="0.3">
      <c r="A694" s="11" t="s">
        <v>1381</v>
      </c>
      <c r="B694" s="12" t="str">
        <f>INDEX(Tabela_seznam_klasifikacij[Naziv odpadka],MATCH(Tabela_glavno[[#This Row],[Klasifikacija]],Tabela_seznam_klasifikacij[Klasifikacijska številka],0))</f>
        <v>Zdravila, ki niso navedena pod 18 01 08</v>
      </c>
      <c r="C694" s="12" t="str">
        <f>IFERROR(INDEX(Tabela_porocilo_o_nevarnih_lastnostih[Opomba],MATCH(Tabela_glavno[[#This Row],[Klasifikacija]],Tabela_porocilo_o_nevarnih_lastnostih[Klasifikacija],0)),"NE")</f>
        <v>NE</v>
      </c>
      <c r="D69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94" s="13" t="str">
        <f>INDEX(Tabela_zbiralec_EKOL[Dovoljeno zbiranje],MATCH(Tabela_glavno[[#This Row],[Klasifikacija]],Tabela_zbiralec_EKOL[Klasifikacija],0))</f>
        <v>NE</v>
      </c>
      <c r="F694" s="13" t="str">
        <f>INDEX(Tabela_zbiralec_EKOL[Zbirna mesta],MATCH(Tabela_glavno[[#This Row],[Klasifikacija]],Tabela_zbiralec_EKOL[Klasifikacija],0))</f>
        <v/>
      </c>
      <c r="G694" s="13" t="str" cm="1">
        <f t="array" ref="G694">_xlfn.TEXTJOIN(", ",TRUE,IF(Tabela_odstranjevanje[Klasifikacija]=Tabela_glavno[[#This Row],[Klasifikacija]],Tabela_odstranjevanje[Prejemnik],""))</f>
        <v/>
      </c>
      <c r="H694" s="14" t="str">
        <f>IF(IFERROR(MATCH(Tabela_glavno[[#This Row],[Klasifikacija]],Tabela_mesanica_190204[Klasifikacija],0),0)&gt;0,"DA","NE")</f>
        <v>NE</v>
      </c>
      <c r="I694" s="14" t="str" cm="1">
        <f t="array" ref="I69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4" s="14" t="str">
        <f>IF(IFERROR(MATCH(Tabela_glavno[[#This Row],[Klasifikacija]],Tabela_mesanica_190208[Klasifikacija],0),0)&gt;0,"DA","NE")</f>
        <v>NE</v>
      </c>
      <c r="K694" s="14"/>
      <c r="L694" s="14" t="str">
        <f>IF(IFERROR(MATCH(Tabela_glavno[[#This Row],[Klasifikacija]],Tabela_EKO_03_03_baterije[Klasifikacija],0),0)&gt;0,"DA","NE")</f>
        <v>NE</v>
      </c>
      <c r="M694" s="15"/>
    </row>
    <row r="695" spans="1:13" ht="30" customHeight="1" thickBot="1" x14ac:dyDescent="0.3">
      <c r="A695" s="11" t="s">
        <v>1382</v>
      </c>
      <c r="B695" s="12" t="str">
        <f>INDEX(Tabela_seznam_klasifikacij[Naziv odpadka],MATCH(Tabela_glavno[[#This Row],[Klasifikacija]],Tabela_seznam_klasifikacij[Klasifikacijska številka],0))</f>
        <v>Amalgamski odpadki iz zobozdravstva</v>
      </c>
      <c r="C695" s="12" t="str">
        <f>IFERROR(INDEX(Tabela_porocilo_o_nevarnih_lastnostih[Opomba],MATCH(Tabela_glavno[[#This Row],[Klasifikacija]],Tabela_porocilo_o_nevarnih_lastnostih[Klasifikacija],0)),"NE")</f>
        <v>NE</v>
      </c>
      <c r="D69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695" s="13" t="str">
        <f>INDEX(Tabela_zbiralec_EKOL[Dovoljeno zbiranje],MATCH(Tabela_glavno[[#This Row],[Klasifikacija]],Tabela_zbiralec_EKOL[Klasifikacija],0))</f>
        <v>DA</v>
      </c>
      <c r="F695" s="13" t="str">
        <f>INDEX(Tabela_zbiralec_EKOL[Zbirna mesta],MATCH(Tabela_glavno[[#This Row],[Klasifikacija]],Tabela_zbiralec_EKOL[Klasifikacija],0))</f>
        <v>Laze</v>
      </c>
      <c r="G695" s="13" t="str" cm="1">
        <f t="array" ref="G695">_xlfn.TEXTJOIN(", ",TRUE,IF(Tabela_odstranjevanje[Klasifikacija]=Tabela_glavno[[#This Row],[Klasifikacija]],Tabela_odstranjevanje[Prejemnik],""))</f>
        <v>Aurenis</v>
      </c>
      <c r="H695" s="14" t="str">
        <f>IF(IFERROR(MATCH(Tabela_glavno[[#This Row],[Klasifikacija]],Tabela_mesanica_190204[Klasifikacija],0),0)&gt;0,"DA","NE")</f>
        <v>NE</v>
      </c>
      <c r="I695" s="14" t="str" cm="1">
        <f t="array" ref="I69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5" s="14" t="str">
        <f>IF(IFERROR(MATCH(Tabela_glavno[[#This Row],[Klasifikacija]],Tabela_mesanica_190208[Klasifikacija],0),0)&gt;0,"DA","NE")</f>
        <v>NE</v>
      </c>
      <c r="K695" s="14"/>
      <c r="L695" s="14" t="str">
        <f>IF(IFERROR(MATCH(Tabela_glavno[[#This Row],[Klasifikacija]],Tabela_EKO_03_03_baterije[Klasifikacija],0),0)&gt;0,"DA","NE")</f>
        <v>NE</v>
      </c>
      <c r="M695" s="15"/>
    </row>
    <row r="696" spans="1:13" ht="30" customHeight="1" thickBot="1" x14ac:dyDescent="0.3">
      <c r="A696" s="11" t="s">
        <v>1383</v>
      </c>
      <c r="B696" s="12" t="str">
        <f>INDEX(Tabela_seznam_klasifikacij[Naziv odpadka],MATCH(Tabela_glavno[[#This Row],[Klasifikacija]],Tabela_seznam_klasifikacij[Klasifikacijska številka],0))</f>
        <v>Ostri predmeti (razen 18 02 02)</v>
      </c>
      <c r="C696" s="12" t="str">
        <f>IFERROR(INDEX(Tabela_porocilo_o_nevarnih_lastnostih[Opomba],MATCH(Tabela_glavno[[#This Row],[Klasifikacija]],Tabela_porocilo_o_nevarnih_lastnostih[Klasifikacija],0)),"NE")</f>
        <v>NE</v>
      </c>
      <c r="D69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96" s="13" t="str">
        <f>INDEX(Tabela_zbiralec_EKOL[Dovoljeno zbiranje],MATCH(Tabela_glavno[[#This Row],[Klasifikacija]],Tabela_zbiralec_EKOL[Klasifikacija],0))</f>
        <v>NE</v>
      </c>
      <c r="F696" s="13" t="str">
        <f>INDEX(Tabela_zbiralec_EKOL[Zbirna mesta],MATCH(Tabela_glavno[[#This Row],[Klasifikacija]],Tabela_zbiralec_EKOL[Klasifikacija],0))</f>
        <v/>
      </c>
      <c r="G696" s="13" t="str" cm="1">
        <f t="array" ref="G696">_xlfn.TEXTJOIN(", ",TRUE,IF(Tabela_odstranjevanje[Klasifikacija]=Tabela_glavno[[#This Row],[Klasifikacija]],Tabela_odstranjevanje[Prejemnik],""))</f>
        <v/>
      </c>
      <c r="H696" s="14" t="str">
        <f>IF(IFERROR(MATCH(Tabela_glavno[[#This Row],[Klasifikacija]],Tabela_mesanica_190204[Klasifikacija],0),0)&gt;0,"DA","NE")</f>
        <v>NE</v>
      </c>
      <c r="I696" s="14" t="str" cm="1">
        <f t="array" ref="I69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6" s="14" t="str">
        <f>IF(IFERROR(MATCH(Tabela_glavno[[#This Row],[Klasifikacija]],Tabela_mesanica_190208[Klasifikacija],0),0)&gt;0,"DA","NE")</f>
        <v>NE</v>
      </c>
      <c r="K696" s="14"/>
      <c r="L696" s="14" t="str">
        <f>IF(IFERROR(MATCH(Tabela_glavno[[#This Row],[Klasifikacija]],Tabela_EKO_03_03_baterije[Klasifikacija],0),0)&gt;0,"DA","NE")</f>
        <v>NE</v>
      </c>
      <c r="M696" s="15"/>
    </row>
    <row r="697" spans="1:13" ht="30" customHeight="1" thickBot="1" x14ac:dyDescent="0.3">
      <c r="A697" s="11" t="s">
        <v>1384</v>
      </c>
      <c r="B697" s="12" t="str">
        <f>INDEX(Tabela_seznam_klasifikacij[Naziv odpadka],MATCH(Tabela_glavno[[#This Row],[Klasifikacija]],Tabela_seznam_klasifikacij[Klasifikacijska številka],0))</f>
        <v>Odpadki, ki z vidika preventive pred infekcijo zahtevajo posebno ravnanje pri zbiranju in odstranjevanju</v>
      </c>
      <c r="C697" s="12" t="str">
        <f>IFERROR(INDEX(Tabela_porocilo_o_nevarnih_lastnostih[Opomba],MATCH(Tabela_glavno[[#This Row],[Klasifikacija]],Tabela_porocilo_o_nevarnih_lastnostih[Klasifikacija],0)),"NE")</f>
        <v>NE</v>
      </c>
      <c r="D69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97" s="13" t="str">
        <f>INDEX(Tabela_zbiralec_EKOL[Dovoljeno zbiranje],MATCH(Tabela_glavno[[#This Row],[Klasifikacija]],Tabela_zbiralec_EKOL[Klasifikacija],0))</f>
        <v>NE</v>
      </c>
      <c r="F697" s="13" t="str">
        <f>INDEX(Tabela_zbiralec_EKOL[Zbirna mesta],MATCH(Tabela_glavno[[#This Row],[Klasifikacija]],Tabela_zbiralec_EKOL[Klasifikacija],0))</f>
        <v/>
      </c>
      <c r="G697" s="13" t="str" cm="1">
        <f t="array" ref="G697">_xlfn.TEXTJOIN(", ",TRUE,IF(Tabela_odstranjevanje[Klasifikacija]=Tabela_glavno[[#This Row],[Klasifikacija]],Tabela_odstranjevanje[Prejemnik],""))</f>
        <v/>
      </c>
      <c r="H697" s="14" t="str">
        <f>IF(IFERROR(MATCH(Tabela_glavno[[#This Row],[Klasifikacija]],Tabela_mesanica_190204[Klasifikacija],0),0)&gt;0,"DA","NE")</f>
        <v>NE</v>
      </c>
      <c r="I697" s="14" t="str" cm="1">
        <f t="array" ref="I69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7" s="14" t="str">
        <f>IF(IFERROR(MATCH(Tabela_glavno[[#This Row],[Klasifikacija]],Tabela_mesanica_190208[Klasifikacija],0),0)&gt;0,"DA","NE")</f>
        <v>NE</v>
      </c>
      <c r="K697" s="14"/>
      <c r="L697" s="14" t="str">
        <f>IF(IFERROR(MATCH(Tabela_glavno[[#This Row],[Klasifikacija]],Tabela_EKO_03_03_baterije[Klasifikacija],0),0)&gt;0,"DA","NE")</f>
        <v>NE</v>
      </c>
      <c r="M697" s="15"/>
    </row>
    <row r="698" spans="1:13" ht="30" customHeight="1" thickBot="1" x14ac:dyDescent="0.3">
      <c r="A698" s="11" t="s">
        <v>1385</v>
      </c>
      <c r="B698" s="12" t="str">
        <f>INDEX(Tabela_seznam_klasifikacij[Naziv odpadka],MATCH(Tabela_glavno[[#This Row],[Klasifikacija]],Tabela_seznam_klasifikacij[Klasifikacijska številka],0))</f>
        <v>Odpadki, ki z vidika preventive pred infekcijo ne zahtevajo posebnega ravnanja pri zbiranju in odstranjevanju</v>
      </c>
      <c r="C698" s="12" t="str">
        <f>IFERROR(INDEX(Tabela_porocilo_o_nevarnih_lastnostih[Opomba],MATCH(Tabela_glavno[[#This Row],[Klasifikacija]],Tabela_porocilo_o_nevarnih_lastnostih[Klasifikacija],0)),"NE")</f>
        <v>NE</v>
      </c>
      <c r="D69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698" s="13" t="str">
        <f>INDEX(Tabela_zbiralec_EKOL[Dovoljeno zbiranje],MATCH(Tabela_glavno[[#This Row],[Klasifikacija]],Tabela_zbiralec_EKOL[Klasifikacija],0))</f>
        <v>NE</v>
      </c>
      <c r="F698" s="13" t="str">
        <f>INDEX(Tabela_zbiralec_EKOL[Zbirna mesta],MATCH(Tabela_glavno[[#This Row],[Klasifikacija]],Tabela_zbiralec_EKOL[Klasifikacija],0))</f>
        <v/>
      </c>
      <c r="G698" s="13" t="str" cm="1">
        <f t="array" ref="G698">_xlfn.TEXTJOIN(", ",TRUE,IF(Tabela_odstranjevanje[Klasifikacija]=Tabela_glavno[[#This Row],[Klasifikacija]],Tabela_odstranjevanje[Prejemnik],""))</f>
        <v/>
      </c>
      <c r="H698" s="14" t="str">
        <f>IF(IFERROR(MATCH(Tabela_glavno[[#This Row],[Klasifikacija]],Tabela_mesanica_190204[Klasifikacija],0),0)&gt;0,"DA","NE")</f>
        <v>NE</v>
      </c>
      <c r="I698" s="14" t="str" cm="1">
        <f t="array" ref="I69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8" s="14" t="str">
        <f>IF(IFERROR(MATCH(Tabela_glavno[[#This Row],[Klasifikacija]],Tabela_mesanica_190208[Klasifikacija],0),0)&gt;0,"DA","NE")</f>
        <v>NE</v>
      </c>
      <c r="K698" s="14"/>
      <c r="L698" s="14" t="str">
        <f>IF(IFERROR(MATCH(Tabela_glavno[[#This Row],[Klasifikacija]],Tabela_EKO_03_03_baterije[Klasifikacija],0),0)&gt;0,"DA","NE")</f>
        <v>NE</v>
      </c>
      <c r="M698" s="15"/>
    </row>
    <row r="699" spans="1:13" ht="30" customHeight="1" thickBot="1" x14ac:dyDescent="0.3">
      <c r="A699" s="11" t="s">
        <v>1386</v>
      </c>
      <c r="B699" s="12" t="str">
        <f>INDEX(Tabela_seznam_klasifikacij[Naziv odpadka],MATCH(Tabela_glavno[[#This Row],[Klasifikacija]],Tabela_seznam_klasifikacij[Klasifikacijska številka],0))</f>
        <v>Kemikalije, ki so sestavljene iz nevarnih snovi ali jih vsebujejo</v>
      </c>
      <c r="C699" s="12" t="str">
        <f>IFERROR(INDEX(Tabela_porocilo_o_nevarnih_lastnostih[Opomba],MATCH(Tabela_glavno[[#This Row],[Klasifikacija]],Tabela_porocilo_o_nevarnih_lastnostih[Klasifikacija],0)),"NE")</f>
        <v>NE</v>
      </c>
      <c r="D69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699" s="13" t="str">
        <f>INDEX(Tabela_zbiralec_EKOL[Dovoljeno zbiranje],MATCH(Tabela_glavno[[#This Row],[Klasifikacija]],Tabela_zbiralec_EKOL[Klasifikacija],0))</f>
        <v>DA</v>
      </c>
      <c r="F699" s="13" t="str">
        <f>INDEX(Tabela_zbiralec_EKOL[Zbirna mesta],MATCH(Tabela_glavno[[#This Row],[Klasifikacija]],Tabela_zbiralec_EKOL[Klasifikacija],0))</f>
        <v>Laze</v>
      </c>
      <c r="G699" s="13" t="str" cm="1">
        <f t="array" ref="G699">_xlfn.TEXTJOIN(", ",TRUE,IF(Tabela_odstranjevanje[Klasifikacija]=Tabela_glavno[[#This Row],[Klasifikacija]],Tabela_odstranjevanje[Prejemnik],""))</f>
        <v/>
      </c>
      <c r="H699" s="14" t="str">
        <f>IF(IFERROR(MATCH(Tabela_glavno[[#This Row],[Klasifikacija]],Tabela_mesanica_190204[Klasifikacija],0),0)&gt;0,"DA","NE")</f>
        <v>NE</v>
      </c>
      <c r="I699" s="14" t="str" cm="1">
        <f t="array" ref="I69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699" s="14" t="str">
        <f>IF(IFERROR(MATCH(Tabela_glavno[[#This Row],[Klasifikacija]],Tabela_mesanica_190208[Klasifikacija],0),0)&gt;0,"DA","NE")</f>
        <v>NE</v>
      </c>
      <c r="K699" s="14"/>
      <c r="L699" s="14" t="str">
        <f>IF(IFERROR(MATCH(Tabela_glavno[[#This Row],[Klasifikacija]],Tabela_EKO_03_03_baterije[Klasifikacija],0),0)&gt;0,"DA","NE")</f>
        <v>NE</v>
      </c>
      <c r="M699" s="15"/>
    </row>
    <row r="700" spans="1:13" ht="30" customHeight="1" thickBot="1" x14ac:dyDescent="0.3">
      <c r="A700" s="11" t="s">
        <v>1387</v>
      </c>
      <c r="B700" s="12" t="str">
        <f>INDEX(Tabela_seznam_klasifikacij[Naziv odpadka],MATCH(Tabela_glavno[[#This Row],[Klasifikacija]],Tabela_seznam_klasifikacij[Klasifikacijska številka],0))</f>
        <v>Kemikalije, ki niso navedene pod 18 02 05</v>
      </c>
      <c r="C700" s="12" t="str">
        <f>IFERROR(INDEX(Tabela_porocilo_o_nevarnih_lastnostih[Opomba],MATCH(Tabela_glavno[[#This Row],[Klasifikacija]],Tabela_porocilo_o_nevarnih_lastnostih[Klasifikacija],0)),"NE")</f>
        <v>NE</v>
      </c>
      <c r="D70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0" s="13" t="str">
        <f>INDEX(Tabela_zbiralec_EKOL[Dovoljeno zbiranje],MATCH(Tabela_glavno[[#This Row],[Klasifikacija]],Tabela_zbiralec_EKOL[Klasifikacija],0))</f>
        <v>DA</v>
      </c>
      <c r="F700" s="13" t="str">
        <f>INDEX(Tabela_zbiralec_EKOL[Zbirna mesta],MATCH(Tabela_glavno[[#This Row],[Klasifikacija]],Tabela_zbiralec_EKOL[Klasifikacija],0))</f>
        <v>Laze</v>
      </c>
      <c r="G700" s="13" t="str" cm="1">
        <f t="array" ref="G700">_xlfn.TEXTJOIN(", ",TRUE,IF(Tabela_odstranjevanje[Klasifikacija]=Tabela_glavno[[#This Row],[Klasifikacija]],Tabela_odstranjevanje[Prejemnik],""))</f>
        <v/>
      </c>
      <c r="H700" s="14" t="str">
        <f>IF(IFERROR(MATCH(Tabela_glavno[[#This Row],[Klasifikacija]],Tabela_mesanica_190204[Klasifikacija],0),0)&gt;0,"DA","NE")</f>
        <v>NE</v>
      </c>
      <c r="I700" s="14" t="str" cm="1">
        <f t="array" ref="I70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0" s="14" t="str">
        <f>IF(IFERROR(MATCH(Tabela_glavno[[#This Row],[Klasifikacija]],Tabela_mesanica_190208[Klasifikacija],0),0)&gt;0,"DA","NE")</f>
        <v>NE</v>
      </c>
      <c r="K700" s="14"/>
      <c r="L700" s="14" t="str">
        <f>IF(IFERROR(MATCH(Tabela_glavno[[#This Row],[Klasifikacija]],Tabela_EKO_03_03_baterije[Klasifikacija],0),0)&gt;0,"DA","NE")</f>
        <v>NE</v>
      </c>
      <c r="M700" s="15"/>
    </row>
    <row r="701" spans="1:13" ht="30" customHeight="1" thickBot="1" x14ac:dyDescent="0.3">
      <c r="A701" s="11" t="s">
        <v>1388</v>
      </c>
      <c r="B701" s="12" t="str">
        <f>INDEX(Tabela_seznam_klasifikacij[Naziv odpadka],MATCH(Tabela_glavno[[#This Row],[Klasifikacija]],Tabela_seznam_klasifikacij[Klasifikacijska številka],0))</f>
        <v>Citotoksična in citostatična zdravila</v>
      </c>
      <c r="C701" s="12" t="str">
        <f>IFERROR(INDEX(Tabela_porocilo_o_nevarnih_lastnostih[Opomba],MATCH(Tabela_glavno[[#This Row],[Klasifikacija]],Tabela_porocilo_o_nevarnih_lastnostih[Klasifikacija],0)),"NE")</f>
        <v>NE</v>
      </c>
      <c r="D70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701" s="13" t="str">
        <f>INDEX(Tabela_zbiralec_EKOL[Dovoljeno zbiranje],MATCH(Tabela_glavno[[#This Row],[Klasifikacija]],Tabela_zbiralec_EKOL[Klasifikacija],0))</f>
        <v>NE</v>
      </c>
      <c r="F701" s="13" t="str">
        <f>INDEX(Tabela_zbiralec_EKOL[Zbirna mesta],MATCH(Tabela_glavno[[#This Row],[Klasifikacija]],Tabela_zbiralec_EKOL[Klasifikacija],0))</f>
        <v/>
      </c>
      <c r="G701" s="13" t="str" cm="1">
        <f t="array" ref="G701">_xlfn.TEXTJOIN(", ",TRUE,IF(Tabela_odstranjevanje[Klasifikacija]=Tabela_glavno[[#This Row],[Klasifikacija]],Tabela_odstranjevanje[Prejemnik],""))</f>
        <v/>
      </c>
      <c r="H701" s="14" t="str">
        <f>IF(IFERROR(MATCH(Tabela_glavno[[#This Row],[Klasifikacija]],Tabela_mesanica_190204[Klasifikacija],0),0)&gt;0,"DA","NE")</f>
        <v>NE</v>
      </c>
      <c r="I701" s="14" t="str" cm="1">
        <f t="array" ref="I70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1" s="14" t="str">
        <f>IF(IFERROR(MATCH(Tabela_glavno[[#This Row],[Klasifikacija]],Tabela_mesanica_190208[Klasifikacija],0),0)&gt;0,"DA","NE")</f>
        <v>NE</v>
      </c>
      <c r="K701" s="14"/>
      <c r="L701" s="14" t="str">
        <f>IF(IFERROR(MATCH(Tabela_glavno[[#This Row],[Klasifikacija]],Tabela_EKO_03_03_baterije[Klasifikacija],0),0)&gt;0,"DA","NE")</f>
        <v>NE</v>
      </c>
      <c r="M701" s="15"/>
    </row>
    <row r="702" spans="1:13" ht="30" customHeight="1" thickBot="1" x14ac:dyDescent="0.3">
      <c r="A702" s="11" t="s">
        <v>1389</v>
      </c>
      <c r="B702" s="12" t="str">
        <f>INDEX(Tabela_seznam_klasifikacij[Naziv odpadka],MATCH(Tabela_glavno[[#This Row],[Klasifikacija]],Tabela_seznam_klasifikacij[Klasifikacijska številka],0))</f>
        <v>Zdravila, ki niso navedena pod 18 02 07</v>
      </c>
      <c r="C702" s="12" t="str">
        <f>IFERROR(INDEX(Tabela_porocilo_o_nevarnih_lastnostih[Opomba],MATCH(Tabela_glavno[[#This Row],[Klasifikacija]],Tabela_porocilo_o_nevarnih_lastnostih[Klasifikacija],0)),"NE")</f>
        <v>NE</v>
      </c>
      <c r="D70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702" s="13" t="str">
        <f>INDEX(Tabela_zbiralec_EKOL[Dovoljeno zbiranje],MATCH(Tabela_glavno[[#This Row],[Klasifikacija]],Tabela_zbiralec_EKOL[Klasifikacija],0))</f>
        <v>NE</v>
      </c>
      <c r="F702" s="13" t="str">
        <f>INDEX(Tabela_zbiralec_EKOL[Zbirna mesta],MATCH(Tabela_glavno[[#This Row],[Klasifikacija]],Tabela_zbiralec_EKOL[Klasifikacija],0))</f>
        <v/>
      </c>
      <c r="G702" s="13" t="str" cm="1">
        <f t="array" ref="G702">_xlfn.TEXTJOIN(", ",TRUE,IF(Tabela_odstranjevanje[Klasifikacija]=Tabela_glavno[[#This Row],[Klasifikacija]],Tabela_odstranjevanje[Prejemnik],""))</f>
        <v/>
      </c>
      <c r="H702" s="14" t="str">
        <f>IF(IFERROR(MATCH(Tabela_glavno[[#This Row],[Klasifikacija]],Tabela_mesanica_190204[Klasifikacija],0),0)&gt;0,"DA","NE")</f>
        <v>NE</v>
      </c>
      <c r="I702" s="14" t="str" cm="1">
        <f t="array" ref="I70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2" s="14" t="str">
        <f>IF(IFERROR(MATCH(Tabela_glavno[[#This Row],[Klasifikacija]],Tabela_mesanica_190208[Klasifikacija],0),0)&gt;0,"DA","NE")</f>
        <v>NE</v>
      </c>
      <c r="K702" s="14"/>
      <c r="L702" s="14" t="str">
        <f>IF(IFERROR(MATCH(Tabela_glavno[[#This Row],[Klasifikacija]],Tabela_EKO_03_03_baterije[Klasifikacija],0),0)&gt;0,"DA","NE")</f>
        <v>NE</v>
      </c>
      <c r="M702" s="15"/>
    </row>
    <row r="703" spans="1:13" ht="30" customHeight="1" thickBot="1" x14ac:dyDescent="0.3">
      <c r="A703" s="11" t="s">
        <v>1390</v>
      </c>
      <c r="B703" s="12" t="str">
        <f>INDEX(Tabela_seznam_klasifikacij[Naziv odpadka],MATCH(Tabela_glavno[[#This Row],[Klasifikacija]],Tabela_seznam_klasifikacij[Klasifikacijska številka],0))</f>
        <v>Železo, izločeno iz ogorkov</v>
      </c>
      <c r="C703" s="12" t="str">
        <f>IFERROR(INDEX(Tabela_porocilo_o_nevarnih_lastnostih[Opomba],MATCH(Tabela_glavno[[#This Row],[Klasifikacija]],Tabela_porocilo_o_nevarnih_lastnostih[Klasifikacija],0)),"NE")</f>
        <v>NE</v>
      </c>
      <c r="D70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3" s="13" t="str">
        <f>INDEX(Tabela_zbiralec_EKOL[Dovoljeno zbiranje],MATCH(Tabela_glavno[[#This Row],[Klasifikacija]],Tabela_zbiralec_EKOL[Klasifikacija],0))</f>
        <v>DA</v>
      </c>
      <c r="F703" s="13" t="str">
        <f>INDEX(Tabela_zbiralec_EKOL[Zbirna mesta],MATCH(Tabela_glavno[[#This Row],[Klasifikacija]],Tabela_zbiralec_EKOL[Klasifikacija],0))</f>
        <v>Laze</v>
      </c>
      <c r="G703" s="13" t="str" cm="1">
        <f t="array" ref="G703">_xlfn.TEXTJOIN(", ",TRUE,IF(Tabela_odstranjevanje[Klasifikacija]=Tabela_glavno[[#This Row],[Klasifikacija]],Tabela_odstranjevanje[Prejemnik],""))</f>
        <v/>
      </c>
      <c r="H703" s="14" t="str">
        <f>IF(IFERROR(MATCH(Tabela_glavno[[#This Row],[Klasifikacija]],Tabela_mesanica_190204[Klasifikacija],0),0)&gt;0,"DA","NE")</f>
        <v>NE</v>
      </c>
      <c r="I703" s="14" t="str" cm="1">
        <f t="array" ref="I70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3" s="14" t="str">
        <f>IF(IFERROR(MATCH(Tabela_glavno[[#This Row],[Klasifikacija]],Tabela_mesanica_190208[Klasifikacija],0),0)&gt;0,"DA","NE")</f>
        <v>NE</v>
      </c>
      <c r="K703" s="14"/>
      <c r="L703" s="14" t="str">
        <f>IF(IFERROR(MATCH(Tabela_glavno[[#This Row],[Klasifikacija]],Tabela_EKO_03_03_baterije[Klasifikacija],0),0)&gt;0,"DA","NE")</f>
        <v>NE</v>
      </c>
      <c r="M703" s="15"/>
    </row>
    <row r="704" spans="1:13" ht="30" customHeight="1" thickBot="1" x14ac:dyDescent="0.3">
      <c r="A704" s="11" t="s">
        <v>1391</v>
      </c>
      <c r="B704" s="12" t="str">
        <f>INDEX(Tabela_seznam_klasifikacij[Naziv odpadka],MATCH(Tabela_glavno[[#This Row],[Klasifikacija]],Tabela_seznam_klasifikacij[Klasifikacijska številka],0))</f>
        <v>Filtrna pogača iz čiščenja odpadnih plinov</v>
      </c>
      <c r="C704" s="12" t="str">
        <f>IFERROR(INDEX(Tabela_porocilo_o_nevarnih_lastnostih[Opomba],MATCH(Tabela_glavno[[#This Row],[Klasifikacija]],Tabela_porocilo_o_nevarnih_lastnostih[Klasifikacija],0)),"NE")</f>
        <v>NE</v>
      </c>
      <c r="D70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4" s="13" t="str">
        <f>INDEX(Tabela_zbiralec_EKOL[Dovoljeno zbiranje],MATCH(Tabela_glavno[[#This Row],[Klasifikacija]],Tabela_zbiralec_EKOL[Klasifikacija],0))</f>
        <v>DA</v>
      </c>
      <c r="F704" s="13" t="str">
        <f>INDEX(Tabela_zbiralec_EKOL[Zbirna mesta],MATCH(Tabela_glavno[[#This Row],[Klasifikacija]],Tabela_zbiralec_EKOL[Klasifikacija],0))</f>
        <v>Laze</v>
      </c>
      <c r="G704" s="13" t="str" cm="1">
        <f t="array" ref="G704">_xlfn.TEXTJOIN(", ",TRUE,IF(Tabela_odstranjevanje[Klasifikacija]=Tabela_glavno[[#This Row],[Klasifikacija]],Tabela_odstranjevanje[Prejemnik],""))</f>
        <v/>
      </c>
      <c r="H704" s="14" t="str">
        <f>IF(IFERROR(MATCH(Tabela_glavno[[#This Row],[Klasifikacija]],Tabela_mesanica_190204[Klasifikacija],0),0)&gt;0,"DA","NE")</f>
        <v>NE</v>
      </c>
      <c r="I704" s="14" t="str" cm="1">
        <f t="array" ref="I70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4" s="14" t="str">
        <f>IF(IFERROR(MATCH(Tabela_glavno[[#This Row],[Klasifikacija]],Tabela_mesanica_190208[Klasifikacija],0),0)&gt;0,"DA","NE")</f>
        <v>NE</v>
      </c>
      <c r="K704" s="14"/>
      <c r="L704" s="14" t="str">
        <f>IF(IFERROR(MATCH(Tabela_glavno[[#This Row],[Klasifikacija]],Tabela_EKO_03_03_baterije[Klasifikacija],0),0)&gt;0,"DA","NE")</f>
        <v>NE</v>
      </c>
      <c r="M704" s="15"/>
    </row>
    <row r="705" spans="1:13" ht="30" customHeight="1" thickBot="1" x14ac:dyDescent="0.3">
      <c r="A705" s="11" t="s">
        <v>1392</v>
      </c>
      <c r="B705" s="12" t="str">
        <f>INDEX(Tabela_seznam_klasifikacij[Naziv odpadka],MATCH(Tabela_glavno[[#This Row],[Klasifikacija]],Tabela_seznam_klasifikacij[Klasifikacijska številka],0))</f>
        <v>Tekoči odpadki iz čiščenja odpadnih plinov in drugi tekoči odpadki na vodni osnovi</v>
      </c>
      <c r="C705" s="12" t="str">
        <f>IFERROR(INDEX(Tabela_porocilo_o_nevarnih_lastnostih[Opomba],MATCH(Tabela_glavno[[#This Row],[Klasifikacija]],Tabela_porocilo_o_nevarnih_lastnostih[Klasifikacija],0)),"NE")</f>
        <v>NE</v>
      </c>
      <c r="D70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5" s="13" t="str">
        <f>INDEX(Tabela_zbiralec_EKOL[Dovoljeno zbiranje],MATCH(Tabela_glavno[[#This Row],[Klasifikacija]],Tabela_zbiralec_EKOL[Klasifikacija],0))</f>
        <v>DA</v>
      </c>
      <c r="F705" s="13" t="str">
        <f>INDEX(Tabela_zbiralec_EKOL[Zbirna mesta],MATCH(Tabela_glavno[[#This Row],[Klasifikacija]],Tabela_zbiralec_EKOL[Klasifikacija],0))</f>
        <v>Laze</v>
      </c>
      <c r="G705" s="13" t="str" cm="1">
        <f t="array" ref="G705">_xlfn.TEXTJOIN(", ",TRUE,IF(Tabela_odstranjevanje[Klasifikacija]=Tabela_glavno[[#This Row],[Klasifikacija]],Tabela_odstranjevanje[Prejemnik],""))</f>
        <v/>
      </c>
      <c r="H705" s="14" t="str">
        <f>IF(IFERROR(MATCH(Tabela_glavno[[#This Row],[Klasifikacija]],Tabela_mesanica_190204[Klasifikacija],0),0)&gt;0,"DA","NE")</f>
        <v>NE</v>
      </c>
      <c r="I705" s="14" t="str" cm="1">
        <f t="array" ref="I70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5" s="14" t="str">
        <f>IF(IFERROR(MATCH(Tabela_glavno[[#This Row],[Klasifikacija]],Tabela_mesanica_190208[Klasifikacija],0),0)&gt;0,"DA","NE")</f>
        <v>NE</v>
      </c>
      <c r="K705" s="14"/>
      <c r="L705" s="14" t="str">
        <f>IF(IFERROR(MATCH(Tabela_glavno[[#This Row],[Klasifikacija]],Tabela_EKO_03_03_baterije[Klasifikacija],0),0)&gt;0,"DA","NE")</f>
        <v>NE</v>
      </c>
      <c r="M705" s="15"/>
    </row>
    <row r="706" spans="1:13" ht="30" customHeight="1" thickBot="1" x14ac:dyDescent="0.3">
      <c r="A706" s="11" t="s">
        <v>1393</v>
      </c>
      <c r="B706" s="12" t="str">
        <f>INDEX(Tabela_seznam_klasifikacij[Naziv odpadka],MATCH(Tabela_glavno[[#This Row],[Klasifikacija]],Tabela_seznam_klasifikacij[Klasifikacijska številka],0))</f>
        <v>Trdni odpadki iz čiščenja odpadnih plinov</v>
      </c>
      <c r="C706" s="12" t="str">
        <f>IFERROR(INDEX(Tabela_porocilo_o_nevarnih_lastnostih[Opomba],MATCH(Tabela_glavno[[#This Row],[Klasifikacija]],Tabela_porocilo_o_nevarnih_lastnostih[Klasifikacija],0)),"NE")</f>
        <v>NE</v>
      </c>
      <c r="D70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6" s="13" t="str">
        <f>INDEX(Tabela_zbiralec_EKOL[Dovoljeno zbiranje],MATCH(Tabela_glavno[[#This Row],[Klasifikacija]],Tabela_zbiralec_EKOL[Klasifikacija],0))</f>
        <v>DA</v>
      </c>
      <c r="F706" s="13" t="str">
        <f>INDEX(Tabela_zbiralec_EKOL[Zbirna mesta],MATCH(Tabela_glavno[[#This Row],[Klasifikacija]],Tabela_zbiralec_EKOL[Klasifikacija],0))</f>
        <v>Laze</v>
      </c>
      <c r="G706" s="13" t="str" cm="1">
        <f t="array" ref="G706">_xlfn.TEXTJOIN(", ",TRUE,IF(Tabela_odstranjevanje[Klasifikacija]=Tabela_glavno[[#This Row],[Klasifikacija]],Tabela_odstranjevanje[Prejemnik],""))</f>
        <v/>
      </c>
      <c r="H706" s="14" t="str">
        <f>IF(IFERROR(MATCH(Tabela_glavno[[#This Row],[Klasifikacija]],Tabela_mesanica_190204[Klasifikacija],0),0)&gt;0,"DA","NE")</f>
        <v>NE</v>
      </c>
      <c r="I706" s="14" t="str" cm="1">
        <f t="array" ref="I70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6" s="14" t="str">
        <f>IF(IFERROR(MATCH(Tabela_glavno[[#This Row],[Klasifikacija]],Tabela_mesanica_190208[Klasifikacija],0),0)&gt;0,"DA","NE")</f>
        <v>NE</v>
      </c>
      <c r="K706" s="14"/>
      <c r="L706" s="14" t="str">
        <f>IF(IFERROR(MATCH(Tabela_glavno[[#This Row],[Klasifikacija]],Tabela_EKO_03_03_baterije[Klasifikacija],0),0)&gt;0,"DA","NE")</f>
        <v>NE</v>
      </c>
      <c r="M706" s="15"/>
    </row>
    <row r="707" spans="1:13" ht="30" customHeight="1" thickBot="1" x14ac:dyDescent="0.3">
      <c r="A707" s="11" t="s">
        <v>1394</v>
      </c>
      <c r="B707" s="12" t="str">
        <f>INDEX(Tabela_seznam_klasifikacij[Naziv odpadka],MATCH(Tabela_glavno[[#This Row],[Klasifikacija]],Tabela_seznam_klasifikacij[Klasifikacijska številka],0))</f>
        <v>Izrabljeno aktivno oglje iz čiščenja dimnih plinov</v>
      </c>
      <c r="C707" s="12" t="str">
        <f>IFERROR(INDEX(Tabela_porocilo_o_nevarnih_lastnostih[Opomba],MATCH(Tabela_glavno[[#This Row],[Klasifikacija]],Tabela_porocilo_o_nevarnih_lastnostih[Klasifikacija],0)),"NE")</f>
        <v>NE</v>
      </c>
      <c r="D70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7" s="13" t="str">
        <f>INDEX(Tabela_zbiralec_EKOL[Dovoljeno zbiranje],MATCH(Tabela_glavno[[#This Row],[Klasifikacija]],Tabela_zbiralec_EKOL[Klasifikacija],0))</f>
        <v>DA</v>
      </c>
      <c r="F707" s="13" t="str">
        <f>INDEX(Tabela_zbiralec_EKOL[Zbirna mesta],MATCH(Tabela_glavno[[#This Row],[Klasifikacija]],Tabela_zbiralec_EKOL[Klasifikacija],0))</f>
        <v>Laze</v>
      </c>
      <c r="G707" s="13" t="str" cm="1">
        <f t="array" ref="G707">_xlfn.TEXTJOIN(", ",TRUE,IF(Tabela_odstranjevanje[Klasifikacija]=Tabela_glavno[[#This Row],[Klasifikacija]],Tabela_odstranjevanje[Prejemnik],""))</f>
        <v/>
      </c>
      <c r="H707" s="14" t="str">
        <f>IF(IFERROR(MATCH(Tabela_glavno[[#This Row],[Klasifikacija]],Tabela_mesanica_190204[Klasifikacija],0),0)&gt;0,"DA","NE")</f>
        <v>NE</v>
      </c>
      <c r="I707" s="14" t="str" cm="1">
        <f t="array" ref="I70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7" s="14" t="str">
        <f>IF(IFERROR(MATCH(Tabela_glavno[[#This Row],[Klasifikacija]],Tabela_mesanica_190208[Klasifikacija],0),0)&gt;0,"DA","NE")</f>
        <v>NE</v>
      </c>
      <c r="K707" s="14"/>
      <c r="L707" s="14" t="str">
        <f>IF(IFERROR(MATCH(Tabela_glavno[[#This Row],[Klasifikacija]],Tabela_EKO_03_03_baterije[Klasifikacija],0),0)&gt;0,"DA","NE")</f>
        <v>NE</v>
      </c>
      <c r="M707" s="15"/>
    </row>
    <row r="708" spans="1:13" ht="30" customHeight="1" thickBot="1" x14ac:dyDescent="0.3">
      <c r="A708" s="11" t="s">
        <v>1395</v>
      </c>
      <c r="B708" s="12" t="str">
        <f>INDEX(Tabela_seznam_klasifikacij[Naziv odpadka],MATCH(Tabela_glavno[[#This Row],[Klasifikacija]],Tabela_seznam_klasifikacij[Klasifikacijska številka],0))</f>
        <v>Ogorki in žlindra, ki vsebujejo nevarne snovi</v>
      </c>
      <c r="C708" s="12" t="str">
        <f>IFERROR(INDEX(Tabela_porocilo_o_nevarnih_lastnostih[Opomba],MATCH(Tabela_glavno[[#This Row],[Klasifikacija]],Tabela_porocilo_o_nevarnih_lastnostih[Klasifikacija],0)),"NE")</f>
        <v>NE</v>
      </c>
      <c r="D70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8" s="13" t="str">
        <f>INDEX(Tabela_zbiralec_EKOL[Dovoljeno zbiranje],MATCH(Tabela_glavno[[#This Row],[Klasifikacija]],Tabela_zbiralec_EKOL[Klasifikacija],0))</f>
        <v>DA</v>
      </c>
      <c r="F708" s="13" t="str">
        <f>INDEX(Tabela_zbiralec_EKOL[Zbirna mesta],MATCH(Tabela_glavno[[#This Row],[Klasifikacija]],Tabela_zbiralec_EKOL[Klasifikacija],0))</f>
        <v>Laze</v>
      </c>
      <c r="G708" s="13" t="str" cm="1">
        <f t="array" ref="G708">_xlfn.TEXTJOIN(", ",TRUE,IF(Tabela_odstranjevanje[Klasifikacija]=Tabela_glavno[[#This Row],[Klasifikacija]],Tabela_odstranjevanje[Prejemnik],""))</f>
        <v/>
      </c>
      <c r="H708" s="14" t="str">
        <f>IF(IFERROR(MATCH(Tabela_glavno[[#This Row],[Klasifikacija]],Tabela_mesanica_190204[Klasifikacija],0),0)&gt;0,"DA","NE")</f>
        <v>NE</v>
      </c>
      <c r="I708" s="14" t="str" cm="1">
        <f t="array" ref="I70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8" s="14" t="str">
        <f>IF(IFERROR(MATCH(Tabela_glavno[[#This Row],[Klasifikacija]],Tabela_mesanica_190208[Klasifikacija],0),0)&gt;0,"DA","NE")</f>
        <v>NE</v>
      </c>
      <c r="K708" s="14"/>
      <c r="L708" s="14" t="str">
        <f>IF(IFERROR(MATCH(Tabela_glavno[[#This Row],[Klasifikacija]],Tabela_EKO_03_03_baterije[Klasifikacija],0),0)&gt;0,"DA","NE")</f>
        <v>NE</v>
      </c>
      <c r="M708" s="15"/>
    </row>
    <row r="709" spans="1:13" ht="30" customHeight="1" thickBot="1" x14ac:dyDescent="0.3">
      <c r="A709" s="11" t="s">
        <v>1396</v>
      </c>
      <c r="B709" s="12" t="str">
        <f>INDEX(Tabela_seznam_klasifikacij[Naziv odpadka],MATCH(Tabela_glavno[[#This Row],[Klasifikacija]],Tabela_seznam_klasifikacij[Klasifikacijska številka],0))</f>
        <v>Ogorki in žlindra, ki niso navedeni pod 19 01 11</v>
      </c>
      <c r="C709" s="12" t="str">
        <f>IFERROR(INDEX(Tabela_porocilo_o_nevarnih_lastnostih[Opomba],MATCH(Tabela_glavno[[#This Row],[Klasifikacija]],Tabela_porocilo_o_nevarnih_lastnostih[Klasifikacija],0)),"NE")</f>
        <v>NE</v>
      </c>
      <c r="D70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09" s="13" t="str">
        <f>INDEX(Tabela_zbiralec_EKOL[Dovoljeno zbiranje],MATCH(Tabela_glavno[[#This Row],[Klasifikacija]],Tabela_zbiralec_EKOL[Klasifikacija],0))</f>
        <v>DA</v>
      </c>
      <c r="F709" s="13" t="str">
        <f>INDEX(Tabela_zbiralec_EKOL[Zbirna mesta],MATCH(Tabela_glavno[[#This Row],[Klasifikacija]],Tabela_zbiralec_EKOL[Klasifikacija],0))</f>
        <v>Laze</v>
      </c>
      <c r="G709" s="13" t="str" cm="1">
        <f t="array" ref="G709">_xlfn.TEXTJOIN(", ",TRUE,IF(Tabela_odstranjevanje[Klasifikacija]=Tabela_glavno[[#This Row],[Klasifikacija]],Tabela_odstranjevanje[Prejemnik],""))</f>
        <v/>
      </c>
      <c r="H709" s="14" t="str">
        <f>IF(IFERROR(MATCH(Tabela_glavno[[#This Row],[Klasifikacija]],Tabela_mesanica_190204[Klasifikacija],0),0)&gt;0,"DA","NE")</f>
        <v>NE</v>
      </c>
      <c r="I709" s="14" t="str" cm="1">
        <f t="array" ref="I70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09" s="14" t="str">
        <f>IF(IFERROR(MATCH(Tabela_glavno[[#This Row],[Klasifikacija]],Tabela_mesanica_190208[Klasifikacija],0),0)&gt;0,"DA","NE")</f>
        <v>NE</v>
      </c>
      <c r="K709" s="14"/>
      <c r="L709" s="14" t="str">
        <f>IF(IFERROR(MATCH(Tabela_glavno[[#This Row],[Klasifikacija]],Tabela_EKO_03_03_baterije[Klasifikacija],0),0)&gt;0,"DA","NE")</f>
        <v>NE</v>
      </c>
      <c r="M709" s="15"/>
    </row>
    <row r="710" spans="1:13" ht="30" customHeight="1" thickBot="1" x14ac:dyDescent="0.3">
      <c r="A710" s="11" t="s">
        <v>1397</v>
      </c>
      <c r="B710" s="12" t="str">
        <f>INDEX(Tabela_seznam_klasifikacij[Naziv odpadka],MATCH(Tabela_glavno[[#This Row],[Klasifikacija]],Tabela_seznam_klasifikacij[Klasifikacijska številka],0))</f>
        <v>Pepel, ki vsebuje nevarne snovi</v>
      </c>
      <c r="C710" s="12" t="str">
        <f>IFERROR(INDEX(Tabela_porocilo_o_nevarnih_lastnostih[Opomba],MATCH(Tabela_glavno[[#This Row],[Klasifikacija]],Tabela_porocilo_o_nevarnih_lastnostih[Klasifikacija],0)),"NE")</f>
        <v>NE</v>
      </c>
      <c r="D7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0" s="13" t="str">
        <f>INDEX(Tabela_zbiralec_EKOL[Dovoljeno zbiranje],MATCH(Tabela_glavno[[#This Row],[Klasifikacija]],Tabela_zbiralec_EKOL[Klasifikacija],0))</f>
        <v>DA</v>
      </c>
      <c r="F710" s="13" t="str">
        <f>INDEX(Tabela_zbiralec_EKOL[Zbirna mesta],MATCH(Tabela_glavno[[#This Row],[Klasifikacija]],Tabela_zbiralec_EKOL[Klasifikacija],0))</f>
        <v>Laze</v>
      </c>
      <c r="G710" s="13" t="str" cm="1">
        <f t="array" ref="G710">_xlfn.TEXTJOIN(", ",TRUE,IF(Tabela_odstranjevanje[Klasifikacija]=Tabela_glavno[[#This Row],[Klasifikacija]],Tabela_odstranjevanje[Prejemnik],""))</f>
        <v/>
      </c>
      <c r="H710" s="14" t="str">
        <f>IF(IFERROR(MATCH(Tabela_glavno[[#This Row],[Klasifikacija]],Tabela_mesanica_190204[Klasifikacija],0),0)&gt;0,"DA","NE")</f>
        <v>NE</v>
      </c>
      <c r="I710" s="14" t="str" cm="1">
        <f t="array" ref="I7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0" s="14" t="str">
        <f>IF(IFERROR(MATCH(Tabela_glavno[[#This Row],[Klasifikacija]],Tabela_mesanica_190208[Klasifikacija],0),0)&gt;0,"DA","NE")</f>
        <v>NE</v>
      </c>
      <c r="K710" s="14"/>
      <c r="L710" s="14" t="str">
        <f>IF(IFERROR(MATCH(Tabela_glavno[[#This Row],[Klasifikacija]],Tabela_EKO_03_03_baterije[Klasifikacija],0),0)&gt;0,"DA","NE")</f>
        <v>NE</v>
      </c>
      <c r="M710" s="15"/>
    </row>
    <row r="711" spans="1:13" ht="30" customHeight="1" thickBot="1" x14ac:dyDescent="0.3">
      <c r="A711" s="11" t="s">
        <v>1398</v>
      </c>
      <c r="B711" s="12" t="str">
        <f>INDEX(Tabela_seznam_klasifikacij[Naziv odpadka],MATCH(Tabela_glavno[[#This Row],[Klasifikacija]],Tabela_seznam_klasifikacij[Klasifikacijska številka],0))</f>
        <v>Pepel, ki ni naveden pod 19 01 13</v>
      </c>
      <c r="C711" s="12" t="str">
        <f>IFERROR(INDEX(Tabela_porocilo_o_nevarnih_lastnostih[Opomba],MATCH(Tabela_glavno[[#This Row],[Klasifikacija]],Tabela_porocilo_o_nevarnih_lastnostih[Klasifikacija],0)),"NE")</f>
        <v>NE</v>
      </c>
      <c r="D7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1" s="13" t="str">
        <f>INDEX(Tabela_zbiralec_EKOL[Dovoljeno zbiranje],MATCH(Tabela_glavno[[#This Row],[Klasifikacija]],Tabela_zbiralec_EKOL[Klasifikacija],0))</f>
        <v>DA</v>
      </c>
      <c r="F711" s="13" t="str">
        <f>INDEX(Tabela_zbiralec_EKOL[Zbirna mesta],MATCH(Tabela_glavno[[#This Row],[Klasifikacija]],Tabela_zbiralec_EKOL[Klasifikacija],0))</f>
        <v>Laze</v>
      </c>
      <c r="G711" s="13" t="str" cm="1">
        <f t="array" ref="G711">_xlfn.TEXTJOIN(", ",TRUE,IF(Tabela_odstranjevanje[Klasifikacija]=Tabela_glavno[[#This Row],[Klasifikacija]],Tabela_odstranjevanje[Prejemnik],""))</f>
        <v/>
      </c>
      <c r="H711" s="14" t="str">
        <f>IF(IFERROR(MATCH(Tabela_glavno[[#This Row],[Klasifikacija]],Tabela_mesanica_190204[Klasifikacija],0),0)&gt;0,"DA","NE")</f>
        <v>NE</v>
      </c>
      <c r="I711" s="14" t="str" cm="1">
        <f t="array" ref="I7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1" s="14" t="str">
        <f>IF(IFERROR(MATCH(Tabela_glavno[[#This Row],[Klasifikacija]],Tabela_mesanica_190208[Klasifikacija],0),0)&gt;0,"DA","NE")</f>
        <v>NE</v>
      </c>
      <c r="K711" s="14"/>
      <c r="L711" s="14" t="str">
        <f>IF(IFERROR(MATCH(Tabela_glavno[[#This Row],[Klasifikacija]],Tabela_EKO_03_03_baterije[Klasifikacija],0),0)&gt;0,"DA","NE")</f>
        <v>NE</v>
      </c>
      <c r="M711" s="15"/>
    </row>
    <row r="712" spans="1:13" ht="30" customHeight="1" thickBot="1" x14ac:dyDescent="0.3">
      <c r="A712" s="11" t="s">
        <v>1399</v>
      </c>
      <c r="B712" s="12" t="str">
        <f>INDEX(Tabela_seznam_klasifikacij[Naziv odpadka],MATCH(Tabela_glavno[[#This Row],[Klasifikacija]],Tabela_seznam_klasifikacij[Klasifikacijska številka],0))</f>
        <v>Kotlovski prah, ki vsebuje nevarne snovi</v>
      </c>
      <c r="C712" s="12" t="str">
        <f>IFERROR(INDEX(Tabela_porocilo_o_nevarnih_lastnostih[Opomba],MATCH(Tabela_glavno[[#This Row],[Klasifikacija]],Tabela_porocilo_o_nevarnih_lastnostih[Klasifikacija],0)),"NE")</f>
        <v>NE</v>
      </c>
      <c r="D7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2" s="13" t="str">
        <f>INDEX(Tabela_zbiralec_EKOL[Dovoljeno zbiranje],MATCH(Tabela_glavno[[#This Row],[Klasifikacija]],Tabela_zbiralec_EKOL[Klasifikacija],0))</f>
        <v>DA</v>
      </c>
      <c r="F712" s="13" t="str">
        <f>INDEX(Tabela_zbiralec_EKOL[Zbirna mesta],MATCH(Tabela_glavno[[#This Row],[Klasifikacija]],Tabela_zbiralec_EKOL[Klasifikacija],0))</f>
        <v>Laze</v>
      </c>
      <c r="G712" s="13" t="str" cm="1">
        <f t="array" ref="G712">_xlfn.TEXTJOIN(", ",TRUE,IF(Tabela_odstranjevanje[Klasifikacija]=Tabela_glavno[[#This Row],[Klasifikacija]],Tabela_odstranjevanje[Prejemnik],""))</f>
        <v/>
      </c>
      <c r="H712" s="14" t="str">
        <f>IF(IFERROR(MATCH(Tabela_glavno[[#This Row],[Klasifikacija]],Tabela_mesanica_190204[Klasifikacija],0),0)&gt;0,"DA","NE")</f>
        <v>NE</v>
      </c>
      <c r="I712" s="14" t="str" cm="1">
        <f t="array" ref="I7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2" s="14" t="str">
        <f>IF(IFERROR(MATCH(Tabela_glavno[[#This Row],[Klasifikacija]],Tabela_mesanica_190208[Klasifikacija],0),0)&gt;0,"DA","NE")</f>
        <v>NE</v>
      </c>
      <c r="K712" s="14"/>
      <c r="L712" s="14" t="str">
        <f>IF(IFERROR(MATCH(Tabela_glavno[[#This Row],[Klasifikacija]],Tabela_EKO_03_03_baterije[Klasifikacija],0),0)&gt;0,"DA","NE")</f>
        <v>NE</v>
      </c>
      <c r="M712" s="15"/>
    </row>
    <row r="713" spans="1:13" ht="30" customHeight="1" thickBot="1" x14ac:dyDescent="0.3">
      <c r="A713" s="11" t="s">
        <v>1400</v>
      </c>
      <c r="B713" s="12" t="str">
        <f>INDEX(Tabela_seznam_klasifikacij[Naziv odpadka],MATCH(Tabela_glavno[[#This Row],[Klasifikacija]],Tabela_seznam_klasifikacij[Klasifikacijska številka],0))</f>
        <v>Kotlovski prah, ki ni naveden pod 19 01 15</v>
      </c>
      <c r="C713" s="12" t="str">
        <f>IFERROR(INDEX(Tabela_porocilo_o_nevarnih_lastnostih[Opomba],MATCH(Tabela_glavno[[#This Row],[Klasifikacija]],Tabela_porocilo_o_nevarnih_lastnostih[Klasifikacija],0)),"NE")</f>
        <v>NE</v>
      </c>
      <c r="D7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3" s="13" t="str">
        <f>INDEX(Tabela_zbiralec_EKOL[Dovoljeno zbiranje],MATCH(Tabela_glavno[[#This Row],[Klasifikacija]],Tabela_zbiralec_EKOL[Klasifikacija],0))</f>
        <v>DA</v>
      </c>
      <c r="F713" s="13" t="str">
        <f>INDEX(Tabela_zbiralec_EKOL[Zbirna mesta],MATCH(Tabela_glavno[[#This Row],[Klasifikacija]],Tabela_zbiralec_EKOL[Klasifikacija],0))</f>
        <v>Laze</v>
      </c>
      <c r="G713" s="13" t="str" cm="1">
        <f t="array" ref="G713">_xlfn.TEXTJOIN(", ",TRUE,IF(Tabela_odstranjevanje[Klasifikacija]=Tabela_glavno[[#This Row],[Klasifikacija]],Tabela_odstranjevanje[Prejemnik],""))</f>
        <v/>
      </c>
      <c r="H713" s="14" t="str">
        <f>IF(IFERROR(MATCH(Tabela_glavno[[#This Row],[Klasifikacija]],Tabela_mesanica_190204[Klasifikacija],0),0)&gt;0,"DA","NE")</f>
        <v>NE</v>
      </c>
      <c r="I713" s="14" t="str" cm="1">
        <f t="array" ref="I7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3" s="14" t="str">
        <f>IF(IFERROR(MATCH(Tabela_glavno[[#This Row],[Klasifikacija]],Tabela_mesanica_190208[Klasifikacija],0),0)&gt;0,"DA","NE")</f>
        <v>NE</v>
      </c>
      <c r="K713" s="14"/>
      <c r="L713" s="14" t="str">
        <f>IF(IFERROR(MATCH(Tabela_glavno[[#This Row],[Klasifikacija]],Tabela_EKO_03_03_baterije[Klasifikacija],0),0)&gt;0,"DA","NE")</f>
        <v>NE</v>
      </c>
      <c r="M713" s="15"/>
    </row>
    <row r="714" spans="1:13" ht="30" customHeight="1" thickBot="1" x14ac:dyDescent="0.3">
      <c r="A714" s="11" t="s">
        <v>1401</v>
      </c>
      <c r="B714" s="12" t="str">
        <f>INDEX(Tabela_seznam_klasifikacij[Naziv odpadka],MATCH(Tabela_glavno[[#This Row],[Klasifikacija]],Tabela_seznam_klasifikacij[Klasifikacijska številka],0))</f>
        <v>Odpadki iz pirolize, ki vsebujejo nevarne snovi</v>
      </c>
      <c r="C714" s="12" t="str">
        <f>IFERROR(INDEX(Tabela_porocilo_o_nevarnih_lastnostih[Opomba],MATCH(Tabela_glavno[[#This Row],[Klasifikacija]],Tabela_porocilo_o_nevarnih_lastnostih[Klasifikacija],0)),"NE")</f>
        <v>NE</v>
      </c>
      <c r="D7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4" s="13" t="str">
        <f>INDEX(Tabela_zbiralec_EKOL[Dovoljeno zbiranje],MATCH(Tabela_glavno[[#This Row],[Klasifikacija]],Tabela_zbiralec_EKOL[Klasifikacija],0))</f>
        <v>DA</v>
      </c>
      <c r="F714" s="13" t="str">
        <f>INDEX(Tabela_zbiralec_EKOL[Zbirna mesta],MATCH(Tabela_glavno[[#This Row],[Klasifikacija]],Tabela_zbiralec_EKOL[Klasifikacija],0))</f>
        <v>Laze</v>
      </c>
      <c r="G714" s="13" t="str" cm="1">
        <f t="array" ref="G714">_xlfn.TEXTJOIN(", ",TRUE,IF(Tabela_odstranjevanje[Klasifikacija]=Tabela_glavno[[#This Row],[Klasifikacija]],Tabela_odstranjevanje[Prejemnik],""))</f>
        <v/>
      </c>
      <c r="H714" s="14" t="str">
        <f>IF(IFERROR(MATCH(Tabela_glavno[[#This Row],[Klasifikacija]],Tabela_mesanica_190204[Klasifikacija],0),0)&gt;0,"DA","NE")</f>
        <v>NE</v>
      </c>
      <c r="I714" s="14" t="str" cm="1">
        <f t="array" ref="I7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4" s="14" t="str">
        <f>IF(IFERROR(MATCH(Tabela_glavno[[#This Row],[Klasifikacija]],Tabela_mesanica_190208[Klasifikacija],0),0)&gt;0,"DA","NE")</f>
        <v>NE</v>
      </c>
      <c r="K714" s="14"/>
      <c r="L714" s="14" t="str">
        <f>IF(IFERROR(MATCH(Tabela_glavno[[#This Row],[Klasifikacija]],Tabela_EKO_03_03_baterije[Klasifikacija],0),0)&gt;0,"DA","NE")</f>
        <v>NE</v>
      </c>
      <c r="M714" s="15"/>
    </row>
    <row r="715" spans="1:13" ht="30" customHeight="1" thickBot="1" x14ac:dyDescent="0.3">
      <c r="A715" s="11" t="s">
        <v>1402</v>
      </c>
      <c r="B715" s="12" t="str">
        <f>INDEX(Tabela_seznam_klasifikacij[Naziv odpadka],MATCH(Tabela_glavno[[#This Row],[Klasifikacija]],Tabela_seznam_klasifikacij[Klasifikacijska številka],0))</f>
        <v>Odpadki iz pirolize, ki niso navedeni pod 19 01 17</v>
      </c>
      <c r="C715" s="12" t="str">
        <f>IFERROR(INDEX(Tabela_porocilo_o_nevarnih_lastnostih[Opomba],MATCH(Tabela_glavno[[#This Row],[Klasifikacija]],Tabela_porocilo_o_nevarnih_lastnostih[Klasifikacija],0)),"NE")</f>
        <v>NE</v>
      </c>
      <c r="D7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5" s="13" t="str">
        <f>INDEX(Tabela_zbiralec_EKOL[Dovoljeno zbiranje],MATCH(Tabela_glavno[[#This Row],[Klasifikacija]],Tabela_zbiralec_EKOL[Klasifikacija],0))</f>
        <v>DA</v>
      </c>
      <c r="F715" s="13" t="str">
        <f>INDEX(Tabela_zbiralec_EKOL[Zbirna mesta],MATCH(Tabela_glavno[[#This Row],[Klasifikacija]],Tabela_zbiralec_EKOL[Klasifikacija],0))</f>
        <v>Laze</v>
      </c>
      <c r="G715" s="13" t="str" cm="1">
        <f t="array" ref="G715">_xlfn.TEXTJOIN(", ",TRUE,IF(Tabela_odstranjevanje[Klasifikacija]=Tabela_glavno[[#This Row],[Klasifikacija]],Tabela_odstranjevanje[Prejemnik],""))</f>
        <v/>
      </c>
      <c r="H715" s="14" t="str">
        <f>IF(IFERROR(MATCH(Tabela_glavno[[#This Row],[Klasifikacija]],Tabela_mesanica_190204[Klasifikacija],0),0)&gt;0,"DA","NE")</f>
        <v>NE</v>
      </c>
      <c r="I715" s="14" t="str" cm="1">
        <f t="array" ref="I7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5" s="14" t="str">
        <f>IF(IFERROR(MATCH(Tabela_glavno[[#This Row],[Klasifikacija]],Tabela_mesanica_190208[Klasifikacija],0),0)&gt;0,"DA","NE")</f>
        <v>NE</v>
      </c>
      <c r="K715" s="14"/>
      <c r="L715" s="14" t="str">
        <f>IF(IFERROR(MATCH(Tabela_glavno[[#This Row],[Klasifikacija]],Tabela_EKO_03_03_baterije[Klasifikacija],0),0)&gt;0,"DA","NE")</f>
        <v>NE</v>
      </c>
      <c r="M715" s="15"/>
    </row>
    <row r="716" spans="1:13" ht="30" customHeight="1" thickBot="1" x14ac:dyDescent="0.3">
      <c r="A716" s="11" t="s">
        <v>1403</v>
      </c>
      <c r="B716" s="12" t="str">
        <f>INDEX(Tabela_seznam_klasifikacij[Naziv odpadka],MATCH(Tabela_glavno[[#This Row],[Klasifikacija]],Tabela_seznam_klasifikacij[Klasifikacijska številka],0))</f>
        <v>Peski iz kurišč na lebdečo plast</v>
      </c>
      <c r="C716" s="12" t="str">
        <f>IFERROR(INDEX(Tabela_porocilo_o_nevarnih_lastnostih[Opomba],MATCH(Tabela_glavno[[#This Row],[Klasifikacija]],Tabela_porocilo_o_nevarnih_lastnostih[Klasifikacija],0)),"NE")</f>
        <v>NE</v>
      </c>
      <c r="D7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6" s="13" t="str">
        <f>INDEX(Tabela_zbiralec_EKOL[Dovoljeno zbiranje],MATCH(Tabela_glavno[[#This Row],[Klasifikacija]],Tabela_zbiralec_EKOL[Klasifikacija],0))</f>
        <v>DA</v>
      </c>
      <c r="F716" s="13" t="str">
        <f>INDEX(Tabela_zbiralec_EKOL[Zbirna mesta],MATCH(Tabela_glavno[[#This Row],[Klasifikacija]],Tabela_zbiralec_EKOL[Klasifikacija],0))</f>
        <v>Laze</v>
      </c>
      <c r="G716" s="13" t="str" cm="1">
        <f t="array" ref="G716">_xlfn.TEXTJOIN(", ",TRUE,IF(Tabela_odstranjevanje[Klasifikacija]=Tabela_glavno[[#This Row],[Klasifikacija]],Tabela_odstranjevanje[Prejemnik],""))</f>
        <v/>
      </c>
      <c r="H716" s="14" t="str">
        <f>IF(IFERROR(MATCH(Tabela_glavno[[#This Row],[Klasifikacija]],Tabela_mesanica_190204[Klasifikacija],0),0)&gt;0,"DA","NE")</f>
        <v>NE</v>
      </c>
      <c r="I716" s="14" t="str" cm="1">
        <f t="array" ref="I7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6" s="14" t="str">
        <f>IF(IFERROR(MATCH(Tabela_glavno[[#This Row],[Klasifikacija]],Tabela_mesanica_190208[Klasifikacija],0),0)&gt;0,"DA","NE")</f>
        <v>NE</v>
      </c>
      <c r="K716" s="14"/>
      <c r="L716" s="14" t="str">
        <f>IF(IFERROR(MATCH(Tabela_glavno[[#This Row],[Klasifikacija]],Tabela_EKO_03_03_baterije[Klasifikacija],0),0)&gt;0,"DA","NE")</f>
        <v>NE</v>
      </c>
      <c r="M716" s="15"/>
    </row>
    <row r="717" spans="1:13" ht="30" customHeight="1" thickBot="1" x14ac:dyDescent="0.3">
      <c r="A717" s="11" t="s">
        <v>1404</v>
      </c>
      <c r="B717" s="12" t="str">
        <f>INDEX(Tabela_seznam_klasifikacij[Naziv odpadka],MATCH(Tabela_glavno[[#This Row],[Klasifikacija]],Tabela_seznam_klasifikacij[Klasifikacijska številka],0))</f>
        <v>Drugi tovrstni odpadki</v>
      </c>
      <c r="C717" s="12" t="str">
        <f>IFERROR(INDEX(Tabela_porocilo_o_nevarnih_lastnostih[Opomba],MATCH(Tabela_glavno[[#This Row],[Klasifikacija]],Tabela_porocilo_o_nevarnih_lastnostih[Klasifikacija],0)),"NE")</f>
        <v>NE</v>
      </c>
      <c r="D7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7" s="13" t="str">
        <f>INDEX(Tabela_zbiralec_EKOL[Dovoljeno zbiranje],MATCH(Tabela_glavno[[#This Row],[Klasifikacija]],Tabela_zbiralec_EKOL[Klasifikacija],0))</f>
        <v>DA</v>
      </c>
      <c r="F717" s="13" t="str">
        <f>INDEX(Tabela_zbiralec_EKOL[Zbirna mesta],MATCH(Tabela_glavno[[#This Row],[Klasifikacija]],Tabela_zbiralec_EKOL[Klasifikacija],0))</f>
        <v>Laze</v>
      </c>
      <c r="G717" s="13" t="str" cm="1">
        <f t="array" ref="G717">_xlfn.TEXTJOIN(", ",TRUE,IF(Tabela_odstranjevanje[Klasifikacija]=Tabela_glavno[[#This Row],[Klasifikacija]],Tabela_odstranjevanje[Prejemnik],""))</f>
        <v/>
      </c>
      <c r="H717" s="14" t="str">
        <f>IF(IFERROR(MATCH(Tabela_glavno[[#This Row],[Klasifikacija]],Tabela_mesanica_190204[Klasifikacija],0),0)&gt;0,"DA","NE")</f>
        <v>NE</v>
      </c>
      <c r="I717" s="14" t="str" cm="1">
        <f t="array" ref="I7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7" s="14" t="str">
        <f>IF(IFERROR(MATCH(Tabela_glavno[[#This Row],[Klasifikacija]],Tabela_mesanica_190208[Klasifikacija],0),0)&gt;0,"DA","NE")</f>
        <v>NE</v>
      </c>
      <c r="K717" s="14"/>
      <c r="L717" s="14" t="str">
        <f>IF(IFERROR(MATCH(Tabela_glavno[[#This Row],[Klasifikacija]],Tabela_EKO_03_03_baterije[Klasifikacija],0),0)&gt;0,"DA","NE")</f>
        <v>NE</v>
      </c>
      <c r="M717" s="15"/>
    </row>
    <row r="718" spans="1:13" ht="30" customHeight="1" thickBot="1" x14ac:dyDescent="0.3">
      <c r="A718" s="11" t="s">
        <v>1405</v>
      </c>
      <c r="B718" s="12" t="str">
        <f>INDEX(Tabela_seznam_klasifikacij[Naziv odpadka],MATCH(Tabela_glavno[[#This Row],[Klasifikacija]],Tabela_seznam_klasifikacij[Klasifikacijska številka],0))</f>
        <v>Pomešani odpadki, sestavljeni samo iz odpadkov, ki niso označeni kot nevarni</v>
      </c>
      <c r="C718" s="12" t="str">
        <f>IFERROR(INDEX(Tabela_porocilo_o_nevarnih_lastnostih[Opomba],MATCH(Tabela_glavno[[#This Row],[Klasifikacija]],Tabela_porocilo_o_nevarnih_lastnostih[Klasifikacija],0)),"NE")</f>
        <v>NE</v>
      </c>
      <c r="D7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18" s="13" t="str">
        <f>INDEX(Tabela_zbiralec_EKOL[Dovoljeno zbiranje],MATCH(Tabela_glavno[[#This Row],[Klasifikacija]],Tabela_zbiralec_EKOL[Klasifikacija],0))</f>
        <v>DA</v>
      </c>
      <c r="F718" s="13" t="str">
        <f>INDEX(Tabela_zbiralec_EKOL[Zbirna mesta],MATCH(Tabela_glavno[[#This Row],[Klasifikacija]],Tabela_zbiralec_EKOL[Klasifikacija],0))</f>
        <v>Laze</v>
      </c>
      <c r="G718" s="13" t="str" cm="1">
        <f t="array" ref="G718">_xlfn.TEXTJOIN(", ",TRUE,IF(Tabela_odstranjevanje[Klasifikacija]=Tabela_glavno[[#This Row],[Klasifikacija]],Tabela_odstranjevanje[Prejemnik],""))</f>
        <v/>
      </c>
      <c r="H718" s="14" t="str">
        <f>IF(IFERROR(MATCH(Tabela_glavno[[#This Row],[Klasifikacija]],Tabela_mesanica_190204[Klasifikacija],0),0)&gt;0,"DA","NE")</f>
        <v>NE</v>
      </c>
      <c r="I718" s="14" t="str" cm="1">
        <f t="array" ref="I7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8" s="14" t="str">
        <f>IF(IFERROR(MATCH(Tabela_glavno[[#This Row],[Klasifikacija]],Tabela_mesanica_190208[Klasifikacija],0),0)&gt;0,"DA","NE")</f>
        <v>NE</v>
      </c>
      <c r="K718" s="14"/>
      <c r="L718" s="14" t="str">
        <f>IF(IFERROR(MATCH(Tabela_glavno[[#This Row],[Klasifikacija]],Tabela_EKO_03_03_baterije[Klasifikacija],0),0)&gt;0,"DA","NE")</f>
        <v>NE</v>
      </c>
      <c r="M718" s="15"/>
    </row>
    <row r="719" spans="1:13" ht="30" customHeight="1" thickBot="1" x14ac:dyDescent="0.3">
      <c r="A719" s="11" t="s">
        <v>1406</v>
      </c>
      <c r="B719" s="12" t="str">
        <f>INDEX(Tabela_seznam_klasifikacij[Naziv odpadka],MATCH(Tabela_glavno[[#This Row],[Klasifikacija]],Tabela_seznam_klasifikacij[Klasifikacijska številka],0))</f>
        <v>Pomešani odpadki, v katerih je vsaj en odpadek označen kot nevaren</v>
      </c>
      <c r="C719" s="12" t="str">
        <f>IFERROR(INDEX(Tabela_porocilo_o_nevarnih_lastnostih[Opomba],MATCH(Tabela_glavno[[#This Row],[Klasifikacija]],Tabela_porocilo_o_nevarnih_lastnostih[Klasifikacija],0)),"NE")</f>
        <v>NE</v>
      </c>
      <c r="D7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19" s="13" t="str">
        <f>INDEX(Tabela_zbiralec_EKOL[Dovoljeno zbiranje],MATCH(Tabela_glavno[[#This Row],[Klasifikacija]],Tabela_zbiralec_EKOL[Klasifikacija],0))</f>
        <v>DA</v>
      </c>
      <c r="F719" s="13" t="str">
        <f>INDEX(Tabela_zbiralec_EKOL[Zbirna mesta],MATCH(Tabela_glavno[[#This Row],[Klasifikacija]],Tabela_zbiralec_EKOL[Klasifikacija],0))</f>
        <v>Laze</v>
      </c>
      <c r="G719" s="13" t="str" cm="1">
        <f t="array" ref="G719">_xlfn.TEXTJOIN(", ",TRUE,IF(Tabela_odstranjevanje[Klasifikacija]=Tabela_glavno[[#This Row],[Klasifikacija]],Tabela_odstranjevanje[Prejemnik],""))</f>
        <v>AVG, GSB, Wien Energie, AGR</v>
      </c>
      <c r="H719" s="14" t="str">
        <f>IF(IFERROR(MATCH(Tabela_glavno[[#This Row],[Klasifikacija]],Tabela_mesanica_190204[Klasifikacija],0),0)&gt;0,"DA","NE")</f>
        <v>NE</v>
      </c>
      <c r="I719" s="14" t="str" cm="1">
        <f t="array" ref="I7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19" s="14" t="str">
        <f>IF(IFERROR(MATCH(Tabela_glavno[[#This Row],[Klasifikacija]],Tabela_mesanica_190208[Klasifikacija],0),0)&gt;0,"DA","NE")</f>
        <v>NE</v>
      </c>
      <c r="K719" s="14"/>
      <c r="L719" s="14" t="str">
        <f>IF(IFERROR(MATCH(Tabela_glavno[[#This Row],[Klasifikacija]],Tabela_EKO_03_03_baterije[Klasifikacija],0),0)&gt;0,"DA","NE")</f>
        <v>NE</v>
      </c>
      <c r="M719" s="15"/>
    </row>
    <row r="720" spans="1:13" ht="30" customHeight="1" thickBot="1" x14ac:dyDescent="0.3">
      <c r="A720" s="11" t="s">
        <v>100</v>
      </c>
      <c r="B720" s="12" t="str">
        <f>INDEX(Tabela_seznam_klasifikacij[Naziv odpadka],MATCH(Tabela_glavno[[#This Row],[Klasifikacija]],Tabela_seznam_klasifikacij[Klasifikacijska številka],0))</f>
        <v>Mulji, ki nastanejo pri fizikalno-kemijski obdelavi in vsebujejo nevarne snovi</v>
      </c>
      <c r="C720" s="12" t="str">
        <f>IFERROR(INDEX(Tabela_porocilo_o_nevarnih_lastnostih[Opomba],MATCH(Tabela_glavno[[#This Row],[Klasifikacija]],Tabela_porocilo_o_nevarnih_lastnostih[Klasifikacija],0)),"NE")</f>
        <v>NE</v>
      </c>
      <c r="D7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20" s="13" t="str">
        <f>INDEX(Tabela_zbiralec_EKOL[Dovoljeno zbiranje],MATCH(Tabela_glavno[[#This Row],[Klasifikacija]],Tabela_zbiralec_EKOL[Klasifikacija],0))</f>
        <v>DA</v>
      </c>
      <c r="F720" s="13" t="str">
        <f>INDEX(Tabela_zbiralec_EKOL[Zbirna mesta],MATCH(Tabela_glavno[[#This Row],[Klasifikacija]],Tabela_zbiralec_EKOL[Klasifikacija],0))</f>
        <v>Laze</v>
      </c>
      <c r="G720" s="13" t="str" cm="1">
        <f t="array" ref="G720">_xlfn.TEXTJOIN(", ",TRUE,IF(Tabela_odstranjevanje[Klasifikacija]=Tabela_glavno[[#This Row],[Klasifikacija]],Tabela_odstranjevanje[Prejemnik],""))</f>
        <v>Kemis</v>
      </c>
      <c r="H720" s="14" t="str">
        <f>IF(IFERROR(MATCH(Tabela_glavno[[#This Row],[Klasifikacija]],Tabela_mesanica_190204[Klasifikacija],0),0)&gt;0,"DA","NE")</f>
        <v>DA</v>
      </c>
      <c r="I720" s="14" t="str" cm="1">
        <f t="array" ref="I7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0" s="14" t="str">
        <f>IF(IFERROR(MATCH(Tabela_glavno[[#This Row],[Klasifikacija]],Tabela_mesanica_190208[Klasifikacija],0),0)&gt;0,"DA","NE")</f>
        <v>NE</v>
      </c>
      <c r="K720" s="14"/>
      <c r="L720" s="14" t="str">
        <f>IF(IFERROR(MATCH(Tabela_glavno[[#This Row],[Klasifikacija]],Tabela_EKO_03_03_baterije[Klasifikacija],0),0)&gt;0,"DA","NE")</f>
        <v>NE</v>
      </c>
      <c r="M720" s="15"/>
    </row>
    <row r="721" spans="1:13" ht="30" customHeight="1" thickBot="1" x14ac:dyDescent="0.3">
      <c r="A721" s="11" t="s">
        <v>1407</v>
      </c>
      <c r="B721" s="12" t="str">
        <f>INDEX(Tabela_seznam_klasifikacij[Naziv odpadka],MATCH(Tabela_glavno[[#This Row],[Klasifikacija]],Tabela_seznam_klasifikacij[Klasifikacijska številka],0))</f>
        <v>Mulji, ki nastanejo pri fizikalno-kemijski obdelavi in niso navedeni pod 19 02 05</v>
      </c>
      <c r="C721" s="12" t="str">
        <f>IFERROR(INDEX(Tabela_porocilo_o_nevarnih_lastnostih[Opomba],MATCH(Tabela_glavno[[#This Row],[Klasifikacija]],Tabela_porocilo_o_nevarnih_lastnostih[Klasifikacija],0)),"NE")</f>
        <v>NE</v>
      </c>
      <c r="D7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1" s="13" t="str">
        <f>INDEX(Tabela_zbiralec_EKOL[Dovoljeno zbiranje],MATCH(Tabela_glavno[[#This Row],[Klasifikacija]],Tabela_zbiralec_EKOL[Klasifikacija],0))</f>
        <v>DA</v>
      </c>
      <c r="F721" s="13" t="str">
        <f>INDEX(Tabela_zbiralec_EKOL[Zbirna mesta],MATCH(Tabela_glavno[[#This Row],[Klasifikacija]],Tabela_zbiralec_EKOL[Klasifikacija],0))</f>
        <v>Laze</v>
      </c>
      <c r="G721" s="13" t="str" cm="1">
        <f t="array" ref="G721">_xlfn.TEXTJOIN(", ",TRUE,IF(Tabela_odstranjevanje[Klasifikacija]=Tabela_glavno[[#This Row],[Klasifikacija]],Tabela_odstranjevanje[Prejemnik],""))</f>
        <v/>
      </c>
      <c r="H721" s="14" t="str">
        <f>IF(IFERROR(MATCH(Tabela_glavno[[#This Row],[Klasifikacija]],Tabela_mesanica_190204[Klasifikacija],0),0)&gt;0,"DA","NE")</f>
        <v>NE</v>
      </c>
      <c r="I721" s="14" t="str" cm="1">
        <f t="array" ref="I7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1" s="14" t="str">
        <f>IF(IFERROR(MATCH(Tabela_glavno[[#This Row],[Klasifikacija]],Tabela_mesanica_190208[Klasifikacija],0),0)&gt;0,"DA","NE")</f>
        <v>NE</v>
      </c>
      <c r="K721" s="14"/>
      <c r="L721" s="14" t="str">
        <f>IF(IFERROR(MATCH(Tabela_glavno[[#This Row],[Klasifikacija]],Tabela_EKO_03_03_baterije[Klasifikacija],0),0)&gt;0,"DA","NE")</f>
        <v>NE</v>
      </c>
      <c r="M721" s="15"/>
    </row>
    <row r="722" spans="1:13" ht="30" customHeight="1" thickBot="1" x14ac:dyDescent="0.3">
      <c r="A722" s="11" t="s">
        <v>1408</v>
      </c>
      <c r="B722" s="12" t="str">
        <f>INDEX(Tabela_seznam_klasifikacij[Naziv odpadka],MATCH(Tabela_glavno[[#This Row],[Klasifikacija]],Tabela_seznam_klasifikacij[Klasifikacijska številka],0))</f>
        <v>Olje in koncentrati iz separacije</v>
      </c>
      <c r="C722" s="12" t="str">
        <f>IFERROR(INDEX(Tabela_porocilo_o_nevarnih_lastnostih[Opomba],MATCH(Tabela_glavno[[#This Row],[Klasifikacija]],Tabela_porocilo_o_nevarnih_lastnostih[Klasifikacija],0)),"NE")</f>
        <v>NE</v>
      </c>
      <c r="D7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2" s="13" t="str">
        <f>INDEX(Tabela_zbiralec_EKOL[Dovoljeno zbiranje],MATCH(Tabela_glavno[[#This Row],[Klasifikacija]],Tabela_zbiralec_EKOL[Klasifikacija],0))</f>
        <v>DA</v>
      </c>
      <c r="F722" s="13" t="str">
        <f>INDEX(Tabela_zbiralec_EKOL[Zbirna mesta],MATCH(Tabela_glavno[[#This Row],[Klasifikacija]],Tabela_zbiralec_EKOL[Klasifikacija],0))</f>
        <v>Laze</v>
      </c>
      <c r="G722" s="13" t="str" cm="1">
        <f t="array" ref="G722">_xlfn.TEXTJOIN(", ",TRUE,IF(Tabela_odstranjevanje[Klasifikacija]=Tabela_glavno[[#This Row],[Klasifikacija]],Tabela_odstranjevanje[Prejemnik],""))</f>
        <v/>
      </c>
      <c r="H722" s="14" t="str">
        <f>IF(IFERROR(MATCH(Tabela_glavno[[#This Row],[Klasifikacija]],Tabela_mesanica_190204[Klasifikacija],0),0)&gt;0,"DA","NE")</f>
        <v>NE</v>
      </c>
      <c r="I722" s="14" t="str" cm="1">
        <f t="array" ref="I7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2" s="14" t="str">
        <f>IF(IFERROR(MATCH(Tabela_glavno[[#This Row],[Klasifikacija]],Tabela_mesanica_190208[Klasifikacija],0),0)&gt;0,"DA","NE")</f>
        <v>NE</v>
      </c>
      <c r="K722" s="14"/>
      <c r="L722" s="14" t="str">
        <f>IF(IFERROR(MATCH(Tabela_glavno[[#This Row],[Klasifikacija]],Tabela_EKO_03_03_baterije[Klasifikacija],0),0)&gt;0,"DA","NE")</f>
        <v>NE</v>
      </c>
      <c r="M722" s="15"/>
    </row>
    <row r="723" spans="1:13" ht="30" customHeight="1" thickBot="1" x14ac:dyDescent="0.3">
      <c r="A723" s="11" t="s">
        <v>1409</v>
      </c>
      <c r="B723" s="12" t="str">
        <f>INDEX(Tabela_seznam_klasifikacij[Naziv odpadka],MATCH(Tabela_glavno[[#This Row],[Klasifikacija]],Tabela_seznam_klasifikacij[Klasifikacijska številka],0))</f>
        <v>Tekoči gorljivi odpadki, ki vsebujejo nevarne snovi</v>
      </c>
      <c r="C723" s="12" t="str">
        <f>IFERROR(INDEX(Tabela_porocilo_o_nevarnih_lastnostih[Opomba],MATCH(Tabela_glavno[[#This Row],[Klasifikacija]],Tabela_porocilo_o_nevarnih_lastnostih[Klasifikacija],0)),"NE")</f>
        <v>NE</v>
      </c>
      <c r="D7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3" s="13" t="str">
        <f>INDEX(Tabela_zbiralec_EKOL[Dovoljeno zbiranje],MATCH(Tabela_glavno[[#This Row],[Klasifikacija]],Tabela_zbiralec_EKOL[Klasifikacija],0))</f>
        <v>DA</v>
      </c>
      <c r="F723" s="13" t="str">
        <f>INDEX(Tabela_zbiralec_EKOL[Zbirna mesta],MATCH(Tabela_glavno[[#This Row],[Klasifikacija]],Tabela_zbiralec_EKOL[Klasifikacija],0))</f>
        <v>Laze</v>
      </c>
      <c r="G723" s="13" t="str" cm="1">
        <f t="array" ref="G723">_xlfn.TEXTJOIN(", ",TRUE,IF(Tabela_odstranjevanje[Klasifikacija]=Tabela_glavno[[#This Row],[Klasifikacija]],Tabela_odstranjevanje[Prejemnik],""))</f>
        <v/>
      </c>
      <c r="H723" s="14" t="str">
        <f>IF(IFERROR(MATCH(Tabela_glavno[[#This Row],[Klasifikacija]],Tabela_mesanica_190204[Klasifikacija],0),0)&gt;0,"DA","NE")</f>
        <v>NE</v>
      </c>
      <c r="I723" s="14" t="str" cm="1">
        <f t="array" ref="I7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3" s="14" t="str">
        <f>IF(IFERROR(MATCH(Tabela_glavno[[#This Row],[Klasifikacija]],Tabela_mesanica_190208[Klasifikacija],0),0)&gt;0,"DA","NE")</f>
        <v>NE</v>
      </c>
      <c r="K723" s="14"/>
      <c r="L723" s="14" t="str">
        <f>IF(IFERROR(MATCH(Tabela_glavno[[#This Row],[Klasifikacija]],Tabela_EKO_03_03_baterije[Klasifikacija],0),0)&gt;0,"DA","NE")</f>
        <v>NE</v>
      </c>
      <c r="M723" s="15"/>
    </row>
    <row r="724" spans="1:13" ht="30" customHeight="1" thickBot="1" x14ac:dyDescent="0.3">
      <c r="A724" s="11" t="s">
        <v>101</v>
      </c>
      <c r="B724" s="12" t="str">
        <f>INDEX(Tabela_seznam_klasifikacij[Naziv odpadka],MATCH(Tabela_glavno[[#This Row],[Klasifikacija]],Tabela_seznam_klasifikacij[Klasifikacijska številka],0))</f>
        <v>Trdni gorljivi odpadki, ki vsebujejo nevarne snovi</v>
      </c>
      <c r="C724" s="12" t="str">
        <f>IFERROR(INDEX(Tabela_porocilo_o_nevarnih_lastnostih[Opomba],MATCH(Tabela_glavno[[#This Row],[Klasifikacija]],Tabela_porocilo_o_nevarnih_lastnostih[Klasifikacija],0)),"NE")</f>
        <v>NE</v>
      </c>
      <c r="D7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4" s="13" t="str">
        <f>INDEX(Tabela_zbiralec_EKOL[Dovoljeno zbiranje],MATCH(Tabela_glavno[[#This Row],[Klasifikacija]],Tabela_zbiralec_EKOL[Klasifikacija],0))</f>
        <v>DA</v>
      </c>
      <c r="F724" s="13" t="str">
        <f>INDEX(Tabela_zbiralec_EKOL[Zbirna mesta],MATCH(Tabela_glavno[[#This Row],[Klasifikacija]],Tabela_zbiralec_EKOL[Klasifikacija],0))</f>
        <v>Laze</v>
      </c>
      <c r="G724" s="13" t="str" cm="1">
        <f t="array" ref="G724">_xlfn.TEXTJOIN(", ",TRUE,IF(Tabela_odstranjevanje[Klasifikacija]=Tabela_glavno[[#This Row],[Klasifikacija]],Tabela_odstranjevanje[Prejemnik],""))</f>
        <v/>
      </c>
      <c r="H724" s="14" t="str">
        <f>IF(IFERROR(MATCH(Tabela_glavno[[#This Row],[Klasifikacija]],Tabela_mesanica_190204[Klasifikacija],0),0)&gt;0,"DA","NE")</f>
        <v>DA</v>
      </c>
      <c r="I724" s="14" t="str" cm="1">
        <f t="array" ref="I7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4" s="14" t="str">
        <f>IF(IFERROR(MATCH(Tabela_glavno[[#This Row],[Klasifikacija]],Tabela_mesanica_190208[Klasifikacija],0),0)&gt;0,"DA","NE")</f>
        <v>NE</v>
      </c>
      <c r="K724" s="14"/>
      <c r="L724" s="14" t="str">
        <f>IF(IFERROR(MATCH(Tabela_glavno[[#This Row],[Klasifikacija]],Tabela_EKO_03_03_baterije[Klasifikacija],0),0)&gt;0,"DA","NE")</f>
        <v>NE</v>
      </c>
      <c r="M724" s="15"/>
    </row>
    <row r="725" spans="1:13" ht="30" customHeight="1" thickBot="1" x14ac:dyDescent="0.3">
      <c r="A725" s="11" t="s">
        <v>1410</v>
      </c>
      <c r="B725" s="12" t="str">
        <f>INDEX(Tabela_seznam_klasifikacij[Naziv odpadka],MATCH(Tabela_glavno[[#This Row],[Klasifikacija]],Tabela_seznam_klasifikacij[Klasifikacijska številka],0))</f>
        <v>Drugi gorljivi odpadki, ki niso navedeni pod 19 02 08 in 19 02 09</v>
      </c>
      <c r="C725" s="12" t="str">
        <f>IFERROR(INDEX(Tabela_porocilo_o_nevarnih_lastnostih[Opomba],MATCH(Tabela_glavno[[#This Row],[Klasifikacija]],Tabela_porocilo_o_nevarnih_lastnostih[Klasifikacija],0)),"NE")</f>
        <v>NE</v>
      </c>
      <c r="D7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5" s="13" t="str">
        <f>INDEX(Tabela_zbiralec_EKOL[Dovoljeno zbiranje],MATCH(Tabela_glavno[[#This Row],[Klasifikacija]],Tabela_zbiralec_EKOL[Klasifikacija],0))</f>
        <v>DA</v>
      </c>
      <c r="F725" s="13" t="str">
        <f>INDEX(Tabela_zbiralec_EKOL[Zbirna mesta],MATCH(Tabela_glavno[[#This Row],[Klasifikacija]],Tabela_zbiralec_EKOL[Klasifikacija],0))</f>
        <v>Laze</v>
      </c>
      <c r="G725" s="13" t="str" cm="1">
        <f t="array" ref="G725">_xlfn.TEXTJOIN(", ",TRUE,IF(Tabela_odstranjevanje[Klasifikacija]=Tabela_glavno[[#This Row],[Klasifikacija]],Tabela_odstranjevanje[Prejemnik],""))</f>
        <v/>
      </c>
      <c r="H725" s="14" t="str">
        <f>IF(IFERROR(MATCH(Tabela_glavno[[#This Row],[Klasifikacija]],Tabela_mesanica_190204[Klasifikacija],0),0)&gt;0,"DA","NE")</f>
        <v>NE</v>
      </c>
      <c r="I725" s="14" t="str" cm="1">
        <f t="array" ref="I7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5" s="14" t="str">
        <f>IF(IFERROR(MATCH(Tabela_glavno[[#This Row],[Klasifikacija]],Tabela_mesanica_190208[Klasifikacija],0),0)&gt;0,"DA","NE")</f>
        <v>NE</v>
      </c>
      <c r="K725" s="14"/>
      <c r="L725" s="14" t="str">
        <f>IF(IFERROR(MATCH(Tabela_glavno[[#This Row],[Klasifikacija]],Tabela_EKO_03_03_baterije[Klasifikacija],0),0)&gt;0,"DA","NE")</f>
        <v>NE</v>
      </c>
      <c r="M725" s="15"/>
    </row>
    <row r="726" spans="1:13" ht="30" customHeight="1" thickBot="1" x14ac:dyDescent="0.3">
      <c r="A726" s="11" t="s">
        <v>102</v>
      </c>
      <c r="B726" s="12" t="str">
        <f>INDEX(Tabela_seznam_klasifikacij[Naziv odpadka],MATCH(Tabela_glavno[[#This Row],[Klasifikacija]],Tabela_seznam_klasifikacij[Klasifikacijska številka],0))</f>
        <v>Drugi odpadki, ki vsebujejo nevarne snovi</v>
      </c>
      <c r="C726" s="12" t="str">
        <f>IFERROR(INDEX(Tabela_porocilo_o_nevarnih_lastnostih[Opomba],MATCH(Tabela_glavno[[#This Row],[Klasifikacija]],Tabela_porocilo_o_nevarnih_lastnostih[Klasifikacija],0)),"NE")</f>
        <v>NE</v>
      </c>
      <c r="D7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6" s="13" t="str">
        <f>INDEX(Tabela_zbiralec_EKOL[Dovoljeno zbiranje],MATCH(Tabela_glavno[[#This Row],[Klasifikacija]],Tabela_zbiralec_EKOL[Klasifikacija],0))</f>
        <v>DA</v>
      </c>
      <c r="F726" s="13" t="str">
        <f>INDEX(Tabela_zbiralec_EKOL[Zbirna mesta],MATCH(Tabela_glavno[[#This Row],[Klasifikacija]],Tabela_zbiralec_EKOL[Klasifikacija],0))</f>
        <v>Laze</v>
      </c>
      <c r="G726" s="13" t="str" cm="1">
        <f t="array" ref="G726">_xlfn.TEXTJOIN(", ",TRUE,IF(Tabela_odstranjevanje[Klasifikacija]=Tabela_glavno[[#This Row],[Klasifikacija]],Tabela_odstranjevanje[Prejemnik],""))</f>
        <v/>
      </c>
      <c r="H726" s="14" t="str">
        <f>IF(IFERROR(MATCH(Tabela_glavno[[#This Row],[Klasifikacija]],Tabela_mesanica_190204[Klasifikacija],0),0)&gt;0,"DA","NE")</f>
        <v>DA</v>
      </c>
      <c r="I726" s="14" t="str" cm="1">
        <f t="array" ref="I7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6" s="14" t="str">
        <f>IF(IFERROR(MATCH(Tabela_glavno[[#This Row],[Klasifikacija]],Tabela_mesanica_190208[Klasifikacija],0),0)&gt;0,"DA","NE")</f>
        <v>NE</v>
      </c>
      <c r="K726" s="14"/>
      <c r="L726" s="14" t="str">
        <f>IF(IFERROR(MATCH(Tabela_glavno[[#This Row],[Klasifikacija]],Tabela_EKO_03_03_baterije[Klasifikacija],0),0)&gt;0,"DA","NE")</f>
        <v>NE</v>
      </c>
      <c r="M726" s="15"/>
    </row>
    <row r="727" spans="1:13" ht="30" customHeight="1" thickBot="1" x14ac:dyDescent="0.3">
      <c r="A727" s="11" t="s">
        <v>1411</v>
      </c>
      <c r="B727" s="12" t="str">
        <f>INDEX(Tabela_seznam_klasifikacij[Naziv odpadka],MATCH(Tabela_glavno[[#This Row],[Klasifikacija]],Tabela_seznam_klasifikacij[Klasifikacijska številka],0))</f>
        <v>Drugi tovrstni odpadki</v>
      </c>
      <c r="C727" s="12" t="str">
        <f>IFERROR(INDEX(Tabela_porocilo_o_nevarnih_lastnostih[Opomba],MATCH(Tabela_glavno[[#This Row],[Klasifikacija]],Tabela_porocilo_o_nevarnih_lastnostih[Klasifikacija],0)),"NE")</f>
        <v>NE</v>
      </c>
      <c r="D7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7" s="13" t="str">
        <f>INDEX(Tabela_zbiralec_EKOL[Dovoljeno zbiranje],MATCH(Tabela_glavno[[#This Row],[Klasifikacija]],Tabela_zbiralec_EKOL[Klasifikacija],0))</f>
        <v>DA</v>
      </c>
      <c r="F727" s="13" t="str">
        <f>INDEX(Tabela_zbiralec_EKOL[Zbirna mesta],MATCH(Tabela_glavno[[#This Row],[Klasifikacija]],Tabela_zbiralec_EKOL[Klasifikacija],0))</f>
        <v>Laze</v>
      </c>
      <c r="G727" s="13" t="str" cm="1">
        <f t="array" ref="G727">_xlfn.TEXTJOIN(", ",TRUE,IF(Tabela_odstranjevanje[Klasifikacija]=Tabela_glavno[[#This Row],[Klasifikacija]],Tabela_odstranjevanje[Prejemnik],""))</f>
        <v/>
      </c>
      <c r="H727" s="14" t="str">
        <f>IF(IFERROR(MATCH(Tabela_glavno[[#This Row],[Klasifikacija]],Tabela_mesanica_190204[Klasifikacija],0),0)&gt;0,"DA","NE")</f>
        <v>NE</v>
      </c>
      <c r="I727" s="14" t="str" cm="1">
        <f t="array" ref="I7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7" s="14" t="str">
        <f>IF(IFERROR(MATCH(Tabela_glavno[[#This Row],[Klasifikacija]],Tabela_mesanica_190208[Klasifikacija],0),0)&gt;0,"DA","NE")</f>
        <v>NE</v>
      </c>
      <c r="K727" s="14"/>
      <c r="L727" s="14" t="str">
        <f>IF(IFERROR(MATCH(Tabela_glavno[[#This Row],[Klasifikacija]],Tabela_EKO_03_03_baterije[Klasifikacija],0),0)&gt;0,"DA","NE")</f>
        <v>NE</v>
      </c>
      <c r="M727" s="15"/>
    </row>
    <row r="728" spans="1:13" ht="30" customHeight="1" thickBot="1" x14ac:dyDescent="0.3">
      <c r="A728" s="11" t="s">
        <v>1412</v>
      </c>
      <c r="B728" s="12" t="str">
        <f>INDEX(Tabela_seznam_klasifikacij[Naziv odpadka],MATCH(Tabela_glavno[[#This Row],[Klasifikacija]],Tabela_seznam_klasifikacij[Klasifikacijska številka],0))</f>
        <v>Odpadki, označeni kot nevarni, delno stabilizirani6</v>
      </c>
      <c r="C728" s="12" t="str">
        <f>IFERROR(INDEX(Tabela_porocilo_o_nevarnih_lastnostih[Opomba],MATCH(Tabela_glavno[[#This Row],[Klasifikacija]],Tabela_porocilo_o_nevarnih_lastnostih[Klasifikacija],0)),"NE")</f>
        <v>NE</v>
      </c>
      <c r="D7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8" s="13" t="str">
        <f>INDEX(Tabela_zbiralec_EKOL[Dovoljeno zbiranje],MATCH(Tabela_glavno[[#This Row],[Klasifikacija]],Tabela_zbiralec_EKOL[Klasifikacija],0))</f>
        <v>DA</v>
      </c>
      <c r="F728" s="13" t="str">
        <f>INDEX(Tabela_zbiralec_EKOL[Zbirna mesta],MATCH(Tabela_glavno[[#This Row],[Klasifikacija]],Tabela_zbiralec_EKOL[Klasifikacija],0))</f>
        <v>Laze</v>
      </c>
      <c r="G728" s="13" t="str" cm="1">
        <f t="array" ref="G728">_xlfn.TEXTJOIN(", ",TRUE,IF(Tabela_odstranjevanje[Klasifikacija]=Tabela_glavno[[#This Row],[Klasifikacija]],Tabela_odstranjevanje[Prejemnik],""))</f>
        <v/>
      </c>
      <c r="H728" s="14" t="str">
        <f>IF(IFERROR(MATCH(Tabela_glavno[[#This Row],[Klasifikacija]],Tabela_mesanica_190204[Klasifikacija],0),0)&gt;0,"DA","NE")</f>
        <v>NE</v>
      </c>
      <c r="I728" s="14" t="str" cm="1">
        <f t="array" ref="I7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8" s="14" t="str">
        <f>IF(IFERROR(MATCH(Tabela_glavno[[#This Row],[Klasifikacija]],Tabela_mesanica_190208[Klasifikacija],0),0)&gt;0,"DA","NE")</f>
        <v>NE</v>
      </c>
      <c r="K728" s="14"/>
      <c r="L728" s="14" t="str">
        <f>IF(IFERROR(MATCH(Tabela_glavno[[#This Row],[Klasifikacija]],Tabela_EKO_03_03_baterije[Klasifikacija],0),0)&gt;0,"DA","NE")</f>
        <v>NE</v>
      </c>
      <c r="M728" s="15"/>
    </row>
    <row r="729" spans="1:13" ht="30" customHeight="1" thickBot="1" x14ac:dyDescent="0.3">
      <c r="A729" s="11" t="s">
        <v>1413</v>
      </c>
      <c r="B729" s="12" t="str">
        <f>INDEX(Tabela_seznam_klasifikacij[Naziv odpadka],MATCH(Tabela_glavno[[#This Row],[Klasifikacija]],Tabela_seznam_klasifikacij[Klasifikacijska številka],0))</f>
        <v>Drugi stabilizirani odpadki, ki niso navedeni pod 19 03 04</v>
      </c>
      <c r="C729" s="12" t="str">
        <f>IFERROR(INDEX(Tabela_porocilo_o_nevarnih_lastnostih[Opomba],MATCH(Tabela_glavno[[#This Row],[Klasifikacija]],Tabela_porocilo_o_nevarnih_lastnostih[Klasifikacija],0)),"NE")</f>
        <v>NE</v>
      </c>
      <c r="D7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29" s="13" t="str">
        <f>INDEX(Tabela_zbiralec_EKOL[Dovoljeno zbiranje],MATCH(Tabela_glavno[[#This Row],[Klasifikacija]],Tabela_zbiralec_EKOL[Klasifikacija],0))</f>
        <v>DA</v>
      </c>
      <c r="F729" s="13" t="str">
        <f>INDEX(Tabela_zbiralec_EKOL[Zbirna mesta],MATCH(Tabela_glavno[[#This Row],[Klasifikacija]],Tabela_zbiralec_EKOL[Klasifikacija],0))</f>
        <v>Laze</v>
      </c>
      <c r="G729" s="13" t="str" cm="1">
        <f t="array" ref="G729">_xlfn.TEXTJOIN(", ",TRUE,IF(Tabela_odstranjevanje[Klasifikacija]=Tabela_glavno[[#This Row],[Klasifikacija]],Tabela_odstranjevanje[Prejemnik],""))</f>
        <v/>
      </c>
      <c r="H729" s="14" t="str">
        <f>IF(IFERROR(MATCH(Tabela_glavno[[#This Row],[Klasifikacija]],Tabela_mesanica_190204[Klasifikacija],0),0)&gt;0,"DA","NE")</f>
        <v>NE</v>
      </c>
      <c r="I729" s="14" t="str" cm="1">
        <f t="array" ref="I7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29" s="14" t="str">
        <f>IF(IFERROR(MATCH(Tabela_glavno[[#This Row],[Klasifikacija]],Tabela_mesanica_190208[Klasifikacija],0),0)&gt;0,"DA","NE")</f>
        <v>NE</v>
      </c>
      <c r="K729" s="14"/>
      <c r="L729" s="14" t="str">
        <f>IF(IFERROR(MATCH(Tabela_glavno[[#This Row],[Klasifikacija]],Tabela_EKO_03_03_baterije[Klasifikacija],0),0)&gt;0,"DA","NE")</f>
        <v>NE</v>
      </c>
      <c r="M729" s="15"/>
    </row>
    <row r="730" spans="1:13" ht="30" customHeight="1" thickBot="1" x14ac:dyDescent="0.3">
      <c r="A730" s="11" t="s">
        <v>1414</v>
      </c>
      <c r="B730" s="12" t="str">
        <f>INDEX(Tabela_seznam_klasifikacij[Naziv odpadka],MATCH(Tabela_glavno[[#This Row],[Klasifikacija]],Tabela_seznam_klasifikacij[Klasifikacijska številka],0))</f>
        <v>Utrjeni (soldificirani) odpadki, označeni kot nevarni</v>
      </c>
      <c r="C730" s="12" t="str">
        <f>IFERROR(INDEX(Tabela_porocilo_o_nevarnih_lastnostih[Opomba],MATCH(Tabela_glavno[[#This Row],[Klasifikacija]],Tabela_porocilo_o_nevarnih_lastnostih[Klasifikacija],0)),"NE")</f>
        <v>NE</v>
      </c>
      <c r="D7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30" s="13" t="str">
        <f>INDEX(Tabela_zbiralec_EKOL[Dovoljeno zbiranje],MATCH(Tabela_glavno[[#This Row],[Klasifikacija]],Tabela_zbiralec_EKOL[Klasifikacija],0))</f>
        <v>DA</v>
      </c>
      <c r="F730" s="13" t="str">
        <f>INDEX(Tabela_zbiralec_EKOL[Zbirna mesta],MATCH(Tabela_glavno[[#This Row],[Klasifikacija]],Tabela_zbiralec_EKOL[Klasifikacija],0))</f>
        <v>Laze</v>
      </c>
      <c r="G730" s="13" t="str" cm="1">
        <f t="array" ref="G730">_xlfn.TEXTJOIN(", ",TRUE,IF(Tabela_odstranjevanje[Klasifikacija]=Tabela_glavno[[#This Row],[Klasifikacija]],Tabela_odstranjevanje[Prejemnik],""))</f>
        <v>Fisher</v>
      </c>
      <c r="H730" s="14" t="str">
        <f>IF(IFERROR(MATCH(Tabela_glavno[[#This Row],[Klasifikacija]],Tabela_mesanica_190204[Klasifikacija],0),0)&gt;0,"DA","NE")</f>
        <v>NE</v>
      </c>
      <c r="I730" s="14" t="str" cm="1">
        <f t="array" ref="I7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0" s="14" t="str">
        <f>IF(IFERROR(MATCH(Tabela_glavno[[#This Row],[Klasifikacija]],Tabela_mesanica_190208[Klasifikacija],0),0)&gt;0,"DA","NE")</f>
        <v>NE</v>
      </c>
      <c r="K730" s="14"/>
      <c r="L730" s="14" t="str">
        <f>IF(IFERROR(MATCH(Tabela_glavno[[#This Row],[Klasifikacija]],Tabela_EKO_03_03_baterije[Klasifikacija],0),0)&gt;0,"DA","NE")</f>
        <v>NE</v>
      </c>
      <c r="M730" s="15"/>
    </row>
    <row r="731" spans="1:13" ht="30" customHeight="1" thickBot="1" x14ac:dyDescent="0.3">
      <c r="A731" s="11" t="s">
        <v>1415</v>
      </c>
      <c r="B731" s="12" t="str">
        <f>INDEX(Tabela_seznam_klasifikacij[Naziv odpadka],MATCH(Tabela_glavno[[#This Row],[Klasifikacija]],Tabela_seznam_klasifikacij[Klasifikacijska številka],0))</f>
        <v>Drugi utrjeni (soldificirani) odpadki, ki niso navedeni pod 19 03 06</v>
      </c>
      <c r="C731" s="12" t="str">
        <f>IFERROR(INDEX(Tabela_porocilo_o_nevarnih_lastnostih[Opomba],MATCH(Tabela_glavno[[#This Row],[Klasifikacija]],Tabela_porocilo_o_nevarnih_lastnostih[Klasifikacija],0)),"NE")</f>
        <v>NE</v>
      </c>
      <c r="D7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1" s="13" t="str">
        <f>INDEX(Tabela_zbiralec_EKOL[Dovoljeno zbiranje],MATCH(Tabela_glavno[[#This Row],[Klasifikacija]],Tabela_zbiralec_EKOL[Klasifikacija],0))</f>
        <v>DA</v>
      </c>
      <c r="F731" s="13" t="str">
        <f>INDEX(Tabela_zbiralec_EKOL[Zbirna mesta],MATCH(Tabela_glavno[[#This Row],[Klasifikacija]],Tabela_zbiralec_EKOL[Klasifikacija],0))</f>
        <v>Laze</v>
      </c>
      <c r="G731" s="13" t="str" cm="1">
        <f t="array" ref="G731">_xlfn.TEXTJOIN(", ",TRUE,IF(Tabela_odstranjevanje[Klasifikacija]=Tabela_glavno[[#This Row],[Klasifikacija]],Tabela_odstranjevanje[Prejemnik],""))</f>
        <v/>
      </c>
      <c r="H731" s="14" t="str">
        <f>IF(IFERROR(MATCH(Tabela_glavno[[#This Row],[Klasifikacija]],Tabela_mesanica_190204[Klasifikacija],0),0)&gt;0,"DA","NE")</f>
        <v>NE</v>
      </c>
      <c r="I731" s="14" t="str" cm="1">
        <f t="array" ref="I7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1" s="14" t="str">
        <f>IF(IFERROR(MATCH(Tabela_glavno[[#This Row],[Klasifikacija]],Tabela_mesanica_190208[Klasifikacija],0),0)&gt;0,"DA","NE")</f>
        <v>NE</v>
      </c>
      <c r="K731" s="14"/>
      <c r="L731" s="14" t="str">
        <f>IF(IFERROR(MATCH(Tabela_glavno[[#This Row],[Klasifikacija]],Tabela_EKO_03_03_baterije[Klasifikacija],0),0)&gt;0,"DA","NE")</f>
        <v>NE</v>
      </c>
      <c r="M731" s="15"/>
    </row>
    <row r="732" spans="1:13" ht="30" customHeight="1" thickBot="1" x14ac:dyDescent="0.3">
      <c r="A732" s="11" t="s">
        <v>1416</v>
      </c>
      <c r="B732" s="12" t="str">
        <f>INDEX(Tabela_seznam_klasifikacij[Naziv odpadka],MATCH(Tabela_glavno[[#This Row],[Klasifikacija]],Tabela_seznam_klasifikacij[Klasifikacijska številka],0))</f>
        <v>Vitrificirani odpadki</v>
      </c>
      <c r="C732" s="12" t="str">
        <f>IFERROR(INDEX(Tabela_porocilo_o_nevarnih_lastnostih[Opomba],MATCH(Tabela_glavno[[#This Row],[Klasifikacija]],Tabela_porocilo_o_nevarnih_lastnostih[Klasifikacija],0)),"NE")</f>
        <v>NE</v>
      </c>
      <c r="D7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2" s="13" t="str">
        <f>INDEX(Tabela_zbiralec_EKOL[Dovoljeno zbiranje],MATCH(Tabela_glavno[[#This Row],[Klasifikacija]],Tabela_zbiralec_EKOL[Klasifikacija],0))</f>
        <v>DA</v>
      </c>
      <c r="F732" s="13" t="str">
        <f>INDEX(Tabela_zbiralec_EKOL[Zbirna mesta],MATCH(Tabela_glavno[[#This Row],[Klasifikacija]],Tabela_zbiralec_EKOL[Klasifikacija],0))</f>
        <v>Laze</v>
      </c>
      <c r="G732" s="13" t="str" cm="1">
        <f t="array" ref="G732">_xlfn.TEXTJOIN(", ",TRUE,IF(Tabela_odstranjevanje[Klasifikacija]=Tabela_glavno[[#This Row],[Klasifikacija]],Tabela_odstranjevanje[Prejemnik],""))</f>
        <v/>
      </c>
      <c r="H732" s="14" t="str">
        <f>IF(IFERROR(MATCH(Tabela_glavno[[#This Row],[Klasifikacija]],Tabela_mesanica_190204[Klasifikacija],0),0)&gt;0,"DA","NE")</f>
        <v>NE</v>
      </c>
      <c r="I732" s="14" t="str" cm="1">
        <f t="array" ref="I7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2" s="14" t="str">
        <f>IF(IFERROR(MATCH(Tabela_glavno[[#This Row],[Klasifikacija]],Tabela_mesanica_190208[Klasifikacija],0),0)&gt;0,"DA","NE")</f>
        <v>NE</v>
      </c>
      <c r="K732" s="14"/>
      <c r="L732" s="14" t="str">
        <f>IF(IFERROR(MATCH(Tabela_glavno[[#This Row],[Klasifikacija]],Tabela_EKO_03_03_baterije[Klasifikacija],0),0)&gt;0,"DA","NE")</f>
        <v>NE</v>
      </c>
      <c r="M732" s="15"/>
    </row>
    <row r="733" spans="1:13" ht="30" customHeight="1" thickBot="1" x14ac:dyDescent="0.3">
      <c r="A733" s="11" t="s">
        <v>1417</v>
      </c>
      <c r="B733" s="12" t="str">
        <f>INDEX(Tabela_seznam_klasifikacij[Naziv odpadka],MATCH(Tabela_glavno[[#This Row],[Klasifikacija]],Tabela_seznam_klasifikacij[Klasifikacijska številka],0))</f>
        <v>Pepel in drugi odpadki iz čiščenja odpadnih plinov</v>
      </c>
      <c r="C733" s="12" t="str">
        <f>IFERROR(INDEX(Tabela_porocilo_o_nevarnih_lastnostih[Opomba],MATCH(Tabela_glavno[[#This Row],[Klasifikacija]],Tabela_porocilo_o_nevarnih_lastnostih[Klasifikacija],0)),"NE")</f>
        <v>NE</v>
      </c>
      <c r="D7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3" s="13" t="str">
        <f>INDEX(Tabela_zbiralec_EKOL[Dovoljeno zbiranje],MATCH(Tabela_glavno[[#This Row],[Klasifikacija]],Tabela_zbiralec_EKOL[Klasifikacija],0))</f>
        <v>DA</v>
      </c>
      <c r="F733" s="13" t="str">
        <f>INDEX(Tabela_zbiralec_EKOL[Zbirna mesta],MATCH(Tabela_glavno[[#This Row],[Klasifikacija]],Tabela_zbiralec_EKOL[Klasifikacija],0))</f>
        <v>Laze</v>
      </c>
      <c r="G733" s="13" t="str" cm="1">
        <f t="array" ref="G733">_xlfn.TEXTJOIN(", ",TRUE,IF(Tabela_odstranjevanje[Klasifikacija]=Tabela_glavno[[#This Row],[Klasifikacija]],Tabela_odstranjevanje[Prejemnik],""))</f>
        <v/>
      </c>
      <c r="H733" s="14" t="str">
        <f>IF(IFERROR(MATCH(Tabela_glavno[[#This Row],[Klasifikacija]],Tabela_mesanica_190204[Klasifikacija],0),0)&gt;0,"DA","NE")</f>
        <v>NE</v>
      </c>
      <c r="I733" s="14" t="str" cm="1">
        <f t="array" ref="I7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3" s="14" t="str">
        <f>IF(IFERROR(MATCH(Tabela_glavno[[#This Row],[Klasifikacija]],Tabela_mesanica_190208[Klasifikacija],0),0)&gt;0,"DA","NE")</f>
        <v>NE</v>
      </c>
      <c r="K733" s="14"/>
      <c r="L733" s="14" t="str">
        <f>IF(IFERROR(MATCH(Tabela_glavno[[#This Row],[Klasifikacija]],Tabela_EKO_03_03_baterije[Klasifikacija],0),0)&gt;0,"DA","NE")</f>
        <v>NE</v>
      </c>
      <c r="M733" s="15"/>
    </row>
    <row r="734" spans="1:13" ht="30" customHeight="1" thickBot="1" x14ac:dyDescent="0.3">
      <c r="A734" s="11" t="s">
        <v>1418</v>
      </c>
      <c r="B734" s="12" t="str">
        <f>INDEX(Tabela_seznam_klasifikacij[Naziv odpadka],MATCH(Tabela_glavno[[#This Row],[Klasifikacija]],Tabela_seznam_klasifikacij[Klasifikacijska številka],0))</f>
        <v>Nevitrificirana trdna faza</v>
      </c>
      <c r="C734" s="12" t="str">
        <f>IFERROR(INDEX(Tabela_porocilo_o_nevarnih_lastnostih[Opomba],MATCH(Tabela_glavno[[#This Row],[Klasifikacija]],Tabela_porocilo_o_nevarnih_lastnostih[Klasifikacija],0)),"NE")</f>
        <v>NE</v>
      </c>
      <c r="D7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4" s="13" t="str">
        <f>INDEX(Tabela_zbiralec_EKOL[Dovoljeno zbiranje],MATCH(Tabela_glavno[[#This Row],[Klasifikacija]],Tabela_zbiralec_EKOL[Klasifikacija],0))</f>
        <v>DA</v>
      </c>
      <c r="F734" s="13" t="str">
        <f>INDEX(Tabela_zbiralec_EKOL[Zbirna mesta],MATCH(Tabela_glavno[[#This Row],[Klasifikacija]],Tabela_zbiralec_EKOL[Klasifikacija],0))</f>
        <v>Laze</v>
      </c>
      <c r="G734" s="13" t="str" cm="1">
        <f t="array" ref="G734">_xlfn.TEXTJOIN(", ",TRUE,IF(Tabela_odstranjevanje[Klasifikacija]=Tabela_glavno[[#This Row],[Klasifikacija]],Tabela_odstranjevanje[Prejemnik],""))</f>
        <v/>
      </c>
      <c r="H734" s="14" t="str">
        <f>IF(IFERROR(MATCH(Tabela_glavno[[#This Row],[Klasifikacija]],Tabela_mesanica_190204[Klasifikacija],0),0)&gt;0,"DA","NE")</f>
        <v>NE</v>
      </c>
      <c r="I734" s="14" t="str" cm="1">
        <f t="array" ref="I7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4" s="14" t="str">
        <f>IF(IFERROR(MATCH(Tabela_glavno[[#This Row],[Klasifikacija]],Tabela_mesanica_190208[Klasifikacija],0),0)&gt;0,"DA","NE")</f>
        <v>NE</v>
      </c>
      <c r="K734" s="14"/>
      <c r="L734" s="14" t="str">
        <f>IF(IFERROR(MATCH(Tabela_glavno[[#This Row],[Klasifikacija]],Tabela_EKO_03_03_baterije[Klasifikacija],0),0)&gt;0,"DA","NE")</f>
        <v>NE</v>
      </c>
      <c r="M734" s="15"/>
    </row>
    <row r="735" spans="1:13" ht="30" customHeight="1" thickBot="1" x14ac:dyDescent="0.3">
      <c r="A735" s="11" t="s">
        <v>1419</v>
      </c>
      <c r="B735" s="12" t="str">
        <f>INDEX(Tabela_seznam_klasifikacij[Naziv odpadka],MATCH(Tabela_glavno[[#This Row],[Klasifikacija]],Tabela_seznam_klasifikacij[Klasifikacijska številka],0))</f>
        <v>Tekoči odpadki na vodni osnovi iz priprave vitrificiranih odpadkov</v>
      </c>
      <c r="C735" s="12" t="str">
        <f>IFERROR(INDEX(Tabela_porocilo_o_nevarnih_lastnostih[Opomba],MATCH(Tabela_glavno[[#This Row],[Klasifikacija]],Tabela_porocilo_o_nevarnih_lastnostih[Klasifikacija],0)),"NE")</f>
        <v>NE</v>
      </c>
      <c r="D7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5" s="13" t="str">
        <f>INDEX(Tabela_zbiralec_EKOL[Dovoljeno zbiranje],MATCH(Tabela_glavno[[#This Row],[Klasifikacija]],Tabela_zbiralec_EKOL[Klasifikacija],0))</f>
        <v>DA</v>
      </c>
      <c r="F735" s="13" t="str">
        <f>INDEX(Tabela_zbiralec_EKOL[Zbirna mesta],MATCH(Tabela_glavno[[#This Row],[Klasifikacija]],Tabela_zbiralec_EKOL[Klasifikacija],0))</f>
        <v>Laze</v>
      </c>
      <c r="G735" s="13" t="str" cm="1">
        <f t="array" ref="G735">_xlfn.TEXTJOIN(", ",TRUE,IF(Tabela_odstranjevanje[Klasifikacija]=Tabela_glavno[[#This Row],[Klasifikacija]],Tabela_odstranjevanje[Prejemnik],""))</f>
        <v/>
      </c>
      <c r="H735" s="14" t="str">
        <f>IF(IFERROR(MATCH(Tabela_glavno[[#This Row],[Klasifikacija]],Tabela_mesanica_190204[Klasifikacija],0),0)&gt;0,"DA","NE")</f>
        <v>NE</v>
      </c>
      <c r="I735" s="14" t="str" cm="1">
        <f t="array" ref="I7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5" s="14" t="str">
        <f>IF(IFERROR(MATCH(Tabela_glavno[[#This Row],[Klasifikacija]],Tabela_mesanica_190208[Klasifikacija],0),0)&gt;0,"DA","NE")</f>
        <v>NE</v>
      </c>
      <c r="K735" s="14"/>
      <c r="L735" s="14" t="str">
        <f>IF(IFERROR(MATCH(Tabela_glavno[[#This Row],[Klasifikacija]],Tabela_EKO_03_03_baterije[Klasifikacija],0),0)&gt;0,"DA","NE")</f>
        <v>NE</v>
      </c>
      <c r="M735" s="15"/>
    </row>
    <row r="736" spans="1:13" ht="30" customHeight="1" thickBot="1" x14ac:dyDescent="0.3">
      <c r="A736" s="11" t="s">
        <v>1420</v>
      </c>
      <c r="B736" s="12" t="str">
        <f>INDEX(Tabela_seznam_klasifikacij[Naziv odpadka],MATCH(Tabela_glavno[[#This Row],[Klasifikacija]],Tabela_seznam_klasifikacij[Klasifikacijska številka],0))</f>
        <v>Nekompostirana frakcija komunalnih in podobnih odpadkov</v>
      </c>
      <c r="C736" s="12" t="str">
        <f>IFERROR(INDEX(Tabela_porocilo_o_nevarnih_lastnostih[Opomba],MATCH(Tabela_glavno[[#This Row],[Klasifikacija]],Tabela_porocilo_o_nevarnih_lastnostih[Klasifikacija],0)),"NE")</f>
        <v>NE</v>
      </c>
      <c r="D7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6" s="13" t="str">
        <f>INDEX(Tabela_zbiralec_EKOL[Dovoljeno zbiranje],MATCH(Tabela_glavno[[#This Row],[Klasifikacija]],Tabela_zbiralec_EKOL[Klasifikacija],0))</f>
        <v>DA</v>
      </c>
      <c r="F736" s="13" t="str">
        <f>INDEX(Tabela_zbiralec_EKOL[Zbirna mesta],MATCH(Tabela_glavno[[#This Row],[Klasifikacija]],Tabela_zbiralec_EKOL[Klasifikacija],0))</f>
        <v>Laze</v>
      </c>
      <c r="G736" s="13" t="str" cm="1">
        <f t="array" ref="G736">_xlfn.TEXTJOIN(", ",TRUE,IF(Tabela_odstranjevanje[Klasifikacija]=Tabela_glavno[[#This Row],[Klasifikacija]],Tabela_odstranjevanje[Prejemnik],""))</f>
        <v/>
      </c>
      <c r="H736" s="14" t="str">
        <f>IF(IFERROR(MATCH(Tabela_glavno[[#This Row],[Klasifikacija]],Tabela_mesanica_190204[Klasifikacija],0),0)&gt;0,"DA","NE")</f>
        <v>NE</v>
      </c>
      <c r="I736" s="14" t="str" cm="1">
        <f t="array" ref="I7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6" s="14" t="str">
        <f>IF(IFERROR(MATCH(Tabela_glavno[[#This Row],[Klasifikacija]],Tabela_mesanica_190208[Klasifikacija],0),0)&gt;0,"DA","NE")</f>
        <v>NE</v>
      </c>
      <c r="K736" s="14"/>
      <c r="L736" s="14" t="str">
        <f>IF(IFERROR(MATCH(Tabela_glavno[[#This Row],[Klasifikacija]],Tabela_EKO_03_03_baterije[Klasifikacija],0),0)&gt;0,"DA","NE")</f>
        <v>NE</v>
      </c>
      <c r="M736" s="15"/>
    </row>
    <row r="737" spans="1:13" ht="30" customHeight="1" thickBot="1" x14ac:dyDescent="0.3">
      <c r="A737" s="11" t="s">
        <v>1421</v>
      </c>
      <c r="B737" s="12" t="str">
        <f>INDEX(Tabela_seznam_klasifikacij[Naziv odpadka],MATCH(Tabela_glavno[[#This Row],[Klasifikacija]],Tabela_seznam_klasifikacij[Klasifikacijska številka],0))</f>
        <v>Nekompostirana frakcija živalskih in rastlinskih odpadkov</v>
      </c>
      <c r="C737" s="12" t="str">
        <f>IFERROR(INDEX(Tabela_porocilo_o_nevarnih_lastnostih[Opomba],MATCH(Tabela_glavno[[#This Row],[Klasifikacija]],Tabela_porocilo_o_nevarnih_lastnostih[Klasifikacija],0)),"NE")</f>
        <v>NE</v>
      </c>
      <c r="D7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7" s="13" t="str">
        <f>INDEX(Tabela_zbiralec_EKOL[Dovoljeno zbiranje],MATCH(Tabela_glavno[[#This Row],[Klasifikacija]],Tabela_zbiralec_EKOL[Klasifikacija],0))</f>
        <v>DA</v>
      </c>
      <c r="F737" s="13" t="str">
        <f>INDEX(Tabela_zbiralec_EKOL[Zbirna mesta],MATCH(Tabela_glavno[[#This Row],[Klasifikacija]],Tabela_zbiralec_EKOL[Klasifikacija],0))</f>
        <v>Laze</v>
      </c>
      <c r="G737" s="13" t="str" cm="1">
        <f t="array" ref="G737">_xlfn.TEXTJOIN(", ",TRUE,IF(Tabela_odstranjevanje[Klasifikacija]=Tabela_glavno[[#This Row],[Klasifikacija]],Tabela_odstranjevanje[Prejemnik],""))</f>
        <v/>
      </c>
      <c r="H737" s="14" t="str">
        <f>IF(IFERROR(MATCH(Tabela_glavno[[#This Row],[Klasifikacija]],Tabela_mesanica_190204[Klasifikacija],0),0)&gt;0,"DA","NE")</f>
        <v>NE</v>
      </c>
      <c r="I737" s="14" t="str" cm="1">
        <f t="array" ref="I7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7" s="14" t="str">
        <f>IF(IFERROR(MATCH(Tabela_glavno[[#This Row],[Klasifikacija]],Tabela_mesanica_190208[Klasifikacija],0),0)&gt;0,"DA","NE")</f>
        <v>NE</v>
      </c>
      <c r="K737" s="14"/>
      <c r="L737" s="14" t="str">
        <f>IF(IFERROR(MATCH(Tabela_glavno[[#This Row],[Klasifikacija]],Tabela_EKO_03_03_baterije[Klasifikacija],0),0)&gt;0,"DA","NE")</f>
        <v>NE</v>
      </c>
      <c r="M737" s="15"/>
    </row>
    <row r="738" spans="1:13" ht="30" customHeight="1" thickBot="1" x14ac:dyDescent="0.3">
      <c r="A738" s="11" t="s">
        <v>1422</v>
      </c>
      <c r="B738" s="12" t="str">
        <f>INDEX(Tabela_seznam_klasifikacij[Naziv odpadka],MATCH(Tabela_glavno[[#This Row],[Klasifikacija]],Tabela_seznam_klasifikacij[Klasifikacijska številka],0))</f>
        <v>Kompost, ki ne ustreza specifikaciji</v>
      </c>
      <c r="C738" s="12" t="str">
        <f>IFERROR(INDEX(Tabela_porocilo_o_nevarnih_lastnostih[Opomba],MATCH(Tabela_glavno[[#This Row],[Klasifikacija]],Tabela_porocilo_o_nevarnih_lastnostih[Klasifikacija],0)),"NE")</f>
        <v>NE</v>
      </c>
      <c r="D7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8" s="13" t="str">
        <f>INDEX(Tabela_zbiralec_EKOL[Dovoljeno zbiranje],MATCH(Tabela_glavno[[#This Row],[Klasifikacija]],Tabela_zbiralec_EKOL[Klasifikacija],0))</f>
        <v>DA</v>
      </c>
      <c r="F738" s="13" t="str">
        <f>INDEX(Tabela_zbiralec_EKOL[Zbirna mesta],MATCH(Tabela_glavno[[#This Row],[Klasifikacija]],Tabela_zbiralec_EKOL[Klasifikacija],0))</f>
        <v>Laze</v>
      </c>
      <c r="G738" s="13" t="str" cm="1">
        <f t="array" ref="G738">_xlfn.TEXTJOIN(", ",TRUE,IF(Tabela_odstranjevanje[Klasifikacija]=Tabela_glavno[[#This Row],[Klasifikacija]],Tabela_odstranjevanje[Prejemnik],""))</f>
        <v/>
      </c>
      <c r="H738" s="14" t="str">
        <f>IF(IFERROR(MATCH(Tabela_glavno[[#This Row],[Klasifikacija]],Tabela_mesanica_190204[Klasifikacija],0),0)&gt;0,"DA","NE")</f>
        <v>NE</v>
      </c>
      <c r="I738" s="14" t="str" cm="1">
        <f t="array" ref="I7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8" s="14" t="str">
        <f>IF(IFERROR(MATCH(Tabela_glavno[[#This Row],[Klasifikacija]],Tabela_mesanica_190208[Klasifikacija],0),0)&gt;0,"DA","NE")</f>
        <v>NE</v>
      </c>
      <c r="K738" s="14"/>
      <c r="L738" s="14" t="str">
        <f>IF(IFERROR(MATCH(Tabela_glavno[[#This Row],[Klasifikacija]],Tabela_EKO_03_03_baterije[Klasifikacija],0),0)&gt;0,"DA","NE")</f>
        <v>NE</v>
      </c>
      <c r="M738" s="15"/>
    </row>
    <row r="739" spans="1:13" ht="30" customHeight="1" thickBot="1" x14ac:dyDescent="0.3">
      <c r="A739" s="11" t="s">
        <v>1423</v>
      </c>
      <c r="B739" s="12" t="str">
        <f>INDEX(Tabela_seznam_klasifikacij[Naziv odpadka],MATCH(Tabela_glavno[[#This Row],[Klasifikacija]],Tabela_seznam_klasifikacij[Klasifikacijska številka],0))</f>
        <v>Drugi tovrstni odpadki</v>
      </c>
      <c r="C739" s="12" t="str">
        <f>IFERROR(INDEX(Tabela_porocilo_o_nevarnih_lastnostih[Opomba],MATCH(Tabela_glavno[[#This Row],[Klasifikacija]],Tabela_porocilo_o_nevarnih_lastnostih[Klasifikacija],0)),"NE")</f>
        <v>NE</v>
      </c>
      <c r="D7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39" s="13" t="str">
        <f>INDEX(Tabela_zbiralec_EKOL[Dovoljeno zbiranje],MATCH(Tabela_glavno[[#This Row],[Klasifikacija]],Tabela_zbiralec_EKOL[Klasifikacija],0))</f>
        <v>DA</v>
      </c>
      <c r="F739" s="13" t="str">
        <f>INDEX(Tabela_zbiralec_EKOL[Zbirna mesta],MATCH(Tabela_glavno[[#This Row],[Klasifikacija]],Tabela_zbiralec_EKOL[Klasifikacija],0))</f>
        <v>Laze</v>
      </c>
      <c r="G739" s="13" t="str" cm="1">
        <f t="array" ref="G739">_xlfn.TEXTJOIN(", ",TRUE,IF(Tabela_odstranjevanje[Klasifikacija]=Tabela_glavno[[#This Row],[Klasifikacija]],Tabela_odstranjevanje[Prejemnik],""))</f>
        <v/>
      </c>
      <c r="H739" s="14" t="str">
        <f>IF(IFERROR(MATCH(Tabela_glavno[[#This Row],[Klasifikacija]],Tabela_mesanica_190204[Klasifikacija],0),0)&gt;0,"DA","NE")</f>
        <v>NE</v>
      </c>
      <c r="I739" s="14" t="str" cm="1">
        <f t="array" ref="I7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39" s="14" t="str">
        <f>IF(IFERROR(MATCH(Tabela_glavno[[#This Row],[Klasifikacija]],Tabela_mesanica_190208[Klasifikacija],0),0)&gt;0,"DA","NE")</f>
        <v>NE</v>
      </c>
      <c r="K739" s="14"/>
      <c r="L739" s="14" t="str">
        <f>IF(IFERROR(MATCH(Tabela_glavno[[#This Row],[Klasifikacija]],Tabela_EKO_03_03_baterije[Klasifikacija],0),0)&gt;0,"DA","NE")</f>
        <v>NE</v>
      </c>
      <c r="M739" s="15"/>
    </row>
    <row r="740" spans="1:13" ht="30" customHeight="1" thickBot="1" x14ac:dyDescent="0.3">
      <c r="A740" s="11" t="s">
        <v>1424</v>
      </c>
      <c r="B740" s="12" t="str">
        <f>INDEX(Tabela_seznam_klasifikacij[Naziv odpadka],MATCH(Tabela_glavno[[#This Row],[Klasifikacija]],Tabela_seznam_klasifikacij[Klasifikacijska številka],0))</f>
        <v>Lužnica iz anaerobne obdelave komunalnih odpadkov</v>
      </c>
      <c r="C740" s="12" t="str">
        <f>IFERROR(INDEX(Tabela_porocilo_o_nevarnih_lastnostih[Opomba],MATCH(Tabela_glavno[[#This Row],[Klasifikacija]],Tabela_porocilo_o_nevarnih_lastnostih[Klasifikacija],0)),"NE")</f>
        <v>NE</v>
      </c>
      <c r="D74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0" s="13" t="str">
        <f>INDEX(Tabela_zbiralec_EKOL[Dovoljeno zbiranje],MATCH(Tabela_glavno[[#This Row],[Klasifikacija]],Tabela_zbiralec_EKOL[Klasifikacija],0))</f>
        <v>DA</v>
      </c>
      <c r="F740" s="13" t="str">
        <f>INDEX(Tabela_zbiralec_EKOL[Zbirna mesta],MATCH(Tabela_glavno[[#This Row],[Klasifikacija]],Tabela_zbiralec_EKOL[Klasifikacija],0))</f>
        <v>Laze</v>
      </c>
      <c r="G740" s="13" t="str" cm="1">
        <f t="array" ref="G740">_xlfn.TEXTJOIN(", ",TRUE,IF(Tabela_odstranjevanje[Klasifikacija]=Tabela_glavno[[#This Row],[Klasifikacija]],Tabela_odstranjevanje[Prejemnik],""))</f>
        <v/>
      </c>
      <c r="H740" s="14" t="str">
        <f>IF(IFERROR(MATCH(Tabela_glavno[[#This Row],[Klasifikacija]],Tabela_mesanica_190204[Klasifikacija],0),0)&gt;0,"DA","NE")</f>
        <v>NE</v>
      </c>
      <c r="I740" s="14" t="str" cm="1">
        <f t="array" ref="I7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0" s="14" t="str">
        <f>IF(IFERROR(MATCH(Tabela_glavno[[#This Row],[Klasifikacija]],Tabela_mesanica_190208[Klasifikacija],0),0)&gt;0,"DA","NE")</f>
        <v>NE</v>
      </c>
      <c r="K740" s="14"/>
      <c r="L740" s="14" t="str">
        <f>IF(IFERROR(MATCH(Tabela_glavno[[#This Row],[Klasifikacija]],Tabela_EKO_03_03_baterije[Klasifikacija],0),0)&gt;0,"DA","NE")</f>
        <v>NE</v>
      </c>
      <c r="M740" s="15"/>
    </row>
    <row r="741" spans="1:13" ht="30" customHeight="1" thickBot="1" x14ac:dyDescent="0.3">
      <c r="A741" s="11" t="s">
        <v>1425</v>
      </c>
      <c r="B741" s="12" t="str">
        <f>INDEX(Tabela_seznam_klasifikacij[Naziv odpadka],MATCH(Tabela_glavno[[#This Row],[Klasifikacija]],Tabela_seznam_klasifikacij[Klasifikacijska številka],0))</f>
        <v>Pregnito blato iz anaerobne obdelave komunalnih odpadkov</v>
      </c>
      <c r="C741" s="12" t="str">
        <f>IFERROR(INDEX(Tabela_porocilo_o_nevarnih_lastnostih[Opomba],MATCH(Tabela_glavno[[#This Row],[Klasifikacija]],Tabela_porocilo_o_nevarnih_lastnostih[Klasifikacija],0)),"NE")</f>
        <v>NE</v>
      </c>
      <c r="D74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1" s="13" t="str">
        <f>INDEX(Tabela_zbiralec_EKOL[Dovoljeno zbiranje],MATCH(Tabela_glavno[[#This Row],[Klasifikacija]],Tabela_zbiralec_EKOL[Klasifikacija],0))</f>
        <v>DA</v>
      </c>
      <c r="F741" s="13" t="str">
        <f>INDEX(Tabela_zbiralec_EKOL[Zbirna mesta],MATCH(Tabela_glavno[[#This Row],[Klasifikacija]],Tabela_zbiralec_EKOL[Klasifikacija],0))</f>
        <v>Laze</v>
      </c>
      <c r="G741" s="13" t="str" cm="1">
        <f t="array" ref="G741">_xlfn.TEXTJOIN(", ",TRUE,IF(Tabela_odstranjevanje[Klasifikacija]=Tabela_glavno[[#This Row],[Klasifikacija]],Tabela_odstranjevanje[Prejemnik],""))</f>
        <v/>
      </c>
      <c r="H741" s="14" t="str">
        <f>IF(IFERROR(MATCH(Tabela_glavno[[#This Row],[Klasifikacija]],Tabela_mesanica_190204[Klasifikacija],0),0)&gt;0,"DA","NE")</f>
        <v>NE</v>
      </c>
      <c r="I741" s="14" t="str" cm="1">
        <f t="array" ref="I74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1" s="14" t="str">
        <f>IF(IFERROR(MATCH(Tabela_glavno[[#This Row],[Klasifikacija]],Tabela_mesanica_190208[Klasifikacija],0),0)&gt;0,"DA","NE")</f>
        <v>NE</v>
      </c>
      <c r="K741" s="14"/>
      <c r="L741" s="14" t="str">
        <f>IF(IFERROR(MATCH(Tabela_glavno[[#This Row],[Klasifikacija]],Tabela_EKO_03_03_baterije[Klasifikacija],0),0)&gt;0,"DA","NE")</f>
        <v>NE</v>
      </c>
      <c r="M741" s="15"/>
    </row>
    <row r="742" spans="1:13" ht="30" customHeight="1" thickBot="1" x14ac:dyDescent="0.3">
      <c r="A742" s="11" t="s">
        <v>1426</v>
      </c>
      <c r="B742" s="12" t="str">
        <f>INDEX(Tabela_seznam_klasifikacij[Naziv odpadka],MATCH(Tabela_glavno[[#This Row],[Klasifikacija]],Tabela_seznam_klasifikacij[Klasifikacijska številka],0))</f>
        <v>Lužnica iz anaerobne obdelave živalskih in rastlinskih odpadkov</v>
      </c>
      <c r="C742" s="12" t="str">
        <f>IFERROR(INDEX(Tabela_porocilo_o_nevarnih_lastnostih[Opomba],MATCH(Tabela_glavno[[#This Row],[Klasifikacija]],Tabela_porocilo_o_nevarnih_lastnostih[Klasifikacija],0)),"NE")</f>
        <v>NE</v>
      </c>
      <c r="D74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2" s="13" t="str">
        <f>INDEX(Tabela_zbiralec_EKOL[Dovoljeno zbiranje],MATCH(Tabela_glavno[[#This Row],[Klasifikacija]],Tabela_zbiralec_EKOL[Klasifikacija],0))</f>
        <v>DA</v>
      </c>
      <c r="F742" s="13" t="str">
        <f>INDEX(Tabela_zbiralec_EKOL[Zbirna mesta],MATCH(Tabela_glavno[[#This Row],[Klasifikacija]],Tabela_zbiralec_EKOL[Klasifikacija],0))</f>
        <v>Laze</v>
      </c>
      <c r="G742" s="13" t="str" cm="1">
        <f t="array" ref="G742">_xlfn.TEXTJOIN(", ",TRUE,IF(Tabela_odstranjevanje[Klasifikacija]=Tabela_glavno[[#This Row],[Klasifikacija]],Tabela_odstranjevanje[Prejemnik],""))</f>
        <v/>
      </c>
      <c r="H742" s="14" t="str">
        <f>IF(IFERROR(MATCH(Tabela_glavno[[#This Row],[Klasifikacija]],Tabela_mesanica_190204[Klasifikacija],0),0)&gt;0,"DA","NE")</f>
        <v>NE</v>
      </c>
      <c r="I742" s="14" t="str" cm="1">
        <f t="array" ref="I74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2" s="14" t="str">
        <f>IF(IFERROR(MATCH(Tabela_glavno[[#This Row],[Klasifikacija]],Tabela_mesanica_190208[Klasifikacija],0),0)&gt;0,"DA","NE")</f>
        <v>NE</v>
      </c>
      <c r="K742" s="14"/>
      <c r="L742" s="14" t="str">
        <f>IF(IFERROR(MATCH(Tabela_glavno[[#This Row],[Klasifikacija]],Tabela_EKO_03_03_baterije[Klasifikacija],0),0)&gt;0,"DA","NE")</f>
        <v>NE</v>
      </c>
      <c r="M742" s="15"/>
    </row>
    <row r="743" spans="1:13" ht="30" customHeight="1" thickBot="1" x14ac:dyDescent="0.3">
      <c r="A743" s="11" t="s">
        <v>1427</v>
      </c>
      <c r="B743" s="12" t="str">
        <f>INDEX(Tabela_seznam_klasifikacij[Naziv odpadka],MATCH(Tabela_glavno[[#This Row],[Klasifikacija]],Tabela_seznam_klasifikacij[Klasifikacijska številka],0))</f>
        <v>Pregnito blato iz anaerobne obdelave živalskih in rastlinskih odpadkov</v>
      </c>
      <c r="C743" s="12" t="str">
        <f>IFERROR(INDEX(Tabela_porocilo_o_nevarnih_lastnostih[Opomba],MATCH(Tabela_glavno[[#This Row],[Klasifikacija]],Tabela_porocilo_o_nevarnih_lastnostih[Klasifikacija],0)),"NE")</f>
        <v>NE</v>
      </c>
      <c r="D74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3" s="13" t="str">
        <f>INDEX(Tabela_zbiralec_EKOL[Dovoljeno zbiranje],MATCH(Tabela_glavno[[#This Row],[Klasifikacija]],Tabela_zbiralec_EKOL[Klasifikacija],0))</f>
        <v>DA</v>
      </c>
      <c r="F743" s="13" t="str">
        <f>INDEX(Tabela_zbiralec_EKOL[Zbirna mesta],MATCH(Tabela_glavno[[#This Row],[Klasifikacija]],Tabela_zbiralec_EKOL[Klasifikacija],0))</f>
        <v>Laze</v>
      </c>
      <c r="G743" s="13" t="str" cm="1">
        <f t="array" ref="G743">_xlfn.TEXTJOIN(", ",TRUE,IF(Tabela_odstranjevanje[Klasifikacija]=Tabela_glavno[[#This Row],[Klasifikacija]],Tabela_odstranjevanje[Prejemnik],""))</f>
        <v/>
      </c>
      <c r="H743" s="14" t="str">
        <f>IF(IFERROR(MATCH(Tabela_glavno[[#This Row],[Klasifikacija]],Tabela_mesanica_190204[Klasifikacija],0),0)&gt;0,"DA","NE")</f>
        <v>NE</v>
      </c>
      <c r="I743" s="14" t="str" cm="1">
        <f t="array" ref="I74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3" s="14" t="str">
        <f>IF(IFERROR(MATCH(Tabela_glavno[[#This Row],[Klasifikacija]],Tabela_mesanica_190208[Klasifikacija],0),0)&gt;0,"DA","NE")</f>
        <v>NE</v>
      </c>
      <c r="K743" s="14"/>
      <c r="L743" s="14" t="str">
        <f>IF(IFERROR(MATCH(Tabela_glavno[[#This Row],[Klasifikacija]],Tabela_EKO_03_03_baterije[Klasifikacija],0),0)&gt;0,"DA","NE")</f>
        <v>NE</v>
      </c>
      <c r="M743" s="15"/>
    </row>
    <row r="744" spans="1:13" ht="30" customHeight="1" thickBot="1" x14ac:dyDescent="0.3">
      <c r="A744" s="11" t="s">
        <v>1428</v>
      </c>
      <c r="B744" s="12" t="str">
        <f>INDEX(Tabela_seznam_klasifikacij[Naziv odpadka],MATCH(Tabela_glavno[[#This Row],[Klasifikacija]],Tabela_seznam_klasifikacij[Klasifikacijska številka],0))</f>
        <v>Drugi tovrstni odpadki</v>
      </c>
      <c r="C744" s="12" t="str">
        <f>IFERROR(INDEX(Tabela_porocilo_o_nevarnih_lastnostih[Opomba],MATCH(Tabela_glavno[[#This Row],[Klasifikacija]],Tabela_porocilo_o_nevarnih_lastnostih[Klasifikacija],0)),"NE")</f>
        <v>NE</v>
      </c>
      <c r="D74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4" s="13" t="str">
        <f>INDEX(Tabela_zbiralec_EKOL[Dovoljeno zbiranje],MATCH(Tabela_glavno[[#This Row],[Klasifikacija]],Tabela_zbiralec_EKOL[Klasifikacija],0))</f>
        <v>DA</v>
      </c>
      <c r="F744" s="13" t="str">
        <f>INDEX(Tabela_zbiralec_EKOL[Zbirna mesta],MATCH(Tabela_glavno[[#This Row],[Klasifikacija]],Tabela_zbiralec_EKOL[Klasifikacija],0))</f>
        <v>Laze</v>
      </c>
      <c r="G744" s="13" t="str" cm="1">
        <f t="array" ref="G744">_xlfn.TEXTJOIN(", ",TRUE,IF(Tabela_odstranjevanje[Klasifikacija]=Tabela_glavno[[#This Row],[Klasifikacija]],Tabela_odstranjevanje[Prejemnik],""))</f>
        <v/>
      </c>
      <c r="H744" s="14" t="str">
        <f>IF(IFERROR(MATCH(Tabela_glavno[[#This Row],[Klasifikacija]],Tabela_mesanica_190204[Klasifikacija],0),0)&gt;0,"DA","NE")</f>
        <v>NE</v>
      </c>
      <c r="I744" s="14" t="str" cm="1">
        <f t="array" ref="I74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4" s="14" t="str">
        <f>IF(IFERROR(MATCH(Tabela_glavno[[#This Row],[Klasifikacija]],Tabela_mesanica_190208[Klasifikacija],0),0)&gt;0,"DA","NE")</f>
        <v>NE</v>
      </c>
      <c r="K744" s="14"/>
      <c r="L744" s="14" t="str">
        <f>IF(IFERROR(MATCH(Tabela_glavno[[#This Row],[Klasifikacija]],Tabela_EKO_03_03_baterije[Klasifikacija],0),0)&gt;0,"DA","NE")</f>
        <v>NE</v>
      </c>
      <c r="M744" s="15"/>
    </row>
    <row r="745" spans="1:13" ht="30" customHeight="1" thickBot="1" x14ac:dyDescent="0.3">
      <c r="A745" s="11" t="s">
        <v>1429</v>
      </c>
      <c r="B745" s="12" t="str">
        <f>INDEX(Tabela_seznam_klasifikacij[Naziv odpadka],MATCH(Tabela_glavno[[#This Row],[Klasifikacija]],Tabela_seznam_klasifikacij[Klasifikacijska številka],0))</f>
        <v>Izcedne vode iz odlagališč, ki vsebujejo nevarne snovi</v>
      </c>
      <c r="C745" s="12" t="str">
        <f>IFERROR(INDEX(Tabela_porocilo_o_nevarnih_lastnostih[Opomba],MATCH(Tabela_glavno[[#This Row],[Klasifikacija]],Tabela_porocilo_o_nevarnih_lastnostih[Klasifikacija],0)),"NE")</f>
        <v>NE</v>
      </c>
      <c r="D74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5" s="13" t="str">
        <f>INDEX(Tabela_zbiralec_EKOL[Dovoljeno zbiranje],MATCH(Tabela_glavno[[#This Row],[Klasifikacija]],Tabela_zbiralec_EKOL[Klasifikacija],0))</f>
        <v>DA</v>
      </c>
      <c r="F745" s="13" t="str">
        <f>INDEX(Tabela_zbiralec_EKOL[Zbirna mesta],MATCH(Tabela_glavno[[#This Row],[Klasifikacija]],Tabela_zbiralec_EKOL[Klasifikacija],0))</f>
        <v>Laze</v>
      </c>
      <c r="G745" s="13" t="str" cm="1">
        <f t="array" ref="G745">_xlfn.TEXTJOIN(", ",TRUE,IF(Tabela_odstranjevanje[Klasifikacija]=Tabela_glavno[[#This Row],[Klasifikacija]],Tabela_odstranjevanje[Prejemnik],""))</f>
        <v/>
      </c>
      <c r="H745" s="14" t="str">
        <f>IF(IFERROR(MATCH(Tabela_glavno[[#This Row],[Klasifikacija]],Tabela_mesanica_190204[Klasifikacija],0),0)&gt;0,"DA","NE")</f>
        <v>NE</v>
      </c>
      <c r="I745" s="14" t="str" cm="1">
        <f t="array" ref="I74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5" s="14" t="str">
        <f>IF(IFERROR(MATCH(Tabela_glavno[[#This Row],[Klasifikacija]],Tabela_mesanica_190208[Klasifikacija],0),0)&gt;0,"DA","NE")</f>
        <v>NE</v>
      </c>
      <c r="K745" s="14"/>
      <c r="L745" s="14" t="str">
        <f>IF(IFERROR(MATCH(Tabela_glavno[[#This Row],[Klasifikacija]],Tabela_EKO_03_03_baterije[Klasifikacija],0),0)&gt;0,"DA","NE")</f>
        <v>NE</v>
      </c>
      <c r="M745" s="15"/>
    </row>
    <row r="746" spans="1:13" ht="30" customHeight="1" thickBot="1" x14ac:dyDescent="0.3">
      <c r="A746" s="11" t="s">
        <v>1430</v>
      </c>
      <c r="B746" s="12" t="str">
        <f>INDEX(Tabela_seznam_klasifikacij[Naziv odpadka],MATCH(Tabela_glavno[[#This Row],[Klasifikacija]],Tabela_seznam_klasifikacij[Klasifikacijska številka],0))</f>
        <v>Izcedne vode iz odlagališč, ki niso navedene pod 19 07 02</v>
      </c>
      <c r="C746" s="12" t="str">
        <f>IFERROR(INDEX(Tabela_porocilo_o_nevarnih_lastnostih[Opomba],MATCH(Tabela_glavno[[#This Row],[Klasifikacija]],Tabela_porocilo_o_nevarnih_lastnostih[Klasifikacija],0)),"NE")</f>
        <v>NE</v>
      </c>
      <c r="D74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6" s="13" t="str">
        <f>INDEX(Tabela_zbiralec_EKOL[Dovoljeno zbiranje],MATCH(Tabela_glavno[[#This Row],[Klasifikacija]],Tabela_zbiralec_EKOL[Klasifikacija],0))</f>
        <v>DA</v>
      </c>
      <c r="F746" s="13" t="str">
        <f>INDEX(Tabela_zbiralec_EKOL[Zbirna mesta],MATCH(Tabela_glavno[[#This Row],[Klasifikacija]],Tabela_zbiralec_EKOL[Klasifikacija],0))</f>
        <v>Laze</v>
      </c>
      <c r="G746" s="13" t="str" cm="1">
        <f t="array" ref="G746">_xlfn.TEXTJOIN(", ",TRUE,IF(Tabela_odstranjevanje[Klasifikacija]=Tabela_glavno[[#This Row],[Klasifikacija]],Tabela_odstranjevanje[Prejemnik],""))</f>
        <v/>
      </c>
      <c r="H746" s="14" t="str">
        <f>IF(IFERROR(MATCH(Tabela_glavno[[#This Row],[Klasifikacija]],Tabela_mesanica_190204[Klasifikacija],0),0)&gt;0,"DA","NE")</f>
        <v>NE</v>
      </c>
      <c r="I746" s="14" t="str" cm="1">
        <f t="array" ref="I74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6" s="14" t="str">
        <f>IF(IFERROR(MATCH(Tabela_glavno[[#This Row],[Klasifikacija]],Tabela_mesanica_190208[Klasifikacija],0),0)&gt;0,"DA","NE")</f>
        <v>NE</v>
      </c>
      <c r="K746" s="14"/>
      <c r="L746" s="14" t="str">
        <f>IF(IFERROR(MATCH(Tabela_glavno[[#This Row],[Klasifikacija]],Tabela_EKO_03_03_baterije[Klasifikacija],0),0)&gt;0,"DA","NE")</f>
        <v>NE</v>
      </c>
      <c r="M746" s="15"/>
    </row>
    <row r="747" spans="1:13" ht="30" customHeight="1" thickBot="1" x14ac:dyDescent="0.3">
      <c r="A747" s="11" t="s">
        <v>1431</v>
      </c>
      <c r="B747" s="12" t="str">
        <f>INDEX(Tabela_seznam_klasifikacij[Naziv odpadka],MATCH(Tabela_glavno[[#This Row],[Klasifikacija]],Tabela_seznam_klasifikacij[Klasifikacijska številka],0))</f>
        <v>Ostanki na grabljah in sitih</v>
      </c>
      <c r="C747" s="12" t="str">
        <f>IFERROR(INDEX(Tabela_porocilo_o_nevarnih_lastnostih[Opomba],MATCH(Tabela_glavno[[#This Row],[Klasifikacija]],Tabela_porocilo_o_nevarnih_lastnostih[Klasifikacija],0)),"NE")</f>
        <v>NE</v>
      </c>
      <c r="D74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7" s="13" t="str">
        <f>INDEX(Tabela_zbiralec_EKOL[Dovoljeno zbiranje],MATCH(Tabela_glavno[[#This Row],[Klasifikacija]],Tabela_zbiralec_EKOL[Klasifikacija],0))</f>
        <v>DA</v>
      </c>
      <c r="F747" s="13" t="str">
        <f>INDEX(Tabela_zbiralec_EKOL[Zbirna mesta],MATCH(Tabela_glavno[[#This Row],[Klasifikacija]],Tabela_zbiralec_EKOL[Klasifikacija],0))</f>
        <v>Laze</v>
      </c>
      <c r="G747" s="13" t="str" cm="1">
        <f t="array" ref="G747">_xlfn.TEXTJOIN(", ",TRUE,IF(Tabela_odstranjevanje[Klasifikacija]=Tabela_glavno[[#This Row],[Klasifikacija]],Tabela_odstranjevanje[Prejemnik],""))</f>
        <v/>
      </c>
      <c r="H747" s="14" t="str">
        <f>IF(IFERROR(MATCH(Tabela_glavno[[#This Row],[Klasifikacija]],Tabela_mesanica_190204[Klasifikacija],0),0)&gt;0,"DA","NE")</f>
        <v>NE</v>
      </c>
      <c r="I747" s="14" t="str" cm="1">
        <f t="array" ref="I74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7" s="14" t="str">
        <f>IF(IFERROR(MATCH(Tabela_glavno[[#This Row],[Klasifikacija]],Tabela_mesanica_190208[Klasifikacija],0),0)&gt;0,"DA","NE")</f>
        <v>NE</v>
      </c>
      <c r="K747" s="14"/>
      <c r="L747" s="14" t="str">
        <f>IF(IFERROR(MATCH(Tabela_glavno[[#This Row],[Klasifikacija]],Tabela_EKO_03_03_baterije[Klasifikacija],0),0)&gt;0,"DA","NE")</f>
        <v>NE</v>
      </c>
      <c r="M747" s="15"/>
    </row>
    <row r="748" spans="1:13" ht="30" customHeight="1" thickBot="1" x14ac:dyDescent="0.3">
      <c r="A748" s="11" t="s">
        <v>1432</v>
      </c>
      <c r="B748" s="12" t="str">
        <f>INDEX(Tabela_seznam_klasifikacij[Naziv odpadka],MATCH(Tabela_glavno[[#This Row],[Klasifikacija]],Tabela_seznam_klasifikacij[Klasifikacijska številka],0))</f>
        <v>Odpadki iz peskolovov</v>
      </c>
      <c r="C748" s="12" t="str">
        <f>IFERROR(INDEX(Tabela_porocilo_o_nevarnih_lastnostih[Opomba],MATCH(Tabela_glavno[[#This Row],[Klasifikacija]],Tabela_porocilo_o_nevarnih_lastnostih[Klasifikacija],0)),"NE")</f>
        <v>NE</v>
      </c>
      <c r="D74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48" s="13" t="str">
        <f>INDEX(Tabela_zbiralec_EKOL[Dovoljeno zbiranje],MATCH(Tabela_glavno[[#This Row],[Klasifikacija]],Tabela_zbiralec_EKOL[Klasifikacija],0))</f>
        <v>DA</v>
      </c>
      <c r="F748" s="13" t="str">
        <f>INDEX(Tabela_zbiralec_EKOL[Zbirna mesta],MATCH(Tabela_glavno[[#This Row],[Klasifikacija]],Tabela_zbiralec_EKOL[Klasifikacija],0))</f>
        <v>Laze</v>
      </c>
      <c r="G748" s="13" t="str" cm="1">
        <f t="array" ref="G748">_xlfn.TEXTJOIN(", ",TRUE,IF(Tabela_odstranjevanje[Klasifikacija]=Tabela_glavno[[#This Row],[Klasifikacija]],Tabela_odstranjevanje[Prejemnik],""))</f>
        <v>Žurbi</v>
      </c>
      <c r="H748" s="14" t="str">
        <f>IF(IFERROR(MATCH(Tabela_glavno[[#This Row],[Klasifikacija]],Tabela_mesanica_190204[Klasifikacija],0),0)&gt;0,"DA","NE")</f>
        <v>NE</v>
      </c>
      <c r="I748" s="14" t="str" cm="1">
        <f t="array" ref="I74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8" s="14" t="str">
        <f>IF(IFERROR(MATCH(Tabela_glavno[[#This Row],[Klasifikacija]],Tabela_mesanica_190208[Klasifikacija],0),0)&gt;0,"DA","NE")</f>
        <v>NE</v>
      </c>
      <c r="K748" s="14"/>
      <c r="L748" s="14" t="str">
        <f>IF(IFERROR(MATCH(Tabela_glavno[[#This Row],[Klasifikacija]],Tabela_EKO_03_03_baterije[Klasifikacija],0),0)&gt;0,"DA","NE")</f>
        <v>NE</v>
      </c>
      <c r="M748" s="15"/>
    </row>
    <row r="749" spans="1:13" ht="30" customHeight="1" thickBot="1" x14ac:dyDescent="0.3">
      <c r="A749" s="11" t="s">
        <v>1433</v>
      </c>
      <c r="B749" s="12" t="str">
        <f>INDEX(Tabela_seznam_klasifikacij[Naziv odpadka],MATCH(Tabela_glavno[[#This Row],[Klasifikacija]],Tabela_seznam_klasifikacij[Klasifikacijska številka],0))</f>
        <v>Mulji iz čistilnih naprav komunalnih odpadnih voda</v>
      </c>
      <c r="C749" s="12" t="str">
        <f>IFERROR(INDEX(Tabela_porocilo_o_nevarnih_lastnostih[Opomba],MATCH(Tabela_glavno[[#This Row],[Klasifikacija]],Tabela_porocilo_o_nevarnih_lastnostih[Klasifikacija],0)),"NE")</f>
        <v>NE</v>
      </c>
      <c r="D74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49" s="13" t="str">
        <f>INDEX(Tabela_zbiralec_EKOL[Dovoljeno zbiranje],MATCH(Tabela_glavno[[#This Row],[Klasifikacija]],Tabela_zbiralec_EKOL[Klasifikacija],0))</f>
        <v>DA</v>
      </c>
      <c r="F749" s="13" t="str">
        <f>INDEX(Tabela_zbiralec_EKOL[Zbirna mesta],MATCH(Tabela_glavno[[#This Row],[Klasifikacija]],Tabela_zbiralec_EKOL[Klasifikacija],0))</f>
        <v>Laze</v>
      </c>
      <c r="G749" s="13" t="str" cm="1">
        <f t="array" ref="G749">_xlfn.TEXTJOIN(", ",TRUE,IF(Tabela_odstranjevanje[Klasifikacija]=Tabela_glavno[[#This Row],[Klasifikacija]],Tabela_odstranjevanje[Prejemnik],""))</f>
        <v/>
      </c>
      <c r="H749" s="14" t="str">
        <f>IF(IFERROR(MATCH(Tabela_glavno[[#This Row],[Klasifikacija]],Tabela_mesanica_190204[Klasifikacija],0),0)&gt;0,"DA","NE")</f>
        <v>NE</v>
      </c>
      <c r="I749" s="14" t="str" cm="1">
        <f t="array" ref="I74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49" s="14" t="str">
        <f>IF(IFERROR(MATCH(Tabela_glavno[[#This Row],[Klasifikacija]],Tabela_mesanica_190208[Klasifikacija],0),0)&gt;0,"DA","NE")</f>
        <v>NE</v>
      </c>
      <c r="K749" s="14"/>
      <c r="L749" s="14" t="str">
        <f>IF(IFERROR(MATCH(Tabela_glavno[[#This Row],[Klasifikacija]],Tabela_EKO_03_03_baterije[Klasifikacija],0),0)&gt;0,"DA","NE")</f>
        <v>NE</v>
      </c>
      <c r="M749" s="15"/>
    </row>
    <row r="750" spans="1:13" ht="30" customHeight="1" thickBot="1" x14ac:dyDescent="0.3">
      <c r="A750" s="11" t="s">
        <v>103</v>
      </c>
      <c r="B750" s="12" t="str">
        <f>INDEX(Tabela_seznam_klasifikacij[Naziv odpadka],MATCH(Tabela_glavno[[#This Row],[Klasifikacija]],Tabela_seznam_klasifikacij[Klasifikacijska številka],0))</f>
        <v>Nasičene ali izrabljene smole ionskih izmenjevalnikov</v>
      </c>
      <c r="C750" s="12" t="str">
        <f>IFERROR(INDEX(Tabela_porocilo_o_nevarnih_lastnostih[Opomba],MATCH(Tabela_glavno[[#This Row],[Klasifikacija]],Tabela_porocilo_o_nevarnih_lastnostih[Klasifikacija],0)),"NE")</f>
        <v>NE</v>
      </c>
      <c r="D75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50" s="13" t="str">
        <f>INDEX(Tabela_zbiralec_EKOL[Dovoljeno zbiranje],MATCH(Tabela_glavno[[#This Row],[Klasifikacija]],Tabela_zbiralec_EKOL[Klasifikacija],0))</f>
        <v>DA</v>
      </c>
      <c r="F750" s="13" t="str">
        <f>INDEX(Tabela_zbiralec_EKOL[Zbirna mesta],MATCH(Tabela_glavno[[#This Row],[Klasifikacija]],Tabela_zbiralec_EKOL[Klasifikacija],0))</f>
        <v>Laze</v>
      </c>
      <c r="G750" s="13" t="str" cm="1">
        <f t="array" ref="G750">_xlfn.TEXTJOIN(", ",TRUE,IF(Tabela_odstranjevanje[Klasifikacija]=Tabela_glavno[[#This Row],[Klasifikacija]],Tabela_odstranjevanje[Prejemnik],""))</f>
        <v/>
      </c>
      <c r="H750" s="14" t="str">
        <f>IF(IFERROR(MATCH(Tabela_glavno[[#This Row],[Klasifikacija]],Tabela_mesanica_190204[Klasifikacija],0),0)&gt;0,"DA","NE")</f>
        <v>DA</v>
      </c>
      <c r="I750" s="14" t="str" cm="1">
        <f t="array" ref="I75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750" s="14" t="str">
        <f>IF(IFERROR(MATCH(Tabela_glavno[[#This Row],[Klasifikacija]],Tabela_mesanica_190208[Klasifikacija],0),0)&gt;0,"DA","NE")</f>
        <v>NE</v>
      </c>
      <c r="K750" s="14"/>
      <c r="L750" s="14" t="str">
        <f>IF(IFERROR(MATCH(Tabela_glavno[[#This Row],[Klasifikacija]],Tabela_EKO_03_03_baterije[Klasifikacija],0),0)&gt;0,"DA","NE")</f>
        <v>NE</v>
      </c>
      <c r="M750" s="15"/>
    </row>
    <row r="751" spans="1:13" ht="30" customHeight="1" thickBot="1" x14ac:dyDescent="0.3">
      <c r="A751" s="11" t="s">
        <v>104</v>
      </c>
      <c r="B751" s="12" t="str">
        <f>INDEX(Tabela_seznam_klasifikacij[Naziv odpadka],MATCH(Tabela_glavno[[#This Row],[Klasifikacija]],Tabela_seznam_klasifikacij[Klasifikacijska številka],0))</f>
        <v>Raztopine in mulji iz regeneracije ionskih izmenjevalnikov</v>
      </c>
      <c r="C751" s="12" t="str">
        <f>IFERROR(INDEX(Tabela_porocilo_o_nevarnih_lastnostih[Opomba],MATCH(Tabela_glavno[[#This Row],[Klasifikacija]],Tabela_porocilo_o_nevarnih_lastnostih[Klasifikacija],0)),"NE")</f>
        <v>NE</v>
      </c>
      <c r="D75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51" s="13" t="str">
        <f>INDEX(Tabela_zbiralec_EKOL[Dovoljeno zbiranje],MATCH(Tabela_glavno[[#This Row],[Klasifikacija]],Tabela_zbiralec_EKOL[Klasifikacija],0))</f>
        <v>DA</v>
      </c>
      <c r="F751" s="13" t="str">
        <f>INDEX(Tabela_zbiralec_EKOL[Zbirna mesta],MATCH(Tabela_glavno[[#This Row],[Klasifikacija]],Tabela_zbiralec_EKOL[Klasifikacija],0))</f>
        <v>Laze</v>
      </c>
      <c r="G751" s="13" t="str" cm="1">
        <f t="array" ref="G751">_xlfn.TEXTJOIN(", ",TRUE,IF(Tabela_odstranjevanje[Klasifikacija]=Tabela_glavno[[#This Row],[Klasifikacija]],Tabela_odstranjevanje[Prejemnik],""))</f>
        <v>Kemis</v>
      </c>
      <c r="H751" s="14" t="str">
        <f>IF(IFERROR(MATCH(Tabela_glavno[[#This Row],[Klasifikacija]],Tabela_mesanica_190204[Klasifikacija],0),0)&gt;0,"DA","NE")</f>
        <v>DA</v>
      </c>
      <c r="I751" s="14" t="str" cm="1">
        <f t="array" ref="I75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1" s="14" t="str">
        <f>IF(IFERROR(MATCH(Tabela_glavno[[#This Row],[Klasifikacija]],Tabela_mesanica_190208[Klasifikacija],0),0)&gt;0,"DA","NE")</f>
        <v>NE</v>
      </c>
      <c r="K751" s="14"/>
      <c r="L751" s="14" t="str">
        <f>IF(IFERROR(MATCH(Tabela_glavno[[#This Row],[Klasifikacija]],Tabela_EKO_03_03_baterije[Klasifikacija],0),0)&gt;0,"DA","NE")</f>
        <v>NE</v>
      </c>
      <c r="M751" s="15"/>
    </row>
    <row r="752" spans="1:13" ht="30" customHeight="1" thickBot="1" x14ac:dyDescent="0.3">
      <c r="A752" s="11" t="s">
        <v>1434</v>
      </c>
      <c r="B752" s="12" t="str">
        <f>INDEX(Tabela_seznam_klasifikacij[Naziv odpadka],MATCH(Tabela_glavno[[#This Row],[Klasifikacija]],Tabela_seznam_klasifikacij[Klasifikacijska številka],0))</f>
        <v>Odpadki iz membranskih sistemov, ki vsebujejo nevarne snovi</v>
      </c>
      <c r="C752" s="12" t="str">
        <f>IFERROR(INDEX(Tabela_porocilo_o_nevarnih_lastnostih[Opomba],MATCH(Tabela_glavno[[#This Row],[Klasifikacija]],Tabela_porocilo_o_nevarnih_lastnostih[Klasifikacija],0)),"NE")</f>
        <v>NE</v>
      </c>
      <c r="D75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52" s="13" t="str">
        <f>INDEX(Tabela_zbiralec_EKOL[Dovoljeno zbiranje],MATCH(Tabela_glavno[[#This Row],[Klasifikacija]],Tabela_zbiralec_EKOL[Klasifikacija],0))</f>
        <v>DA</v>
      </c>
      <c r="F752" s="13" t="str">
        <f>INDEX(Tabela_zbiralec_EKOL[Zbirna mesta],MATCH(Tabela_glavno[[#This Row],[Klasifikacija]],Tabela_zbiralec_EKOL[Klasifikacija],0))</f>
        <v>Laze</v>
      </c>
      <c r="G752" s="13" t="str" cm="1">
        <f t="array" ref="G752">_xlfn.TEXTJOIN(", ",TRUE,IF(Tabela_odstranjevanje[Klasifikacija]=Tabela_glavno[[#This Row],[Klasifikacija]],Tabela_odstranjevanje[Prejemnik],""))</f>
        <v/>
      </c>
      <c r="H752" s="14" t="str">
        <f>IF(IFERROR(MATCH(Tabela_glavno[[#This Row],[Klasifikacija]],Tabela_mesanica_190204[Klasifikacija],0),0)&gt;0,"DA","NE")</f>
        <v>NE</v>
      </c>
      <c r="I752" s="14" t="str" cm="1">
        <f t="array" ref="I75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2" s="14" t="str">
        <f>IF(IFERROR(MATCH(Tabela_glavno[[#This Row],[Klasifikacija]],Tabela_mesanica_190208[Klasifikacija],0),0)&gt;0,"DA","NE")</f>
        <v>NE</v>
      </c>
      <c r="K752" s="14"/>
      <c r="L752" s="14" t="str">
        <f>IF(IFERROR(MATCH(Tabela_glavno[[#This Row],[Klasifikacija]],Tabela_EKO_03_03_baterije[Klasifikacija],0),0)&gt;0,"DA","NE")</f>
        <v>NE</v>
      </c>
      <c r="M752" s="15"/>
    </row>
    <row r="753" spans="1:13" ht="30" customHeight="1" thickBot="1" x14ac:dyDescent="0.3">
      <c r="A753" s="11" t="s">
        <v>105</v>
      </c>
      <c r="B753" s="12" t="str">
        <f>INDEX(Tabela_seznam_klasifikacij[Naziv odpadka],MATCH(Tabela_glavno[[#This Row],[Klasifikacija]],Tabela_seznam_klasifikacij[Klasifikacijska številka],0))</f>
        <v>Masti in oljne mešanice iz naprav za ločevanje olja in vode, ki vsebujejo le jedilna olja in masti</v>
      </c>
      <c r="C753" s="12" t="str">
        <f>IFERROR(INDEX(Tabela_porocilo_o_nevarnih_lastnostih[Opomba],MATCH(Tabela_glavno[[#This Row],[Klasifikacija]],Tabela_porocilo_o_nevarnih_lastnostih[Klasifikacija],0)),"NE")</f>
        <v>NE</v>
      </c>
      <c r="D75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53" s="13" t="str">
        <f>INDEX(Tabela_zbiralec_EKOL[Dovoljeno zbiranje],MATCH(Tabela_glavno[[#This Row],[Klasifikacija]],Tabela_zbiralec_EKOL[Klasifikacija],0))</f>
        <v>DA</v>
      </c>
      <c r="F753" s="13" t="str">
        <f>INDEX(Tabela_zbiralec_EKOL[Zbirna mesta],MATCH(Tabela_glavno[[#This Row],[Klasifikacija]],Tabela_zbiralec_EKOL[Klasifikacija],0))</f>
        <v>Laze</v>
      </c>
      <c r="G753" s="13" t="str" cm="1">
        <f t="array" ref="G753">_xlfn.TEXTJOIN(", ",TRUE,IF(Tabela_odstranjevanje[Klasifikacija]=Tabela_glavno[[#This Row],[Klasifikacija]],Tabela_odstranjevanje[Prejemnik],""))</f>
        <v>Koto</v>
      </c>
      <c r="H753" s="14" t="str">
        <f>IF(IFERROR(MATCH(Tabela_glavno[[#This Row],[Klasifikacija]],Tabela_mesanica_190204[Klasifikacija],0),0)&gt;0,"DA","NE")</f>
        <v>NE</v>
      </c>
      <c r="I753" s="14" t="str" cm="1">
        <f t="array" ref="I75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3" s="14" t="str">
        <f>IF(IFERROR(MATCH(Tabela_glavno[[#This Row],[Klasifikacija]],Tabela_mesanica_190208[Klasifikacija],0),0)&gt;0,"DA","NE")</f>
        <v>NE</v>
      </c>
      <c r="K753" s="14"/>
      <c r="L753" s="14" t="str">
        <f>IF(IFERROR(MATCH(Tabela_glavno[[#This Row],[Klasifikacija]],Tabela_EKO_03_03_baterije[Klasifikacija],0),0)&gt;0,"DA","NE")</f>
        <v>NE</v>
      </c>
      <c r="M753" s="15"/>
    </row>
    <row r="754" spans="1:13" ht="30" customHeight="1" thickBot="1" x14ac:dyDescent="0.3">
      <c r="A754" s="11" t="s">
        <v>106</v>
      </c>
      <c r="B754" s="12" t="str">
        <f>INDEX(Tabela_seznam_klasifikacij[Naziv odpadka],MATCH(Tabela_glavno[[#This Row],[Klasifikacija]],Tabela_seznam_klasifikacij[Klasifikacijska številka],0))</f>
        <v>Masti in oljne mešanice iz naprav za ločevanje olja in vode, ki niso navedene pod 19 08 09</v>
      </c>
      <c r="C754" s="12" t="str">
        <f>IFERROR(INDEX(Tabela_porocilo_o_nevarnih_lastnostih[Opomba],MATCH(Tabela_glavno[[#This Row],[Klasifikacija]],Tabela_porocilo_o_nevarnih_lastnostih[Klasifikacija],0)),"NE")</f>
        <v>NE</v>
      </c>
      <c r="D75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54" s="13" t="str">
        <f>INDEX(Tabela_zbiralec_EKOL[Dovoljeno zbiranje],MATCH(Tabela_glavno[[#This Row],[Klasifikacija]],Tabela_zbiralec_EKOL[Klasifikacija],0))</f>
        <v>DA</v>
      </c>
      <c r="F754" s="13" t="str">
        <f>INDEX(Tabela_zbiralec_EKOL[Zbirna mesta],MATCH(Tabela_glavno[[#This Row],[Klasifikacija]],Tabela_zbiralec_EKOL[Klasifikacija],0))</f>
        <v>Laze</v>
      </c>
      <c r="G754" s="13" t="str" cm="1">
        <f t="array" ref="G754">_xlfn.TEXTJOIN(", ",TRUE,IF(Tabela_odstranjevanje[Klasifikacija]=Tabela_glavno[[#This Row],[Klasifikacija]],Tabela_odstranjevanje[Prejemnik],""))</f>
        <v/>
      </c>
      <c r="H754" s="14" t="str">
        <f>IF(IFERROR(MATCH(Tabela_glavno[[#This Row],[Klasifikacija]],Tabela_mesanica_190204[Klasifikacija],0),0)&gt;0,"DA","NE")</f>
        <v>DA</v>
      </c>
      <c r="I754" s="14" t="str" cm="1">
        <f t="array" ref="I75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4" s="14" t="str">
        <f>IF(IFERROR(MATCH(Tabela_glavno[[#This Row],[Klasifikacija]],Tabela_mesanica_190208[Klasifikacija],0),0)&gt;0,"DA","NE")</f>
        <v>NE</v>
      </c>
      <c r="K754" s="14"/>
      <c r="L754" s="14" t="str">
        <f>IF(IFERROR(MATCH(Tabela_glavno[[#This Row],[Klasifikacija]],Tabela_EKO_03_03_baterije[Klasifikacija],0),0)&gt;0,"DA","NE")</f>
        <v>NE</v>
      </c>
      <c r="M754" s="15"/>
    </row>
    <row r="755" spans="1:13" ht="30" customHeight="1" thickBot="1" x14ac:dyDescent="0.3">
      <c r="A755" s="11" t="s">
        <v>107</v>
      </c>
      <c r="B755" s="12" t="str">
        <f>INDEX(Tabela_seznam_klasifikacij[Naziv odpadka],MATCH(Tabela_glavno[[#This Row],[Klasifikacija]],Tabela_seznam_klasifikacij[Klasifikacijska številka],0))</f>
        <v>Mulji iz bioloških čistilnih naprav tehnoloških odpadnih voda, ki vsebujejo nevarne snovi</v>
      </c>
      <c r="C755" s="12" t="str">
        <f>IFERROR(INDEX(Tabela_porocilo_o_nevarnih_lastnostih[Opomba],MATCH(Tabela_glavno[[#This Row],[Klasifikacija]],Tabela_porocilo_o_nevarnih_lastnostih[Klasifikacija],0)),"NE")</f>
        <v>NE</v>
      </c>
      <c r="D75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55" s="13" t="str">
        <f>INDEX(Tabela_zbiralec_EKOL[Dovoljeno zbiranje],MATCH(Tabela_glavno[[#This Row],[Klasifikacija]],Tabela_zbiralec_EKOL[Klasifikacija],0))</f>
        <v>DA</v>
      </c>
      <c r="F755" s="13" t="str">
        <f>INDEX(Tabela_zbiralec_EKOL[Zbirna mesta],MATCH(Tabela_glavno[[#This Row],[Klasifikacija]],Tabela_zbiralec_EKOL[Klasifikacija],0))</f>
        <v>Laze</v>
      </c>
      <c r="G755" s="13" t="str" cm="1">
        <f t="array" ref="G755">_xlfn.TEXTJOIN(", ",TRUE,IF(Tabela_odstranjevanje[Klasifikacija]=Tabela_glavno[[#This Row],[Klasifikacija]],Tabela_odstranjevanje[Prejemnik],""))</f>
        <v/>
      </c>
      <c r="H755" s="14" t="str">
        <f>IF(IFERROR(MATCH(Tabela_glavno[[#This Row],[Klasifikacija]],Tabela_mesanica_190204[Klasifikacija],0),0)&gt;0,"DA","NE")</f>
        <v>DA</v>
      </c>
      <c r="I755" s="14" t="str" cm="1">
        <f t="array" ref="I75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5" s="14" t="str">
        <f>IF(IFERROR(MATCH(Tabela_glavno[[#This Row],[Klasifikacija]],Tabela_mesanica_190208[Klasifikacija],0),0)&gt;0,"DA","NE")</f>
        <v>NE</v>
      </c>
      <c r="K755" s="14"/>
      <c r="L755" s="14" t="str">
        <f>IF(IFERROR(MATCH(Tabela_glavno[[#This Row],[Klasifikacija]],Tabela_EKO_03_03_baterije[Klasifikacija],0),0)&gt;0,"DA","NE")</f>
        <v>NE</v>
      </c>
      <c r="M755" s="15"/>
    </row>
    <row r="756" spans="1:13" ht="30" customHeight="1" thickBot="1" x14ac:dyDescent="0.3">
      <c r="A756" s="11" t="s">
        <v>1435</v>
      </c>
      <c r="B756" s="12" t="str">
        <f>INDEX(Tabela_seznam_klasifikacij[Naziv odpadka],MATCH(Tabela_glavno[[#This Row],[Klasifikacija]],Tabela_seznam_klasifikacij[Klasifikacijska številka],0))</f>
        <v>Mulji iz bioloških čistilnih naprav tehnoloških odpadnih voda, ki niso navedeni pod 19 08 11</v>
      </c>
      <c r="C756" s="12" t="str">
        <f>IFERROR(INDEX(Tabela_porocilo_o_nevarnih_lastnostih[Opomba],MATCH(Tabela_glavno[[#This Row],[Klasifikacija]],Tabela_porocilo_o_nevarnih_lastnostih[Klasifikacija],0)),"NE")</f>
        <v>NE</v>
      </c>
      <c r="D75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56" s="13" t="str">
        <f>INDEX(Tabela_zbiralec_EKOL[Dovoljeno zbiranje],MATCH(Tabela_glavno[[#This Row],[Klasifikacija]],Tabela_zbiralec_EKOL[Klasifikacija],0))</f>
        <v>DA</v>
      </c>
      <c r="F756" s="13" t="str">
        <f>INDEX(Tabela_zbiralec_EKOL[Zbirna mesta],MATCH(Tabela_glavno[[#This Row],[Klasifikacija]],Tabela_zbiralec_EKOL[Klasifikacija],0))</f>
        <v>Laze</v>
      </c>
      <c r="G756" s="13" t="str" cm="1">
        <f t="array" ref="G756">_xlfn.TEXTJOIN(", ",TRUE,IF(Tabela_odstranjevanje[Klasifikacija]=Tabela_glavno[[#This Row],[Klasifikacija]],Tabela_odstranjevanje[Prejemnik],""))</f>
        <v/>
      </c>
      <c r="H756" s="14" t="str">
        <f>IF(IFERROR(MATCH(Tabela_glavno[[#This Row],[Klasifikacija]],Tabela_mesanica_190204[Klasifikacija],0),0)&gt;0,"DA","NE")</f>
        <v>NE</v>
      </c>
      <c r="I756" s="14" t="str" cm="1">
        <f t="array" ref="I75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6" s="14" t="str">
        <f>IF(IFERROR(MATCH(Tabela_glavno[[#This Row],[Klasifikacija]],Tabela_mesanica_190208[Klasifikacija],0),0)&gt;0,"DA","NE")</f>
        <v>NE</v>
      </c>
      <c r="K756" s="14"/>
      <c r="L756" s="14" t="str">
        <f>IF(IFERROR(MATCH(Tabela_glavno[[#This Row],[Klasifikacija]],Tabela_EKO_03_03_baterije[Klasifikacija],0),0)&gt;0,"DA","NE")</f>
        <v>NE</v>
      </c>
      <c r="M756" s="15"/>
    </row>
    <row r="757" spans="1:13" ht="30" customHeight="1" thickBot="1" x14ac:dyDescent="0.3">
      <c r="A757" s="11" t="s">
        <v>188</v>
      </c>
      <c r="B757" s="12" t="str">
        <f>INDEX(Tabela_seznam_klasifikacij[Naziv odpadka],MATCH(Tabela_glavno[[#This Row],[Klasifikacija]],Tabela_seznam_klasifikacij[Klasifikacijska številka],0))</f>
        <v>Mulji iz drugih čistilnih naprav tehnoloških odpadnih voda, ki vsebujejo nevarne snovi</v>
      </c>
      <c r="C757" s="12" t="str">
        <f>IFERROR(INDEX(Tabela_porocilo_o_nevarnih_lastnostih[Opomba],MATCH(Tabela_glavno[[#This Row],[Klasifikacija]],Tabela_porocilo_o_nevarnih_lastnostih[Klasifikacija],0)),"NE")</f>
        <v>NE</v>
      </c>
      <c r="D75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57" s="13" t="str">
        <f>INDEX(Tabela_zbiralec_EKOL[Dovoljeno zbiranje],MATCH(Tabela_glavno[[#This Row],[Klasifikacija]],Tabela_zbiralec_EKOL[Klasifikacija],0))</f>
        <v>DA</v>
      </c>
      <c r="F757" s="13" t="str">
        <f>INDEX(Tabela_zbiralec_EKOL[Zbirna mesta],MATCH(Tabela_glavno[[#This Row],[Klasifikacija]],Tabela_zbiralec_EKOL[Klasifikacija],0))</f>
        <v>Laze</v>
      </c>
      <c r="G757" s="13" t="str" cm="1">
        <f t="array" ref="G757">_xlfn.TEXTJOIN(", ",TRUE,IF(Tabela_odstranjevanje[Klasifikacija]=Tabela_glavno[[#This Row],[Klasifikacija]],Tabela_odstranjevanje[Prejemnik],""))</f>
        <v>Kemis</v>
      </c>
      <c r="H757" s="14" t="str">
        <f>IF(IFERROR(MATCH(Tabela_glavno[[#This Row],[Klasifikacija]],Tabela_mesanica_190204[Klasifikacija],0),0)&gt;0,"DA","NE")</f>
        <v>DA</v>
      </c>
      <c r="I757" s="14" t="str" cm="1">
        <f t="array" ref="I75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7" s="14" t="str">
        <f>IF(IFERROR(MATCH(Tabela_glavno[[#This Row],[Klasifikacija]],Tabela_mesanica_190208[Klasifikacija],0),0)&gt;0,"DA","NE")</f>
        <v>NE</v>
      </c>
      <c r="K757" s="14"/>
      <c r="L757" s="14" t="str">
        <f>IF(IFERROR(MATCH(Tabela_glavno[[#This Row],[Klasifikacija]],Tabela_EKO_03_03_baterije[Klasifikacija],0),0)&gt;0,"DA","NE")</f>
        <v>NE</v>
      </c>
      <c r="M757" s="15"/>
    </row>
    <row r="758" spans="1:13" ht="30" customHeight="1" thickBot="1" x14ac:dyDescent="0.3">
      <c r="A758" s="11" t="s">
        <v>1436</v>
      </c>
      <c r="B758" s="12" t="str">
        <f>INDEX(Tabela_seznam_klasifikacij[Naziv odpadka],MATCH(Tabela_glavno[[#This Row],[Klasifikacija]],Tabela_seznam_klasifikacij[Klasifikacijska številka],0))</f>
        <v>Mulji iz drugih čistilnih naprav tehnoloških odpadnih voda, ki niso navedeni pod 19 08 13</v>
      </c>
      <c r="C758" s="12" t="str">
        <f>IFERROR(INDEX(Tabela_porocilo_o_nevarnih_lastnostih[Opomba],MATCH(Tabela_glavno[[#This Row],[Klasifikacija]],Tabela_porocilo_o_nevarnih_lastnostih[Klasifikacija],0)),"NE")</f>
        <v>NE</v>
      </c>
      <c r="D75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58" s="13" t="str">
        <f>INDEX(Tabela_zbiralec_EKOL[Dovoljeno zbiranje],MATCH(Tabela_glavno[[#This Row],[Klasifikacija]],Tabela_zbiralec_EKOL[Klasifikacija],0))</f>
        <v>DA</v>
      </c>
      <c r="F758" s="13" t="str">
        <f>INDEX(Tabela_zbiralec_EKOL[Zbirna mesta],MATCH(Tabela_glavno[[#This Row],[Klasifikacija]],Tabela_zbiralec_EKOL[Klasifikacija],0))</f>
        <v>Laze</v>
      </c>
      <c r="G758" s="13" t="str" cm="1">
        <f t="array" ref="G758">_xlfn.TEXTJOIN(", ",TRUE,IF(Tabela_odstranjevanje[Klasifikacija]=Tabela_glavno[[#This Row],[Klasifikacija]],Tabela_odstranjevanje[Prejemnik],""))</f>
        <v/>
      </c>
      <c r="H758" s="14" t="str">
        <f>IF(IFERROR(MATCH(Tabela_glavno[[#This Row],[Klasifikacija]],Tabela_mesanica_190204[Klasifikacija],0),0)&gt;0,"DA","NE")</f>
        <v>NE</v>
      </c>
      <c r="I758" s="14" t="str" cm="1">
        <f t="array" ref="I75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8" s="14" t="str">
        <f>IF(IFERROR(MATCH(Tabela_glavno[[#This Row],[Klasifikacija]],Tabela_mesanica_190208[Klasifikacija],0),0)&gt;0,"DA","NE")</f>
        <v>NE</v>
      </c>
      <c r="K758" s="14"/>
      <c r="L758" s="14" t="str">
        <f>IF(IFERROR(MATCH(Tabela_glavno[[#This Row],[Klasifikacija]],Tabela_EKO_03_03_baterije[Klasifikacija],0),0)&gt;0,"DA","NE")</f>
        <v>NE</v>
      </c>
      <c r="M758" s="15"/>
    </row>
    <row r="759" spans="1:13" ht="30" customHeight="1" thickBot="1" x14ac:dyDescent="0.3">
      <c r="A759" s="11" t="s">
        <v>1437</v>
      </c>
      <c r="B759" s="12" t="str">
        <f>INDEX(Tabela_seznam_klasifikacij[Naziv odpadka],MATCH(Tabela_glavno[[#This Row],[Klasifikacija]],Tabela_seznam_klasifikacij[Klasifikacijska številka],0))</f>
        <v>Drugi tovrstni odpadki</v>
      </c>
      <c r="C759" s="12" t="str">
        <f>IFERROR(INDEX(Tabela_porocilo_o_nevarnih_lastnostih[Opomba],MATCH(Tabela_glavno[[#This Row],[Klasifikacija]],Tabela_porocilo_o_nevarnih_lastnostih[Klasifikacija],0)),"NE")</f>
        <v>NE</v>
      </c>
      <c r="D75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59" s="13" t="str">
        <f>INDEX(Tabela_zbiralec_EKOL[Dovoljeno zbiranje],MATCH(Tabela_glavno[[#This Row],[Klasifikacija]],Tabela_zbiralec_EKOL[Klasifikacija],0))</f>
        <v>DA</v>
      </c>
      <c r="F759" s="13" t="str">
        <f>INDEX(Tabela_zbiralec_EKOL[Zbirna mesta],MATCH(Tabela_glavno[[#This Row],[Klasifikacija]],Tabela_zbiralec_EKOL[Klasifikacija],0))</f>
        <v>Laze</v>
      </c>
      <c r="G759" s="13" t="str" cm="1">
        <f t="array" ref="G759">_xlfn.TEXTJOIN(", ",TRUE,IF(Tabela_odstranjevanje[Klasifikacija]=Tabela_glavno[[#This Row],[Klasifikacija]],Tabela_odstranjevanje[Prejemnik],""))</f>
        <v/>
      </c>
      <c r="H759" s="14" t="str">
        <f>IF(IFERROR(MATCH(Tabela_glavno[[#This Row],[Klasifikacija]],Tabela_mesanica_190204[Klasifikacija],0),0)&gt;0,"DA","NE")</f>
        <v>NE</v>
      </c>
      <c r="I759" s="14" t="str" cm="1">
        <f t="array" ref="I75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59" s="14" t="str">
        <f>IF(IFERROR(MATCH(Tabela_glavno[[#This Row],[Klasifikacija]],Tabela_mesanica_190208[Klasifikacija],0),0)&gt;0,"DA","NE")</f>
        <v>NE</v>
      </c>
      <c r="K759" s="14"/>
      <c r="L759" s="14" t="str">
        <f>IF(IFERROR(MATCH(Tabela_glavno[[#This Row],[Klasifikacija]],Tabela_EKO_03_03_baterije[Klasifikacija],0),0)&gt;0,"DA","NE")</f>
        <v>NE</v>
      </c>
      <c r="M759" s="15"/>
    </row>
    <row r="760" spans="1:13" ht="30" customHeight="1" thickBot="1" x14ac:dyDescent="0.3">
      <c r="A760" s="11" t="s">
        <v>1438</v>
      </c>
      <c r="B760" s="12" t="str">
        <f>INDEX(Tabela_seznam_klasifikacij[Naziv odpadka],MATCH(Tabela_glavno[[#This Row],[Klasifikacija]],Tabela_seznam_klasifikacij[Klasifikacijska številka],0))</f>
        <v>Trdni odpadki iz primarnih sit in filtrov</v>
      </c>
      <c r="C760" s="12" t="str">
        <f>IFERROR(INDEX(Tabela_porocilo_o_nevarnih_lastnostih[Opomba],MATCH(Tabela_glavno[[#This Row],[Klasifikacija]],Tabela_porocilo_o_nevarnih_lastnostih[Klasifikacija],0)),"NE")</f>
        <v>NE</v>
      </c>
      <c r="D76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0" s="13" t="str">
        <f>INDEX(Tabela_zbiralec_EKOL[Dovoljeno zbiranje],MATCH(Tabela_glavno[[#This Row],[Klasifikacija]],Tabela_zbiralec_EKOL[Klasifikacija],0))</f>
        <v>DA</v>
      </c>
      <c r="F760" s="13" t="str">
        <f>INDEX(Tabela_zbiralec_EKOL[Zbirna mesta],MATCH(Tabela_glavno[[#This Row],[Klasifikacija]],Tabela_zbiralec_EKOL[Klasifikacija],0))</f>
        <v>Laze</v>
      </c>
      <c r="G760" s="13" t="str" cm="1">
        <f t="array" ref="G760">_xlfn.TEXTJOIN(", ",TRUE,IF(Tabela_odstranjevanje[Klasifikacija]=Tabela_glavno[[#This Row],[Klasifikacija]],Tabela_odstranjevanje[Prejemnik],""))</f>
        <v/>
      </c>
      <c r="H760" s="14" t="str">
        <f>IF(IFERROR(MATCH(Tabela_glavno[[#This Row],[Klasifikacija]],Tabela_mesanica_190204[Klasifikacija],0),0)&gt;0,"DA","NE")</f>
        <v>NE</v>
      </c>
      <c r="I760" s="14" t="str" cm="1">
        <f t="array" ref="I76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0" s="14" t="str">
        <f>IF(IFERROR(MATCH(Tabela_glavno[[#This Row],[Klasifikacija]],Tabela_mesanica_190208[Klasifikacija],0),0)&gt;0,"DA","NE")</f>
        <v>NE</v>
      </c>
      <c r="K760" s="14"/>
      <c r="L760" s="14" t="str">
        <f>IF(IFERROR(MATCH(Tabela_glavno[[#This Row],[Klasifikacija]],Tabela_EKO_03_03_baterije[Klasifikacija],0),0)&gt;0,"DA","NE")</f>
        <v>NE</v>
      </c>
      <c r="M760" s="15"/>
    </row>
    <row r="761" spans="1:13" ht="30" customHeight="1" thickBot="1" x14ac:dyDescent="0.3">
      <c r="A761" s="11" t="s">
        <v>1439</v>
      </c>
      <c r="B761" s="12" t="str">
        <f>INDEX(Tabela_seznam_klasifikacij[Naziv odpadka],MATCH(Tabela_glavno[[#This Row],[Klasifikacija]],Tabela_seznam_klasifikacij[Klasifikacijska številka],0))</f>
        <v>Mulji iz bistrenja vode</v>
      </c>
      <c r="C761" s="12" t="str">
        <f>IFERROR(INDEX(Tabela_porocilo_o_nevarnih_lastnostih[Opomba],MATCH(Tabela_glavno[[#This Row],[Klasifikacija]],Tabela_porocilo_o_nevarnih_lastnostih[Klasifikacija],0)),"NE")</f>
        <v>NE</v>
      </c>
      <c r="D76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1" s="13" t="str">
        <f>INDEX(Tabela_zbiralec_EKOL[Dovoljeno zbiranje],MATCH(Tabela_glavno[[#This Row],[Klasifikacija]],Tabela_zbiralec_EKOL[Klasifikacija],0))</f>
        <v>DA</v>
      </c>
      <c r="F761" s="13" t="str">
        <f>INDEX(Tabela_zbiralec_EKOL[Zbirna mesta],MATCH(Tabela_glavno[[#This Row],[Klasifikacija]],Tabela_zbiralec_EKOL[Klasifikacija],0))</f>
        <v>Laze</v>
      </c>
      <c r="G761" s="13" t="str" cm="1">
        <f t="array" ref="G761">_xlfn.TEXTJOIN(", ",TRUE,IF(Tabela_odstranjevanje[Klasifikacija]=Tabela_glavno[[#This Row],[Klasifikacija]],Tabela_odstranjevanje[Prejemnik],""))</f>
        <v/>
      </c>
      <c r="H761" s="14" t="str">
        <f>IF(IFERROR(MATCH(Tabela_glavno[[#This Row],[Klasifikacija]],Tabela_mesanica_190204[Klasifikacija],0),0)&gt;0,"DA","NE")</f>
        <v>NE</v>
      </c>
      <c r="I761" s="14" t="str" cm="1">
        <f t="array" ref="I76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1" s="14" t="str">
        <f>IF(IFERROR(MATCH(Tabela_glavno[[#This Row],[Klasifikacija]],Tabela_mesanica_190208[Klasifikacija],0),0)&gt;0,"DA","NE")</f>
        <v>NE</v>
      </c>
      <c r="K761" s="14"/>
      <c r="L761" s="14" t="str">
        <f>IF(IFERROR(MATCH(Tabela_glavno[[#This Row],[Klasifikacija]],Tabela_EKO_03_03_baterije[Klasifikacija],0),0)&gt;0,"DA","NE")</f>
        <v>NE</v>
      </c>
      <c r="M761" s="15"/>
    </row>
    <row r="762" spans="1:13" ht="30" customHeight="1" thickBot="1" x14ac:dyDescent="0.3">
      <c r="A762" s="11" t="s">
        <v>1440</v>
      </c>
      <c r="B762" s="12" t="str">
        <f>INDEX(Tabela_seznam_klasifikacij[Naziv odpadka],MATCH(Tabela_glavno[[#This Row],[Klasifikacija]],Tabela_seznam_klasifikacij[Klasifikacijska številka],0))</f>
        <v>Mulji iz dekarbonacije</v>
      </c>
      <c r="C762" s="12" t="str">
        <f>IFERROR(INDEX(Tabela_porocilo_o_nevarnih_lastnostih[Opomba],MATCH(Tabela_glavno[[#This Row],[Klasifikacija]],Tabela_porocilo_o_nevarnih_lastnostih[Klasifikacija],0)),"NE")</f>
        <v>NE</v>
      </c>
      <c r="D76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2" s="13" t="str">
        <f>INDEX(Tabela_zbiralec_EKOL[Dovoljeno zbiranje],MATCH(Tabela_glavno[[#This Row],[Klasifikacija]],Tabela_zbiralec_EKOL[Klasifikacija],0))</f>
        <v>DA</v>
      </c>
      <c r="F762" s="13" t="str">
        <f>INDEX(Tabela_zbiralec_EKOL[Zbirna mesta],MATCH(Tabela_glavno[[#This Row],[Klasifikacija]],Tabela_zbiralec_EKOL[Klasifikacija],0))</f>
        <v>Laze</v>
      </c>
      <c r="G762" s="13" t="str" cm="1">
        <f t="array" ref="G762">_xlfn.TEXTJOIN(", ",TRUE,IF(Tabela_odstranjevanje[Klasifikacija]=Tabela_glavno[[#This Row],[Klasifikacija]],Tabela_odstranjevanje[Prejemnik],""))</f>
        <v/>
      </c>
      <c r="H762" s="14" t="str">
        <f>IF(IFERROR(MATCH(Tabela_glavno[[#This Row],[Klasifikacija]],Tabela_mesanica_190204[Klasifikacija],0),0)&gt;0,"DA","NE")</f>
        <v>NE</v>
      </c>
      <c r="I762" s="14" t="str" cm="1">
        <f t="array" ref="I76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2" s="14" t="str">
        <f>IF(IFERROR(MATCH(Tabela_glavno[[#This Row],[Klasifikacija]],Tabela_mesanica_190208[Klasifikacija],0),0)&gt;0,"DA","NE")</f>
        <v>NE</v>
      </c>
      <c r="K762" s="14"/>
      <c r="L762" s="14" t="str">
        <f>IF(IFERROR(MATCH(Tabela_glavno[[#This Row],[Klasifikacija]],Tabela_EKO_03_03_baterije[Klasifikacija],0),0)&gt;0,"DA","NE")</f>
        <v>NE</v>
      </c>
      <c r="M762" s="15"/>
    </row>
    <row r="763" spans="1:13" ht="30" customHeight="1" thickBot="1" x14ac:dyDescent="0.3">
      <c r="A763" s="11" t="s">
        <v>190</v>
      </c>
      <c r="B763" s="12" t="str">
        <f>INDEX(Tabela_seznam_klasifikacij[Naziv odpadka],MATCH(Tabela_glavno[[#This Row],[Klasifikacija]],Tabela_seznam_klasifikacij[Klasifikacijska številka],0))</f>
        <v>Izrabljeno aktivno oglje</v>
      </c>
      <c r="C763" s="12" t="str">
        <f>IFERROR(INDEX(Tabela_porocilo_o_nevarnih_lastnostih[Opomba],MATCH(Tabela_glavno[[#This Row],[Klasifikacija]],Tabela_porocilo_o_nevarnih_lastnostih[Klasifikacija],0)),"NE")</f>
        <v>NE</v>
      </c>
      <c r="D76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3" s="13" t="str">
        <f>INDEX(Tabela_zbiralec_EKOL[Dovoljeno zbiranje],MATCH(Tabela_glavno[[#This Row],[Klasifikacija]],Tabela_zbiralec_EKOL[Klasifikacija],0))</f>
        <v>DA</v>
      </c>
      <c r="F763" s="13" t="str">
        <f>INDEX(Tabela_zbiralec_EKOL[Zbirna mesta],MATCH(Tabela_glavno[[#This Row],[Klasifikacija]],Tabela_zbiralec_EKOL[Klasifikacija],0))</f>
        <v>Laze</v>
      </c>
      <c r="G763" s="13" t="str" cm="1">
        <f t="array" ref="G763">_xlfn.TEXTJOIN(", ",TRUE,IF(Tabela_odstranjevanje[Klasifikacija]=Tabela_glavno[[#This Row],[Klasifikacija]],Tabela_odstranjevanje[Prejemnik],""))</f>
        <v/>
      </c>
      <c r="H763" s="14" t="str">
        <f>IF(IFERROR(MATCH(Tabela_glavno[[#This Row],[Klasifikacija]],Tabela_mesanica_190204[Klasifikacija],0),0)&gt;0,"DA","NE")</f>
        <v>DA</v>
      </c>
      <c r="I763" s="14" t="str" cm="1">
        <f t="array" ref="I76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3" s="14" t="str">
        <f>IF(IFERROR(MATCH(Tabela_glavno[[#This Row],[Klasifikacija]],Tabela_mesanica_190208[Klasifikacija],0),0)&gt;0,"DA","NE")</f>
        <v>NE</v>
      </c>
      <c r="K763" s="14"/>
      <c r="L763" s="14" t="str">
        <f>IF(IFERROR(MATCH(Tabela_glavno[[#This Row],[Klasifikacija]],Tabela_EKO_03_03_baterije[Klasifikacija],0),0)&gt;0,"DA","NE")</f>
        <v>NE</v>
      </c>
      <c r="M763" s="15"/>
    </row>
    <row r="764" spans="1:13" ht="30" customHeight="1" thickBot="1" x14ac:dyDescent="0.3">
      <c r="A764" s="11" t="s">
        <v>189</v>
      </c>
      <c r="B764" s="12" t="str">
        <f>INDEX(Tabela_seznam_klasifikacij[Naziv odpadka],MATCH(Tabela_glavno[[#This Row],[Klasifikacija]],Tabela_seznam_klasifikacij[Klasifikacijska številka],0))</f>
        <v>Nasičene ali izrabljene smole ionskih izmenjevalnikov</v>
      </c>
      <c r="C764" s="12" t="str">
        <f>IFERROR(INDEX(Tabela_porocilo_o_nevarnih_lastnostih[Opomba],MATCH(Tabela_glavno[[#This Row],[Klasifikacija]],Tabela_porocilo_o_nevarnih_lastnostih[Klasifikacija],0)),"NE")</f>
        <v>NE</v>
      </c>
      <c r="D76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64" s="13" t="str">
        <f>INDEX(Tabela_zbiralec_EKOL[Dovoljeno zbiranje],MATCH(Tabela_glavno[[#This Row],[Klasifikacija]],Tabela_zbiralec_EKOL[Klasifikacija],0))</f>
        <v>DA</v>
      </c>
      <c r="F764" s="13" t="str">
        <f>INDEX(Tabela_zbiralec_EKOL[Zbirna mesta],MATCH(Tabela_glavno[[#This Row],[Klasifikacija]],Tabela_zbiralec_EKOL[Klasifikacija],0))</f>
        <v>Laze</v>
      </c>
      <c r="G764" s="13" t="str" cm="1">
        <f t="array" ref="G764">_xlfn.TEXTJOIN(", ",TRUE,IF(Tabela_odstranjevanje[Klasifikacija]=Tabela_glavno[[#This Row],[Klasifikacija]],Tabela_odstranjevanje[Prejemnik],""))</f>
        <v>Kemis</v>
      </c>
      <c r="H764" s="14" t="str">
        <f>IF(IFERROR(MATCH(Tabela_glavno[[#This Row],[Klasifikacija]],Tabela_mesanica_190204[Klasifikacija],0),0)&gt;0,"DA","NE")</f>
        <v>DA</v>
      </c>
      <c r="I764" s="14" t="str" cm="1">
        <f t="array" ref="I76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4" s="14" t="str">
        <f>IF(IFERROR(MATCH(Tabela_glavno[[#This Row],[Klasifikacija]],Tabela_mesanica_190208[Klasifikacija],0),0)&gt;0,"DA","NE")</f>
        <v>NE</v>
      </c>
      <c r="K764" s="14"/>
      <c r="L764" s="14" t="str">
        <f>IF(IFERROR(MATCH(Tabela_glavno[[#This Row],[Klasifikacija]],Tabela_EKO_03_03_baterije[Klasifikacija],0),0)&gt;0,"DA","NE")</f>
        <v>NE</v>
      </c>
      <c r="M764" s="15"/>
    </row>
    <row r="765" spans="1:13" ht="30" customHeight="1" thickBot="1" x14ac:dyDescent="0.3">
      <c r="A765" s="11" t="s">
        <v>1441</v>
      </c>
      <c r="B765" s="12" t="str">
        <f>INDEX(Tabela_seznam_klasifikacij[Naziv odpadka],MATCH(Tabela_glavno[[#This Row],[Klasifikacija]],Tabela_seznam_klasifikacij[Klasifikacijska številka],0))</f>
        <v>Raztopine in mulji iz regeneracije ionskih izmenjevalnikov</v>
      </c>
      <c r="C765" s="12" t="str">
        <f>IFERROR(INDEX(Tabela_porocilo_o_nevarnih_lastnostih[Opomba],MATCH(Tabela_glavno[[#This Row],[Klasifikacija]],Tabela_porocilo_o_nevarnih_lastnostih[Klasifikacija],0)),"NE")</f>
        <v>NE</v>
      </c>
      <c r="D76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5" s="13" t="str">
        <f>INDEX(Tabela_zbiralec_EKOL[Dovoljeno zbiranje],MATCH(Tabela_glavno[[#This Row],[Klasifikacija]],Tabela_zbiralec_EKOL[Klasifikacija],0))</f>
        <v>DA</v>
      </c>
      <c r="F765" s="13" t="str">
        <f>INDEX(Tabela_zbiralec_EKOL[Zbirna mesta],MATCH(Tabela_glavno[[#This Row],[Klasifikacija]],Tabela_zbiralec_EKOL[Klasifikacija],0))</f>
        <v>Laze</v>
      </c>
      <c r="G765" s="13" t="str" cm="1">
        <f t="array" ref="G765">_xlfn.TEXTJOIN(", ",TRUE,IF(Tabela_odstranjevanje[Klasifikacija]=Tabela_glavno[[#This Row],[Klasifikacija]],Tabela_odstranjevanje[Prejemnik],""))</f>
        <v/>
      </c>
      <c r="H765" s="14" t="str">
        <f>IF(IFERROR(MATCH(Tabela_glavno[[#This Row],[Klasifikacija]],Tabela_mesanica_190204[Klasifikacija],0),0)&gt;0,"DA","NE")</f>
        <v>NE</v>
      </c>
      <c r="I765" s="14" t="str" cm="1">
        <f t="array" ref="I76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5" s="14" t="str">
        <f>IF(IFERROR(MATCH(Tabela_glavno[[#This Row],[Klasifikacija]],Tabela_mesanica_190208[Klasifikacija],0),0)&gt;0,"DA","NE")</f>
        <v>NE</v>
      </c>
      <c r="K765" s="14"/>
      <c r="L765" s="14" t="str">
        <f>IF(IFERROR(MATCH(Tabela_glavno[[#This Row],[Klasifikacija]],Tabela_EKO_03_03_baterije[Klasifikacija],0),0)&gt;0,"DA","NE")</f>
        <v>NE</v>
      </c>
      <c r="M765" s="15"/>
    </row>
    <row r="766" spans="1:13" ht="30" customHeight="1" thickBot="1" x14ac:dyDescent="0.3">
      <c r="A766" s="11" t="s">
        <v>1442</v>
      </c>
      <c r="B766" s="12" t="str">
        <f>INDEX(Tabela_seznam_klasifikacij[Naziv odpadka],MATCH(Tabela_glavno[[#This Row],[Klasifikacija]],Tabela_seznam_klasifikacij[Klasifikacijska številka],0))</f>
        <v>Drugi tovrstni odpadki</v>
      </c>
      <c r="C766" s="12" t="str">
        <f>IFERROR(INDEX(Tabela_porocilo_o_nevarnih_lastnostih[Opomba],MATCH(Tabela_glavno[[#This Row],[Klasifikacija]],Tabela_porocilo_o_nevarnih_lastnostih[Klasifikacija],0)),"NE")</f>
        <v>NE</v>
      </c>
      <c r="D76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6" s="13" t="str">
        <f>INDEX(Tabela_zbiralec_EKOL[Dovoljeno zbiranje],MATCH(Tabela_glavno[[#This Row],[Klasifikacija]],Tabela_zbiralec_EKOL[Klasifikacija],0))</f>
        <v>DA</v>
      </c>
      <c r="F766" s="13" t="str">
        <f>INDEX(Tabela_zbiralec_EKOL[Zbirna mesta],MATCH(Tabela_glavno[[#This Row],[Klasifikacija]],Tabela_zbiralec_EKOL[Klasifikacija],0))</f>
        <v>Laze</v>
      </c>
      <c r="G766" s="13" t="str" cm="1">
        <f t="array" ref="G766">_xlfn.TEXTJOIN(", ",TRUE,IF(Tabela_odstranjevanje[Klasifikacija]=Tabela_glavno[[#This Row],[Klasifikacija]],Tabela_odstranjevanje[Prejemnik],""))</f>
        <v/>
      </c>
      <c r="H766" s="14" t="str">
        <f>IF(IFERROR(MATCH(Tabela_glavno[[#This Row],[Klasifikacija]],Tabela_mesanica_190204[Klasifikacija],0),0)&gt;0,"DA","NE")</f>
        <v>NE</v>
      </c>
      <c r="I766" s="14" t="str" cm="1">
        <f t="array" ref="I76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6" s="14" t="str">
        <f>IF(IFERROR(MATCH(Tabela_glavno[[#This Row],[Klasifikacija]],Tabela_mesanica_190208[Klasifikacija],0),0)&gt;0,"DA","NE")</f>
        <v>NE</v>
      </c>
      <c r="K766" s="14"/>
      <c r="L766" s="14" t="str">
        <f>IF(IFERROR(MATCH(Tabela_glavno[[#This Row],[Klasifikacija]],Tabela_EKO_03_03_baterije[Klasifikacija],0),0)&gt;0,"DA","NE")</f>
        <v>NE</v>
      </c>
      <c r="M766" s="15"/>
    </row>
    <row r="767" spans="1:13" ht="30" customHeight="1" thickBot="1" x14ac:dyDescent="0.3">
      <c r="A767" s="11" t="s">
        <v>1443</v>
      </c>
      <c r="B767" s="12" t="str">
        <f>INDEX(Tabela_seznam_klasifikacij[Naziv odpadka],MATCH(Tabela_glavno[[#This Row],[Klasifikacija]],Tabela_seznam_klasifikacij[Klasifikacijska številka],0))</f>
        <v>Odpadno železo in jeklo</v>
      </c>
      <c r="C767" s="12" t="str">
        <f>IFERROR(INDEX(Tabela_porocilo_o_nevarnih_lastnostih[Opomba],MATCH(Tabela_glavno[[#This Row],[Klasifikacija]],Tabela_porocilo_o_nevarnih_lastnostih[Klasifikacija],0)),"NE")</f>
        <v>NE</v>
      </c>
      <c r="D76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7" s="13" t="str">
        <f>INDEX(Tabela_zbiralec_EKOL[Dovoljeno zbiranje],MATCH(Tabela_glavno[[#This Row],[Klasifikacija]],Tabela_zbiralec_EKOL[Klasifikacija],0))</f>
        <v>DA</v>
      </c>
      <c r="F767" s="13" t="str">
        <f>INDEX(Tabela_zbiralec_EKOL[Zbirna mesta],MATCH(Tabela_glavno[[#This Row],[Klasifikacija]],Tabela_zbiralec_EKOL[Klasifikacija],0))</f>
        <v>Laze</v>
      </c>
      <c r="G767" s="13" t="str" cm="1">
        <f t="array" ref="G767">_xlfn.TEXTJOIN(", ",TRUE,IF(Tabela_odstranjevanje[Klasifikacija]=Tabela_glavno[[#This Row],[Klasifikacija]],Tabela_odstranjevanje[Prejemnik],""))</f>
        <v/>
      </c>
      <c r="H767" s="14" t="str">
        <f>IF(IFERROR(MATCH(Tabela_glavno[[#This Row],[Klasifikacija]],Tabela_mesanica_190204[Klasifikacija],0),0)&gt;0,"DA","NE")</f>
        <v>NE</v>
      </c>
      <c r="I767" s="14" t="str" cm="1">
        <f t="array" ref="I76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7" s="14" t="str">
        <f>IF(IFERROR(MATCH(Tabela_glavno[[#This Row],[Klasifikacija]],Tabela_mesanica_190208[Klasifikacija],0),0)&gt;0,"DA","NE")</f>
        <v>NE</v>
      </c>
      <c r="K767" s="14"/>
      <c r="L767" s="14" t="str">
        <f>IF(IFERROR(MATCH(Tabela_glavno[[#This Row],[Klasifikacija]],Tabela_EKO_03_03_baterije[Klasifikacija],0),0)&gt;0,"DA","NE")</f>
        <v>NE</v>
      </c>
      <c r="M767" s="15"/>
    </row>
    <row r="768" spans="1:13" ht="30" customHeight="1" thickBot="1" x14ac:dyDescent="0.3">
      <c r="A768" s="11" t="s">
        <v>1444</v>
      </c>
      <c r="B768" s="12" t="str">
        <f>INDEX(Tabela_seznam_klasifikacij[Naziv odpadka],MATCH(Tabela_glavno[[#This Row],[Klasifikacija]],Tabela_seznam_klasifikacij[Klasifikacijska številka],0))</f>
        <v>Odpadne barvne kovine</v>
      </c>
      <c r="C768" s="12" t="str">
        <f>IFERROR(INDEX(Tabela_porocilo_o_nevarnih_lastnostih[Opomba],MATCH(Tabela_glavno[[#This Row],[Klasifikacija]],Tabela_porocilo_o_nevarnih_lastnostih[Klasifikacija],0)),"NE")</f>
        <v>NE</v>
      </c>
      <c r="D76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8" s="13" t="str">
        <f>INDEX(Tabela_zbiralec_EKOL[Dovoljeno zbiranje],MATCH(Tabela_glavno[[#This Row],[Klasifikacija]],Tabela_zbiralec_EKOL[Klasifikacija],0))</f>
        <v>DA</v>
      </c>
      <c r="F768" s="13" t="str">
        <f>INDEX(Tabela_zbiralec_EKOL[Zbirna mesta],MATCH(Tabela_glavno[[#This Row],[Klasifikacija]],Tabela_zbiralec_EKOL[Klasifikacija],0))</f>
        <v>Laze</v>
      </c>
      <c r="G768" s="13" t="str" cm="1">
        <f t="array" ref="G768">_xlfn.TEXTJOIN(", ",TRUE,IF(Tabela_odstranjevanje[Klasifikacija]=Tabela_glavno[[#This Row],[Klasifikacija]],Tabela_odstranjevanje[Prejemnik],""))</f>
        <v/>
      </c>
      <c r="H768" s="14" t="str">
        <f>IF(IFERROR(MATCH(Tabela_glavno[[#This Row],[Klasifikacija]],Tabela_mesanica_190204[Klasifikacija],0),0)&gt;0,"DA","NE")</f>
        <v>NE</v>
      </c>
      <c r="I768" s="14" t="str" cm="1">
        <f t="array" ref="I76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8" s="14" t="str">
        <f>IF(IFERROR(MATCH(Tabela_glavno[[#This Row],[Klasifikacija]],Tabela_mesanica_190208[Klasifikacija],0),0)&gt;0,"DA","NE")</f>
        <v>NE</v>
      </c>
      <c r="K768" s="14"/>
      <c r="L768" s="14" t="str">
        <f>IF(IFERROR(MATCH(Tabela_glavno[[#This Row],[Klasifikacija]],Tabela_EKO_03_03_baterije[Klasifikacija],0),0)&gt;0,"DA","NE")</f>
        <v>NE</v>
      </c>
      <c r="M768" s="15"/>
    </row>
    <row r="769" spans="1:13" ht="30" customHeight="1" thickBot="1" x14ac:dyDescent="0.3">
      <c r="A769" s="11" t="s">
        <v>1445</v>
      </c>
      <c r="B769" s="12" t="str">
        <f>INDEX(Tabela_seznam_klasifikacij[Naziv odpadka],MATCH(Tabela_glavno[[#This Row],[Klasifikacija]],Tabela_seznam_klasifikacij[Klasifikacijska številka],0))</f>
        <v>Lahka šredrska frakcija in prah, ki vsebujeta nevarne snovi</v>
      </c>
      <c r="C769" s="12" t="str">
        <f>IFERROR(INDEX(Tabela_porocilo_o_nevarnih_lastnostih[Opomba],MATCH(Tabela_glavno[[#This Row],[Klasifikacija]],Tabela_porocilo_o_nevarnih_lastnostih[Klasifikacija],0)),"NE")</f>
        <v>NE</v>
      </c>
      <c r="D76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69" s="13" t="str">
        <f>INDEX(Tabela_zbiralec_EKOL[Dovoljeno zbiranje],MATCH(Tabela_glavno[[#This Row],[Klasifikacija]],Tabela_zbiralec_EKOL[Klasifikacija],0))</f>
        <v>DA</v>
      </c>
      <c r="F769" s="13" t="str">
        <f>INDEX(Tabela_zbiralec_EKOL[Zbirna mesta],MATCH(Tabela_glavno[[#This Row],[Klasifikacija]],Tabela_zbiralec_EKOL[Klasifikacija],0))</f>
        <v>Laze</v>
      </c>
      <c r="G769" s="13" t="str" cm="1">
        <f t="array" ref="G769">_xlfn.TEXTJOIN(", ",TRUE,IF(Tabela_odstranjevanje[Klasifikacija]=Tabela_glavno[[#This Row],[Klasifikacija]],Tabela_odstranjevanje[Prejemnik],""))</f>
        <v/>
      </c>
      <c r="H769" s="14" t="str">
        <f>IF(IFERROR(MATCH(Tabela_glavno[[#This Row],[Klasifikacija]],Tabela_mesanica_190204[Klasifikacija],0),0)&gt;0,"DA","NE")</f>
        <v>NE</v>
      </c>
      <c r="I769" s="14" t="str" cm="1">
        <f t="array" ref="I76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69" s="14" t="str">
        <f>IF(IFERROR(MATCH(Tabela_glavno[[#This Row],[Klasifikacija]],Tabela_mesanica_190208[Klasifikacija],0),0)&gt;0,"DA","NE")</f>
        <v>NE</v>
      </c>
      <c r="K769" s="14"/>
      <c r="L769" s="14" t="str">
        <f>IF(IFERROR(MATCH(Tabela_glavno[[#This Row],[Klasifikacija]],Tabela_EKO_03_03_baterije[Klasifikacija],0),0)&gt;0,"DA","NE")</f>
        <v>NE</v>
      </c>
      <c r="M769" s="15"/>
    </row>
    <row r="770" spans="1:13" ht="30" customHeight="1" thickBot="1" x14ac:dyDescent="0.3">
      <c r="A770" s="11" t="s">
        <v>1446</v>
      </c>
      <c r="B770" s="12" t="str">
        <f>INDEX(Tabela_seznam_klasifikacij[Naziv odpadka],MATCH(Tabela_glavno[[#This Row],[Klasifikacija]],Tabela_seznam_klasifikacij[Klasifikacijska številka],0))</f>
        <v>Lahka šredrska frakcija in prah, ki nista navedena pod 19 10 03</v>
      </c>
      <c r="C770" s="12" t="str">
        <f>IFERROR(INDEX(Tabela_porocilo_o_nevarnih_lastnostih[Opomba],MATCH(Tabela_glavno[[#This Row],[Klasifikacija]],Tabela_porocilo_o_nevarnih_lastnostih[Klasifikacija],0)),"NE")</f>
        <v>NE</v>
      </c>
      <c r="D77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0" s="13" t="str">
        <f>INDEX(Tabela_zbiralec_EKOL[Dovoljeno zbiranje],MATCH(Tabela_glavno[[#This Row],[Klasifikacija]],Tabela_zbiralec_EKOL[Klasifikacija],0))</f>
        <v>DA</v>
      </c>
      <c r="F770" s="13" t="str">
        <f>INDEX(Tabela_zbiralec_EKOL[Zbirna mesta],MATCH(Tabela_glavno[[#This Row],[Klasifikacija]],Tabela_zbiralec_EKOL[Klasifikacija],0))</f>
        <v>Laze</v>
      </c>
      <c r="G770" s="13" t="str" cm="1">
        <f t="array" ref="G770">_xlfn.TEXTJOIN(", ",TRUE,IF(Tabela_odstranjevanje[Klasifikacija]=Tabela_glavno[[#This Row],[Klasifikacija]],Tabela_odstranjevanje[Prejemnik],""))</f>
        <v/>
      </c>
      <c r="H770" s="14" t="str">
        <f>IF(IFERROR(MATCH(Tabela_glavno[[#This Row],[Klasifikacija]],Tabela_mesanica_190204[Klasifikacija],0),0)&gt;0,"DA","NE")</f>
        <v>NE</v>
      </c>
      <c r="I770" s="14" t="str" cm="1">
        <f t="array" ref="I77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0" s="14" t="str">
        <f>IF(IFERROR(MATCH(Tabela_glavno[[#This Row],[Klasifikacija]],Tabela_mesanica_190208[Klasifikacija],0),0)&gt;0,"DA","NE")</f>
        <v>NE</v>
      </c>
      <c r="K770" s="14"/>
      <c r="L770" s="14" t="str">
        <f>IF(IFERROR(MATCH(Tabela_glavno[[#This Row],[Klasifikacija]],Tabela_EKO_03_03_baterije[Klasifikacija],0),0)&gt;0,"DA","NE")</f>
        <v>NE</v>
      </c>
      <c r="M770" s="15"/>
    </row>
    <row r="771" spans="1:13" ht="30" customHeight="1" thickBot="1" x14ac:dyDescent="0.3">
      <c r="A771" s="11" t="s">
        <v>1447</v>
      </c>
      <c r="B771" s="12" t="str">
        <f>INDEX(Tabela_seznam_klasifikacij[Naziv odpadka],MATCH(Tabela_glavno[[#This Row],[Klasifikacija]],Tabela_seznam_klasifikacij[Klasifikacijska številka],0))</f>
        <v>Druge frakcije, ki vsebujejo nevarne snovi</v>
      </c>
      <c r="C771" s="12" t="str">
        <f>IFERROR(INDEX(Tabela_porocilo_o_nevarnih_lastnostih[Opomba],MATCH(Tabela_glavno[[#This Row],[Klasifikacija]],Tabela_porocilo_o_nevarnih_lastnostih[Klasifikacija],0)),"NE")</f>
        <v>NE</v>
      </c>
      <c r="D77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1" s="13" t="str">
        <f>INDEX(Tabela_zbiralec_EKOL[Dovoljeno zbiranje],MATCH(Tabela_glavno[[#This Row],[Klasifikacija]],Tabela_zbiralec_EKOL[Klasifikacija],0))</f>
        <v>DA</v>
      </c>
      <c r="F771" s="13" t="str">
        <f>INDEX(Tabela_zbiralec_EKOL[Zbirna mesta],MATCH(Tabela_glavno[[#This Row],[Klasifikacija]],Tabela_zbiralec_EKOL[Klasifikacija],0))</f>
        <v>Laze</v>
      </c>
      <c r="G771" s="13" t="str" cm="1">
        <f t="array" ref="G771">_xlfn.TEXTJOIN(", ",TRUE,IF(Tabela_odstranjevanje[Klasifikacija]=Tabela_glavno[[#This Row],[Klasifikacija]],Tabela_odstranjevanje[Prejemnik],""))</f>
        <v/>
      </c>
      <c r="H771" s="14" t="str">
        <f>IF(IFERROR(MATCH(Tabela_glavno[[#This Row],[Klasifikacija]],Tabela_mesanica_190204[Klasifikacija],0),0)&gt;0,"DA","NE")</f>
        <v>NE</v>
      </c>
      <c r="I771" s="14" t="str" cm="1">
        <f t="array" ref="I77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1" s="14" t="str">
        <f>IF(IFERROR(MATCH(Tabela_glavno[[#This Row],[Klasifikacija]],Tabela_mesanica_190208[Klasifikacija],0),0)&gt;0,"DA","NE")</f>
        <v>NE</v>
      </c>
      <c r="K771" s="14"/>
      <c r="L771" s="14" t="str">
        <f>IF(IFERROR(MATCH(Tabela_glavno[[#This Row],[Klasifikacija]],Tabela_EKO_03_03_baterije[Klasifikacija],0),0)&gt;0,"DA","NE")</f>
        <v>NE</v>
      </c>
      <c r="M771" s="15"/>
    </row>
    <row r="772" spans="1:13" ht="30" customHeight="1" thickBot="1" x14ac:dyDescent="0.3">
      <c r="A772" s="11" t="s">
        <v>1448</v>
      </c>
      <c r="B772" s="12" t="str">
        <f>INDEX(Tabela_seznam_klasifikacij[Naziv odpadka],MATCH(Tabela_glavno[[#This Row],[Klasifikacija]],Tabela_seznam_klasifikacij[Klasifikacijska številka],0))</f>
        <v>Druge frakcije, ki niso navedene pod 19 10 05</v>
      </c>
      <c r="C772" s="12" t="str">
        <f>IFERROR(INDEX(Tabela_porocilo_o_nevarnih_lastnostih[Opomba],MATCH(Tabela_glavno[[#This Row],[Klasifikacija]],Tabela_porocilo_o_nevarnih_lastnostih[Klasifikacija],0)),"NE")</f>
        <v>NE</v>
      </c>
      <c r="D77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2" s="13" t="str">
        <f>INDEX(Tabela_zbiralec_EKOL[Dovoljeno zbiranje],MATCH(Tabela_glavno[[#This Row],[Klasifikacija]],Tabela_zbiralec_EKOL[Klasifikacija],0))</f>
        <v>DA</v>
      </c>
      <c r="F772" s="13" t="str">
        <f>INDEX(Tabela_zbiralec_EKOL[Zbirna mesta],MATCH(Tabela_glavno[[#This Row],[Klasifikacija]],Tabela_zbiralec_EKOL[Klasifikacija],0))</f>
        <v>Laze</v>
      </c>
      <c r="G772" s="13" t="str" cm="1">
        <f t="array" ref="G772">_xlfn.TEXTJOIN(", ",TRUE,IF(Tabela_odstranjevanje[Klasifikacija]=Tabela_glavno[[#This Row],[Klasifikacija]],Tabela_odstranjevanje[Prejemnik],""))</f>
        <v/>
      </c>
      <c r="H772" s="14" t="str">
        <f>IF(IFERROR(MATCH(Tabela_glavno[[#This Row],[Klasifikacija]],Tabela_mesanica_190204[Klasifikacija],0),0)&gt;0,"DA","NE")</f>
        <v>NE</v>
      </c>
      <c r="I772" s="14" t="str" cm="1">
        <f t="array" ref="I77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2" s="14" t="str">
        <f>IF(IFERROR(MATCH(Tabela_glavno[[#This Row],[Klasifikacija]],Tabela_mesanica_190208[Klasifikacija],0),0)&gt;0,"DA","NE")</f>
        <v>NE</v>
      </c>
      <c r="K772" s="14"/>
      <c r="L772" s="14" t="str">
        <f>IF(IFERROR(MATCH(Tabela_glavno[[#This Row],[Klasifikacija]],Tabela_EKO_03_03_baterije[Klasifikacija],0),0)&gt;0,"DA","NE")</f>
        <v>NE</v>
      </c>
      <c r="M772" s="15"/>
    </row>
    <row r="773" spans="1:13" ht="30" customHeight="1" thickBot="1" x14ac:dyDescent="0.3">
      <c r="A773" s="11" t="s">
        <v>108</v>
      </c>
      <c r="B773" s="12" t="str">
        <f>INDEX(Tabela_seznam_klasifikacij[Naziv odpadka],MATCH(Tabela_glavno[[#This Row],[Klasifikacija]],Tabela_seznam_klasifikacij[Klasifikacijska številka],0))</f>
        <v>Izrabljene filtrirne zemlje</v>
      </c>
      <c r="C773" s="12" t="str">
        <f>IFERROR(INDEX(Tabela_porocilo_o_nevarnih_lastnostih[Opomba],MATCH(Tabela_glavno[[#This Row],[Klasifikacija]],Tabela_porocilo_o_nevarnih_lastnostih[Klasifikacija],0)),"NE")</f>
        <v>NE</v>
      </c>
      <c r="D77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3" s="13" t="str">
        <f>INDEX(Tabela_zbiralec_EKOL[Dovoljeno zbiranje],MATCH(Tabela_glavno[[#This Row],[Klasifikacija]],Tabela_zbiralec_EKOL[Klasifikacija],0))</f>
        <v>DA</v>
      </c>
      <c r="F773" s="13" t="str">
        <f>INDEX(Tabela_zbiralec_EKOL[Zbirna mesta],MATCH(Tabela_glavno[[#This Row],[Klasifikacija]],Tabela_zbiralec_EKOL[Klasifikacija],0))</f>
        <v>Laze</v>
      </c>
      <c r="G773" s="13" t="str" cm="1">
        <f t="array" ref="G773">_xlfn.TEXTJOIN(", ",TRUE,IF(Tabela_odstranjevanje[Klasifikacija]=Tabela_glavno[[#This Row],[Klasifikacija]],Tabela_odstranjevanje[Prejemnik],""))</f>
        <v/>
      </c>
      <c r="H773" s="14" t="str">
        <f>IF(IFERROR(MATCH(Tabela_glavno[[#This Row],[Klasifikacija]],Tabela_mesanica_190204[Klasifikacija],0),0)&gt;0,"DA","NE")</f>
        <v>DA</v>
      </c>
      <c r="I773" s="14" t="str" cm="1">
        <f t="array" ref="I77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3" s="14" t="str">
        <f>IF(IFERROR(MATCH(Tabela_glavno[[#This Row],[Klasifikacija]],Tabela_mesanica_190208[Klasifikacija],0),0)&gt;0,"DA","NE")</f>
        <v>NE</v>
      </c>
      <c r="K773" s="14"/>
      <c r="L773" s="14" t="str">
        <f>IF(IFERROR(MATCH(Tabela_glavno[[#This Row],[Klasifikacija]],Tabela_EKO_03_03_baterije[Klasifikacija],0),0)&gt;0,"DA","NE")</f>
        <v>NE</v>
      </c>
      <c r="M773" s="15"/>
    </row>
    <row r="774" spans="1:13" ht="30" customHeight="1" thickBot="1" x14ac:dyDescent="0.3">
      <c r="A774" s="11" t="s">
        <v>109</v>
      </c>
      <c r="B774" s="12" t="str">
        <f>INDEX(Tabela_seznam_klasifikacij[Naziv odpadka],MATCH(Tabela_glavno[[#This Row],[Klasifikacija]],Tabela_seznam_klasifikacij[Klasifikacijska številka],0))</f>
        <v>Kisli katrani</v>
      </c>
      <c r="C774" s="12" t="str">
        <f>IFERROR(INDEX(Tabela_porocilo_o_nevarnih_lastnostih[Opomba],MATCH(Tabela_glavno[[#This Row],[Klasifikacija]],Tabela_porocilo_o_nevarnih_lastnostih[Klasifikacija],0)),"NE")</f>
        <v>NE</v>
      </c>
      <c r="D77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4" s="13" t="str">
        <f>INDEX(Tabela_zbiralec_EKOL[Dovoljeno zbiranje],MATCH(Tabela_glavno[[#This Row],[Klasifikacija]],Tabela_zbiralec_EKOL[Klasifikacija],0))</f>
        <v>DA</v>
      </c>
      <c r="F774" s="13" t="str">
        <f>INDEX(Tabela_zbiralec_EKOL[Zbirna mesta],MATCH(Tabela_glavno[[#This Row],[Klasifikacija]],Tabela_zbiralec_EKOL[Klasifikacija],0))</f>
        <v>Laze</v>
      </c>
      <c r="G774" s="13" t="str" cm="1">
        <f t="array" ref="G774">_xlfn.TEXTJOIN(", ",TRUE,IF(Tabela_odstranjevanje[Klasifikacija]=Tabela_glavno[[#This Row],[Klasifikacija]],Tabela_odstranjevanje[Prejemnik],""))</f>
        <v/>
      </c>
      <c r="H774" s="14" t="str">
        <f>IF(IFERROR(MATCH(Tabela_glavno[[#This Row],[Klasifikacija]],Tabela_mesanica_190204[Klasifikacija],0),0)&gt;0,"DA","NE")</f>
        <v>DA</v>
      </c>
      <c r="I774" s="14" t="str" cm="1">
        <f t="array" ref="I77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4" s="14" t="str">
        <f>IF(IFERROR(MATCH(Tabela_glavno[[#This Row],[Klasifikacija]],Tabela_mesanica_190208[Klasifikacija],0),0)&gt;0,"DA","NE")</f>
        <v>NE</v>
      </c>
      <c r="K774" s="14"/>
      <c r="L774" s="14" t="str">
        <f>IF(IFERROR(MATCH(Tabela_glavno[[#This Row],[Klasifikacija]],Tabela_EKO_03_03_baterije[Klasifikacija],0),0)&gt;0,"DA","NE")</f>
        <v>NE</v>
      </c>
      <c r="M774" s="15"/>
    </row>
    <row r="775" spans="1:13" ht="30" customHeight="1" thickBot="1" x14ac:dyDescent="0.3">
      <c r="A775" s="11" t="s">
        <v>1449</v>
      </c>
      <c r="B775" s="12" t="str">
        <f>INDEX(Tabela_seznam_klasifikacij[Naziv odpadka],MATCH(Tabela_glavno[[#This Row],[Klasifikacija]],Tabela_seznam_klasifikacij[Klasifikacijska številka],0))</f>
        <v>Odpadne vodne raztopine</v>
      </c>
      <c r="C775" s="12" t="str">
        <f>IFERROR(INDEX(Tabela_porocilo_o_nevarnih_lastnostih[Opomba],MATCH(Tabela_glavno[[#This Row],[Klasifikacija]],Tabela_porocilo_o_nevarnih_lastnostih[Klasifikacija],0)),"NE")</f>
        <v>NE</v>
      </c>
      <c r="D77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5" s="13" t="str">
        <f>INDEX(Tabela_zbiralec_EKOL[Dovoljeno zbiranje],MATCH(Tabela_glavno[[#This Row],[Klasifikacija]],Tabela_zbiralec_EKOL[Klasifikacija],0))</f>
        <v>DA</v>
      </c>
      <c r="F775" s="13" t="str">
        <f>INDEX(Tabela_zbiralec_EKOL[Zbirna mesta],MATCH(Tabela_glavno[[#This Row],[Klasifikacija]],Tabela_zbiralec_EKOL[Klasifikacija],0))</f>
        <v>Laze</v>
      </c>
      <c r="G775" s="13" t="str" cm="1">
        <f t="array" ref="G775">_xlfn.TEXTJOIN(", ",TRUE,IF(Tabela_odstranjevanje[Klasifikacija]=Tabela_glavno[[#This Row],[Klasifikacija]],Tabela_odstranjevanje[Prejemnik],""))</f>
        <v/>
      </c>
      <c r="H775" s="14" t="str">
        <f>IF(IFERROR(MATCH(Tabela_glavno[[#This Row],[Klasifikacija]],Tabela_mesanica_190204[Klasifikacija],0),0)&gt;0,"DA","NE")</f>
        <v>NE</v>
      </c>
      <c r="I775" s="14" t="str" cm="1">
        <f t="array" ref="I77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5" s="14" t="str">
        <f>IF(IFERROR(MATCH(Tabela_glavno[[#This Row],[Klasifikacija]],Tabela_mesanica_190208[Klasifikacija],0),0)&gt;0,"DA","NE")</f>
        <v>NE</v>
      </c>
      <c r="K775" s="14"/>
      <c r="L775" s="14" t="str">
        <f>IF(IFERROR(MATCH(Tabela_glavno[[#This Row],[Klasifikacija]],Tabela_EKO_03_03_baterije[Klasifikacija],0),0)&gt;0,"DA","NE")</f>
        <v>NE</v>
      </c>
      <c r="M775" s="15"/>
    </row>
    <row r="776" spans="1:13" ht="30" customHeight="1" thickBot="1" x14ac:dyDescent="0.3">
      <c r="A776" s="11" t="s">
        <v>1450</v>
      </c>
      <c r="B776" s="12" t="str">
        <f>INDEX(Tabela_seznam_klasifikacij[Naziv odpadka],MATCH(Tabela_glavno[[#This Row],[Klasifikacija]],Tabela_seznam_klasifikacij[Klasifikacijska številka],0))</f>
        <v>Odpadki iz čiščenja goriva z lugi</v>
      </c>
      <c r="C776" s="12" t="str">
        <f>IFERROR(INDEX(Tabela_porocilo_o_nevarnih_lastnostih[Opomba],MATCH(Tabela_glavno[[#This Row],[Klasifikacija]],Tabela_porocilo_o_nevarnih_lastnostih[Klasifikacija],0)),"NE")</f>
        <v>NE</v>
      </c>
      <c r="D77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6" s="13" t="str">
        <f>INDEX(Tabela_zbiralec_EKOL[Dovoljeno zbiranje],MATCH(Tabela_glavno[[#This Row],[Klasifikacija]],Tabela_zbiralec_EKOL[Klasifikacija],0))</f>
        <v>DA</v>
      </c>
      <c r="F776" s="13" t="str">
        <f>INDEX(Tabela_zbiralec_EKOL[Zbirna mesta],MATCH(Tabela_glavno[[#This Row],[Klasifikacija]],Tabela_zbiralec_EKOL[Klasifikacija],0))</f>
        <v>Laze</v>
      </c>
      <c r="G776" s="13" t="str" cm="1">
        <f t="array" ref="G776">_xlfn.TEXTJOIN(", ",TRUE,IF(Tabela_odstranjevanje[Klasifikacija]=Tabela_glavno[[#This Row],[Klasifikacija]],Tabela_odstranjevanje[Prejemnik],""))</f>
        <v/>
      </c>
      <c r="H776" s="14" t="str">
        <f>IF(IFERROR(MATCH(Tabela_glavno[[#This Row],[Klasifikacija]],Tabela_mesanica_190204[Klasifikacija],0),0)&gt;0,"DA","NE")</f>
        <v>NE</v>
      </c>
      <c r="I776" s="14" t="str" cm="1">
        <f t="array" ref="I77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6" s="14" t="str">
        <f>IF(IFERROR(MATCH(Tabela_glavno[[#This Row],[Klasifikacija]],Tabela_mesanica_190208[Klasifikacija],0),0)&gt;0,"DA","NE")</f>
        <v>NE</v>
      </c>
      <c r="K776" s="14"/>
      <c r="L776" s="14" t="str">
        <f>IF(IFERROR(MATCH(Tabela_glavno[[#This Row],[Klasifikacija]],Tabela_EKO_03_03_baterije[Klasifikacija],0),0)&gt;0,"DA","NE")</f>
        <v>NE</v>
      </c>
      <c r="M776" s="15"/>
    </row>
    <row r="777" spans="1:13" ht="30" customHeight="1" thickBot="1" x14ac:dyDescent="0.3">
      <c r="A777" s="11" t="s">
        <v>110</v>
      </c>
      <c r="B777" s="12" t="str">
        <f>INDEX(Tabela_seznam_klasifikacij[Naziv odpadka],MATCH(Tabela_glavno[[#This Row],[Klasifikacija]],Tabela_seznam_klasifikacij[Klasifikacijska številka],0))</f>
        <v>Mulji iz čiščenja odpadne vode na kraju nastanka, ki vsebujejo nevarne snovi</v>
      </c>
      <c r="C777" s="12" t="str">
        <f>IFERROR(INDEX(Tabela_porocilo_o_nevarnih_lastnostih[Opomba],MATCH(Tabela_glavno[[#This Row],[Klasifikacija]],Tabela_porocilo_o_nevarnih_lastnostih[Klasifikacija],0)),"NE")</f>
        <v>NE</v>
      </c>
      <c r="D77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7" s="13" t="str">
        <f>INDEX(Tabela_zbiralec_EKOL[Dovoljeno zbiranje],MATCH(Tabela_glavno[[#This Row],[Klasifikacija]],Tabela_zbiralec_EKOL[Klasifikacija],0))</f>
        <v>DA</v>
      </c>
      <c r="F777" s="13" t="str">
        <f>INDEX(Tabela_zbiralec_EKOL[Zbirna mesta],MATCH(Tabela_glavno[[#This Row],[Klasifikacija]],Tabela_zbiralec_EKOL[Klasifikacija],0))</f>
        <v>Laze</v>
      </c>
      <c r="G777" s="13" t="str" cm="1">
        <f t="array" ref="G777">_xlfn.TEXTJOIN(", ",TRUE,IF(Tabela_odstranjevanje[Klasifikacija]=Tabela_glavno[[#This Row],[Klasifikacija]],Tabela_odstranjevanje[Prejemnik],""))</f>
        <v/>
      </c>
      <c r="H777" s="14" t="str">
        <f>IF(IFERROR(MATCH(Tabela_glavno[[#This Row],[Klasifikacija]],Tabela_mesanica_190204[Klasifikacija],0),0)&gt;0,"DA","NE")</f>
        <v>DA</v>
      </c>
      <c r="I777" s="14" t="str" cm="1">
        <f t="array" ref="I77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7" s="14" t="str">
        <f>IF(IFERROR(MATCH(Tabela_glavno[[#This Row],[Klasifikacija]],Tabela_mesanica_190208[Klasifikacija],0),0)&gt;0,"DA","NE")</f>
        <v>NE</v>
      </c>
      <c r="K777" s="14"/>
      <c r="L777" s="14" t="str">
        <f>IF(IFERROR(MATCH(Tabela_glavno[[#This Row],[Klasifikacija]],Tabela_EKO_03_03_baterije[Klasifikacija],0),0)&gt;0,"DA","NE")</f>
        <v>NE</v>
      </c>
      <c r="M777" s="15"/>
    </row>
    <row r="778" spans="1:13" ht="30" customHeight="1" thickBot="1" x14ac:dyDescent="0.3">
      <c r="A778" s="11" t="s">
        <v>1451</v>
      </c>
      <c r="B778" s="12" t="str">
        <f>INDEX(Tabela_seznam_klasifikacij[Naziv odpadka],MATCH(Tabela_glavno[[#This Row],[Klasifikacija]],Tabela_seznam_klasifikacij[Klasifikacijska številka],0))</f>
        <v>Mulji iz čiščenja odpadne vode na kraju nastanka, ki niso navedeni pod 19 11 05</v>
      </c>
      <c r="C778" s="12" t="str">
        <f>IFERROR(INDEX(Tabela_porocilo_o_nevarnih_lastnostih[Opomba],MATCH(Tabela_glavno[[#This Row],[Klasifikacija]],Tabela_porocilo_o_nevarnih_lastnostih[Klasifikacija],0)),"NE")</f>
        <v>NE</v>
      </c>
      <c r="D77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8" s="13" t="str">
        <f>INDEX(Tabela_zbiralec_EKOL[Dovoljeno zbiranje],MATCH(Tabela_glavno[[#This Row],[Klasifikacija]],Tabela_zbiralec_EKOL[Klasifikacija],0))</f>
        <v>DA</v>
      </c>
      <c r="F778" s="13" t="str">
        <f>INDEX(Tabela_zbiralec_EKOL[Zbirna mesta],MATCH(Tabela_glavno[[#This Row],[Klasifikacija]],Tabela_zbiralec_EKOL[Klasifikacija],0))</f>
        <v>Laze</v>
      </c>
      <c r="G778" s="13" t="str" cm="1">
        <f t="array" ref="G778">_xlfn.TEXTJOIN(", ",TRUE,IF(Tabela_odstranjevanje[Klasifikacija]=Tabela_glavno[[#This Row],[Klasifikacija]],Tabela_odstranjevanje[Prejemnik],""))</f>
        <v/>
      </c>
      <c r="H778" s="14" t="str">
        <f>IF(IFERROR(MATCH(Tabela_glavno[[#This Row],[Klasifikacija]],Tabela_mesanica_190204[Klasifikacija],0),0)&gt;0,"DA","NE")</f>
        <v>NE</v>
      </c>
      <c r="I778" s="14" t="str" cm="1">
        <f t="array" ref="I77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8" s="14" t="str">
        <f>IF(IFERROR(MATCH(Tabela_glavno[[#This Row],[Klasifikacija]],Tabela_mesanica_190208[Klasifikacija],0),0)&gt;0,"DA","NE")</f>
        <v>NE</v>
      </c>
      <c r="K778" s="14"/>
      <c r="L778" s="14" t="str">
        <f>IF(IFERROR(MATCH(Tabela_glavno[[#This Row],[Klasifikacija]],Tabela_EKO_03_03_baterije[Klasifikacija],0),0)&gt;0,"DA","NE")</f>
        <v>NE</v>
      </c>
      <c r="M778" s="15"/>
    </row>
    <row r="779" spans="1:13" ht="30" customHeight="1" thickBot="1" x14ac:dyDescent="0.3">
      <c r="A779" s="11" t="s">
        <v>1452</v>
      </c>
      <c r="B779" s="12" t="str">
        <f>INDEX(Tabela_seznam_klasifikacij[Naziv odpadka],MATCH(Tabela_glavno[[#This Row],[Klasifikacija]],Tabela_seznam_klasifikacij[Klasifikacijska številka],0))</f>
        <v>Odpadki iz čiščenja odpadnih plinov</v>
      </c>
      <c r="C779" s="12" t="str">
        <f>IFERROR(INDEX(Tabela_porocilo_o_nevarnih_lastnostih[Opomba],MATCH(Tabela_glavno[[#This Row],[Klasifikacija]],Tabela_porocilo_o_nevarnih_lastnostih[Klasifikacija],0)),"NE")</f>
        <v>NE</v>
      </c>
      <c r="D77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79" s="13" t="str">
        <f>INDEX(Tabela_zbiralec_EKOL[Dovoljeno zbiranje],MATCH(Tabela_glavno[[#This Row],[Klasifikacija]],Tabela_zbiralec_EKOL[Klasifikacija],0))</f>
        <v>DA</v>
      </c>
      <c r="F779" s="13" t="str">
        <f>INDEX(Tabela_zbiralec_EKOL[Zbirna mesta],MATCH(Tabela_glavno[[#This Row],[Klasifikacija]],Tabela_zbiralec_EKOL[Klasifikacija],0))</f>
        <v>Laze</v>
      </c>
      <c r="G779" s="13" t="str" cm="1">
        <f t="array" ref="G779">_xlfn.TEXTJOIN(", ",TRUE,IF(Tabela_odstranjevanje[Klasifikacija]=Tabela_glavno[[#This Row],[Klasifikacija]],Tabela_odstranjevanje[Prejemnik],""))</f>
        <v/>
      </c>
      <c r="H779" s="14" t="str">
        <f>IF(IFERROR(MATCH(Tabela_glavno[[#This Row],[Klasifikacija]],Tabela_mesanica_190204[Klasifikacija],0),0)&gt;0,"DA","NE")</f>
        <v>NE</v>
      </c>
      <c r="I779" s="14" t="str" cm="1">
        <f t="array" ref="I77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79" s="14" t="str">
        <f>IF(IFERROR(MATCH(Tabela_glavno[[#This Row],[Klasifikacija]],Tabela_mesanica_190208[Klasifikacija],0),0)&gt;0,"DA","NE")</f>
        <v>NE</v>
      </c>
      <c r="K779" s="14"/>
      <c r="L779" s="14" t="str">
        <f>IF(IFERROR(MATCH(Tabela_glavno[[#This Row],[Klasifikacija]],Tabela_EKO_03_03_baterije[Klasifikacija],0),0)&gt;0,"DA","NE")</f>
        <v>NE</v>
      </c>
      <c r="M779" s="15"/>
    </row>
    <row r="780" spans="1:13" ht="30" customHeight="1" thickBot="1" x14ac:dyDescent="0.3">
      <c r="A780" s="11" t="s">
        <v>1453</v>
      </c>
      <c r="B780" s="12" t="str">
        <f>INDEX(Tabela_seznam_klasifikacij[Naziv odpadka],MATCH(Tabela_glavno[[#This Row],[Klasifikacija]],Tabela_seznam_klasifikacij[Klasifikacijska številka],0))</f>
        <v>Drugi tovrstni odpadki</v>
      </c>
      <c r="C780" s="12" t="str">
        <f>IFERROR(INDEX(Tabela_porocilo_o_nevarnih_lastnostih[Opomba],MATCH(Tabela_glavno[[#This Row],[Klasifikacija]],Tabela_porocilo_o_nevarnih_lastnostih[Klasifikacija],0)),"NE")</f>
        <v>NE</v>
      </c>
      <c r="D78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0" s="13" t="str">
        <f>INDEX(Tabela_zbiralec_EKOL[Dovoljeno zbiranje],MATCH(Tabela_glavno[[#This Row],[Klasifikacija]],Tabela_zbiralec_EKOL[Klasifikacija],0))</f>
        <v>DA</v>
      </c>
      <c r="F780" s="13" t="str">
        <f>INDEX(Tabela_zbiralec_EKOL[Zbirna mesta],MATCH(Tabela_glavno[[#This Row],[Klasifikacija]],Tabela_zbiralec_EKOL[Klasifikacija],0))</f>
        <v>Laze</v>
      </c>
      <c r="G780" s="13" t="str" cm="1">
        <f t="array" ref="G780">_xlfn.TEXTJOIN(", ",TRUE,IF(Tabela_odstranjevanje[Klasifikacija]=Tabela_glavno[[#This Row],[Klasifikacija]],Tabela_odstranjevanje[Prejemnik],""))</f>
        <v/>
      </c>
      <c r="H780" s="14" t="str">
        <f>IF(IFERROR(MATCH(Tabela_glavno[[#This Row],[Klasifikacija]],Tabela_mesanica_190204[Klasifikacija],0),0)&gt;0,"DA","NE")</f>
        <v>NE</v>
      </c>
      <c r="I780" s="14" t="str" cm="1">
        <f t="array" ref="I78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0" s="14" t="str">
        <f>IF(IFERROR(MATCH(Tabela_glavno[[#This Row],[Klasifikacija]],Tabela_mesanica_190208[Klasifikacija],0),0)&gt;0,"DA","NE")</f>
        <v>NE</v>
      </c>
      <c r="K780" s="14"/>
      <c r="L780" s="14" t="str">
        <f>IF(IFERROR(MATCH(Tabela_glavno[[#This Row],[Klasifikacija]],Tabela_EKO_03_03_baterije[Klasifikacija],0),0)&gt;0,"DA","NE")</f>
        <v>NE</v>
      </c>
      <c r="M780" s="15"/>
    </row>
    <row r="781" spans="1:13" ht="30" customHeight="1" thickBot="1" x14ac:dyDescent="0.3">
      <c r="A781" s="11" t="s">
        <v>1454</v>
      </c>
      <c r="B781" s="12" t="str">
        <f>INDEX(Tabela_seznam_klasifikacij[Naziv odpadka],MATCH(Tabela_glavno[[#This Row],[Klasifikacija]],Tabela_seznam_klasifikacij[Klasifikacijska številka],0))</f>
        <v>Papir in karton</v>
      </c>
      <c r="C781" s="12" t="str">
        <f>IFERROR(INDEX(Tabela_porocilo_o_nevarnih_lastnostih[Opomba],MATCH(Tabela_glavno[[#This Row],[Klasifikacija]],Tabela_porocilo_o_nevarnih_lastnostih[Klasifikacija],0)),"NE")</f>
        <v>NE</v>
      </c>
      <c r="D78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1" s="13" t="str">
        <f>INDEX(Tabela_zbiralec_EKOL[Dovoljeno zbiranje],MATCH(Tabela_glavno[[#This Row],[Klasifikacija]],Tabela_zbiralec_EKOL[Klasifikacija],0))</f>
        <v>DA</v>
      </c>
      <c r="F781" s="13" t="str">
        <f>INDEX(Tabela_zbiralec_EKOL[Zbirna mesta],MATCH(Tabela_glavno[[#This Row],[Klasifikacija]],Tabela_zbiralec_EKOL[Klasifikacija],0))</f>
        <v>Laze</v>
      </c>
      <c r="G781" s="13" t="str" cm="1">
        <f t="array" ref="G781">_xlfn.TEXTJOIN(", ",TRUE,IF(Tabela_odstranjevanje[Klasifikacija]=Tabela_glavno[[#This Row],[Klasifikacija]],Tabela_odstranjevanje[Prejemnik],""))</f>
        <v/>
      </c>
      <c r="H781" s="14" t="str">
        <f>IF(IFERROR(MATCH(Tabela_glavno[[#This Row],[Klasifikacija]],Tabela_mesanica_190204[Klasifikacija],0),0)&gt;0,"DA","NE")</f>
        <v>NE</v>
      </c>
      <c r="I781" s="14" t="str" cm="1">
        <f t="array" ref="I78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1" s="14" t="str">
        <f>IF(IFERROR(MATCH(Tabela_glavno[[#This Row],[Klasifikacija]],Tabela_mesanica_190208[Klasifikacija],0),0)&gt;0,"DA","NE")</f>
        <v>NE</v>
      </c>
      <c r="K781" s="14"/>
      <c r="L781" s="14" t="str">
        <f>IF(IFERROR(MATCH(Tabela_glavno[[#This Row],[Klasifikacija]],Tabela_EKO_03_03_baterije[Klasifikacija],0),0)&gt;0,"DA","NE")</f>
        <v>NE</v>
      </c>
      <c r="M781" s="15"/>
    </row>
    <row r="782" spans="1:13" ht="30" customHeight="1" thickBot="1" x14ac:dyDescent="0.3">
      <c r="A782" s="11" t="s">
        <v>1455</v>
      </c>
      <c r="B782" s="12" t="str">
        <f>INDEX(Tabela_seznam_klasifikacij[Naziv odpadka],MATCH(Tabela_glavno[[#This Row],[Klasifikacija]],Tabela_seznam_klasifikacij[Klasifikacijska številka],0))</f>
        <v>Železne kovine</v>
      </c>
      <c r="C782" s="12" t="str">
        <f>IFERROR(INDEX(Tabela_porocilo_o_nevarnih_lastnostih[Opomba],MATCH(Tabela_glavno[[#This Row],[Klasifikacija]],Tabela_porocilo_o_nevarnih_lastnostih[Klasifikacija],0)),"NE")</f>
        <v>NE</v>
      </c>
      <c r="D78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82" s="13" t="str">
        <f>INDEX(Tabela_zbiralec_EKOL[Dovoljeno zbiranje],MATCH(Tabela_glavno[[#This Row],[Klasifikacija]],Tabela_zbiralec_EKOL[Klasifikacija],0))</f>
        <v>DA</v>
      </c>
      <c r="F782" s="13" t="str">
        <f>INDEX(Tabela_zbiralec_EKOL[Zbirna mesta],MATCH(Tabela_glavno[[#This Row],[Klasifikacija]],Tabela_zbiralec_EKOL[Klasifikacija],0))</f>
        <v>Laze</v>
      </c>
      <c r="G782" s="13" t="str" cm="1">
        <f t="array" ref="G782">_xlfn.TEXTJOIN(", ",TRUE,IF(Tabela_odstranjevanje[Klasifikacija]=Tabela_glavno[[#This Row],[Klasifikacija]],Tabela_odstranjevanje[Prejemnik],""))</f>
        <v>Brdo</v>
      </c>
      <c r="H782" s="14" t="str">
        <f>IF(IFERROR(MATCH(Tabela_glavno[[#This Row],[Klasifikacija]],Tabela_mesanica_190204[Klasifikacija],0),0)&gt;0,"DA","NE")</f>
        <v>NE</v>
      </c>
      <c r="I782" s="14" t="str" cm="1">
        <f t="array" ref="I78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2" s="14" t="str">
        <f>IF(IFERROR(MATCH(Tabela_glavno[[#This Row],[Klasifikacija]],Tabela_mesanica_190208[Klasifikacija],0),0)&gt;0,"DA","NE")</f>
        <v>NE</v>
      </c>
      <c r="K782" s="14"/>
      <c r="L782" s="14" t="str">
        <f>IF(IFERROR(MATCH(Tabela_glavno[[#This Row],[Klasifikacija]],Tabela_EKO_03_03_baterije[Klasifikacija],0),0)&gt;0,"DA","NE")</f>
        <v>NE</v>
      </c>
      <c r="M782" s="15"/>
    </row>
    <row r="783" spans="1:13" ht="30" customHeight="1" thickBot="1" x14ac:dyDescent="0.3">
      <c r="A783" s="11" t="s">
        <v>1456</v>
      </c>
      <c r="B783" s="12" t="str">
        <f>INDEX(Tabela_seznam_klasifikacij[Naziv odpadka],MATCH(Tabela_glavno[[#This Row],[Klasifikacija]],Tabela_seznam_klasifikacij[Klasifikacijska številka],0))</f>
        <v>Barvne kovine</v>
      </c>
      <c r="C783" s="12" t="str">
        <f>IFERROR(INDEX(Tabela_porocilo_o_nevarnih_lastnostih[Opomba],MATCH(Tabela_glavno[[#This Row],[Klasifikacija]],Tabela_porocilo_o_nevarnih_lastnostih[Klasifikacija],0)),"NE")</f>
        <v>NE</v>
      </c>
      <c r="D78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3" s="13" t="str">
        <f>INDEX(Tabela_zbiralec_EKOL[Dovoljeno zbiranje],MATCH(Tabela_glavno[[#This Row],[Klasifikacija]],Tabela_zbiralec_EKOL[Klasifikacija],0))</f>
        <v>DA</v>
      </c>
      <c r="F783" s="13" t="str">
        <f>INDEX(Tabela_zbiralec_EKOL[Zbirna mesta],MATCH(Tabela_glavno[[#This Row],[Klasifikacija]],Tabela_zbiralec_EKOL[Klasifikacija],0))</f>
        <v>Laze</v>
      </c>
      <c r="G783" s="13" t="str" cm="1">
        <f t="array" ref="G783">_xlfn.TEXTJOIN(", ",TRUE,IF(Tabela_odstranjevanje[Klasifikacija]=Tabela_glavno[[#This Row],[Klasifikacija]],Tabela_odstranjevanje[Prejemnik],""))</f>
        <v/>
      </c>
      <c r="H783" s="14" t="str">
        <f>IF(IFERROR(MATCH(Tabela_glavno[[#This Row],[Klasifikacija]],Tabela_mesanica_190204[Klasifikacija],0),0)&gt;0,"DA","NE")</f>
        <v>NE</v>
      </c>
      <c r="I783" s="14" t="str" cm="1">
        <f t="array" ref="I78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3" s="14" t="str">
        <f>IF(IFERROR(MATCH(Tabela_glavno[[#This Row],[Klasifikacija]],Tabela_mesanica_190208[Klasifikacija],0),0)&gt;0,"DA","NE")</f>
        <v>NE</v>
      </c>
      <c r="K783" s="14"/>
      <c r="L783" s="14" t="str">
        <f>IF(IFERROR(MATCH(Tabela_glavno[[#This Row],[Klasifikacija]],Tabela_EKO_03_03_baterije[Klasifikacija],0),0)&gt;0,"DA","NE")</f>
        <v>NE</v>
      </c>
      <c r="M783" s="15"/>
    </row>
    <row r="784" spans="1:13" ht="30" customHeight="1" thickBot="1" x14ac:dyDescent="0.3">
      <c r="A784" s="11" t="s">
        <v>1457</v>
      </c>
      <c r="B784" s="12" t="str">
        <f>INDEX(Tabela_seznam_klasifikacij[Naziv odpadka],MATCH(Tabela_glavno[[#This Row],[Klasifikacija]],Tabela_seznam_klasifikacij[Klasifikacijska številka],0))</f>
        <v>Plastika in gume</v>
      </c>
      <c r="C784" s="12" t="str">
        <f>IFERROR(INDEX(Tabela_porocilo_o_nevarnih_lastnostih[Opomba],MATCH(Tabela_glavno[[#This Row],[Klasifikacija]],Tabela_porocilo_o_nevarnih_lastnostih[Klasifikacija],0)),"NE")</f>
        <v>NE</v>
      </c>
      <c r="D78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84" s="13" t="str">
        <f>INDEX(Tabela_zbiralec_EKOL[Dovoljeno zbiranje],MATCH(Tabela_glavno[[#This Row],[Klasifikacija]],Tabela_zbiralec_EKOL[Klasifikacija],0))</f>
        <v>DA</v>
      </c>
      <c r="F784" s="13" t="str">
        <f>INDEX(Tabela_zbiralec_EKOL[Zbirna mesta],MATCH(Tabela_glavno[[#This Row],[Klasifikacija]],Tabela_zbiralec_EKOL[Klasifikacija],0))</f>
        <v>Laze</v>
      </c>
      <c r="G784" s="13" t="str" cm="1">
        <f t="array" ref="G784">_xlfn.TEXTJOIN(", ",TRUE,IF(Tabela_odstranjevanje[Klasifikacija]=Tabela_glavno[[#This Row],[Klasifikacija]],Tabela_odstranjevanje[Prejemnik],""))</f>
        <v>Komteks</v>
      </c>
      <c r="H784" s="14" t="str">
        <f>IF(IFERROR(MATCH(Tabela_glavno[[#This Row],[Klasifikacija]],Tabela_mesanica_190204[Klasifikacija],0),0)&gt;0,"DA","NE")</f>
        <v>NE</v>
      </c>
      <c r="I784" s="14" t="str" cm="1">
        <f t="array" ref="I78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4" s="14" t="str">
        <f>IF(IFERROR(MATCH(Tabela_glavno[[#This Row],[Klasifikacija]],Tabela_mesanica_190208[Klasifikacija],0),0)&gt;0,"DA","NE")</f>
        <v>NE</v>
      </c>
      <c r="K784" s="14"/>
      <c r="L784" s="14" t="str">
        <f>IF(IFERROR(MATCH(Tabela_glavno[[#This Row],[Klasifikacija]],Tabela_EKO_03_03_baterije[Klasifikacija],0),0)&gt;0,"DA","NE")</f>
        <v>NE</v>
      </c>
      <c r="M784" s="15"/>
    </row>
    <row r="785" spans="1:13" ht="30" customHeight="1" thickBot="1" x14ac:dyDescent="0.3">
      <c r="A785" s="11" t="s">
        <v>1458</v>
      </c>
      <c r="B785" s="12" t="str">
        <f>INDEX(Tabela_seznam_klasifikacij[Naziv odpadka],MATCH(Tabela_glavno[[#This Row],[Klasifikacija]],Tabela_seznam_klasifikacij[Klasifikacijska številka],0))</f>
        <v>Steklo</v>
      </c>
      <c r="C785" s="12" t="str">
        <f>IFERROR(INDEX(Tabela_porocilo_o_nevarnih_lastnostih[Opomba],MATCH(Tabela_glavno[[#This Row],[Klasifikacija]],Tabela_porocilo_o_nevarnih_lastnostih[Klasifikacija],0)),"NE")</f>
        <v>NE</v>
      </c>
      <c r="D78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5" s="13" t="str">
        <f>INDEX(Tabela_zbiralec_EKOL[Dovoljeno zbiranje],MATCH(Tabela_glavno[[#This Row],[Klasifikacija]],Tabela_zbiralec_EKOL[Klasifikacija],0))</f>
        <v>DA</v>
      </c>
      <c r="F785" s="13" t="str">
        <f>INDEX(Tabela_zbiralec_EKOL[Zbirna mesta],MATCH(Tabela_glavno[[#This Row],[Klasifikacija]],Tabela_zbiralec_EKOL[Klasifikacija],0))</f>
        <v>Laze</v>
      </c>
      <c r="G785" s="13" t="str" cm="1">
        <f t="array" ref="G785">_xlfn.TEXTJOIN(", ",TRUE,IF(Tabela_odstranjevanje[Klasifikacija]=Tabela_glavno[[#This Row],[Klasifikacija]],Tabela_odstranjevanje[Prejemnik],""))</f>
        <v/>
      </c>
      <c r="H785" s="14" t="str">
        <f>IF(IFERROR(MATCH(Tabela_glavno[[#This Row],[Klasifikacija]],Tabela_mesanica_190204[Klasifikacija],0),0)&gt;0,"DA","NE")</f>
        <v>NE</v>
      </c>
      <c r="I785" s="14" t="str" cm="1">
        <f t="array" ref="I78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5" s="14" t="str">
        <f>IF(IFERROR(MATCH(Tabela_glavno[[#This Row],[Klasifikacija]],Tabela_mesanica_190208[Klasifikacija],0),0)&gt;0,"DA","NE")</f>
        <v>NE</v>
      </c>
      <c r="K785" s="14"/>
      <c r="L785" s="14" t="str">
        <f>IF(IFERROR(MATCH(Tabela_glavno[[#This Row],[Klasifikacija]],Tabela_EKO_03_03_baterije[Klasifikacija],0),0)&gt;0,"DA","NE")</f>
        <v>NE</v>
      </c>
      <c r="M785" s="15"/>
    </row>
    <row r="786" spans="1:13" ht="30" customHeight="1" thickBot="1" x14ac:dyDescent="0.3">
      <c r="A786" s="11" t="s">
        <v>111</v>
      </c>
      <c r="B786" s="12" t="str">
        <f>INDEX(Tabela_seznam_klasifikacij[Naziv odpadka],MATCH(Tabela_glavno[[#This Row],[Klasifikacija]],Tabela_seznam_klasifikacij[Klasifikacijska številka],0))</f>
        <v>Les, ki vsebuje nevarne snovi</v>
      </c>
      <c r="C786" s="12" t="str">
        <f>IFERROR(INDEX(Tabela_porocilo_o_nevarnih_lastnostih[Opomba],MATCH(Tabela_glavno[[#This Row],[Klasifikacija]],Tabela_porocilo_o_nevarnih_lastnostih[Klasifikacija],0)),"NE")</f>
        <v>NE</v>
      </c>
      <c r="D78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6" s="13" t="str">
        <f>INDEX(Tabela_zbiralec_EKOL[Dovoljeno zbiranje],MATCH(Tabela_glavno[[#This Row],[Klasifikacija]],Tabela_zbiralec_EKOL[Klasifikacija],0))</f>
        <v>DA</v>
      </c>
      <c r="F786" s="13" t="str">
        <f>INDEX(Tabela_zbiralec_EKOL[Zbirna mesta],MATCH(Tabela_glavno[[#This Row],[Klasifikacija]],Tabela_zbiralec_EKOL[Klasifikacija],0))</f>
        <v>Laze</v>
      </c>
      <c r="G786" s="13" t="str" cm="1">
        <f t="array" ref="G786">_xlfn.TEXTJOIN(", ",TRUE,IF(Tabela_odstranjevanje[Klasifikacija]=Tabela_glavno[[#This Row],[Klasifikacija]],Tabela_odstranjevanje[Prejemnik],""))</f>
        <v/>
      </c>
      <c r="H786" s="14" t="str">
        <f>IF(IFERROR(MATCH(Tabela_glavno[[#This Row],[Klasifikacija]],Tabela_mesanica_190204[Klasifikacija],0),0)&gt;0,"DA","NE")</f>
        <v>DA</v>
      </c>
      <c r="I786" s="14" t="str" cm="1">
        <f t="array" ref="I78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6" s="14" t="str">
        <f>IF(IFERROR(MATCH(Tabela_glavno[[#This Row],[Klasifikacija]],Tabela_mesanica_190208[Klasifikacija],0),0)&gt;0,"DA","NE")</f>
        <v>NE</v>
      </c>
      <c r="K786" s="14"/>
      <c r="L786" s="14" t="str">
        <f>IF(IFERROR(MATCH(Tabela_glavno[[#This Row],[Klasifikacija]],Tabela_EKO_03_03_baterije[Klasifikacija],0),0)&gt;0,"DA","NE")</f>
        <v>NE</v>
      </c>
      <c r="M786" s="15"/>
    </row>
    <row r="787" spans="1:13" ht="30" customHeight="1" thickBot="1" x14ac:dyDescent="0.3">
      <c r="A787" s="11" t="s">
        <v>1459</v>
      </c>
      <c r="B787" s="12" t="str">
        <f>INDEX(Tabela_seznam_klasifikacij[Naziv odpadka],MATCH(Tabela_glavno[[#This Row],[Klasifikacija]],Tabela_seznam_klasifikacij[Klasifikacijska številka],0))</f>
        <v>Les, ki ni naveden pod 19 12 06</v>
      </c>
      <c r="C787" s="12" t="str">
        <f>IFERROR(INDEX(Tabela_porocilo_o_nevarnih_lastnostih[Opomba],MATCH(Tabela_glavno[[#This Row],[Klasifikacija]],Tabela_porocilo_o_nevarnih_lastnostih[Klasifikacija],0)),"NE")</f>
        <v>NE</v>
      </c>
      <c r="D78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7" s="13" t="str">
        <f>INDEX(Tabela_zbiralec_EKOL[Dovoljeno zbiranje],MATCH(Tabela_glavno[[#This Row],[Klasifikacija]],Tabela_zbiralec_EKOL[Klasifikacija],0))</f>
        <v>DA</v>
      </c>
      <c r="F787" s="13" t="str">
        <f>INDEX(Tabela_zbiralec_EKOL[Zbirna mesta],MATCH(Tabela_glavno[[#This Row],[Klasifikacija]],Tabela_zbiralec_EKOL[Klasifikacija],0))</f>
        <v>Laze</v>
      </c>
      <c r="G787" s="13" t="str" cm="1">
        <f t="array" ref="G787">_xlfn.TEXTJOIN(", ",TRUE,IF(Tabela_odstranjevanje[Klasifikacija]=Tabela_glavno[[#This Row],[Klasifikacija]],Tabela_odstranjevanje[Prejemnik],""))</f>
        <v/>
      </c>
      <c r="H787" s="14" t="str">
        <f>IF(IFERROR(MATCH(Tabela_glavno[[#This Row],[Klasifikacija]],Tabela_mesanica_190204[Klasifikacija],0),0)&gt;0,"DA","NE")</f>
        <v>NE</v>
      </c>
      <c r="I787" s="14" t="str" cm="1">
        <f t="array" ref="I78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7" s="14" t="str">
        <f>IF(IFERROR(MATCH(Tabela_glavno[[#This Row],[Klasifikacija]],Tabela_mesanica_190208[Klasifikacija],0),0)&gt;0,"DA","NE")</f>
        <v>NE</v>
      </c>
      <c r="K787" s="14"/>
      <c r="L787" s="14" t="str">
        <f>IF(IFERROR(MATCH(Tabela_glavno[[#This Row],[Klasifikacija]],Tabela_EKO_03_03_baterije[Klasifikacija],0),0)&gt;0,"DA","NE")</f>
        <v>NE</v>
      </c>
      <c r="M787" s="15"/>
    </row>
    <row r="788" spans="1:13" ht="30" customHeight="1" thickBot="1" x14ac:dyDescent="0.3">
      <c r="A788" s="11" t="s">
        <v>1460</v>
      </c>
      <c r="B788" s="12" t="str">
        <f>INDEX(Tabela_seznam_klasifikacij[Naziv odpadka],MATCH(Tabela_glavno[[#This Row],[Klasifikacija]],Tabela_seznam_klasifikacij[Klasifikacijska številka],0))</f>
        <v>Tekstil</v>
      </c>
      <c r="C788" s="12" t="str">
        <f>IFERROR(INDEX(Tabela_porocilo_o_nevarnih_lastnostih[Opomba],MATCH(Tabela_glavno[[#This Row],[Klasifikacija]],Tabela_porocilo_o_nevarnih_lastnostih[Klasifikacija],0)),"NE")</f>
        <v>NE</v>
      </c>
      <c r="D78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8" s="13" t="str">
        <f>INDEX(Tabela_zbiralec_EKOL[Dovoljeno zbiranje],MATCH(Tabela_glavno[[#This Row],[Klasifikacija]],Tabela_zbiralec_EKOL[Klasifikacija],0))</f>
        <v>DA</v>
      </c>
      <c r="F788" s="13" t="str">
        <f>INDEX(Tabela_zbiralec_EKOL[Zbirna mesta],MATCH(Tabela_glavno[[#This Row],[Klasifikacija]],Tabela_zbiralec_EKOL[Klasifikacija],0))</f>
        <v>Laze</v>
      </c>
      <c r="G788" s="13" t="str" cm="1">
        <f t="array" ref="G788">_xlfn.TEXTJOIN(", ",TRUE,IF(Tabela_odstranjevanje[Klasifikacija]=Tabela_glavno[[#This Row],[Klasifikacija]],Tabela_odstranjevanje[Prejemnik],""))</f>
        <v/>
      </c>
      <c r="H788" s="14" t="str">
        <f>IF(IFERROR(MATCH(Tabela_glavno[[#This Row],[Klasifikacija]],Tabela_mesanica_190204[Klasifikacija],0),0)&gt;0,"DA","NE")</f>
        <v>NE</v>
      </c>
      <c r="I788" s="14" t="str" cm="1">
        <f t="array" ref="I78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8" s="14" t="str">
        <f>IF(IFERROR(MATCH(Tabela_glavno[[#This Row],[Klasifikacija]],Tabela_mesanica_190208[Klasifikacija],0),0)&gt;0,"DA","NE")</f>
        <v>NE</v>
      </c>
      <c r="K788" s="14"/>
      <c r="L788" s="14" t="str">
        <f>IF(IFERROR(MATCH(Tabela_glavno[[#This Row],[Klasifikacija]],Tabela_EKO_03_03_baterije[Klasifikacija],0),0)&gt;0,"DA","NE")</f>
        <v>NE</v>
      </c>
      <c r="M788" s="15"/>
    </row>
    <row r="789" spans="1:13" ht="30" customHeight="1" thickBot="1" x14ac:dyDescent="0.3">
      <c r="A789" s="11" t="s">
        <v>1461</v>
      </c>
      <c r="B789" s="12" t="str">
        <f>INDEX(Tabela_seznam_klasifikacij[Naziv odpadka],MATCH(Tabela_glavno[[#This Row],[Klasifikacija]],Tabela_seznam_klasifikacij[Klasifikacijska številka],0))</f>
        <v>Minerali (npr. pesek, kamenje)</v>
      </c>
      <c r="C789" s="12" t="str">
        <f>IFERROR(INDEX(Tabela_porocilo_o_nevarnih_lastnostih[Opomba],MATCH(Tabela_glavno[[#This Row],[Klasifikacija]],Tabela_porocilo_o_nevarnih_lastnostih[Klasifikacija],0)),"NE")</f>
        <v>NE</v>
      </c>
      <c r="D78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89" s="13" t="str">
        <f>INDEX(Tabela_zbiralec_EKOL[Dovoljeno zbiranje],MATCH(Tabela_glavno[[#This Row],[Klasifikacija]],Tabela_zbiralec_EKOL[Klasifikacija],0))</f>
        <v>DA</v>
      </c>
      <c r="F789" s="13" t="str">
        <f>INDEX(Tabela_zbiralec_EKOL[Zbirna mesta],MATCH(Tabela_glavno[[#This Row],[Klasifikacija]],Tabela_zbiralec_EKOL[Klasifikacija],0))</f>
        <v>Laze</v>
      </c>
      <c r="G789" s="13" t="str" cm="1">
        <f t="array" ref="G789">_xlfn.TEXTJOIN(", ",TRUE,IF(Tabela_odstranjevanje[Klasifikacija]=Tabela_glavno[[#This Row],[Klasifikacija]],Tabela_odstranjevanje[Prejemnik],""))</f>
        <v/>
      </c>
      <c r="H789" s="14" t="str">
        <f>IF(IFERROR(MATCH(Tabela_glavno[[#This Row],[Klasifikacija]],Tabela_mesanica_190204[Klasifikacija],0),0)&gt;0,"DA","NE")</f>
        <v>NE</v>
      </c>
      <c r="I789" s="14" t="str" cm="1">
        <f t="array" ref="I78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89" s="14" t="str">
        <f>IF(IFERROR(MATCH(Tabela_glavno[[#This Row],[Klasifikacija]],Tabela_mesanica_190208[Klasifikacija],0),0)&gt;0,"DA","NE")</f>
        <v>NE</v>
      </c>
      <c r="K789" s="14"/>
      <c r="L789" s="14" t="str">
        <f>IF(IFERROR(MATCH(Tabela_glavno[[#This Row],[Klasifikacija]],Tabela_EKO_03_03_baterije[Klasifikacija],0),0)&gt;0,"DA","NE")</f>
        <v>NE</v>
      </c>
      <c r="M789" s="15"/>
    </row>
    <row r="790" spans="1:13" ht="30" customHeight="1" thickBot="1" x14ac:dyDescent="0.3">
      <c r="A790" s="11" t="s">
        <v>112</v>
      </c>
      <c r="B790" s="12" t="str">
        <f>INDEX(Tabela_seznam_klasifikacij[Naziv odpadka],MATCH(Tabela_glavno[[#This Row],[Klasifikacija]],Tabela_seznam_klasifikacij[Klasifikacijska številka],0))</f>
        <v>Gorljivi odpadki (iz odpadkov pridobljeno gorivo)</v>
      </c>
      <c r="C790" s="12" t="str">
        <f>IFERROR(INDEX(Tabela_porocilo_o_nevarnih_lastnostih[Opomba],MATCH(Tabela_glavno[[#This Row],[Klasifikacija]],Tabela_porocilo_o_nevarnih_lastnostih[Klasifikacija],0)),"NE")</f>
        <v>NE</v>
      </c>
      <c r="D79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790" s="13" t="str">
        <f>INDEX(Tabela_zbiralec_EKOL[Dovoljeno zbiranje],MATCH(Tabela_glavno[[#This Row],[Klasifikacija]],Tabela_zbiralec_EKOL[Klasifikacija],0))</f>
        <v>NE</v>
      </c>
      <c r="F790" s="13" t="str">
        <f>INDEX(Tabela_zbiralec_EKOL[Zbirna mesta],MATCH(Tabela_glavno[[#This Row],[Klasifikacija]],Tabela_zbiralec_EKOL[Klasifikacija],0))</f>
        <v/>
      </c>
      <c r="G790" s="13" t="str" cm="1">
        <f t="array" ref="G790">_xlfn.TEXTJOIN(", ",TRUE,IF(Tabela_odstranjevanje[Klasifikacija]=Tabela_glavno[[#This Row],[Klasifikacija]],Tabela_odstranjevanje[Prejemnik],""))</f>
        <v/>
      </c>
      <c r="H790" s="14" t="str">
        <f>IF(IFERROR(MATCH(Tabela_glavno[[#This Row],[Klasifikacija]],Tabela_mesanica_190204[Klasifikacija],0),0)&gt;0,"DA","NE")</f>
        <v>NE</v>
      </c>
      <c r="I790" s="14" t="str" cm="1">
        <f t="array" ref="I79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0" s="14" t="str">
        <f>IF(IFERROR(MATCH(Tabela_glavno[[#This Row],[Klasifikacija]],Tabela_mesanica_190208[Klasifikacija],0),0)&gt;0,"DA","NE")</f>
        <v>NE</v>
      </c>
      <c r="K790" s="14"/>
      <c r="L790" s="14" t="str">
        <f>IF(IFERROR(MATCH(Tabela_glavno[[#This Row],[Klasifikacija]],Tabela_EKO_03_03_baterije[Klasifikacija],0),0)&gt;0,"DA","NE")</f>
        <v>NE</v>
      </c>
      <c r="M790" s="15"/>
    </row>
    <row r="791" spans="1:13" ht="30" customHeight="1" thickBot="1" x14ac:dyDescent="0.3">
      <c r="A791" s="11" t="s">
        <v>113</v>
      </c>
      <c r="B791" s="12" t="str">
        <f>INDEX(Tabela_seznam_klasifikacij[Naziv odpadka],MATCH(Tabela_glavno[[#This Row],[Klasifikacija]],Tabela_seznam_klasifikacij[Klasifikacijska številka],0))</f>
        <v>Drugi odpadki (tudi mešanice materialov) iz mehanske obdelave odpadkov, ki vsebujejo nevarne snovi</v>
      </c>
      <c r="C791" s="12" t="str">
        <f>IFERROR(INDEX(Tabela_porocilo_o_nevarnih_lastnostih[Opomba],MATCH(Tabela_glavno[[#This Row],[Klasifikacija]],Tabela_porocilo_o_nevarnih_lastnostih[Klasifikacija],0)),"NE")</f>
        <v>NE</v>
      </c>
      <c r="D79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791" s="13" t="str">
        <f>INDEX(Tabela_zbiralec_EKOL[Dovoljeno zbiranje],MATCH(Tabela_glavno[[#This Row],[Klasifikacija]],Tabela_zbiralec_EKOL[Klasifikacija],0))</f>
        <v>DA</v>
      </c>
      <c r="F791" s="13" t="str">
        <f>INDEX(Tabela_zbiralec_EKOL[Zbirna mesta],MATCH(Tabela_glavno[[#This Row],[Klasifikacija]],Tabela_zbiralec_EKOL[Klasifikacija],0))</f>
        <v>Laze</v>
      </c>
      <c r="G791" s="13" t="str" cm="1">
        <f t="array" ref="G791">_xlfn.TEXTJOIN(", ",TRUE,IF(Tabela_odstranjevanje[Klasifikacija]=Tabela_glavno[[#This Row],[Klasifikacija]],Tabela_odstranjevanje[Prejemnik],""))</f>
        <v>Mo-BRUK</v>
      </c>
      <c r="H791" s="14" t="str">
        <f>IF(IFERROR(MATCH(Tabela_glavno[[#This Row],[Klasifikacija]],Tabela_mesanica_190204[Klasifikacija],0),0)&gt;0,"DA","NE")</f>
        <v>DA</v>
      </c>
      <c r="I791" s="14" t="str" cm="1">
        <f t="array" ref="I79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1" s="14" t="str">
        <f>IF(IFERROR(MATCH(Tabela_glavno[[#This Row],[Klasifikacija]],Tabela_mesanica_190208[Klasifikacija],0),0)&gt;0,"DA","NE")</f>
        <v>NE</v>
      </c>
      <c r="K791" s="14"/>
      <c r="L791" s="14" t="str">
        <f>IF(IFERROR(MATCH(Tabela_glavno[[#This Row],[Klasifikacija]],Tabela_EKO_03_03_baterije[Klasifikacija],0),0)&gt;0,"DA","NE")</f>
        <v>NE</v>
      </c>
      <c r="M791" s="15"/>
    </row>
    <row r="792" spans="1:13" ht="30" customHeight="1" thickBot="1" x14ac:dyDescent="0.3">
      <c r="A792" s="11" t="s">
        <v>1462</v>
      </c>
      <c r="B792" s="12" t="str">
        <f>INDEX(Tabela_seznam_klasifikacij[Naziv odpadka],MATCH(Tabela_glavno[[#This Row],[Klasifikacija]],Tabela_seznam_klasifikacij[Klasifikacijska številka],0))</f>
        <v>Drugi odpadki (tudi mešanice materialov) iz mehanske obdelave odpadkov, ki niso navedeni pod 19 12 11</v>
      </c>
      <c r="C792" s="12" t="str">
        <f>IFERROR(INDEX(Tabela_porocilo_o_nevarnih_lastnostih[Opomba],MATCH(Tabela_glavno[[#This Row],[Klasifikacija]],Tabela_porocilo_o_nevarnih_lastnostih[Klasifikacija],0)),"NE")</f>
        <v>NE</v>
      </c>
      <c r="D79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2" s="13" t="str">
        <f>INDEX(Tabela_zbiralec_EKOL[Dovoljeno zbiranje],MATCH(Tabela_glavno[[#This Row],[Klasifikacija]],Tabela_zbiralec_EKOL[Klasifikacija],0))</f>
        <v>DA</v>
      </c>
      <c r="F792" s="13" t="str">
        <f>INDEX(Tabela_zbiralec_EKOL[Zbirna mesta],MATCH(Tabela_glavno[[#This Row],[Klasifikacija]],Tabela_zbiralec_EKOL[Klasifikacija],0))</f>
        <v>Laze</v>
      </c>
      <c r="G792" s="13" t="str" cm="1">
        <f t="array" ref="G792">_xlfn.TEXTJOIN(", ",TRUE,IF(Tabela_odstranjevanje[Klasifikacija]=Tabela_glavno[[#This Row],[Klasifikacija]],Tabela_odstranjevanje[Prejemnik],""))</f>
        <v/>
      </c>
      <c r="H792" s="14" t="str">
        <f>IF(IFERROR(MATCH(Tabela_glavno[[#This Row],[Klasifikacija]],Tabela_mesanica_190204[Klasifikacija],0),0)&gt;0,"DA","NE")</f>
        <v>NE</v>
      </c>
      <c r="I792" s="14" t="str" cm="1">
        <f t="array" ref="I79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2" s="14" t="str">
        <f>IF(IFERROR(MATCH(Tabela_glavno[[#This Row],[Klasifikacija]],Tabela_mesanica_190208[Klasifikacija],0),0)&gt;0,"DA","NE")</f>
        <v>NE</v>
      </c>
      <c r="K792" s="14"/>
      <c r="L792" s="14" t="str">
        <f>IF(IFERROR(MATCH(Tabela_glavno[[#This Row],[Klasifikacija]],Tabela_EKO_03_03_baterije[Klasifikacija],0),0)&gt;0,"DA","NE")</f>
        <v>NE</v>
      </c>
      <c r="M792" s="15"/>
    </row>
    <row r="793" spans="1:13" ht="30" customHeight="1" thickBot="1" x14ac:dyDescent="0.3">
      <c r="A793" s="11" t="s">
        <v>1463</v>
      </c>
      <c r="B793" s="12" t="str">
        <f>INDEX(Tabela_seznam_klasifikacij[Naziv odpadka],MATCH(Tabela_glavno[[#This Row],[Klasifikacija]],Tabela_seznam_klasifikacij[Klasifikacijska številka],0))</f>
        <v>Trdni odpadki iz sanacije tal, ki vsebujejo nevarne snovi</v>
      </c>
      <c r="C793" s="12" t="str">
        <f>IFERROR(INDEX(Tabela_porocilo_o_nevarnih_lastnostih[Opomba],MATCH(Tabela_glavno[[#This Row],[Klasifikacija]],Tabela_porocilo_o_nevarnih_lastnostih[Klasifikacija],0)),"NE")</f>
        <v>NE</v>
      </c>
      <c r="D79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3" s="13" t="str">
        <f>INDEX(Tabela_zbiralec_EKOL[Dovoljeno zbiranje],MATCH(Tabela_glavno[[#This Row],[Klasifikacija]],Tabela_zbiralec_EKOL[Klasifikacija],0))</f>
        <v>DA</v>
      </c>
      <c r="F793" s="13" t="str">
        <f>INDEX(Tabela_zbiralec_EKOL[Zbirna mesta],MATCH(Tabela_glavno[[#This Row],[Klasifikacija]],Tabela_zbiralec_EKOL[Klasifikacija],0))</f>
        <v>Laze</v>
      </c>
      <c r="G793" s="13" t="str" cm="1">
        <f t="array" ref="G793">_xlfn.TEXTJOIN(", ",TRUE,IF(Tabela_odstranjevanje[Klasifikacija]=Tabela_glavno[[#This Row],[Klasifikacija]],Tabela_odstranjevanje[Prejemnik],""))</f>
        <v/>
      </c>
      <c r="H793" s="14" t="str">
        <f>IF(IFERROR(MATCH(Tabela_glavno[[#This Row],[Klasifikacija]],Tabela_mesanica_190204[Klasifikacija],0),0)&gt;0,"DA","NE")</f>
        <v>NE</v>
      </c>
      <c r="I793" s="14" t="str" cm="1">
        <f t="array" ref="I79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3" s="14" t="str">
        <f>IF(IFERROR(MATCH(Tabela_glavno[[#This Row],[Klasifikacija]],Tabela_mesanica_190208[Klasifikacija],0),0)&gt;0,"DA","NE")</f>
        <v>NE</v>
      </c>
      <c r="K793" s="14"/>
      <c r="L793" s="14" t="str">
        <f>IF(IFERROR(MATCH(Tabela_glavno[[#This Row],[Klasifikacija]],Tabela_EKO_03_03_baterije[Klasifikacija],0),0)&gt;0,"DA","NE")</f>
        <v>NE</v>
      </c>
      <c r="M793" s="15"/>
    </row>
    <row r="794" spans="1:13" ht="30" customHeight="1" thickBot="1" x14ac:dyDescent="0.3">
      <c r="A794" s="11" t="s">
        <v>1464</v>
      </c>
      <c r="B794" s="12" t="str">
        <f>INDEX(Tabela_seznam_klasifikacij[Naziv odpadka],MATCH(Tabela_glavno[[#This Row],[Klasifikacija]],Tabela_seznam_klasifikacij[Klasifikacijska številka],0))</f>
        <v>Trdni odpadki iz sanacije tal, ki niso navedeni pod 19 13 01</v>
      </c>
      <c r="C794" s="12" t="str">
        <f>IFERROR(INDEX(Tabela_porocilo_o_nevarnih_lastnostih[Opomba],MATCH(Tabela_glavno[[#This Row],[Klasifikacija]],Tabela_porocilo_o_nevarnih_lastnostih[Klasifikacija],0)),"NE")</f>
        <v>NE</v>
      </c>
      <c r="D79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4" s="13" t="str">
        <f>INDEX(Tabela_zbiralec_EKOL[Dovoljeno zbiranje],MATCH(Tabela_glavno[[#This Row],[Klasifikacija]],Tabela_zbiralec_EKOL[Klasifikacija],0))</f>
        <v>DA</v>
      </c>
      <c r="F794" s="13" t="str">
        <f>INDEX(Tabela_zbiralec_EKOL[Zbirna mesta],MATCH(Tabela_glavno[[#This Row],[Klasifikacija]],Tabela_zbiralec_EKOL[Klasifikacija],0))</f>
        <v>Laze</v>
      </c>
      <c r="G794" s="13" t="str" cm="1">
        <f t="array" ref="G794">_xlfn.TEXTJOIN(", ",TRUE,IF(Tabela_odstranjevanje[Klasifikacija]=Tabela_glavno[[#This Row],[Klasifikacija]],Tabela_odstranjevanje[Prejemnik],""))</f>
        <v/>
      </c>
      <c r="H794" s="14" t="str">
        <f>IF(IFERROR(MATCH(Tabela_glavno[[#This Row],[Klasifikacija]],Tabela_mesanica_190204[Klasifikacija],0),0)&gt;0,"DA","NE")</f>
        <v>NE</v>
      </c>
      <c r="I794" s="14" t="str" cm="1">
        <f t="array" ref="I79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4" s="14" t="str">
        <f>IF(IFERROR(MATCH(Tabela_glavno[[#This Row],[Klasifikacija]],Tabela_mesanica_190208[Klasifikacija],0),0)&gt;0,"DA","NE")</f>
        <v>NE</v>
      </c>
      <c r="K794" s="14"/>
      <c r="L794" s="14" t="str">
        <f>IF(IFERROR(MATCH(Tabela_glavno[[#This Row],[Klasifikacija]],Tabela_EKO_03_03_baterije[Klasifikacija],0),0)&gt;0,"DA","NE")</f>
        <v>NE</v>
      </c>
      <c r="M794" s="15"/>
    </row>
    <row r="795" spans="1:13" ht="30" customHeight="1" thickBot="1" x14ac:dyDescent="0.3">
      <c r="A795" s="11" t="s">
        <v>1465</v>
      </c>
      <c r="B795" s="12" t="str">
        <f>INDEX(Tabela_seznam_klasifikacij[Naziv odpadka],MATCH(Tabela_glavno[[#This Row],[Klasifikacija]],Tabela_seznam_klasifikacij[Klasifikacijska številka],0))</f>
        <v>Mulji iz sanacije tal, ki vsebujejo nevarne snovi</v>
      </c>
      <c r="C795" s="12" t="str">
        <f>IFERROR(INDEX(Tabela_porocilo_o_nevarnih_lastnostih[Opomba],MATCH(Tabela_glavno[[#This Row],[Klasifikacija]],Tabela_porocilo_o_nevarnih_lastnostih[Klasifikacija],0)),"NE")</f>
        <v>NE</v>
      </c>
      <c r="D79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5" s="13" t="str">
        <f>INDEX(Tabela_zbiralec_EKOL[Dovoljeno zbiranje],MATCH(Tabela_glavno[[#This Row],[Klasifikacija]],Tabela_zbiralec_EKOL[Klasifikacija],0))</f>
        <v>DA</v>
      </c>
      <c r="F795" s="13" t="str">
        <f>INDEX(Tabela_zbiralec_EKOL[Zbirna mesta],MATCH(Tabela_glavno[[#This Row],[Klasifikacija]],Tabela_zbiralec_EKOL[Klasifikacija],0))</f>
        <v>Laze</v>
      </c>
      <c r="G795" s="13" t="str" cm="1">
        <f t="array" ref="G795">_xlfn.TEXTJOIN(", ",TRUE,IF(Tabela_odstranjevanje[Klasifikacija]=Tabela_glavno[[#This Row],[Klasifikacija]],Tabela_odstranjevanje[Prejemnik],""))</f>
        <v/>
      </c>
      <c r="H795" s="14" t="str">
        <f>IF(IFERROR(MATCH(Tabela_glavno[[#This Row],[Klasifikacija]],Tabela_mesanica_190204[Klasifikacija],0),0)&gt;0,"DA","NE")</f>
        <v>NE</v>
      </c>
      <c r="I795" s="14" t="str" cm="1">
        <f t="array" ref="I79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5" s="14" t="str">
        <f>IF(IFERROR(MATCH(Tabela_glavno[[#This Row],[Klasifikacija]],Tabela_mesanica_190208[Klasifikacija],0),0)&gt;0,"DA","NE")</f>
        <v>NE</v>
      </c>
      <c r="K795" s="14"/>
      <c r="L795" s="14" t="str">
        <f>IF(IFERROR(MATCH(Tabela_glavno[[#This Row],[Klasifikacija]],Tabela_EKO_03_03_baterije[Klasifikacija],0),0)&gt;0,"DA","NE")</f>
        <v>NE</v>
      </c>
      <c r="M795" s="15"/>
    </row>
    <row r="796" spans="1:13" ht="30" customHeight="1" thickBot="1" x14ac:dyDescent="0.3">
      <c r="A796" s="11" t="s">
        <v>1466</v>
      </c>
      <c r="B796" s="12" t="str">
        <f>INDEX(Tabela_seznam_klasifikacij[Naziv odpadka],MATCH(Tabela_glavno[[#This Row],[Klasifikacija]],Tabela_seznam_klasifikacij[Klasifikacijska številka],0))</f>
        <v>Mulji iz sanacije tal, ki niso navedeni pod 19 13 03</v>
      </c>
      <c r="C796" s="12" t="str">
        <f>IFERROR(INDEX(Tabela_porocilo_o_nevarnih_lastnostih[Opomba],MATCH(Tabela_glavno[[#This Row],[Klasifikacija]],Tabela_porocilo_o_nevarnih_lastnostih[Klasifikacija],0)),"NE")</f>
        <v>NE</v>
      </c>
      <c r="D79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6" s="13" t="str">
        <f>INDEX(Tabela_zbiralec_EKOL[Dovoljeno zbiranje],MATCH(Tabela_glavno[[#This Row],[Klasifikacija]],Tabela_zbiralec_EKOL[Klasifikacija],0))</f>
        <v>DA</v>
      </c>
      <c r="F796" s="13" t="str">
        <f>INDEX(Tabela_zbiralec_EKOL[Zbirna mesta],MATCH(Tabela_glavno[[#This Row],[Klasifikacija]],Tabela_zbiralec_EKOL[Klasifikacija],0))</f>
        <v>Laze</v>
      </c>
      <c r="G796" s="13" t="str" cm="1">
        <f t="array" ref="G796">_xlfn.TEXTJOIN(", ",TRUE,IF(Tabela_odstranjevanje[Klasifikacija]=Tabela_glavno[[#This Row],[Klasifikacija]],Tabela_odstranjevanje[Prejemnik],""))</f>
        <v/>
      </c>
      <c r="H796" s="14" t="str">
        <f>IF(IFERROR(MATCH(Tabela_glavno[[#This Row],[Klasifikacija]],Tabela_mesanica_190204[Klasifikacija],0),0)&gt;0,"DA","NE")</f>
        <v>NE</v>
      </c>
      <c r="I796" s="14" t="str" cm="1">
        <f t="array" ref="I79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6" s="14" t="str">
        <f>IF(IFERROR(MATCH(Tabela_glavno[[#This Row],[Klasifikacija]],Tabela_mesanica_190208[Klasifikacija],0),0)&gt;0,"DA","NE")</f>
        <v>NE</v>
      </c>
      <c r="K796" s="14"/>
      <c r="L796" s="14" t="str">
        <f>IF(IFERROR(MATCH(Tabela_glavno[[#This Row],[Klasifikacija]],Tabela_EKO_03_03_baterije[Klasifikacija],0),0)&gt;0,"DA","NE")</f>
        <v>NE</v>
      </c>
      <c r="M796" s="15"/>
    </row>
    <row r="797" spans="1:13" ht="30" customHeight="1" thickBot="1" x14ac:dyDescent="0.3">
      <c r="A797" s="11" t="s">
        <v>1467</v>
      </c>
      <c r="B797" s="12" t="str">
        <f>INDEX(Tabela_seznam_klasifikacij[Naziv odpadka],MATCH(Tabela_glavno[[#This Row],[Klasifikacija]],Tabela_seznam_klasifikacij[Klasifikacijska številka],0))</f>
        <v>Mulji iz sanacije podtalnice, ki vsebujejo nevarne snovi</v>
      </c>
      <c r="C797" s="12" t="str">
        <f>IFERROR(INDEX(Tabela_porocilo_o_nevarnih_lastnostih[Opomba],MATCH(Tabela_glavno[[#This Row],[Klasifikacija]],Tabela_porocilo_o_nevarnih_lastnostih[Klasifikacija],0)),"NE")</f>
        <v>NE</v>
      </c>
      <c r="D79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7" s="13" t="str">
        <f>INDEX(Tabela_zbiralec_EKOL[Dovoljeno zbiranje],MATCH(Tabela_glavno[[#This Row],[Klasifikacija]],Tabela_zbiralec_EKOL[Klasifikacija],0))</f>
        <v>DA</v>
      </c>
      <c r="F797" s="13" t="str">
        <f>INDEX(Tabela_zbiralec_EKOL[Zbirna mesta],MATCH(Tabela_glavno[[#This Row],[Klasifikacija]],Tabela_zbiralec_EKOL[Klasifikacija],0))</f>
        <v>Laze</v>
      </c>
      <c r="G797" s="13" t="str" cm="1">
        <f t="array" ref="G797">_xlfn.TEXTJOIN(", ",TRUE,IF(Tabela_odstranjevanje[Klasifikacija]=Tabela_glavno[[#This Row],[Klasifikacija]],Tabela_odstranjevanje[Prejemnik],""))</f>
        <v/>
      </c>
      <c r="H797" s="14" t="str">
        <f>IF(IFERROR(MATCH(Tabela_glavno[[#This Row],[Klasifikacija]],Tabela_mesanica_190204[Klasifikacija],0),0)&gt;0,"DA","NE")</f>
        <v>NE</v>
      </c>
      <c r="I797" s="14" t="str" cm="1">
        <f t="array" ref="I79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7" s="14" t="str">
        <f>IF(IFERROR(MATCH(Tabela_glavno[[#This Row],[Klasifikacija]],Tabela_mesanica_190208[Klasifikacija],0),0)&gt;0,"DA","NE")</f>
        <v>NE</v>
      </c>
      <c r="K797" s="14"/>
      <c r="L797" s="14" t="str">
        <f>IF(IFERROR(MATCH(Tabela_glavno[[#This Row],[Klasifikacija]],Tabela_EKO_03_03_baterije[Klasifikacija],0),0)&gt;0,"DA","NE")</f>
        <v>NE</v>
      </c>
      <c r="M797" s="15"/>
    </row>
    <row r="798" spans="1:13" ht="30" customHeight="1" thickBot="1" x14ac:dyDescent="0.3">
      <c r="A798" s="11" t="s">
        <v>1468</v>
      </c>
      <c r="B798" s="12" t="str">
        <f>INDEX(Tabela_seznam_klasifikacij[Naziv odpadka],MATCH(Tabela_glavno[[#This Row],[Klasifikacija]],Tabela_seznam_klasifikacij[Klasifikacijska številka],0))</f>
        <v>Mulji iz sanacije podtalnice, ki niso navedeni pod 19 13 05</v>
      </c>
      <c r="C798" s="12" t="str">
        <f>IFERROR(INDEX(Tabela_porocilo_o_nevarnih_lastnostih[Opomba],MATCH(Tabela_glavno[[#This Row],[Klasifikacija]],Tabela_porocilo_o_nevarnih_lastnostih[Klasifikacija],0)),"NE")</f>
        <v>NE</v>
      </c>
      <c r="D79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8" s="13" t="str">
        <f>INDEX(Tabela_zbiralec_EKOL[Dovoljeno zbiranje],MATCH(Tabela_glavno[[#This Row],[Klasifikacija]],Tabela_zbiralec_EKOL[Klasifikacija],0))</f>
        <v>DA</v>
      </c>
      <c r="F798" s="13" t="str">
        <f>INDEX(Tabela_zbiralec_EKOL[Zbirna mesta],MATCH(Tabela_glavno[[#This Row],[Klasifikacija]],Tabela_zbiralec_EKOL[Klasifikacija],0))</f>
        <v>Laze</v>
      </c>
      <c r="G798" s="13" t="str" cm="1">
        <f t="array" ref="G798">_xlfn.TEXTJOIN(", ",TRUE,IF(Tabela_odstranjevanje[Klasifikacija]=Tabela_glavno[[#This Row],[Klasifikacija]],Tabela_odstranjevanje[Prejemnik],""))</f>
        <v/>
      </c>
      <c r="H798" s="14" t="str">
        <f>IF(IFERROR(MATCH(Tabela_glavno[[#This Row],[Klasifikacija]],Tabela_mesanica_190204[Klasifikacija],0),0)&gt;0,"DA","NE")</f>
        <v>NE</v>
      </c>
      <c r="I798" s="14" t="str" cm="1">
        <f t="array" ref="I79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8" s="14" t="str">
        <f>IF(IFERROR(MATCH(Tabela_glavno[[#This Row],[Klasifikacija]],Tabela_mesanica_190208[Klasifikacija],0),0)&gt;0,"DA","NE")</f>
        <v>NE</v>
      </c>
      <c r="K798" s="14"/>
      <c r="L798" s="14" t="str">
        <f>IF(IFERROR(MATCH(Tabela_glavno[[#This Row],[Klasifikacija]],Tabela_EKO_03_03_baterije[Klasifikacija],0),0)&gt;0,"DA","NE")</f>
        <v>NE</v>
      </c>
      <c r="M798" s="15"/>
    </row>
    <row r="799" spans="1:13" ht="30" customHeight="1" thickBot="1" x14ac:dyDescent="0.3">
      <c r="A799" s="11" t="s">
        <v>1469</v>
      </c>
      <c r="B799" s="12" t="str">
        <f>INDEX(Tabela_seznam_klasifikacij[Naziv odpadka],MATCH(Tabela_glavno[[#This Row],[Klasifikacija]],Tabela_seznam_klasifikacij[Klasifikacijska številka],0))</f>
        <v>Odpadne vodne raztopine in vodni koncentrati iz sanacije podtalnice, ki vsebujejo nevarne snovi</v>
      </c>
      <c r="C799" s="12" t="str">
        <f>IFERROR(INDEX(Tabela_porocilo_o_nevarnih_lastnostih[Opomba],MATCH(Tabela_glavno[[#This Row],[Klasifikacija]],Tabela_porocilo_o_nevarnih_lastnostih[Klasifikacija],0)),"NE")</f>
        <v>NE</v>
      </c>
      <c r="D79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799" s="13" t="str">
        <f>INDEX(Tabela_zbiralec_EKOL[Dovoljeno zbiranje],MATCH(Tabela_glavno[[#This Row],[Klasifikacija]],Tabela_zbiralec_EKOL[Klasifikacija],0))</f>
        <v>DA</v>
      </c>
      <c r="F799" s="13" t="str">
        <f>INDEX(Tabela_zbiralec_EKOL[Zbirna mesta],MATCH(Tabela_glavno[[#This Row],[Klasifikacija]],Tabela_zbiralec_EKOL[Klasifikacija],0))</f>
        <v>Laze</v>
      </c>
      <c r="G799" s="13" t="str" cm="1">
        <f t="array" ref="G799">_xlfn.TEXTJOIN(", ",TRUE,IF(Tabela_odstranjevanje[Klasifikacija]=Tabela_glavno[[#This Row],[Klasifikacija]],Tabela_odstranjevanje[Prejemnik],""))</f>
        <v/>
      </c>
      <c r="H799" s="14" t="str">
        <f>IF(IFERROR(MATCH(Tabela_glavno[[#This Row],[Klasifikacija]],Tabela_mesanica_190204[Klasifikacija],0),0)&gt;0,"DA","NE")</f>
        <v>NE</v>
      </c>
      <c r="I799" s="14" t="str" cm="1">
        <f t="array" ref="I79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799" s="14" t="str">
        <f>IF(IFERROR(MATCH(Tabela_glavno[[#This Row],[Klasifikacija]],Tabela_mesanica_190208[Klasifikacija],0),0)&gt;0,"DA","NE")</f>
        <v>NE</v>
      </c>
      <c r="K799" s="14"/>
      <c r="L799" s="14" t="str">
        <f>IF(IFERROR(MATCH(Tabela_glavno[[#This Row],[Klasifikacija]],Tabela_EKO_03_03_baterije[Klasifikacija],0),0)&gt;0,"DA","NE")</f>
        <v>NE</v>
      </c>
      <c r="M799" s="15"/>
    </row>
    <row r="800" spans="1:13" ht="30" customHeight="1" thickBot="1" x14ac:dyDescent="0.3">
      <c r="A800" s="11" t="s">
        <v>1470</v>
      </c>
      <c r="B800" s="12" t="str">
        <f>INDEX(Tabela_seznam_klasifikacij[Naziv odpadka],MATCH(Tabela_glavno[[#This Row],[Klasifikacija]],Tabela_seznam_klasifikacij[Klasifikacijska številka],0))</f>
        <v>Odpadne vodne raztopine in vodni koncentrati iz sanacije podtalnice, ki niso navedeni pod 19 13 07</v>
      </c>
      <c r="C800" s="12" t="str">
        <f>IFERROR(INDEX(Tabela_porocilo_o_nevarnih_lastnostih[Opomba],MATCH(Tabela_glavno[[#This Row],[Klasifikacija]],Tabela_porocilo_o_nevarnih_lastnostih[Klasifikacija],0)),"NE")</f>
        <v>NE</v>
      </c>
      <c r="D80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00" s="13" t="str">
        <f>INDEX(Tabela_zbiralec_EKOL[Dovoljeno zbiranje],MATCH(Tabela_glavno[[#This Row],[Klasifikacija]],Tabela_zbiralec_EKOL[Klasifikacija],0))</f>
        <v>DA</v>
      </c>
      <c r="F800" s="13" t="str">
        <f>INDEX(Tabela_zbiralec_EKOL[Zbirna mesta],MATCH(Tabela_glavno[[#This Row],[Klasifikacija]],Tabela_zbiralec_EKOL[Klasifikacija],0))</f>
        <v>Laze</v>
      </c>
      <c r="G800" s="13" t="str" cm="1">
        <f t="array" ref="G800">_xlfn.TEXTJOIN(", ",TRUE,IF(Tabela_odstranjevanje[Klasifikacija]=Tabela_glavno[[#This Row],[Klasifikacija]],Tabela_odstranjevanje[Prejemnik],""))</f>
        <v/>
      </c>
      <c r="H800" s="14" t="str">
        <f>IF(IFERROR(MATCH(Tabela_glavno[[#This Row],[Klasifikacija]],Tabela_mesanica_190204[Klasifikacija],0),0)&gt;0,"DA","NE")</f>
        <v>NE</v>
      </c>
      <c r="I800" s="14" t="str" cm="1">
        <f t="array" ref="I80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0" s="14" t="str">
        <f>IF(IFERROR(MATCH(Tabela_glavno[[#This Row],[Klasifikacija]],Tabela_mesanica_190208[Klasifikacija],0),0)&gt;0,"DA","NE")</f>
        <v>NE</v>
      </c>
      <c r="K800" s="14"/>
      <c r="L800" s="14" t="str">
        <f>IF(IFERROR(MATCH(Tabela_glavno[[#This Row],[Klasifikacija]],Tabela_EKO_03_03_baterije[Klasifikacija],0),0)&gt;0,"DA","NE")</f>
        <v>NE</v>
      </c>
      <c r="M800" s="15"/>
    </row>
    <row r="801" spans="1:13" ht="30" customHeight="1" thickBot="1" x14ac:dyDescent="0.3">
      <c r="A801" s="11" t="s">
        <v>114</v>
      </c>
      <c r="B801" s="12" t="str">
        <f>INDEX(Tabela_seznam_klasifikacij[Naziv odpadka],MATCH(Tabela_glavno[[#This Row],[Klasifikacija]],Tabela_seznam_klasifikacij[Klasifikacijska številka],0))</f>
        <v>Papir in karton</v>
      </c>
      <c r="C801" s="12" t="str">
        <f>IFERROR(INDEX(Tabela_porocilo_o_nevarnih_lastnostih[Opomba],MATCH(Tabela_glavno[[#This Row],[Klasifikacija]],Tabela_porocilo_o_nevarnih_lastnostih[Klasifikacija],0)),"NE")</f>
        <v>NE</v>
      </c>
      <c r="D80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01" s="13" t="str">
        <f>INDEX(Tabela_zbiralec_EKOL[Dovoljeno zbiranje],MATCH(Tabela_glavno[[#This Row],[Klasifikacija]],Tabela_zbiralec_EKOL[Klasifikacija],0))</f>
        <v>NE</v>
      </c>
      <c r="F801" s="13" t="str">
        <f>INDEX(Tabela_zbiralec_EKOL[Zbirna mesta],MATCH(Tabela_glavno[[#This Row],[Klasifikacija]],Tabela_zbiralec_EKOL[Klasifikacija],0))</f>
        <v/>
      </c>
      <c r="G801" s="13" t="str" cm="1">
        <f t="array" ref="G801">_xlfn.TEXTJOIN(", ",TRUE,IF(Tabela_odstranjevanje[Klasifikacija]=Tabela_glavno[[#This Row],[Klasifikacija]],Tabela_odstranjevanje[Prejemnik],""))</f>
        <v/>
      </c>
      <c r="H801" s="14" t="str">
        <f>IF(IFERROR(MATCH(Tabela_glavno[[#This Row],[Klasifikacija]],Tabela_mesanica_190204[Klasifikacija],0),0)&gt;0,"DA","NE")</f>
        <v>NE</v>
      </c>
      <c r="I801" s="14" t="str" cm="1">
        <f t="array" ref="I80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1" s="14" t="str">
        <f>IF(IFERROR(MATCH(Tabela_glavno[[#This Row],[Klasifikacija]],Tabela_mesanica_190208[Klasifikacija],0),0)&gt;0,"DA","NE")</f>
        <v>NE</v>
      </c>
      <c r="K801" s="14"/>
      <c r="L801" s="14" t="str">
        <f>IF(IFERROR(MATCH(Tabela_glavno[[#This Row],[Klasifikacija]],Tabela_EKO_03_03_baterije[Klasifikacija],0),0)&gt;0,"DA","NE")</f>
        <v>NE</v>
      </c>
      <c r="M801" s="15"/>
    </row>
    <row r="802" spans="1:13" ht="30" customHeight="1" thickBot="1" x14ac:dyDescent="0.3">
      <c r="A802" s="11" t="s">
        <v>1471</v>
      </c>
      <c r="B802" s="12" t="str">
        <f>INDEX(Tabela_seznam_klasifikacij[Naziv odpadka],MATCH(Tabela_glavno[[#This Row],[Klasifikacija]],Tabela_seznam_klasifikacij[Klasifikacijska številka],0))</f>
        <v>Steklo</v>
      </c>
      <c r="C802" s="12" t="str">
        <f>IFERROR(INDEX(Tabela_porocilo_o_nevarnih_lastnostih[Opomba],MATCH(Tabela_glavno[[#This Row],[Klasifikacija]],Tabela_porocilo_o_nevarnih_lastnostih[Klasifikacija],0)),"NE")</f>
        <v>NE</v>
      </c>
      <c r="D80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02" s="13" t="str">
        <f>INDEX(Tabela_zbiralec_EKOL[Dovoljeno zbiranje],MATCH(Tabela_glavno[[#This Row],[Klasifikacija]],Tabela_zbiralec_EKOL[Klasifikacija],0))</f>
        <v>NE</v>
      </c>
      <c r="F802" s="13" t="str">
        <f>INDEX(Tabela_zbiralec_EKOL[Zbirna mesta],MATCH(Tabela_glavno[[#This Row],[Klasifikacija]],Tabela_zbiralec_EKOL[Klasifikacija],0))</f>
        <v/>
      </c>
      <c r="G802" s="13" t="str" cm="1">
        <f t="array" ref="G802">_xlfn.TEXTJOIN(", ",TRUE,IF(Tabela_odstranjevanje[Klasifikacija]=Tabela_glavno[[#This Row],[Klasifikacija]],Tabela_odstranjevanje[Prejemnik],""))</f>
        <v/>
      </c>
      <c r="H802" s="14" t="str">
        <f>IF(IFERROR(MATCH(Tabela_glavno[[#This Row],[Klasifikacija]],Tabela_mesanica_190204[Klasifikacija],0),0)&gt;0,"DA","NE")</f>
        <v>NE</v>
      </c>
      <c r="I802" s="14" t="str" cm="1">
        <f t="array" ref="I80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2" s="14" t="str">
        <f>IF(IFERROR(MATCH(Tabela_glavno[[#This Row],[Klasifikacija]],Tabela_mesanica_190208[Klasifikacija],0),0)&gt;0,"DA","NE")</f>
        <v>NE</v>
      </c>
      <c r="K802" s="14"/>
      <c r="L802" s="14" t="str">
        <f>IF(IFERROR(MATCH(Tabela_glavno[[#This Row],[Klasifikacija]],Tabela_EKO_03_03_baterije[Klasifikacija],0),0)&gt;0,"DA","NE")</f>
        <v>NE</v>
      </c>
      <c r="M802" s="15"/>
    </row>
    <row r="803" spans="1:13" ht="30" customHeight="1" thickBot="1" x14ac:dyDescent="0.3">
      <c r="A803" s="11" t="s">
        <v>1472</v>
      </c>
      <c r="B803" s="12" t="str">
        <f>INDEX(Tabela_seznam_klasifikacij[Naziv odpadka],MATCH(Tabela_glavno[[#This Row],[Klasifikacija]],Tabela_seznam_klasifikacij[Klasifikacijska številka],0))</f>
        <v>Biorazgradjivi kuhinjski odpadki</v>
      </c>
      <c r="C803" s="12" t="str">
        <f>IFERROR(INDEX(Tabela_porocilo_o_nevarnih_lastnostih[Opomba],MATCH(Tabela_glavno[[#This Row],[Klasifikacija]],Tabela_porocilo_o_nevarnih_lastnostih[Klasifikacija],0)),"NE")</f>
        <v>NE</v>
      </c>
      <c r="D80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03" s="13" t="str">
        <f>INDEX(Tabela_zbiralec_EKOL[Dovoljeno zbiranje],MATCH(Tabela_glavno[[#This Row],[Klasifikacija]],Tabela_zbiralec_EKOL[Klasifikacija],0))</f>
        <v>NE</v>
      </c>
      <c r="F803" s="13" t="str">
        <f>INDEX(Tabela_zbiralec_EKOL[Zbirna mesta],MATCH(Tabela_glavno[[#This Row],[Klasifikacija]],Tabela_zbiralec_EKOL[Klasifikacija],0))</f>
        <v/>
      </c>
      <c r="G803" s="13" t="str" cm="1">
        <f t="array" ref="G803">_xlfn.TEXTJOIN(", ",TRUE,IF(Tabela_odstranjevanje[Klasifikacija]=Tabela_glavno[[#This Row],[Klasifikacija]],Tabela_odstranjevanje[Prejemnik],""))</f>
        <v/>
      </c>
      <c r="H803" s="14" t="str">
        <f>IF(IFERROR(MATCH(Tabela_glavno[[#This Row],[Klasifikacija]],Tabela_mesanica_190204[Klasifikacija],0),0)&gt;0,"DA","NE")</f>
        <v>NE</v>
      </c>
      <c r="I803" s="14" t="str" cm="1">
        <f t="array" ref="I80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3" s="14" t="str">
        <f>IF(IFERROR(MATCH(Tabela_glavno[[#This Row],[Klasifikacija]],Tabela_mesanica_190208[Klasifikacija],0),0)&gt;0,"DA","NE")</f>
        <v>NE</v>
      </c>
      <c r="K803" s="14"/>
      <c r="L803" s="14" t="str">
        <f>IF(IFERROR(MATCH(Tabela_glavno[[#This Row],[Klasifikacija]],Tabela_EKO_03_03_baterije[Klasifikacija],0),0)&gt;0,"DA","NE")</f>
        <v>NE</v>
      </c>
      <c r="M803" s="15"/>
    </row>
    <row r="804" spans="1:13" ht="30" customHeight="1" thickBot="1" x14ac:dyDescent="0.3">
      <c r="A804" s="11" t="s">
        <v>115</v>
      </c>
      <c r="B804" s="12" t="str">
        <f>INDEX(Tabela_seznam_klasifikacij[Naziv odpadka],MATCH(Tabela_glavno[[#This Row],[Klasifikacija]],Tabela_seznam_klasifikacij[Klasifikacijska številka],0))</f>
        <v>Oblačila</v>
      </c>
      <c r="C804" s="12" t="str">
        <f>IFERROR(INDEX(Tabela_porocilo_o_nevarnih_lastnostih[Opomba],MATCH(Tabela_glavno[[#This Row],[Klasifikacija]],Tabela_porocilo_o_nevarnih_lastnostih[Klasifikacija],0)),"NE")</f>
        <v>NE</v>
      </c>
      <c r="D80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04" s="13" t="str">
        <f>INDEX(Tabela_zbiralec_EKOL[Dovoljeno zbiranje],MATCH(Tabela_glavno[[#This Row],[Klasifikacija]],Tabela_zbiralec_EKOL[Klasifikacija],0))</f>
        <v>NE</v>
      </c>
      <c r="F804" s="13" t="str">
        <f>INDEX(Tabela_zbiralec_EKOL[Zbirna mesta],MATCH(Tabela_glavno[[#This Row],[Klasifikacija]],Tabela_zbiralec_EKOL[Klasifikacija],0))</f>
        <v/>
      </c>
      <c r="G804" s="13" t="str" cm="1">
        <f t="array" ref="G804">_xlfn.TEXTJOIN(", ",TRUE,IF(Tabela_odstranjevanje[Klasifikacija]=Tabela_glavno[[#This Row],[Klasifikacija]],Tabela_odstranjevanje[Prejemnik],""))</f>
        <v/>
      </c>
      <c r="H804" s="14" t="str">
        <f>IF(IFERROR(MATCH(Tabela_glavno[[#This Row],[Klasifikacija]],Tabela_mesanica_190204[Klasifikacija],0),0)&gt;0,"DA","NE")</f>
        <v>NE</v>
      </c>
      <c r="I804" s="14" t="str" cm="1">
        <f t="array" ref="I80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4" s="14" t="str">
        <f>IF(IFERROR(MATCH(Tabela_glavno[[#This Row],[Klasifikacija]],Tabela_mesanica_190208[Klasifikacija],0),0)&gt;0,"DA","NE")</f>
        <v>NE</v>
      </c>
      <c r="K804" s="14"/>
      <c r="L804" s="14" t="str">
        <f>IF(IFERROR(MATCH(Tabela_glavno[[#This Row],[Klasifikacija]],Tabela_EKO_03_03_baterije[Klasifikacija],0),0)&gt;0,"DA","NE")</f>
        <v>NE</v>
      </c>
      <c r="M804" s="15"/>
    </row>
    <row r="805" spans="1:13" ht="30" customHeight="1" thickBot="1" x14ac:dyDescent="0.3">
      <c r="A805" s="11" t="s">
        <v>116</v>
      </c>
      <c r="B805" s="12" t="str">
        <f>INDEX(Tabela_seznam_klasifikacij[Naziv odpadka],MATCH(Tabela_glavno[[#This Row],[Klasifikacija]],Tabela_seznam_klasifikacij[Klasifikacijska številka],0))</f>
        <v>Tekstil</v>
      </c>
      <c r="C805" s="12" t="str">
        <f>IFERROR(INDEX(Tabela_porocilo_o_nevarnih_lastnostih[Opomba],MATCH(Tabela_glavno[[#This Row],[Klasifikacija]],Tabela_porocilo_o_nevarnih_lastnostih[Klasifikacija],0)),"NE")</f>
        <v>NE</v>
      </c>
      <c r="D80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05" s="13" t="str">
        <f>INDEX(Tabela_zbiralec_EKOL[Dovoljeno zbiranje],MATCH(Tabela_glavno[[#This Row],[Klasifikacija]],Tabela_zbiralec_EKOL[Klasifikacija],0))</f>
        <v>NE</v>
      </c>
      <c r="F805" s="13" t="str">
        <f>INDEX(Tabela_zbiralec_EKOL[Zbirna mesta],MATCH(Tabela_glavno[[#This Row],[Klasifikacija]],Tabela_zbiralec_EKOL[Klasifikacija],0))</f>
        <v/>
      </c>
      <c r="G805" s="13" t="str" cm="1">
        <f t="array" ref="G805">_xlfn.TEXTJOIN(", ",TRUE,IF(Tabela_odstranjevanje[Klasifikacija]=Tabela_glavno[[#This Row],[Klasifikacija]],Tabela_odstranjevanje[Prejemnik],""))</f>
        <v/>
      </c>
      <c r="H805" s="14" t="str">
        <f>IF(IFERROR(MATCH(Tabela_glavno[[#This Row],[Klasifikacija]],Tabela_mesanica_190204[Klasifikacija],0),0)&gt;0,"DA","NE")</f>
        <v>NE</v>
      </c>
      <c r="I805" s="14" t="str" cm="1">
        <f t="array" ref="I80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5" s="14" t="str">
        <f>IF(IFERROR(MATCH(Tabela_glavno[[#This Row],[Klasifikacija]],Tabela_mesanica_190208[Klasifikacija],0),0)&gt;0,"DA","NE")</f>
        <v>NE</v>
      </c>
      <c r="K805" s="14"/>
      <c r="L805" s="14" t="str">
        <f>IF(IFERROR(MATCH(Tabela_glavno[[#This Row],[Klasifikacija]],Tabela_EKO_03_03_baterije[Klasifikacija],0),0)&gt;0,"DA","NE")</f>
        <v>NE</v>
      </c>
      <c r="M805" s="15"/>
    </row>
    <row r="806" spans="1:13" ht="30" customHeight="1" thickBot="1" x14ac:dyDescent="0.3">
      <c r="A806" s="11" t="s">
        <v>174</v>
      </c>
      <c r="B806" s="12" t="str">
        <f>INDEX(Tabela_seznam_klasifikacij[Naziv odpadka],MATCH(Tabela_glavno[[#This Row],[Klasifikacija]],Tabela_seznam_klasifikacij[Klasifikacijska številka],0))</f>
        <v>Topila</v>
      </c>
      <c r="C806" s="12" t="str">
        <f>IFERROR(INDEX(Tabela_porocilo_o_nevarnih_lastnostih[Opomba],MATCH(Tabela_glavno[[#This Row],[Klasifikacija]],Tabela_porocilo_o_nevarnih_lastnostih[Klasifikacija],0)),"NE")</f>
        <v>NE</v>
      </c>
      <c r="D80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06" s="13" t="str">
        <f>INDEX(Tabela_zbiralec_EKOL[Dovoljeno zbiranje],MATCH(Tabela_glavno[[#This Row],[Klasifikacija]],Tabela_zbiralec_EKOL[Klasifikacija],0))</f>
        <v>NE</v>
      </c>
      <c r="F806" s="13" t="str">
        <f>INDEX(Tabela_zbiralec_EKOL[Zbirna mesta],MATCH(Tabela_glavno[[#This Row],[Klasifikacija]],Tabela_zbiralec_EKOL[Klasifikacija],0))</f>
        <v/>
      </c>
      <c r="G806" s="13" t="str" cm="1">
        <f t="array" ref="G806">_xlfn.TEXTJOIN(", ",TRUE,IF(Tabela_odstranjevanje[Klasifikacija]=Tabela_glavno[[#This Row],[Klasifikacija]],Tabela_odstranjevanje[Prejemnik],""))</f>
        <v/>
      </c>
      <c r="H806" s="14" t="str">
        <f>IF(IFERROR(MATCH(Tabela_glavno[[#This Row],[Klasifikacija]],Tabela_mesanica_190204[Klasifikacija],0),0)&gt;0,"DA","NE")</f>
        <v>NE</v>
      </c>
      <c r="I806" s="14" t="str" cm="1">
        <f t="array" ref="I80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6" s="14" t="str">
        <f>IF(IFERROR(MATCH(Tabela_glavno[[#This Row],[Klasifikacija]],Tabela_mesanica_190208[Klasifikacija],0),0)&gt;0,"DA","NE")</f>
        <v>DA</v>
      </c>
      <c r="K806" s="14"/>
      <c r="L806" s="14" t="str">
        <f>IF(IFERROR(MATCH(Tabela_glavno[[#This Row],[Klasifikacija]],Tabela_EKO_03_03_baterije[Klasifikacija],0),0)&gt;0,"DA","NE")</f>
        <v>NE</v>
      </c>
      <c r="M806" s="15"/>
    </row>
    <row r="807" spans="1:13" ht="30" customHeight="1" thickBot="1" x14ac:dyDescent="0.3">
      <c r="A807" s="11" t="s">
        <v>1473</v>
      </c>
      <c r="B807" s="12" t="str">
        <f>INDEX(Tabela_seznam_klasifikacij[Naziv odpadka],MATCH(Tabela_glavno[[#This Row],[Klasifikacija]],Tabela_seznam_klasifikacij[Klasifikacijska številka],0))</f>
        <v>Kisline</v>
      </c>
      <c r="C807" s="12" t="str">
        <f>IFERROR(INDEX(Tabela_porocilo_o_nevarnih_lastnostih[Opomba],MATCH(Tabela_glavno[[#This Row],[Klasifikacija]],Tabela_porocilo_o_nevarnih_lastnostih[Klasifikacija],0)),"NE")</f>
        <v>NE</v>
      </c>
      <c r="D80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07" s="13" t="str">
        <f>INDEX(Tabela_zbiralec_EKOL[Dovoljeno zbiranje],MATCH(Tabela_glavno[[#This Row],[Klasifikacija]],Tabela_zbiralec_EKOL[Klasifikacija],0))</f>
        <v>NE</v>
      </c>
      <c r="F807" s="13" t="str">
        <f>INDEX(Tabela_zbiralec_EKOL[Zbirna mesta],MATCH(Tabela_glavno[[#This Row],[Klasifikacija]],Tabela_zbiralec_EKOL[Klasifikacija],0))</f>
        <v/>
      </c>
      <c r="G807" s="13" t="str" cm="1">
        <f t="array" ref="G807">_xlfn.TEXTJOIN(", ",TRUE,IF(Tabela_odstranjevanje[Klasifikacija]=Tabela_glavno[[#This Row],[Klasifikacija]],Tabela_odstranjevanje[Prejemnik],""))</f>
        <v/>
      </c>
      <c r="H807" s="14" t="str">
        <f>IF(IFERROR(MATCH(Tabela_glavno[[#This Row],[Klasifikacija]],Tabela_mesanica_190204[Klasifikacija],0),0)&gt;0,"DA","NE")</f>
        <v>NE</v>
      </c>
      <c r="I807" s="14" t="str" cm="1">
        <f t="array" ref="I80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7" s="14" t="str">
        <f>IF(IFERROR(MATCH(Tabela_glavno[[#This Row],[Klasifikacija]],Tabela_mesanica_190208[Klasifikacija],0),0)&gt;0,"DA","NE")</f>
        <v>NE</v>
      </c>
      <c r="K807" s="14"/>
      <c r="L807" s="14" t="str">
        <f>IF(IFERROR(MATCH(Tabela_glavno[[#This Row],[Klasifikacija]],Tabela_EKO_03_03_baterije[Klasifikacija],0),0)&gt;0,"DA","NE")</f>
        <v>NE</v>
      </c>
      <c r="M807" s="15"/>
    </row>
    <row r="808" spans="1:13" ht="30" customHeight="1" thickBot="1" x14ac:dyDescent="0.3">
      <c r="A808" s="11" t="s">
        <v>1474</v>
      </c>
      <c r="B808" s="12" t="str">
        <f>INDEX(Tabela_seznam_klasifikacij[Naziv odpadka],MATCH(Tabela_glavno[[#This Row],[Klasifikacija]],Tabela_seznam_klasifikacij[Klasifikacijska številka],0))</f>
        <v>Alkalije</v>
      </c>
      <c r="C808" s="12" t="str">
        <f>IFERROR(INDEX(Tabela_porocilo_o_nevarnih_lastnostih[Opomba],MATCH(Tabela_glavno[[#This Row],[Klasifikacija]],Tabela_porocilo_o_nevarnih_lastnostih[Klasifikacija],0)),"NE")</f>
        <v>NE</v>
      </c>
      <c r="D80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08" s="13" t="str">
        <f>INDEX(Tabela_zbiralec_EKOL[Dovoljeno zbiranje],MATCH(Tabela_glavno[[#This Row],[Klasifikacija]],Tabela_zbiralec_EKOL[Klasifikacija],0))</f>
        <v>NE</v>
      </c>
      <c r="F808" s="13" t="str">
        <f>INDEX(Tabela_zbiralec_EKOL[Zbirna mesta],MATCH(Tabela_glavno[[#This Row],[Klasifikacija]],Tabela_zbiralec_EKOL[Klasifikacija],0))</f>
        <v/>
      </c>
      <c r="G808" s="13" t="str" cm="1">
        <f t="array" ref="G808">_xlfn.TEXTJOIN(", ",TRUE,IF(Tabela_odstranjevanje[Klasifikacija]=Tabela_glavno[[#This Row],[Klasifikacija]],Tabela_odstranjevanje[Prejemnik],""))</f>
        <v/>
      </c>
      <c r="H808" s="14" t="str">
        <f>IF(IFERROR(MATCH(Tabela_glavno[[#This Row],[Klasifikacija]],Tabela_mesanica_190204[Klasifikacija],0),0)&gt;0,"DA","NE")</f>
        <v>NE</v>
      </c>
      <c r="I808" s="14" t="str" cm="1">
        <f t="array" ref="I80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8" s="14" t="str">
        <f>IF(IFERROR(MATCH(Tabela_glavno[[#This Row],[Klasifikacija]],Tabela_mesanica_190208[Klasifikacija],0),0)&gt;0,"DA","NE")</f>
        <v>NE</v>
      </c>
      <c r="K808" s="14"/>
      <c r="L808" s="14" t="str">
        <f>IF(IFERROR(MATCH(Tabela_glavno[[#This Row],[Klasifikacija]],Tabela_EKO_03_03_baterije[Klasifikacija],0),0)&gt;0,"DA","NE")</f>
        <v>NE</v>
      </c>
      <c r="M808" s="15"/>
    </row>
    <row r="809" spans="1:13" ht="30" customHeight="1" thickBot="1" x14ac:dyDescent="0.3">
      <c r="A809" s="11" t="s">
        <v>1475</v>
      </c>
      <c r="B809" s="12" t="str">
        <f>INDEX(Tabela_seznam_klasifikacij[Naziv odpadka],MATCH(Tabela_glavno[[#This Row],[Klasifikacija]],Tabela_seznam_klasifikacij[Klasifikacijska številka],0))</f>
        <v>Fotokemikalije</v>
      </c>
      <c r="C809" s="12" t="str">
        <f>IFERROR(INDEX(Tabela_porocilo_o_nevarnih_lastnostih[Opomba],MATCH(Tabela_glavno[[#This Row],[Klasifikacija]],Tabela_porocilo_o_nevarnih_lastnostih[Klasifikacija],0)),"NE")</f>
        <v>NE</v>
      </c>
      <c r="D80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09" s="13" t="str">
        <f>INDEX(Tabela_zbiralec_EKOL[Dovoljeno zbiranje],MATCH(Tabela_glavno[[#This Row],[Klasifikacija]],Tabela_zbiralec_EKOL[Klasifikacija],0))</f>
        <v>NE</v>
      </c>
      <c r="F809" s="13" t="str">
        <f>INDEX(Tabela_zbiralec_EKOL[Zbirna mesta],MATCH(Tabela_glavno[[#This Row],[Klasifikacija]],Tabela_zbiralec_EKOL[Klasifikacija],0))</f>
        <v/>
      </c>
      <c r="G809" s="13" t="str" cm="1">
        <f t="array" ref="G809">_xlfn.TEXTJOIN(", ",TRUE,IF(Tabela_odstranjevanje[Klasifikacija]=Tabela_glavno[[#This Row],[Klasifikacija]],Tabela_odstranjevanje[Prejemnik],""))</f>
        <v/>
      </c>
      <c r="H809" s="14" t="str">
        <f>IF(IFERROR(MATCH(Tabela_glavno[[#This Row],[Klasifikacija]],Tabela_mesanica_190204[Klasifikacija],0),0)&gt;0,"DA","NE")</f>
        <v>NE</v>
      </c>
      <c r="I809" s="14" t="str" cm="1">
        <f t="array" ref="I80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09" s="14" t="str">
        <f>IF(IFERROR(MATCH(Tabela_glavno[[#This Row],[Klasifikacija]],Tabela_mesanica_190208[Klasifikacija],0),0)&gt;0,"DA","NE")</f>
        <v>NE</v>
      </c>
      <c r="K809" s="14"/>
      <c r="L809" s="14" t="str">
        <f>IF(IFERROR(MATCH(Tabela_glavno[[#This Row],[Klasifikacija]],Tabela_EKO_03_03_baterije[Klasifikacija],0),0)&gt;0,"DA","NE")</f>
        <v>NE</v>
      </c>
      <c r="M809" s="15"/>
    </row>
    <row r="810" spans="1:13" ht="30" customHeight="1" thickBot="1" x14ac:dyDescent="0.3">
      <c r="A810" s="11" t="s">
        <v>1476</v>
      </c>
      <c r="B810" s="12" t="str">
        <f>INDEX(Tabela_seznam_klasifikacij[Naziv odpadka],MATCH(Tabela_glavno[[#This Row],[Klasifikacija]],Tabela_seznam_klasifikacij[Klasifikacijska številka],0))</f>
        <v>Pesticidi</v>
      </c>
      <c r="C810" s="12" t="str">
        <f>IFERROR(INDEX(Tabela_porocilo_o_nevarnih_lastnostih[Opomba],MATCH(Tabela_glavno[[#This Row],[Klasifikacija]],Tabela_porocilo_o_nevarnih_lastnostih[Klasifikacija],0)),"NE")</f>
        <v>NE</v>
      </c>
      <c r="D81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10" s="13" t="str">
        <f>INDEX(Tabela_zbiralec_EKOL[Dovoljeno zbiranje],MATCH(Tabela_glavno[[#This Row],[Klasifikacija]],Tabela_zbiralec_EKOL[Klasifikacija],0))</f>
        <v>NE</v>
      </c>
      <c r="F810" s="13" t="str">
        <f>INDEX(Tabela_zbiralec_EKOL[Zbirna mesta],MATCH(Tabela_glavno[[#This Row],[Klasifikacija]],Tabela_zbiralec_EKOL[Klasifikacija],0))</f>
        <v/>
      </c>
      <c r="G810" s="13" t="str" cm="1">
        <f t="array" ref="G810">_xlfn.TEXTJOIN(", ",TRUE,IF(Tabela_odstranjevanje[Klasifikacija]=Tabela_glavno[[#This Row],[Klasifikacija]],Tabela_odstranjevanje[Prejemnik],""))</f>
        <v>Abfall-Verwertung-Gesellschaft</v>
      </c>
      <c r="H810" s="14" t="str">
        <f>IF(IFERROR(MATCH(Tabela_glavno[[#This Row],[Klasifikacija]],Tabela_mesanica_190204[Klasifikacija],0),0)&gt;0,"DA","NE")</f>
        <v>NE</v>
      </c>
      <c r="I810" s="14" t="str" cm="1">
        <f t="array" ref="I81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10" s="14" t="str">
        <f>IF(IFERROR(MATCH(Tabela_glavno[[#This Row],[Klasifikacija]],Tabela_mesanica_190208[Klasifikacija],0),0)&gt;0,"DA","NE")</f>
        <v>NE</v>
      </c>
      <c r="K810" s="14"/>
      <c r="L810" s="14" t="str">
        <f>IF(IFERROR(MATCH(Tabela_glavno[[#This Row],[Klasifikacija]],Tabela_EKO_03_03_baterije[Klasifikacija],0),0)&gt;0,"DA","NE")</f>
        <v>NE</v>
      </c>
      <c r="M810" s="15"/>
    </row>
    <row r="811" spans="1:13" ht="30" customHeight="1" thickBot="1" x14ac:dyDescent="0.3">
      <c r="A811" s="11" t="s">
        <v>1477</v>
      </c>
      <c r="B811" s="12" t="str">
        <f>INDEX(Tabela_seznam_klasifikacij[Naziv odpadka],MATCH(Tabela_glavno[[#This Row],[Klasifikacija]],Tabela_seznam_klasifikacij[Klasifikacijska številka],0))</f>
        <v>Fluorescentne cevi in drugi odpadki, ki vsebujejo živo srebro</v>
      </c>
      <c r="C811" s="12" t="str">
        <f>IFERROR(INDEX(Tabela_porocilo_o_nevarnih_lastnostih[Opomba],MATCH(Tabela_glavno[[#This Row],[Klasifikacija]],Tabela_porocilo_o_nevarnih_lastnostih[Klasifikacija],0)),"NE")</f>
        <v>NE</v>
      </c>
      <c r="D81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11" s="13" t="str">
        <f>INDEX(Tabela_zbiralec_EKOL[Dovoljeno zbiranje],MATCH(Tabela_glavno[[#This Row],[Klasifikacija]],Tabela_zbiralec_EKOL[Klasifikacija],0))</f>
        <v>NE</v>
      </c>
      <c r="F811" s="13" t="str">
        <f>INDEX(Tabela_zbiralec_EKOL[Zbirna mesta],MATCH(Tabela_glavno[[#This Row],[Klasifikacija]],Tabela_zbiralec_EKOL[Klasifikacija],0))</f>
        <v/>
      </c>
      <c r="G811" s="13" t="str" cm="1">
        <f t="array" ref="G811">_xlfn.TEXTJOIN(", ",TRUE,IF(Tabela_odstranjevanje[Klasifikacija]=Tabela_glavno[[#This Row],[Klasifikacija]],Tabela_odstranjevanje[Prejemnik],""))</f>
        <v/>
      </c>
      <c r="H811" s="14" t="str">
        <f>IF(IFERROR(MATCH(Tabela_glavno[[#This Row],[Klasifikacija]],Tabela_mesanica_190204[Klasifikacija],0),0)&gt;0,"DA","NE")</f>
        <v>NE</v>
      </c>
      <c r="I811" s="14" t="str" cm="1">
        <f t="array" ref="I81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11" s="14" t="str">
        <f>IF(IFERROR(MATCH(Tabela_glavno[[#This Row],[Klasifikacija]],Tabela_mesanica_190208[Klasifikacija],0),0)&gt;0,"DA","NE")</f>
        <v>NE</v>
      </c>
      <c r="K811" s="14"/>
      <c r="L811" s="14" t="str">
        <f>IF(IFERROR(MATCH(Tabela_glavno[[#This Row],[Klasifikacija]],Tabela_EKO_03_03_baterije[Klasifikacija],0),0)&gt;0,"DA","NE")</f>
        <v>NE</v>
      </c>
      <c r="M811" s="15"/>
    </row>
    <row r="812" spans="1:13" ht="30" customHeight="1" thickBot="1" x14ac:dyDescent="0.3">
      <c r="A812" s="11" t="s">
        <v>1478</v>
      </c>
      <c r="B812" s="12" t="str">
        <f>INDEX(Tabela_seznam_klasifikacij[Naziv odpadka],MATCH(Tabela_glavno[[#This Row],[Klasifikacija]],Tabela_seznam_klasifikacij[Klasifikacijska številka],0))</f>
        <v>Zavržena oprema, ki vsebuje klorofluoroogljike</v>
      </c>
      <c r="C812" s="12" t="str">
        <f>IFERROR(INDEX(Tabela_porocilo_o_nevarnih_lastnostih[Opomba],MATCH(Tabela_glavno[[#This Row],[Klasifikacija]],Tabela_porocilo_o_nevarnih_lastnostih[Klasifikacija],0)),"NE")</f>
        <v>NE</v>
      </c>
      <c r="D81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12" s="13" t="str">
        <f>INDEX(Tabela_zbiralec_EKOL[Dovoljeno zbiranje],MATCH(Tabela_glavno[[#This Row],[Klasifikacija]],Tabela_zbiralec_EKOL[Klasifikacija],0))</f>
        <v>NE</v>
      </c>
      <c r="F812" s="13" t="str">
        <f>INDEX(Tabela_zbiralec_EKOL[Zbirna mesta],MATCH(Tabela_glavno[[#This Row],[Klasifikacija]],Tabela_zbiralec_EKOL[Klasifikacija],0))</f>
        <v/>
      </c>
      <c r="G812" s="13" t="str" cm="1">
        <f t="array" ref="G812">_xlfn.TEXTJOIN(", ",TRUE,IF(Tabela_odstranjevanje[Klasifikacija]=Tabela_glavno[[#This Row],[Klasifikacija]],Tabela_odstranjevanje[Prejemnik],""))</f>
        <v/>
      </c>
      <c r="H812" s="14" t="str">
        <f>IF(IFERROR(MATCH(Tabela_glavno[[#This Row],[Klasifikacija]],Tabela_mesanica_190204[Klasifikacija],0),0)&gt;0,"DA","NE")</f>
        <v>NE</v>
      </c>
      <c r="I812" s="14" t="str" cm="1">
        <f t="array" ref="I81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12" s="14" t="str">
        <f>IF(IFERROR(MATCH(Tabela_glavno[[#This Row],[Klasifikacija]],Tabela_mesanica_190208[Klasifikacija],0),0)&gt;0,"DA","NE")</f>
        <v>NE</v>
      </c>
      <c r="K812" s="14"/>
      <c r="L812" s="14" t="str">
        <f>IF(IFERROR(MATCH(Tabela_glavno[[#This Row],[Klasifikacija]],Tabela_EKO_03_03_baterije[Klasifikacija],0),0)&gt;0,"DA","NE")</f>
        <v>NE</v>
      </c>
      <c r="M812" s="15"/>
    </row>
    <row r="813" spans="1:13" ht="30" customHeight="1" thickBot="1" x14ac:dyDescent="0.3">
      <c r="A813" s="11" t="s">
        <v>1479</v>
      </c>
      <c r="B813" s="12" t="str">
        <f>INDEX(Tabela_seznam_klasifikacij[Naziv odpadka],MATCH(Tabela_glavno[[#This Row],[Klasifikacija]],Tabela_seznam_klasifikacij[Klasifikacijska številka],0))</f>
        <v>Jedilno olje in maščobe</v>
      </c>
      <c r="C813" s="12" t="str">
        <f>IFERROR(INDEX(Tabela_porocilo_o_nevarnih_lastnostih[Opomba],MATCH(Tabela_glavno[[#This Row],[Klasifikacija]],Tabela_porocilo_o_nevarnih_lastnostih[Klasifikacija],0)),"NE")</f>
        <v>NE</v>
      </c>
      <c r="D81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813" s="13" t="str">
        <f>INDEX(Tabela_zbiralec_EKOL[Dovoljeno zbiranje],MATCH(Tabela_glavno[[#This Row],[Klasifikacija]],Tabela_zbiralec_EKOL[Klasifikacija],0))</f>
        <v>DA</v>
      </c>
      <c r="F813" s="13" t="str">
        <f>INDEX(Tabela_zbiralec_EKOL[Zbirna mesta],MATCH(Tabela_glavno[[#This Row],[Klasifikacija]],Tabela_zbiralec_EKOL[Klasifikacija],0))</f>
        <v>Laze</v>
      </c>
      <c r="G813" s="13" t="str" cm="1">
        <f t="array" ref="G813">_xlfn.TEXTJOIN(", ",TRUE,IF(Tabela_odstranjevanje[Klasifikacija]=Tabela_glavno[[#This Row],[Klasifikacija]],Tabela_odstranjevanje[Prejemnik],""))</f>
        <v>Bolje</v>
      </c>
      <c r="H813" s="14" t="str">
        <f>IF(IFERROR(MATCH(Tabela_glavno[[#This Row],[Klasifikacija]],Tabela_mesanica_190204[Klasifikacija],0),0)&gt;0,"DA","NE")</f>
        <v>NE</v>
      </c>
      <c r="I813" s="14" t="str" cm="1">
        <f t="array" ref="I81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13" s="14" t="str">
        <f>IF(IFERROR(MATCH(Tabela_glavno[[#This Row],[Klasifikacija]],Tabela_mesanica_190208[Klasifikacija],0),0)&gt;0,"DA","NE")</f>
        <v>NE</v>
      </c>
      <c r="K813" s="14"/>
      <c r="L813" s="14" t="str">
        <f>IF(IFERROR(MATCH(Tabela_glavno[[#This Row],[Klasifikacija]],Tabela_EKO_03_03_baterije[Klasifikacija],0),0)&gt;0,"DA","NE")</f>
        <v>NE</v>
      </c>
      <c r="M813" s="15"/>
    </row>
    <row r="814" spans="1:13" ht="30" customHeight="1" thickBot="1" x14ac:dyDescent="0.3">
      <c r="A814" s="11" t="s">
        <v>117</v>
      </c>
      <c r="B814" s="12" t="str">
        <f>INDEX(Tabela_seznam_klasifikacij[Naziv odpadka],MATCH(Tabela_glavno[[#This Row],[Klasifikacija]],Tabela_seznam_klasifikacij[Klasifikacijska številka],0))</f>
        <v>Olja in maščobe, ki niso navedeni pod 20 01 25</v>
      </c>
      <c r="C814" s="12" t="str">
        <f>IFERROR(INDEX(Tabela_porocilo_o_nevarnih_lastnostih[Opomba],MATCH(Tabela_glavno[[#This Row],[Klasifikacija]],Tabela_porocilo_o_nevarnih_lastnostih[Klasifikacija],0)),"NE")</f>
        <v>NE</v>
      </c>
      <c r="D81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814" s="13" t="str">
        <f>INDEX(Tabela_zbiralec_EKOL[Dovoljeno zbiranje],MATCH(Tabela_glavno[[#This Row],[Klasifikacija]],Tabela_zbiralec_EKOL[Klasifikacija],0))</f>
        <v>NE</v>
      </c>
      <c r="F814" s="13" t="str">
        <f>INDEX(Tabela_zbiralec_EKOL[Zbirna mesta],MATCH(Tabela_glavno[[#This Row],[Klasifikacija]],Tabela_zbiralec_EKOL[Klasifikacija],0))</f>
        <v/>
      </c>
      <c r="G814" s="13" t="str" cm="1">
        <f t="array" ref="G814">_xlfn.TEXTJOIN(", ",TRUE,IF(Tabela_odstranjevanje[Klasifikacija]=Tabela_glavno[[#This Row],[Klasifikacija]],Tabela_odstranjevanje[Prejemnik],""))</f>
        <v/>
      </c>
      <c r="H814" s="14" t="str">
        <f>IF(IFERROR(MATCH(Tabela_glavno[[#This Row],[Klasifikacija]],Tabela_mesanica_190204[Klasifikacija],0),0)&gt;0,"DA","NE")</f>
        <v>DA</v>
      </c>
      <c r="I814" s="14" t="str" cm="1">
        <f t="array" ref="I81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GSB, Wien Energie</v>
      </c>
      <c r="J814" s="14" t="str">
        <f>IF(IFERROR(MATCH(Tabela_glavno[[#This Row],[Klasifikacija]],Tabela_mesanica_190208[Klasifikacija],0),0)&gt;0,"DA","NE")</f>
        <v>NE</v>
      </c>
      <c r="K814" s="14"/>
      <c r="L814" s="14" t="str">
        <f>IF(IFERROR(MATCH(Tabela_glavno[[#This Row],[Klasifikacija]],Tabela_EKO_03_03_baterije[Klasifikacija],0),0)&gt;0,"DA","NE")</f>
        <v>NE</v>
      </c>
      <c r="M814" s="15"/>
    </row>
    <row r="815" spans="1:13" ht="30" customHeight="1" thickBot="1" x14ac:dyDescent="0.3">
      <c r="A815" s="11" t="s">
        <v>119</v>
      </c>
      <c r="B815" s="12" t="str">
        <f>INDEX(Tabela_seznam_klasifikacij[Naziv odpadka],MATCH(Tabela_glavno[[#This Row],[Klasifikacija]],Tabela_seznam_klasifikacij[Klasifikacijska številka],0))</f>
        <v>Barve, tiskarske barve, lepila in smole, ki vsebujejo nevarne snovi</v>
      </c>
      <c r="C815" s="12" t="str">
        <f>IFERROR(INDEX(Tabela_porocilo_o_nevarnih_lastnostih[Opomba],MATCH(Tabela_glavno[[#This Row],[Klasifikacija]],Tabela_porocilo_o_nevarnih_lastnostih[Klasifikacija],0)),"NE")</f>
        <v>NE</v>
      </c>
      <c r="D81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815" s="13" t="str">
        <f>INDEX(Tabela_zbiralec_EKOL[Dovoljeno zbiranje],MATCH(Tabela_glavno[[#This Row],[Klasifikacija]],Tabela_zbiralec_EKOL[Klasifikacija],0))</f>
        <v>NE</v>
      </c>
      <c r="F815" s="13" t="str">
        <f>INDEX(Tabela_zbiralec_EKOL[Zbirna mesta],MATCH(Tabela_glavno[[#This Row],[Klasifikacija]],Tabela_zbiralec_EKOL[Klasifikacija],0))</f>
        <v/>
      </c>
      <c r="G815" s="13" t="str" cm="1">
        <f t="array" ref="G815">_xlfn.TEXTJOIN(", ",TRUE,IF(Tabela_odstranjevanje[Klasifikacija]=Tabela_glavno[[#This Row],[Klasifikacija]],Tabela_odstranjevanje[Prejemnik],""))</f>
        <v/>
      </c>
      <c r="H815" s="14" t="str">
        <f>IF(IFERROR(MATCH(Tabela_glavno[[#This Row],[Klasifikacija]],Tabela_mesanica_190204[Klasifikacija],0),0)&gt;0,"DA","NE")</f>
        <v>DA</v>
      </c>
      <c r="I815" s="14" t="str" cm="1">
        <f t="array" ref="I81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 AGR</v>
      </c>
      <c r="J815" s="14" t="str">
        <f>IF(IFERROR(MATCH(Tabela_glavno[[#This Row],[Klasifikacija]],Tabela_mesanica_190208[Klasifikacija],0),0)&gt;0,"DA","NE")</f>
        <v>NE</v>
      </c>
      <c r="K815" s="14"/>
      <c r="L815" s="14" t="str">
        <f>IF(IFERROR(MATCH(Tabela_glavno[[#This Row],[Klasifikacija]],Tabela_EKO_03_03_baterije[Klasifikacija],0),0)&gt;0,"DA","NE")</f>
        <v>NE</v>
      </c>
      <c r="M815" s="15"/>
    </row>
    <row r="816" spans="1:13" ht="30" customHeight="1" thickBot="1" x14ac:dyDescent="0.3">
      <c r="A816" s="11" t="s">
        <v>118</v>
      </c>
      <c r="B816" s="12" t="str">
        <f>INDEX(Tabela_seznam_klasifikacij[Naziv odpadka],MATCH(Tabela_glavno[[#This Row],[Klasifikacija]],Tabela_seznam_klasifikacij[Klasifikacijska številka],0))</f>
        <v>Barve, tiskarske barve, lepila in smole, ki niso navedeni pod 20 01 27</v>
      </c>
      <c r="C816" s="12" t="str">
        <f>IFERROR(INDEX(Tabela_porocilo_o_nevarnih_lastnostih[Opomba],MATCH(Tabela_glavno[[#This Row],[Klasifikacija]],Tabela_porocilo_o_nevarnih_lastnostih[Klasifikacija],0)),"NE")</f>
        <v>Za mešanje</v>
      </c>
      <c r="D81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816" s="13" t="str">
        <f>INDEX(Tabela_zbiralec_EKOL[Dovoljeno zbiranje],MATCH(Tabela_glavno[[#This Row],[Klasifikacija]],Tabela_zbiralec_EKOL[Klasifikacija],0))</f>
        <v>NE</v>
      </c>
      <c r="F816" s="13" t="str">
        <f>INDEX(Tabela_zbiralec_EKOL[Zbirna mesta],MATCH(Tabela_glavno[[#This Row],[Klasifikacija]],Tabela_zbiralec_EKOL[Klasifikacija],0))</f>
        <v/>
      </c>
      <c r="G816" s="13" t="str" cm="1">
        <f t="array" ref="G816">_xlfn.TEXTJOIN(", ",TRUE,IF(Tabela_odstranjevanje[Klasifikacija]=Tabela_glavno[[#This Row],[Klasifikacija]],Tabela_odstranjevanje[Prejemnik],""))</f>
        <v/>
      </c>
      <c r="H816" s="14" t="str">
        <f>IF(IFERROR(MATCH(Tabela_glavno[[#This Row],[Klasifikacija]],Tabela_mesanica_190204[Klasifikacija],0),0)&gt;0,"DA","NE")</f>
        <v>DA</v>
      </c>
      <c r="I816" s="14" t="str" cm="1">
        <f t="array" ref="I81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816" s="14" t="str">
        <f>IF(IFERROR(MATCH(Tabela_glavno[[#This Row],[Klasifikacija]],Tabela_mesanica_190208[Klasifikacija],0),0)&gt;0,"DA","NE")</f>
        <v>NE</v>
      </c>
      <c r="K816" s="14"/>
      <c r="L816" s="14" t="str">
        <f>IF(IFERROR(MATCH(Tabela_glavno[[#This Row],[Klasifikacija]],Tabela_EKO_03_03_baterije[Klasifikacija],0),0)&gt;0,"DA","NE")</f>
        <v>NE</v>
      </c>
      <c r="M816" s="15"/>
    </row>
    <row r="817" spans="1:13" ht="30" customHeight="1" thickBot="1" x14ac:dyDescent="0.3">
      <c r="A817" s="11" t="s">
        <v>175</v>
      </c>
      <c r="B817" s="12" t="str">
        <f>INDEX(Tabela_seznam_klasifikacij[Naziv odpadka],MATCH(Tabela_glavno[[#This Row],[Klasifikacija]],Tabela_seznam_klasifikacij[Klasifikacijska številka],0))</f>
        <v>Čistila (detergenti), ki vsebujejo nevarne snovi</v>
      </c>
      <c r="C817" s="12" t="str">
        <f>IFERROR(INDEX(Tabela_porocilo_o_nevarnih_lastnostih[Opomba],MATCH(Tabela_glavno[[#This Row],[Klasifikacija]],Tabela_porocilo_o_nevarnih_lastnostih[Klasifikacija],0)),"NE")</f>
        <v>NE</v>
      </c>
      <c r="D81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17" s="13" t="str">
        <f>INDEX(Tabela_zbiralec_EKOL[Dovoljeno zbiranje],MATCH(Tabela_glavno[[#This Row],[Klasifikacija]],Tabela_zbiralec_EKOL[Klasifikacija],0))</f>
        <v>NE</v>
      </c>
      <c r="F817" s="13" t="str">
        <f>INDEX(Tabela_zbiralec_EKOL[Zbirna mesta],MATCH(Tabela_glavno[[#This Row],[Klasifikacija]],Tabela_zbiralec_EKOL[Klasifikacija],0))</f>
        <v/>
      </c>
      <c r="G817" s="13" t="str" cm="1">
        <f t="array" ref="G817">_xlfn.TEXTJOIN(", ",TRUE,IF(Tabela_odstranjevanje[Klasifikacija]=Tabela_glavno[[#This Row],[Klasifikacija]],Tabela_odstranjevanje[Prejemnik],""))</f>
        <v/>
      </c>
      <c r="H817" s="14" t="str">
        <f>IF(IFERROR(MATCH(Tabela_glavno[[#This Row],[Klasifikacija]],Tabela_mesanica_190204[Klasifikacija],0),0)&gt;0,"DA","NE")</f>
        <v>NE</v>
      </c>
      <c r="I817" s="14" t="str" cm="1">
        <f t="array" ref="I81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17" s="14" t="str">
        <f>IF(IFERROR(MATCH(Tabela_glavno[[#This Row],[Klasifikacija]],Tabela_mesanica_190208[Klasifikacija],0),0)&gt;0,"DA","NE")</f>
        <v>DA</v>
      </c>
      <c r="K817" s="14"/>
      <c r="L817" s="14" t="str">
        <f>IF(IFERROR(MATCH(Tabela_glavno[[#This Row],[Klasifikacija]],Tabela_EKO_03_03_baterije[Klasifikacija],0),0)&gt;0,"DA","NE")</f>
        <v>NE</v>
      </c>
      <c r="M817" s="15"/>
    </row>
    <row r="818" spans="1:13" ht="30" customHeight="1" thickBot="1" x14ac:dyDescent="0.3">
      <c r="A818" s="11" t="s">
        <v>176</v>
      </c>
      <c r="B818" s="12" t="str">
        <f>INDEX(Tabela_seznam_klasifikacij[Naziv odpadka],MATCH(Tabela_glavno[[#This Row],[Klasifikacija]],Tabela_seznam_klasifikacij[Klasifikacijska številka],0))</f>
        <v>Čistila, ki niso navedena pod 20 01 29</v>
      </c>
      <c r="C818" s="12" t="str">
        <f>IFERROR(INDEX(Tabela_porocilo_o_nevarnih_lastnostih[Opomba],MATCH(Tabela_glavno[[#This Row],[Klasifikacija]],Tabela_porocilo_o_nevarnih_lastnostih[Klasifikacija],0)),"NE")</f>
        <v>Za mešanje</v>
      </c>
      <c r="D81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18" s="13" t="str">
        <f>INDEX(Tabela_zbiralec_EKOL[Dovoljeno zbiranje],MATCH(Tabela_glavno[[#This Row],[Klasifikacija]],Tabela_zbiralec_EKOL[Klasifikacija],0))</f>
        <v>NE</v>
      </c>
      <c r="F818" s="13" t="str">
        <f>INDEX(Tabela_zbiralec_EKOL[Zbirna mesta],MATCH(Tabela_glavno[[#This Row],[Klasifikacija]],Tabela_zbiralec_EKOL[Klasifikacija],0))</f>
        <v/>
      </c>
      <c r="G818" s="13" t="str" cm="1">
        <f t="array" ref="G818">_xlfn.TEXTJOIN(", ",TRUE,IF(Tabela_odstranjevanje[Klasifikacija]=Tabela_glavno[[#This Row],[Klasifikacija]],Tabela_odstranjevanje[Prejemnik],""))</f>
        <v/>
      </c>
      <c r="H818" s="14" t="str">
        <f>IF(IFERROR(MATCH(Tabela_glavno[[#This Row],[Klasifikacija]],Tabela_mesanica_190204[Klasifikacija],0),0)&gt;0,"DA","NE")</f>
        <v>NE</v>
      </c>
      <c r="I818" s="14" t="str" cm="1">
        <f t="array" ref="I81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18" s="14" t="str">
        <f>IF(IFERROR(MATCH(Tabela_glavno[[#This Row],[Klasifikacija]],Tabela_mesanica_190208[Klasifikacija],0),0)&gt;0,"DA","NE")</f>
        <v>DA</v>
      </c>
      <c r="K818" s="14"/>
      <c r="L818" s="14" t="str">
        <f>IF(IFERROR(MATCH(Tabela_glavno[[#This Row],[Klasifikacija]],Tabela_EKO_03_03_baterije[Klasifikacija],0),0)&gt;0,"DA","NE")</f>
        <v>NE</v>
      </c>
      <c r="M818" s="15"/>
    </row>
    <row r="819" spans="1:13" ht="30" customHeight="1" thickBot="1" x14ac:dyDescent="0.3">
      <c r="A819" s="11" t="s">
        <v>1480</v>
      </c>
      <c r="B819" s="12" t="str">
        <f>INDEX(Tabela_seznam_klasifikacij[Naziv odpadka],MATCH(Tabela_glavno[[#This Row],[Klasifikacija]],Tabela_seznam_klasifikacij[Klasifikacijska številka],0))</f>
        <v>Citotoksična in citostatična zdravila</v>
      </c>
      <c r="C819" s="12" t="str">
        <f>IFERROR(INDEX(Tabela_porocilo_o_nevarnih_lastnostih[Opomba],MATCH(Tabela_glavno[[#This Row],[Klasifikacija]],Tabela_porocilo_o_nevarnih_lastnostih[Klasifikacija],0)),"NE")</f>
        <v>NE</v>
      </c>
      <c r="D81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19" s="13" t="str">
        <f>INDEX(Tabela_zbiralec_EKOL[Dovoljeno zbiranje],MATCH(Tabela_glavno[[#This Row],[Klasifikacija]],Tabela_zbiralec_EKOL[Klasifikacija],0))</f>
        <v>NE</v>
      </c>
      <c r="F819" s="13" t="str">
        <f>INDEX(Tabela_zbiralec_EKOL[Zbirna mesta],MATCH(Tabela_glavno[[#This Row],[Klasifikacija]],Tabela_zbiralec_EKOL[Klasifikacija],0))</f>
        <v/>
      </c>
      <c r="G819" s="13" t="str" cm="1">
        <f t="array" ref="G819">_xlfn.TEXTJOIN(", ",TRUE,IF(Tabela_odstranjevanje[Klasifikacija]=Tabela_glavno[[#This Row],[Klasifikacija]],Tabela_odstranjevanje[Prejemnik],""))</f>
        <v/>
      </c>
      <c r="H819" s="14" t="str">
        <f>IF(IFERROR(MATCH(Tabela_glavno[[#This Row],[Klasifikacija]],Tabela_mesanica_190204[Klasifikacija],0),0)&gt;0,"DA","NE")</f>
        <v>NE</v>
      </c>
      <c r="I819" s="14" t="str" cm="1">
        <f t="array" ref="I81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19" s="14" t="str">
        <f>IF(IFERROR(MATCH(Tabela_glavno[[#This Row],[Klasifikacija]],Tabela_mesanica_190208[Klasifikacija],0),0)&gt;0,"DA","NE")</f>
        <v>NE</v>
      </c>
      <c r="K819" s="14"/>
      <c r="L819" s="14" t="str">
        <f>IF(IFERROR(MATCH(Tabela_glavno[[#This Row],[Klasifikacija]],Tabela_EKO_03_03_baterije[Klasifikacija],0),0)&gt;0,"DA","NE")</f>
        <v>NE</v>
      </c>
      <c r="M819" s="15"/>
    </row>
    <row r="820" spans="1:13" ht="30" customHeight="1" thickBot="1" x14ac:dyDescent="0.3">
      <c r="A820" s="11" t="s">
        <v>1481</v>
      </c>
      <c r="B820" s="12" t="str">
        <f>INDEX(Tabela_seznam_klasifikacij[Naziv odpadka],MATCH(Tabela_glavno[[#This Row],[Klasifikacija]],Tabela_seznam_klasifikacij[Klasifikacijska številka],0))</f>
        <v>Zdravila, ki niso navedena pod 20 01 31</v>
      </c>
      <c r="C820" s="12" t="str">
        <f>IFERROR(INDEX(Tabela_porocilo_o_nevarnih_lastnostih[Opomba],MATCH(Tabela_glavno[[#This Row],[Klasifikacija]],Tabela_porocilo_o_nevarnih_lastnostih[Klasifikacija],0)),"NE")</f>
        <v>NE</v>
      </c>
      <c r="D82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20" s="13" t="str">
        <f>INDEX(Tabela_zbiralec_EKOL[Dovoljeno zbiranje],MATCH(Tabela_glavno[[#This Row],[Klasifikacija]],Tabela_zbiralec_EKOL[Klasifikacija],0))</f>
        <v>NE</v>
      </c>
      <c r="F820" s="13" t="str">
        <f>INDEX(Tabela_zbiralec_EKOL[Zbirna mesta],MATCH(Tabela_glavno[[#This Row],[Klasifikacija]],Tabela_zbiralec_EKOL[Klasifikacija],0))</f>
        <v/>
      </c>
      <c r="G820" s="13" t="str" cm="1">
        <f t="array" ref="G820">_xlfn.TEXTJOIN(", ",TRUE,IF(Tabela_odstranjevanje[Klasifikacija]=Tabela_glavno[[#This Row],[Klasifikacija]],Tabela_odstranjevanje[Prejemnik],""))</f>
        <v/>
      </c>
      <c r="H820" s="14" t="str">
        <f>IF(IFERROR(MATCH(Tabela_glavno[[#This Row],[Klasifikacija]],Tabela_mesanica_190204[Klasifikacija],0),0)&gt;0,"DA","NE")</f>
        <v>NE</v>
      </c>
      <c r="I820" s="14" t="str" cm="1">
        <f t="array" ref="I82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0" s="14" t="str">
        <f>IF(IFERROR(MATCH(Tabela_glavno[[#This Row],[Klasifikacija]],Tabela_mesanica_190208[Klasifikacija],0),0)&gt;0,"DA","NE")</f>
        <v>NE</v>
      </c>
      <c r="K820" s="14"/>
      <c r="L820" s="14" t="str">
        <f>IF(IFERROR(MATCH(Tabela_glavno[[#This Row],[Klasifikacija]],Tabela_EKO_03_03_baterije[Klasifikacija],0),0)&gt;0,"DA","NE")</f>
        <v>NE</v>
      </c>
      <c r="M820" s="15"/>
    </row>
    <row r="821" spans="1:13" ht="30" customHeight="1" thickBot="1" x14ac:dyDescent="0.3">
      <c r="A821" s="11" t="s">
        <v>1482</v>
      </c>
      <c r="B821" s="12" t="str">
        <f>INDEX(Tabela_seznam_klasifikacij[Naziv odpadka],MATCH(Tabela_glavno[[#This Row],[Klasifikacija]],Tabela_seznam_klasifikacij[Klasifikacijska številka],0))</f>
        <v>Baterije in akumulatorji, ki so navedeni pod 16 06 01, 16 06 02 ali 16 06 03 ter nesortirane baterije in akumulatorji, ki vsebujejo te baterije in akumulatorje</v>
      </c>
      <c r="C821" s="12" t="str">
        <f>IFERROR(INDEX(Tabela_porocilo_o_nevarnih_lastnostih[Opomba],MATCH(Tabela_glavno[[#This Row],[Klasifikacija]],Tabela_porocilo_o_nevarnih_lastnostih[Klasifikacija],0)),"NE")</f>
        <v>NE</v>
      </c>
      <c r="D82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821" s="13" t="str">
        <f>INDEX(Tabela_zbiralec_EKOL[Dovoljeno zbiranje],MATCH(Tabela_glavno[[#This Row],[Klasifikacija]],Tabela_zbiralec_EKOL[Klasifikacija],0))</f>
        <v>DA</v>
      </c>
      <c r="F821" s="13" t="str">
        <f>INDEX(Tabela_zbiralec_EKOL[Zbirna mesta],MATCH(Tabela_glavno[[#This Row],[Klasifikacija]],Tabela_zbiralec_EKOL[Klasifikacija],0))</f>
        <v>Laze</v>
      </c>
      <c r="G821" s="13" t="str" cm="1">
        <f t="array" ref="G821">_xlfn.TEXTJOIN(", ",TRUE,IF(Tabela_odstranjevanje[Klasifikacija]=Tabela_glavno[[#This Row],[Klasifikacija]],Tabela_odstranjevanje[Prejemnik],""))</f>
        <v>SNAM</v>
      </c>
      <c r="H821" s="14" t="str">
        <f>IF(IFERROR(MATCH(Tabela_glavno[[#This Row],[Klasifikacija]],Tabela_mesanica_190204[Klasifikacija],0),0)&gt;0,"DA","NE")</f>
        <v>NE</v>
      </c>
      <c r="I821" s="14" t="str" cm="1">
        <f t="array" ref="I82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1" s="14" t="str">
        <f>IF(IFERROR(MATCH(Tabela_glavno[[#This Row],[Klasifikacija]],Tabela_mesanica_190208[Klasifikacija],0),0)&gt;0,"DA","NE")</f>
        <v>NE</v>
      </c>
      <c r="K821" s="14"/>
      <c r="L821" s="14" t="str">
        <f>IF(IFERROR(MATCH(Tabela_glavno[[#This Row],[Klasifikacija]],Tabela_EKO_03_03_baterije[Klasifikacija],0),0)&gt;0,"DA","NE")</f>
        <v>DA</v>
      </c>
      <c r="M821" s="15"/>
    </row>
    <row r="822" spans="1:13" ht="30" customHeight="1" thickBot="1" x14ac:dyDescent="0.3">
      <c r="A822" s="11" t="s">
        <v>1483</v>
      </c>
      <c r="B822" s="12" t="str">
        <f>INDEX(Tabela_seznam_klasifikacij[Naziv odpadka],MATCH(Tabela_glavno[[#This Row],[Klasifikacija]],Tabela_seznam_klasifikacij[Klasifikacijska številka],0))</f>
        <v>Baterije in akumulatorji, ki niso navedeni pod 20 01 33</v>
      </c>
      <c r="C822" s="12" t="str">
        <f>IFERROR(INDEX(Tabela_porocilo_o_nevarnih_lastnostih[Opomba],MATCH(Tabela_glavno[[#This Row],[Klasifikacija]],Tabela_porocilo_o_nevarnih_lastnostih[Klasifikacija],0)),"NE")</f>
        <v>NE</v>
      </c>
      <c r="D82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22" s="13" t="str">
        <f>INDEX(Tabela_zbiralec_EKOL[Dovoljeno zbiranje],MATCH(Tabela_glavno[[#This Row],[Klasifikacija]],Tabela_zbiralec_EKOL[Klasifikacija],0))</f>
        <v>DA</v>
      </c>
      <c r="F822" s="13" t="str">
        <f>INDEX(Tabela_zbiralec_EKOL[Zbirna mesta],MATCH(Tabela_glavno[[#This Row],[Klasifikacija]],Tabela_zbiralec_EKOL[Klasifikacija],0))</f>
        <v>Laze</v>
      </c>
      <c r="G822" s="13" t="str" cm="1">
        <f t="array" ref="G822">_xlfn.TEXTJOIN(", ",TRUE,IF(Tabela_odstranjevanje[Klasifikacija]=Tabela_glavno[[#This Row],[Klasifikacija]],Tabela_odstranjevanje[Prejemnik],""))</f>
        <v/>
      </c>
      <c r="H822" s="14" t="str">
        <f>IF(IFERROR(MATCH(Tabela_glavno[[#This Row],[Klasifikacija]],Tabela_mesanica_190204[Klasifikacija],0),0)&gt;0,"DA","NE")</f>
        <v>NE</v>
      </c>
      <c r="I822" s="14" t="str" cm="1">
        <f t="array" ref="I82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2" s="14" t="str">
        <f>IF(IFERROR(MATCH(Tabela_glavno[[#This Row],[Klasifikacija]],Tabela_mesanica_190208[Klasifikacija],0),0)&gt;0,"DA","NE")</f>
        <v>NE</v>
      </c>
      <c r="K822" s="14"/>
      <c r="L822" s="14" t="str">
        <f>IF(IFERROR(MATCH(Tabela_glavno[[#This Row],[Klasifikacija]],Tabela_EKO_03_03_baterije[Klasifikacija],0),0)&gt;0,"DA","NE")</f>
        <v>DA</v>
      </c>
      <c r="M822" s="15"/>
    </row>
    <row r="823" spans="1:13" ht="30" customHeight="1" thickBot="1" x14ac:dyDescent="0.3">
      <c r="A823" s="11" t="s">
        <v>1484</v>
      </c>
      <c r="B823" s="12" t="str">
        <f>INDEX(Tabela_seznam_klasifikacij[Naziv odpadka],MATCH(Tabela_glavno[[#This Row],[Klasifikacija]],Tabela_seznam_klasifikacij[Klasifikacijska številka],0))</f>
        <v>Zavržena električna in elektronska oprema, ki vsebuje nevarne snovi in ni navedena pod 20 01 21 in 20 01 237,</v>
      </c>
      <c r="C823" s="12" t="str">
        <f>IFERROR(INDEX(Tabela_porocilo_o_nevarnih_lastnostih[Opomba],MATCH(Tabela_glavno[[#This Row],[Klasifikacija]],Tabela_porocilo_o_nevarnih_lastnostih[Klasifikacija],0)),"NE")</f>
        <v>NE</v>
      </c>
      <c r="D82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23" s="13" t="str">
        <f>INDEX(Tabela_zbiralec_EKOL[Dovoljeno zbiranje],MATCH(Tabela_glavno[[#This Row],[Klasifikacija]],Tabela_zbiralec_EKOL[Klasifikacija],0))</f>
        <v>NE</v>
      </c>
      <c r="F823" s="13" t="str">
        <f>INDEX(Tabela_zbiralec_EKOL[Zbirna mesta],MATCH(Tabela_glavno[[#This Row],[Klasifikacija]],Tabela_zbiralec_EKOL[Klasifikacija],0))</f>
        <v/>
      </c>
      <c r="G823" s="13" t="str" cm="1">
        <f t="array" ref="G823">_xlfn.TEXTJOIN(", ",TRUE,IF(Tabela_odstranjevanje[Klasifikacija]=Tabela_glavno[[#This Row],[Klasifikacija]],Tabela_odstranjevanje[Prejemnik],""))</f>
        <v/>
      </c>
      <c r="H823" s="14" t="str">
        <f>IF(IFERROR(MATCH(Tabela_glavno[[#This Row],[Klasifikacija]],Tabela_mesanica_190204[Klasifikacija],0),0)&gt;0,"DA","NE")</f>
        <v>NE</v>
      </c>
      <c r="I823" s="14" t="str" cm="1">
        <f t="array" ref="I82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3" s="14" t="str">
        <f>IF(IFERROR(MATCH(Tabela_glavno[[#This Row],[Klasifikacija]],Tabela_mesanica_190208[Klasifikacija],0),0)&gt;0,"DA","NE")</f>
        <v>NE</v>
      </c>
      <c r="K823" s="14"/>
      <c r="L823" s="14" t="str">
        <f>IF(IFERROR(MATCH(Tabela_glavno[[#This Row],[Klasifikacija]],Tabela_EKO_03_03_baterije[Klasifikacija],0),0)&gt;0,"DA","NE")</f>
        <v>NE</v>
      </c>
      <c r="M823" s="15"/>
    </row>
    <row r="824" spans="1:13" ht="30" customHeight="1" thickBot="1" x14ac:dyDescent="0.3">
      <c r="A824" s="11" t="s">
        <v>1485</v>
      </c>
      <c r="B824" s="12" t="str">
        <f>INDEX(Tabela_seznam_klasifikacij[Naziv odpadka],MATCH(Tabela_glavno[[#This Row],[Klasifikacija]],Tabela_seznam_klasifikacij[Klasifikacijska številka],0))</f>
        <v>Zavržena električna in elektronska oprema, ki ni navedena pod 20 01 21, 20 01 23 in 20 01 35</v>
      </c>
      <c r="C824" s="12" t="str">
        <f>IFERROR(INDEX(Tabela_porocilo_o_nevarnih_lastnostih[Opomba],MATCH(Tabela_glavno[[#This Row],[Klasifikacija]],Tabela_porocilo_o_nevarnih_lastnostih[Klasifikacija],0)),"NE")</f>
        <v>NE</v>
      </c>
      <c r="D82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24" s="13" t="str">
        <f>INDEX(Tabela_zbiralec_EKOL[Dovoljeno zbiranje],MATCH(Tabela_glavno[[#This Row],[Klasifikacija]],Tabela_zbiralec_EKOL[Klasifikacija],0))</f>
        <v>NE</v>
      </c>
      <c r="F824" s="13" t="str">
        <f>INDEX(Tabela_zbiralec_EKOL[Zbirna mesta],MATCH(Tabela_glavno[[#This Row],[Klasifikacija]],Tabela_zbiralec_EKOL[Klasifikacija],0))</f>
        <v/>
      </c>
      <c r="G824" s="13" t="str" cm="1">
        <f t="array" ref="G824">_xlfn.TEXTJOIN(", ",TRUE,IF(Tabela_odstranjevanje[Klasifikacija]=Tabela_glavno[[#This Row],[Klasifikacija]],Tabela_odstranjevanje[Prejemnik],""))</f>
        <v/>
      </c>
      <c r="H824" s="14" t="str">
        <f>IF(IFERROR(MATCH(Tabela_glavno[[#This Row],[Klasifikacija]],Tabela_mesanica_190204[Klasifikacija],0),0)&gt;0,"DA","NE")</f>
        <v>NE</v>
      </c>
      <c r="I824" s="14" t="str" cm="1">
        <f t="array" ref="I82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4" s="14" t="str">
        <f>IF(IFERROR(MATCH(Tabela_glavno[[#This Row],[Klasifikacija]],Tabela_mesanica_190208[Klasifikacija],0),0)&gt;0,"DA","NE")</f>
        <v>NE</v>
      </c>
      <c r="K824" s="14"/>
      <c r="L824" s="14" t="str">
        <f>IF(IFERROR(MATCH(Tabela_glavno[[#This Row],[Klasifikacija]],Tabela_EKO_03_03_baterije[Klasifikacija],0),0)&gt;0,"DA","NE")</f>
        <v>NE</v>
      </c>
      <c r="M824" s="15"/>
    </row>
    <row r="825" spans="1:13" ht="30" customHeight="1" thickBot="1" x14ac:dyDescent="0.3">
      <c r="A825" s="11" t="s">
        <v>120</v>
      </c>
      <c r="B825" s="12" t="str">
        <f>INDEX(Tabela_seznam_klasifikacij[Naziv odpadka],MATCH(Tabela_glavno[[#This Row],[Klasifikacija]],Tabela_seznam_klasifikacij[Klasifikacijska številka],0))</f>
        <v>Les, ki vsebuje nevarne snovi</v>
      </c>
      <c r="C825" s="12" t="str">
        <f>IFERROR(INDEX(Tabela_porocilo_o_nevarnih_lastnostih[Opomba],MATCH(Tabela_glavno[[#This Row],[Klasifikacija]],Tabela_porocilo_o_nevarnih_lastnostih[Klasifikacija],0)),"NE")</f>
        <v>NE</v>
      </c>
      <c r="D82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25" s="13" t="str">
        <f>INDEX(Tabela_zbiralec_EKOL[Dovoljeno zbiranje],MATCH(Tabela_glavno[[#This Row],[Klasifikacija]],Tabela_zbiralec_EKOL[Klasifikacija],0))</f>
        <v>NE</v>
      </c>
      <c r="F825" s="13" t="str">
        <f>INDEX(Tabela_zbiralec_EKOL[Zbirna mesta],MATCH(Tabela_glavno[[#This Row],[Klasifikacija]],Tabela_zbiralec_EKOL[Klasifikacija],0))</f>
        <v/>
      </c>
      <c r="G825" s="13" t="str" cm="1">
        <f t="array" ref="G825">_xlfn.TEXTJOIN(", ",TRUE,IF(Tabela_odstranjevanje[Klasifikacija]=Tabela_glavno[[#This Row],[Klasifikacija]],Tabela_odstranjevanje[Prejemnik],""))</f>
        <v/>
      </c>
      <c r="H825" s="14" t="str">
        <f>IF(IFERROR(MATCH(Tabela_glavno[[#This Row],[Klasifikacija]],Tabela_mesanica_190204[Klasifikacija],0),0)&gt;0,"DA","NE")</f>
        <v>DA</v>
      </c>
      <c r="I825" s="14" t="str" cm="1">
        <f t="array" ref="I82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5" s="14" t="str">
        <f>IF(IFERROR(MATCH(Tabela_glavno[[#This Row],[Klasifikacija]],Tabela_mesanica_190208[Klasifikacija],0),0)&gt;0,"DA","NE")</f>
        <v>NE</v>
      </c>
      <c r="K825" s="14"/>
      <c r="L825" s="14" t="str">
        <f>IF(IFERROR(MATCH(Tabela_glavno[[#This Row],[Klasifikacija]],Tabela_EKO_03_03_baterije[Klasifikacija],0),0)&gt;0,"DA","NE")</f>
        <v>NE</v>
      </c>
      <c r="M825" s="15"/>
    </row>
    <row r="826" spans="1:13" ht="30" customHeight="1" thickBot="1" x14ac:dyDescent="0.3">
      <c r="A826" s="11" t="s">
        <v>121</v>
      </c>
      <c r="B826" s="12" t="str">
        <f>INDEX(Tabela_seznam_klasifikacij[Naziv odpadka],MATCH(Tabela_glavno[[#This Row],[Klasifikacija]],Tabela_seznam_klasifikacij[Klasifikacijska številka],0))</f>
        <v>Les, ki ni naveden pod 20 01 37</v>
      </c>
      <c r="C826" s="12" t="str">
        <f>IFERROR(INDEX(Tabela_porocilo_o_nevarnih_lastnostih[Opomba],MATCH(Tabela_glavno[[#This Row],[Klasifikacija]],Tabela_porocilo_o_nevarnih_lastnostih[Klasifikacija],0)),"NE")</f>
        <v>Za mešanje</v>
      </c>
      <c r="D82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26" s="13" t="str">
        <f>INDEX(Tabela_zbiralec_EKOL[Dovoljeno zbiranje],MATCH(Tabela_glavno[[#This Row],[Klasifikacija]],Tabela_zbiralec_EKOL[Klasifikacija],0))</f>
        <v>NE</v>
      </c>
      <c r="F826" s="13" t="str">
        <f>INDEX(Tabela_zbiralec_EKOL[Zbirna mesta],MATCH(Tabela_glavno[[#This Row],[Klasifikacija]],Tabela_zbiralec_EKOL[Klasifikacija],0))</f>
        <v/>
      </c>
      <c r="G826" s="13" t="str" cm="1">
        <f t="array" ref="G826">_xlfn.TEXTJOIN(", ",TRUE,IF(Tabela_odstranjevanje[Klasifikacija]=Tabela_glavno[[#This Row],[Klasifikacija]],Tabela_odstranjevanje[Prejemnik],""))</f>
        <v/>
      </c>
      <c r="H826" s="14" t="str">
        <f>IF(IFERROR(MATCH(Tabela_glavno[[#This Row],[Klasifikacija]],Tabela_mesanica_190204[Klasifikacija],0),0)&gt;0,"DA","NE")</f>
        <v>DA</v>
      </c>
      <c r="I826" s="14" t="str" cm="1">
        <f t="array" ref="I82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6" s="14" t="str">
        <f>IF(IFERROR(MATCH(Tabela_glavno[[#This Row],[Klasifikacija]],Tabela_mesanica_190208[Klasifikacija],0),0)&gt;0,"DA","NE")</f>
        <v>NE</v>
      </c>
      <c r="K826" s="14"/>
      <c r="L826" s="14" t="str">
        <f>IF(IFERROR(MATCH(Tabela_glavno[[#This Row],[Klasifikacija]],Tabela_EKO_03_03_baterije[Klasifikacija],0),0)&gt;0,"DA","NE")</f>
        <v>NE</v>
      </c>
      <c r="M826" s="15"/>
    </row>
    <row r="827" spans="1:13" ht="30" customHeight="1" thickBot="1" x14ac:dyDescent="0.3">
      <c r="A827" s="11" t="s">
        <v>122</v>
      </c>
      <c r="B827" s="12" t="str">
        <f>INDEX(Tabela_seznam_klasifikacij[Naziv odpadka],MATCH(Tabela_glavno[[#This Row],[Klasifikacija]],Tabela_seznam_klasifikacij[Klasifikacijska številka],0))</f>
        <v>Plastika</v>
      </c>
      <c r="C827" s="12" t="str">
        <f>IFERROR(INDEX(Tabela_porocilo_o_nevarnih_lastnostih[Opomba],MATCH(Tabela_glavno[[#This Row],[Klasifikacija]],Tabela_porocilo_o_nevarnih_lastnostih[Klasifikacija],0)),"NE")</f>
        <v>NE</v>
      </c>
      <c r="D82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27" s="13" t="str">
        <f>INDEX(Tabela_zbiralec_EKOL[Dovoljeno zbiranje],MATCH(Tabela_glavno[[#This Row],[Klasifikacija]],Tabela_zbiralec_EKOL[Klasifikacija],0))</f>
        <v>NE</v>
      </c>
      <c r="F827" s="13" t="str">
        <f>INDEX(Tabela_zbiralec_EKOL[Zbirna mesta],MATCH(Tabela_glavno[[#This Row],[Klasifikacija]],Tabela_zbiralec_EKOL[Klasifikacija],0))</f>
        <v/>
      </c>
      <c r="G827" s="13" t="str" cm="1">
        <f t="array" ref="G827">_xlfn.TEXTJOIN(", ",TRUE,IF(Tabela_odstranjevanje[Klasifikacija]=Tabela_glavno[[#This Row],[Klasifikacija]],Tabela_odstranjevanje[Prejemnik],""))</f>
        <v/>
      </c>
      <c r="H827" s="14" t="str">
        <f>IF(IFERROR(MATCH(Tabela_glavno[[#This Row],[Klasifikacija]],Tabela_mesanica_190204[Klasifikacija],0),0)&gt;0,"DA","NE")</f>
        <v>DA</v>
      </c>
      <c r="I827" s="14" t="str" cm="1">
        <f t="array" ref="I82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7" s="14" t="str">
        <f>IF(IFERROR(MATCH(Tabela_glavno[[#This Row],[Klasifikacija]],Tabela_mesanica_190208[Klasifikacija],0),0)&gt;0,"DA","NE")</f>
        <v>NE</v>
      </c>
      <c r="K827" s="14"/>
      <c r="L827" s="14" t="str">
        <f>IF(IFERROR(MATCH(Tabela_glavno[[#This Row],[Klasifikacija]],Tabela_EKO_03_03_baterije[Klasifikacija],0),0)&gt;0,"DA","NE")</f>
        <v>NE</v>
      </c>
      <c r="M827" s="15"/>
    </row>
    <row r="828" spans="1:13" ht="30" customHeight="1" thickBot="1" x14ac:dyDescent="0.3">
      <c r="A828" s="11" t="s">
        <v>1486</v>
      </c>
      <c r="B828" s="12" t="str">
        <f>INDEX(Tabela_seznam_klasifikacij[Naziv odpadka],MATCH(Tabela_glavno[[#This Row],[Klasifikacija]],Tabela_seznam_klasifikacij[Klasifikacijska številka],0))</f>
        <v>Kovine</v>
      </c>
      <c r="C828" s="12" t="str">
        <f>IFERROR(INDEX(Tabela_porocilo_o_nevarnih_lastnostih[Opomba],MATCH(Tabela_glavno[[#This Row],[Klasifikacija]],Tabela_porocilo_o_nevarnih_lastnostih[Klasifikacija],0)),"NE")</f>
        <v>NE</v>
      </c>
      <c r="D82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28" s="13" t="str">
        <f>INDEX(Tabela_zbiralec_EKOL[Dovoljeno zbiranje],MATCH(Tabela_glavno[[#This Row],[Klasifikacija]],Tabela_zbiralec_EKOL[Klasifikacija],0))</f>
        <v>NE</v>
      </c>
      <c r="F828" s="13" t="str">
        <f>INDEX(Tabela_zbiralec_EKOL[Zbirna mesta],MATCH(Tabela_glavno[[#This Row],[Klasifikacija]],Tabela_zbiralec_EKOL[Klasifikacija],0))</f>
        <v/>
      </c>
      <c r="G828" s="13" t="str" cm="1">
        <f t="array" ref="G828">_xlfn.TEXTJOIN(", ",TRUE,IF(Tabela_odstranjevanje[Klasifikacija]=Tabela_glavno[[#This Row],[Klasifikacija]],Tabela_odstranjevanje[Prejemnik],""))</f>
        <v/>
      </c>
      <c r="H828" s="14" t="str">
        <f>IF(IFERROR(MATCH(Tabela_glavno[[#This Row],[Klasifikacija]],Tabela_mesanica_190204[Klasifikacija],0),0)&gt;0,"DA","NE")</f>
        <v>NE</v>
      </c>
      <c r="I828" s="14" t="str" cm="1">
        <f t="array" ref="I82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8" s="14" t="str">
        <f>IF(IFERROR(MATCH(Tabela_glavno[[#This Row],[Klasifikacija]],Tabela_mesanica_190208[Klasifikacija],0),0)&gt;0,"DA","NE")</f>
        <v>NE</v>
      </c>
      <c r="K828" s="14"/>
      <c r="L828" s="14" t="str">
        <f>IF(IFERROR(MATCH(Tabela_glavno[[#This Row],[Klasifikacija]],Tabela_EKO_03_03_baterije[Klasifikacija],0),0)&gt;0,"DA","NE")</f>
        <v>NE</v>
      </c>
      <c r="M828" s="15"/>
    </row>
    <row r="829" spans="1:13" ht="30" customHeight="1" thickBot="1" x14ac:dyDescent="0.3">
      <c r="A829" s="11" t="s">
        <v>1487</v>
      </c>
      <c r="B829" s="12" t="str">
        <f>INDEX(Tabela_seznam_klasifikacij[Naziv odpadka],MATCH(Tabela_glavno[[#This Row],[Klasifikacija]],Tabela_seznam_klasifikacij[Klasifikacijska številka],0))</f>
        <v>Odpadki iz čiščenja dimnikov</v>
      </c>
      <c r="C829" s="12" t="str">
        <f>IFERROR(INDEX(Tabela_porocilo_o_nevarnih_lastnostih[Opomba],MATCH(Tabela_glavno[[#This Row],[Klasifikacija]],Tabela_porocilo_o_nevarnih_lastnostih[Klasifikacija],0)),"NE")</f>
        <v>NE</v>
      </c>
      <c r="D82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29" s="13" t="str">
        <f>INDEX(Tabela_zbiralec_EKOL[Dovoljeno zbiranje],MATCH(Tabela_glavno[[#This Row],[Klasifikacija]],Tabela_zbiralec_EKOL[Klasifikacija],0))</f>
        <v>NE</v>
      </c>
      <c r="F829" s="13" t="str">
        <f>INDEX(Tabela_zbiralec_EKOL[Zbirna mesta],MATCH(Tabela_glavno[[#This Row],[Klasifikacija]],Tabela_zbiralec_EKOL[Klasifikacija],0))</f>
        <v/>
      </c>
      <c r="G829" s="13" t="str" cm="1">
        <f t="array" ref="G829">_xlfn.TEXTJOIN(", ",TRUE,IF(Tabela_odstranjevanje[Klasifikacija]=Tabela_glavno[[#This Row],[Klasifikacija]],Tabela_odstranjevanje[Prejemnik],""))</f>
        <v/>
      </c>
      <c r="H829" s="14" t="str">
        <f>IF(IFERROR(MATCH(Tabela_glavno[[#This Row],[Klasifikacija]],Tabela_mesanica_190204[Klasifikacija],0),0)&gt;0,"DA","NE")</f>
        <v>NE</v>
      </c>
      <c r="I829" s="14" t="str" cm="1">
        <f t="array" ref="I82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29" s="14" t="str">
        <f>IF(IFERROR(MATCH(Tabela_glavno[[#This Row],[Klasifikacija]],Tabela_mesanica_190208[Klasifikacija],0),0)&gt;0,"DA","NE")</f>
        <v>NE</v>
      </c>
      <c r="K829" s="14"/>
      <c r="L829" s="14" t="str">
        <f>IF(IFERROR(MATCH(Tabela_glavno[[#This Row],[Klasifikacija]],Tabela_EKO_03_03_baterije[Klasifikacija],0),0)&gt;0,"DA","NE")</f>
        <v>NE</v>
      </c>
      <c r="M829" s="15"/>
    </row>
    <row r="830" spans="1:13" ht="30" customHeight="1" thickBot="1" x14ac:dyDescent="0.3">
      <c r="A830" s="11" t="s">
        <v>123</v>
      </c>
      <c r="B830" s="12" t="str">
        <f>INDEX(Tabela_seznam_klasifikacij[Naziv odpadka],MATCH(Tabela_glavno[[#This Row],[Klasifikacija]],Tabela_seznam_klasifikacij[Klasifikacijska številka],0))</f>
        <v>Drugi tovrstni odpadki</v>
      </c>
      <c r="C830" s="12" t="str">
        <f>IFERROR(INDEX(Tabela_porocilo_o_nevarnih_lastnostih[Opomba],MATCH(Tabela_glavno[[#This Row],[Klasifikacija]],Tabela_porocilo_o_nevarnih_lastnostih[Klasifikacija],0)),"NE")</f>
        <v>Za mešanje</v>
      </c>
      <c r="D830"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v>
      </c>
      <c r="E830" s="13" t="str">
        <f>INDEX(Tabela_zbiralec_EKOL[Dovoljeno zbiranje],MATCH(Tabela_glavno[[#This Row],[Klasifikacija]],Tabela_zbiralec_EKOL[Klasifikacija],0))</f>
        <v>NE</v>
      </c>
      <c r="F830" s="13" t="str">
        <f>INDEX(Tabela_zbiralec_EKOL[Zbirna mesta],MATCH(Tabela_glavno[[#This Row],[Klasifikacija]],Tabela_zbiralec_EKOL[Klasifikacija],0))</f>
        <v/>
      </c>
      <c r="G830" s="13" t="str" cm="1">
        <f t="array" ref="G830">_xlfn.TEXTJOIN(", ",TRUE,IF(Tabela_odstranjevanje[Klasifikacija]=Tabela_glavno[[#This Row],[Klasifikacija]],Tabela_odstranjevanje[Prejemnik],""))</f>
        <v/>
      </c>
      <c r="H830" s="14" t="str">
        <f>IF(IFERROR(MATCH(Tabela_glavno[[#This Row],[Klasifikacija]],Tabela_mesanica_190204[Klasifikacija],0),0)&gt;0,"DA","NE")</f>
        <v>DA</v>
      </c>
      <c r="I830" s="14" t="str" cm="1">
        <f t="array" ref="I83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AVG</v>
      </c>
      <c r="J830" s="14" t="str">
        <f>IF(IFERROR(MATCH(Tabela_glavno[[#This Row],[Klasifikacija]],Tabela_mesanica_190208[Klasifikacija],0),0)&gt;0,"DA","NE")</f>
        <v>NE</v>
      </c>
      <c r="K830" s="14"/>
      <c r="L830" s="14" t="str">
        <f>IF(IFERROR(MATCH(Tabela_glavno[[#This Row],[Klasifikacija]],Tabela_EKO_03_03_baterije[Klasifikacija],0),0)&gt;0,"DA","NE")</f>
        <v>NE</v>
      </c>
      <c r="M830" s="15"/>
    </row>
    <row r="831" spans="1:13" ht="30" customHeight="1" thickBot="1" x14ac:dyDescent="0.3">
      <c r="A831" s="11" t="s">
        <v>1488</v>
      </c>
      <c r="B831" s="12" t="str">
        <f>INDEX(Tabela_seznam_klasifikacij[Naziv odpadka],MATCH(Tabela_glavno[[#This Row],[Klasifikacija]],Tabela_seznam_klasifikacij[Klasifikacijska številka],0))</f>
        <v>Biorazgradljivi odpadki</v>
      </c>
      <c r="C831" s="12" t="str">
        <f>IFERROR(INDEX(Tabela_porocilo_o_nevarnih_lastnostih[Opomba],MATCH(Tabela_glavno[[#This Row],[Klasifikacija]],Tabela_porocilo_o_nevarnih_lastnostih[Klasifikacija],0)),"NE")</f>
        <v>NE</v>
      </c>
      <c r="D831"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31" s="13" t="str">
        <f>INDEX(Tabela_zbiralec_EKOL[Dovoljeno zbiranje],MATCH(Tabela_glavno[[#This Row],[Klasifikacija]],Tabela_zbiralec_EKOL[Klasifikacija],0))</f>
        <v>NE</v>
      </c>
      <c r="F831" s="13" t="str">
        <f>INDEX(Tabela_zbiralec_EKOL[Zbirna mesta],MATCH(Tabela_glavno[[#This Row],[Klasifikacija]],Tabela_zbiralec_EKOL[Klasifikacija],0))</f>
        <v/>
      </c>
      <c r="G831" s="13" t="str" cm="1">
        <f t="array" ref="G831">_xlfn.TEXTJOIN(", ",TRUE,IF(Tabela_odstranjevanje[Klasifikacija]=Tabela_glavno[[#This Row],[Klasifikacija]],Tabela_odstranjevanje[Prejemnik],""))</f>
        <v/>
      </c>
      <c r="H831" s="14" t="str">
        <f>IF(IFERROR(MATCH(Tabela_glavno[[#This Row],[Klasifikacija]],Tabela_mesanica_190204[Klasifikacija],0),0)&gt;0,"DA","NE")</f>
        <v>NE</v>
      </c>
      <c r="I831" s="14" t="str" cm="1">
        <f t="array" ref="I831">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1" s="14" t="str">
        <f>IF(IFERROR(MATCH(Tabela_glavno[[#This Row],[Klasifikacija]],Tabela_mesanica_190208[Klasifikacija],0),0)&gt;0,"DA","NE")</f>
        <v>NE</v>
      </c>
      <c r="K831" s="14"/>
      <c r="L831" s="14" t="str">
        <f>IF(IFERROR(MATCH(Tabela_glavno[[#This Row],[Klasifikacija]],Tabela_EKO_03_03_baterije[Klasifikacija],0),0)&gt;0,"DA","NE")</f>
        <v>NE</v>
      </c>
      <c r="M831" s="15"/>
    </row>
    <row r="832" spans="1:13" ht="30" customHeight="1" thickBot="1" x14ac:dyDescent="0.3">
      <c r="A832" s="11" t="s">
        <v>1489</v>
      </c>
      <c r="B832" s="12" t="str">
        <f>INDEX(Tabela_seznam_klasifikacij[Naziv odpadka],MATCH(Tabela_glavno[[#This Row],[Klasifikacija]],Tabela_seznam_klasifikacij[Klasifikacijska številka],0))</f>
        <v>Zemlja in kamenje</v>
      </c>
      <c r="C832" s="12" t="str">
        <f>IFERROR(INDEX(Tabela_porocilo_o_nevarnih_lastnostih[Opomba],MATCH(Tabela_glavno[[#This Row],[Klasifikacija]],Tabela_porocilo_o_nevarnih_lastnostih[Klasifikacija],0)),"NE")</f>
        <v>NE</v>
      </c>
      <c r="D832"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32" s="13" t="str">
        <f>INDEX(Tabela_zbiralec_EKOL[Dovoljeno zbiranje],MATCH(Tabela_glavno[[#This Row],[Klasifikacija]],Tabela_zbiralec_EKOL[Klasifikacija],0))</f>
        <v>NE</v>
      </c>
      <c r="F832" s="13" t="str">
        <f>INDEX(Tabela_zbiralec_EKOL[Zbirna mesta],MATCH(Tabela_glavno[[#This Row],[Klasifikacija]],Tabela_zbiralec_EKOL[Klasifikacija],0))</f>
        <v/>
      </c>
      <c r="G832" s="13" t="str" cm="1">
        <f t="array" ref="G832">_xlfn.TEXTJOIN(", ",TRUE,IF(Tabela_odstranjevanje[Klasifikacija]=Tabela_glavno[[#This Row],[Klasifikacija]],Tabela_odstranjevanje[Prejemnik],""))</f>
        <v/>
      </c>
      <c r="H832" s="14" t="str">
        <f>IF(IFERROR(MATCH(Tabela_glavno[[#This Row],[Klasifikacija]],Tabela_mesanica_190204[Klasifikacija],0),0)&gt;0,"DA","NE")</f>
        <v>NE</v>
      </c>
      <c r="I832" s="14" t="str" cm="1">
        <f t="array" ref="I832">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2" s="14" t="str">
        <f>IF(IFERROR(MATCH(Tabela_glavno[[#This Row],[Klasifikacija]],Tabela_mesanica_190208[Klasifikacija],0),0)&gt;0,"DA","NE")</f>
        <v>NE</v>
      </c>
      <c r="K832" s="14"/>
      <c r="L832" s="14" t="str">
        <f>IF(IFERROR(MATCH(Tabela_glavno[[#This Row],[Klasifikacija]],Tabela_EKO_03_03_baterije[Klasifikacija],0),0)&gt;0,"DA","NE")</f>
        <v>NE</v>
      </c>
      <c r="M832" s="15"/>
    </row>
    <row r="833" spans="1:13" ht="30" customHeight="1" thickBot="1" x14ac:dyDescent="0.3">
      <c r="A833" s="11" t="s">
        <v>1490</v>
      </c>
      <c r="B833" s="12" t="str">
        <f>INDEX(Tabela_seznam_klasifikacij[Naziv odpadka],MATCH(Tabela_glavno[[#This Row],[Klasifikacija]],Tabela_seznam_klasifikacij[Klasifikacijska številka],0))</f>
        <v>Drugi odpadki, ki niso biorazgradljivi</v>
      </c>
      <c r="C833" s="12" t="str">
        <f>IFERROR(INDEX(Tabela_porocilo_o_nevarnih_lastnostih[Opomba],MATCH(Tabela_glavno[[#This Row],[Klasifikacija]],Tabela_porocilo_o_nevarnih_lastnostih[Klasifikacija],0)),"NE")</f>
        <v>NE</v>
      </c>
      <c r="D833"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DA - NI ODSTRANJEVANJA</v>
      </c>
      <c r="E833" s="13" t="str">
        <f>INDEX(Tabela_zbiralec_EKOL[Dovoljeno zbiranje],MATCH(Tabela_glavno[[#This Row],[Klasifikacija]],Tabela_zbiralec_EKOL[Klasifikacija],0))</f>
        <v>DA</v>
      </c>
      <c r="F833" s="13" t="str">
        <f>INDEX(Tabela_zbiralec_EKOL[Zbirna mesta],MATCH(Tabela_glavno[[#This Row],[Klasifikacija]],Tabela_zbiralec_EKOL[Klasifikacija],0))</f>
        <v>Savska loka</v>
      </c>
      <c r="G833" s="13" t="str" cm="1">
        <f t="array" ref="G833">_xlfn.TEXTJOIN(", ",TRUE,IF(Tabela_odstranjevanje[Klasifikacija]=Tabela_glavno[[#This Row],[Klasifikacija]],Tabela_odstranjevanje[Prejemnik],""))</f>
        <v/>
      </c>
      <c r="H833" s="14" t="str">
        <f>IF(IFERROR(MATCH(Tabela_glavno[[#This Row],[Klasifikacija]],Tabela_mesanica_190204[Klasifikacija],0),0)&gt;0,"DA","NE")</f>
        <v>NE</v>
      </c>
      <c r="I833" s="14" t="str" cm="1">
        <f t="array" ref="I833">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3" s="14" t="str">
        <f>IF(IFERROR(MATCH(Tabela_glavno[[#This Row],[Klasifikacija]],Tabela_mesanica_190208[Klasifikacija],0),0)&gt;0,"DA","NE")</f>
        <v>NE</v>
      </c>
      <c r="K833" s="14"/>
      <c r="L833" s="14" t="str">
        <f>IF(IFERROR(MATCH(Tabela_glavno[[#This Row],[Klasifikacija]],Tabela_EKO_03_03_baterije[Klasifikacija],0),0)&gt;0,"DA","NE")</f>
        <v>NE</v>
      </c>
      <c r="M833" s="15"/>
    </row>
    <row r="834" spans="1:13" ht="30" customHeight="1" thickBot="1" x14ac:dyDescent="0.3">
      <c r="A834" s="11" t="s">
        <v>1491</v>
      </c>
      <c r="B834" s="12" t="str">
        <f>INDEX(Tabela_seznam_klasifikacij[Naziv odpadka],MATCH(Tabela_glavno[[#This Row],[Klasifikacija]],Tabela_seznam_klasifikacij[Klasifikacijska številka],0))</f>
        <v>Mešani komunalni odpadki</v>
      </c>
      <c r="C834" s="12" t="str">
        <f>IFERROR(INDEX(Tabela_porocilo_o_nevarnih_lastnostih[Opomba],MATCH(Tabela_glavno[[#This Row],[Klasifikacija]],Tabela_porocilo_o_nevarnih_lastnostih[Klasifikacija],0)),"NE")</f>
        <v>NE</v>
      </c>
      <c r="D834"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34" s="13" t="str">
        <f>INDEX(Tabela_zbiralec_EKOL[Dovoljeno zbiranje],MATCH(Tabela_glavno[[#This Row],[Klasifikacija]],Tabela_zbiralec_EKOL[Klasifikacija],0))</f>
        <v>NE</v>
      </c>
      <c r="F834" s="13" t="str">
        <f>INDEX(Tabela_zbiralec_EKOL[Zbirna mesta],MATCH(Tabela_glavno[[#This Row],[Klasifikacija]],Tabela_zbiralec_EKOL[Klasifikacija],0))</f>
        <v/>
      </c>
      <c r="G834" s="13" t="str" cm="1">
        <f t="array" ref="G834">_xlfn.TEXTJOIN(", ",TRUE,IF(Tabela_odstranjevanje[Klasifikacija]=Tabela_glavno[[#This Row],[Klasifikacija]],Tabela_odstranjevanje[Prejemnik],""))</f>
        <v/>
      </c>
      <c r="H834" s="14" t="str">
        <f>IF(IFERROR(MATCH(Tabela_glavno[[#This Row],[Klasifikacija]],Tabela_mesanica_190204[Klasifikacija],0),0)&gt;0,"DA","NE")</f>
        <v>NE</v>
      </c>
      <c r="I834" s="14" t="str" cm="1">
        <f t="array" ref="I834">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4" s="14" t="str">
        <f>IF(IFERROR(MATCH(Tabela_glavno[[#This Row],[Klasifikacija]],Tabela_mesanica_190208[Klasifikacija],0),0)&gt;0,"DA","NE")</f>
        <v>NE</v>
      </c>
      <c r="K834" s="14"/>
      <c r="L834" s="14" t="str">
        <f>IF(IFERROR(MATCH(Tabela_glavno[[#This Row],[Klasifikacija]],Tabela_EKO_03_03_baterije[Klasifikacija],0),0)&gt;0,"DA","NE")</f>
        <v>NE</v>
      </c>
      <c r="M834" s="15"/>
    </row>
    <row r="835" spans="1:13" ht="30" customHeight="1" thickBot="1" x14ac:dyDescent="0.3">
      <c r="A835" s="11" t="s">
        <v>1492</v>
      </c>
      <c r="B835" s="12" t="str">
        <f>INDEX(Tabela_seznam_klasifikacij[Naziv odpadka],MATCH(Tabela_glavno[[#This Row],[Klasifikacija]],Tabela_seznam_klasifikacij[Klasifikacijska številka],0))</f>
        <v>Odpadki z živilskih trgov</v>
      </c>
      <c r="C835" s="12" t="str">
        <f>IFERROR(INDEX(Tabela_porocilo_o_nevarnih_lastnostih[Opomba],MATCH(Tabela_glavno[[#This Row],[Klasifikacija]],Tabela_porocilo_o_nevarnih_lastnostih[Klasifikacija],0)),"NE")</f>
        <v>NE</v>
      </c>
      <c r="D835"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35" s="13" t="str">
        <f>INDEX(Tabela_zbiralec_EKOL[Dovoljeno zbiranje],MATCH(Tabela_glavno[[#This Row],[Klasifikacija]],Tabela_zbiralec_EKOL[Klasifikacija],0))</f>
        <v>NE</v>
      </c>
      <c r="F835" s="13" t="str">
        <f>INDEX(Tabela_zbiralec_EKOL[Zbirna mesta],MATCH(Tabela_glavno[[#This Row],[Klasifikacija]],Tabela_zbiralec_EKOL[Klasifikacija],0))</f>
        <v/>
      </c>
      <c r="G835" s="13" t="str" cm="1">
        <f t="array" ref="G835">_xlfn.TEXTJOIN(", ",TRUE,IF(Tabela_odstranjevanje[Klasifikacija]=Tabela_glavno[[#This Row],[Klasifikacija]],Tabela_odstranjevanje[Prejemnik],""))</f>
        <v/>
      </c>
      <c r="H835" s="14" t="str">
        <f>IF(IFERROR(MATCH(Tabela_glavno[[#This Row],[Klasifikacija]],Tabela_mesanica_190204[Klasifikacija],0),0)&gt;0,"DA","NE")</f>
        <v>NE</v>
      </c>
      <c r="I835" s="14" t="str" cm="1">
        <f t="array" ref="I835">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5" s="14" t="str">
        <f>IF(IFERROR(MATCH(Tabela_glavno[[#This Row],[Klasifikacija]],Tabela_mesanica_190208[Klasifikacija],0),0)&gt;0,"DA","NE")</f>
        <v>NE</v>
      </c>
      <c r="K835" s="14"/>
      <c r="L835" s="14" t="str">
        <f>IF(IFERROR(MATCH(Tabela_glavno[[#This Row],[Klasifikacija]],Tabela_EKO_03_03_baterije[Klasifikacija],0),0)&gt;0,"DA","NE")</f>
        <v>NE</v>
      </c>
      <c r="M835" s="15"/>
    </row>
    <row r="836" spans="1:13" ht="30" customHeight="1" thickBot="1" x14ac:dyDescent="0.3">
      <c r="A836" s="11" t="s">
        <v>1493</v>
      </c>
      <c r="B836" s="12" t="str">
        <f>INDEX(Tabela_seznam_klasifikacij[Naziv odpadka],MATCH(Tabela_glavno[[#This Row],[Klasifikacija]],Tabela_seznam_klasifikacij[Klasifikacijska številka],0))</f>
        <v>Odpadki iz čiščenja cest</v>
      </c>
      <c r="C836" s="12" t="str">
        <f>IFERROR(INDEX(Tabela_porocilo_o_nevarnih_lastnostih[Opomba],MATCH(Tabela_glavno[[#This Row],[Klasifikacija]],Tabela_porocilo_o_nevarnih_lastnostih[Klasifikacija],0)),"NE")</f>
        <v>NE</v>
      </c>
      <c r="D836"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36" s="13" t="str">
        <f>INDEX(Tabela_zbiralec_EKOL[Dovoljeno zbiranje],MATCH(Tabela_glavno[[#This Row],[Klasifikacija]],Tabela_zbiralec_EKOL[Klasifikacija],0))</f>
        <v>NE</v>
      </c>
      <c r="F836" s="13" t="str">
        <f>INDEX(Tabela_zbiralec_EKOL[Zbirna mesta],MATCH(Tabela_glavno[[#This Row],[Klasifikacija]],Tabela_zbiralec_EKOL[Klasifikacija],0))</f>
        <v/>
      </c>
      <c r="G836" s="13" t="str" cm="1">
        <f t="array" ref="G836">_xlfn.TEXTJOIN(", ",TRUE,IF(Tabela_odstranjevanje[Klasifikacija]=Tabela_glavno[[#This Row],[Klasifikacija]],Tabela_odstranjevanje[Prejemnik],""))</f>
        <v/>
      </c>
      <c r="H836" s="14" t="str">
        <f>IF(IFERROR(MATCH(Tabela_glavno[[#This Row],[Klasifikacija]],Tabela_mesanica_190204[Klasifikacija],0),0)&gt;0,"DA","NE")</f>
        <v>NE</v>
      </c>
      <c r="I836" s="14" t="str" cm="1">
        <f t="array" ref="I836">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6" s="14" t="str">
        <f>IF(IFERROR(MATCH(Tabela_glavno[[#This Row],[Klasifikacija]],Tabela_mesanica_190208[Klasifikacija],0),0)&gt;0,"DA","NE")</f>
        <v>NE</v>
      </c>
      <c r="K836" s="14"/>
      <c r="L836" s="14" t="str">
        <f>IF(IFERROR(MATCH(Tabela_glavno[[#This Row],[Klasifikacija]],Tabela_EKO_03_03_baterije[Klasifikacija],0),0)&gt;0,"DA","NE")</f>
        <v>NE</v>
      </c>
      <c r="M836" s="15"/>
    </row>
    <row r="837" spans="1:13" ht="30" customHeight="1" thickBot="1" x14ac:dyDescent="0.3">
      <c r="A837" s="11" t="s">
        <v>1494</v>
      </c>
      <c r="B837" s="12" t="str">
        <f>INDEX(Tabela_seznam_klasifikacij[Naziv odpadka],MATCH(Tabela_glavno[[#This Row],[Klasifikacija]],Tabela_seznam_klasifikacij[Klasifikacijska številka],0))</f>
        <v>Greznični mulj</v>
      </c>
      <c r="C837" s="12" t="str">
        <f>IFERROR(INDEX(Tabela_porocilo_o_nevarnih_lastnostih[Opomba],MATCH(Tabela_glavno[[#This Row],[Klasifikacija]],Tabela_porocilo_o_nevarnih_lastnostih[Klasifikacija],0)),"NE")</f>
        <v>NE</v>
      </c>
      <c r="D837"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37" s="13" t="str">
        <f>INDEX(Tabela_zbiralec_EKOL[Dovoljeno zbiranje],MATCH(Tabela_glavno[[#This Row],[Klasifikacija]],Tabela_zbiralec_EKOL[Klasifikacija],0))</f>
        <v>NE</v>
      </c>
      <c r="F837" s="13" t="str">
        <f>INDEX(Tabela_zbiralec_EKOL[Zbirna mesta],MATCH(Tabela_glavno[[#This Row],[Klasifikacija]],Tabela_zbiralec_EKOL[Klasifikacija],0))</f>
        <v/>
      </c>
      <c r="G837" s="13" t="str" cm="1">
        <f t="array" ref="G837">_xlfn.TEXTJOIN(", ",TRUE,IF(Tabela_odstranjevanje[Klasifikacija]=Tabela_glavno[[#This Row],[Klasifikacija]],Tabela_odstranjevanje[Prejemnik],""))</f>
        <v/>
      </c>
      <c r="H837" s="14" t="str">
        <f>IF(IFERROR(MATCH(Tabela_glavno[[#This Row],[Klasifikacija]],Tabela_mesanica_190204[Klasifikacija],0),0)&gt;0,"DA","NE")</f>
        <v>NE</v>
      </c>
      <c r="I837" s="14" t="str" cm="1">
        <f t="array" ref="I837">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7" s="14" t="str">
        <f>IF(IFERROR(MATCH(Tabela_glavno[[#This Row],[Klasifikacija]],Tabela_mesanica_190208[Klasifikacija],0),0)&gt;0,"DA","NE")</f>
        <v>NE</v>
      </c>
      <c r="K837" s="14"/>
      <c r="L837" s="14" t="str">
        <f>IF(IFERROR(MATCH(Tabela_glavno[[#This Row],[Klasifikacija]],Tabela_EKO_03_03_baterije[Klasifikacija],0),0)&gt;0,"DA","NE")</f>
        <v>NE</v>
      </c>
      <c r="M837" s="15"/>
    </row>
    <row r="838" spans="1:13" ht="30" customHeight="1" thickBot="1" x14ac:dyDescent="0.3">
      <c r="A838" s="11" t="s">
        <v>1495</v>
      </c>
      <c r="B838" s="12" t="str">
        <f>INDEX(Tabela_seznam_klasifikacij[Naziv odpadka],MATCH(Tabela_glavno[[#This Row],[Klasifikacija]],Tabela_seznam_klasifikacij[Klasifikacijska številka],0))</f>
        <v>Odpadki iz čiščenja komunalne odpadne vode</v>
      </c>
      <c r="C838" s="12" t="str">
        <f>IFERROR(INDEX(Tabela_porocilo_o_nevarnih_lastnostih[Opomba],MATCH(Tabela_glavno[[#This Row],[Klasifikacija]],Tabela_porocilo_o_nevarnih_lastnostih[Klasifikacija],0)),"NE")</f>
        <v>NE</v>
      </c>
      <c r="D838"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38" s="13" t="str">
        <f>INDEX(Tabela_zbiralec_EKOL[Dovoljeno zbiranje],MATCH(Tabela_glavno[[#This Row],[Klasifikacija]],Tabela_zbiralec_EKOL[Klasifikacija],0))</f>
        <v>NE</v>
      </c>
      <c r="F838" s="13" t="str">
        <f>INDEX(Tabela_zbiralec_EKOL[Zbirna mesta],MATCH(Tabela_glavno[[#This Row],[Klasifikacija]],Tabela_zbiralec_EKOL[Klasifikacija],0))</f>
        <v/>
      </c>
      <c r="G838" s="13" t="str" cm="1">
        <f t="array" ref="G838">_xlfn.TEXTJOIN(", ",TRUE,IF(Tabela_odstranjevanje[Klasifikacija]=Tabela_glavno[[#This Row],[Klasifikacija]],Tabela_odstranjevanje[Prejemnik],""))</f>
        <v/>
      </c>
      <c r="H838" s="14" t="str">
        <f>IF(IFERROR(MATCH(Tabela_glavno[[#This Row],[Klasifikacija]],Tabela_mesanica_190204[Klasifikacija],0),0)&gt;0,"DA","NE")</f>
        <v>NE</v>
      </c>
      <c r="I838" s="14" t="str" cm="1">
        <f t="array" ref="I838">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8" s="14" t="str">
        <f>IF(IFERROR(MATCH(Tabela_glavno[[#This Row],[Klasifikacija]],Tabela_mesanica_190208[Klasifikacija],0),0)&gt;0,"DA","NE")</f>
        <v>NE</v>
      </c>
      <c r="K838" s="14"/>
      <c r="L838" s="14" t="str">
        <f>IF(IFERROR(MATCH(Tabela_glavno[[#This Row],[Klasifikacija]],Tabela_EKO_03_03_baterije[Klasifikacija],0),0)&gt;0,"DA","NE")</f>
        <v>NE</v>
      </c>
      <c r="M838" s="15"/>
    </row>
    <row r="839" spans="1:13" ht="30" customHeight="1" thickBot="1" x14ac:dyDescent="0.3">
      <c r="A839" s="11" t="s">
        <v>1496</v>
      </c>
      <c r="B839" s="12" t="str">
        <f>INDEX(Tabela_seznam_klasifikacij[Naziv odpadka],MATCH(Tabela_glavno[[#This Row],[Klasifikacija]],Tabela_seznam_klasifikacij[Klasifikacijska številka],0))</f>
        <v>Kosovni odpadki</v>
      </c>
      <c r="C839" s="12" t="str">
        <f>IFERROR(INDEX(Tabela_porocilo_o_nevarnih_lastnostih[Opomba],MATCH(Tabela_glavno[[#This Row],[Klasifikacija]],Tabela_porocilo_o_nevarnih_lastnostih[Klasifikacija],0)),"NE")</f>
        <v>NE</v>
      </c>
      <c r="D839" s="12"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39" s="13" t="str">
        <f>INDEX(Tabela_zbiralec_EKOL[Dovoljeno zbiranje],MATCH(Tabela_glavno[[#This Row],[Klasifikacija]],Tabela_zbiralec_EKOL[Klasifikacija],0))</f>
        <v>NE</v>
      </c>
      <c r="F839" s="13" t="str">
        <f>INDEX(Tabela_zbiralec_EKOL[Zbirna mesta],MATCH(Tabela_glavno[[#This Row],[Klasifikacija]],Tabela_zbiralec_EKOL[Klasifikacija],0))</f>
        <v/>
      </c>
      <c r="G839" s="13" t="str" cm="1">
        <f t="array" ref="G839">_xlfn.TEXTJOIN(", ",TRUE,IF(Tabela_odstranjevanje[Klasifikacija]=Tabela_glavno[[#This Row],[Klasifikacija]],Tabela_odstranjevanje[Prejemnik],""))</f>
        <v/>
      </c>
      <c r="H839" s="14" t="str">
        <f>IF(IFERROR(MATCH(Tabela_glavno[[#This Row],[Klasifikacija]],Tabela_mesanica_190204[Klasifikacija],0),0)&gt;0,"DA","NE")</f>
        <v>NE</v>
      </c>
      <c r="I839" s="14" t="str" cm="1">
        <f t="array" ref="I839">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39" s="14" t="str">
        <f>IF(IFERROR(MATCH(Tabela_glavno[[#This Row],[Klasifikacija]],Tabela_mesanica_190208[Klasifikacija],0),0)&gt;0,"DA","NE")</f>
        <v>NE</v>
      </c>
      <c r="K839" s="14"/>
      <c r="L839" s="14" t="str">
        <f>IF(IFERROR(MATCH(Tabela_glavno[[#This Row],[Klasifikacija]],Tabela_EKO_03_03_baterije[Klasifikacija],0),0)&gt;0,"DA","NE")</f>
        <v>NE</v>
      </c>
      <c r="M839" s="15"/>
    </row>
    <row r="840" spans="1:13" ht="30" customHeight="1" x14ac:dyDescent="0.25">
      <c r="A840" s="16" t="s">
        <v>1497</v>
      </c>
      <c r="B840" s="17" t="str">
        <f>INDEX(Tabela_seznam_klasifikacij[Naziv odpadka],MATCH(Tabela_glavno[[#This Row],[Klasifikacija]],Tabela_seznam_klasifikacij[Klasifikacijska številka],0))</f>
        <v>Drugi tovrstni komunalni odpadki</v>
      </c>
      <c r="C840" s="17" t="str">
        <f>IFERROR(INDEX(Tabela_porocilo_o_nevarnih_lastnostih[Opomba],MATCH(Tabela_glavno[[#This Row],[Klasifikacija]],Tabela_porocilo_o_nevarnih_lastnostih[Klasifikacija],0)),"NE")</f>
        <v>NE</v>
      </c>
      <c r="D840" s="17" t="str">
        <f>_xlfn.TEXTJOIN(" ",TRUE,IF(OR(Tabela_glavno[[#This Row],[Zbiranje EKOL]]="DA",Tabela_glavno[[#This Row],[Mešanica 19 02 04*]]="DA",Tabela_glavno[[#This Row],[Mešanica 19 02 08*]]="DA",Tabela_glavno[[#This Row],[Mešanica baterije]]="DA"),"DA","NE"),IF(AND(Tabela_glavno[[#This Row],[Odstranjevanje]]="",Tabela_glavno[[#This Row],[Izvoz 19 02 04*]]="",Tabela_glavno[[#This Row],[Izvoz 19 02 08*]]="",Tabela_glavno[[#This Row],[Izvoz baterije]]="",OR(Tabela_glavno[[#This Row],[Zbiranje EKOL]]="DA",Tabela_glavno[[#This Row],[Mešanica 19 02 04*]]="DA",Tabela_glavno[[#This Row],[Mešanica 19 02 08*]]="DA",Tabela_glavno[[#This Row],[Mešanica baterije]]="DA")),"- NI ODSTRANJEVANJA",""))</f>
        <v>NE</v>
      </c>
      <c r="E840" s="18" t="str">
        <f>INDEX(Tabela_zbiralec_EKOL[Dovoljeno zbiranje],MATCH(Tabela_glavno[[#This Row],[Klasifikacija]],Tabela_zbiralec_EKOL[Klasifikacija],0))</f>
        <v>NE</v>
      </c>
      <c r="F840" s="18" t="str">
        <f>INDEX(Tabela_zbiralec_EKOL[Zbirna mesta],MATCH(Tabela_glavno[[#This Row],[Klasifikacija]],Tabela_zbiralec_EKOL[Klasifikacija],0))</f>
        <v/>
      </c>
      <c r="G840" s="18" t="str" cm="1">
        <f t="array" ref="G840">_xlfn.TEXTJOIN(", ",TRUE,IF(Tabela_odstranjevanje[Klasifikacija]=Tabela_glavno[[#This Row],[Klasifikacija]],Tabela_odstranjevanje[Prejemnik],""))</f>
        <v/>
      </c>
      <c r="H840" s="19" t="str">
        <f>IF(IFERROR(MATCH(Tabela_glavno[[#This Row],[Klasifikacija]],Tabela_mesanica_190204[Klasifikacija],0),0)&gt;0,"DA","NE")</f>
        <v>NE</v>
      </c>
      <c r="I840" s="19" t="str" cm="1">
        <f t="array" ref="I840">_xlfn.TEXTJOIN(", ",TRUE,IF(Tabela_190204_AVG[Klasifikacija]=Tabela_glavno[[#This Row],[Klasifikacija]],"AVG",""),IF(Tabela_190204_GSB[Klasifikacija]=Tabela_glavno[[#This Row],[Klasifikacija]],"GSB",""),IF(Tabela_190204_Wien_Enerie[Klasifikacija]=Tabela_glavno[[#This Row],[Klasifikacija]],"Wien Energie",""),IF(Tabela_190204_AGR[Klasifikacija]=Tabela_glavno[[#This Row],[Klasifikacija]],"AGR",""))</f>
        <v/>
      </c>
      <c r="J840" s="19" t="str">
        <f>IF(IFERROR(MATCH(Tabela_glavno[[#This Row],[Klasifikacija]],Tabela_mesanica_190208[Klasifikacija],0),0)&gt;0,"DA","NE")</f>
        <v>NE</v>
      </c>
      <c r="K840" s="19"/>
      <c r="L840" s="19" t="str">
        <f>IF(IFERROR(MATCH(Tabela_glavno[[#This Row],[Klasifikacija]],Tabela_EKO_03_03_baterije[Klasifikacija],0),0)&gt;0,"DA","NE")</f>
        <v>NE</v>
      </c>
      <c r="M840" s="20"/>
    </row>
  </sheetData>
  <sheetProtection autoFilter="0"/>
  <pageMargins left="0.70866141732283472" right="0.70866141732283472" top="0.74803149606299213" bottom="0.74803149606299213" header="0.31496062992125984" footer="0.31496062992125984"/>
  <pageSetup paperSize="9" scale="57"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469FC-C64C-4EDE-8F57-654F1A4EF902}">
  <dimension ref="A1:C840"/>
  <sheetViews>
    <sheetView workbookViewId="0">
      <pane ySplit="1" topLeftCell="A2" activePane="bottomLeft" state="frozen"/>
      <selection activeCell="C30" sqref="C30"/>
      <selection pane="bottomLeft" activeCell="F822" sqref="F822"/>
    </sheetView>
  </sheetViews>
  <sheetFormatPr defaultRowHeight="15" x14ac:dyDescent="0.25"/>
  <cols>
    <col min="1" max="1" width="28.7109375" customWidth="1"/>
    <col min="2" max="2" width="58.5703125" customWidth="1"/>
  </cols>
  <sheetData>
    <row r="1" spans="1:3" x14ac:dyDescent="0.25">
      <c r="A1" t="s">
        <v>194</v>
      </c>
      <c r="B1" t="s">
        <v>195</v>
      </c>
      <c r="C1" t="s">
        <v>207</v>
      </c>
    </row>
    <row r="2" spans="1:3" x14ac:dyDescent="0.25">
      <c r="A2" t="s">
        <v>196</v>
      </c>
      <c r="B2" t="s">
        <v>197</v>
      </c>
      <c r="C2" t="str">
        <f>IF(LEN(Tabela_seznam_klasifikacij[[#This Row],[Klasifikacijska številka]])=8,"NE",IF(LEN(Tabela_seznam_klasifikacij[[#This Row],[Klasifikacijska številka]])=9,"DA","NAPAKA"))</f>
        <v>NE</v>
      </c>
    </row>
    <row r="3" spans="1:3" x14ac:dyDescent="0.25">
      <c r="A3" t="s">
        <v>198</v>
      </c>
      <c r="B3" t="s">
        <v>199</v>
      </c>
      <c r="C3" t="str">
        <f>IF(LEN(Tabela_seznam_klasifikacij[[#This Row],[Klasifikacijska številka]])=8,"NE",IF(LEN(Tabela_seznam_klasifikacij[[#This Row],[Klasifikacijska številka]])=9,"DA","NAPAKA"))</f>
        <v>NE</v>
      </c>
    </row>
    <row r="4" spans="1:3" x14ac:dyDescent="0.25">
      <c r="A4" t="s">
        <v>200</v>
      </c>
      <c r="B4" t="s">
        <v>654</v>
      </c>
      <c r="C4" t="str">
        <f>IF(LEN(Tabela_seznam_klasifikacij[[#This Row],[Klasifikacijska številka]])=8,"NE",IF(LEN(Tabela_seznam_klasifikacij[[#This Row],[Klasifikacijska številka]])=9,"DA","NAPAKA"))</f>
        <v>DA</v>
      </c>
    </row>
    <row r="5" spans="1:3" x14ac:dyDescent="0.25">
      <c r="A5" t="s">
        <v>201</v>
      </c>
      <c r="B5" t="s">
        <v>655</v>
      </c>
      <c r="C5" t="str">
        <f>IF(LEN(Tabela_seznam_klasifikacij[[#This Row],[Klasifikacijska številka]])=8,"NE",IF(LEN(Tabela_seznam_klasifikacij[[#This Row],[Klasifikacijska številka]])=9,"DA","NAPAKA"))</f>
        <v>DA</v>
      </c>
    </row>
    <row r="6" spans="1:3" x14ac:dyDescent="0.25">
      <c r="A6" t="s">
        <v>202</v>
      </c>
      <c r="B6" t="s">
        <v>656</v>
      </c>
      <c r="C6" t="str">
        <f>IF(LEN(Tabela_seznam_klasifikacij[[#This Row],[Klasifikacijska številka]])=8,"NE",IF(LEN(Tabela_seznam_klasifikacij[[#This Row],[Klasifikacijska številka]])=9,"DA","NAPAKA"))</f>
        <v>NE</v>
      </c>
    </row>
    <row r="7" spans="1:3" x14ac:dyDescent="0.25">
      <c r="A7" t="s">
        <v>205</v>
      </c>
      <c r="B7" t="s">
        <v>272</v>
      </c>
      <c r="C7" t="str">
        <f>IF(LEN(Tabela_seznam_klasifikacij[[#This Row],[Klasifikacijska številka]])=8,"NE",IF(LEN(Tabela_seznam_klasifikacij[[#This Row],[Klasifikacijska številka]])=9,"DA","NAPAKA"))</f>
        <v>DA</v>
      </c>
    </row>
    <row r="8" spans="1:3" x14ac:dyDescent="0.25">
      <c r="A8" t="s">
        <v>206</v>
      </c>
      <c r="B8" t="s">
        <v>657</v>
      </c>
      <c r="C8" t="str">
        <f>IF(LEN(Tabela_seznam_klasifikacij[[#This Row],[Klasifikacijska številka]])=8,"NE",IF(LEN(Tabela_seznam_klasifikacij[[#This Row],[Klasifikacijska številka]])=9,"DA","NAPAKA"))</f>
        <v>NE</v>
      </c>
    </row>
    <row r="9" spans="1:3" x14ac:dyDescent="0.25">
      <c r="A9" t="s">
        <v>208</v>
      </c>
      <c r="B9" t="s">
        <v>658</v>
      </c>
      <c r="C9" s="1" t="str">
        <f>IF(LEN(Tabela_seznam_klasifikacij[[#This Row],[Klasifikacijska številka]])=8,"NE",IF(LEN(Tabela_seznam_klasifikacij[[#This Row],[Klasifikacijska številka]])=9,"DA","NAPAKA"))</f>
        <v>NE</v>
      </c>
    </row>
    <row r="10" spans="1:3" x14ac:dyDescent="0.25">
      <c r="A10" t="s">
        <v>209</v>
      </c>
      <c r="B10" t="s">
        <v>659</v>
      </c>
      <c r="C10" s="1" t="str">
        <f>IF(LEN(Tabela_seznam_klasifikacij[[#This Row],[Klasifikacijska številka]])=8,"NE",IF(LEN(Tabela_seznam_klasifikacij[[#This Row],[Klasifikacijska številka]])=9,"DA","NAPAKA"))</f>
        <v>NE</v>
      </c>
    </row>
    <row r="11" spans="1:3" x14ac:dyDescent="0.25">
      <c r="A11" t="s">
        <v>210</v>
      </c>
      <c r="B11" t="s">
        <v>660</v>
      </c>
      <c r="C11" s="1" t="str">
        <f>IF(LEN(Tabela_seznam_klasifikacij[[#This Row],[Klasifikacijska številka]])=8,"NE",IF(LEN(Tabela_seznam_klasifikacij[[#This Row],[Klasifikacijska številka]])=9,"DA","NAPAKA"))</f>
        <v>DA</v>
      </c>
    </row>
    <row r="12" spans="1:3" x14ac:dyDescent="0.25">
      <c r="A12" t="s">
        <v>211</v>
      </c>
      <c r="B12" t="s">
        <v>661</v>
      </c>
      <c r="C12" s="1" t="str">
        <f>IF(LEN(Tabela_seznam_klasifikacij[[#This Row],[Klasifikacijska številka]])=8,"NE",IF(LEN(Tabela_seznam_klasifikacij[[#This Row],[Klasifikacijska številka]])=9,"DA","NAPAKA"))</f>
        <v>NE</v>
      </c>
    </row>
    <row r="13" spans="1:3" x14ac:dyDescent="0.25">
      <c r="A13" t="s">
        <v>212</v>
      </c>
      <c r="B13" t="s">
        <v>662</v>
      </c>
      <c r="C13" s="1" t="str">
        <f>IF(LEN(Tabela_seznam_klasifikacij[[#This Row],[Klasifikacijska številka]])=8,"NE",IF(LEN(Tabela_seznam_klasifikacij[[#This Row],[Klasifikacijska številka]])=9,"DA","NAPAKA"))</f>
        <v>NE</v>
      </c>
    </row>
    <row r="14" spans="1:3" x14ac:dyDescent="0.25">
      <c r="A14" t="s">
        <v>213</v>
      </c>
      <c r="B14" t="s">
        <v>663</v>
      </c>
      <c r="C14" s="1" t="str">
        <f>IF(LEN(Tabela_seznam_klasifikacij[[#This Row],[Klasifikacijska številka]])=8,"NE",IF(LEN(Tabela_seznam_klasifikacij[[#This Row],[Klasifikacijska številka]])=9,"DA","NAPAKA"))</f>
        <v>NE</v>
      </c>
    </row>
    <row r="15" spans="1:3" x14ac:dyDescent="0.25">
      <c r="A15" t="s">
        <v>214</v>
      </c>
      <c r="B15" t="s">
        <v>664</v>
      </c>
      <c r="C15" s="1" t="str">
        <f>IF(LEN(Tabela_seznam_klasifikacij[[#This Row],[Klasifikacijska številka]])=8,"NE",IF(LEN(Tabela_seznam_klasifikacij[[#This Row],[Klasifikacijska številka]])=9,"DA","NAPAKA"))</f>
        <v>NE</v>
      </c>
    </row>
    <row r="16" spans="1:3" x14ac:dyDescent="0.25">
      <c r="A16" t="s">
        <v>215</v>
      </c>
      <c r="B16" t="s">
        <v>665</v>
      </c>
      <c r="C16" s="1" t="str">
        <f>IF(LEN(Tabela_seznam_klasifikacij[[#This Row],[Klasifikacijska številka]])=8,"NE",IF(LEN(Tabela_seznam_klasifikacij[[#This Row],[Klasifikacijska številka]])=9,"DA","NAPAKA"))</f>
        <v>NE</v>
      </c>
    </row>
    <row r="17" spans="1:3" x14ac:dyDescent="0.25">
      <c r="A17" t="s">
        <v>216</v>
      </c>
      <c r="B17" t="s">
        <v>666</v>
      </c>
      <c r="C17" s="1" t="str">
        <f>IF(LEN(Tabela_seznam_klasifikacij[[#This Row],[Klasifikacijska številka]])=8,"NE",IF(LEN(Tabela_seznam_klasifikacij[[#This Row],[Klasifikacijska številka]])=9,"DA","NAPAKA"))</f>
        <v>NE</v>
      </c>
    </row>
    <row r="18" spans="1:3" x14ac:dyDescent="0.25">
      <c r="A18" t="s">
        <v>217</v>
      </c>
      <c r="B18" t="s">
        <v>659</v>
      </c>
      <c r="C18" s="1" t="str">
        <f>IF(LEN(Tabela_seznam_klasifikacij[[#This Row],[Klasifikacijska številka]])=8,"NE",IF(LEN(Tabela_seznam_klasifikacij[[#This Row],[Klasifikacijska številka]])=9,"DA","NAPAKA"))</f>
        <v>NE</v>
      </c>
    </row>
    <row r="19" spans="1:3" x14ac:dyDescent="0.25">
      <c r="A19" t="s">
        <v>218</v>
      </c>
      <c r="B19" t="s">
        <v>667</v>
      </c>
      <c r="C19" s="1" t="str">
        <f>IF(LEN(Tabela_seznam_klasifikacij[[#This Row],[Klasifikacijska številka]])=8,"NE",IF(LEN(Tabela_seznam_klasifikacij[[#This Row],[Klasifikacijska številka]])=9,"DA","NAPAKA"))</f>
        <v>NE</v>
      </c>
    </row>
    <row r="20" spans="1:3" x14ac:dyDescent="0.25">
      <c r="A20" t="s">
        <v>3</v>
      </c>
      <c r="B20" t="s">
        <v>219</v>
      </c>
      <c r="C20" s="1" t="str">
        <f>IF(LEN(Tabela_seznam_klasifikacij[[#This Row],[Klasifikacijska številka]])=8,"NE",IF(LEN(Tabela_seznam_klasifikacij[[#This Row],[Klasifikacijska številka]])=9,"DA","NAPAKA"))</f>
        <v>DA</v>
      </c>
    </row>
    <row r="21" spans="1:3" x14ac:dyDescent="0.25">
      <c r="A21" t="s">
        <v>4</v>
      </c>
      <c r="B21" t="s">
        <v>668</v>
      </c>
      <c r="C21" s="1" t="str">
        <f>IF(LEN(Tabela_seznam_klasifikacij[[#This Row],[Klasifikacijska številka]])=8,"NE",IF(LEN(Tabela_seznam_klasifikacij[[#This Row],[Klasifikacijska številka]])=9,"DA","NAPAKA"))</f>
        <v>DA</v>
      </c>
    </row>
    <row r="22" spans="1:3" x14ac:dyDescent="0.25">
      <c r="A22" t="s">
        <v>220</v>
      </c>
      <c r="B22" t="s">
        <v>669</v>
      </c>
      <c r="C22" s="1" t="str">
        <f>IF(LEN(Tabela_seznam_klasifikacij[[#This Row],[Klasifikacijska številka]])=8,"NE",IF(LEN(Tabela_seznam_klasifikacij[[#This Row],[Klasifikacijska številka]])=9,"DA","NAPAKA"))</f>
        <v>NE</v>
      </c>
    </row>
    <row r="23" spans="1:3" x14ac:dyDescent="0.25">
      <c r="A23" t="s">
        <v>221</v>
      </c>
      <c r="B23" t="s">
        <v>670</v>
      </c>
      <c r="C23" s="1" t="str">
        <f>IF(LEN(Tabela_seznam_klasifikacij[[#This Row],[Klasifikacijska številka]])=8,"NE",IF(LEN(Tabela_seznam_klasifikacij[[#This Row],[Klasifikacijska številka]])=9,"DA","NAPAKA"))</f>
        <v>NE</v>
      </c>
    </row>
    <row r="24" spans="1:3" x14ac:dyDescent="0.25">
      <c r="A24" t="s">
        <v>222</v>
      </c>
      <c r="B24" t="s">
        <v>659</v>
      </c>
      <c r="C24" s="1" t="str">
        <f>IF(LEN(Tabela_seznam_klasifikacij[[#This Row],[Klasifikacijska številka]])=8,"NE",IF(LEN(Tabela_seznam_klasifikacij[[#This Row],[Klasifikacijska številka]])=9,"DA","NAPAKA"))</f>
        <v>NE</v>
      </c>
    </row>
    <row r="25" spans="1:3" x14ac:dyDescent="0.25">
      <c r="A25" t="s">
        <v>223</v>
      </c>
      <c r="B25" t="s">
        <v>224</v>
      </c>
      <c r="C25" s="1" t="str">
        <f>IF(LEN(Tabela_seznam_klasifikacij[[#This Row],[Klasifikacijska številka]])=8,"NE",IF(LEN(Tabela_seznam_klasifikacij[[#This Row],[Klasifikacijska številka]])=9,"DA","NAPAKA"))</f>
        <v>NE</v>
      </c>
    </row>
    <row r="26" spans="1:3" x14ac:dyDescent="0.25">
      <c r="A26" t="s">
        <v>225</v>
      </c>
      <c r="B26" t="s">
        <v>227</v>
      </c>
      <c r="C26" s="1" t="str">
        <f>IF(LEN(Tabela_seznam_klasifikacij[[#This Row],[Klasifikacijska številka]])=8,"NE",IF(LEN(Tabela_seznam_klasifikacij[[#This Row],[Klasifikacijska številka]])=9,"DA","NAPAKA"))</f>
        <v>NE</v>
      </c>
    </row>
    <row r="27" spans="1:3" x14ac:dyDescent="0.25">
      <c r="A27" t="s">
        <v>226</v>
      </c>
      <c r="B27" t="s">
        <v>671</v>
      </c>
      <c r="C27" s="1" t="str">
        <f>IF(LEN(Tabela_seznam_klasifikacij[[#This Row],[Klasifikacijska številka]])=8,"NE",IF(LEN(Tabela_seznam_klasifikacij[[#This Row],[Klasifikacijska številka]])=9,"DA","NAPAKA"))</f>
        <v>NE</v>
      </c>
    </row>
    <row r="28" spans="1:3" x14ac:dyDescent="0.25">
      <c r="A28" t="s">
        <v>228</v>
      </c>
      <c r="B28" t="s">
        <v>229</v>
      </c>
      <c r="C28" s="1" t="str">
        <f>IF(LEN(Tabela_seznam_klasifikacij[[#This Row],[Klasifikacijska številka]])=8,"NE",IF(LEN(Tabela_seznam_klasifikacij[[#This Row],[Klasifikacijska številka]])=9,"DA","NAPAKA"))</f>
        <v>NE</v>
      </c>
    </row>
    <row r="29" spans="1:3" x14ac:dyDescent="0.25">
      <c r="A29" t="s">
        <v>230</v>
      </c>
      <c r="B29" t="s">
        <v>672</v>
      </c>
      <c r="C29" s="1" t="str">
        <f>IF(LEN(Tabela_seznam_klasifikacij[[#This Row],[Klasifikacijska številka]])=8,"NE",IF(LEN(Tabela_seznam_klasifikacij[[#This Row],[Klasifikacijska številka]])=9,"DA","NAPAKA"))</f>
        <v>NE</v>
      </c>
    </row>
    <row r="30" spans="1:3" x14ac:dyDescent="0.25">
      <c r="A30" t="s">
        <v>231</v>
      </c>
      <c r="B30" t="s">
        <v>232</v>
      </c>
      <c r="C30" s="1" t="str">
        <f>IF(LEN(Tabela_seznam_klasifikacij[[#This Row],[Klasifikacijska številka]])=8,"NE",IF(LEN(Tabela_seznam_klasifikacij[[#This Row],[Klasifikacijska številka]])=9,"DA","NAPAKA"))</f>
        <v>NE</v>
      </c>
    </row>
    <row r="31" spans="1:3" x14ac:dyDescent="0.25">
      <c r="A31" t="s">
        <v>5</v>
      </c>
      <c r="B31" t="s">
        <v>233</v>
      </c>
      <c r="C31" s="1" t="str">
        <f>IF(LEN(Tabela_seznam_klasifikacij[[#This Row],[Klasifikacijska številka]])=8,"NE",IF(LEN(Tabela_seznam_klasifikacij[[#This Row],[Klasifikacijska številka]])=9,"DA","NAPAKA"))</f>
        <v>DA</v>
      </c>
    </row>
    <row r="32" spans="1:3" x14ac:dyDescent="0.25">
      <c r="A32" t="s">
        <v>234</v>
      </c>
      <c r="B32" t="s">
        <v>673</v>
      </c>
      <c r="C32" s="1" t="str">
        <f>IF(LEN(Tabela_seznam_klasifikacij[[#This Row],[Klasifikacijska številka]])=8,"NE",IF(LEN(Tabela_seznam_klasifikacij[[#This Row],[Klasifikacijska številka]])=9,"DA","NAPAKA"))</f>
        <v>NE</v>
      </c>
    </row>
    <row r="33" spans="1:3" x14ac:dyDescent="0.25">
      <c r="A33" t="s">
        <v>235</v>
      </c>
      <c r="B33" t="s">
        <v>236</v>
      </c>
      <c r="C33" s="1" t="str">
        <f>IF(LEN(Tabela_seznam_klasifikacij[[#This Row],[Klasifikacijska številka]])=8,"NE",IF(LEN(Tabela_seznam_klasifikacij[[#This Row],[Klasifikacijska številka]])=9,"DA","NAPAKA"))</f>
        <v>NE</v>
      </c>
    </row>
    <row r="34" spans="1:3" x14ac:dyDescent="0.25">
      <c r="A34" t="s">
        <v>237</v>
      </c>
      <c r="B34" t="s">
        <v>659</v>
      </c>
      <c r="C34" s="1" t="str">
        <f>IF(LEN(Tabela_seznam_klasifikacij[[#This Row],[Klasifikacijska številka]])=8,"NE",IF(LEN(Tabela_seznam_klasifikacij[[#This Row],[Klasifikacijska številka]])=9,"DA","NAPAKA"))</f>
        <v>NE</v>
      </c>
    </row>
    <row r="35" spans="1:3" x14ac:dyDescent="0.25">
      <c r="A35" t="s">
        <v>238</v>
      </c>
      <c r="B35" t="s">
        <v>224</v>
      </c>
      <c r="C35" s="1" t="str">
        <f>IF(LEN(Tabela_seznam_klasifikacij[[#This Row],[Klasifikacijska številka]])=8,"NE",IF(LEN(Tabela_seznam_klasifikacij[[#This Row],[Klasifikacijska številka]])=9,"DA","NAPAKA"))</f>
        <v>NE</v>
      </c>
    </row>
    <row r="36" spans="1:3" x14ac:dyDescent="0.25">
      <c r="A36" t="s">
        <v>239</v>
      </c>
      <c r="B36" t="s">
        <v>227</v>
      </c>
      <c r="C36" s="1" t="str">
        <f>IF(LEN(Tabela_seznam_klasifikacij[[#This Row],[Klasifikacijska številka]])=8,"NE",IF(LEN(Tabela_seznam_klasifikacij[[#This Row],[Klasifikacijska številka]])=9,"DA","NAPAKA"))</f>
        <v>NE</v>
      </c>
    </row>
    <row r="37" spans="1:3" x14ac:dyDescent="0.25">
      <c r="A37" t="s">
        <v>240</v>
      </c>
      <c r="B37" t="s">
        <v>674</v>
      </c>
      <c r="C37" s="1" t="str">
        <f>IF(LEN(Tabela_seznam_klasifikacij[[#This Row],[Klasifikacijska številka]])=8,"NE",IF(LEN(Tabela_seznam_klasifikacij[[#This Row],[Klasifikacijska številka]])=9,"DA","NAPAKA"))</f>
        <v>NE</v>
      </c>
    </row>
    <row r="38" spans="1:3" x14ac:dyDescent="0.25">
      <c r="A38" t="s">
        <v>6</v>
      </c>
      <c r="B38" t="s">
        <v>675</v>
      </c>
      <c r="C38" s="1" t="str">
        <f>IF(LEN(Tabela_seznam_klasifikacij[[#This Row],[Klasifikacijska številka]])=8,"NE",IF(LEN(Tabela_seznam_klasifikacij[[#This Row],[Klasifikacijska številka]])=9,"DA","NAPAKA"))</f>
        <v>NE</v>
      </c>
    </row>
    <row r="39" spans="1:3" x14ac:dyDescent="0.25">
      <c r="A39" t="s">
        <v>241</v>
      </c>
      <c r="B39" t="s">
        <v>659</v>
      </c>
      <c r="C39" s="1" t="str">
        <f>IF(LEN(Tabela_seznam_klasifikacij[[#This Row],[Klasifikacijska številka]])=8,"NE",IF(LEN(Tabela_seznam_klasifikacij[[#This Row],[Klasifikacijska številka]])=9,"DA","NAPAKA"))</f>
        <v>NE</v>
      </c>
    </row>
    <row r="40" spans="1:3" x14ac:dyDescent="0.25">
      <c r="A40" t="s">
        <v>242</v>
      </c>
      <c r="B40" t="s">
        <v>243</v>
      </c>
      <c r="C40" s="1" t="str">
        <f>IF(LEN(Tabela_seznam_klasifikacij[[#This Row],[Klasifikacijska številka]])=8,"NE",IF(LEN(Tabela_seznam_klasifikacij[[#This Row],[Klasifikacijska številka]])=9,"DA","NAPAKA"))</f>
        <v>NE</v>
      </c>
    </row>
    <row r="41" spans="1:3" x14ac:dyDescent="0.25">
      <c r="A41" t="s">
        <v>244</v>
      </c>
      <c r="B41" t="s">
        <v>254</v>
      </c>
      <c r="C41" s="1" t="str">
        <f>IF(LEN(Tabela_seznam_klasifikacij[[#This Row],[Klasifikacijska številka]])=8,"NE",IF(LEN(Tabela_seznam_klasifikacij[[#This Row],[Klasifikacijska številka]])=9,"DA","NAPAKA"))</f>
        <v>NE</v>
      </c>
    </row>
    <row r="42" spans="1:3" x14ac:dyDescent="0.25">
      <c r="A42" t="s">
        <v>245</v>
      </c>
      <c r="B42" t="s">
        <v>246</v>
      </c>
      <c r="C42" s="1" t="str">
        <f>IF(LEN(Tabela_seznam_klasifikacij[[#This Row],[Klasifikacijska številka]])=8,"NE",IF(LEN(Tabela_seznam_klasifikacij[[#This Row],[Klasifikacijska številka]])=9,"DA","NAPAKA"))</f>
        <v>NE</v>
      </c>
    </row>
    <row r="43" spans="1:3" x14ac:dyDescent="0.25">
      <c r="A43" t="s">
        <v>247</v>
      </c>
      <c r="B43" t="s">
        <v>674</v>
      </c>
      <c r="C43" s="1" t="str">
        <f>IF(LEN(Tabela_seznam_klasifikacij[[#This Row],[Klasifikacijska številka]])=8,"NE",IF(LEN(Tabela_seznam_klasifikacij[[#This Row],[Klasifikacijska številka]])=9,"DA","NAPAKA"))</f>
        <v>NE</v>
      </c>
    </row>
    <row r="44" spans="1:3" x14ac:dyDescent="0.25">
      <c r="A44" t="s">
        <v>248</v>
      </c>
      <c r="B44" t="s">
        <v>676</v>
      </c>
      <c r="C44" s="1" t="str">
        <f>IF(LEN(Tabela_seznam_klasifikacij[[#This Row],[Klasifikacijska številka]])=8,"NE",IF(LEN(Tabela_seznam_klasifikacij[[#This Row],[Klasifikacijska številka]])=9,"DA","NAPAKA"))</f>
        <v>NE</v>
      </c>
    </row>
    <row r="45" spans="1:3" x14ac:dyDescent="0.25">
      <c r="A45" t="s">
        <v>249</v>
      </c>
      <c r="B45" t="s">
        <v>659</v>
      </c>
      <c r="C45" s="1" t="str">
        <f>IF(LEN(Tabela_seznam_klasifikacij[[#This Row],[Klasifikacijska številka]])=8,"NE",IF(LEN(Tabela_seznam_klasifikacij[[#This Row],[Klasifikacijska številka]])=9,"DA","NAPAKA"))</f>
        <v>NE</v>
      </c>
    </row>
    <row r="46" spans="1:3" x14ac:dyDescent="0.25">
      <c r="A46" t="s">
        <v>250</v>
      </c>
      <c r="B46" t="s">
        <v>677</v>
      </c>
      <c r="C46" s="1" t="str">
        <f>IF(LEN(Tabela_seznam_klasifikacij[[#This Row],[Klasifikacijska številka]])=8,"NE",IF(LEN(Tabela_seznam_klasifikacij[[#This Row],[Klasifikacijska številka]])=9,"DA","NAPAKA"))</f>
        <v>NE</v>
      </c>
    </row>
    <row r="47" spans="1:3" x14ac:dyDescent="0.25">
      <c r="A47" t="s">
        <v>1207</v>
      </c>
      <c r="B47" t="s">
        <v>678</v>
      </c>
      <c r="C47" s="1" t="str">
        <f>IF(LEN(Tabela_seznam_klasifikacij[[#This Row],[Klasifikacijska številka]])=8,"NE",IF(LEN(Tabela_seznam_klasifikacij[[#This Row],[Klasifikacijska številka]])=9,"DA","NAPAKA"))</f>
        <v>NE</v>
      </c>
    </row>
    <row r="48" spans="1:3" x14ac:dyDescent="0.25">
      <c r="A48" t="s">
        <v>1208</v>
      </c>
      <c r="B48" t="s">
        <v>676</v>
      </c>
      <c r="C48" s="1" t="str">
        <f>IF(LEN(Tabela_seznam_klasifikacij[[#This Row],[Klasifikacijska številka]])=8,"NE",IF(LEN(Tabela_seznam_klasifikacij[[#This Row],[Klasifikacijska številka]])=9,"DA","NAPAKA"))</f>
        <v>NE</v>
      </c>
    </row>
    <row r="49" spans="1:3" x14ac:dyDescent="0.25">
      <c r="A49" t="s">
        <v>1209</v>
      </c>
      <c r="B49" t="s">
        <v>659</v>
      </c>
      <c r="C49" s="1" t="str">
        <f>IF(LEN(Tabela_seznam_klasifikacij[[#This Row],[Klasifikacijska številka]])=8,"NE",IF(LEN(Tabela_seznam_klasifikacij[[#This Row],[Klasifikacijska številka]])=9,"DA","NAPAKA"))</f>
        <v>NE</v>
      </c>
    </row>
    <row r="50" spans="1:3" x14ac:dyDescent="0.25">
      <c r="A50" t="s">
        <v>251</v>
      </c>
      <c r="B50" t="s">
        <v>674</v>
      </c>
      <c r="C50" s="1" t="str">
        <f>IF(LEN(Tabela_seznam_klasifikacij[[#This Row],[Klasifikacijska številka]])=8,"NE",IF(LEN(Tabela_seznam_klasifikacij[[#This Row],[Klasifikacijska številka]])=9,"DA","NAPAKA"))</f>
        <v>NE</v>
      </c>
    </row>
    <row r="51" spans="1:3" x14ac:dyDescent="0.25">
      <c r="A51" t="s">
        <v>252</v>
      </c>
      <c r="B51" t="s">
        <v>676</v>
      </c>
      <c r="C51" s="1" t="str">
        <f>IF(LEN(Tabela_seznam_klasifikacij[[#This Row],[Klasifikacijska številka]])=8,"NE",IF(LEN(Tabela_seznam_klasifikacij[[#This Row],[Klasifikacijska številka]])=9,"DA","NAPAKA"))</f>
        <v>NE</v>
      </c>
    </row>
    <row r="52" spans="1:3" x14ac:dyDescent="0.25">
      <c r="A52" t="s">
        <v>253</v>
      </c>
      <c r="B52" t="s">
        <v>659</v>
      </c>
      <c r="C52" s="1" t="str">
        <f>IF(LEN(Tabela_seznam_klasifikacij[[#This Row],[Klasifikacijska številka]])=8,"NE",IF(LEN(Tabela_seznam_klasifikacij[[#This Row],[Klasifikacijska številka]])=9,"DA","NAPAKA"))</f>
        <v>NE</v>
      </c>
    </row>
    <row r="53" spans="1:3" x14ac:dyDescent="0.25">
      <c r="A53" t="s">
        <v>256</v>
      </c>
      <c r="B53" t="s">
        <v>674</v>
      </c>
      <c r="C53" s="1" t="str">
        <f>IF(LEN(Tabela_seznam_klasifikacij[[#This Row],[Klasifikacijska številka]])=8,"NE",IF(LEN(Tabela_seznam_klasifikacij[[#This Row],[Klasifikacijska številka]])=9,"DA","NAPAKA"))</f>
        <v>NE</v>
      </c>
    </row>
    <row r="54" spans="1:3" x14ac:dyDescent="0.25">
      <c r="A54" t="s">
        <v>257</v>
      </c>
      <c r="B54" t="s">
        <v>254</v>
      </c>
      <c r="C54" s="1" t="str">
        <f>IF(LEN(Tabela_seznam_klasifikacij[[#This Row],[Klasifikacijska številka]])=8,"NE",IF(LEN(Tabela_seznam_klasifikacij[[#This Row],[Klasifikacijska številka]])=9,"DA","NAPAKA"))</f>
        <v>NE</v>
      </c>
    </row>
    <row r="55" spans="1:3" x14ac:dyDescent="0.25">
      <c r="A55" t="s">
        <v>258</v>
      </c>
      <c r="B55" t="s">
        <v>676</v>
      </c>
      <c r="C55" s="1" t="str">
        <f>IF(LEN(Tabela_seznam_klasifikacij[[#This Row],[Klasifikacijska številka]])=8,"NE",IF(LEN(Tabela_seznam_klasifikacij[[#This Row],[Klasifikacijska številka]])=9,"DA","NAPAKA"))</f>
        <v>NE</v>
      </c>
    </row>
    <row r="56" spans="1:3" x14ac:dyDescent="0.25">
      <c r="A56" t="s">
        <v>259</v>
      </c>
      <c r="B56" t="s">
        <v>659</v>
      </c>
      <c r="C56" s="1" t="str">
        <f>IF(LEN(Tabela_seznam_klasifikacij[[#This Row],[Klasifikacijska številka]])=8,"NE",IF(LEN(Tabela_seznam_klasifikacij[[#This Row],[Klasifikacijska številka]])=9,"DA","NAPAKA"))</f>
        <v>NE</v>
      </c>
    </row>
    <row r="57" spans="1:3" x14ac:dyDescent="0.25">
      <c r="A57" t="s">
        <v>260</v>
      </c>
      <c r="B57" t="s">
        <v>273</v>
      </c>
      <c r="C57" s="1" t="str">
        <f>IF(LEN(Tabela_seznam_klasifikacij[[#This Row],[Klasifikacijska številka]])=8,"NE",IF(LEN(Tabela_seznam_klasifikacij[[#This Row],[Klasifikacijska številka]])=9,"DA","NAPAKA"))</f>
        <v>NE</v>
      </c>
    </row>
    <row r="58" spans="1:3" x14ac:dyDescent="0.25">
      <c r="A58" t="s">
        <v>261</v>
      </c>
      <c r="B58" t="s">
        <v>679</v>
      </c>
      <c r="C58" s="1" t="str">
        <f>IF(LEN(Tabela_seznam_klasifikacij[[#This Row],[Klasifikacijska številka]])=8,"NE",IF(LEN(Tabela_seznam_klasifikacij[[#This Row],[Klasifikacijska številka]])=9,"DA","NAPAKA"))</f>
        <v>NE</v>
      </c>
    </row>
    <row r="59" spans="1:3" x14ac:dyDescent="0.25">
      <c r="A59" t="s">
        <v>262</v>
      </c>
      <c r="B59" t="s">
        <v>255</v>
      </c>
      <c r="C59" s="1" t="str">
        <f>IF(LEN(Tabela_seznam_klasifikacij[[#This Row],[Klasifikacijska številka]])=8,"NE",IF(LEN(Tabela_seznam_klasifikacij[[#This Row],[Klasifikacijska številka]])=9,"DA","NAPAKA"))</f>
        <v>NE</v>
      </c>
    </row>
    <row r="60" spans="1:3" x14ac:dyDescent="0.25">
      <c r="A60" t="s">
        <v>263</v>
      </c>
      <c r="B60" t="s">
        <v>674</v>
      </c>
      <c r="C60" s="1" t="str">
        <f>IF(LEN(Tabela_seznam_klasifikacij[[#This Row],[Klasifikacijska številka]])=8,"NE",IF(LEN(Tabela_seznam_klasifikacij[[#This Row],[Klasifikacijska številka]])=9,"DA","NAPAKA"))</f>
        <v>NE</v>
      </c>
    </row>
    <row r="61" spans="1:3" x14ac:dyDescent="0.25">
      <c r="A61" t="s">
        <v>264</v>
      </c>
      <c r="B61" t="s">
        <v>676</v>
      </c>
      <c r="C61" s="1" t="str">
        <f>IF(LEN(Tabela_seznam_klasifikacij[[#This Row],[Klasifikacijska številka]])=8,"NE",IF(LEN(Tabela_seznam_klasifikacij[[#This Row],[Klasifikacijska številka]])=9,"DA","NAPAKA"))</f>
        <v>NE</v>
      </c>
    </row>
    <row r="62" spans="1:3" x14ac:dyDescent="0.25">
      <c r="A62" t="s">
        <v>265</v>
      </c>
      <c r="B62" t="s">
        <v>659</v>
      </c>
      <c r="C62" s="1" t="str">
        <f>IF(LEN(Tabela_seznam_klasifikacij[[#This Row],[Klasifikacijska številka]])=8,"NE",IF(LEN(Tabela_seznam_klasifikacij[[#This Row],[Klasifikacijska številka]])=9,"DA","NAPAKA"))</f>
        <v>NE</v>
      </c>
    </row>
    <row r="63" spans="1:3" x14ac:dyDescent="0.25">
      <c r="A63" t="s">
        <v>267</v>
      </c>
      <c r="B63" t="s">
        <v>266</v>
      </c>
      <c r="C63" s="1" t="str">
        <f>IF(LEN(Tabela_seznam_klasifikacij[[#This Row],[Klasifikacijska številka]])=8,"NE",IF(LEN(Tabela_seznam_klasifikacij[[#This Row],[Klasifikacijska številka]])=9,"DA","NAPAKA"))</f>
        <v>NE</v>
      </c>
    </row>
    <row r="64" spans="1:3" x14ac:dyDescent="0.25">
      <c r="A64" t="s">
        <v>7</v>
      </c>
      <c r="B64" t="s">
        <v>680</v>
      </c>
      <c r="C64" s="1" t="str">
        <f>IF(LEN(Tabela_seznam_klasifikacij[[#This Row],[Klasifikacijska številka]])=8,"NE",IF(LEN(Tabela_seznam_klasifikacij[[#This Row],[Klasifikacijska številka]])=9,"DA","NAPAKA"))</f>
        <v>DA</v>
      </c>
    </row>
    <row r="65" spans="1:3" x14ac:dyDescent="0.25">
      <c r="A65" t="s">
        <v>8</v>
      </c>
      <c r="B65" t="s">
        <v>681</v>
      </c>
      <c r="C65" s="1" t="str">
        <f>IF(LEN(Tabela_seznam_klasifikacij[[#This Row],[Klasifikacijska številka]])=8,"NE",IF(LEN(Tabela_seznam_klasifikacij[[#This Row],[Klasifikacijska številka]])=9,"DA","NAPAKA"))</f>
        <v>NE</v>
      </c>
    </row>
    <row r="66" spans="1:3" x14ac:dyDescent="0.25">
      <c r="A66" t="s">
        <v>1210</v>
      </c>
      <c r="B66" t="s">
        <v>659</v>
      </c>
      <c r="C66" s="1" t="str">
        <f>IF(LEN(Tabela_seznam_klasifikacij[[#This Row],[Klasifikacijska številka]])=8,"NE",IF(LEN(Tabela_seznam_klasifikacij[[#This Row],[Klasifikacijska številka]])=9,"DA","NAPAKA"))</f>
        <v>NE</v>
      </c>
    </row>
    <row r="67" spans="1:3" x14ac:dyDescent="0.25">
      <c r="A67" t="s">
        <v>124</v>
      </c>
      <c r="B67" t="s">
        <v>274</v>
      </c>
      <c r="C67" s="1" t="str">
        <f>IF(LEN(Tabela_seznam_klasifikacij[[#This Row],[Klasifikacijska številka]])=8,"NE",IF(LEN(Tabela_seznam_klasifikacij[[#This Row],[Klasifikacijska številka]])=9,"DA","NAPAKA"))</f>
        <v>DA</v>
      </c>
    </row>
    <row r="68" spans="1:3" x14ac:dyDescent="0.25">
      <c r="A68" t="s">
        <v>125</v>
      </c>
      <c r="B68" t="s">
        <v>275</v>
      </c>
      <c r="C68" s="1" t="str">
        <f>IF(LEN(Tabela_seznam_klasifikacij[[#This Row],[Klasifikacijska številka]])=8,"NE",IF(LEN(Tabela_seznam_klasifikacij[[#This Row],[Klasifikacijska številka]])=9,"DA","NAPAKA"))</f>
        <v>DA</v>
      </c>
    </row>
    <row r="69" spans="1:3" x14ac:dyDescent="0.25">
      <c r="A69" t="s">
        <v>268</v>
      </c>
      <c r="B69" t="s">
        <v>276</v>
      </c>
      <c r="C69" s="1" t="str">
        <f>IF(LEN(Tabela_seznam_klasifikacij[[#This Row],[Klasifikacijska številka]])=8,"NE",IF(LEN(Tabela_seznam_klasifikacij[[#This Row],[Klasifikacijska številka]])=9,"DA","NAPAKA"))</f>
        <v>DA</v>
      </c>
    </row>
    <row r="70" spans="1:3" x14ac:dyDescent="0.25">
      <c r="A70" t="s">
        <v>269</v>
      </c>
      <c r="B70" t="s">
        <v>277</v>
      </c>
      <c r="C70" s="1" t="str">
        <f>IF(LEN(Tabela_seznam_klasifikacij[[#This Row],[Klasifikacijska številka]])=8,"NE",IF(LEN(Tabela_seznam_klasifikacij[[#This Row],[Klasifikacijska številka]])=9,"DA","NAPAKA"))</f>
        <v>DA</v>
      </c>
    </row>
    <row r="71" spans="1:3" x14ac:dyDescent="0.25">
      <c r="A71" t="s">
        <v>270</v>
      </c>
      <c r="B71" t="s">
        <v>278</v>
      </c>
      <c r="C71" s="1" t="str">
        <f>IF(LEN(Tabela_seznam_klasifikacij[[#This Row],[Klasifikacijska številka]])=8,"NE",IF(LEN(Tabela_seznam_klasifikacij[[#This Row],[Klasifikacijska številka]])=9,"DA","NAPAKA"))</f>
        <v>DA</v>
      </c>
    </row>
    <row r="72" spans="1:3" x14ac:dyDescent="0.25">
      <c r="A72" t="s">
        <v>271</v>
      </c>
      <c r="B72" t="s">
        <v>682</v>
      </c>
      <c r="C72" s="1" t="str">
        <f>IF(LEN(Tabela_seznam_klasifikacij[[#This Row],[Klasifikacijska številka]])=8,"NE",IF(LEN(Tabela_seznam_klasifikacij[[#This Row],[Klasifikacijska številka]])=9,"DA","NAPAKA"))</f>
        <v>NE</v>
      </c>
    </row>
    <row r="73" spans="1:3" x14ac:dyDescent="0.25">
      <c r="A73" t="s">
        <v>281</v>
      </c>
      <c r="B73" t="s">
        <v>279</v>
      </c>
      <c r="C73" s="1" t="str">
        <f>IF(LEN(Tabela_seznam_klasifikacij[[#This Row],[Klasifikacijska številka]])=8,"NE",IF(LEN(Tabela_seznam_klasifikacij[[#This Row],[Klasifikacijska številka]])=9,"DA","NAPAKA"))</f>
        <v>NE</v>
      </c>
    </row>
    <row r="74" spans="1:3" x14ac:dyDescent="0.25">
      <c r="A74" t="s">
        <v>282</v>
      </c>
      <c r="B74" t="s">
        <v>683</v>
      </c>
      <c r="C74" s="1" t="str">
        <f>IF(LEN(Tabela_seznam_klasifikacij[[#This Row],[Klasifikacijska številka]])=8,"NE",IF(LEN(Tabela_seznam_klasifikacij[[#This Row],[Klasifikacijska številka]])=9,"DA","NAPAKA"))</f>
        <v>NE</v>
      </c>
    </row>
    <row r="75" spans="1:3" x14ac:dyDescent="0.25">
      <c r="A75" t="s">
        <v>283</v>
      </c>
      <c r="B75" t="s">
        <v>684</v>
      </c>
      <c r="C75" s="1" t="str">
        <f>IF(LEN(Tabela_seznam_klasifikacij[[#This Row],[Klasifikacijska številka]])=8,"NE",IF(LEN(Tabela_seznam_klasifikacij[[#This Row],[Klasifikacijska številka]])=9,"DA","NAPAKA"))</f>
        <v>NE</v>
      </c>
    </row>
    <row r="76" spans="1:3" x14ac:dyDescent="0.25">
      <c r="A76" t="s">
        <v>284</v>
      </c>
      <c r="B76" t="s">
        <v>685</v>
      </c>
      <c r="C76" s="1" t="str">
        <f>IF(LEN(Tabela_seznam_klasifikacij[[#This Row],[Klasifikacijska številka]])=8,"NE",IF(LEN(Tabela_seznam_klasifikacij[[#This Row],[Klasifikacijska številka]])=9,"DA","NAPAKA"))</f>
        <v>NE</v>
      </c>
    </row>
    <row r="77" spans="1:3" x14ac:dyDescent="0.25">
      <c r="A77" t="s">
        <v>285</v>
      </c>
      <c r="B77" t="s">
        <v>686</v>
      </c>
      <c r="C77" s="1" t="str">
        <f>IF(LEN(Tabela_seznam_klasifikacij[[#This Row],[Klasifikacijska številka]])=8,"NE",IF(LEN(Tabela_seznam_klasifikacij[[#This Row],[Klasifikacijska številka]])=9,"DA","NAPAKA"))</f>
        <v>NE</v>
      </c>
    </row>
    <row r="78" spans="1:3" x14ac:dyDescent="0.25">
      <c r="A78" t="s">
        <v>286</v>
      </c>
      <c r="B78" t="s">
        <v>280</v>
      </c>
      <c r="C78" s="1" t="str">
        <f>IF(LEN(Tabela_seznam_klasifikacij[[#This Row],[Klasifikacijska številka]])=8,"NE",IF(LEN(Tabela_seznam_klasifikacij[[#This Row],[Klasifikacijska številka]])=9,"DA","NAPAKA"))</f>
        <v>NE</v>
      </c>
    </row>
    <row r="79" spans="1:3" x14ac:dyDescent="0.25">
      <c r="A79" t="s">
        <v>287</v>
      </c>
      <c r="B79" t="s">
        <v>687</v>
      </c>
      <c r="C79" s="1" t="str">
        <f>IF(LEN(Tabela_seznam_klasifikacij[[#This Row],[Klasifikacijska številka]])=8,"NE",IF(LEN(Tabela_seznam_klasifikacij[[#This Row],[Klasifikacijska številka]])=9,"DA","NAPAKA"))</f>
        <v>NE</v>
      </c>
    </row>
    <row r="80" spans="1:3" x14ac:dyDescent="0.25">
      <c r="A80" t="s">
        <v>288</v>
      </c>
      <c r="B80" t="s">
        <v>688</v>
      </c>
      <c r="C80" s="1" t="str">
        <f>IF(LEN(Tabela_seznam_klasifikacij[[#This Row],[Klasifikacijska številka]])=8,"NE",IF(LEN(Tabela_seznam_klasifikacij[[#This Row],[Klasifikacijska številka]])=9,"DA","NAPAKA"))</f>
        <v>NE</v>
      </c>
    </row>
    <row r="81" spans="1:3" x14ac:dyDescent="0.25">
      <c r="A81" t="s">
        <v>289</v>
      </c>
      <c r="B81" t="s">
        <v>659</v>
      </c>
      <c r="C81" s="1" t="str">
        <f>IF(LEN(Tabela_seznam_klasifikacij[[#This Row],[Klasifikacijska številka]])=8,"NE",IF(LEN(Tabela_seznam_klasifikacij[[#This Row],[Klasifikacijska številka]])=9,"DA","NAPAKA"))</f>
        <v>NE</v>
      </c>
    </row>
    <row r="82" spans="1:3" x14ac:dyDescent="0.25">
      <c r="A82" t="s">
        <v>293</v>
      </c>
      <c r="B82" t="s">
        <v>689</v>
      </c>
      <c r="C82" s="1" t="str">
        <f>IF(LEN(Tabela_seznam_klasifikacij[[#This Row],[Klasifikacijska številka]])=8,"NE",IF(LEN(Tabela_seznam_klasifikacij[[#This Row],[Klasifikacijska številka]])=9,"DA","NAPAKA"))</f>
        <v>NE</v>
      </c>
    </row>
    <row r="83" spans="1:3" x14ac:dyDescent="0.25">
      <c r="A83" t="s">
        <v>294</v>
      </c>
      <c r="B83" t="s">
        <v>690</v>
      </c>
      <c r="C83" s="1" t="str">
        <f>IF(LEN(Tabela_seznam_klasifikacij[[#This Row],[Klasifikacijska številka]])=8,"NE",IF(LEN(Tabela_seznam_klasifikacij[[#This Row],[Klasifikacijska številka]])=9,"DA","NAPAKA"))</f>
        <v>NE</v>
      </c>
    </row>
    <row r="84" spans="1:3" x14ac:dyDescent="0.25">
      <c r="A84" t="s">
        <v>9</v>
      </c>
      <c r="B84" t="s">
        <v>691</v>
      </c>
      <c r="C84" s="1" t="str">
        <f>IF(LEN(Tabela_seznam_klasifikacij[[#This Row],[Klasifikacijska številka]])=8,"NE",IF(LEN(Tabela_seznam_klasifikacij[[#This Row],[Klasifikacijska številka]])=9,"DA","NAPAKA"))</f>
        <v>DA</v>
      </c>
    </row>
    <row r="85" spans="1:3" x14ac:dyDescent="0.25">
      <c r="A85" t="s">
        <v>295</v>
      </c>
      <c r="B85" t="s">
        <v>290</v>
      </c>
      <c r="C85" s="1" t="str">
        <f>IF(LEN(Tabela_seznam_klasifikacij[[#This Row],[Klasifikacijska številka]])=8,"NE",IF(LEN(Tabela_seznam_klasifikacij[[#This Row],[Klasifikacijska številka]])=9,"DA","NAPAKA"))</f>
        <v>NE</v>
      </c>
    </row>
    <row r="86" spans="1:3" x14ac:dyDescent="0.25">
      <c r="A86" t="s">
        <v>296</v>
      </c>
      <c r="B86" t="s">
        <v>291</v>
      </c>
      <c r="C86" s="1" t="str">
        <f>IF(LEN(Tabela_seznam_klasifikacij[[#This Row],[Klasifikacijska številka]])=8,"NE",IF(LEN(Tabela_seznam_klasifikacij[[#This Row],[Klasifikacijska številka]])=9,"DA","NAPAKA"))</f>
        <v>NE</v>
      </c>
    </row>
    <row r="87" spans="1:3" x14ac:dyDescent="0.25">
      <c r="A87" t="s">
        <v>297</v>
      </c>
      <c r="B87" t="s">
        <v>692</v>
      </c>
      <c r="C87" s="1" t="str">
        <f>IF(LEN(Tabela_seznam_klasifikacij[[#This Row],[Klasifikacijska številka]])=8,"NE",IF(LEN(Tabela_seznam_klasifikacij[[#This Row],[Klasifikacijska številka]])=9,"DA","NAPAKA"))</f>
        <v>NE</v>
      </c>
    </row>
    <row r="88" spans="1:3" x14ac:dyDescent="0.25">
      <c r="A88" t="s">
        <v>298</v>
      </c>
      <c r="B88" t="s">
        <v>693</v>
      </c>
      <c r="C88" s="1" t="str">
        <f>IF(LEN(Tabela_seznam_klasifikacij[[#This Row],[Klasifikacijska številka]])=8,"NE",IF(LEN(Tabela_seznam_klasifikacij[[#This Row],[Klasifikacijska številka]])=9,"DA","NAPAKA"))</f>
        <v>NE</v>
      </c>
    </row>
    <row r="89" spans="1:3" x14ac:dyDescent="0.25">
      <c r="A89" t="s">
        <v>1211</v>
      </c>
      <c r="B89" t="s">
        <v>694</v>
      </c>
      <c r="C89" s="1" t="str">
        <f>IF(LEN(Tabela_seznam_klasifikacij[[#This Row],[Klasifikacijska številka]])=8,"NE",IF(LEN(Tabela_seznam_klasifikacij[[#This Row],[Klasifikacijska številka]])=9,"DA","NAPAKA"))</f>
        <v>NE</v>
      </c>
    </row>
    <row r="90" spans="1:3" x14ac:dyDescent="0.25">
      <c r="A90" t="s">
        <v>299</v>
      </c>
      <c r="B90" t="s">
        <v>292</v>
      </c>
      <c r="C90" s="1" t="str">
        <f>IF(LEN(Tabela_seznam_klasifikacij[[#This Row],[Klasifikacijska številka]])=8,"NE",IF(LEN(Tabela_seznam_klasifikacij[[#This Row],[Klasifikacijska številka]])=9,"DA","NAPAKA"))</f>
        <v>NE</v>
      </c>
    </row>
    <row r="91" spans="1:3" x14ac:dyDescent="0.25">
      <c r="A91" t="s">
        <v>300</v>
      </c>
      <c r="B91" t="s">
        <v>659</v>
      </c>
      <c r="C91" s="1" t="str">
        <f>IF(LEN(Tabela_seznam_klasifikacij[[#This Row],[Klasifikacijska številka]])=8,"NE",IF(LEN(Tabela_seznam_klasifikacij[[#This Row],[Klasifikacijska številka]])=9,"DA","NAPAKA"))</f>
        <v>NE</v>
      </c>
    </row>
    <row r="92" spans="1:3" x14ac:dyDescent="0.25">
      <c r="A92" t="s">
        <v>303</v>
      </c>
      <c r="B92" t="s">
        <v>695</v>
      </c>
      <c r="C92" s="1" t="str">
        <f>IF(LEN(Tabela_seznam_klasifikacij[[#This Row],[Klasifikacijska številka]])=8,"NE",IF(LEN(Tabela_seznam_klasifikacij[[#This Row],[Klasifikacijska številka]])=9,"DA","NAPAKA"))</f>
        <v>NE</v>
      </c>
    </row>
    <row r="93" spans="1:3" x14ac:dyDescent="0.25">
      <c r="A93" t="s">
        <v>304</v>
      </c>
      <c r="B93" t="s">
        <v>696</v>
      </c>
      <c r="C93" s="1" t="str">
        <f>IF(LEN(Tabela_seznam_klasifikacij[[#This Row],[Klasifikacijska številka]])=8,"NE",IF(LEN(Tabela_seznam_klasifikacij[[#This Row],[Klasifikacijska številka]])=9,"DA","NAPAKA"))</f>
        <v>NE</v>
      </c>
    </row>
    <row r="94" spans="1:3" x14ac:dyDescent="0.25">
      <c r="A94" t="s">
        <v>126</v>
      </c>
      <c r="B94" t="s">
        <v>301</v>
      </c>
      <c r="C94" s="1" t="str">
        <f>IF(LEN(Tabela_seznam_klasifikacij[[#This Row],[Klasifikacijska številka]])=8,"NE",IF(LEN(Tabela_seznam_klasifikacij[[#This Row],[Klasifikacijska številka]])=9,"DA","NAPAKA"))</f>
        <v>DA</v>
      </c>
    </row>
    <row r="95" spans="1:3" x14ac:dyDescent="0.25">
      <c r="A95" t="s">
        <v>10</v>
      </c>
      <c r="B95" t="s">
        <v>697</v>
      </c>
      <c r="C95" s="1" t="str">
        <f>IF(LEN(Tabela_seznam_klasifikacij[[#This Row],[Klasifikacijska številka]])=8,"NE",IF(LEN(Tabela_seznam_klasifikacij[[#This Row],[Klasifikacijska številka]])=9,"DA","NAPAKA"))</f>
        <v>NE</v>
      </c>
    </row>
    <row r="96" spans="1:3" x14ac:dyDescent="0.25">
      <c r="A96" t="s">
        <v>11</v>
      </c>
      <c r="B96" t="s">
        <v>302</v>
      </c>
      <c r="C96" s="1" t="str">
        <f>IF(LEN(Tabela_seznam_klasifikacij[[#This Row],[Klasifikacijska številka]])=8,"NE",IF(LEN(Tabela_seznam_klasifikacij[[#This Row],[Klasifikacijska številka]])=9,"DA","NAPAKA"))</f>
        <v>DA</v>
      </c>
    </row>
    <row r="97" spans="1:3" x14ac:dyDescent="0.25">
      <c r="A97" t="s">
        <v>127</v>
      </c>
      <c r="B97" t="s">
        <v>698</v>
      </c>
      <c r="C97" s="1" t="str">
        <f>IF(LEN(Tabela_seznam_klasifikacij[[#This Row],[Klasifikacijska številka]])=8,"NE",IF(LEN(Tabela_seznam_klasifikacij[[#This Row],[Klasifikacijska številka]])=9,"DA","NAPAKA"))</f>
        <v>NE</v>
      </c>
    </row>
    <row r="98" spans="1:3" x14ac:dyDescent="0.25">
      <c r="A98" t="s">
        <v>12</v>
      </c>
      <c r="B98" t="s">
        <v>699</v>
      </c>
      <c r="C98" s="1" t="str">
        <f>IF(LEN(Tabela_seznam_klasifikacij[[#This Row],[Klasifikacijska številka]])=8,"NE",IF(LEN(Tabela_seznam_klasifikacij[[#This Row],[Klasifikacijska številka]])=9,"DA","NAPAKA"))</f>
        <v>DA</v>
      </c>
    </row>
    <row r="99" spans="1:3" x14ac:dyDescent="0.25">
      <c r="A99" t="s">
        <v>305</v>
      </c>
      <c r="B99" t="s">
        <v>700</v>
      </c>
      <c r="C99" s="1" t="str">
        <f>IF(LEN(Tabela_seznam_klasifikacij[[#This Row],[Klasifikacijska številka]])=8,"NE",IF(LEN(Tabela_seznam_klasifikacij[[#This Row],[Klasifikacijska številka]])=9,"DA","NAPAKA"))</f>
        <v>NE</v>
      </c>
    </row>
    <row r="100" spans="1:3" x14ac:dyDescent="0.25">
      <c r="A100" t="s">
        <v>13</v>
      </c>
      <c r="B100" t="s">
        <v>701</v>
      </c>
      <c r="C100" s="1" t="str">
        <f>IF(LEN(Tabela_seznam_klasifikacij[[#This Row],[Klasifikacijska številka]])=8,"NE",IF(LEN(Tabela_seznam_klasifikacij[[#This Row],[Klasifikacijska številka]])=9,"DA","NAPAKA"))</f>
        <v>NE</v>
      </c>
    </row>
    <row r="101" spans="1:3" x14ac:dyDescent="0.25">
      <c r="A101" t="s">
        <v>14</v>
      </c>
      <c r="B101" t="s">
        <v>702</v>
      </c>
      <c r="C101" s="1" t="str">
        <f>IF(LEN(Tabela_seznam_klasifikacij[[#This Row],[Klasifikacijska številka]])=8,"NE",IF(LEN(Tabela_seznam_klasifikacij[[#This Row],[Klasifikacijska številka]])=9,"DA","NAPAKA"))</f>
        <v>NE</v>
      </c>
    </row>
    <row r="102" spans="1:3" x14ac:dyDescent="0.25">
      <c r="A102" t="s">
        <v>306</v>
      </c>
      <c r="B102" t="s">
        <v>659</v>
      </c>
      <c r="C102" s="1" t="str">
        <f>IF(LEN(Tabela_seznam_klasifikacij[[#This Row],[Klasifikacijska številka]])=8,"NE",IF(LEN(Tabela_seznam_klasifikacij[[#This Row],[Klasifikacijska številka]])=9,"DA","NAPAKA"))</f>
        <v>NE</v>
      </c>
    </row>
    <row r="103" spans="1:3" x14ac:dyDescent="0.25">
      <c r="A103" t="s">
        <v>316</v>
      </c>
      <c r="B103" t="s">
        <v>307</v>
      </c>
      <c r="C103" s="1" t="str">
        <f>IF(LEN(Tabela_seznam_klasifikacij[[#This Row],[Klasifikacijska številka]])=8,"NE",IF(LEN(Tabela_seznam_klasifikacij[[#This Row],[Klasifikacijska številka]])=9,"DA","NAPAKA"))</f>
        <v>DA</v>
      </c>
    </row>
    <row r="104" spans="1:3" x14ac:dyDescent="0.25">
      <c r="A104" t="s">
        <v>15</v>
      </c>
      <c r="B104" t="s">
        <v>308</v>
      </c>
      <c r="C104" s="1" t="str">
        <f>IF(LEN(Tabela_seznam_klasifikacij[[#This Row],[Klasifikacijska številka]])=8,"NE",IF(LEN(Tabela_seznam_klasifikacij[[#This Row],[Klasifikacijska številka]])=9,"DA","NAPAKA"))</f>
        <v>DA</v>
      </c>
    </row>
    <row r="105" spans="1:3" x14ac:dyDescent="0.25">
      <c r="A105" t="s">
        <v>317</v>
      </c>
      <c r="B105" t="s">
        <v>309</v>
      </c>
      <c r="C105" s="1" t="str">
        <f>IF(LEN(Tabela_seznam_klasifikacij[[#This Row],[Klasifikacijska številka]])=8,"NE",IF(LEN(Tabela_seznam_klasifikacij[[#This Row],[Klasifikacijska številka]])=9,"DA","NAPAKA"))</f>
        <v>DA</v>
      </c>
    </row>
    <row r="106" spans="1:3" x14ac:dyDescent="0.25">
      <c r="A106" t="s">
        <v>16</v>
      </c>
      <c r="B106" t="s">
        <v>703</v>
      </c>
      <c r="C106" s="1" t="str">
        <f>IF(LEN(Tabela_seznam_klasifikacij[[#This Row],[Klasifikacijska številka]])=8,"NE",IF(LEN(Tabela_seznam_klasifikacij[[#This Row],[Klasifikacijska številka]])=9,"DA","NAPAKA"))</f>
        <v>DA</v>
      </c>
    </row>
    <row r="107" spans="1:3" x14ac:dyDescent="0.25">
      <c r="A107" t="s">
        <v>318</v>
      </c>
      <c r="B107" t="s">
        <v>704</v>
      </c>
      <c r="C107" s="1" t="str">
        <f>IF(LEN(Tabela_seznam_klasifikacij[[#This Row],[Klasifikacijska številka]])=8,"NE",IF(LEN(Tabela_seznam_klasifikacij[[#This Row],[Klasifikacijska številka]])=9,"DA","NAPAKA"))</f>
        <v>DA</v>
      </c>
    </row>
    <row r="108" spans="1:3" x14ac:dyDescent="0.25">
      <c r="A108" t="s">
        <v>17</v>
      </c>
      <c r="B108" t="s">
        <v>310</v>
      </c>
      <c r="C108" s="1" t="str">
        <f>IF(LEN(Tabela_seznam_klasifikacij[[#This Row],[Klasifikacijska številka]])=8,"NE",IF(LEN(Tabela_seznam_klasifikacij[[#This Row],[Klasifikacijska številka]])=9,"DA","NAPAKA"))</f>
        <v>DA</v>
      </c>
    </row>
    <row r="109" spans="1:3" x14ac:dyDescent="0.25">
      <c r="A109" t="s">
        <v>18</v>
      </c>
      <c r="B109" t="s">
        <v>311</v>
      </c>
      <c r="C109" s="1" t="str">
        <f>IF(LEN(Tabela_seznam_klasifikacij[[#This Row],[Klasifikacijska številka]])=8,"NE",IF(LEN(Tabela_seznam_klasifikacij[[#This Row],[Klasifikacijska številka]])=9,"DA","NAPAKA"))</f>
        <v>DA</v>
      </c>
    </row>
    <row r="110" spans="1:3" x14ac:dyDescent="0.25">
      <c r="A110" t="s">
        <v>19</v>
      </c>
      <c r="B110" t="s">
        <v>699</v>
      </c>
      <c r="C110" s="1" t="str">
        <f>IF(LEN(Tabela_seznam_klasifikacij[[#This Row],[Klasifikacijska številka]])=8,"NE",IF(LEN(Tabela_seznam_klasifikacij[[#This Row],[Klasifikacijska številka]])=9,"DA","NAPAKA"))</f>
        <v>DA</v>
      </c>
    </row>
    <row r="111" spans="1:3" x14ac:dyDescent="0.25">
      <c r="A111" t="s">
        <v>319</v>
      </c>
      <c r="B111" t="s">
        <v>705</v>
      </c>
      <c r="C111" s="1" t="str">
        <f>IF(LEN(Tabela_seznam_klasifikacij[[#This Row],[Klasifikacijska številka]])=8,"NE",IF(LEN(Tabela_seznam_klasifikacij[[#This Row],[Klasifikacijska številka]])=9,"DA","NAPAKA"))</f>
        <v>NE</v>
      </c>
    </row>
    <row r="112" spans="1:3" x14ac:dyDescent="0.25">
      <c r="A112" t="s">
        <v>320</v>
      </c>
      <c r="B112" t="s">
        <v>706</v>
      </c>
      <c r="C112" s="1" t="str">
        <f>IF(LEN(Tabela_seznam_klasifikacij[[#This Row],[Klasifikacijska številka]])=8,"NE",IF(LEN(Tabela_seznam_klasifikacij[[#This Row],[Klasifikacijska številka]])=9,"DA","NAPAKA"))</f>
        <v>DA</v>
      </c>
    </row>
    <row r="113" spans="1:3" x14ac:dyDescent="0.25">
      <c r="A113" t="s">
        <v>321</v>
      </c>
      <c r="B113" t="s">
        <v>312</v>
      </c>
      <c r="C113" s="1" t="str">
        <f>IF(LEN(Tabela_seznam_klasifikacij[[#This Row],[Klasifikacijska številka]])=8,"NE",IF(LEN(Tabela_seznam_klasifikacij[[#This Row],[Klasifikacijska številka]])=9,"DA","NAPAKA"))</f>
        <v>DA</v>
      </c>
    </row>
    <row r="114" spans="1:3" x14ac:dyDescent="0.25">
      <c r="A114" t="s">
        <v>322</v>
      </c>
      <c r="B114" t="s">
        <v>707</v>
      </c>
      <c r="C114" s="1" t="str">
        <f>IF(LEN(Tabela_seznam_klasifikacij[[#This Row],[Klasifikacijska številka]])=8,"NE",IF(LEN(Tabela_seznam_klasifikacij[[#This Row],[Klasifikacijska številka]])=9,"DA","NAPAKA"))</f>
        <v>NE</v>
      </c>
    </row>
    <row r="115" spans="1:3" x14ac:dyDescent="0.25">
      <c r="A115" t="s">
        <v>323</v>
      </c>
      <c r="B115" t="s">
        <v>313</v>
      </c>
      <c r="C115" s="1" t="str">
        <f>IF(LEN(Tabela_seznam_klasifikacij[[#This Row],[Klasifikacijska številka]])=8,"NE",IF(LEN(Tabela_seznam_klasifikacij[[#This Row],[Klasifikacijska številka]])=9,"DA","NAPAKA"))</f>
        <v>NE</v>
      </c>
    </row>
    <row r="116" spans="1:3" x14ac:dyDescent="0.25">
      <c r="A116" t="s">
        <v>20</v>
      </c>
      <c r="B116" t="s">
        <v>314</v>
      </c>
      <c r="C116" s="1" t="str">
        <f>IF(LEN(Tabela_seznam_klasifikacij[[#This Row],[Klasifikacijska številka]])=8,"NE",IF(LEN(Tabela_seznam_klasifikacij[[#This Row],[Klasifikacijska številka]])=9,"DA","NAPAKA"))</f>
        <v>DA</v>
      </c>
    </row>
    <row r="117" spans="1:3" x14ac:dyDescent="0.25">
      <c r="A117" t="s">
        <v>324</v>
      </c>
      <c r="B117" t="s">
        <v>708</v>
      </c>
      <c r="C117" s="1" t="str">
        <f>IF(LEN(Tabela_seznam_klasifikacij[[#This Row],[Klasifikacijska številka]])=8,"NE",IF(LEN(Tabela_seznam_klasifikacij[[#This Row],[Klasifikacijska številka]])=9,"DA","NAPAKA"))</f>
        <v>NE</v>
      </c>
    </row>
    <row r="118" spans="1:3" x14ac:dyDescent="0.25">
      <c r="A118" t="s">
        <v>325</v>
      </c>
      <c r="B118" t="s">
        <v>315</v>
      </c>
      <c r="C118" s="1" t="str">
        <f>IF(LEN(Tabela_seznam_klasifikacij[[#This Row],[Klasifikacijska številka]])=8,"NE",IF(LEN(Tabela_seznam_klasifikacij[[#This Row],[Klasifikacijska številka]])=9,"DA","NAPAKA"))</f>
        <v>NE</v>
      </c>
    </row>
    <row r="119" spans="1:3" x14ac:dyDescent="0.25">
      <c r="A119" t="s">
        <v>326</v>
      </c>
      <c r="B119" t="s">
        <v>659</v>
      </c>
      <c r="C119" s="1" t="str">
        <f>IF(LEN(Tabela_seznam_klasifikacij[[#This Row],[Klasifikacijska številka]])=8,"NE",IF(LEN(Tabela_seznam_klasifikacij[[#This Row],[Klasifikacijska številka]])=9,"DA","NAPAKA"))</f>
        <v>NE</v>
      </c>
    </row>
    <row r="120" spans="1:3" x14ac:dyDescent="0.25">
      <c r="A120" t="s">
        <v>21</v>
      </c>
      <c r="B120" t="s">
        <v>310</v>
      </c>
      <c r="C120" s="1" t="str">
        <f>IF(LEN(Tabela_seznam_klasifikacij[[#This Row],[Klasifikacijska številka]])=8,"NE",IF(LEN(Tabela_seznam_klasifikacij[[#This Row],[Klasifikacijska številka]])=9,"DA","NAPAKA"))</f>
        <v>DA</v>
      </c>
    </row>
    <row r="121" spans="1:3" x14ac:dyDescent="0.25">
      <c r="A121" t="s">
        <v>327</v>
      </c>
      <c r="B121" t="s">
        <v>311</v>
      </c>
      <c r="C121" s="1" t="str">
        <f>IF(LEN(Tabela_seznam_klasifikacij[[#This Row],[Klasifikacijska številka]])=8,"NE",IF(LEN(Tabela_seznam_klasifikacij[[#This Row],[Klasifikacijska številka]])=9,"DA","NAPAKA"))</f>
        <v>DA</v>
      </c>
    </row>
    <row r="122" spans="1:3" x14ac:dyDescent="0.25">
      <c r="A122" t="s">
        <v>328</v>
      </c>
      <c r="B122" t="s">
        <v>313</v>
      </c>
      <c r="C122" s="1" t="str">
        <f>IF(LEN(Tabela_seznam_klasifikacij[[#This Row],[Klasifikacijska številka]])=8,"NE",IF(LEN(Tabela_seznam_klasifikacij[[#This Row],[Klasifikacijska številka]])=9,"DA","NAPAKA"))</f>
        <v>NE</v>
      </c>
    </row>
    <row r="123" spans="1:3" x14ac:dyDescent="0.25">
      <c r="A123" t="s">
        <v>1212</v>
      </c>
      <c r="B123" t="s">
        <v>659</v>
      </c>
      <c r="C123" s="1" t="str">
        <f>IF(LEN(Tabela_seznam_klasifikacij[[#This Row],[Klasifikacijska številka]])=8,"NE",IF(LEN(Tabela_seznam_klasifikacij[[#This Row],[Klasifikacijska številka]])=9,"DA","NAPAKA"))</f>
        <v>NE</v>
      </c>
    </row>
    <row r="124" spans="1:3" x14ac:dyDescent="0.25">
      <c r="A124" t="s">
        <v>333</v>
      </c>
      <c r="B124" t="s">
        <v>709</v>
      </c>
      <c r="C124" s="1" t="str">
        <f>IF(LEN(Tabela_seznam_klasifikacij[[#This Row],[Klasifikacijska številka]])=8,"NE",IF(LEN(Tabela_seznam_klasifikacij[[#This Row],[Klasifikacijska številka]])=9,"DA","NAPAKA"))</f>
        <v>DA</v>
      </c>
    </row>
    <row r="125" spans="1:3" x14ac:dyDescent="0.25">
      <c r="A125" t="s">
        <v>334</v>
      </c>
      <c r="B125" t="s">
        <v>710</v>
      </c>
      <c r="C125" s="1" t="str">
        <f>IF(LEN(Tabela_seznam_klasifikacij[[#This Row],[Klasifikacijska številka]])=8,"NE",IF(LEN(Tabela_seznam_klasifikacij[[#This Row],[Klasifikacijska številka]])=9,"DA","NAPAKA"))</f>
        <v>NE</v>
      </c>
    </row>
    <row r="126" spans="1:3" x14ac:dyDescent="0.25">
      <c r="A126" t="s">
        <v>335</v>
      </c>
      <c r="B126" t="s">
        <v>659</v>
      </c>
      <c r="C126" s="1" t="str">
        <f>IF(LEN(Tabela_seznam_klasifikacij[[#This Row],[Klasifikacijska številka]])=8,"NE",IF(LEN(Tabela_seznam_klasifikacij[[#This Row],[Klasifikacijska številka]])=9,"DA","NAPAKA"))</f>
        <v>NE</v>
      </c>
    </row>
    <row r="127" spans="1:3" x14ac:dyDescent="0.25">
      <c r="A127" t="s">
        <v>336</v>
      </c>
      <c r="B127" t="s">
        <v>711</v>
      </c>
      <c r="C127" s="1" t="str">
        <f>IF(LEN(Tabela_seznam_klasifikacij[[#This Row],[Klasifikacijska številka]])=8,"NE",IF(LEN(Tabela_seznam_klasifikacij[[#This Row],[Klasifikacijska številka]])=9,"DA","NAPAKA"))</f>
        <v>DA</v>
      </c>
    </row>
    <row r="128" spans="1:3" x14ac:dyDescent="0.25">
      <c r="A128" t="s">
        <v>337</v>
      </c>
      <c r="B128" t="s">
        <v>329</v>
      </c>
      <c r="C128" s="1" t="str">
        <f>IF(LEN(Tabela_seznam_klasifikacij[[#This Row],[Klasifikacijska številka]])=8,"NE",IF(LEN(Tabela_seznam_klasifikacij[[#This Row],[Klasifikacijska številka]])=9,"DA","NAPAKA"))</f>
        <v>DA</v>
      </c>
    </row>
    <row r="129" spans="1:3" x14ac:dyDescent="0.25">
      <c r="A129" t="s">
        <v>338</v>
      </c>
      <c r="B129" t="s">
        <v>330</v>
      </c>
      <c r="C129" s="1" t="str">
        <f>IF(LEN(Tabela_seznam_klasifikacij[[#This Row],[Klasifikacijska številka]])=8,"NE",IF(LEN(Tabela_seznam_klasifikacij[[#This Row],[Klasifikacijska številka]])=9,"DA","NAPAKA"))</f>
        <v>DA</v>
      </c>
    </row>
    <row r="130" spans="1:3" x14ac:dyDescent="0.25">
      <c r="A130" t="s">
        <v>339</v>
      </c>
      <c r="B130" t="s">
        <v>331</v>
      </c>
      <c r="C130" s="1" t="str">
        <f>IF(LEN(Tabela_seznam_klasifikacij[[#This Row],[Klasifikacijska številka]])=8,"NE",IF(LEN(Tabela_seznam_klasifikacij[[#This Row],[Klasifikacijska številka]])=9,"DA","NAPAKA"))</f>
        <v>DA</v>
      </c>
    </row>
    <row r="131" spans="1:3" x14ac:dyDescent="0.25">
      <c r="A131" t="s">
        <v>340</v>
      </c>
      <c r="B131" t="s">
        <v>712</v>
      </c>
      <c r="C131" s="1" t="str">
        <f>IF(LEN(Tabela_seznam_klasifikacij[[#This Row],[Klasifikacijska številka]])=8,"NE",IF(LEN(Tabela_seznam_klasifikacij[[#This Row],[Klasifikacijska številka]])=9,"DA","NAPAKA"))</f>
        <v>DA</v>
      </c>
    </row>
    <row r="132" spans="1:3" x14ac:dyDescent="0.25">
      <c r="A132" t="s">
        <v>341</v>
      </c>
      <c r="B132" t="s">
        <v>332</v>
      </c>
      <c r="C132" s="1" t="str">
        <f>IF(LEN(Tabela_seznam_klasifikacij[[#This Row],[Klasifikacijska številka]])=8,"NE",IF(LEN(Tabela_seznam_klasifikacij[[#This Row],[Klasifikacijska številka]])=9,"DA","NAPAKA"))</f>
        <v>DA</v>
      </c>
    </row>
    <row r="133" spans="1:3" x14ac:dyDescent="0.25">
      <c r="A133" t="s">
        <v>342</v>
      </c>
      <c r="B133" t="s">
        <v>659</v>
      </c>
      <c r="C133" s="1" t="str">
        <f>IF(LEN(Tabela_seznam_klasifikacij[[#This Row],[Klasifikacijska številka]])=8,"NE",IF(LEN(Tabela_seznam_klasifikacij[[#This Row],[Klasifikacijska številka]])=9,"DA","NAPAKA"))</f>
        <v>NE</v>
      </c>
    </row>
    <row r="134" spans="1:3" x14ac:dyDescent="0.25">
      <c r="A134" t="s">
        <v>346</v>
      </c>
      <c r="B134" t="s">
        <v>343</v>
      </c>
      <c r="C134" s="1" t="str">
        <f>IF(LEN(Tabela_seznam_klasifikacij[[#This Row],[Klasifikacijska številka]])=8,"NE",IF(LEN(Tabela_seznam_klasifikacij[[#This Row],[Klasifikacijska številka]])=9,"DA","NAPAKA"))</f>
        <v>DA</v>
      </c>
    </row>
    <row r="135" spans="1:3" x14ac:dyDescent="0.25">
      <c r="A135" t="s">
        <v>347</v>
      </c>
      <c r="B135" t="s">
        <v>344</v>
      </c>
      <c r="C135" s="1" t="str">
        <f>IF(LEN(Tabela_seznam_klasifikacij[[#This Row],[Klasifikacijska številka]])=8,"NE",IF(LEN(Tabela_seznam_klasifikacij[[#This Row],[Klasifikacijska številka]])=9,"DA","NAPAKA"))</f>
        <v>DA</v>
      </c>
    </row>
    <row r="136" spans="1:3" x14ac:dyDescent="0.25">
      <c r="A136" t="s">
        <v>348</v>
      </c>
      <c r="B136" t="s">
        <v>345</v>
      </c>
      <c r="C136" s="1" t="str">
        <f>IF(LEN(Tabela_seznam_klasifikacij[[#This Row],[Klasifikacijska številka]])=8,"NE",IF(LEN(Tabela_seznam_klasifikacij[[#This Row],[Klasifikacijska številka]])=9,"DA","NAPAKA"))</f>
        <v>DA</v>
      </c>
    </row>
    <row r="137" spans="1:3" x14ac:dyDescent="0.25">
      <c r="A137" t="s">
        <v>349</v>
      </c>
      <c r="B137" t="s">
        <v>713</v>
      </c>
      <c r="C137" s="1" t="str">
        <f>IF(LEN(Tabela_seznam_klasifikacij[[#This Row],[Klasifikacijska številka]])=8,"NE",IF(LEN(Tabela_seznam_klasifikacij[[#This Row],[Klasifikacijska številka]])=9,"DA","NAPAKA"))</f>
        <v>DA</v>
      </c>
    </row>
    <row r="138" spans="1:3" x14ac:dyDescent="0.25">
      <c r="A138" t="s">
        <v>350</v>
      </c>
      <c r="B138" t="s">
        <v>659</v>
      </c>
      <c r="C138" s="1" t="str">
        <f>IF(LEN(Tabela_seznam_klasifikacij[[#This Row],[Klasifikacijska številka]])=8,"NE",IF(LEN(Tabela_seznam_klasifikacij[[#This Row],[Klasifikacijska številka]])=9,"DA","NAPAKA"))</f>
        <v>NE</v>
      </c>
    </row>
    <row r="139" spans="1:3" x14ac:dyDescent="0.25">
      <c r="A139" t="s">
        <v>352</v>
      </c>
      <c r="B139" t="s">
        <v>351</v>
      </c>
      <c r="C139" s="1" t="str">
        <f>IF(LEN(Tabela_seznam_klasifikacij[[#This Row],[Klasifikacijska številka]])=8,"NE",IF(LEN(Tabela_seznam_klasifikacij[[#This Row],[Klasifikacijska številka]])=9,"DA","NAPAKA"))</f>
        <v>DA</v>
      </c>
    </row>
    <row r="140" spans="1:3" x14ac:dyDescent="0.25">
      <c r="A140" t="s">
        <v>353</v>
      </c>
      <c r="B140" t="s">
        <v>714</v>
      </c>
      <c r="C140" s="1" t="str">
        <f>IF(LEN(Tabela_seznam_klasifikacij[[#This Row],[Klasifikacijska številka]])=8,"NE",IF(LEN(Tabela_seznam_klasifikacij[[#This Row],[Klasifikacijska številka]])=9,"DA","NAPAKA"))</f>
        <v>DA</v>
      </c>
    </row>
    <row r="141" spans="1:3" x14ac:dyDescent="0.25">
      <c r="A141" t="s">
        <v>354</v>
      </c>
      <c r="B141" t="s">
        <v>715</v>
      </c>
      <c r="C141" s="1" t="str">
        <f>IF(LEN(Tabela_seznam_klasifikacij[[#This Row],[Klasifikacijska številka]])=8,"NE",IF(LEN(Tabela_seznam_klasifikacij[[#This Row],[Klasifikacijska številka]])=9,"DA","NAPAKA"))</f>
        <v>NE</v>
      </c>
    </row>
    <row r="142" spans="1:3" x14ac:dyDescent="0.25">
      <c r="A142" t="s">
        <v>355</v>
      </c>
      <c r="B142" t="s">
        <v>716</v>
      </c>
      <c r="C142" s="1" t="str">
        <f>IF(LEN(Tabela_seznam_klasifikacij[[#This Row],[Klasifikacijska številka]])=8,"NE",IF(LEN(Tabela_seznam_klasifikacij[[#This Row],[Klasifikacijska številka]])=9,"DA","NAPAKA"))</f>
        <v>DA</v>
      </c>
    </row>
    <row r="143" spans="1:3" x14ac:dyDescent="0.25">
      <c r="A143" t="s">
        <v>1213</v>
      </c>
      <c r="B143" t="s">
        <v>717</v>
      </c>
      <c r="C143" s="1" t="str">
        <f>IF(LEN(Tabela_seznam_klasifikacij[[#This Row],[Klasifikacijska številka]])=8,"NE",IF(LEN(Tabela_seznam_klasifikacij[[#This Row],[Klasifikacijska številka]])=9,"DA","NAPAKA"))</f>
        <v>NE</v>
      </c>
    </row>
    <row r="144" spans="1:3" x14ac:dyDescent="0.25">
      <c r="A144" t="s">
        <v>356</v>
      </c>
      <c r="B144" t="s">
        <v>659</v>
      </c>
      <c r="C144" s="1" t="str">
        <f>IF(LEN(Tabela_seznam_klasifikacij[[#This Row],[Klasifikacijska številka]])=8,"NE",IF(LEN(Tabela_seznam_klasifikacij[[#This Row],[Klasifikacijska številka]])=9,"DA","NAPAKA"))</f>
        <v>NE</v>
      </c>
    </row>
    <row r="145" spans="1:3" x14ac:dyDescent="0.25">
      <c r="A145" t="s">
        <v>358</v>
      </c>
      <c r="B145" t="s">
        <v>357</v>
      </c>
      <c r="C145" s="1" t="str">
        <f>IF(LEN(Tabela_seznam_klasifikacij[[#This Row],[Klasifikacijska številka]])=8,"NE",IF(LEN(Tabela_seznam_klasifikacij[[#This Row],[Klasifikacijska številka]])=9,"DA","NAPAKA"))</f>
        <v>DA</v>
      </c>
    </row>
    <row r="146" spans="1:3" x14ac:dyDescent="0.25">
      <c r="A146" t="s">
        <v>359</v>
      </c>
      <c r="B146" t="s">
        <v>709</v>
      </c>
      <c r="C146" s="1" t="str">
        <f>IF(LEN(Tabela_seznam_klasifikacij[[#This Row],[Klasifikacijska številka]])=8,"NE",IF(LEN(Tabela_seznam_klasifikacij[[#This Row],[Klasifikacijska številka]])=9,"DA","NAPAKA"))</f>
        <v>DA</v>
      </c>
    </row>
    <row r="147" spans="1:3" x14ac:dyDescent="0.25">
      <c r="A147" t="s">
        <v>360</v>
      </c>
      <c r="B147" t="s">
        <v>718</v>
      </c>
      <c r="C147" s="1" t="str">
        <f>IF(LEN(Tabela_seznam_klasifikacij[[#This Row],[Klasifikacijska številka]])=8,"NE",IF(LEN(Tabela_seznam_klasifikacij[[#This Row],[Klasifikacijska številka]])=9,"DA","NAPAKA"))</f>
        <v>DA</v>
      </c>
    </row>
    <row r="148" spans="1:3" x14ac:dyDescent="0.25">
      <c r="A148" t="s">
        <v>361</v>
      </c>
      <c r="B148" t="s">
        <v>659</v>
      </c>
      <c r="C148" s="1" t="str">
        <f>IF(LEN(Tabela_seznam_klasifikacij[[#This Row],[Klasifikacijska številka]])=8,"NE",IF(LEN(Tabela_seznam_klasifikacij[[#This Row],[Klasifikacijska številka]])=9,"DA","NAPAKA"))</f>
        <v>NE</v>
      </c>
    </row>
    <row r="149" spans="1:3" x14ac:dyDescent="0.25">
      <c r="A149" t="s">
        <v>363</v>
      </c>
      <c r="B149" t="s">
        <v>699</v>
      </c>
      <c r="C149" s="1" t="str">
        <f>IF(LEN(Tabela_seznam_klasifikacij[[#This Row],[Klasifikacijska številka]])=8,"NE",IF(LEN(Tabela_seznam_klasifikacij[[#This Row],[Klasifikacijska številka]])=9,"DA","NAPAKA"))</f>
        <v>DA</v>
      </c>
    </row>
    <row r="150" spans="1:3" x14ac:dyDescent="0.25">
      <c r="A150" t="s">
        <v>364</v>
      </c>
      <c r="B150" t="s">
        <v>719</v>
      </c>
      <c r="C150" s="1" t="str">
        <f>IF(LEN(Tabela_seznam_klasifikacij[[#This Row],[Klasifikacijska številka]])=8,"NE",IF(LEN(Tabela_seznam_klasifikacij[[#This Row],[Klasifikacijska številka]])=9,"DA","NAPAKA"))</f>
        <v>NE</v>
      </c>
    </row>
    <row r="151" spans="1:3" x14ac:dyDescent="0.25">
      <c r="A151" t="s">
        <v>366</v>
      </c>
      <c r="B151" t="s">
        <v>362</v>
      </c>
      <c r="C151" s="1" t="str">
        <f>IF(LEN(Tabela_seznam_klasifikacij[[#This Row],[Klasifikacijska številka]])=8,"NE",IF(LEN(Tabela_seznam_klasifikacij[[#This Row],[Klasifikacijska številka]])=9,"DA","NAPAKA"))</f>
        <v>DA</v>
      </c>
    </row>
    <row r="152" spans="1:3" x14ac:dyDescent="0.25">
      <c r="A152" t="s">
        <v>365</v>
      </c>
      <c r="B152" t="s">
        <v>720</v>
      </c>
      <c r="C152" s="1" t="str">
        <f>IF(LEN(Tabela_seznam_klasifikacij[[#This Row],[Klasifikacijska številka]])=8,"NE",IF(LEN(Tabela_seznam_klasifikacij[[#This Row],[Klasifikacijska številka]])=9,"DA","NAPAKA"))</f>
        <v>NE</v>
      </c>
    </row>
    <row r="153" spans="1:3" x14ac:dyDescent="0.25">
      <c r="A153" t="s">
        <v>367</v>
      </c>
      <c r="B153" t="s">
        <v>659</v>
      </c>
      <c r="C153" s="1" t="str">
        <f>IF(LEN(Tabela_seznam_klasifikacij[[#This Row],[Klasifikacijska številka]])=8,"NE",IF(LEN(Tabela_seznam_klasifikacij[[#This Row],[Klasifikacijska številka]])=9,"DA","NAPAKA"))</f>
        <v>NE</v>
      </c>
    </row>
    <row r="154" spans="1:3" x14ac:dyDescent="0.25">
      <c r="A154" t="s">
        <v>370</v>
      </c>
      <c r="B154" t="s">
        <v>368</v>
      </c>
      <c r="C154" s="1" t="str">
        <f>IF(LEN(Tabela_seznam_klasifikacij[[#This Row],[Klasifikacijska številka]])=8,"NE",IF(LEN(Tabela_seznam_klasifikacij[[#This Row],[Klasifikacijska številka]])=9,"DA","NAPAKA"))</f>
        <v>DA</v>
      </c>
    </row>
    <row r="155" spans="1:3" x14ac:dyDescent="0.25">
      <c r="A155" t="s">
        <v>371</v>
      </c>
      <c r="B155" t="s">
        <v>721</v>
      </c>
      <c r="C155" s="1" t="str">
        <f>IF(LEN(Tabela_seznam_klasifikacij[[#This Row],[Klasifikacijska številka]])=8,"NE",IF(LEN(Tabela_seznam_klasifikacij[[#This Row],[Klasifikacijska številka]])=9,"DA","NAPAKA"))</f>
        <v>DA</v>
      </c>
    </row>
    <row r="156" spans="1:3" x14ac:dyDescent="0.25">
      <c r="A156" t="s">
        <v>372</v>
      </c>
      <c r="B156" t="s">
        <v>722</v>
      </c>
      <c r="C156" s="1" t="str">
        <f>IF(LEN(Tabela_seznam_klasifikacij[[#This Row],[Klasifikacijska številka]])=8,"NE",IF(LEN(Tabela_seznam_klasifikacij[[#This Row],[Klasifikacijska številka]])=9,"DA","NAPAKA"))</f>
        <v>DA</v>
      </c>
    </row>
    <row r="157" spans="1:3" x14ac:dyDescent="0.25">
      <c r="A157" t="s">
        <v>373</v>
      </c>
      <c r="B157" t="s">
        <v>369</v>
      </c>
      <c r="C157" s="1" t="str">
        <f>IF(LEN(Tabela_seznam_klasifikacij[[#This Row],[Klasifikacijska številka]])=8,"NE",IF(LEN(Tabela_seznam_klasifikacij[[#This Row],[Klasifikacijska številka]])=9,"DA","NAPAKA"))</f>
        <v>DA</v>
      </c>
    </row>
    <row r="158" spans="1:3" x14ac:dyDescent="0.25">
      <c r="A158" t="s">
        <v>374</v>
      </c>
      <c r="B158" t="s">
        <v>659</v>
      </c>
      <c r="C158" s="1" t="str">
        <f>IF(LEN(Tabela_seznam_klasifikacij[[#This Row],[Klasifikacijska številka]])=8,"NE",IF(LEN(Tabela_seznam_klasifikacij[[#This Row],[Klasifikacijska številka]])=9,"DA","NAPAKA"))</f>
        <v>NE</v>
      </c>
    </row>
    <row r="159" spans="1:3" x14ac:dyDescent="0.25">
      <c r="A159" t="s">
        <v>375</v>
      </c>
      <c r="B159" t="s">
        <v>399</v>
      </c>
      <c r="C159" s="1" t="str">
        <f>IF(LEN(Tabela_seznam_klasifikacij[[#This Row],[Klasifikacijska številka]])=8,"NE",IF(LEN(Tabela_seznam_klasifikacij[[#This Row],[Klasifikacijska številka]])=9,"DA","NAPAKA"))</f>
        <v>DA</v>
      </c>
    </row>
    <row r="160" spans="1:3" x14ac:dyDescent="0.25">
      <c r="A160" t="s">
        <v>376</v>
      </c>
      <c r="B160" t="s">
        <v>659</v>
      </c>
      <c r="C160" s="1" t="str">
        <f>IF(LEN(Tabela_seznam_klasifikacij[[#This Row],[Klasifikacijska številka]])=8,"NE",IF(LEN(Tabela_seznam_klasifikacij[[#This Row],[Klasifikacijska številka]])=9,"DA","NAPAKA"))</f>
        <v>NE</v>
      </c>
    </row>
    <row r="161" spans="1:3" x14ac:dyDescent="0.25">
      <c r="A161" t="s">
        <v>378</v>
      </c>
      <c r="B161" t="s">
        <v>723</v>
      </c>
      <c r="C161" s="1" t="str">
        <f>IF(LEN(Tabela_seznam_klasifikacij[[#This Row],[Klasifikacijska številka]])=8,"NE",IF(LEN(Tabela_seznam_klasifikacij[[#This Row],[Klasifikacijska številka]])=9,"DA","NAPAKA"))</f>
        <v>NE</v>
      </c>
    </row>
    <row r="162" spans="1:3" x14ac:dyDescent="0.25">
      <c r="A162" t="s">
        <v>380</v>
      </c>
      <c r="B162" t="s">
        <v>724</v>
      </c>
      <c r="C162" s="1" t="str">
        <f>IF(LEN(Tabela_seznam_klasifikacij[[#This Row],[Klasifikacijska številka]])=8,"NE",IF(LEN(Tabela_seznam_klasifikacij[[#This Row],[Klasifikacijska številka]])=9,"DA","NAPAKA"))</f>
        <v>DA</v>
      </c>
    </row>
    <row r="163" spans="1:3" x14ac:dyDescent="0.25">
      <c r="A163" t="s">
        <v>379</v>
      </c>
      <c r="B163" t="s">
        <v>725</v>
      </c>
      <c r="C163" s="1" t="str">
        <f>IF(LEN(Tabela_seznam_klasifikacij[[#This Row],[Klasifikacijska številka]])=8,"NE",IF(LEN(Tabela_seznam_klasifikacij[[#This Row],[Klasifikacijska številka]])=9,"DA","NAPAKA"))</f>
        <v>NE</v>
      </c>
    </row>
    <row r="164" spans="1:3" x14ac:dyDescent="0.25">
      <c r="A164" t="s">
        <v>381</v>
      </c>
      <c r="B164" t="s">
        <v>659</v>
      </c>
      <c r="C164" s="1" t="str">
        <f>IF(LEN(Tabela_seznam_klasifikacij[[#This Row],[Klasifikacijska številka]])=8,"NE",IF(LEN(Tabela_seznam_klasifikacij[[#This Row],[Klasifikacijska številka]])=9,"DA","NAPAKA"))</f>
        <v>NE</v>
      </c>
    </row>
    <row r="165" spans="1:3" x14ac:dyDescent="0.25">
      <c r="A165" t="s">
        <v>382</v>
      </c>
      <c r="B165" t="s">
        <v>377</v>
      </c>
      <c r="C165" s="1" t="str">
        <f>IF(LEN(Tabela_seznam_klasifikacij[[#This Row],[Klasifikacijska številka]])=8,"NE",IF(LEN(Tabela_seznam_klasifikacij[[#This Row],[Klasifikacijska številka]])=9,"DA","NAPAKA"))</f>
        <v>DA</v>
      </c>
    </row>
    <row r="166" spans="1:3" x14ac:dyDescent="0.25">
      <c r="A166" t="s">
        <v>383</v>
      </c>
      <c r="B166" t="s">
        <v>659</v>
      </c>
      <c r="C166" s="1" t="str">
        <f>IF(LEN(Tabela_seznam_klasifikacij[[#This Row],[Klasifikacijska številka]])=8,"NE",IF(LEN(Tabela_seznam_klasifikacij[[#This Row],[Klasifikacijska številka]])=9,"DA","NAPAKA"))</f>
        <v>NE</v>
      </c>
    </row>
    <row r="167" spans="1:3" x14ac:dyDescent="0.25">
      <c r="A167" t="s">
        <v>387</v>
      </c>
      <c r="B167" t="s">
        <v>384</v>
      </c>
      <c r="C167" s="1" t="str">
        <f>IF(LEN(Tabela_seznam_klasifikacij[[#This Row],[Klasifikacijska številka]])=8,"NE",IF(LEN(Tabela_seznam_klasifikacij[[#This Row],[Klasifikacijska številka]])=9,"DA","NAPAKA"))</f>
        <v>NE</v>
      </c>
    </row>
    <row r="168" spans="1:3" x14ac:dyDescent="0.25">
      <c r="A168" t="s">
        <v>388</v>
      </c>
      <c r="B168" t="s">
        <v>659</v>
      </c>
      <c r="C168" s="1" t="str">
        <f>IF(LEN(Tabela_seznam_klasifikacij[[#This Row],[Klasifikacijska številka]])=8,"NE",IF(LEN(Tabela_seznam_klasifikacij[[#This Row],[Klasifikacijska številka]])=9,"DA","NAPAKA"))</f>
        <v>NE</v>
      </c>
    </row>
    <row r="169" spans="1:3" x14ac:dyDescent="0.25">
      <c r="A169" t="s">
        <v>389</v>
      </c>
      <c r="B169" t="s">
        <v>726</v>
      </c>
      <c r="C169" s="1" t="str">
        <f>IF(LEN(Tabela_seznam_klasifikacij[[#This Row],[Klasifikacijska številka]])=8,"NE",IF(LEN(Tabela_seznam_klasifikacij[[#This Row],[Klasifikacijska številka]])=9,"DA","NAPAKA"))</f>
        <v>DA</v>
      </c>
    </row>
    <row r="170" spans="1:3" x14ac:dyDescent="0.25">
      <c r="A170" t="s">
        <v>22</v>
      </c>
      <c r="B170" t="s">
        <v>385</v>
      </c>
      <c r="C170" s="1" t="str">
        <f>IF(LEN(Tabela_seznam_klasifikacij[[#This Row],[Klasifikacijska številka]])=8,"NE",IF(LEN(Tabela_seznam_klasifikacij[[#This Row],[Klasifikacijska številka]])=9,"DA","NAPAKA"))</f>
        <v>DA</v>
      </c>
    </row>
    <row r="171" spans="1:3" x14ac:dyDescent="0.25">
      <c r="A171" t="s">
        <v>390</v>
      </c>
      <c r="B171" t="s">
        <v>727</v>
      </c>
      <c r="C171" s="1" t="str">
        <f>IF(LEN(Tabela_seznam_klasifikacij[[#This Row],[Klasifikacijska številka]])=8,"NE",IF(LEN(Tabela_seznam_klasifikacij[[#This Row],[Klasifikacijska številka]])=9,"DA","NAPAKA"))</f>
        <v>NE</v>
      </c>
    </row>
    <row r="172" spans="1:3" x14ac:dyDescent="0.25">
      <c r="A172" t="s">
        <v>391</v>
      </c>
      <c r="B172" t="s">
        <v>386</v>
      </c>
      <c r="C172" s="1" t="str">
        <f>IF(LEN(Tabela_seznam_klasifikacij[[#This Row],[Klasifikacijska številka]])=8,"NE",IF(LEN(Tabela_seznam_klasifikacij[[#This Row],[Klasifikacijska številka]])=9,"DA","NAPAKA"))</f>
        <v>DA</v>
      </c>
    </row>
    <row r="173" spans="1:3" x14ac:dyDescent="0.25">
      <c r="A173" t="s">
        <v>392</v>
      </c>
      <c r="B173" t="s">
        <v>728</v>
      </c>
      <c r="C173" s="1" t="str">
        <f>IF(LEN(Tabela_seznam_klasifikacij[[#This Row],[Klasifikacijska številka]])=8,"NE",IF(LEN(Tabela_seznam_klasifikacij[[#This Row],[Klasifikacijska številka]])=9,"DA","NAPAKA"))</f>
        <v>DA</v>
      </c>
    </row>
    <row r="174" spans="1:3" x14ac:dyDescent="0.25">
      <c r="A174" t="s">
        <v>393</v>
      </c>
      <c r="B174" t="s">
        <v>659</v>
      </c>
      <c r="C174" s="1" t="str">
        <f>IF(LEN(Tabela_seznam_klasifikacij[[#This Row],[Klasifikacijska številka]])=8,"NE",IF(LEN(Tabela_seznam_klasifikacij[[#This Row],[Klasifikacijska številka]])=9,"DA","NAPAKA"))</f>
        <v>NE</v>
      </c>
    </row>
    <row r="175" spans="1:3" x14ac:dyDescent="0.25">
      <c r="A175" t="s">
        <v>394</v>
      </c>
      <c r="B175" t="s">
        <v>729</v>
      </c>
      <c r="C175" s="1" t="str">
        <f>IF(LEN(Tabela_seznam_klasifikacij[[#This Row],[Klasifikacijska številka]])=8,"NE",IF(LEN(Tabela_seznam_klasifikacij[[#This Row],[Klasifikacijska številka]])=9,"DA","NAPAKA"))</f>
        <v>DA</v>
      </c>
    </row>
    <row r="176" spans="1:3" x14ac:dyDescent="0.25">
      <c r="A176" t="s">
        <v>128</v>
      </c>
      <c r="B176" t="s">
        <v>730</v>
      </c>
      <c r="C176" s="1" t="str">
        <f>IF(LEN(Tabela_seznam_klasifikacij[[#This Row],[Klasifikacijska številka]])=8,"NE",IF(LEN(Tabela_seznam_klasifikacij[[#This Row],[Klasifikacijska številka]])=9,"DA","NAPAKA"))</f>
        <v>DA</v>
      </c>
    </row>
    <row r="177" spans="1:3" x14ac:dyDescent="0.25">
      <c r="A177" t="s">
        <v>129</v>
      </c>
      <c r="B177" t="s">
        <v>731</v>
      </c>
      <c r="C177" s="1" t="str">
        <f>IF(LEN(Tabela_seznam_klasifikacij[[#This Row],[Klasifikacijska številka]])=8,"NE",IF(LEN(Tabela_seznam_klasifikacij[[#This Row],[Klasifikacijska številka]])=9,"DA","NAPAKA"))</f>
        <v>DA</v>
      </c>
    </row>
    <row r="178" spans="1:3" x14ac:dyDescent="0.25">
      <c r="A178" t="s">
        <v>130</v>
      </c>
      <c r="B178" t="s">
        <v>732</v>
      </c>
      <c r="C178" s="1" t="str">
        <f>IF(LEN(Tabela_seznam_klasifikacij[[#This Row],[Klasifikacijska številka]])=8,"NE",IF(LEN(Tabela_seznam_klasifikacij[[#This Row],[Klasifikacijska številka]])=9,"DA","NAPAKA"))</f>
        <v>DA</v>
      </c>
    </row>
    <row r="179" spans="1:3" x14ac:dyDescent="0.25">
      <c r="A179" t="s">
        <v>131</v>
      </c>
      <c r="B179" t="s">
        <v>733</v>
      </c>
      <c r="C179" s="1" t="str">
        <f>IF(LEN(Tabela_seznam_klasifikacij[[#This Row],[Klasifikacijska številka]])=8,"NE",IF(LEN(Tabela_seznam_klasifikacij[[#This Row],[Klasifikacijska številka]])=9,"DA","NAPAKA"))</f>
        <v>DA</v>
      </c>
    </row>
    <row r="180" spans="1:3" x14ac:dyDescent="0.25">
      <c r="A180" t="s">
        <v>395</v>
      </c>
      <c r="B180" t="s">
        <v>734</v>
      </c>
      <c r="C180" s="1" t="str">
        <f>IF(LEN(Tabela_seznam_klasifikacij[[#This Row],[Klasifikacijska številka]])=8,"NE",IF(LEN(Tabela_seznam_klasifikacij[[#This Row],[Klasifikacijska številka]])=9,"DA","NAPAKA"))</f>
        <v>DA</v>
      </c>
    </row>
    <row r="181" spans="1:3" x14ac:dyDescent="0.25">
      <c r="A181" t="s">
        <v>23</v>
      </c>
      <c r="B181" t="s">
        <v>735</v>
      </c>
      <c r="C181" s="1" t="str">
        <f>IF(LEN(Tabela_seznam_klasifikacij[[#This Row],[Klasifikacijska številka]])=8,"NE",IF(LEN(Tabela_seznam_klasifikacij[[#This Row],[Klasifikacijska številka]])=9,"DA","NAPAKA"))</f>
        <v>DA</v>
      </c>
    </row>
    <row r="182" spans="1:3" x14ac:dyDescent="0.25">
      <c r="A182" t="s">
        <v>24</v>
      </c>
      <c r="B182" t="s">
        <v>699</v>
      </c>
      <c r="C182" s="1" t="str">
        <f>IF(LEN(Tabela_seznam_klasifikacij[[#This Row],[Klasifikacijska številka]])=8,"NE",IF(LEN(Tabela_seznam_klasifikacij[[#This Row],[Klasifikacijska številka]])=9,"DA","NAPAKA"))</f>
        <v>DA</v>
      </c>
    </row>
    <row r="183" spans="1:3" x14ac:dyDescent="0.25">
      <c r="A183" t="s">
        <v>396</v>
      </c>
      <c r="B183" t="s">
        <v>736</v>
      </c>
      <c r="C183" s="1" t="str">
        <f>IF(LEN(Tabela_seznam_klasifikacij[[#This Row],[Klasifikacijska številka]])=8,"NE",IF(LEN(Tabela_seznam_klasifikacij[[#This Row],[Klasifikacijska številka]])=9,"DA","NAPAKA"))</f>
        <v>NE</v>
      </c>
    </row>
    <row r="184" spans="1:3" x14ac:dyDescent="0.25">
      <c r="A184" t="s">
        <v>397</v>
      </c>
      <c r="B184" t="s">
        <v>659</v>
      </c>
      <c r="C184" s="1" t="str">
        <f>IF(LEN(Tabela_seznam_klasifikacij[[#This Row],[Klasifikacijska številka]])=8,"NE",IF(LEN(Tabela_seznam_klasifikacij[[#This Row],[Klasifikacijska številka]])=9,"DA","NAPAKA"))</f>
        <v>NE</v>
      </c>
    </row>
    <row r="185" spans="1:3" x14ac:dyDescent="0.25">
      <c r="A185" t="s">
        <v>400</v>
      </c>
      <c r="B185" t="s">
        <v>737</v>
      </c>
      <c r="C185" s="1" t="str">
        <f>IF(LEN(Tabela_seznam_klasifikacij[[#This Row],[Klasifikacijska številka]])=8,"NE",IF(LEN(Tabela_seznam_klasifikacij[[#This Row],[Klasifikacijska številka]])=9,"DA","NAPAKA"))</f>
        <v>DA</v>
      </c>
    </row>
    <row r="186" spans="1:3" x14ac:dyDescent="0.25">
      <c r="A186" t="s">
        <v>132</v>
      </c>
      <c r="B186" t="s">
        <v>730</v>
      </c>
      <c r="C186" s="1" t="str">
        <f>IF(LEN(Tabela_seznam_klasifikacij[[#This Row],[Klasifikacijska številka]])=8,"NE",IF(LEN(Tabela_seznam_klasifikacij[[#This Row],[Klasifikacijska številka]])=9,"DA","NAPAKA"))</f>
        <v>DA</v>
      </c>
    </row>
    <row r="187" spans="1:3" x14ac:dyDescent="0.25">
      <c r="A187" t="s">
        <v>133</v>
      </c>
      <c r="B187" t="s">
        <v>731</v>
      </c>
      <c r="C187" s="1" t="str">
        <f>IF(LEN(Tabela_seznam_klasifikacij[[#This Row],[Klasifikacijska številka]])=8,"NE",IF(LEN(Tabela_seznam_klasifikacij[[#This Row],[Klasifikacijska številka]])=9,"DA","NAPAKA"))</f>
        <v>DA</v>
      </c>
    </row>
    <row r="188" spans="1:3" x14ac:dyDescent="0.25">
      <c r="A188" t="s">
        <v>134</v>
      </c>
      <c r="B188" t="s">
        <v>732</v>
      </c>
      <c r="C188" s="1" t="str">
        <f>IF(LEN(Tabela_seznam_klasifikacij[[#This Row],[Klasifikacijska številka]])=8,"NE",IF(LEN(Tabela_seznam_klasifikacij[[#This Row],[Klasifikacijska številka]])=9,"DA","NAPAKA"))</f>
        <v>DA</v>
      </c>
    </row>
    <row r="189" spans="1:3" x14ac:dyDescent="0.25">
      <c r="A189" t="s">
        <v>135</v>
      </c>
      <c r="B189" t="s">
        <v>733</v>
      </c>
      <c r="C189" s="1" t="str">
        <f>IF(LEN(Tabela_seznam_klasifikacij[[#This Row],[Klasifikacijska številka]])=8,"NE",IF(LEN(Tabela_seznam_klasifikacij[[#This Row],[Klasifikacijska številka]])=9,"DA","NAPAKA"))</f>
        <v>DA</v>
      </c>
    </row>
    <row r="190" spans="1:3" x14ac:dyDescent="0.25">
      <c r="A190" t="s">
        <v>401</v>
      </c>
      <c r="B190" t="s">
        <v>734</v>
      </c>
      <c r="C190" s="1" t="str">
        <f>IF(LEN(Tabela_seznam_klasifikacij[[#This Row],[Klasifikacijska številka]])=8,"NE",IF(LEN(Tabela_seznam_klasifikacij[[#This Row],[Klasifikacijska številka]])=9,"DA","NAPAKA"))</f>
        <v>DA</v>
      </c>
    </row>
    <row r="191" spans="1:3" x14ac:dyDescent="0.25">
      <c r="A191" t="s">
        <v>25</v>
      </c>
      <c r="B191" t="s">
        <v>735</v>
      </c>
      <c r="C191" s="1" t="str">
        <f>IF(LEN(Tabela_seznam_klasifikacij[[#This Row],[Klasifikacijska številka]])=8,"NE",IF(LEN(Tabela_seznam_klasifikacij[[#This Row],[Klasifikacijska številka]])=9,"DA","NAPAKA"))</f>
        <v>DA</v>
      </c>
    </row>
    <row r="192" spans="1:3" x14ac:dyDescent="0.25">
      <c r="A192" t="s">
        <v>26</v>
      </c>
      <c r="B192" t="s">
        <v>699</v>
      </c>
      <c r="C192" s="1" t="str">
        <f>IF(LEN(Tabela_seznam_klasifikacij[[#This Row],[Klasifikacijska številka]])=8,"NE",IF(LEN(Tabela_seznam_klasifikacij[[#This Row],[Klasifikacijska številka]])=9,"DA","NAPAKA"))</f>
        <v>DA</v>
      </c>
    </row>
    <row r="193" spans="1:3" x14ac:dyDescent="0.25">
      <c r="A193" t="s">
        <v>27</v>
      </c>
      <c r="B193" t="s">
        <v>738</v>
      </c>
      <c r="C193" s="1" t="str">
        <f>IF(LEN(Tabela_seznam_klasifikacij[[#This Row],[Klasifikacijska številka]])=8,"NE",IF(LEN(Tabela_seznam_klasifikacij[[#This Row],[Klasifikacijska številka]])=9,"DA","NAPAKA"))</f>
        <v>NE</v>
      </c>
    </row>
    <row r="194" spans="1:3" x14ac:dyDescent="0.25">
      <c r="A194" t="s">
        <v>28</v>
      </c>
      <c r="B194" t="s">
        <v>398</v>
      </c>
      <c r="C194" s="1" t="str">
        <f>IF(LEN(Tabela_seznam_klasifikacij[[#This Row],[Klasifikacijska številka]])=8,"NE",IF(LEN(Tabela_seznam_klasifikacij[[#This Row],[Klasifikacijska številka]])=9,"DA","NAPAKA"))</f>
        <v>NE</v>
      </c>
    </row>
    <row r="195" spans="1:3" x14ac:dyDescent="0.25">
      <c r="A195" t="s">
        <v>29</v>
      </c>
      <c r="B195" t="s">
        <v>739</v>
      </c>
      <c r="C195" s="1" t="str">
        <f>IF(LEN(Tabela_seznam_klasifikacij[[#This Row],[Klasifikacijska številka]])=8,"NE",IF(LEN(Tabela_seznam_klasifikacij[[#This Row],[Klasifikacijska številka]])=9,"DA","NAPAKA"))</f>
        <v>DA</v>
      </c>
    </row>
    <row r="196" spans="1:3" x14ac:dyDescent="0.25">
      <c r="A196" t="s">
        <v>402</v>
      </c>
      <c r="B196" t="s">
        <v>740</v>
      </c>
      <c r="C196" s="1" t="str">
        <f>IF(LEN(Tabela_seznam_klasifikacij[[#This Row],[Klasifikacijska številka]])=8,"NE",IF(LEN(Tabela_seznam_klasifikacij[[#This Row],[Klasifikacijska številka]])=9,"DA","NAPAKA"))</f>
        <v>NE</v>
      </c>
    </row>
    <row r="197" spans="1:3" x14ac:dyDescent="0.25">
      <c r="A197" t="s">
        <v>403</v>
      </c>
      <c r="B197" t="s">
        <v>399</v>
      </c>
      <c r="C197" s="1" t="str">
        <f>IF(LEN(Tabela_seznam_klasifikacij[[#This Row],[Klasifikacijska številka]])=8,"NE",IF(LEN(Tabela_seznam_klasifikacij[[#This Row],[Klasifikacijska številka]])=9,"DA","NAPAKA"))</f>
        <v>DA</v>
      </c>
    </row>
    <row r="198" spans="1:3" x14ac:dyDescent="0.25">
      <c r="A198" t="s">
        <v>404</v>
      </c>
      <c r="B198" t="s">
        <v>741</v>
      </c>
      <c r="C198" s="1" t="str">
        <f>IF(LEN(Tabela_seznam_klasifikacij[[#This Row],[Klasifikacijska številka]])=8,"NE",IF(LEN(Tabela_seznam_klasifikacij[[#This Row],[Klasifikacijska številka]])=9,"DA","NAPAKA"))</f>
        <v>NE</v>
      </c>
    </row>
    <row r="199" spans="1:3" x14ac:dyDescent="0.25">
      <c r="A199" t="s">
        <v>405</v>
      </c>
      <c r="B199" t="s">
        <v>659</v>
      </c>
      <c r="C199" s="1" t="str">
        <f>IF(LEN(Tabela_seznam_klasifikacij[[#This Row],[Klasifikacijska številka]])=8,"NE",IF(LEN(Tabela_seznam_klasifikacij[[#This Row],[Klasifikacijska številka]])=9,"DA","NAPAKA"))</f>
        <v>NE</v>
      </c>
    </row>
    <row r="200" spans="1:3" x14ac:dyDescent="0.25">
      <c r="A200" t="s">
        <v>406</v>
      </c>
      <c r="B200" t="s">
        <v>737</v>
      </c>
      <c r="C200" s="1" t="str">
        <f>IF(LEN(Tabela_seznam_klasifikacij[[#This Row],[Klasifikacijska številka]])=8,"NE",IF(LEN(Tabela_seznam_klasifikacij[[#This Row],[Klasifikacijska številka]])=9,"DA","NAPAKA"))</f>
        <v>DA</v>
      </c>
    </row>
    <row r="201" spans="1:3" x14ac:dyDescent="0.25">
      <c r="A201" t="s">
        <v>136</v>
      </c>
      <c r="B201" t="s">
        <v>730</v>
      </c>
      <c r="C201" s="1" t="str">
        <f>IF(LEN(Tabela_seznam_klasifikacij[[#This Row],[Klasifikacijska številka]])=8,"NE",IF(LEN(Tabela_seznam_klasifikacij[[#This Row],[Klasifikacijska številka]])=9,"DA","NAPAKA"))</f>
        <v>DA</v>
      </c>
    </row>
    <row r="202" spans="1:3" x14ac:dyDescent="0.25">
      <c r="A202" t="s">
        <v>137</v>
      </c>
      <c r="B202" t="s">
        <v>731</v>
      </c>
      <c r="C202" s="1" t="str">
        <f>IF(LEN(Tabela_seznam_klasifikacij[[#This Row],[Klasifikacijska številka]])=8,"NE",IF(LEN(Tabela_seznam_klasifikacij[[#This Row],[Klasifikacijska številka]])=9,"DA","NAPAKA"))</f>
        <v>DA</v>
      </c>
    </row>
    <row r="203" spans="1:3" x14ac:dyDescent="0.25">
      <c r="A203" t="s">
        <v>138</v>
      </c>
      <c r="B203" t="s">
        <v>732</v>
      </c>
      <c r="C203" s="1" t="str">
        <f>IF(LEN(Tabela_seznam_klasifikacij[[#This Row],[Klasifikacijska številka]])=8,"NE",IF(LEN(Tabela_seznam_klasifikacij[[#This Row],[Klasifikacijska številka]])=9,"DA","NAPAKA"))</f>
        <v>DA</v>
      </c>
    </row>
    <row r="204" spans="1:3" x14ac:dyDescent="0.25">
      <c r="A204" t="s">
        <v>139</v>
      </c>
      <c r="B204" t="s">
        <v>733</v>
      </c>
      <c r="C204" s="1" t="str">
        <f>IF(LEN(Tabela_seznam_klasifikacij[[#This Row],[Klasifikacijska številka]])=8,"NE",IF(LEN(Tabela_seznam_klasifikacij[[#This Row],[Klasifikacijska številka]])=9,"DA","NAPAKA"))</f>
        <v>DA</v>
      </c>
    </row>
    <row r="205" spans="1:3" x14ac:dyDescent="0.25">
      <c r="A205" t="s">
        <v>407</v>
      </c>
      <c r="B205" t="s">
        <v>734</v>
      </c>
      <c r="C205" s="1" t="str">
        <f>IF(LEN(Tabela_seznam_klasifikacij[[#This Row],[Klasifikacijska številka]])=8,"NE",IF(LEN(Tabela_seznam_klasifikacij[[#This Row],[Klasifikacijska številka]])=9,"DA","NAPAKA"))</f>
        <v>DA</v>
      </c>
    </row>
    <row r="206" spans="1:3" x14ac:dyDescent="0.25">
      <c r="A206" t="s">
        <v>30</v>
      </c>
      <c r="B206" t="s">
        <v>735</v>
      </c>
      <c r="C206" s="1" t="str">
        <f>IF(LEN(Tabela_seznam_klasifikacij[[#This Row],[Klasifikacijska številka]])=8,"NE",IF(LEN(Tabela_seznam_klasifikacij[[#This Row],[Klasifikacijska številka]])=9,"DA","NAPAKA"))</f>
        <v>DA</v>
      </c>
    </row>
    <row r="207" spans="1:3" x14ac:dyDescent="0.25">
      <c r="A207" t="s">
        <v>31</v>
      </c>
      <c r="B207" t="s">
        <v>699</v>
      </c>
      <c r="C207" s="1" t="str">
        <f>IF(LEN(Tabela_seznam_klasifikacij[[#This Row],[Klasifikacijska številka]])=8,"NE",IF(LEN(Tabela_seznam_klasifikacij[[#This Row],[Klasifikacijska številka]])=9,"DA","NAPAKA"))</f>
        <v>DA</v>
      </c>
    </row>
    <row r="208" spans="1:3" x14ac:dyDescent="0.25">
      <c r="A208" t="s">
        <v>408</v>
      </c>
      <c r="B208" t="s">
        <v>742</v>
      </c>
      <c r="C208" s="1" t="str">
        <f>IF(LEN(Tabela_seznam_klasifikacij[[#This Row],[Klasifikacijska številka]])=8,"NE",IF(LEN(Tabela_seznam_klasifikacij[[#This Row],[Klasifikacijska številka]])=9,"DA","NAPAKA"))</f>
        <v>NE</v>
      </c>
    </row>
    <row r="209" spans="1:3" x14ac:dyDescent="0.25">
      <c r="A209" t="s">
        <v>409</v>
      </c>
      <c r="B209" t="s">
        <v>659</v>
      </c>
      <c r="C209" s="1" t="str">
        <f>IF(LEN(Tabela_seznam_klasifikacij[[#This Row],[Klasifikacijska številka]])=8,"NE",IF(LEN(Tabela_seznam_klasifikacij[[#This Row],[Klasifikacijska številka]])=9,"DA","NAPAKA"))</f>
        <v>NE</v>
      </c>
    </row>
    <row r="210" spans="1:3" x14ac:dyDescent="0.25">
      <c r="A210" t="s">
        <v>411</v>
      </c>
      <c r="B210" t="s">
        <v>737</v>
      </c>
      <c r="C210" s="1" t="str">
        <f>IF(LEN(Tabela_seznam_klasifikacij[[#This Row],[Klasifikacijska številka]])=8,"NE",IF(LEN(Tabela_seznam_klasifikacij[[#This Row],[Klasifikacijska številka]])=9,"DA","NAPAKA"))</f>
        <v>DA</v>
      </c>
    </row>
    <row r="211" spans="1:3" x14ac:dyDescent="0.25">
      <c r="A211" t="s">
        <v>140</v>
      </c>
      <c r="B211" t="s">
        <v>730</v>
      </c>
      <c r="C211" s="1" t="str">
        <f>IF(LEN(Tabela_seznam_klasifikacij[[#This Row],[Klasifikacijska številka]])=8,"NE",IF(LEN(Tabela_seznam_klasifikacij[[#This Row],[Klasifikacijska številka]])=9,"DA","NAPAKA"))</f>
        <v>DA</v>
      </c>
    </row>
    <row r="212" spans="1:3" x14ac:dyDescent="0.25">
      <c r="A212" t="s">
        <v>141</v>
      </c>
      <c r="B212" t="s">
        <v>731</v>
      </c>
      <c r="C212" s="1" t="str">
        <f>IF(LEN(Tabela_seznam_klasifikacij[[#This Row],[Klasifikacijska številka]])=8,"NE",IF(LEN(Tabela_seznam_klasifikacij[[#This Row],[Klasifikacijska številka]])=9,"DA","NAPAKA"))</f>
        <v>DA</v>
      </c>
    </row>
    <row r="213" spans="1:3" x14ac:dyDescent="0.25">
      <c r="A213" t="s">
        <v>142</v>
      </c>
      <c r="B213" t="s">
        <v>732</v>
      </c>
      <c r="C213" s="1" t="str">
        <f>IF(LEN(Tabela_seznam_klasifikacij[[#This Row],[Klasifikacijska številka]])=8,"NE",IF(LEN(Tabela_seznam_klasifikacij[[#This Row],[Klasifikacijska številka]])=9,"DA","NAPAKA"))</f>
        <v>DA</v>
      </c>
    </row>
    <row r="214" spans="1:3" x14ac:dyDescent="0.25">
      <c r="A214" t="s">
        <v>143</v>
      </c>
      <c r="B214" t="s">
        <v>733</v>
      </c>
      <c r="C214" s="1" t="str">
        <f>IF(LEN(Tabela_seznam_klasifikacij[[#This Row],[Klasifikacijska številka]])=8,"NE",IF(LEN(Tabela_seznam_klasifikacij[[#This Row],[Klasifikacijska številka]])=9,"DA","NAPAKA"))</f>
        <v>DA</v>
      </c>
    </row>
    <row r="215" spans="1:3" x14ac:dyDescent="0.25">
      <c r="A215" t="s">
        <v>412</v>
      </c>
      <c r="B215" t="s">
        <v>734</v>
      </c>
      <c r="C215" s="1" t="str">
        <f>IF(LEN(Tabela_seznam_klasifikacij[[#This Row],[Klasifikacijska številka]])=8,"NE",IF(LEN(Tabela_seznam_klasifikacij[[#This Row],[Klasifikacijska številka]])=9,"DA","NAPAKA"))</f>
        <v>DA</v>
      </c>
    </row>
    <row r="216" spans="1:3" x14ac:dyDescent="0.25">
      <c r="A216" t="s">
        <v>32</v>
      </c>
      <c r="B216" t="s">
        <v>735</v>
      </c>
      <c r="C216" s="1" t="str">
        <f>IF(LEN(Tabela_seznam_klasifikacij[[#This Row],[Klasifikacijska številka]])=8,"NE",IF(LEN(Tabela_seznam_klasifikacij[[#This Row],[Klasifikacijska številka]])=9,"DA","NAPAKA"))</f>
        <v>DA</v>
      </c>
    </row>
    <row r="217" spans="1:3" x14ac:dyDescent="0.25">
      <c r="A217" t="s">
        <v>33</v>
      </c>
      <c r="B217" t="s">
        <v>699</v>
      </c>
      <c r="C217" s="1" t="str">
        <f>IF(LEN(Tabela_seznam_klasifikacij[[#This Row],[Klasifikacijska številka]])=8,"NE",IF(LEN(Tabela_seznam_klasifikacij[[#This Row],[Klasifikacijska številka]])=9,"DA","NAPAKA"))</f>
        <v>DA</v>
      </c>
    </row>
    <row r="218" spans="1:3" x14ac:dyDescent="0.25">
      <c r="A218" t="s">
        <v>413</v>
      </c>
      <c r="B218" t="s">
        <v>743</v>
      </c>
      <c r="C218" s="1" t="str">
        <f>IF(LEN(Tabela_seznam_klasifikacij[[#This Row],[Klasifikacijska številka]])=8,"NE",IF(LEN(Tabela_seznam_klasifikacij[[#This Row],[Klasifikacijska številka]])=9,"DA","NAPAKA"))</f>
        <v>NE</v>
      </c>
    </row>
    <row r="219" spans="1:3" x14ac:dyDescent="0.25">
      <c r="A219" t="s">
        <v>414</v>
      </c>
      <c r="B219" t="s">
        <v>410</v>
      </c>
      <c r="C219" s="1" t="str">
        <f>IF(LEN(Tabela_seznam_klasifikacij[[#This Row],[Klasifikacijska številka]])=8,"NE",IF(LEN(Tabela_seznam_klasifikacij[[#This Row],[Klasifikacijska številka]])=9,"DA","NAPAKA"))</f>
        <v>DA</v>
      </c>
    </row>
    <row r="220" spans="1:3" x14ac:dyDescent="0.25">
      <c r="A220" t="s">
        <v>415</v>
      </c>
      <c r="B220" t="s">
        <v>659</v>
      </c>
      <c r="C220" s="1" t="str">
        <f>IF(LEN(Tabela_seznam_klasifikacij[[#This Row],[Klasifikacijska številka]])=8,"NE",IF(LEN(Tabela_seznam_klasifikacij[[#This Row],[Klasifikacijska številka]])=9,"DA","NAPAKA"))</f>
        <v>NE</v>
      </c>
    </row>
    <row r="221" spans="1:3" x14ac:dyDescent="0.25">
      <c r="A221" t="s">
        <v>416</v>
      </c>
      <c r="B221" t="s">
        <v>737</v>
      </c>
      <c r="C221" s="1" t="str">
        <f>IF(LEN(Tabela_seznam_klasifikacij[[#This Row],[Klasifikacijska številka]])=8,"NE",IF(LEN(Tabela_seznam_klasifikacij[[#This Row],[Klasifikacijska številka]])=9,"DA","NAPAKA"))</f>
        <v>DA</v>
      </c>
    </row>
    <row r="222" spans="1:3" x14ac:dyDescent="0.25">
      <c r="A222" t="s">
        <v>144</v>
      </c>
      <c r="B222" t="s">
        <v>730</v>
      </c>
      <c r="C222" s="1" t="str">
        <f>IF(LEN(Tabela_seznam_klasifikacij[[#This Row],[Klasifikacijska številka]])=8,"NE",IF(LEN(Tabela_seznam_klasifikacij[[#This Row],[Klasifikacijska številka]])=9,"DA","NAPAKA"))</f>
        <v>DA</v>
      </c>
    </row>
    <row r="223" spans="1:3" x14ac:dyDescent="0.25">
      <c r="A223" t="s">
        <v>145</v>
      </c>
      <c r="B223" t="s">
        <v>731</v>
      </c>
      <c r="C223" s="1" t="str">
        <f>IF(LEN(Tabela_seznam_klasifikacij[[#This Row],[Klasifikacijska številka]])=8,"NE",IF(LEN(Tabela_seznam_klasifikacij[[#This Row],[Klasifikacijska številka]])=9,"DA","NAPAKA"))</f>
        <v>DA</v>
      </c>
    </row>
    <row r="224" spans="1:3" x14ac:dyDescent="0.25">
      <c r="A224" t="s">
        <v>147</v>
      </c>
      <c r="B224" t="s">
        <v>732</v>
      </c>
      <c r="C224" s="1" t="str">
        <f>IF(LEN(Tabela_seznam_klasifikacij[[#This Row],[Klasifikacijska številka]])=8,"NE",IF(LEN(Tabela_seznam_klasifikacij[[#This Row],[Klasifikacijska številka]])=9,"DA","NAPAKA"))</f>
        <v>DA</v>
      </c>
    </row>
    <row r="225" spans="1:3" x14ac:dyDescent="0.25">
      <c r="A225" t="s">
        <v>146</v>
      </c>
      <c r="B225" t="s">
        <v>733</v>
      </c>
      <c r="C225" s="1" t="str">
        <f>IF(LEN(Tabela_seznam_klasifikacij[[#This Row],[Klasifikacijska številka]])=8,"NE",IF(LEN(Tabela_seznam_klasifikacij[[#This Row],[Klasifikacijska številka]])=9,"DA","NAPAKA"))</f>
        <v>DA</v>
      </c>
    </row>
    <row r="226" spans="1:3" x14ac:dyDescent="0.25">
      <c r="A226" t="s">
        <v>417</v>
      </c>
      <c r="B226" t="s">
        <v>734</v>
      </c>
      <c r="C226" s="1" t="str">
        <f>IF(LEN(Tabela_seznam_klasifikacij[[#This Row],[Klasifikacijska številka]])=8,"NE",IF(LEN(Tabela_seznam_klasifikacij[[#This Row],[Klasifikacijska številka]])=9,"DA","NAPAKA"))</f>
        <v>DA</v>
      </c>
    </row>
    <row r="227" spans="1:3" x14ac:dyDescent="0.25">
      <c r="A227" t="s">
        <v>34</v>
      </c>
      <c r="B227" t="s">
        <v>735</v>
      </c>
      <c r="C227" s="1" t="str">
        <f>IF(LEN(Tabela_seznam_klasifikacij[[#This Row],[Klasifikacijska številka]])=8,"NE",IF(LEN(Tabela_seznam_klasifikacij[[#This Row],[Klasifikacijska številka]])=9,"DA","NAPAKA"))</f>
        <v>DA</v>
      </c>
    </row>
    <row r="228" spans="1:3" x14ac:dyDescent="0.25">
      <c r="A228" t="s">
        <v>35</v>
      </c>
      <c r="B228" t="s">
        <v>699</v>
      </c>
      <c r="C228" s="1" t="str">
        <f>IF(LEN(Tabela_seznam_klasifikacij[[#This Row],[Klasifikacijska številka]])=8,"NE",IF(LEN(Tabela_seznam_klasifikacij[[#This Row],[Klasifikacijska številka]])=9,"DA","NAPAKA"))</f>
        <v>DA</v>
      </c>
    </row>
    <row r="229" spans="1:3" x14ac:dyDescent="0.25">
      <c r="A229" t="s">
        <v>419</v>
      </c>
      <c r="B229" t="s">
        <v>744</v>
      </c>
      <c r="C229" s="1" t="str">
        <f>IF(LEN(Tabela_seznam_klasifikacij[[#This Row],[Klasifikacijska številka]])=8,"NE",IF(LEN(Tabela_seznam_klasifikacij[[#This Row],[Klasifikacijska številka]])=9,"DA","NAPAKA"))</f>
        <v>NE</v>
      </c>
    </row>
    <row r="230" spans="1:3" x14ac:dyDescent="0.25">
      <c r="A230" t="s">
        <v>418</v>
      </c>
      <c r="B230" t="s">
        <v>410</v>
      </c>
      <c r="C230" s="1" t="str">
        <f>IF(LEN(Tabela_seznam_klasifikacij[[#This Row],[Klasifikacijska številka]])=8,"NE",IF(LEN(Tabela_seznam_klasifikacij[[#This Row],[Klasifikacijska številka]])=9,"DA","NAPAKA"))</f>
        <v>DA</v>
      </c>
    </row>
    <row r="231" spans="1:3" x14ac:dyDescent="0.25">
      <c r="A231" t="s">
        <v>420</v>
      </c>
      <c r="B231" t="s">
        <v>745</v>
      </c>
      <c r="C231" s="1" t="str">
        <f>IF(LEN(Tabela_seznam_klasifikacij[[#This Row],[Klasifikacijska številka]])=8,"NE",IF(LEN(Tabela_seznam_klasifikacij[[#This Row],[Klasifikacijska številka]])=9,"DA","NAPAKA"))</f>
        <v>NE</v>
      </c>
    </row>
    <row r="232" spans="1:3" x14ac:dyDescent="0.25">
      <c r="A232" t="s">
        <v>421</v>
      </c>
      <c r="B232" t="s">
        <v>659</v>
      </c>
      <c r="C232" s="1" t="str">
        <f>IF(LEN(Tabela_seznam_klasifikacij[[#This Row],[Klasifikacijska številka]])=8,"NE",IF(LEN(Tabela_seznam_klasifikacij[[#This Row],[Klasifikacijska številka]])=9,"DA","NAPAKA"))</f>
        <v>NE</v>
      </c>
    </row>
    <row r="233" spans="1:3" x14ac:dyDescent="0.25">
      <c r="A233" t="s">
        <v>422</v>
      </c>
      <c r="B233" t="s">
        <v>737</v>
      </c>
      <c r="C233" s="1" t="str">
        <f>IF(LEN(Tabela_seznam_klasifikacij[[#This Row],[Klasifikacijska številka]])=8,"NE",IF(LEN(Tabela_seznam_klasifikacij[[#This Row],[Klasifikacijska številka]])=9,"DA","NAPAKA"))</f>
        <v>DA</v>
      </c>
    </row>
    <row r="234" spans="1:3" x14ac:dyDescent="0.25">
      <c r="A234" t="s">
        <v>148</v>
      </c>
      <c r="B234" t="s">
        <v>730</v>
      </c>
      <c r="C234" s="1" t="str">
        <f>IF(LEN(Tabela_seznam_klasifikacij[[#This Row],[Klasifikacijska številka]])=8,"NE",IF(LEN(Tabela_seznam_klasifikacij[[#This Row],[Klasifikacijska številka]])=9,"DA","NAPAKA"))</f>
        <v>DA</v>
      </c>
    </row>
    <row r="235" spans="1:3" x14ac:dyDescent="0.25">
      <c r="A235" t="s">
        <v>149</v>
      </c>
      <c r="B235" t="s">
        <v>731</v>
      </c>
      <c r="C235" s="1" t="str">
        <f>IF(LEN(Tabela_seznam_klasifikacij[[#This Row],[Klasifikacijska številka]])=8,"NE",IF(LEN(Tabela_seznam_klasifikacij[[#This Row],[Klasifikacijska številka]])=9,"DA","NAPAKA"))</f>
        <v>DA</v>
      </c>
    </row>
    <row r="236" spans="1:3" x14ac:dyDescent="0.25">
      <c r="A236" t="s">
        <v>150</v>
      </c>
      <c r="B236" t="s">
        <v>732</v>
      </c>
      <c r="C236" s="1" t="str">
        <f>IF(LEN(Tabela_seznam_klasifikacij[[#This Row],[Klasifikacijska številka]])=8,"NE",IF(LEN(Tabela_seznam_klasifikacij[[#This Row],[Klasifikacijska številka]])=9,"DA","NAPAKA"))</f>
        <v>DA</v>
      </c>
    </row>
    <row r="237" spans="1:3" x14ac:dyDescent="0.25">
      <c r="A237" t="s">
        <v>151</v>
      </c>
      <c r="B237" t="s">
        <v>733</v>
      </c>
      <c r="C237" s="1" t="str">
        <f>IF(LEN(Tabela_seznam_klasifikacij[[#This Row],[Klasifikacijska številka]])=8,"NE",IF(LEN(Tabela_seznam_klasifikacij[[#This Row],[Klasifikacijska številka]])=9,"DA","NAPAKA"))</f>
        <v>DA</v>
      </c>
    </row>
    <row r="238" spans="1:3" x14ac:dyDescent="0.25">
      <c r="A238" t="s">
        <v>423</v>
      </c>
      <c r="B238" t="s">
        <v>734</v>
      </c>
      <c r="C238" s="1" t="str">
        <f>IF(LEN(Tabela_seznam_klasifikacij[[#This Row],[Klasifikacijska številka]])=8,"NE",IF(LEN(Tabela_seznam_klasifikacij[[#This Row],[Klasifikacijska številka]])=9,"DA","NAPAKA"))</f>
        <v>DA</v>
      </c>
    </row>
    <row r="239" spans="1:3" x14ac:dyDescent="0.25">
      <c r="A239" t="s">
        <v>36</v>
      </c>
      <c r="B239" t="s">
        <v>735</v>
      </c>
      <c r="C239" s="1" t="str">
        <f>IF(LEN(Tabela_seznam_klasifikacij[[#This Row],[Klasifikacijska številka]])=8,"NE",IF(LEN(Tabela_seznam_klasifikacij[[#This Row],[Klasifikacijska številka]])=9,"DA","NAPAKA"))</f>
        <v>DA</v>
      </c>
    </row>
    <row r="240" spans="1:3" x14ac:dyDescent="0.25">
      <c r="A240" t="s">
        <v>37</v>
      </c>
      <c r="B240" t="s">
        <v>699</v>
      </c>
      <c r="C240" s="1" t="str">
        <f>IF(LEN(Tabela_seznam_klasifikacij[[#This Row],[Klasifikacijska številka]])=8,"NE",IF(LEN(Tabela_seznam_klasifikacij[[#This Row],[Klasifikacijska številka]])=9,"DA","NAPAKA"))</f>
        <v>DA</v>
      </c>
    </row>
    <row r="241" spans="1:3" x14ac:dyDescent="0.25">
      <c r="A241" t="s">
        <v>424</v>
      </c>
      <c r="B241" t="s">
        <v>746</v>
      </c>
      <c r="C241" s="1" t="str">
        <f>IF(LEN(Tabela_seznam_klasifikacij[[#This Row],[Klasifikacijska številka]])=8,"NE",IF(LEN(Tabela_seznam_klasifikacij[[#This Row],[Klasifikacijska številka]])=9,"DA","NAPAKA"))</f>
        <v>NE</v>
      </c>
    </row>
    <row r="242" spans="1:3" x14ac:dyDescent="0.25">
      <c r="A242" t="s">
        <v>425</v>
      </c>
      <c r="B242" t="s">
        <v>659</v>
      </c>
      <c r="C242" s="1" t="str">
        <f>IF(LEN(Tabela_seznam_klasifikacij[[#This Row],[Klasifikacijska številka]])=8,"NE",IF(LEN(Tabela_seznam_klasifikacij[[#This Row],[Klasifikacijska številka]])=9,"DA","NAPAKA"))</f>
        <v>NE</v>
      </c>
    </row>
    <row r="243" spans="1:3" x14ac:dyDescent="0.25">
      <c r="A243" t="s">
        <v>426</v>
      </c>
      <c r="B243" t="s">
        <v>737</v>
      </c>
      <c r="C243" s="1" t="str">
        <f>IF(LEN(Tabela_seznam_klasifikacij[[#This Row],[Klasifikacijska številka]])=8,"NE",IF(LEN(Tabela_seznam_klasifikacij[[#This Row],[Klasifikacijska številka]])=9,"DA","NAPAKA"))</f>
        <v>DA</v>
      </c>
    </row>
    <row r="244" spans="1:3" x14ac:dyDescent="0.25">
      <c r="A244" t="s">
        <v>152</v>
      </c>
      <c r="B244" t="s">
        <v>730</v>
      </c>
      <c r="C244" s="1" t="str">
        <f>IF(LEN(Tabela_seznam_klasifikacij[[#This Row],[Klasifikacijska številka]])=8,"NE",IF(LEN(Tabela_seznam_klasifikacij[[#This Row],[Klasifikacijska številka]])=9,"DA","NAPAKA"))</f>
        <v>DA</v>
      </c>
    </row>
    <row r="245" spans="1:3" x14ac:dyDescent="0.25">
      <c r="A245" t="s">
        <v>153</v>
      </c>
      <c r="B245" t="s">
        <v>731</v>
      </c>
      <c r="C245" s="1" t="str">
        <f>IF(LEN(Tabela_seznam_klasifikacij[[#This Row],[Klasifikacijska številka]])=8,"NE",IF(LEN(Tabela_seznam_klasifikacij[[#This Row],[Klasifikacijska številka]])=9,"DA","NAPAKA"))</f>
        <v>DA</v>
      </c>
    </row>
    <row r="246" spans="1:3" x14ac:dyDescent="0.25">
      <c r="A246" t="s">
        <v>154</v>
      </c>
      <c r="B246" t="s">
        <v>732</v>
      </c>
      <c r="C246" s="1" t="str">
        <f>IF(LEN(Tabela_seznam_klasifikacij[[#This Row],[Klasifikacijska številka]])=8,"NE",IF(LEN(Tabela_seznam_klasifikacij[[#This Row],[Klasifikacijska številka]])=9,"DA","NAPAKA"))</f>
        <v>DA</v>
      </c>
    </row>
    <row r="247" spans="1:3" x14ac:dyDescent="0.25">
      <c r="A247" t="s">
        <v>155</v>
      </c>
      <c r="B247" t="s">
        <v>733</v>
      </c>
      <c r="C247" s="1" t="str">
        <f>IF(LEN(Tabela_seznam_klasifikacij[[#This Row],[Klasifikacijska številka]])=8,"NE",IF(LEN(Tabela_seznam_klasifikacij[[#This Row],[Klasifikacijska številka]])=9,"DA","NAPAKA"))</f>
        <v>DA</v>
      </c>
    </row>
    <row r="248" spans="1:3" x14ac:dyDescent="0.25">
      <c r="A248" t="s">
        <v>427</v>
      </c>
      <c r="B248" t="s">
        <v>734</v>
      </c>
      <c r="C248" s="1" t="str">
        <f>IF(LEN(Tabela_seznam_klasifikacij[[#This Row],[Klasifikacijska številka]])=8,"NE",IF(LEN(Tabela_seznam_klasifikacij[[#This Row],[Klasifikacijska številka]])=9,"DA","NAPAKA"))</f>
        <v>DA</v>
      </c>
    </row>
    <row r="249" spans="1:3" x14ac:dyDescent="0.25">
      <c r="A249" t="s">
        <v>38</v>
      </c>
      <c r="B249" t="s">
        <v>735</v>
      </c>
      <c r="C249" s="1" t="str">
        <f>IF(LEN(Tabela_seznam_klasifikacij[[#This Row],[Klasifikacijska številka]])=8,"NE",IF(LEN(Tabela_seznam_klasifikacij[[#This Row],[Klasifikacijska številka]])=9,"DA","NAPAKA"))</f>
        <v>DA</v>
      </c>
    </row>
    <row r="250" spans="1:3" x14ac:dyDescent="0.25">
      <c r="A250" t="s">
        <v>39</v>
      </c>
      <c r="B250" t="s">
        <v>699</v>
      </c>
      <c r="C250" s="1" t="str">
        <f>IF(LEN(Tabela_seznam_klasifikacij[[#This Row],[Klasifikacijska številka]])=8,"NE",IF(LEN(Tabela_seznam_klasifikacij[[#This Row],[Klasifikacijska številka]])=9,"DA","NAPAKA"))</f>
        <v>DA</v>
      </c>
    </row>
    <row r="251" spans="1:3" x14ac:dyDescent="0.25">
      <c r="A251" t="s">
        <v>428</v>
      </c>
      <c r="B251" t="s">
        <v>747</v>
      </c>
      <c r="C251" s="1" t="str">
        <f>IF(LEN(Tabela_seznam_klasifikacij[[#This Row],[Klasifikacijska številka]])=8,"NE",IF(LEN(Tabela_seznam_klasifikacij[[#This Row],[Klasifikacijska številka]])=9,"DA","NAPAKA"))</f>
        <v>NE</v>
      </c>
    </row>
    <row r="252" spans="1:3" x14ac:dyDescent="0.25">
      <c r="A252" t="s">
        <v>429</v>
      </c>
      <c r="B252" t="s">
        <v>659</v>
      </c>
      <c r="C252" s="1" t="str">
        <f>IF(LEN(Tabela_seznam_klasifikacij[[#This Row],[Klasifikacijska številka]])=8,"NE",IF(LEN(Tabela_seznam_klasifikacij[[#This Row],[Klasifikacijska številka]])=9,"DA","NAPAKA"))</f>
        <v>NE</v>
      </c>
    </row>
    <row r="253" spans="1:3" x14ac:dyDescent="0.25">
      <c r="A253" t="s">
        <v>40</v>
      </c>
      <c r="B253" t="s">
        <v>430</v>
      </c>
      <c r="C253" s="1" t="str">
        <f>IF(LEN(Tabela_seznam_klasifikacij[[#This Row],[Klasifikacijska številka]])=8,"NE",IF(LEN(Tabela_seznam_klasifikacij[[#This Row],[Klasifikacijska številka]])=9,"DA","NAPAKA"))</f>
        <v>DA</v>
      </c>
    </row>
    <row r="254" spans="1:3" x14ac:dyDescent="0.25">
      <c r="A254" t="s">
        <v>156</v>
      </c>
      <c r="B254" t="s">
        <v>748</v>
      </c>
      <c r="C254" s="1" t="str">
        <f>IF(LEN(Tabela_seznam_klasifikacij[[#This Row],[Klasifikacijska številka]])=8,"NE",IF(LEN(Tabela_seznam_klasifikacij[[#This Row],[Klasifikacijska številka]])=9,"DA","NAPAKA"))</f>
        <v>NE</v>
      </c>
    </row>
    <row r="255" spans="1:3" x14ac:dyDescent="0.25">
      <c r="A255" t="s">
        <v>41</v>
      </c>
      <c r="B255" t="s">
        <v>431</v>
      </c>
      <c r="C255" s="1" t="str">
        <f>IF(LEN(Tabela_seznam_klasifikacij[[#This Row],[Klasifikacijska številka]])=8,"NE",IF(LEN(Tabela_seznam_klasifikacij[[#This Row],[Klasifikacijska številka]])=9,"DA","NAPAKA"))</f>
        <v>DA</v>
      </c>
    </row>
    <row r="256" spans="1:3" x14ac:dyDescent="0.25">
      <c r="A256" t="s">
        <v>42</v>
      </c>
      <c r="B256" t="s">
        <v>749</v>
      </c>
      <c r="C256" s="1" t="str">
        <f>IF(LEN(Tabela_seznam_klasifikacij[[#This Row],[Klasifikacijska številka]])=8,"NE",IF(LEN(Tabela_seznam_klasifikacij[[#This Row],[Klasifikacijska številka]])=9,"DA","NAPAKA"))</f>
        <v>NE</v>
      </c>
    </row>
    <row r="257" spans="1:3" x14ac:dyDescent="0.25">
      <c r="A257" t="s">
        <v>43</v>
      </c>
      <c r="B257" t="s">
        <v>432</v>
      </c>
      <c r="C257" s="1" t="str">
        <f>IF(LEN(Tabela_seznam_klasifikacij[[#This Row],[Klasifikacijska številka]])=8,"NE",IF(LEN(Tabela_seznam_klasifikacij[[#This Row],[Klasifikacijska številka]])=9,"DA","NAPAKA"))</f>
        <v>DA</v>
      </c>
    </row>
    <row r="258" spans="1:3" x14ac:dyDescent="0.25">
      <c r="A258" t="s">
        <v>44</v>
      </c>
      <c r="B258" t="s">
        <v>750</v>
      </c>
      <c r="C258" s="1" t="str">
        <f>IF(LEN(Tabela_seznam_klasifikacij[[#This Row],[Klasifikacijska številka]])=8,"NE",IF(LEN(Tabela_seznam_klasifikacij[[#This Row],[Klasifikacijska številka]])=9,"DA","NAPAKA"))</f>
        <v>NE</v>
      </c>
    </row>
    <row r="259" spans="1:3" x14ac:dyDescent="0.25">
      <c r="A259" t="s">
        <v>45</v>
      </c>
      <c r="B259" t="s">
        <v>433</v>
      </c>
      <c r="C259" s="1" t="str">
        <f>IF(LEN(Tabela_seznam_klasifikacij[[#This Row],[Klasifikacijska številka]])=8,"NE",IF(LEN(Tabela_seznam_klasifikacij[[#This Row],[Klasifikacijska številka]])=9,"DA","NAPAKA"))</f>
        <v>DA</v>
      </c>
    </row>
    <row r="260" spans="1:3" x14ac:dyDescent="0.25">
      <c r="A260" t="s">
        <v>46</v>
      </c>
      <c r="B260" t="s">
        <v>751</v>
      </c>
      <c r="C260" s="1" t="str">
        <f>IF(LEN(Tabela_seznam_klasifikacij[[#This Row],[Klasifikacijska številka]])=8,"NE",IF(LEN(Tabela_seznam_klasifikacij[[#This Row],[Klasifikacijska številka]])=9,"DA","NAPAKA"))</f>
        <v>NE</v>
      </c>
    </row>
    <row r="261" spans="1:3" x14ac:dyDescent="0.25">
      <c r="A261" t="s">
        <v>47</v>
      </c>
      <c r="B261" t="s">
        <v>752</v>
      </c>
      <c r="C261" s="1" t="str">
        <f>IF(LEN(Tabela_seznam_klasifikacij[[#This Row],[Klasifikacijska številka]])=8,"NE",IF(LEN(Tabela_seznam_klasifikacij[[#This Row],[Klasifikacijska številka]])=9,"DA","NAPAKA"))</f>
        <v>DA</v>
      </c>
    </row>
    <row r="262" spans="1:3" x14ac:dyDescent="0.25">
      <c r="A262" t="s">
        <v>158</v>
      </c>
      <c r="B262" t="s">
        <v>753</v>
      </c>
      <c r="C262" s="1" t="str">
        <f>IF(LEN(Tabela_seznam_klasifikacij[[#This Row],[Klasifikacijska številka]])=8,"NE",IF(LEN(Tabela_seznam_klasifikacij[[#This Row],[Klasifikacijska številka]])=9,"DA","NAPAKA"))</f>
        <v>NE</v>
      </c>
    </row>
    <row r="263" spans="1:3" x14ac:dyDescent="0.25">
      <c r="A263" t="s">
        <v>48</v>
      </c>
      <c r="B263" t="s">
        <v>754</v>
      </c>
      <c r="C263" s="1" t="str">
        <f>IF(LEN(Tabela_seznam_klasifikacij[[#This Row],[Klasifikacijska številka]])=8,"NE",IF(LEN(Tabela_seznam_klasifikacij[[#This Row],[Klasifikacijska številka]])=9,"DA","NAPAKA"))</f>
        <v>DA</v>
      </c>
    </row>
    <row r="264" spans="1:3" x14ac:dyDescent="0.25">
      <c r="A264" t="s">
        <v>49</v>
      </c>
      <c r="B264" t="s">
        <v>659</v>
      </c>
      <c r="C264" s="1" t="str">
        <f>IF(LEN(Tabela_seznam_klasifikacij[[#This Row],[Klasifikacijska številka]])=8,"NE",IF(LEN(Tabela_seznam_klasifikacij[[#This Row],[Klasifikacijska številka]])=9,"DA","NAPAKA"))</f>
        <v>NE</v>
      </c>
    </row>
    <row r="265" spans="1:3" x14ac:dyDescent="0.25">
      <c r="A265" t="s">
        <v>50</v>
      </c>
      <c r="B265" t="s">
        <v>755</v>
      </c>
      <c r="C265" s="1" t="str">
        <f>IF(LEN(Tabela_seznam_klasifikacij[[#This Row],[Klasifikacijska številka]])=8,"NE",IF(LEN(Tabela_seznam_klasifikacij[[#This Row],[Klasifikacijska številka]])=9,"DA","NAPAKA"))</f>
        <v>NE</v>
      </c>
    </row>
    <row r="266" spans="1:3" x14ac:dyDescent="0.25">
      <c r="A266" t="s">
        <v>51</v>
      </c>
      <c r="B266" t="s">
        <v>756</v>
      </c>
      <c r="C266" s="1" t="str">
        <f>IF(LEN(Tabela_seznam_klasifikacij[[#This Row],[Klasifikacijska številka]])=8,"NE",IF(LEN(Tabela_seznam_klasifikacij[[#This Row],[Klasifikacijska številka]])=9,"DA","NAPAKA"))</f>
        <v>NE</v>
      </c>
    </row>
    <row r="267" spans="1:3" x14ac:dyDescent="0.25">
      <c r="A267" t="s">
        <v>434</v>
      </c>
      <c r="B267" t="s">
        <v>757</v>
      </c>
      <c r="C267" s="1" t="str">
        <f>IF(LEN(Tabela_seznam_klasifikacij[[#This Row],[Klasifikacijska številka]])=8,"NE",IF(LEN(Tabela_seznam_klasifikacij[[#This Row],[Klasifikacijska številka]])=9,"DA","NAPAKA"))</f>
        <v>NE</v>
      </c>
    </row>
    <row r="268" spans="1:3" x14ac:dyDescent="0.25">
      <c r="A268" t="s">
        <v>435</v>
      </c>
      <c r="B268" t="s">
        <v>659</v>
      </c>
      <c r="C268" s="1" t="str">
        <f>IF(LEN(Tabela_seznam_klasifikacij[[#This Row],[Klasifikacijska številka]])=8,"NE",IF(LEN(Tabela_seznam_klasifikacij[[#This Row],[Klasifikacijska številka]])=9,"DA","NAPAKA"))</f>
        <v>NE</v>
      </c>
    </row>
    <row r="269" spans="1:3" x14ac:dyDescent="0.25">
      <c r="A269" t="s">
        <v>52</v>
      </c>
      <c r="B269" t="s">
        <v>436</v>
      </c>
      <c r="C269" s="1" t="str">
        <f>IF(LEN(Tabela_seznam_klasifikacij[[#This Row],[Klasifikacijska številka]])=8,"NE",IF(LEN(Tabela_seznam_klasifikacij[[#This Row],[Klasifikacijska številka]])=9,"DA","NAPAKA"))</f>
        <v>NE</v>
      </c>
    </row>
    <row r="270" spans="1:3" x14ac:dyDescent="0.25">
      <c r="A270" t="s">
        <v>53</v>
      </c>
      <c r="B270" t="s">
        <v>437</v>
      </c>
      <c r="C270" s="1" t="str">
        <f>IF(LEN(Tabela_seznam_klasifikacij[[#This Row],[Klasifikacijska številka]])=8,"NE",IF(LEN(Tabela_seznam_klasifikacij[[#This Row],[Klasifikacijska številka]])=9,"DA","NAPAKA"))</f>
        <v>NE</v>
      </c>
    </row>
    <row r="271" spans="1:3" x14ac:dyDescent="0.25">
      <c r="A271" t="s">
        <v>54</v>
      </c>
      <c r="B271" t="s">
        <v>438</v>
      </c>
      <c r="C271" s="1" t="str">
        <f>IF(LEN(Tabela_seznam_klasifikacij[[#This Row],[Klasifikacijska številka]])=8,"NE",IF(LEN(Tabela_seznam_klasifikacij[[#This Row],[Klasifikacijska številka]])=9,"DA","NAPAKA"))</f>
        <v>DA</v>
      </c>
    </row>
    <row r="272" spans="1:3" x14ac:dyDescent="0.25">
      <c r="A272" t="s">
        <v>159</v>
      </c>
      <c r="B272" t="s">
        <v>758</v>
      </c>
      <c r="C272" s="1" t="str">
        <f>IF(LEN(Tabela_seznam_klasifikacij[[#This Row],[Klasifikacijska številka]])=8,"NE",IF(LEN(Tabela_seznam_klasifikacij[[#This Row],[Klasifikacijska številka]])=9,"DA","NAPAKA"))</f>
        <v>NE</v>
      </c>
    </row>
    <row r="273" spans="1:3" x14ac:dyDescent="0.25">
      <c r="A273" t="s">
        <v>55</v>
      </c>
      <c r="B273" t="s">
        <v>439</v>
      </c>
      <c r="C273" s="1" t="str">
        <f>IF(LEN(Tabela_seznam_klasifikacij[[#This Row],[Klasifikacijska številka]])=8,"NE",IF(LEN(Tabela_seznam_klasifikacij[[#This Row],[Klasifikacijska številka]])=9,"DA","NAPAKA"))</f>
        <v>DA</v>
      </c>
    </row>
    <row r="274" spans="1:3" x14ac:dyDescent="0.25">
      <c r="A274" t="s">
        <v>442</v>
      </c>
      <c r="B274" t="s">
        <v>759</v>
      </c>
      <c r="C274" s="1" t="str">
        <f>IF(LEN(Tabela_seznam_klasifikacij[[#This Row],[Klasifikacijska številka]])=8,"NE",IF(LEN(Tabela_seznam_klasifikacij[[#This Row],[Klasifikacijska številka]])=9,"DA","NAPAKA"))</f>
        <v>NE</v>
      </c>
    </row>
    <row r="275" spans="1:3" x14ac:dyDescent="0.25">
      <c r="A275" t="s">
        <v>160</v>
      </c>
      <c r="B275" t="s">
        <v>440</v>
      </c>
      <c r="C275" s="1" t="str">
        <f>IF(LEN(Tabela_seznam_klasifikacij[[#This Row],[Klasifikacijska številka]])=8,"NE",IF(LEN(Tabela_seznam_klasifikacij[[#This Row],[Klasifikacijska številka]])=9,"DA","NAPAKA"))</f>
        <v>DA</v>
      </c>
    </row>
    <row r="276" spans="1:3" x14ac:dyDescent="0.25">
      <c r="A276" t="s">
        <v>56</v>
      </c>
      <c r="B276" t="s">
        <v>441</v>
      </c>
      <c r="C276" s="1" t="str">
        <f>IF(LEN(Tabela_seznam_klasifikacij[[#This Row],[Klasifikacijska številka]])=8,"NE",IF(LEN(Tabela_seznam_klasifikacij[[#This Row],[Klasifikacijska številka]])=9,"DA","NAPAKA"))</f>
        <v>DA</v>
      </c>
    </row>
    <row r="277" spans="1:3" x14ac:dyDescent="0.25">
      <c r="A277" t="s">
        <v>191</v>
      </c>
      <c r="B277" t="s">
        <v>760</v>
      </c>
      <c r="C277" s="1" t="str">
        <f>IF(LEN(Tabela_seznam_klasifikacij[[#This Row],[Klasifikacijska številka]])=8,"NE",IF(LEN(Tabela_seznam_klasifikacij[[#This Row],[Klasifikacijska številka]])=9,"DA","NAPAKA"))</f>
        <v>NE</v>
      </c>
    </row>
    <row r="278" spans="1:3" x14ac:dyDescent="0.25">
      <c r="A278" t="s">
        <v>57</v>
      </c>
      <c r="B278" t="s">
        <v>761</v>
      </c>
      <c r="C278" s="1" t="str">
        <f>IF(LEN(Tabela_seznam_klasifikacij[[#This Row],[Klasifikacijska številka]])=8,"NE",IF(LEN(Tabela_seznam_klasifikacij[[#This Row],[Klasifikacijska številka]])=9,"DA","NAPAKA"))</f>
        <v>DA</v>
      </c>
    </row>
    <row r="279" spans="1:3" x14ac:dyDescent="0.25">
      <c r="A279" t="s">
        <v>58</v>
      </c>
      <c r="B279" t="s">
        <v>659</v>
      </c>
      <c r="C279" s="1" t="str">
        <f>IF(LEN(Tabela_seznam_klasifikacij[[#This Row],[Klasifikacijska številka]])=8,"NE",IF(LEN(Tabela_seznam_klasifikacij[[#This Row],[Klasifikacijska številka]])=9,"DA","NAPAKA"))</f>
        <v>NE</v>
      </c>
    </row>
    <row r="280" spans="1:3" x14ac:dyDescent="0.25">
      <c r="A280" t="s">
        <v>59</v>
      </c>
      <c r="B280" t="s">
        <v>443</v>
      </c>
      <c r="C280" s="1" t="str">
        <f>IF(LEN(Tabela_seznam_klasifikacij[[#This Row],[Klasifikacijska številka]])=8,"NE",IF(LEN(Tabela_seznam_klasifikacij[[#This Row],[Klasifikacijska številka]])=9,"DA","NAPAKA"))</f>
        <v>DA</v>
      </c>
    </row>
    <row r="281" spans="1:3" x14ac:dyDescent="0.25">
      <c r="A281" t="s">
        <v>60</v>
      </c>
      <c r="B281" t="s">
        <v>762</v>
      </c>
      <c r="C281" s="1" t="str">
        <f>IF(LEN(Tabela_seznam_klasifikacij[[#This Row],[Klasifikacijska številka]])=8,"NE",IF(LEN(Tabela_seznam_klasifikacij[[#This Row],[Klasifikacijska številka]])=9,"DA","NAPAKA"))</f>
        <v>NE</v>
      </c>
    </row>
    <row r="282" spans="1:3" x14ac:dyDescent="0.25">
      <c r="A282" t="s">
        <v>61</v>
      </c>
      <c r="B282" t="s">
        <v>444</v>
      </c>
      <c r="C282" s="1" t="str">
        <f>IF(LEN(Tabela_seznam_klasifikacij[[#This Row],[Klasifikacijska številka]])=8,"NE",IF(LEN(Tabela_seznam_klasifikacij[[#This Row],[Klasifikacijska številka]])=9,"DA","NAPAKA"))</f>
        <v>DA</v>
      </c>
    </row>
    <row r="283" spans="1:3" x14ac:dyDescent="0.25">
      <c r="A283" t="s">
        <v>62</v>
      </c>
      <c r="B283" t="s">
        <v>763</v>
      </c>
      <c r="C283" s="1" t="str">
        <f>IF(LEN(Tabela_seznam_klasifikacij[[#This Row],[Klasifikacijska številka]])=8,"NE",IF(LEN(Tabela_seznam_klasifikacij[[#This Row],[Klasifikacijska številka]])=9,"DA","NAPAKA"))</f>
        <v>NE</v>
      </c>
    </row>
    <row r="284" spans="1:3" x14ac:dyDescent="0.25">
      <c r="A284" t="s">
        <v>63</v>
      </c>
      <c r="B284" t="s">
        <v>764</v>
      </c>
      <c r="C284" s="1" t="str">
        <f>IF(LEN(Tabela_seznam_klasifikacij[[#This Row],[Klasifikacijska številka]])=8,"NE",IF(LEN(Tabela_seznam_klasifikacij[[#This Row],[Klasifikacijska številka]])=9,"DA","NAPAKA"))</f>
        <v>DA</v>
      </c>
    </row>
    <row r="285" spans="1:3" x14ac:dyDescent="0.25">
      <c r="A285" t="s">
        <v>446</v>
      </c>
      <c r="B285" t="s">
        <v>765</v>
      </c>
      <c r="C285" s="1" t="str">
        <f>IF(LEN(Tabela_seznam_klasifikacij[[#This Row],[Klasifikacijska številka]])=8,"NE",IF(LEN(Tabela_seznam_klasifikacij[[#This Row],[Klasifikacijska številka]])=9,"DA","NAPAKA"))</f>
        <v>NE</v>
      </c>
    </row>
    <row r="286" spans="1:3" x14ac:dyDescent="0.25">
      <c r="A286" t="s">
        <v>64</v>
      </c>
      <c r="B286" t="s">
        <v>445</v>
      </c>
      <c r="C286" s="1" t="str">
        <f>IF(LEN(Tabela_seznam_klasifikacij[[#This Row],[Klasifikacijska številka]])=8,"NE",IF(LEN(Tabela_seznam_klasifikacij[[#This Row],[Klasifikacijska številka]])=9,"DA","NAPAKA"))</f>
        <v>DA</v>
      </c>
    </row>
    <row r="287" spans="1:3" x14ac:dyDescent="0.25">
      <c r="A287" t="s">
        <v>447</v>
      </c>
      <c r="B287" t="s">
        <v>766</v>
      </c>
      <c r="C287" s="1" t="str">
        <f>IF(LEN(Tabela_seznam_klasifikacij[[#This Row],[Klasifikacijska številka]])=8,"NE",IF(LEN(Tabela_seznam_klasifikacij[[#This Row],[Klasifikacijska številka]])=9,"DA","NAPAKA"))</f>
        <v>NE</v>
      </c>
    </row>
    <row r="288" spans="1:3" x14ac:dyDescent="0.25">
      <c r="A288" t="s">
        <v>448</v>
      </c>
      <c r="B288" t="s">
        <v>767</v>
      </c>
      <c r="C288" s="1" t="str">
        <f>IF(LEN(Tabela_seznam_klasifikacij[[#This Row],[Klasifikacijska številka]])=8,"NE",IF(LEN(Tabela_seznam_klasifikacij[[#This Row],[Klasifikacijska številka]])=9,"DA","NAPAKA"))</f>
        <v>DA</v>
      </c>
    </row>
    <row r="289" spans="1:3" x14ac:dyDescent="0.25">
      <c r="A289" t="s">
        <v>449</v>
      </c>
      <c r="B289" t="s">
        <v>659</v>
      </c>
      <c r="C289" s="1" t="str">
        <f>IF(LEN(Tabela_seznam_klasifikacij[[#This Row],[Klasifikacijska številka]])=8,"NE",IF(LEN(Tabela_seznam_klasifikacij[[#This Row],[Klasifikacijska številka]])=9,"DA","NAPAKA"))</f>
        <v>NE</v>
      </c>
    </row>
    <row r="290" spans="1:3" x14ac:dyDescent="0.25">
      <c r="A290" t="s">
        <v>450</v>
      </c>
      <c r="B290" t="s">
        <v>451</v>
      </c>
      <c r="C290" s="1" t="str">
        <f>IF(LEN(Tabela_seznam_klasifikacij[[#This Row],[Klasifikacijska številka]])=8,"NE",IF(LEN(Tabela_seznam_klasifikacij[[#This Row],[Klasifikacijska številka]])=9,"DA","NAPAKA"))</f>
        <v>DA</v>
      </c>
    </row>
    <row r="291" spans="1:3" x14ac:dyDescent="0.25">
      <c r="A291" t="s">
        <v>457</v>
      </c>
      <c r="B291" t="s">
        <v>768</v>
      </c>
      <c r="C291" s="1" t="str">
        <f>IF(LEN(Tabela_seznam_klasifikacij[[#This Row],[Klasifikacijska številka]])=8,"NE",IF(LEN(Tabela_seznam_klasifikacij[[#This Row],[Klasifikacijska številka]])=9,"DA","NAPAKA"))</f>
        <v>DA</v>
      </c>
    </row>
    <row r="292" spans="1:3" x14ac:dyDescent="0.25">
      <c r="A292" t="s">
        <v>458</v>
      </c>
      <c r="B292" t="s">
        <v>769</v>
      </c>
      <c r="C292" s="1" t="str">
        <f>IF(LEN(Tabela_seznam_klasifikacij[[#This Row],[Klasifikacijska številka]])=8,"NE",IF(LEN(Tabela_seznam_klasifikacij[[#This Row],[Klasifikacijska številka]])=9,"DA","NAPAKA"))</f>
        <v>DA</v>
      </c>
    </row>
    <row r="293" spans="1:3" x14ac:dyDescent="0.25">
      <c r="A293" t="s">
        <v>459</v>
      </c>
      <c r="B293" t="s">
        <v>770</v>
      </c>
      <c r="C293" s="1" t="str">
        <f>IF(LEN(Tabela_seznam_klasifikacij[[#This Row],[Klasifikacijska številka]])=8,"NE",IF(LEN(Tabela_seznam_klasifikacij[[#This Row],[Klasifikacijska številka]])=9,"DA","NAPAKA"))</f>
        <v>DA</v>
      </c>
    </row>
    <row r="294" spans="1:3" x14ac:dyDescent="0.25">
      <c r="A294" t="s">
        <v>460</v>
      </c>
      <c r="B294" t="s">
        <v>452</v>
      </c>
      <c r="C294" s="1" t="str">
        <f>IF(LEN(Tabela_seznam_klasifikacij[[#This Row],[Klasifikacijska številka]])=8,"NE",IF(LEN(Tabela_seznam_klasifikacij[[#This Row],[Klasifikacijska številka]])=9,"DA","NAPAKA"))</f>
        <v>DA</v>
      </c>
    </row>
    <row r="295" spans="1:3" x14ac:dyDescent="0.25">
      <c r="A295" t="s">
        <v>461</v>
      </c>
      <c r="B295" t="s">
        <v>453</v>
      </c>
      <c r="C295" s="1" t="str">
        <f>IF(LEN(Tabela_seznam_klasifikacij[[#This Row],[Klasifikacijska številka]])=8,"NE",IF(LEN(Tabela_seznam_klasifikacij[[#This Row],[Klasifikacijska številka]])=9,"DA","NAPAKA"))</f>
        <v>DA</v>
      </c>
    </row>
    <row r="296" spans="1:3" x14ac:dyDescent="0.25">
      <c r="A296" t="s">
        <v>462</v>
      </c>
      <c r="B296" t="s">
        <v>771</v>
      </c>
      <c r="C296" s="1" t="str">
        <f>IF(LEN(Tabela_seznam_klasifikacij[[#This Row],[Klasifikacijska številka]])=8,"NE",IF(LEN(Tabela_seznam_klasifikacij[[#This Row],[Klasifikacijska številka]])=9,"DA","NAPAKA"))</f>
        <v>DA</v>
      </c>
    </row>
    <row r="297" spans="1:3" x14ac:dyDescent="0.25">
      <c r="A297" t="s">
        <v>463</v>
      </c>
      <c r="B297" t="s">
        <v>454</v>
      </c>
      <c r="C297" s="1" t="str">
        <f>IF(LEN(Tabela_seznam_klasifikacij[[#This Row],[Klasifikacijska številka]])=8,"NE",IF(LEN(Tabela_seznam_klasifikacij[[#This Row],[Klasifikacijska številka]])=9,"DA","NAPAKA"))</f>
        <v>NE</v>
      </c>
    </row>
    <row r="298" spans="1:3" x14ac:dyDescent="0.25">
      <c r="A298" t="s">
        <v>464</v>
      </c>
      <c r="B298" t="s">
        <v>455</v>
      </c>
      <c r="C298" s="1" t="str">
        <f>IF(LEN(Tabela_seznam_klasifikacij[[#This Row],[Klasifikacijska številka]])=8,"NE",IF(LEN(Tabela_seznam_klasifikacij[[#This Row],[Klasifikacijska številka]])=9,"DA","NAPAKA"))</f>
        <v>NE</v>
      </c>
    </row>
    <row r="299" spans="1:3" x14ac:dyDescent="0.25">
      <c r="A299" t="s">
        <v>465</v>
      </c>
      <c r="B299" t="s">
        <v>456</v>
      </c>
      <c r="C299" s="1" t="str">
        <f>IF(LEN(Tabela_seznam_klasifikacij[[#This Row],[Klasifikacijska številka]])=8,"NE",IF(LEN(Tabela_seznam_klasifikacij[[#This Row],[Klasifikacijska številka]])=9,"DA","NAPAKA"))</f>
        <v>NE</v>
      </c>
    </row>
    <row r="300" spans="1:3" x14ac:dyDescent="0.25">
      <c r="A300" t="s">
        <v>466</v>
      </c>
      <c r="B300" t="s">
        <v>772</v>
      </c>
      <c r="C300" s="1" t="str">
        <f>IF(LEN(Tabela_seznam_klasifikacij[[#This Row],[Klasifikacijska številka]])=8,"NE",IF(LEN(Tabela_seznam_klasifikacij[[#This Row],[Klasifikacijska številka]])=9,"DA","NAPAKA"))</f>
        <v>DA</v>
      </c>
    </row>
    <row r="301" spans="1:3" x14ac:dyDescent="0.25">
      <c r="A301" t="s">
        <v>467</v>
      </c>
      <c r="B301" t="s">
        <v>773</v>
      </c>
      <c r="C301" s="1" t="str">
        <f>IF(LEN(Tabela_seznam_klasifikacij[[#This Row],[Klasifikacijska številka]])=8,"NE",IF(LEN(Tabela_seznam_klasifikacij[[#This Row],[Klasifikacijska številka]])=9,"DA","NAPAKA"))</f>
        <v>NE</v>
      </c>
    </row>
    <row r="302" spans="1:3" x14ac:dyDescent="0.25">
      <c r="A302" t="s">
        <v>468</v>
      </c>
      <c r="B302" t="s">
        <v>774</v>
      </c>
      <c r="C302" s="1" t="str">
        <f>IF(LEN(Tabela_seznam_klasifikacij[[#This Row],[Klasifikacijska številka]])=8,"NE",IF(LEN(Tabela_seznam_klasifikacij[[#This Row],[Klasifikacijska številka]])=9,"DA","NAPAKA"))</f>
        <v>DA</v>
      </c>
    </row>
    <row r="303" spans="1:3" x14ac:dyDescent="0.25">
      <c r="A303" t="s">
        <v>469</v>
      </c>
      <c r="B303" t="s">
        <v>659</v>
      </c>
      <c r="C303" s="1" t="str">
        <f>IF(LEN(Tabela_seznam_klasifikacij[[#This Row],[Klasifikacijska številka]])=8,"NE",IF(LEN(Tabela_seznam_klasifikacij[[#This Row],[Klasifikacijska številka]])=9,"DA","NAPAKA"))</f>
        <v>NE</v>
      </c>
    </row>
    <row r="304" spans="1:3" x14ac:dyDescent="0.25">
      <c r="A304" t="s">
        <v>470</v>
      </c>
      <c r="B304" t="s">
        <v>775</v>
      </c>
      <c r="C304" s="1" t="str">
        <f>IF(LEN(Tabela_seznam_klasifikacij[[#This Row],[Klasifikacijska številka]])=8,"NE",IF(LEN(Tabela_seznam_klasifikacij[[#This Row],[Klasifikacijska številka]])=9,"DA","NAPAKA"))</f>
        <v>NE</v>
      </c>
    </row>
    <row r="305" spans="1:3" x14ac:dyDescent="0.25">
      <c r="A305" t="s">
        <v>473</v>
      </c>
      <c r="B305" t="s">
        <v>471</v>
      </c>
      <c r="C305" s="1" t="str">
        <f>IF(LEN(Tabela_seznam_klasifikacij[[#This Row],[Klasifikacijska številka]])=8,"NE",IF(LEN(Tabela_seznam_klasifikacij[[#This Row],[Klasifikacijska številka]])=9,"DA","NAPAKA"))</f>
        <v>NE</v>
      </c>
    </row>
    <row r="306" spans="1:3" x14ac:dyDescent="0.25">
      <c r="A306" t="s">
        <v>474</v>
      </c>
      <c r="B306" t="s">
        <v>776</v>
      </c>
      <c r="C306" s="1" t="str">
        <f>IF(LEN(Tabela_seznam_klasifikacij[[#This Row],[Klasifikacijska številka]])=8,"NE",IF(LEN(Tabela_seznam_klasifikacij[[#This Row],[Klasifikacijska številka]])=9,"DA","NAPAKA"))</f>
        <v>NE</v>
      </c>
    </row>
    <row r="307" spans="1:3" x14ac:dyDescent="0.25">
      <c r="A307" t="s">
        <v>475</v>
      </c>
      <c r="B307" t="s">
        <v>777</v>
      </c>
      <c r="C307" s="1" t="str">
        <f>IF(LEN(Tabela_seznam_klasifikacij[[#This Row],[Klasifikacijska številka]])=8,"NE",IF(LEN(Tabela_seznam_klasifikacij[[#This Row],[Klasifikacijska številka]])=9,"DA","NAPAKA"))</f>
        <v>DA</v>
      </c>
    </row>
    <row r="308" spans="1:3" x14ac:dyDescent="0.25">
      <c r="A308" t="s">
        <v>476</v>
      </c>
      <c r="B308" t="s">
        <v>778</v>
      </c>
      <c r="C308" s="1" t="str">
        <f>IF(LEN(Tabela_seznam_klasifikacij[[#This Row],[Klasifikacijska številka]])=8,"NE",IF(LEN(Tabela_seznam_klasifikacij[[#This Row],[Klasifikacijska številka]])=9,"DA","NAPAKA"))</f>
        <v>NE</v>
      </c>
    </row>
    <row r="309" spans="1:3" x14ac:dyDescent="0.25">
      <c r="A309" t="s">
        <v>477</v>
      </c>
      <c r="B309" t="s">
        <v>779</v>
      </c>
      <c r="C309" s="1" t="str">
        <f>IF(LEN(Tabela_seznam_klasifikacij[[#This Row],[Klasifikacijska številka]])=8,"NE",IF(LEN(Tabela_seznam_klasifikacij[[#This Row],[Klasifikacijska številka]])=9,"DA","NAPAKA"))</f>
        <v>NE</v>
      </c>
    </row>
    <row r="310" spans="1:3" x14ac:dyDescent="0.25">
      <c r="A310" t="s">
        <v>478</v>
      </c>
      <c r="B310" t="s">
        <v>780</v>
      </c>
      <c r="C310" s="1" t="str">
        <f>IF(LEN(Tabela_seznam_klasifikacij[[#This Row],[Klasifikacijska številka]])=8,"NE",IF(LEN(Tabela_seznam_klasifikacij[[#This Row],[Klasifikacijska številka]])=9,"DA","NAPAKA"))</f>
        <v>DA</v>
      </c>
    </row>
    <row r="311" spans="1:3" x14ac:dyDescent="0.25">
      <c r="A311" t="s">
        <v>479</v>
      </c>
      <c r="B311" t="s">
        <v>781</v>
      </c>
      <c r="C311" s="1" t="str">
        <f>IF(LEN(Tabela_seznam_klasifikacij[[#This Row],[Klasifikacijska številka]])=8,"NE",IF(LEN(Tabela_seznam_klasifikacij[[#This Row],[Klasifikacijska številka]])=9,"DA","NAPAKA"))</f>
        <v>DA</v>
      </c>
    </row>
    <row r="312" spans="1:3" x14ac:dyDescent="0.25">
      <c r="A312" t="s">
        <v>480</v>
      </c>
      <c r="B312" t="s">
        <v>782</v>
      </c>
      <c r="C312" s="1" t="str">
        <f>IF(LEN(Tabela_seznam_klasifikacij[[#This Row],[Klasifikacijska številka]])=8,"NE",IF(LEN(Tabela_seznam_klasifikacij[[#This Row],[Klasifikacijska številka]])=9,"DA","NAPAKA"))</f>
        <v>DA</v>
      </c>
    </row>
    <row r="313" spans="1:3" x14ac:dyDescent="0.25">
      <c r="A313" t="s">
        <v>481</v>
      </c>
      <c r="B313" t="s">
        <v>783</v>
      </c>
      <c r="C313" s="1" t="str">
        <f>IF(LEN(Tabela_seznam_klasifikacij[[#This Row],[Klasifikacijska številka]])=8,"NE",IF(LEN(Tabela_seznam_klasifikacij[[#This Row],[Klasifikacijska številka]])=9,"DA","NAPAKA"))</f>
        <v>NE</v>
      </c>
    </row>
    <row r="314" spans="1:3" x14ac:dyDescent="0.25">
      <c r="A314" t="s">
        <v>482</v>
      </c>
      <c r="B314" t="s">
        <v>784</v>
      </c>
      <c r="C314" s="1" t="str">
        <f>IF(LEN(Tabela_seznam_klasifikacij[[#This Row],[Klasifikacijska številka]])=8,"NE",IF(LEN(Tabela_seznam_klasifikacij[[#This Row],[Klasifikacijska številka]])=9,"DA","NAPAKA"))</f>
        <v>DA</v>
      </c>
    </row>
    <row r="315" spans="1:3" x14ac:dyDescent="0.25">
      <c r="A315" t="s">
        <v>483</v>
      </c>
      <c r="B315" t="s">
        <v>785</v>
      </c>
      <c r="C315" s="1" t="str">
        <f>IF(LEN(Tabela_seznam_klasifikacij[[#This Row],[Klasifikacijska številka]])=8,"NE",IF(LEN(Tabela_seznam_klasifikacij[[#This Row],[Klasifikacijska številka]])=9,"DA","NAPAKA"))</f>
        <v>NE</v>
      </c>
    </row>
    <row r="316" spans="1:3" x14ac:dyDescent="0.25">
      <c r="A316" t="s">
        <v>484</v>
      </c>
      <c r="B316" t="s">
        <v>786</v>
      </c>
      <c r="C316" s="1" t="str">
        <f>IF(LEN(Tabela_seznam_klasifikacij[[#This Row],[Klasifikacijska številka]])=8,"NE",IF(LEN(Tabela_seznam_klasifikacij[[#This Row],[Klasifikacijska številka]])=9,"DA","NAPAKA"))</f>
        <v>DA</v>
      </c>
    </row>
    <row r="317" spans="1:3" x14ac:dyDescent="0.25">
      <c r="A317" t="s">
        <v>485</v>
      </c>
      <c r="B317" t="s">
        <v>787</v>
      </c>
      <c r="C317" s="1" t="str">
        <f>IF(LEN(Tabela_seznam_klasifikacij[[#This Row],[Klasifikacijska številka]])=8,"NE",IF(LEN(Tabela_seznam_klasifikacij[[#This Row],[Klasifikacijska številka]])=9,"DA","NAPAKA"))</f>
        <v>NE</v>
      </c>
    </row>
    <row r="318" spans="1:3" x14ac:dyDescent="0.25">
      <c r="A318" t="s">
        <v>486</v>
      </c>
      <c r="B318" t="s">
        <v>699</v>
      </c>
      <c r="C318" s="1" t="str">
        <f>IF(LEN(Tabela_seznam_klasifikacij[[#This Row],[Klasifikacijska številka]])=8,"NE",IF(LEN(Tabela_seznam_klasifikacij[[#This Row],[Klasifikacijska številka]])=9,"DA","NAPAKA"))</f>
        <v>DA</v>
      </c>
    </row>
    <row r="319" spans="1:3" x14ac:dyDescent="0.25">
      <c r="A319" t="s">
        <v>487</v>
      </c>
      <c r="B319" t="s">
        <v>788</v>
      </c>
      <c r="C319" s="1" t="str">
        <f>IF(LEN(Tabela_seznam_klasifikacij[[#This Row],[Klasifikacijska številka]])=8,"NE",IF(LEN(Tabela_seznam_klasifikacij[[#This Row],[Klasifikacijska številka]])=9,"DA","NAPAKA"))</f>
        <v>NE</v>
      </c>
    </row>
    <row r="320" spans="1:3" x14ac:dyDescent="0.25">
      <c r="A320" t="s">
        <v>488</v>
      </c>
      <c r="B320" t="s">
        <v>789</v>
      </c>
      <c r="C320" s="1" t="str">
        <f>IF(LEN(Tabela_seznam_klasifikacij[[#This Row],[Klasifikacijska številka]])=8,"NE",IF(LEN(Tabela_seznam_klasifikacij[[#This Row],[Klasifikacijska številka]])=9,"DA","NAPAKA"))</f>
        <v>DA</v>
      </c>
    </row>
    <row r="321" spans="1:3" x14ac:dyDescent="0.25">
      <c r="A321" t="s">
        <v>489</v>
      </c>
      <c r="B321" t="s">
        <v>790</v>
      </c>
      <c r="C321" s="1" t="str">
        <f>IF(LEN(Tabela_seznam_klasifikacij[[#This Row],[Klasifikacijska številka]])=8,"NE",IF(LEN(Tabela_seznam_klasifikacij[[#This Row],[Klasifikacijska številka]])=9,"DA","NAPAKA"))</f>
        <v>NE</v>
      </c>
    </row>
    <row r="322" spans="1:3" x14ac:dyDescent="0.25">
      <c r="A322" t="s">
        <v>490</v>
      </c>
      <c r="B322" t="s">
        <v>791</v>
      </c>
      <c r="C322" s="1" t="str">
        <f>IF(LEN(Tabela_seznam_klasifikacij[[#This Row],[Klasifikacijska številka]])=8,"NE",IF(LEN(Tabela_seznam_klasifikacij[[#This Row],[Klasifikacijska številka]])=9,"DA","NAPAKA"))</f>
        <v>NE</v>
      </c>
    </row>
    <row r="323" spans="1:3" x14ac:dyDescent="0.25">
      <c r="A323" t="s">
        <v>491</v>
      </c>
      <c r="B323" t="s">
        <v>792</v>
      </c>
      <c r="C323" s="1" t="str">
        <f>IF(LEN(Tabela_seznam_klasifikacij[[#This Row],[Klasifikacijska številka]])=8,"NE",IF(LEN(Tabela_seznam_klasifikacij[[#This Row],[Klasifikacijska številka]])=9,"DA","NAPAKA"))</f>
        <v>NE</v>
      </c>
    </row>
    <row r="324" spans="1:3" x14ac:dyDescent="0.25">
      <c r="A324" t="s">
        <v>492</v>
      </c>
      <c r="B324" t="s">
        <v>472</v>
      </c>
      <c r="C324" s="1" t="str">
        <f>IF(LEN(Tabela_seznam_klasifikacij[[#This Row],[Klasifikacijska številka]])=8,"NE",IF(LEN(Tabela_seznam_klasifikacij[[#This Row],[Klasifikacijska številka]])=9,"DA","NAPAKA"))</f>
        <v>NE</v>
      </c>
    </row>
    <row r="325" spans="1:3" x14ac:dyDescent="0.25">
      <c r="A325" t="s">
        <v>493</v>
      </c>
      <c r="B325" t="s">
        <v>659</v>
      </c>
      <c r="C325" s="1" t="str">
        <f>IF(LEN(Tabela_seznam_klasifikacij[[#This Row],[Klasifikacijska številka]])=8,"NE",IF(LEN(Tabela_seznam_klasifikacij[[#This Row],[Klasifikacijska številka]])=9,"DA","NAPAKA"))</f>
        <v>NE</v>
      </c>
    </row>
    <row r="326" spans="1:3" x14ac:dyDescent="0.25">
      <c r="A326" t="s">
        <v>494</v>
      </c>
      <c r="B326" t="s">
        <v>793</v>
      </c>
      <c r="C326" s="1" t="str">
        <f>IF(LEN(Tabela_seznam_klasifikacij[[#This Row],[Klasifikacijska številka]])=8,"NE",IF(LEN(Tabela_seznam_klasifikacij[[#This Row],[Klasifikacijska številka]])=9,"DA","NAPAKA"))</f>
        <v>NE</v>
      </c>
    </row>
    <row r="327" spans="1:3" x14ac:dyDescent="0.25">
      <c r="A327" t="s">
        <v>495</v>
      </c>
      <c r="B327" t="s">
        <v>794</v>
      </c>
      <c r="C327" s="1" t="str">
        <f>IF(LEN(Tabela_seznam_klasifikacij[[#This Row],[Klasifikacijska številka]])=8,"NE",IF(LEN(Tabela_seznam_klasifikacij[[#This Row],[Klasifikacijska številka]])=9,"DA","NAPAKA"))</f>
        <v>NE</v>
      </c>
    </row>
    <row r="328" spans="1:3" x14ac:dyDescent="0.25">
      <c r="A328" t="s">
        <v>496</v>
      </c>
      <c r="B328" t="s">
        <v>795</v>
      </c>
      <c r="C328" s="1" t="str">
        <f>IF(LEN(Tabela_seznam_klasifikacij[[#This Row],[Klasifikacijska številka]])=8,"NE",IF(LEN(Tabela_seznam_klasifikacij[[#This Row],[Klasifikacijska številka]])=9,"DA","NAPAKA"))</f>
        <v>DA</v>
      </c>
    </row>
    <row r="329" spans="1:3" x14ac:dyDescent="0.25">
      <c r="A329" t="s">
        <v>497</v>
      </c>
      <c r="B329" t="s">
        <v>796</v>
      </c>
      <c r="C329" s="1" t="str">
        <f>IF(LEN(Tabela_seznam_klasifikacij[[#This Row],[Klasifikacijska številka]])=8,"NE",IF(LEN(Tabela_seznam_klasifikacij[[#This Row],[Klasifikacijska številka]])=9,"DA","NAPAKA"))</f>
        <v>NE</v>
      </c>
    </row>
    <row r="330" spans="1:3" x14ac:dyDescent="0.25">
      <c r="A330" t="s">
        <v>498</v>
      </c>
      <c r="B330" t="s">
        <v>797</v>
      </c>
      <c r="C330" s="1" t="str">
        <f>IF(LEN(Tabela_seznam_klasifikacij[[#This Row],[Klasifikacijska številka]])=8,"NE",IF(LEN(Tabela_seznam_klasifikacij[[#This Row],[Klasifikacijska številka]])=9,"DA","NAPAKA"))</f>
        <v>NE</v>
      </c>
    </row>
    <row r="331" spans="1:3" x14ac:dyDescent="0.25">
      <c r="A331" t="s">
        <v>499</v>
      </c>
      <c r="B331" t="s">
        <v>798</v>
      </c>
      <c r="C331" s="1" t="str">
        <f>IF(LEN(Tabela_seznam_klasifikacij[[#This Row],[Klasifikacijska številka]])=8,"NE",IF(LEN(Tabela_seznam_klasifikacij[[#This Row],[Klasifikacijska številka]])=9,"DA","NAPAKA"))</f>
        <v>DA</v>
      </c>
    </row>
    <row r="332" spans="1:3" x14ac:dyDescent="0.25">
      <c r="A332" t="s">
        <v>500</v>
      </c>
      <c r="B332" t="s">
        <v>799</v>
      </c>
      <c r="C332" s="1" t="str">
        <f>IF(LEN(Tabela_seznam_klasifikacij[[#This Row],[Klasifikacijska številka]])=8,"NE",IF(LEN(Tabela_seznam_klasifikacij[[#This Row],[Klasifikacijska številka]])=9,"DA","NAPAKA"))</f>
        <v>NE</v>
      </c>
    </row>
    <row r="333" spans="1:3" x14ac:dyDescent="0.25">
      <c r="A333" t="s">
        <v>501</v>
      </c>
      <c r="B333" t="s">
        <v>800</v>
      </c>
      <c r="C333" s="1" t="str">
        <f>IF(LEN(Tabela_seznam_klasifikacij[[#This Row],[Klasifikacijska številka]])=8,"NE",IF(LEN(Tabela_seznam_klasifikacij[[#This Row],[Klasifikacijska številka]])=9,"DA","NAPAKA"))</f>
        <v>DA</v>
      </c>
    </row>
    <row r="334" spans="1:3" x14ac:dyDescent="0.25">
      <c r="A334" t="s">
        <v>502</v>
      </c>
      <c r="B334" t="s">
        <v>801</v>
      </c>
      <c r="C334" s="1" t="str">
        <f>IF(LEN(Tabela_seznam_klasifikacij[[#This Row],[Klasifikacijska številka]])=8,"NE",IF(LEN(Tabela_seznam_klasifikacij[[#This Row],[Klasifikacijska številka]])=9,"DA","NAPAKA"))</f>
        <v>NE</v>
      </c>
    </row>
    <row r="335" spans="1:3" x14ac:dyDescent="0.25">
      <c r="A335" t="s">
        <v>503</v>
      </c>
      <c r="B335" t="s">
        <v>802</v>
      </c>
      <c r="C335" s="1" t="str">
        <f>IF(LEN(Tabela_seznam_klasifikacij[[#This Row],[Klasifikacijska številka]])=8,"NE",IF(LEN(Tabela_seznam_klasifikacij[[#This Row],[Klasifikacijska številka]])=9,"DA","NAPAKA"))</f>
        <v>NE</v>
      </c>
    </row>
    <row r="336" spans="1:3" x14ac:dyDescent="0.25">
      <c r="A336" t="s">
        <v>504</v>
      </c>
      <c r="B336" t="s">
        <v>659</v>
      </c>
      <c r="C336" s="1" t="str">
        <f>IF(LEN(Tabela_seznam_klasifikacij[[#This Row],[Klasifikacijska številka]])=8,"NE",IF(LEN(Tabela_seznam_klasifikacij[[#This Row],[Klasifikacijska številka]])=9,"DA","NAPAKA"))</f>
        <v>NE</v>
      </c>
    </row>
    <row r="337" spans="1:3" x14ac:dyDescent="0.25">
      <c r="A337" t="s">
        <v>507</v>
      </c>
      <c r="B337" t="s">
        <v>505</v>
      </c>
      <c r="C337" s="1" t="str">
        <f>IF(LEN(Tabela_seznam_klasifikacij[[#This Row],[Klasifikacijska številka]])=8,"NE",IF(LEN(Tabela_seznam_klasifikacij[[#This Row],[Klasifikacijska številka]])=9,"DA","NAPAKA"))</f>
        <v>NE</v>
      </c>
    </row>
    <row r="338" spans="1:3" x14ac:dyDescent="0.25">
      <c r="A338" t="s">
        <v>508</v>
      </c>
      <c r="B338" t="s">
        <v>803</v>
      </c>
      <c r="C338" s="1" t="str">
        <f>IF(LEN(Tabela_seznam_klasifikacij[[#This Row],[Klasifikacijska številka]])=8,"NE",IF(LEN(Tabela_seznam_klasifikacij[[#This Row],[Klasifikacijska številka]])=9,"DA","NAPAKA"))</f>
        <v>DA</v>
      </c>
    </row>
    <row r="339" spans="1:3" x14ac:dyDescent="0.25">
      <c r="A339" t="s">
        <v>509</v>
      </c>
      <c r="B339" t="s">
        <v>804</v>
      </c>
      <c r="C339" s="1" t="str">
        <f>IF(LEN(Tabela_seznam_klasifikacij[[#This Row],[Klasifikacijska številka]])=8,"NE",IF(LEN(Tabela_seznam_klasifikacij[[#This Row],[Klasifikacijska številka]])=9,"DA","NAPAKA"))</f>
        <v>NE</v>
      </c>
    </row>
    <row r="340" spans="1:3" x14ac:dyDescent="0.25">
      <c r="A340" t="s">
        <v>510</v>
      </c>
      <c r="B340" t="s">
        <v>805</v>
      </c>
      <c r="C340" s="1" t="str">
        <f>IF(LEN(Tabela_seznam_klasifikacij[[#This Row],[Klasifikacijska številka]])=8,"NE",IF(LEN(Tabela_seznam_klasifikacij[[#This Row],[Klasifikacijska številka]])=9,"DA","NAPAKA"))</f>
        <v>DA</v>
      </c>
    </row>
    <row r="341" spans="1:3" x14ac:dyDescent="0.25">
      <c r="A341" t="s">
        <v>511</v>
      </c>
      <c r="B341" t="s">
        <v>806</v>
      </c>
      <c r="C341" s="1" t="str">
        <f>IF(LEN(Tabela_seznam_klasifikacij[[#This Row],[Klasifikacijska številka]])=8,"NE",IF(LEN(Tabela_seznam_klasifikacij[[#This Row],[Klasifikacijska številka]])=9,"DA","NAPAKA"))</f>
        <v>DA</v>
      </c>
    </row>
    <row r="342" spans="1:3" x14ac:dyDescent="0.25">
      <c r="A342" t="s">
        <v>512</v>
      </c>
      <c r="B342" t="s">
        <v>807</v>
      </c>
      <c r="C342" s="1" t="str">
        <f>IF(LEN(Tabela_seznam_klasifikacij[[#This Row],[Klasifikacijska številka]])=8,"NE",IF(LEN(Tabela_seznam_klasifikacij[[#This Row],[Klasifikacijska številka]])=9,"DA","NAPAKA"))</f>
        <v>DA</v>
      </c>
    </row>
    <row r="343" spans="1:3" x14ac:dyDescent="0.25">
      <c r="A343" t="s">
        <v>513</v>
      </c>
      <c r="B343" t="s">
        <v>808</v>
      </c>
      <c r="C343" s="1" t="str">
        <f>IF(LEN(Tabela_seznam_klasifikacij[[#This Row],[Klasifikacijska številka]])=8,"NE",IF(LEN(Tabela_seznam_klasifikacij[[#This Row],[Klasifikacijska številka]])=9,"DA","NAPAKA"))</f>
        <v>NE</v>
      </c>
    </row>
    <row r="344" spans="1:3" x14ac:dyDescent="0.25">
      <c r="A344" t="s">
        <v>514</v>
      </c>
      <c r="B344" t="s">
        <v>506</v>
      </c>
      <c r="C344" s="1" t="str">
        <f>IF(LEN(Tabela_seznam_klasifikacij[[#This Row],[Klasifikacijska številka]])=8,"NE",IF(LEN(Tabela_seznam_klasifikacij[[#This Row],[Klasifikacijska številka]])=9,"DA","NAPAKA"))</f>
        <v>DA</v>
      </c>
    </row>
    <row r="345" spans="1:3" x14ac:dyDescent="0.25">
      <c r="A345" t="s">
        <v>515</v>
      </c>
      <c r="B345" t="s">
        <v>809</v>
      </c>
      <c r="C345" s="1" t="str">
        <f>IF(LEN(Tabela_seznam_klasifikacij[[#This Row],[Klasifikacijska številka]])=8,"NE",IF(LEN(Tabela_seznam_klasifikacij[[#This Row],[Klasifikacijska številka]])=9,"DA","NAPAKA"))</f>
        <v>NE</v>
      </c>
    </row>
    <row r="346" spans="1:3" x14ac:dyDescent="0.25">
      <c r="A346" t="s">
        <v>516</v>
      </c>
      <c r="B346" t="s">
        <v>810</v>
      </c>
      <c r="C346" s="1" t="str">
        <f>IF(LEN(Tabela_seznam_klasifikacij[[#This Row],[Klasifikacijska številka]])=8,"NE",IF(LEN(Tabela_seznam_klasifikacij[[#This Row],[Klasifikacijska številka]])=9,"DA","NAPAKA"))</f>
        <v>DA</v>
      </c>
    </row>
    <row r="347" spans="1:3" x14ac:dyDescent="0.25">
      <c r="A347" t="s">
        <v>517</v>
      </c>
      <c r="B347" t="s">
        <v>811</v>
      </c>
      <c r="C347" s="1" t="str">
        <f>IF(LEN(Tabela_seznam_klasifikacij[[#This Row],[Klasifikacijska številka]])=8,"NE",IF(LEN(Tabela_seznam_klasifikacij[[#This Row],[Klasifikacijska številka]])=9,"DA","NAPAKA"))</f>
        <v>NE</v>
      </c>
    </row>
    <row r="348" spans="1:3" x14ac:dyDescent="0.25">
      <c r="A348" t="s">
        <v>518</v>
      </c>
      <c r="B348" t="s">
        <v>812</v>
      </c>
      <c r="C348" s="1" t="str">
        <f>IF(LEN(Tabela_seznam_klasifikacij[[#This Row],[Klasifikacijska številka]])=8,"NE",IF(LEN(Tabela_seznam_klasifikacij[[#This Row],[Klasifikacijska številka]])=9,"DA","NAPAKA"))</f>
        <v>DA</v>
      </c>
    </row>
    <row r="349" spans="1:3" x14ac:dyDescent="0.25">
      <c r="A349" t="s">
        <v>519</v>
      </c>
      <c r="B349" t="s">
        <v>813</v>
      </c>
      <c r="C349" s="1" t="str">
        <f>IF(LEN(Tabela_seznam_klasifikacij[[#This Row],[Klasifikacijska številka]])=8,"NE",IF(LEN(Tabela_seznam_klasifikacij[[#This Row],[Klasifikacijska številka]])=9,"DA","NAPAKA"))</f>
        <v>NE</v>
      </c>
    </row>
    <row r="350" spans="1:3" x14ac:dyDescent="0.25">
      <c r="A350" t="s">
        <v>520</v>
      </c>
      <c r="B350" t="s">
        <v>814</v>
      </c>
      <c r="C350" s="1" t="str">
        <f>IF(LEN(Tabela_seznam_klasifikacij[[#This Row],[Klasifikacijska številka]])=8,"NE",IF(LEN(Tabela_seznam_klasifikacij[[#This Row],[Klasifikacijska številka]])=9,"DA","NAPAKA"))</f>
        <v>DA</v>
      </c>
    </row>
    <row r="351" spans="1:3" x14ac:dyDescent="0.25">
      <c r="A351" t="s">
        <v>521</v>
      </c>
      <c r="B351" t="s">
        <v>815</v>
      </c>
      <c r="C351" s="1" t="str">
        <f>IF(LEN(Tabela_seznam_klasifikacij[[#This Row],[Klasifikacijska številka]])=8,"NE",IF(LEN(Tabela_seznam_klasifikacij[[#This Row],[Klasifikacijska številka]])=9,"DA","NAPAKA"))</f>
        <v>NE</v>
      </c>
    </row>
    <row r="352" spans="1:3" x14ac:dyDescent="0.25">
      <c r="A352" t="s">
        <v>522</v>
      </c>
      <c r="B352" t="s">
        <v>816</v>
      </c>
      <c r="C352" s="1" t="str">
        <f>IF(LEN(Tabela_seznam_klasifikacij[[#This Row],[Klasifikacijska številka]])=8,"NE",IF(LEN(Tabela_seznam_klasifikacij[[#This Row],[Klasifikacijska številka]])=9,"DA","NAPAKA"))</f>
        <v>DA</v>
      </c>
    </row>
    <row r="353" spans="1:3" x14ac:dyDescent="0.25">
      <c r="A353" t="s">
        <v>523</v>
      </c>
      <c r="B353" t="s">
        <v>817</v>
      </c>
      <c r="C353" s="1" t="str">
        <f>IF(LEN(Tabela_seznam_klasifikacij[[#This Row],[Klasifikacijska številka]])=8,"NE",IF(LEN(Tabela_seznam_klasifikacij[[#This Row],[Klasifikacijska številka]])=9,"DA","NAPAKA"))</f>
        <v>NE</v>
      </c>
    </row>
    <row r="354" spans="1:3" x14ac:dyDescent="0.25">
      <c r="A354" t="s">
        <v>1214</v>
      </c>
      <c r="B354" t="s">
        <v>818</v>
      </c>
      <c r="C354" s="1" t="str">
        <f>IF(LEN(Tabela_seznam_klasifikacij[[#This Row],[Klasifikacijska številka]])=8,"NE",IF(LEN(Tabela_seznam_klasifikacij[[#This Row],[Klasifikacijska številka]])=9,"DA","NAPAKA"))</f>
        <v>DA</v>
      </c>
    </row>
    <row r="355" spans="1:3" x14ac:dyDescent="0.25">
      <c r="A355" t="s">
        <v>524</v>
      </c>
      <c r="B355" t="s">
        <v>819</v>
      </c>
      <c r="C355" s="1" t="str">
        <f>IF(LEN(Tabela_seznam_klasifikacij[[#This Row],[Klasifikacijska številka]])=8,"NE",IF(LEN(Tabela_seznam_klasifikacij[[#This Row],[Klasifikacijska številka]])=9,"DA","NAPAKA"))</f>
        <v>NE</v>
      </c>
    </row>
    <row r="356" spans="1:3" x14ac:dyDescent="0.25">
      <c r="A356" t="s">
        <v>525</v>
      </c>
      <c r="B356" t="s">
        <v>820</v>
      </c>
      <c r="C356" s="1" t="str">
        <f>IF(LEN(Tabela_seznam_klasifikacij[[#This Row],[Klasifikacijska številka]])=8,"NE",IF(LEN(Tabela_seznam_klasifikacij[[#This Row],[Klasifikacijska številka]])=9,"DA","NAPAKA"))</f>
        <v>DA</v>
      </c>
    </row>
    <row r="357" spans="1:3" x14ac:dyDescent="0.25">
      <c r="A357" t="s">
        <v>526</v>
      </c>
      <c r="B357" t="s">
        <v>821</v>
      </c>
      <c r="C357" s="1" t="str">
        <f>IF(LEN(Tabela_seznam_klasifikacij[[#This Row],[Klasifikacijska številka]])=8,"NE",IF(LEN(Tabela_seznam_klasifikacij[[#This Row],[Klasifikacijska številka]])=9,"DA","NAPAKA"))</f>
        <v>NE</v>
      </c>
    </row>
    <row r="358" spans="1:3" x14ac:dyDescent="0.25">
      <c r="A358" t="s">
        <v>527</v>
      </c>
      <c r="B358" t="s">
        <v>659</v>
      </c>
      <c r="C358" s="1" t="str">
        <f>IF(LEN(Tabela_seznam_klasifikacij[[#This Row],[Klasifikacijska številka]])=8,"NE",IF(LEN(Tabela_seznam_klasifikacij[[#This Row],[Klasifikacijska številka]])=9,"DA","NAPAKA"))</f>
        <v>NE</v>
      </c>
    </row>
    <row r="359" spans="1:3" x14ac:dyDescent="0.25">
      <c r="A359" t="s">
        <v>537</v>
      </c>
      <c r="B359" t="s">
        <v>822</v>
      </c>
      <c r="C359" s="1" t="str">
        <f>IF(LEN(Tabela_seznam_klasifikacij[[#This Row],[Klasifikacijska številka]])=8,"NE",IF(LEN(Tabela_seznam_klasifikacij[[#This Row],[Klasifikacijska številka]])=9,"DA","NAPAKA"))</f>
        <v>DA</v>
      </c>
    </row>
    <row r="360" spans="1:3" x14ac:dyDescent="0.25">
      <c r="A360" t="s">
        <v>538</v>
      </c>
      <c r="B360" t="s">
        <v>534</v>
      </c>
      <c r="C360" s="1" t="str">
        <f>IF(LEN(Tabela_seznam_klasifikacij[[#This Row],[Klasifikacijska številka]])=8,"NE",IF(LEN(Tabela_seznam_klasifikacij[[#This Row],[Klasifikacijska številka]])=9,"DA","NAPAKA"))</f>
        <v>DA</v>
      </c>
    </row>
    <row r="361" spans="1:3" x14ac:dyDescent="0.25">
      <c r="A361" t="s">
        <v>539</v>
      </c>
      <c r="B361" t="s">
        <v>535</v>
      </c>
      <c r="C361" s="1" t="str">
        <f>IF(LEN(Tabela_seznam_klasifikacij[[#This Row],[Klasifikacijska številka]])=8,"NE",IF(LEN(Tabela_seznam_klasifikacij[[#This Row],[Klasifikacijska številka]])=9,"DA","NAPAKA"))</f>
        <v>DA</v>
      </c>
    </row>
    <row r="362" spans="1:3" x14ac:dyDescent="0.25">
      <c r="A362" t="s">
        <v>540</v>
      </c>
      <c r="B362" t="s">
        <v>823</v>
      </c>
      <c r="C362" s="1" t="str">
        <f>IF(LEN(Tabela_seznam_klasifikacij[[#This Row],[Klasifikacijska številka]])=8,"NE",IF(LEN(Tabela_seznam_klasifikacij[[#This Row],[Klasifikacijska številka]])=9,"DA","NAPAKA"))</f>
        <v>DA</v>
      </c>
    </row>
    <row r="363" spans="1:3" x14ac:dyDescent="0.25">
      <c r="A363" t="s">
        <v>541</v>
      </c>
      <c r="B363" t="s">
        <v>536</v>
      </c>
      <c r="C363" s="1" t="str">
        <f>IF(LEN(Tabela_seznam_klasifikacij[[#This Row],[Klasifikacijska številka]])=8,"NE",IF(LEN(Tabela_seznam_klasifikacij[[#This Row],[Klasifikacijska številka]])=9,"DA","NAPAKA"))</f>
        <v>DA</v>
      </c>
    </row>
    <row r="364" spans="1:3" x14ac:dyDescent="0.25">
      <c r="A364" t="s">
        <v>542</v>
      </c>
      <c r="B364" t="s">
        <v>824</v>
      </c>
      <c r="C364" s="1" t="str">
        <f>IF(LEN(Tabela_seznam_klasifikacij[[#This Row],[Klasifikacijska številka]])=8,"NE",IF(LEN(Tabela_seznam_klasifikacij[[#This Row],[Klasifikacijska številka]])=9,"DA","NAPAKA"))</f>
        <v>DA</v>
      </c>
    </row>
    <row r="365" spans="1:3" x14ac:dyDescent="0.25">
      <c r="A365" t="s">
        <v>543</v>
      </c>
      <c r="B365" t="s">
        <v>825</v>
      </c>
      <c r="C365" s="1" t="str">
        <f>IF(LEN(Tabela_seznam_klasifikacij[[#This Row],[Klasifikacijska številka]])=8,"NE",IF(LEN(Tabela_seznam_klasifikacij[[#This Row],[Klasifikacijska številka]])=9,"DA","NAPAKA"))</f>
        <v>DA</v>
      </c>
    </row>
    <row r="366" spans="1:3" x14ac:dyDescent="0.25">
      <c r="A366" t="s">
        <v>544</v>
      </c>
      <c r="B366" t="s">
        <v>818</v>
      </c>
      <c r="C366" s="1" t="str">
        <f>IF(LEN(Tabela_seznam_klasifikacij[[#This Row],[Klasifikacijska številka]])=8,"NE",IF(LEN(Tabela_seznam_klasifikacij[[#This Row],[Klasifikacijska številka]])=9,"DA","NAPAKA"))</f>
        <v>DA</v>
      </c>
    </row>
    <row r="367" spans="1:3" x14ac:dyDescent="0.25">
      <c r="A367" t="s">
        <v>1215</v>
      </c>
      <c r="B367" t="s">
        <v>826</v>
      </c>
      <c r="C367" s="1" t="str">
        <f>IF(LEN(Tabela_seznam_klasifikacij[[#This Row],[Klasifikacijska številka]])=8,"NE",IF(LEN(Tabela_seznam_klasifikacij[[#This Row],[Klasifikacijska številka]])=9,"DA","NAPAKA"))</f>
        <v>NE</v>
      </c>
    </row>
    <row r="368" spans="1:3" x14ac:dyDescent="0.25">
      <c r="A368" t="s">
        <v>545</v>
      </c>
      <c r="B368" t="s">
        <v>659</v>
      </c>
      <c r="C368" s="1" t="str">
        <f>IF(LEN(Tabela_seznam_klasifikacij[[#This Row],[Klasifikacijska številka]])=8,"NE",IF(LEN(Tabela_seznam_klasifikacij[[#This Row],[Klasifikacijska številka]])=9,"DA","NAPAKA"))</f>
        <v>NE</v>
      </c>
    </row>
    <row r="369" spans="1:3" x14ac:dyDescent="0.25">
      <c r="A369" t="s">
        <v>546</v>
      </c>
      <c r="B369" t="s">
        <v>822</v>
      </c>
      <c r="C369" s="1" t="str">
        <f>IF(LEN(Tabela_seznam_klasifikacij[[#This Row],[Klasifikacijska številka]])=8,"NE",IF(LEN(Tabela_seznam_klasifikacij[[#This Row],[Klasifikacijska številka]])=9,"DA","NAPAKA"))</f>
        <v>NE</v>
      </c>
    </row>
    <row r="370" spans="1:3" x14ac:dyDescent="0.25">
      <c r="A370" t="s">
        <v>547</v>
      </c>
      <c r="B370" t="s">
        <v>823</v>
      </c>
      <c r="C370" s="1" t="str">
        <f>IF(LEN(Tabela_seznam_klasifikacij[[#This Row],[Klasifikacijska številka]])=8,"NE",IF(LEN(Tabela_seznam_klasifikacij[[#This Row],[Klasifikacijska številka]])=9,"DA","NAPAKA"))</f>
        <v>DA</v>
      </c>
    </row>
    <row r="371" spans="1:3" x14ac:dyDescent="0.25">
      <c r="A371" t="s">
        <v>548</v>
      </c>
      <c r="B371" t="s">
        <v>536</v>
      </c>
      <c r="C371" s="1" t="str">
        <f>IF(LEN(Tabela_seznam_klasifikacij[[#This Row],[Klasifikacijska številka]])=8,"NE",IF(LEN(Tabela_seznam_klasifikacij[[#This Row],[Klasifikacijska številka]])=9,"DA","NAPAKA"))</f>
        <v>NE</v>
      </c>
    </row>
    <row r="372" spans="1:3" x14ac:dyDescent="0.25">
      <c r="A372" t="s">
        <v>549</v>
      </c>
      <c r="B372" t="s">
        <v>824</v>
      </c>
      <c r="C372" s="1" t="str">
        <f>IF(LEN(Tabela_seznam_klasifikacij[[#This Row],[Klasifikacijska številka]])=8,"NE",IF(LEN(Tabela_seznam_klasifikacij[[#This Row],[Klasifikacijska številka]])=9,"DA","NAPAKA"))</f>
        <v>DA</v>
      </c>
    </row>
    <row r="373" spans="1:3" x14ac:dyDescent="0.25">
      <c r="A373" t="s">
        <v>550</v>
      </c>
      <c r="B373" t="s">
        <v>827</v>
      </c>
      <c r="C373" s="1" t="str">
        <f>IF(LEN(Tabela_seznam_klasifikacij[[#This Row],[Klasifikacijska številka]])=8,"NE",IF(LEN(Tabela_seznam_klasifikacij[[#This Row],[Klasifikacijska številka]])=9,"DA","NAPAKA"))</f>
        <v>DA</v>
      </c>
    </row>
    <row r="374" spans="1:3" x14ac:dyDescent="0.25">
      <c r="A374" t="s">
        <v>551</v>
      </c>
      <c r="B374" t="s">
        <v>818</v>
      </c>
      <c r="C374" s="1" t="str">
        <f>IF(LEN(Tabela_seznam_klasifikacij[[#This Row],[Klasifikacijska številka]])=8,"NE",IF(LEN(Tabela_seznam_klasifikacij[[#This Row],[Klasifikacijska številka]])=9,"DA","NAPAKA"))</f>
        <v>DA</v>
      </c>
    </row>
    <row r="375" spans="1:3" x14ac:dyDescent="0.25">
      <c r="A375" t="s">
        <v>555</v>
      </c>
      <c r="B375" t="s">
        <v>828</v>
      </c>
      <c r="C375" s="1" t="str">
        <f>IF(LEN(Tabela_seznam_klasifikacij[[#This Row],[Klasifikacijska številka]])=8,"NE",IF(LEN(Tabela_seznam_klasifikacij[[#This Row],[Klasifikacijska številka]])=9,"DA","NAPAKA"))</f>
        <v>NE</v>
      </c>
    </row>
    <row r="376" spans="1:3" x14ac:dyDescent="0.25">
      <c r="A376" t="s">
        <v>554</v>
      </c>
      <c r="B376" t="s">
        <v>807</v>
      </c>
      <c r="C376" s="1" t="str">
        <f>IF(LEN(Tabela_seznam_klasifikacij[[#This Row],[Klasifikacijska številka]])=8,"NE",IF(LEN(Tabela_seznam_klasifikacij[[#This Row],[Klasifikacijska številka]])=9,"DA","NAPAKA"))</f>
        <v>DA</v>
      </c>
    </row>
    <row r="377" spans="1:3" x14ac:dyDescent="0.25">
      <c r="A377" t="s">
        <v>553</v>
      </c>
      <c r="B377" t="s">
        <v>829</v>
      </c>
      <c r="C377" s="1" t="str">
        <f>IF(LEN(Tabela_seznam_klasifikacij[[#This Row],[Klasifikacijska številka]])=8,"NE",IF(LEN(Tabela_seznam_klasifikacij[[#This Row],[Klasifikacijska številka]])=9,"DA","NAPAKA"))</f>
        <v>NE</v>
      </c>
    </row>
    <row r="378" spans="1:3" x14ac:dyDescent="0.25">
      <c r="A378" t="s">
        <v>552</v>
      </c>
      <c r="B378" t="s">
        <v>659</v>
      </c>
      <c r="C378" s="1" t="str">
        <f>IF(LEN(Tabela_seznam_klasifikacij[[#This Row],[Klasifikacijska številka]])=8,"NE",IF(LEN(Tabela_seznam_klasifikacij[[#This Row],[Klasifikacijska številka]])=9,"DA","NAPAKA"))</f>
        <v>NE</v>
      </c>
    </row>
    <row r="379" spans="1:3" x14ac:dyDescent="0.25">
      <c r="A379" t="s">
        <v>556</v>
      </c>
      <c r="B379" t="s">
        <v>822</v>
      </c>
      <c r="C379" s="1" t="str">
        <f>IF(LEN(Tabela_seznam_klasifikacij[[#This Row],[Klasifikacijska številka]])=8,"NE",IF(LEN(Tabela_seznam_klasifikacij[[#This Row],[Klasifikacijska številka]])=9,"DA","NAPAKA"))</f>
        <v>NE</v>
      </c>
    </row>
    <row r="380" spans="1:3" x14ac:dyDescent="0.25">
      <c r="A380" t="s">
        <v>557</v>
      </c>
      <c r="B380" t="s">
        <v>534</v>
      </c>
      <c r="C380" s="1" t="str">
        <f>IF(LEN(Tabela_seznam_klasifikacij[[#This Row],[Klasifikacijska številka]])=8,"NE",IF(LEN(Tabela_seznam_klasifikacij[[#This Row],[Klasifikacijska številka]])=9,"DA","NAPAKA"))</f>
        <v>NE</v>
      </c>
    </row>
    <row r="381" spans="1:3" x14ac:dyDescent="0.25">
      <c r="A381" t="s">
        <v>558</v>
      </c>
      <c r="B381" t="s">
        <v>823</v>
      </c>
      <c r="C381" s="1" t="str">
        <f>IF(LEN(Tabela_seznam_klasifikacij[[#This Row],[Klasifikacijska številka]])=8,"NE",IF(LEN(Tabela_seznam_klasifikacij[[#This Row],[Klasifikacijska številka]])=9,"DA","NAPAKA"))</f>
        <v>DA</v>
      </c>
    </row>
    <row r="382" spans="1:3" x14ac:dyDescent="0.25">
      <c r="A382" t="s">
        <v>559</v>
      </c>
      <c r="B382" t="s">
        <v>536</v>
      </c>
      <c r="C382" s="1" t="str">
        <f>IF(LEN(Tabela_seznam_klasifikacij[[#This Row],[Klasifikacijska številka]])=8,"NE",IF(LEN(Tabela_seznam_klasifikacij[[#This Row],[Klasifikacijska številka]])=9,"DA","NAPAKA"))</f>
        <v>NE</v>
      </c>
    </row>
    <row r="383" spans="1:3" x14ac:dyDescent="0.25">
      <c r="A383" t="s">
        <v>560</v>
      </c>
      <c r="B383" t="s">
        <v>824</v>
      </c>
      <c r="C383" s="1" t="str">
        <f>IF(LEN(Tabela_seznam_klasifikacij[[#This Row],[Klasifikacijska številka]])=8,"NE",IF(LEN(Tabela_seznam_klasifikacij[[#This Row],[Klasifikacijska številka]])=9,"DA","NAPAKA"))</f>
        <v>DA</v>
      </c>
    </row>
    <row r="384" spans="1:3" x14ac:dyDescent="0.25">
      <c r="A384" t="s">
        <v>561</v>
      </c>
      <c r="B384" t="s">
        <v>830</v>
      </c>
      <c r="C384" s="1" t="str">
        <f>IF(LEN(Tabela_seznam_klasifikacij[[#This Row],[Klasifikacijska številka]])=8,"NE",IF(LEN(Tabela_seznam_klasifikacij[[#This Row],[Klasifikacijska številka]])=9,"DA","NAPAKA"))</f>
        <v>DA</v>
      </c>
    </row>
    <row r="385" spans="1:3" x14ac:dyDescent="0.25">
      <c r="A385" t="s">
        <v>562</v>
      </c>
      <c r="B385" t="s">
        <v>818</v>
      </c>
      <c r="C385" s="1" t="str">
        <f>IF(LEN(Tabela_seznam_klasifikacij[[#This Row],[Klasifikacijska številka]])=8,"NE",IF(LEN(Tabela_seznam_klasifikacij[[#This Row],[Klasifikacijska številka]])=9,"DA","NAPAKA"))</f>
        <v>DA</v>
      </c>
    </row>
    <row r="386" spans="1:3" x14ac:dyDescent="0.25">
      <c r="A386" t="s">
        <v>564</v>
      </c>
      <c r="B386" t="s">
        <v>831</v>
      </c>
      <c r="C386" s="1" t="str">
        <f>IF(LEN(Tabela_seznam_klasifikacij[[#This Row],[Klasifikacijska številka]])=8,"NE",IF(LEN(Tabela_seznam_klasifikacij[[#This Row],[Klasifikacijska številka]])=9,"DA","NAPAKA"))</f>
        <v>NE</v>
      </c>
    </row>
    <row r="387" spans="1:3" x14ac:dyDescent="0.25">
      <c r="A387" t="s">
        <v>563</v>
      </c>
      <c r="B387" t="s">
        <v>659</v>
      </c>
      <c r="C387" s="1" t="str">
        <f>IF(LEN(Tabela_seznam_klasifikacij[[#This Row],[Klasifikacijska številka]])=8,"NE",IF(LEN(Tabela_seznam_klasifikacij[[#This Row],[Klasifikacijska številka]])=9,"DA","NAPAKA"))</f>
        <v>NE</v>
      </c>
    </row>
    <row r="388" spans="1:3" x14ac:dyDescent="0.25">
      <c r="A388" t="s">
        <v>565</v>
      </c>
      <c r="B388" t="s">
        <v>822</v>
      </c>
      <c r="C388" s="1" t="str">
        <f>IF(LEN(Tabela_seznam_klasifikacij[[#This Row],[Klasifikacijska številka]])=8,"NE",IF(LEN(Tabela_seznam_klasifikacij[[#This Row],[Klasifikacijska številka]])=9,"DA","NAPAKA"))</f>
        <v>NE</v>
      </c>
    </row>
    <row r="389" spans="1:3" x14ac:dyDescent="0.25">
      <c r="A389" t="s">
        <v>566</v>
      </c>
      <c r="B389" t="s">
        <v>534</v>
      </c>
      <c r="C389" s="1" t="str">
        <f>IF(LEN(Tabela_seznam_klasifikacij[[#This Row],[Klasifikacijska številka]])=8,"NE",IF(LEN(Tabela_seznam_klasifikacij[[#This Row],[Klasifikacijska številka]])=9,"DA","NAPAKA"))</f>
        <v>NE</v>
      </c>
    </row>
    <row r="390" spans="1:3" x14ac:dyDescent="0.25">
      <c r="A390" t="s">
        <v>567</v>
      </c>
      <c r="B390" t="s">
        <v>824</v>
      </c>
      <c r="C390" s="1" t="str">
        <f>IF(LEN(Tabela_seznam_klasifikacij[[#This Row],[Klasifikacijska številka]])=8,"NE",IF(LEN(Tabela_seznam_klasifikacij[[#This Row],[Klasifikacijska številka]])=9,"DA","NAPAKA"))</f>
        <v>NE</v>
      </c>
    </row>
    <row r="391" spans="1:3" x14ac:dyDescent="0.25">
      <c r="A391" t="s">
        <v>568</v>
      </c>
      <c r="B391" t="s">
        <v>536</v>
      </c>
      <c r="C391" s="1" t="str">
        <f>IF(LEN(Tabela_seznam_klasifikacij[[#This Row],[Klasifikacijska številka]])=8,"NE",IF(LEN(Tabela_seznam_klasifikacij[[#This Row],[Klasifikacijska številka]])=9,"DA","NAPAKA"))</f>
        <v>NE</v>
      </c>
    </row>
    <row r="392" spans="1:3" x14ac:dyDescent="0.25">
      <c r="A392" t="s">
        <v>569</v>
      </c>
      <c r="B392" t="s">
        <v>832</v>
      </c>
      <c r="C392" s="1" t="str">
        <f>IF(LEN(Tabela_seznam_klasifikacij[[#This Row],[Klasifikacijska številka]])=8,"NE",IF(LEN(Tabela_seznam_klasifikacij[[#This Row],[Klasifikacijska številka]])=9,"DA","NAPAKA"))</f>
        <v>NE</v>
      </c>
    </row>
    <row r="393" spans="1:3" x14ac:dyDescent="0.25">
      <c r="A393" t="s">
        <v>570</v>
      </c>
      <c r="B393" t="s">
        <v>818</v>
      </c>
      <c r="C393" s="1" t="str">
        <f>IF(LEN(Tabela_seznam_klasifikacij[[#This Row],[Klasifikacijska številka]])=8,"NE",IF(LEN(Tabela_seznam_klasifikacij[[#This Row],[Klasifikacijska številka]])=9,"DA","NAPAKA"))</f>
        <v>DA</v>
      </c>
    </row>
    <row r="394" spans="1:3" x14ac:dyDescent="0.25">
      <c r="A394" t="s">
        <v>571</v>
      </c>
      <c r="B394" t="s">
        <v>833</v>
      </c>
      <c r="C394" s="1" t="str">
        <f>IF(LEN(Tabela_seznam_klasifikacij[[#This Row],[Klasifikacijska številka]])=8,"NE",IF(LEN(Tabela_seznam_klasifikacij[[#This Row],[Klasifikacijska številka]])=9,"DA","NAPAKA"))</f>
        <v>NE</v>
      </c>
    </row>
    <row r="395" spans="1:3" x14ac:dyDescent="0.25">
      <c r="A395" t="s">
        <v>572</v>
      </c>
      <c r="B395" t="s">
        <v>659</v>
      </c>
      <c r="C395" s="1" t="str">
        <f>IF(LEN(Tabela_seznam_klasifikacij[[#This Row],[Klasifikacijska številka]])=8,"NE",IF(LEN(Tabela_seznam_klasifikacij[[#This Row],[Klasifikacijska številka]])=9,"DA","NAPAKA"))</f>
        <v>NE</v>
      </c>
    </row>
    <row r="396" spans="1:3" x14ac:dyDescent="0.25">
      <c r="A396" t="s">
        <v>574</v>
      </c>
      <c r="B396" t="s">
        <v>573</v>
      </c>
      <c r="C396" s="1" t="str">
        <f>IF(LEN(Tabela_seznam_klasifikacij[[#This Row],[Klasifikacijska številka]])=8,"NE",IF(LEN(Tabela_seznam_klasifikacij[[#This Row],[Klasifikacijska številka]])=9,"DA","NAPAKA"))</f>
        <v>NE</v>
      </c>
    </row>
    <row r="397" spans="1:3" x14ac:dyDescent="0.25">
      <c r="A397" t="s">
        <v>575</v>
      </c>
      <c r="B397" t="s">
        <v>834</v>
      </c>
      <c r="C397" s="1" t="str">
        <f>IF(LEN(Tabela_seznam_klasifikacij[[#This Row],[Klasifikacijska številka]])=8,"NE",IF(LEN(Tabela_seznam_klasifikacij[[#This Row],[Klasifikacijska številka]])=9,"DA","NAPAKA"))</f>
        <v>DA</v>
      </c>
    </row>
    <row r="398" spans="1:3" x14ac:dyDescent="0.25">
      <c r="A398" t="s">
        <v>576</v>
      </c>
      <c r="B398" t="s">
        <v>835</v>
      </c>
      <c r="C398" s="1" t="str">
        <f>IF(LEN(Tabela_seznam_klasifikacij[[#This Row],[Klasifikacijska številka]])=8,"NE",IF(LEN(Tabela_seznam_klasifikacij[[#This Row],[Klasifikacijska številka]])=9,"DA","NAPAKA"))</f>
        <v>NE</v>
      </c>
    </row>
    <row r="399" spans="1:3" x14ac:dyDescent="0.25">
      <c r="A399" t="s">
        <v>577</v>
      </c>
      <c r="B399" t="s">
        <v>807</v>
      </c>
      <c r="C399" s="1" t="str">
        <f>IF(LEN(Tabela_seznam_klasifikacij[[#This Row],[Klasifikacijska številka]])=8,"NE",IF(LEN(Tabela_seznam_klasifikacij[[#This Row],[Klasifikacijska številka]])=9,"DA","NAPAKA"))</f>
        <v>DA</v>
      </c>
    </row>
    <row r="400" spans="1:3" x14ac:dyDescent="0.25">
      <c r="A400" t="s">
        <v>578</v>
      </c>
      <c r="B400" t="s">
        <v>836</v>
      </c>
      <c r="C400" s="1" t="str">
        <f>IF(LEN(Tabela_seznam_klasifikacij[[#This Row],[Klasifikacijska številka]])=8,"NE",IF(LEN(Tabela_seznam_klasifikacij[[#This Row],[Klasifikacijska številka]])=9,"DA","NAPAKA"))</f>
        <v>NE</v>
      </c>
    </row>
    <row r="401" spans="1:3" x14ac:dyDescent="0.25">
      <c r="A401" t="s">
        <v>579</v>
      </c>
      <c r="B401" t="s">
        <v>506</v>
      </c>
      <c r="C401" s="1" t="str">
        <f>IF(LEN(Tabela_seznam_klasifikacij[[#This Row],[Klasifikacijska številka]])=8,"NE",IF(LEN(Tabela_seznam_klasifikacij[[#This Row],[Klasifikacijska številka]])=9,"DA","NAPAKA"))</f>
        <v>DA</v>
      </c>
    </row>
    <row r="402" spans="1:3" x14ac:dyDescent="0.25">
      <c r="A402" t="s">
        <v>580</v>
      </c>
      <c r="B402" t="s">
        <v>837</v>
      </c>
      <c r="C402" s="1" t="str">
        <f>IF(LEN(Tabela_seznam_klasifikacij[[#This Row],[Klasifikacijska številka]])=8,"NE",IF(LEN(Tabela_seznam_klasifikacij[[#This Row],[Klasifikacijska številka]])=9,"DA","NAPAKA"))</f>
        <v>NE</v>
      </c>
    </row>
    <row r="403" spans="1:3" x14ac:dyDescent="0.25">
      <c r="A403" t="s">
        <v>581</v>
      </c>
      <c r="B403" t="s">
        <v>505</v>
      </c>
      <c r="C403" s="1" t="str">
        <f>IF(LEN(Tabela_seznam_klasifikacij[[#This Row],[Klasifikacijska številka]])=8,"NE",IF(LEN(Tabela_seznam_klasifikacij[[#This Row],[Klasifikacijska številka]])=9,"DA","NAPAKA"))</f>
        <v>NE</v>
      </c>
    </row>
    <row r="404" spans="1:3" x14ac:dyDescent="0.25">
      <c r="A404" t="s">
        <v>582</v>
      </c>
      <c r="B404" t="s">
        <v>838</v>
      </c>
      <c r="C404" s="1" t="str">
        <f>IF(LEN(Tabela_seznam_klasifikacij[[#This Row],[Klasifikacijska številka]])=8,"NE",IF(LEN(Tabela_seznam_klasifikacij[[#This Row],[Klasifikacijska številka]])=9,"DA","NAPAKA"))</f>
        <v>DA</v>
      </c>
    </row>
    <row r="405" spans="1:3" x14ac:dyDescent="0.25">
      <c r="A405" t="s">
        <v>583</v>
      </c>
      <c r="B405" t="s">
        <v>839</v>
      </c>
      <c r="C405" s="1" t="str">
        <f>IF(LEN(Tabela_seznam_klasifikacij[[#This Row],[Klasifikacijska številka]])=8,"NE",IF(LEN(Tabela_seznam_klasifikacij[[#This Row],[Klasifikacijska številka]])=9,"DA","NAPAKA"))</f>
        <v>NE</v>
      </c>
    </row>
    <row r="406" spans="1:3" x14ac:dyDescent="0.25">
      <c r="A406" t="s">
        <v>584</v>
      </c>
      <c r="B406" t="s">
        <v>816</v>
      </c>
      <c r="C406" s="1" t="str">
        <f>IF(LEN(Tabela_seznam_klasifikacij[[#This Row],[Klasifikacijska številka]])=8,"NE",IF(LEN(Tabela_seznam_klasifikacij[[#This Row],[Klasifikacijska številka]])=9,"DA","NAPAKA"))</f>
        <v>DA</v>
      </c>
    </row>
    <row r="407" spans="1:3" x14ac:dyDescent="0.25">
      <c r="A407" t="s">
        <v>585</v>
      </c>
      <c r="B407" t="s">
        <v>840</v>
      </c>
      <c r="C407" s="1" t="str">
        <f>IF(LEN(Tabela_seznam_klasifikacij[[#This Row],[Klasifikacijska številka]])=8,"NE",IF(LEN(Tabela_seznam_klasifikacij[[#This Row],[Klasifikacijska številka]])=9,"DA","NAPAKA"))</f>
        <v>NE</v>
      </c>
    </row>
    <row r="408" spans="1:3" x14ac:dyDescent="0.25">
      <c r="A408" t="s">
        <v>586</v>
      </c>
      <c r="B408" t="s">
        <v>818</v>
      </c>
      <c r="C408" s="1" t="str">
        <f>IF(LEN(Tabela_seznam_klasifikacij[[#This Row],[Klasifikacijska številka]])=8,"NE",IF(LEN(Tabela_seznam_klasifikacij[[#This Row],[Klasifikacijska številka]])=9,"DA","NAPAKA"))</f>
        <v>DA</v>
      </c>
    </row>
    <row r="409" spans="1:3" x14ac:dyDescent="0.25">
      <c r="A409" t="s">
        <v>587</v>
      </c>
      <c r="B409" t="s">
        <v>841</v>
      </c>
      <c r="C409" s="1" t="str">
        <f>IF(LEN(Tabela_seznam_klasifikacij[[#This Row],[Klasifikacijska številka]])=8,"NE",IF(LEN(Tabela_seznam_klasifikacij[[#This Row],[Klasifikacijska številka]])=9,"DA","NAPAKA"))</f>
        <v>NE</v>
      </c>
    </row>
    <row r="410" spans="1:3" x14ac:dyDescent="0.25">
      <c r="A410" t="s">
        <v>588</v>
      </c>
      <c r="B410" t="s">
        <v>659</v>
      </c>
      <c r="C410" s="1" t="str">
        <f>IF(LEN(Tabela_seznam_klasifikacij[[#This Row],[Klasifikacijska številka]])=8,"NE",IF(LEN(Tabela_seznam_klasifikacij[[#This Row],[Klasifikacijska številka]])=9,"DA","NAPAKA"))</f>
        <v>NE</v>
      </c>
    </row>
    <row r="411" spans="1:3" x14ac:dyDescent="0.25">
      <c r="A411" t="s">
        <v>591</v>
      </c>
      <c r="B411" t="s">
        <v>842</v>
      </c>
      <c r="C411" s="1" t="str">
        <f>IF(LEN(Tabela_seznam_klasifikacij[[#This Row],[Klasifikacijska številka]])=8,"NE",IF(LEN(Tabela_seznam_klasifikacij[[#This Row],[Klasifikacijska številka]])=9,"DA","NAPAKA"))</f>
        <v>NE</v>
      </c>
    </row>
    <row r="412" spans="1:3" x14ac:dyDescent="0.25">
      <c r="A412" t="s">
        <v>592</v>
      </c>
      <c r="B412" t="s">
        <v>843</v>
      </c>
      <c r="C412" s="1" t="str">
        <f>IF(LEN(Tabela_seznam_klasifikacij[[#This Row],[Klasifikacijska številka]])=8,"NE",IF(LEN(Tabela_seznam_klasifikacij[[#This Row],[Klasifikacijska številka]])=9,"DA","NAPAKA"))</f>
        <v>DA</v>
      </c>
    </row>
    <row r="413" spans="1:3" x14ac:dyDescent="0.25">
      <c r="A413" t="s">
        <v>593</v>
      </c>
      <c r="B413" t="s">
        <v>844</v>
      </c>
      <c r="C413" s="1" t="str">
        <f>IF(LEN(Tabela_seznam_klasifikacij[[#This Row],[Klasifikacijska številka]])=8,"NE",IF(LEN(Tabela_seznam_klasifikacij[[#This Row],[Klasifikacijska številka]])=9,"DA","NAPAKA"))</f>
        <v>NE</v>
      </c>
    </row>
    <row r="414" spans="1:3" x14ac:dyDescent="0.25">
      <c r="A414" t="s">
        <v>594</v>
      </c>
      <c r="B414" t="s">
        <v>845</v>
      </c>
      <c r="C414" s="1" t="str">
        <f>IF(LEN(Tabela_seznam_klasifikacij[[#This Row],[Klasifikacijska številka]])=8,"NE",IF(LEN(Tabela_seznam_klasifikacij[[#This Row],[Klasifikacijska številka]])=9,"DA","NAPAKA"))</f>
        <v>DA</v>
      </c>
    </row>
    <row r="415" spans="1:3" x14ac:dyDescent="0.25">
      <c r="A415" t="s">
        <v>595</v>
      </c>
      <c r="B415" t="s">
        <v>846</v>
      </c>
      <c r="C415" s="1" t="str">
        <f>IF(LEN(Tabela_seznam_klasifikacij[[#This Row],[Klasifikacijska številka]])=8,"NE",IF(LEN(Tabela_seznam_klasifikacij[[#This Row],[Klasifikacijska številka]])=9,"DA","NAPAKA"))</f>
        <v>NE</v>
      </c>
    </row>
    <row r="416" spans="1:3" x14ac:dyDescent="0.25">
      <c r="A416" t="s">
        <v>596</v>
      </c>
      <c r="B416" t="s">
        <v>838</v>
      </c>
      <c r="C416" s="1" t="str">
        <f>IF(LEN(Tabela_seznam_klasifikacij[[#This Row],[Klasifikacijska številka]])=8,"NE",IF(LEN(Tabela_seznam_klasifikacij[[#This Row],[Klasifikacijska številka]])=9,"DA","NAPAKA"))</f>
        <v>DA</v>
      </c>
    </row>
    <row r="417" spans="1:3" x14ac:dyDescent="0.25">
      <c r="A417" t="s">
        <v>597</v>
      </c>
      <c r="B417" t="s">
        <v>847</v>
      </c>
      <c r="C417" s="1" t="str">
        <f>IF(LEN(Tabela_seznam_klasifikacij[[#This Row],[Klasifikacijska številka]])=8,"NE",IF(LEN(Tabela_seznam_klasifikacij[[#This Row],[Klasifikacijska številka]])=9,"DA","NAPAKA"))</f>
        <v>NE</v>
      </c>
    </row>
    <row r="418" spans="1:3" x14ac:dyDescent="0.25">
      <c r="A418" t="s">
        <v>598</v>
      </c>
      <c r="B418" t="s">
        <v>589</v>
      </c>
      <c r="C418" s="1" t="str">
        <f>IF(LEN(Tabela_seznam_klasifikacij[[#This Row],[Klasifikacijska številka]])=8,"NE",IF(LEN(Tabela_seznam_klasifikacij[[#This Row],[Klasifikacijska številka]])=9,"DA","NAPAKA"))</f>
        <v>DA</v>
      </c>
    </row>
    <row r="419" spans="1:3" x14ac:dyDescent="0.25">
      <c r="A419" t="s">
        <v>599</v>
      </c>
      <c r="B419" t="s">
        <v>848</v>
      </c>
      <c r="C419" s="1" t="str">
        <f>IF(LEN(Tabela_seznam_klasifikacij[[#This Row],[Klasifikacijska številka]])=8,"NE",IF(LEN(Tabela_seznam_klasifikacij[[#This Row],[Klasifikacijska številka]])=9,"DA","NAPAKA"))</f>
        <v>NE</v>
      </c>
    </row>
    <row r="420" spans="1:3" x14ac:dyDescent="0.25">
      <c r="A420" t="s">
        <v>600</v>
      </c>
      <c r="B420" t="s">
        <v>590</v>
      </c>
      <c r="C420" s="1" t="str">
        <f>IF(LEN(Tabela_seznam_klasifikacij[[#This Row],[Klasifikacijska številka]])=8,"NE",IF(LEN(Tabela_seznam_klasifikacij[[#This Row],[Klasifikacijska številka]])=9,"DA","NAPAKA"))</f>
        <v>DA</v>
      </c>
    </row>
    <row r="421" spans="1:3" x14ac:dyDescent="0.25">
      <c r="A421" t="s">
        <v>601</v>
      </c>
      <c r="B421" t="s">
        <v>849</v>
      </c>
      <c r="C421" s="1" t="str">
        <f>IF(LEN(Tabela_seznam_klasifikacij[[#This Row],[Klasifikacijska številka]])=8,"NE",IF(LEN(Tabela_seznam_klasifikacij[[#This Row],[Klasifikacijska številka]])=9,"DA","NAPAKA"))</f>
        <v>NE</v>
      </c>
    </row>
    <row r="422" spans="1:3" x14ac:dyDescent="0.25">
      <c r="A422" t="s">
        <v>602</v>
      </c>
      <c r="B422" t="s">
        <v>850</v>
      </c>
      <c r="C422" s="1" t="str">
        <f>IF(LEN(Tabela_seznam_klasifikacij[[#This Row],[Klasifikacijska številka]])=8,"NE",IF(LEN(Tabela_seznam_klasifikacij[[#This Row],[Klasifikacijska številka]])=9,"DA","NAPAKA"))</f>
        <v>DA</v>
      </c>
    </row>
    <row r="423" spans="1:3" x14ac:dyDescent="0.25">
      <c r="A423" t="s">
        <v>603</v>
      </c>
      <c r="B423" t="s">
        <v>851</v>
      </c>
      <c r="C423" s="1" t="str">
        <f>IF(LEN(Tabela_seznam_klasifikacij[[#This Row],[Klasifikacijska številka]])=8,"NE",IF(LEN(Tabela_seznam_klasifikacij[[#This Row],[Klasifikacijska številka]])=9,"DA","NAPAKA"))</f>
        <v>NE</v>
      </c>
    </row>
    <row r="424" spans="1:3" x14ac:dyDescent="0.25">
      <c r="A424" t="s">
        <v>604</v>
      </c>
      <c r="B424" t="s">
        <v>659</v>
      </c>
      <c r="C424" s="1" t="str">
        <f>IF(LEN(Tabela_seznam_klasifikacij[[#This Row],[Klasifikacijska številka]])=8,"NE",IF(LEN(Tabela_seznam_klasifikacij[[#This Row],[Klasifikacijska številka]])=9,"DA","NAPAKA"))</f>
        <v>NE</v>
      </c>
    </row>
    <row r="425" spans="1:3" x14ac:dyDescent="0.25">
      <c r="A425" t="s">
        <v>605</v>
      </c>
      <c r="B425" t="s">
        <v>842</v>
      </c>
      <c r="C425" s="1" t="str">
        <f>IF(LEN(Tabela_seznam_klasifikacij[[#This Row],[Klasifikacijska številka]])=8,"NE",IF(LEN(Tabela_seznam_klasifikacij[[#This Row],[Klasifikacijska številka]])=9,"DA","NAPAKA"))</f>
        <v>NE</v>
      </c>
    </row>
    <row r="426" spans="1:3" x14ac:dyDescent="0.25">
      <c r="A426" t="s">
        <v>606</v>
      </c>
      <c r="B426" t="s">
        <v>843</v>
      </c>
      <c r="C426" s="1" t="str">
        <f>IF(LEN(Tabela_seznam_klasifikacij[[#This Row],[Klasifikacijska številka]])=8,"NE",IF(LEN(Tabela_seznam_klasifikacij[[#This Row],[Klasifikacijska številka]])=9,"DA","NAPAKA"))</f>
        <v>DA</v>
      </c>
    </row>
    <row r="427" spans="1:3" x14ac:dyDescent="0.25">
      <c r="A427" t="s">
        <v>607</v>
      </c>
      <c r="B427" t="s">
        <v>852</v>
      </c>
      <c r="C427" s="1" t="str">
        <f>IF(LEN(Tabela_seznam_klasifikacij[[#This Row],[Klasifikacijska številka]])=8,"NE",IF(LEN(Tabela_seznam_klasifikacij[[#This Row],[Klasifikacijska številka]])=9,"DA","NAPAKA"))</f>
        <v>NE</v>
      </c>
    </row>
    <row r="428" spans="1:3" x14ac:dyDescent="0.25">
      <c r="A428" t="s">
        <v>608</v>
      </c>
      <c r="B428" t="s">
        <v>845</v>
      </c>
      <c r="C428" s="1" t="str">
        <f>IF(LEN(Tabela_seznam_klasifikacij[[#This Row],[Klasifikacijska številka]])=8,"NE",IF(LEN(Tabela_seznam_klasifikacij[[#This Row],[Klasifikacijska številka]])=9,"DA","NAPAKA"))</f>
        <v>DA</v>
      </c>
    </row>
    <row r="429" spans="1:3" x14ac:dyDescent="0.25">
      <c r="A429" t="s">
        <v>609</v>
      </c>
      <c r="B429" t="s">
        <v>853</v>
      </c>
      <c r="C429" s="1" t="str">
        <f>IF(LEN(Tabela_seznam_klasifikacij[[#This Row],[Klasifikacijska številka]])=8,"NE",IF(LEN(Tabela_seznam_klasifikacij[[#This Row],[Klasifikacijska številka]])=9,"DA","NAPAKA"))</f>
        <v>NE</v>
      </c>
    </row>
    <row r="430" spans="1:3" x14ac:dyDescent="0.25">
      <c r="A430" t="s">
        <v>610</v>
      </c>
      <c r="B430" t="s">
        <v>838</v>
      </c>
      <c r="C430" s="1" t="str">
        <f>IF(LEN(Tabela_seznam_klasifikacij[[#This Row],[Klasifikacijska številka]])=8,"NE",IF(LEN(Tabela_seznam_klasifikacij[[#This Row],[Klasifikacijska številka]])=9,"DA","NAPAKA"))</f>
        <v>DA</v>
      </c>
    </row>
    <row r="431" spans="1:3" x14ac:dyDescent="0.25">
      <c r="A431" t="s">
        <v>611</v>
      </c>
      <c r="B431" t="s">
        <v>854</v>
      </c>
      <c r="C431" s="1" t="str">
        <f>IF(LEN(Tabela_seznam_klasifikacij[[#This Row],[Klasifikacijska številka]])=8,"NE",IF(LEN(Tabela_seznam_klasifikacij[[#This Row],[Klasifikacijska številka]])=9,"DA","NAPAKA"))</f>
        <v>NE</v>
      </c>
    </row>
    <row r="432" spans="1:3" x14ac:dyDescent="0.25">
      <c r="A432" t="s">
        <v>612</v>
      </c>
      <c r="B432" t="s">
        <v>589</v>
      </c>
      <c r="C432" s="1" t="str">
        <f>IF(LEN(Tabela_seznam_klasifikacij[[#This Row],[Klasifikacijska številka]])=8,"NE",IF(LEN(Tabela_seznam_klasifikacij[[#This Row],[Klasifikacijska številka]])=9,"DA","NAPAKA"))</f>
        <v>DA</v>
      </c>
    </row>
    <row r="433" spans="1:3" x14ac:dyDescent="0.25">
      <c r="A433" t="s">
        <v>613</v>
      </c>
      <c r="B433" t="s">
        <v>855</v>
      </c>
      <c r="C433" s="1" t="str">
        <f>IF(LEN(Tabela_seznam_klasifikacij[[#This Row],[Klasifikacijska številka]])=8,"NE",IF(LEN(Tabela_seznam_klasifikacij[[#This Row],[Klasifikacijska številka]])=9,"DA","NAPAKA"))</f>
        <v>NE</v>
      </c>
    </row>
    <row r="434" spans="1:3" x14ac:dyDescent="0.25">
      <c r="A434" t="s">
        <v>614</v>
      </c>
      <c r="B434" t="s">
        <v>590</v>
      </c>
      <c r="C434" s="1" t="str">
        <f>IF(LEN(Tabela_seznam_klasifikacij[[#This Row],[Klasifikacijska številka]])=8,"NE",IF(LEN(Tabela_seznam_klasifikacij[[#This Row],[Klasifikacijska številka]])=9,"DA","NAPAKA"))</f>
        <v>DA</v>
      </c>
    </row>
    <row r="435" spans="1:3" x14ac:dyDescent="0.25">
      <c r="A435" t="s">
        <v>615</v>
      </c>
      <c r="B435" t="s">
        <v>856</v>
      </c>
      <c r="C435" s="1" t="str">
        <f>IF(LEN(Tabela_seznam_klasifikacij[[#This Row],[Klasifikacijska številka]])=8,"NE",IF(LEN(Tabela_seznam_klasifikacij[[#This Row],[Klasifikacijska številka]])=9,"DA","NAPAKA"))</f>
        <v>NE</v>
      </c>
    </row>
    <row r="436" spans="1:3" x14ac:dyDescent="0.25">
      <c r="A436" t="s">
        <v>616</v>
      </c>
      <c r="B436" t="s">
        <v>850</v>
      </c>
      <c r="C436" s="1" t="str">
        <f>IF(LEN(Tabela_seznam_klasifikacij[[#This Row],[Klasifikacijska številka]])=8,"NE",IF(LEN(Tabela_seznam_klasifikacij[[#This Row],[Klasifikacijska številka]])=9,"DA","NAPAKA"))</f>
        <v>DA</v>
      </c>
    </row>
    <row r="437" spans="1:3" x14ac:dyDescent="0.25">
      <c r="A437" t="s">
        <v>617</v>
      </c>
      <c r="B437" t="s">
        <v>857</v>
      </c>
      <c r="C437" s="1" t="str">
        <f>IF(LEN(Tabela_seznam_klasifikacij[[#This Row],[Klasifikacijska številka]])=8,"NE",IF(LEN(Tabela_seznam_klasifikacij[[#This Row],[Klasifikacijska številka]])=9,"DA","NAPAKA"))</f>
        <v>NE</v>
      </c>
    </row>
    <row r="438" spans="1:3" x14ac:dyDescent="0.25">
      <c r="A438" t="s">
        <v>618</v>
      </c>
      <c r="B438" t="s">
        <v>659</v>
      </c>
      <c r="C438" s="1" t="str">
        <f>IF(LEN(Tabela_seznam_klasifikacij[[#This Row],[Klasifikacijska številka]])=8,"NE",IF(LEN(Tabela_seznam_klasifikacij[[#This Row],[Klasifikacijska številka]])=9,"DA","NAPAKA"))</f>
        <v>NE</v>
      </c>
    </row>
    <row r="439" spans="1:3" x14ac:dyDescent="0.25">
      <c r="A439" t="s">
        <v>620</v>
      </c>
      <c r="B439" t="s">
        <v>619</v>
      </c>
      <c r="C439" s="1" t="str">
        <f>IF(LEN(Tabela_seznam_klasifikacij[[#This Row],[Klasifikacijska številka]])=8,"NE",IF(LEN(Tabela_seznam_klasifikacij[[#This Row],[Klasifikacijska številka]])=9,"DA","NAPAKA"))</f>
        <v>NE</v>
      </c>
    </row>
    <row r="440" spans="1:3" x14ac:dyDescent="0.25">
      <c r="A440" t="s">
        <v>621</v>
      </c>
      <c r="B440" t="s">
        <v>573</v>
      </c>
      <c r="C440" s="1" t="str">
        <f>IF(LEN(Tabela_seznam_klasifikacij[[#This Row],[Klasifikacijska številka]])=8,"NE",IF(LEN(Tabela_seznam_klasifikacij[[#This Row],[Klasifikacijska številka]])=9,"DA","NAPAKA"))</f>
        <v>NE</v>
      </c>
    </row>
    <row r="441" spans="1:3" x14ac:dyDescent="0.25">
      <c r="A441" t="s">
        <v>65</v>
      </c>
      <c r="B441" t="s">
        <v>858</v>
      </c>
      <c r="C441" s="1" t="str">
        <f>IF(LEN(Tabela_seznam_klasifikacij[[#This Row],[Klasifikacijska številka]])=8,"NE",IF(LEN(Tabela_seznam_klasifikacij[[#This Row],[Klasifikacijska številka]])=9,"DA","NAPAKA"))</f>
        <v>DA</v>
      </c>
    </row>
    <row r="442" spans="1:3" x14ac:dyDescent="0.25">
      <c r="A442" t="s">
        <v>622</v>
      </c>
      <c r="B442" t="s">
        <v>859</v>
      </c>
      <c r="C442" s="1" t="str">
        <f>IF(LEN(Tabela_seznam_klasifikacij[[#This Row],[Klasifikacijska številka]])=8,"NE",IF(LEN(Tabela_seznam_klasifikacij[[#This Row],[Klasifikacijska številka]])=9,"DA","NAPAKA"))</f>
        <v>NE</v>
      </c>
    </row>
    <row r="443" spans="1:3" x14ac:dyDescent="0.25">
      <c r="A443" t="s">
        <v>623</v>
      </c>
      <c r="B443" t="s">
        <v>860</v>
      </c>
      <c r="C443" s="1" t="str">
        <f>IF(LEN(Tabela_seznam_klasifikacij[[#This Row],[Klasifikacijska številka]])=8,"NE",IF(LEN(Tabela_seznam_klasifikacij[[#This Row],[Klasifikacijska številka]])=9,"DA","NAPAKA"))</f>
        <v>DA</v>
      </c>
    </row>
    <row r="444" spans="1:3" x14ac:dyDescent="0.25">
      <c r="A444" t="s">
        <v>624</v>
      </c>
      <c r="B444" t="s">
        <v>861</v>
      </c>
      <c r="C444" s="1" t="str">
        <f>IF(LEN(Tabela_seznam_klasifikacij[[#This Row],[Klasifikacijska številka]])=8,"NE",IF(LEN(Tabela_seznam_klasifikacij[[#This Row],[Klasifikacijska številka]])=9,"DA","NAPAKA"))</f>
        <v>NE</v>
      </c>
    </row>
    <row r="445" spans="1:3" x14ac:dyDescent="0.25">
      <c r="A445" t="s">
        <v>66</v>
      </c>
      <c r="B445" t="s">
        <v>862</v>
      </c>
      <c r="C445" s="1" t="str">
        <f>IF(LEN(Tabela_seznam_klasifikacij[[#This Row],[Klasifikacijska številka]])=8,"NE",IF(LEN(Tabela_seznam_klasifikacij[[#This Row],[Klasifikacijska številka]])=9,"DA","NAPAKA"))</f>
        <v>DA</v>
      </c>
    </row>
    <row r="446" spans="1:3" x14ac:dyDescent="0.25">
      <c r="A446" t="s">
        <v>625</v>
      </c>
      <c r="B446" t="s">
        <v>863</v>
      </c>
      <c r="C446" s="1" t="str">
        <f>IF(LEN(Tabela_seznam_klasifikacij[[#This Row],[Klasifikacijska številka]])=8,"NE",IF(LEN(Tabela_seznam_klasifikacij[[#This Row],[Klasifikacijska številka]])=9,"DA","NAPAKA"))</f>
        <v>NE</v>
      </c>
    </row>
    <row r="447" spans="1:3" x14ac:dyDescent="0.25">
      <c r="A447" t="s">
        <v>1216</v>
      </c>
      <c r="B447" t="s">
        <v>814</v>
      </c>
      <c r="C447" s="1" t="str">
        <f>IF(LEN(Tabela_seznam_klasifikacij[[#This Row],[Klasifikacijska številka]])=8,"NE",IF(LEN(Tabela_seznam_klasifikacij[[#This Row],[Klasifikacijska številka]])=9,"DA","NAPAKA"))</f>
        <v>DA</v>
      </c>
    </row>
    <row r="448" spans="1:3" x14ac:dyDescent="0.25">
      <c r="A448" t="s">
        <v>626</v>
      </c>
      <c r="B448" t="s">
        <v>864</v>
      </c>
      <c r="C448" s="1" t="str">
        <f>IF(LEN(Tabela_seznam_klasifikacij[[#This Row],[Klasifikacijska številka]])=8,"NE",IF(LEN(Tabela_seznam_klasifikacij[[#This Row],[Klasifikacijska številka]])=9,"DA","NAPAKA"))</f>
        <v>NE</v>
      </c>
    </row>
    <row r="449" spans="1:3" x14ac:dyDescent="0.25">
      <c r="A449" t="s">
        <v>627</v>
      </c>
      <c r="B449" t="s">
        <v>816</v>
      </c>
      <c r="C449" s="1" t="str">
        <f>IF(LEN(Tabela_seznam_klasifikacij[[#This Row],[Klasifikacijska številka]])=8,"NE",IF(LEN(Tabela_seznam_klasifikacij[[#This Row],[Klasifikacijska številka]])=9,"DA","NAPAKA"))</f>
        <v>DA</v>
      </c>
    </row>
    <row r="450" spans="1:3" x14ac:dyDescent="0.25">
      <c r="A450" t="s">
        <v>628</v>
      </c>
      <c r="B450" t="s">
        <v>865</v>
      </c>
      <c r="C450" s="1" t="str">
        <f>IF(LEN(Tabela_seznam_klasifikacij[[#This Row],[Klasifikacijska številka]])=8,"NE",IF(LEN(Tabela_seznam_klasifikacij[[#This Row],[Klasifikacijska številka]])=9,"DA","NAPAKA"))</f>
        <v>NE</v>
      </c>
    </row>
    <row r="451" spans="1:3" x14ac:dyDescent="0.25">
      <c r="A451" t="s">
        <v>67</v>
      </c>
      <c r="B451" t="s">
        <v>866</v>
      </c>
      <c r="C451" s="1" t="str">
        <f>IF(LEN(Tabela_seznam_klasifikacij[[#This Row],[Klasifikacijska številka]])=8,"NE",IF(LEN(Tabela_seznam_klasifikacij[[#This Row],[Klasifikacijska številka]])=9,"DA","NAPAKA"))</f>
        <v>DA</v>
      </c>
    </row>
    <row r="452" spans="1:3" x14ac:dyDescent="0.25">
      <c r="A452" t="s">
        <v>629</v>
      </c>
      <c r="B452" t="s">
        <v>867</v>
      </c>
      <c r="C452" s="1" t="str">
        <f>IF(LEN(Tabela_seznam_klasifikacij[[#This Row],[Klasifikacijska številka]])=8,"NE",IF(LEN(Tabela_seznam_klasifikacij[[#This Row],[Klasifikacijska številka]])=9,"DA","NAPAKA"))</f>
        <v>NE</v>
      </c>
    </row>
    <row r="453" spans="1:3" x14ac:dyDescent="0.25">
      <c r="A453" t="s">
        <v>630</v>
      </c>
      <c r="B453" t="s">
        <v>659</v>
      </c>
      <c r="C453" s="1" t="str">
        <f>IF(LEN(Tabela_seznam_klasifikacij[[#This Row],[Klasifikacijska številka]])=8,"NE",IF(LEN(Tabela_seznam_klasifikacij[[#This Row],[Klasifikacijska številka]])=9,"DA","NAPAKA"))</f>
        <v>NE</v>
      </c>
    </row>
    <row r="454" spans="1:3" x14ac:dyDescent="0.25">
      <c r="A454" t="s">
        <v>631</v>
      </c>
      <c r="B454" t="s">
        <v>868</v>
      </c>
      <c r="C454" s="1" t="str">
        <f>IF(LEN(Tabela_seznam_klasifikacij[[#This Row],[Klasifikacijska številka]])=8,"NE",IF(LEN(Tabela_seznam_klasifikacij[[#This Row],[Klasifikacijska številka]])=9,"DA","NAPAKA"))</f>
        <v>NE</v>
      </c>
    </row>
    <row r="455" spans="1:3" x14ac:dyDescent="0.25">
      <c r="A455" t="s">
        <v>632</v>
      </c>
      <c r="B455" t="s">
        <v>573</v>
      </c>
      <c r="C455" s="1" t="str">
        <f>IF(LEN(Tabela_seznam_klasifikacij[[#This Row],[Klasifikacijska številka]])=8,"NE",IF(LEN(Tabela_seznam_klasifikacij[[#This Row],[Klasifikacijska številka]])=9,"DA","NAPAKA"))</f>
        <v>NE</v>
      </c>
    </row>
    <row r="456" spans="1:3" x14ac:dyDescent="0.25">
      <c r="A456" t="s">
        <v>633</v>
      </c>
      <c r="B456" t="s">
        <v>825</v>
      </c>
      <c r="C456" s="1" t="str">
        <f>IF(LEN(Tabela_seznam_klasifikacij[[#This Row],[Klasifikacijska številka]])=8,"NE",IF(LEN(Tabela_seznam_klasifikacij[[#This Row],[Klasifikacijska številka]])=9,"DA","NAPAKA"))</f>
        <v>NE</v>
      </c>
    </row>
    <row r="457" spans="1:3" x14ac:dyDescent="0.25">
      <c r="A457" t="s">
        <v>634</v>
      </c>
      <c r="B457" t="s">
        <v>869</v>
      </c>
      <c r="C457" s="1" t="str">
        <f>IF(LEN(Tabela_seznam_klasifikacij[[#This Row],[Klasifikacijska številka]])=8,"NE",IF(LEN(Tabela_seznam_klasifikacij[[#This Row],[Klasifikacijska številka]])=9,"DA","NAPAKA"))</f>
        <v>NE</v>
      </c>
    </row>
    <row r="458" spans="1:3" x14ac:dyDescent="0.25">
      <c r="A458" t="s">
        <v>635</v>
      </c>
      <c r="B458" t="s">
        <v>870</v>
      </c>
      <c r="C458" s="1" t="str">
        <f>IF(LEN(Tabela_seznam_klasifikacij[[#This Row],[Klasifikacijska številka]])=8,"NE",IF(LEN(Tabela_seznam_klasifikacij[[#This Row],[Klasifikacijska številka]])=9,"DA","NAPAKA"))</f>
        <v>NE</v>
      </c>
    </row>
    <row r="459" spans="1:3" x14ac:dyDescent="0.25">
      <c r="A459" t="s">
        <v>1217</v>
      </c>
      <c r="B459" t="s">
        <v>814</v>
      </c>
      <c r="C459" s="1" t="str">
        <f>IF(LEN(Tabela_seznam_klasifikacij[[#This Row],[Klasifikacijska številka]])=8,"NE",IF(LEN(Tabela_seznam_klasifikacij[[#This Row],[Klasifikacijska številka]])=9,"DA","NAPAKA"))</f>
        <v>DA</v>
      </c>
    </row>
    <row r="460" spans="1:3" x14ac:dyDescent="0.25">
      <c r="A460" t="s">
        <v>636</v>
      </c>
      <c r="B460" t="s">
        <v>871</v>
      </c>
      <c r="C460" s="1" t="str">
        <f>IF(LEN(Tabela_seznam_klasifikacij[[#This Row],[Klasifikacijska številka]])=8,"NE",IF(LEN(Tabela_seznam_klasifikacij[[#This Row],[Klasifikacijska številka]])=9,"DA","NAPAKA"))</f>
        <v>NE</v>
      </c>
    </row>
    <row r="461" spans="1:3" x14ac:dyDescent="0.25">
      <c r="A461" t="s">
        <v>637</v>
      </c>
      <c r="B461" t="s">
        <v>872</v>
      </c>
      <c r="C461" s="1" t="str">
        <f>IF(LEN(Tabela_seznam_klasifikacij[[#This Row],[Klasifikacijska številka]])=8,"NE",IF(LEN(Tabela_seznam_klasifikacij[[#This Row],[Klasifikacijska številka]])=9,"DA","NAPAKA"))</f>
        <v>DA</v>
      </c>
    </row>
    <row r="462" spans="1:3" x14ac:dyDescent="0.25">
      <c r="A462" t="s">
        <v>638</v>
      </c>
      <c r="B462" t="s">
        <v>873</v>
      </c>
      <c r="C462" s="1" t="str">
        <f>IF(LEN(Tabela_seznam_klasifikacij[[#This Row],[Klasifikacijska številka]])=8,"NE",IF(LEN(Tabela_seznam_klasifikacij[[#This Row],[Klasifikacijska številka]])=9,"DA","NAPAKA"))</f>
        <v>NE</v>
      </c>
    </row>
    <row r="463" spans="1:3" x14ac:dyDescent="0.25">
      <c r="A463" t="s">
        <v>639</v>
      </c>
      <c r="B463" t="s">
        <v>676</v>
      </c>
      <c r="C463" s="1" t="str">
        <f>IF(LEN(Tabela_seznam_klasifikacij[[#This Row],[Klasifikacijska številka]])=8,"NE",IF(LEN(Tabela_seznam_klasifikacij[[#This Row],[Klasifikacijska številka]])=9,"DA","NAPAKA"))</f>
        <v>NE</v>
      </c>
    </row>
    <row r="464" spans="1:3" x14ac:dyDescent="0.25">
      <c r="A464" t="s">
        <v>640</v>
      </c>
      <c r="B464" t="s">
        <v>659</v>
      </c>
      <c r="C464" s="1" t="str">
        <f>IF(LEN(Tabela_seznam_klasifikacij[[#This Row],[Klasifikacijska številka]])=8,"NE",IF(LEN(Tabela_seznam_klasifikacij[[#This Row],[Klasifikacijska številka]])=9,"DA","NAPAKA"))</f>
        <v>NE</v>
      </c>
    </row>
    <row r="465" spans="1:3" x14ac:dyDescent="0.25">
      <c r="A465" t="s">
        <v>643</v>
      </c>
      <c r="B465" t="s">
        <v>868</v>
      </c>
      <c r="C465" s="1" t="str">
        <f>IF(LEN(Tabela_seznam_klasifikacij[[#This Row],[Klasifikacijska številka]])=8,"NE",IF(LEN(Tabela_seznam_klasifikacij[[#This Row],[Klasifikacijska številka]])=9,"DA","NAPAKA"))</f>
        <v>NE</v>
      </c>
    </row>
    <row r="466" spans="1:3" x14ac:dyDescent="0.25">
      <c r="A466" t="s">
        <v>644</v>
      </c>
      <c r="B466" t="s">
        <v>641</v>
      </c>
      <c r="C466" s="1" t="str">
        <f>IF(LEN(Tabela_seznam_klasifikacij[[#This Row],[Klasifikacijska številka]])=8,"NE",IF(LEN(Tabela_seznam_klasifikacij[[#This Row],[Klasifikacijska številka]])=9,"DA","NAPAKA"))</f>
        <v>NE</v>
      </c>
    </row>
    <row r="467" spans="1:3" x14ac:dyDescent="0.25">
      <c r="A467" t="s">
        <v>645</v>
      </c>
      <c r="B467" t="s">
        <v>642</v>
      </c>
      <c r="C467" s="1" t="str">
        <f>IF(LEN(Tabela_seznam_klasifikacij[[#This Row],[Klasifikacijska številka]])=8,"NE",IF(LEN(Tabela_seznam_klasifikacij[[#This Row],[Klasifikacijska številka]])=9,"DA","NAPAKA"))</f>
        <v>NE</v>
      </c>
    </row>
    <row r="468" spans="1:3" x14ac:dyDescent="0.25">
      <c r="A468" t="s">
        <v>646</v>
      </c>
      <c r="B468" t="s">
        <v>825</v>
      </c>
      <c r="C468" s="1" t="str">
        <f>IF(LEN(Tabela_seznam_klasifikacij[[#This Row],[Klasifikacijska številka]])=8,"NE",IF(LEN(Tabela_seznam_klasifikacij[[#This Row],[Klasifikacijska številka]])=9,"DA","NAPAKA"))</f>
        <v>NE</v>
      </c>
    </row>
    <row r="469" spans="1:3" x14ac:dyDescent="0.25">
      <c r="A469" t="s">
        <v>647</v>
      </c>
      <c r="B469" t="s">
        <v>874</v>
      </c>
      <c r="C469" s="1" t="str">
        <f>IF(LEN(Tabela_seznam_klasifikacij[[#This Row],[Klasifikacijska številka]])=8,"NE",IF(LEN(Tabela_seznam_klasifikacij[[#This Row],[Klasifikacijska številka]])=9,"DA","NAPAKA"))</f>
        <v>DA</v>
      </c>
    </row>
    <row r="470" spans="1:3" x14ac:dyDescent="0.25">
      <c r="A470" t="s">
        <v>648</v>
      </c>
      <c r="B470" t="s">
        <v>875</v>
      </c>
      <c r="C470" s="1" t="str">
        <f>IF(LEN(Tabela_seznam_klasifikacij[[#This Row],[Klasifikacijska številka]])=8,"NE",IF(LEN(Tabela_seznam_klasifikacij[[#This Row],[Klasifikacijska številka]])=9,"DA","NAPAKA"))</f>
        <v>NE</v>
      </c>
    </row>
    <row r="471" spans="1:3" x14ac:dyDescent="0.25">
      <c r="A471" t="s">
        <v>649</v>
      </c>
      <c r="B471" t="s">
        <v>876</v>
      </c>
      <c r="C471" s="1" t="str">
        <f>IF(LEN(Tabela_seznam_klasifikacij[[#This Row],[Klasifikacijska številka]])=8,"NE",IF(LEN(Tabela_seznam_klasifikacij[[#This Row],[Klasifikacijska številka]])=9,"DA","NAPAKA"))</f>
        <v>NE</v>
      </c>
    </row>
    <row r="472" spans="1:3" x14ac:dyDescent="0.25">
      <c r="A472" t="s">
        <v>650</v>
      </c>
      <c r="B472" t="s">
        <v>814</v>
      </c>
      <c r="C472" s="1" t="str">
        <f>IF(LEN(Tabela_seznam_klasifikacij[[#This Row],[Klasifikacijska številka]])=8,"NE",IF(LEN(Tabela_seznam_klasifikacij[[#This Row],[Klasifikacijska številka]])=9,"DA","NAPAKA"))</f>
        <v>DA</v>
      </c>
    </row>
    <row r="473" spans="1:3" x14ac:dyDescent="0.25">
      <c r="A473" t="s">
        <v>1504</v>
      </c>
      <c r="B473" t="s">
        <v>877</v>
      </c>
      <c r="C473" s="1" t="str">
        <f>IF(LEN(Tabela_seznam_klasifikacij[[#This Row],[Klasifikacijska številka]])=8,"NE",IF(LEN(Tabela_seznam_klasifikacij[[#This Row],[Klasifikacijska številka]])=9,"DA","NAPAKA"))</f>
        <v>NE</v>
      </c>
    </row>
    <row r="474" spans="1:3" x14ac:dyDescent="0.25">
      <c r="A474" t="s">
        <v>651</v>
      </c>
      <c r="B474" t="s">
        <v>1498</v>
      </c>
      <c r="C474" s="1" t="str">
        <f>IF(LEN(Tabela_seznam_klasifikacij[[#This Row],[Klasifikacijska številka]])=8,"NE",IF(LEN(Tabela_seznam_klasifikacij[[#This Row],[Klasifikacijska številka]])=9,"DA","NAPAKA"))</f>
        <v>NE</v>
      </c>
    </row>
    <row r="475" spans="1:3" x14ac:dyDescent="0.25">
      <c r="A475" t="s">
        <v>652</v>
      </c>
      <c r="B475" t="s">
        <v>659</v>
      </c>
      <c r="C475" s="1" t="str">
        <f>IF(LEN(Tabela_seznam_klasifikacij[[#This Row],[Klasifikacijska številka]])=8,"NE",IF(LEN(Tabela_seznam_klasifikacij[[#This Row],[Klasifikacijska številka]])=9,"DA","NAPAKA"))</f>
        <v>NE</v>
      </c>
    </row>
    <row r="476" spans="1:3" x14ac:dyDescent="0.25">
      <c r="A476" t="s">
        <v>653</v>
      </c>
      <c r="B476" t="s">
        <v>878</v>
      </c>
      <c r="C476" s="1" t="str">
        <f>IF(LEN(Tabela_seznam_klasifikacij[[#This Row],[Klasifikacijska številka]])=8,"NE",IF(LEN(Tabela_seznam_klasifikacij[[#This Row],[Klasifikacijska številka]])=9,"DA","NAPAKA"))</f>
        <v>DA</v>
      </c>
    </row>
    <row r="477" spans="1:3" x14ac:dyDescent="0.25">
      <c r="A477" t="s">
        <v>1218</v>
      </c>
      <c r="B477" t="s">
        <v>879</v>
      </c>
      <c r="C477" s="1" t="str">
        <f>IF(LEN(Tabela_seznam_klasifikacij[[#This Row],[Klasifikacijska številka]])=8,"NE",IF(LEN(Tabela_seznam_klasifikacij[[#This Row],[Klasifikacijska številka]])=9,"DA","NAPAKA"))</f>
        <v>DA</v>
      </c>
    </row>
    <row r="478" spans="1:3" x14ac:dyDescent="0.25">
      <c r="A478" t="s">
        <v>1219</v>
      </c>
      <c r="B478" t="s">
        <v>880</v>
      </c>
      <c r="C478" s="1" t="str">
        <f>IF(LEN(Tabela_seznam_klasifikacij[[#This Row],[Klasifikacijska številka]])=8,"NE",IF(LEN(Tabela_seznam_klasifikacij[[#This Row],[Klasifikacijska številka]])=9,"DA","NAPAKA"))</f>
        <v>DA</v>
      </c>
    </row>
    <row r="479" spans="1:3" x14ac:dyDescent="0.25">
      <c r="A479" t="s">
        <v>1220</v>
      </c>
      <c r="B479" t="s">
        <v>881</v>
      </c>
      <c r="C479" s="1" t="str">
        <f>IF(LEN(Tabela_seznam_klasifikacij[[#This Row],[Klasifikacijska številka]])=8,"NE",IF(LEN(Tabela_seznam_klasifikacij[[#This Row],[Klasifikacijska številka]])=9,"DA","NAPAKA"))</f>
        <v>DA</v>
      </c>
    </row>
    <row r="480" spans="1:3" x14ac:dyDescent="0.25">
      <c r="A480" t="s">
        <v>181</v>
      </c>
      <c r="B480" t="s">
        <v>882</v>
      </c>
      <c r="C480" s="1" t="str">
        <f>IF(LEN(Tabela_seznam_klasifikacij[[#This Row],[Klasifikacijska številka]])=8,"NE",IF(LEN(Tabela_seznam_klasifikacij[[#This Row],[Klasifikacijska številka]])=9,"DA","NAPAKA"))</f>
        <v>DA</v>
      </c>
    </row>
    <row r="481" spans="1:3" x14ac:dyDescent="0.25">
      <c r="A481" t="s">
        <v>182</v>
      </c>
      <c r="B481" t="s">
        <v>883</v>
      </c>
      <c r="C481" s="1" t="str">
        <f>IF(LEN(Tabela_seznam_klasifikacij[[#This Row],[Klasifikacijska številka]])=8,"NE",IF(LEN(Tabela_seznam_klasifikacij[[#This Row],[Klasifikacijska številka]])=9,"DA","NAPAKA"))</f>
        <v>DA</v>
      </c>
    </row>
    <row r="482" spans="1:3" x14ac:dyDescent="0.25">
      <c r="A482" t="s">
        <v>1221</v>
      </c>
      <c r="B482" t="s">
        <v>884</v>
      </c>
      <c r="C482" s="1" t="str">
        <f>IF(LEN(Tabela_seznam_klasifikacij[[#This Row],[Klasifikacijska številka]])=8,"NE",IF(LEN(Tabela_seznam_klasifikacij[[#This Row],[Klasifikacijska številka]])=9,"DA","NAPAKA"))</f>
        <v>NE</v>
      </c>
    </row>
    <row r="483" spans="1:3" x14ac:dyDescent="0.25">
      <c r="A483" t="s">
        <v>1222</v>
      </c>
      <c r="B483" t="s">
        <v>885</v>
      </c>
      <c r="C483" s="1" t="str">
        <f>IF(LEN(Tabela_seznam_klasifikacij[[#This Row],[Klasifikacijska številka]])=8,"NE",IF(LEN(Tabela_seznam_klasifikacij[[#This Row],[Klasifikacijska številka]])=9,"DA","NAPAKA"))</f>
        <v>DA</v>
      </c>
    </row>
    <row r="484" spans="1:3" x14ac:dyDescent="0.25">
      <c r="A484" t="s">
        <v>1223</v>
      </c>
      <c r="B484" t="s">
        <v>886</v>
      </c>
      <c r="C484" s="1" t="str">
        <f>IF(LEN(Tabela_seznam_klasifikacij[[#This Row],[Klasifikacijska številka]])=8,"NE",IF(LEN(Tabela_seznam_klasifikacij[[#This Row],[Klasifikacijska številka]])=9,"DA","NAPAKA"))</f>
        <v>NE</v>
      </c>
    </row>
    <row r="485" spans="1:3" x14ac:dyDescent="0.25">
      <c r="A485" t="s">
        <v>1224</v>
      </c>
      <c r="B485" t="s">
        <v>887</v>
      </c>
      <c r="C485" s="1" t="str">
        <f>IF(LEN(Tabela_seznam_klasifikacij[[#This Row],[Klasifikacijska številka]])=8,"NE",IF(LEN(Tabela_seznam_klasifikacij[[#This Row],[Klasifikacijska številka]])=9,"DA","NAPAKA"))</f>
        <v>DA</v>
      </c>
    </row>
    <row r="486" spans="1:3" x14ac:dyDescent="0.25">
      <c r="A486" t="s">
        <v>1225</v>
      </c>
      <c r="B486" t="s">
        <v>888</v>
      </c>
      <c r="C486" s="1" t="str">
        <f>IF(LEN(Tabela_seznam_klasifikacij[[#This Row],[Klasifikacijska številka]])=8,"NE",IF(LEN(Tabela_seznam_klasifikacij[[#This Row],[Klasifikacijska številka]])=9,"DA","NAPAKA"))</f>
        <v>NE</v>
      </c>
    </row>
    <row r="487" spans="1:3" x14ac:dyDescent="0.25">
      <c r="A487" t="s">
        <v>1226</v>
      </c>
      <c r="B487" t="s">
        <v>889</v>
      </c>
      <c r="C487" s="1" t="str">
        <f>IF(LEN(Tabela_seznam_klasifikacij[[#This Row],[Klasifikacijska številka]])=8,"NE",IF(LEN(Tabela_seznam_klasifikacij[[#This Row],[Klasifikacijska številka]])=9,"DA","NAPAKA"))</f>
        <v>DA</v>
      </c>
    </row>
    <row r="488" spans="1:3" x14ac:dyDescent="0.25">
      <c r="A488" t="s">
        <v>1227</v>
      </c>
      <c r="B488" t="s">
        <v>890</v>
      </c>
      <c r="C488" s="1" t="str">
        <f>IF(LEN(Tabela_seznam_klasifikacij[[#This Row],[Klasifikacijska številka]])=8,"NE",IF(LEN(Tabela_seznam_klasifikacij[[#This Row],[Klasifikacijska številka]])=9,"DA","NAPAKA"))</f>
        <v>DA</v>
      </c>
    </row>
    <row r="489" spans="1:3" x14ac:dyDescent="0.25">
      <c r="A489" t="s">
        <v>1228</v>
      </c>
      <c r="B489" t="s">
        <v>891</v>
      </c>
      <c r="C489" s="1" t="str">
        <f>IF(LEN(Tabela_seznam_klasifikacij[[#This Row],[Klasifikacijska številka]])=8,"NE",IF(LEN(Tabela_seznam_klasifikacij[[#This Row],[Klasifikacijska številka]])=9,"DA","NAPAKA"))</f>
        <v>DA</v>
      </c>
    </row>
    <row r="490" spans="1:3" x14ac:dyDescent="0.25">
      <c r="A490" t="s">
        <v>1229</v>
      </c>
      <c r="B490" t="s">
        <v>659</v>
      </c>
      <c r="C490" s="1" t="str">
        <f>IF(LEN(Tabela_seznam_klasifikacij[[#This Row],[Klasifikacijska številka]])=8,"NE",IF(LEN(Tabela_seznam_klasifikacij[[#This Row],[Klasifikacijska številka]])=9,"DA","NAPAKA"))</f>
        <v>NE</v>
      </c>
    </row>
    <row r="491" spans="1:3" x14ac:dyDescent="0.25">
      <c r="A491" t="s">
        <v>1230</v>
      </c>
      <c r="B491" t="s">
        <v>892</v>
      </c>
      <c r="C491" s="1" t="str">
        <f>IF(LEN(Tabela_seznam_klasifikacij[[#This Row],[Klasifikacijska številka]])=8,"NE",IF(LEN(Tabela_seznam_klasifikacij[[#This Row],[Klasifikacijska številka]])=9,"DA","NAPAKA"))</f>
        <v>DA</v>
      </c>
    </row>
    <row r="492" spans="1:3" x14ac:dyDescent="0.25">
      <c r="A492" t="s">
        <v>1231</v>
      </c>
      <c r="B492" t="s">
        <v>893</v>
      </c>
      <c r="C492" s="1" t="str">
        <f>IF(LEN(Tabela_seznam_klasifikacij[[#This Row],[Klasifikacijska številka]])=8,"NE",IF(LEN(Tabela_seznam_klasifikacij[[#This Row],[Klasifikacijska številka]])=9,"DA","NAPAKA"))</f>
        <v>NE</v>
      </c>
    </row>
    <row r="493" spans="1:3" x14ac:dyDescent="0.25">
      <c r="A493" t="s">
        <v>1232</v>
      </c>
      <c r="B493" t="s">
        <v>894</v>
      </c>
      <c r="C493" s="1" t="str">
        <f>IF(LEN(Tabela_seznam_klasifikacij[[#This Row],[Klasifikacijska številka]])=8,"NE",IF(LEN(Tabela_seznam_klasifikacij[[#This Row],[Klasifikacijska številka]])=9,"DA","NAPAKA"))</f>
        <v>DA</v>
      </c>
    </row>
    <row r="494" spans="1:3" x14ac:dyDescent="0.25">
      <c r="A494" t="s">
        <v>1233</v>
      </c>
      <c r="B494" t="s">
        <v>895</v>
      </c>
      <c r="C494" s="1" t="str">
        <f>IF(LEN(Tabela_seznam_klasifikacij[[#This Row],[Klasifikacijska številka]])=8,"NE",IF(LEN(Tabela_seznam_klasifikacij[[#This Row],[Klasifikacijska številka]])=9,"DA","NAPAKA"))</f>
        <v>NE</v>
      </c>
    </row>
    <row r="495" spans="1:3" x14ac:dyDescent="0.25">
      <c r="A495" t="s">
        <v>1234</v>
      </c>
      <c r="B495" t="s">
        <v>891</v>
      </c>
      <c r="C495" s="1" t="str">
        <f>IF(LEN(Tabela_seznam_klasifikacij[[#This Row],[Klasifikacijska številka]])=8,"NE",IF(LEN(Tabela_seznam_klasifikacij[[#This Row],[Klasifikacijska številka]])=9,"DA","NAPAKA"))</f>
        <v>DA</v>
      </c>
    </row>
    <row r="496" spans="1:3" x14ac:dyDescent="0.25">
      <c r="A496" t="s">
        <v>1235</v>
      </c>
      <c r="B496" t="s">
        <v>659</v>
      </c>
      <c r="C496" s="1" t="str">
        <f>IF(LEN(Tabela_seznam_klasifikacij[[#This Row],[Klasifikacijska številka]])=8,"NE",IF(LEN(Tabela_seznam_klasifikacij[[#This Row],[Klasifikacijska številka]])=9,"DA","NAPAKA"))</f>
        <v>NE</v>
      </c>
    </row>
    <row r="497" spans="1:3" x14ac:dyDescent="0.25">
      <c r="A497" t="s">
        <v>1236</v>
      </c>
      <c r="B497" t="s">
        <v>896</v>
      </c>
      <c r="C497" s="1" t="str">
        <f>IF(LEN(Tabela_seznam_klasifikacij[[#This Row],[Klasifikacijska številka]])=8,"NE",IF(LEN(Tabela_seznam_klasifikacij[[#This Row],[Klasifikacijska številka]])=9,"DA","NAPAKA"))</f>
        <v>DA</v>
      </c>
    </row>
    <row r="498" spans="1:3" x14ac:dyDescent="0.25">
      <c r="A498" t="s">
        <v>1237</v>
      </c>
      <c r="B498" t="s">
        <v>897</v>
      </c>
      <c r="C498" s="1" t="str">
        <f>IF(LEN(Tabela_seznam_klasifikacij[[#This Row],[Klasifikacijska številka]])=8,"NE",IF(LEN(Tabela_seznam_klasifikacij[[#This Row],[Klasifikacijska številka]])=9,"DA","NAPAKA"))</f>
        <v>DA</v>
      </c>
    </row>
    <row r="499" spans="1:3" x14ac:dyDescent="0.25">
      <c r="A499" t="s">
        <v>1238</v>
      </c>
      <c r="B499" t="s">
        <v>898</v>
      </c>
      <c r="C499" s="1" t="str">
        <f>IF(LEN(Tabela_seznam_klasifikacij[[#This Row],[Klasifikacijska številka]])=8,"NE",IF(LEN(Tabela_seznam_klasifikacij[[#This Row],[Klasifikacijska številka]])=9,"DA","NAPAKA"))</f>
        <v>NE</v>
      </c>
    </row>
    <row r="500" spans="1:3" x14ac:dyDescent="0.25">
      <c r="A500" t="s">
        <v>1239</v>
      </c>
      <c r="B500" t="s">
        <v>899</v>
      </c>
      <c r="C500" s="1" t="str">
        <f>IF(LEN(Tabela_seznam_klasifikacij[[#This Row],[Klasifikacijska številka]])=8,"NE",IF(LEN(Tabela_seznam_klasifikacij[[#This Row],[Klasifikacijska številka]])=9,"DA","NAPAKA"))</f>
        <v>NE</v>
      </c>
    </row>
    <row r="501" spans="1:3" x14ac:dyDescent="0.25">
      <c r="A501" t="s">
        <v>1240</v>
      </c>
      <c r="B501" t="s">
        <v>824</v>
      </c>
      <c r="C501" s="1" t="str">
        <f>IF(LEN(Tabela_seznam_klasifikacij[[#This Row],[Klasifikacijska številka]])=8,"NE",IF(LEN(Tabela_seznam_klasifikacij[[#This Row],[Klasifikacijska številka]])=9,"DA","NAPAKA"))</f>
        <v>DA</v>
      </c>
    </row>
    <row r="502" spans="1:3" x14ac:dyDescent="0.25">
      <c r="A502" t="s">
        <v>1241</v>
      </c>
      <c r="B502" t="s">
        <v>900</v>
      </c>
      <c r="C502" s="1" t="str">
        <f>IF(LEN(Tabela_seznam_klasifikacij[[#This Row],[Klasifikacijska številka]])=8,"NE",IF(LEN(Tabela_seznam_klasifikacij[[#This Row],[Klasifikacijska številka]])=9,"DA","NAPAKA"))</f>
        <v>DA</v>
      </c>
    </row>
    <row r="503" spans="1:3" x14ac:dyDescent="0.25">
      <c r="A503" t="s">
        <v>1242</v>
      </c>
      <c r="B503" t="s">
        <v>659</v>
      </c>
      <c r="C503" s="1" t="str">
        <f>IF(LEN(Tabela_seznam_klasifikacij[[#This Row],[Klasifikacijska številka]])=8,"NE",IF(LEN(Tabela_seznam_klasifikacij[[#This Row],[Klasifikacijska številka]])=9,"DA","NAPAKA"))</f>
        <v>NE</v>
      </c>
    </row>
    <row r="504" spans="1:3" x14ac:dyDescent="0.25">
      <c r="A504" t="s">
        <v>1243</v>
      </c>
      <c r="B504" t="s">
        <v>901</v>
      </c>
      <c r="C504" s="1" t="str">
        <f>IF(LEN(Tabela_seznam_klasifikacij[[#This Row],[Klasifikacijska številka]])=8,"NE",IF(LEN(Tabela_seznam_klasifikacij[[#This Row],[Klasifikacijska številka]])=9,"DA","NAPAKA"))</f>
        <v>NE</v>
      </c>
    </row>
    <row r="505" spans="1:3" x14ac:dyDescent="0.25">
      <c r="A505" t="s">
        <v>1244</v>
      </c>
      <c r="B505" t="s">
        <v>902</v>
      </c>
      <c r="C505" s="1" t="str">
        <f>IF(LEN(Tabela_seznam_klasifikacij[[#This Row],[Klasifikacijska številka]])=8,"NE",IF(LEN(Tabela_seznam_klasifikacij[[#This Row],[Klasifikacijska številka]])=9,"DA","NAPAKA"))</f>
        <v>NE</v>
      </c>
    </row>
    <row r="506" spans="1:3" x14ac:dyDescent="0.25">
      <c r="A506" t="s">
        <v>1245</v>
      </c>
      <c r="B506" t="s">
        <v>903</v>
      </c>
      <c r="C506" s="1" t="str">
        <f>IF(LEN(Tabela_seznam_klasifikacij[[#This Row],[Klasifikacijska številka]])=8,"NE",IF(LEN(Tabela_seznam_klasifikacij[[#This Row],[Klasifikacijska številka]])=9,"DA","NAPAKA"))</f>
        <v>NE</v>
      </c>
    </row>
    <row r="507" spans="1:3" x14ac:dyDescent="0.25">
      <c r="A507" t="s">
        <v>1246</v>
      </c>
      <c r="B507" t="s">
        <v>904</v>
      </c>
      <c r="C507" s="1" t="str">
        <f>IF(LEN(Tabela_seznam_klasifikacij[[#This Row],[Klasifikacijska številka]])=8,"NE",IF(LEN(Tabela_seznam_klasifikacij[[#This Row],[Klasifikacijska številka]])=9,"DA","NAPAKA"))</f>
        <v>NE</v>
      </c>
    </row>
    <row r="508" spans="1:3" x14ac:dyDescent="0.25">
      <c r="A508" t="s">
        <v>1247</v>
      </c>
      <c r="B508" t="s">
        <v>905</v>
      </c>
      <c r="C508" s="1" t="str">
        <f>IF(LEN(Tabela_seznam_klasifikacij[[#This Row],[Klasifikacijska številka]])=8,"NE",IF(LEN(Tabela_seznam_klasifikacij[[#This Row],[Klasifikacijska številka]])=9,"DA","NAPAKA"))</f>
        <v>NE</v>
      </c>
    </row>
    <row r="509" spans="1:3" x14ac:dyDescent="0.25">
      <c r="A509" t="s">
        <v>1248</v>
      </c>
      <c r="B509" t="s">
        <v>906</v>
      </c>
      <c r="C509" s="1" t="str">
        <f>IF(LEN(Tabela_seznam_klasifikacij[[#This Row],[Klasifikacijska številka]])=8,"NE",IF(LEN(Tabela_seznam_klasifikacij[[#This Row],[Klasifikacijska številka]])=9,"DA","NAPAKA"))</f>
        <v>DA</v>
      </c>
    </row>
    <row r="510" spans="1:3" x14ac:dyDescent="0.25">
      <c r="A510" t="s">
        <v>1249</v>
      </c>
      <c r="B510" t="s">
        <v>907</v>
      </c>
      <c r="C510" s="1" t="str">
        <f>IF(LEN(Tabela_seznam_klasifikacij[[#This Row],[Klasifikacijska številka]])=8,"NE",IF(LEN(Tabela_seznam_klasifikacij[[#This Row],[Klasifikacijska številka]])=9,"DA","NAPAKA"))</f>
        <v>DA</v>
      </c>
    </row>
    <row r="511" spans="1:3" x14ac:dyDescent="0.25">
      <c r="A511" t="s">
        <v>1250</v>
      </c>
      <c r="B511" t="s">
        <v>908</v>
      </c>
      <c r="C511" s="1" t="str">
        <f>IF(LEN(Tabela_seznam_klasifikacij[[#This Row],[Klasifikacijska številka]])=8,"NE",IF(LEN(Tabela_seznam_klasifikacij[[#This Row],[Klasifikacijska številka]])=9,"DA","NAPAKA"))</f>
        <v>DA</v>
      </c>
    </row>
    <row r="512" spans="1:3" x14ac:dyDescent="0.25">
      <c r="A512" t="s">
        <v>1251</v>
      </c>
      <c r="B512" t="s">
        <v>909</v>
      </c>
      <c r="C512" s="1" t="str">
        <f>IF(LEN(Tabela_seznam_klasifikacij[[#This Row],[Klasifikacijska številka]])=8,"NE",IF(LEN(Tabela_seznam_klasifikacij[[#This Row],[Klasifikacijska številka]])=9,"DA","NAPAKA"))</f>
        <v>DA</v>
      </c>
    </row>
    <row r="513" spans="1:3" x14ac:dyDescent="0.25">
      <c r="A513" t="s">
        <v>1252</v>
      </c>
      <c r="B513" t="s">
        <v>910</v>
      </c>
      <c r="C513" s="1" t="str">
        <f>IF(LEN(Tabela_seznam_klasifikacij[[#This Row],[Klasifikacijska številka]])=8,"NE",IF(LEN(Tabela_seznam_klasifikacij[[#This Row],[Klasifikacijska številka]])=9,"DA","NAPAKA"))</f>
        <v>DA</v>
      </c>
    </row>
    <row r="514" spans="1:3" x14ac:dyDescent="0.25">
      <c r="A514" t="s">
        <v>68</v>
      </c>
      <c r="B514" t="s">
        <v>911</v>
      </c>
      <c r="C514" s="1" t="str">
        <f>IF(LEN(Tabela_seznam_klasifikacij[[#This Row],[Klasifikacijska številka]])=8,"NE",IF(LEN(Tabela_seznam_klasifikacij[[#This Row],[Klasifikacijska številka]])=9,"DA","NAPAKA"))</f>
        <v>DA</v>
      </c>
    </row>
    <row r="515" spans="1:3" x14ac:dyDescent="0.25">
      <c r="A515" t="s">
        <v>1253</v>
      </c>
      <c r="B515" t="s">
        <v>912</v>
      </c>
      <c r="C515" s="1" t="str">
        <f>IF(LEN(Tabela_seznam_klasifikacij[[#This Row],[Klasifikacijska številka]])=8,"NE",IF(LEN(Tabela_seznam_klasifikacij[[#This Row],[Klasifikacijska številka]])=9,"DA","NAPAKA"))</f>
        <v>NE</v>
      </c>
    </row>
    <row r="516" spans="1:3" x14ac:dyDescent="0.25">
      <c r="A516" t="s">
        <v>69</v>
      </c>
      <c r="B516" t="s">
        <v>913</v>
      </c>
      <c r="C516" s="1" t="str">
        <f>IF(LEN(Tabela_seznam_klasifikacij[[#This Row],[Klasifikacijska številka]])=8,"NE",IF(LEN(Tabela_seznam_klasifikacij[[#This Row],[Klasifikacijska številka]])=9,"DA","NAPAKA"))</f>
        <v>DA</v>
      </c>
    </row>
    <row r="517" spans="1:3" x14ac:dyDescent="0.25">
      <c r="A517" t="s">
        <v>70</v>
      </c>
      <c r="B517" t="s">
        <v>914</v>
      </c>
      <c r="C517" s="1" t="str">
        <f>IF(LEN(Tabela_seznam_klasifikacij[[#This Row],[Klasifikacijska številka]])=8,"NE",IF(LEN(Tabela_seznam_klasifikacij[[#This Row],[Klasifikacijska številka]])=9,"DA","NAPAKA"))</f>
        <v>NE</v>
      </c>
    </row>
    <row r="518" spans="1:3" x14ac:dyDescent="0.25">
      <c r="A518" t="s">
        <v>1254</v>
      </c>
      <c r="B518" t="s">
        <v>915</v>
      </c>
      <c r="C518" s="1" t="str">
        <f>IF(LEN(Tabela_seznam_klasifikacij[[#This Row],[Klasifikacijska številka]])=8,"NE",IF(LEN(Tabela_seznam_klasifikacij[[#This Row],[Klasifikacijska številka]])=9,"DA","NAPAKA"))</f>
        <v>DA</v>
      </c>
    </row>
    <row r="519" spans="1:3" x14ac:dyDescent="0.25">
      <c r="A519" t="s">
        <v>1255</v>
      </c>
      <c r="B519" t="s">
        <v>916</v>
      </c>
      <c r="C519" s="1" t="str">
        <f>IF(LEN(Tabela_seznam_klasifikacij[[#This Row],[Klasifikacijska številka]])=8,"NE",IF(LEN(Tabela_seznam_klasifikacij[[#This Row],[Klasifikacijska številka]])=9,"DA","NAPAKA"))</f>
        <v>NE</v>
      </c>
    </row>
    <row r="520" spans="1:3" x14ac:dyDescent="0.25">
      <c r="A520" t="s">
        <v>71</v>
      </c>
      <c r="B520" t="s">
        <v>917</v>
      </c>
      <c r="C520" s="1" t="str">
        <f>IF(LEN(Tabela_seznam_klasifikacij[[#This Row],[Klasifikacijska številka]])=8,"NE",IF(LEN(Tabela_seznam_klasifikacij[[#This Row],[Klasifikacijska številka]])=9,"DA","NAPAKA"))</f>
        <v>DA</v>
      </c>
    </row>
    <row r="521" spans="1:3" x14ac:dyDescent="0.25">
      <c r="A521" t="s">
        <v>1256</v>
      </c>
      <c r="B521" t="s">
        <v>918</v>
      </c>
      <c r="C521" s="1" t="str">
        <f>IF(LEN(Tabela_seznam_klasifikacij[[#This Row],[Klasifikacijska številka]])=8,"NE",IF(LEN(Tabela_seznam_klasifikacij[[#This Row],[Klasifikacijska številka]])=9,"DA","NAPAKA"))</f>
        <v>DA</v>
      </c>
    </row>
    <row r="522" spans="1:3" x14ac:dyDescent="0.25">
      <c r="A522" t="s">
        <v>72</v>
      </c>
      <c r="B522" t="s">
        <v>919</v>
      </c>
      <c r="C522" s="1" t="str">
        <f>IF(LEN(Tabela_seznam_klasifikacij[[#This Row],[Klasifikacijska številka]])=8,"NE",IF(LEN(Tabela_seznam_klasifikacij[[#This Row],[Klasifikacijska številka]])=9,"DA","NAPAKA"))</f>
        <v>DA</v>
      </c>
    </row>
    <row r="523" spans="1:3" x14ac:dyDescent="0.25">
      <c r="A523" t="s">
        <v>73</v>
      </c>
      <c r="B523" t="s">
        <v>920</v>
      </c>
      <c r="C523" s="1" t="str">
        <f>IF(LEN(Tabela_seznam_klasifikacij[[#This Row],[Klasifikacijska številka]])=8,"NE",IF(LEN(Tabela_seznam_klasifikacij[[#This Row],[Klasifikacijska številka]])=9,"DA","NAPAKA"))</f>
        <v>NE</v>
      </c>
    </row>
    <row r="524" spans="1:3" x14ac:dyDescent="0.25">
      <c r="A524" t="s">
        <v>1257</v>
      </c>
      <c r="B524" t="s">
        <v>659</v>
      </c>
      <c r="C524" s="1" t="str">
        <f>IF(LEN(Tabela_seznam_klasifikacij[[#This Row],[Klasifikacijska številka]])=8,"NE",IF(LEN(Tabela_seznam_klasifikacij[[#This Row],[Klasifikacijska številka]])=9,"DA","NAPAKA"))</f>
        <v>NE</v>
      </c>
    </row>
    <row r="525" spans="1:3" x14ac:dyDescent="0.25">
      <c r="A525" t="s">
        <v>161</v>
      </c>
      <c r="B525" t="s">
        <v>921</v>
      </c>
      <c r="C525" s="1" t="str">
        <f>IF(LEN(Tabela_seznam_klasifikacij[[#This Row],[Klasifikacijska številka]])=8,"NE",IF(LEN(Tabela_seznam_klasifikacij[[#This Row],[Klasifikacijska številka]])=9,"DA","NAPAKA"))</f>
        <v>DA</v>
      </c>
    </row>
    <row r="526" spans="1:3" x14ac:dyDescent="0.25">
      <c r="A526" t="s">
        <v>1258</v>
      </c>
      <c r="B526" t="s">
        <v>922</v>
      </c>
      <c r="C526" s="1" t="str">
        <f>IF(LEN(Tabela_seznam_klasifikacij[[#This Row],[Klasifikacijska številka]])=8,"NE",IF(LEN(Tabela_seznam_klasifikacij[[#This Row],[Klasifikacijska številka]])=9,"DA","NAPAKA"))</f>
        <v>DA</v>
      </c>
    </row>
    <row r="527" spans="1:3" x14ac:dyDescent="0.25">
      <c r="A527" t="s">
        <v>1259</v>
      </c>
      <c r="B527" t="s">
        <v>923</v>
      </c>
      <c r="C527" s="1" t="str">
        <f>IF(LEN(Tabela_seznam_klasifikacij[[#This Row],[Klasifikacijska številka]])=8,"NE",IF(LEN(Tabela_seznam_klasifikacij[[#This Row],[Klasifikacijska številka]])=9,"DA","NAPAKA"))</f>
        <v>DA</v>
      </c>
    </row>
    <row r="528" spans="1:3" x14ac:dyDescent="0.25">
      <c r="A528" t="s">
        <v>1260</v>
      </c>
      <c r="B528" t="s">
        <v>924</v>
      </c>
      <c r="C528" s="1" t="str">
        <f>IF(LEN(Tabela_seznam_klasifikacij[[#This Row],[Klasifikacijska številka]])=8,"NE",IF(LEN(Tabela_seznam_klasifikacij[[#This Row],[Klasifikacijska številka]])=9,"DA","NAPAKA"))</f>
        <v>DA</v>
      </c>
    </row>
    <row r="529" spans="1:3" x14ac:dyDescent="0.25">
      <c r="A529" t="s">
        <v>1261</v>
      </c>
      <c r="B529" t="s">
        <v>925</v>
      </c>
      <c r="C529" s="1" t="str">
        <f>IF(LEN(Tabela_seznam_klasifikacij[[#This Row],[Klasifikacijska številka]])=8,"NE",IF(LEN(Tabela_seznam_klasifikacij[[#This Row],[Klasifikacijska številka]])=9,"DA","NAPAKA"))</f>
        <v>DA</v>
      </c>
    </row>
    <row r="530" spans="1:3" x14ac:dyDescent="0.25">
      <c r="A530" t="s">
        <v>1262</v>
      </c>
      <c r="B530" t="s">
        <v>926</v>
      </c>
      <c r="C530" s="1" t="str">
        <f>IF(LEN(Tabela_seznam_klasifikacij[[#This Row],[Klasifikacijska številka]])=8,"NE",IF(LEN(Tabela_seznam_klasifikacij[[#This Row],[Klasifikacijska številka]])=9,"DA","NAPAKA"))</f>
        <v>DA</v>
      </c>
    </row>
    <row r="531" spans="1:3" x14ac:dyDescent="0.25">
      <c r="A531" t="s">
        <v>1263</v>
      </c>
      <c r="B531" t="s">
        <v>927</v>
      </c>
      <c r="C531" s="1" t="str">
        <f>IF(LEN(Tabela_seznam_klasifikacij[[#This Row],[Klasifikacijska številka]])=8,"NE",IF(LEN(Tabela_seznam_klasifikacij[[#This Row],[Klasifikacijska številka]])=9,"DA","NAPAKA"))</f>
        <v>DA</v>
      </c>
    </row>
    <row r="532" spans="1:3" x14ac:dyDescent="0.25">
      <c r="A532" t="s">
        <v>1264</v>
      </c>
      <c r="B532" t="s">
        <v>928</v>
      </c>
      <c r="C532" s="1" t="str">
        <f>IF(LEN(Tabela_seznam_klasifikacij[[#This Row],[Klasifikacijska številka]])=8,"NE",IF(LEN(Tabela_seznam_klasifikacij[[#This Row],[Klasifikacijska številka]])=9,"DA","NAPAKA"))</f>
        <v>DA</v>
      </c>
    </row>
    <row r="533" spans="1:3" x14ac:dyDescent="0.25">
      <c r="A533" t="s">
        <v>1265</v>
      </c>
      <c r="B533" t="s">
        <v>929</v>
      </c>
      <c r="C533" s="1" t="str">
        <f>IF(LEN(Tabela_seznam_klasifikacij[[#This Row],[Klasifikacijska številka]])=8,"NE",IF(LEN(Tabela_seznam_klasifikacij[[#This Row],[Klasifikacijska številka]])=9,"DA","NAPAKA"))</f>
        <v>DA</v>
      </c>
    </row>
    <row r="534" spans="1:3" x14ac:dyDescent="0.25">
      <c r="A534" t="s">
        <v>1266</v>
      </c>
      <c r="B534" t="s">
        <v>930</v>
      </c>
      <c r="C534" s="1" t="str">
        <f>IF(LEN(Tabela_seznam_klasifikacij[[#This Row],[Klasifikacijska številka]])=8,"NE",IF(LEN(Tabela_seznam_klasifikacij[[#This Row],[Klasifikacijska številka]])=9,"DA","NAPAKA"))</f>
        <v>DA</v>
      </c>
    </row>
    <row r="535" spans="1:3" x14ac:dyDescent="0.25">
      <c r="A535" t="s">
        <v>1267</v>
      </c>
      <c r="B535" t="s">
        <v>931</v>
      </c>
      <c r="C535" s="1" t="str">
        <f>IF(LEN(Tabela_seznam_klasifikacij[[#This Row],[Klasifikacijska številka]])=8,"NE",IF(LEN(Tabela_seznam_klasifikacij[[#This Row],[Klasifikacijska številka]])=9,"DA","NAPAKA"))</f>
        <v>DA</v>
      </c>
    </row>
    <row r="536" spans="1:3" x14ac:dyDescent="0.25">
      <c r="A536" t="s">
        <v>1268</v>
      </c>
      <c r="B536" t="s">
        <v>932</v>
      </c>
      <c r="C536" s="1" t="str">
        <f>IF(LEN(Tabela_seznam_klasifikacij[[#This Row],[Klasifikacijska številka]])=8,"NE",IF(LEN(Tabela_seznam_klasifikacij[[#This Row],[Klasifikacijska številka]])=9,"DA","NAPAKA"))</f>
        <v>DA</v>
      </c>
    </row>
    <row r="537" spans="1:3" x14ac:dyDescent="0.25">
      <c r="A537" t="s">
        <v>1269</v>
      </c>
      <c r="B537" t="s">
        <v>933</v>
      </c>
      <c r="C537" s="1" t="str">
        <f>IF(LEN(Tabela_seznam_klasifikacij[[#This Row],[Klasifikacijska številka]])=8,"NE",IF(LEN(Tabela_seznam_klasifikacij[[#This Row],[Klasifikacijska številka]])=9,"DA","NAPAKA"))</f>
        <v>DA</v>
      </c>
    </row>
    <row r="538" spans="1:3" x14ac:dyDescent="0.25">
      <c r="A538" t="s">
        <v>1270</v>
      </c>
      <c r="B538" t="s">
        <v>934</v>
      </c>
      <c r="C538" s="1" t="str">
        <f>IF(LEN(Tabela_seznam_klasifikacij[[#This Row],[Klasifikacijska številka]])=8,"NE",IF(LEN(Tabela_seznam_klasifikacij[[#This Row],[Klasifikacijska številka]])=9,"DA","NAPAKA"))</f>
        <v>DA</v>
      </c>
    </row>
    <row r="539" spans="1:3" x14ac:dyDescent="0.25">
      <c r="A539" t="s">
        <v>1271</v>
      </c>
      <c r="B539" t="s">
        <v>935</v>
      </c>
      <c r="C539" s="1" t="str">
        <f>IF(LEN(Tabela_seznam_klasifikacij[[#This Row],[Klasifikacijska številka]])=8,"NE",IF(LEN(Tabela_seznam_klasifikacij[[#This Row],[Klasifikacijska številka]])=9,"DA","NAPAKA"))</f>
        <v>DA</v>
      </c>
    </row>
    <row r="540" spans="1:3" x14ac:dyDescent="0.25">
      <c r="A540" t="s">
        <v>1272</v>
      </c>
      <c r="B540" t="s">
        <v>936</v>
      </c>
      <c r="C540" s="1" t="str">
        <f>IF(LEN(Tabela_seznam_klasifikacij[[#This Row],[Klasifikacijska številka]])=8,"NE",IF(LEN(Tabela_seznam_klasifikacij[[#This Row],[Klasifikacijska številka]])=9,"DA","NAPAKA"))</f>
        <v>DA</v>
      </c>
    </row>
    <row r="541" spans="1:3" x14ac:dyDescent="0.25">
      <c r="A541" t="s">
        <v>1273</v>
      </c>
      <c r="B541" t="s">
        <v>937</v>
      </c>
      <c r="C541" s="1" t="str">
        <f>IF(LEN(Tabela_seznam_klasifikacij[[#This Row],[Klasifikacijska številka]])=8,"NE",IF(LEN(Tabela_seznam_klasifikacij[[#This Row],[Klasifikacijska številka]])=9,"DA","NAPAKA"))</f>
        <v>DA</v>
      </c>
    </row>
    <row r="542" spans="1:3" x14ac:dyDescent="0.25">
      <c r="A542" t="s">
        <v>1274</v>
      </c>
      <c r="B542" t="s">
        <v>938</v>
      </c>
      <c r="C542" s="1" t="str">
        <f>IF(LEN(Tabela_seznam_klasifikacij[[#This Row],[Klasifikacijska številka]])=8,"NE",IF(LEN(Tabela_seznam_klasifikacij[[#This Row],[Klasifikacijska številka]])=9,"DA","NAPAKA"))</f>
        <v>DA</v>
      </c>
    </row>
    <row r="543" spans="1:3" x14ac:dyDescent="0.25">
      <c r="A543" t="s">
        <v>1275</v>
      </c>
      <c r="B543" t="s">
        <v>939</v>
      </c>
      <c r="C543" s="1" t="str">
        <f>IF(LEN(Tabela_seznam_klasifikacij[[#This Row],[Klasifikacijska številka]])=8,"NE",IF(LEN(Tabela_seznam_klasifikacij[[#This Row],[Klasifikacijska številka]])=9,"DA","NAPAKA"))</f>
        <v>DA</v>
      </c>
    </row>
    <row r="544" spans="1:3" x14ac:dyDescent="0.25">
      <c r="A544" t="s">
        <v>1276</v>
      </c>
      <c r="B544" t="s">
        <v>940</v>
      </c>
      <c r="C544" s="1" t="str">
        <f>IF(LEN(Tabela_seznam_klasifikacij[[#This Row],[Klasifikacijska številka]])=8,"NE",IF(LEN(Tabela_seznam_klasifikacij[[#This Row],[Klasifikacijska številka]])=9,"DA","NAPAKA"))</f>
        <v>DA</v>
      </c>
    </row>
    <row r="545" spans="1:3" x14ac:dyDescent="0.25">
      <c r="A545" t="s">
        <v>1277</v>
      </c>
      <c r="B545" t="s">
        <v>941</v>
      </c>
      <c r="C545" s="1" t="str">
        <f>IF(LEN(Tabela_seznam_klasifikacij[[#This Row],[Klasifikacijska številka]])=8,"NE",IF(LEN(Tabela_seznam_klasifikacij[[#This Row],[Klasifikacijska številka]])=9,"DA","NAPAKA"))</f>
        <v>DA</v>
      </c>
    </row>
    <row r="546" spans="1:3" x14ac:dyDescent="0.25">
      <c r="A546" t="s">
        <v>1278</v>
      </c>
      <c r="B546" t="s">
        <v>942</v>
      </c>
      <c r="C546" s="1" t="str">
        <f>IF(LEN(Tabela_seznam_klasifikacij[[#This Row],[Klasifikacijska številka]])=8,"NE",IF(LEN(Tabela_seznam_klasifikacij[[#This Row],[Klasifikacijska številka]])=9,"DA","NAPAKA"))</f>
        <v>DA</v>
      </c>
    </row>
    <row r="547" spans="1:3" x14ac:dyDescent="0.25">
      <c r="A547" t="s">
        <v>1279</v>
      </c>
      <c r="B547" t="s">
        <v>943</v>
      </c>
      <c r="C547" s="1" t="str">
        <f>IF(LEN(Tabela_seznam_klasifikacij[[#This Row],[Klasifikacijska številka]])=8,"NE",IF(LEN(Tabela_seznam_klasifikacij[[#This Row],[Klasifikacijska številka]])=9,"DA","NAPAKA"))</f>
        <v>DA</v>
      </c>
    </row>
    <row r="548" spans="1:3" x14ac:dyDescent="0.25">
      <c r="A548" t="s">
        <v>1280</v>
      </c>
      <c r="B548" t="s">
        <v>944</v>
      </c>
      <c r="C548" s="1" t="str">
        <f>IF(LEN(Tabela_seznam_klasifikacij[[#This Row],[Klasifikacijska številka]])=8,"NE",IF(LEN(Tabela_seznam_klasifikacij[[#This Row],[Klasifikacijska številka]])=9,"DA","NAPAKA"))</f>
        <v>DA</v>
      </c>
    </row>
    <row r="549" spans="1:3" x14ac:dyDescent="0.25">
      <c r="A549" t="s">
        <v>74</v>
      </c>
      <c r="B549" t="s">
        <v>945</v>
      </c>
      <c r="C549" s="1" t="str">
        <f>IF(LEN(Tabela_seznam_klasifikacij[[#This Row],[Klasifikacijska številka]])=8,"NE",IF(LEN(Tabela_seznam_klasifikacij[[#This Row],[Klasifikacijska številka]])=9,"DA","NAPAKA"))</f>
        <v>DA</v>
      </c>
    </row>
    <row r="550" spans="1:3" x14ac:dyDescent="0.25">
      <c r="A550" t="s">
        <v>75</v>
      </c>
      <c r="B550" t="s">
        <v>946</v>
      </c>
      <c r="C550" s="1" t="str">
        <f>IF(LEN(Tabela_seznam_klasifikacij[[#This Row],[Klasifikacijska številka]])=8,"NE",IF(LEN(Tabela_seznam_klasifikacij[[#This Row],[Klasifikacijska številka]])=9,"DA","NAPAKA"))</f>
        <v>DA</v>
      </c>
    </row>
    <row r="551" spans="1:3" x14ac:dyDescent="0.25">
      <c r="A551" t="s">
        <v>76</v>
      </c>
      <c r="B551" t="s">
        <v>947</v>
      </c>
      <c r="C551" s="1" t="str">
        <f>IF(LEN(Tabela_seznam_klasifikacij[[#This Row],[Klasifikacijska številka]])=8,"NE",IF(LEN(Tabela_seznam_klasifikacij[[#This Row],[Klasifikacijska številka]])=9,"DA","NAPAKA"))</f>
        <v>DA</v>
      </c>
    </row>
    <row r="552" spans="1:3" x14ac:dyDescent="0.25">
      <c r="A552" t="s">
        <v>1281</v>
      </c>
      <c r="B552" t="s">
        <v>948</v>
      </c>
      <c r="C552" s="1" t="str">
        <f>IF(LEN(Tabela_seznam_klasifikacij[[#This Row],[Klasifikacijska številka]])=8,"NE",IF(LEN(Tabela_seznam_klasifikacij[[#This Row],[Klasifikacijska številka]])=9,"DA","NAPAKA"))</f>
        <v>DA</v>
      </c>
    </row>
    <row r="553" spans="1:3" x14ac:dyDescent="0.25">
      <c r="A553" t="s">
        <v>1282</v>
      </c>
      <c r="B553" t="s">
        <v>949</v>
      </c>
      <c r="C553" s="1" t="str">
        <f>IF(LEN(Tabela_seznam_klasifikacij[[#This Row],[Klasifikacijska številka]])=8,"NE",IF(LEN(Tabela_seznam_klasifikacij[[#This Row],[Klasifikacijska številka]])=9,"DA","NAPAKA"))</f>
        <v>DA</v>
      </c>
    </row>
    <row r="554" spans="1:3" x14ac:dyDescent="0.25">
      <c r="A554" t="s">
        <v>77</v>
      </c>
      <c r="B554" t="s">
        <v>950</v>
      </c>
      <c r="C554" s="1" t="str">
        <f>IF(LEN(Tabela_seznam_klasifikacij[[#This Row],[Klasifikacijska številka]])=8,"NE",IF(LEN(Tabela_seznam_klasifikacij[[#This Row],[Klasifikacijska številka]])=9,"DA","NAPAKA"))</f>
        <v>DA</v>
      </c>
    </row>
    <row r="555" spans="1:3" x14ac:dyDescent="0.25">
      <c r="A555" t="s">
        <v>162</v>
      </c>
      <c r="B555" t="s">
        <v>951</v>
      </c>
      <c r="C555" s="1" t="str">
        <f>IF(LEN(Tabela_seznam_klasifikacij[[#This Row],[Klasifikacijska številka]])=8,"NE",IF(LEN(Tabela_seznam_klasifikacij[[#This Row],[Klasifikacijska številka]])=9,"DA","NAPAKA"))</f>
        <v>DA</v>
      </c>
    </row>
    <row r="556" spans="1:3" x14ac:dyDescent="0.25">
      <c r="A556" t="s">
        <v>163</v>
      </c>
      <c r="B556" t="s">
        <v>952</v>
      </c>
      <c r="C556" s="1" t="str">
        <f>IF(LEN(Tabela_seznam_klasifikacij[[#This Row],[Klasifikacijska številka]])=8,"NE",IF(LEN(Tabela_seznam_klasifikacij[[#This Row],[Klasifikacijska številka]])=9,"DA","NAPAKA"))</f>
        <v>DA</v>
      </c>
    </row>
    <row r="557" spans="1:3" x14ac:dyDescent="0.25">
      <c r="A557" t="s">
        <v>164</v>
      </c>
      <c r="B557" t="s">
        <v>953</v>
      </c>
      <c r="C557" s="1" t="str">
        <f>IF(LEN(Tabela_seznam_klasifikacij[[#This Row],[Klasifikacijska številka]])=8,"NE",IF(LEN(Tabela_seznam_klasifikacij[[#This Row],[Klasifikacijska številka]])=9,"DA","NAPAKA"))</f>
        <v>DA</v>
      </c>
    </row>
    <row r="558" spans="1:3" x14ac:dyDescent="0.25">
      <c r="A558" t="s">
        <v>78</v>
      </c>
      <c r="B558" t="s">
        <v>954</v>
      </c>
      <c r="C558" s="1" t="str">
        <f>IF(LEN(Tabela_seznam_klasifikacij[[#This Row],[Klasifikacijska številka]])=8,"NE",IF(LEN(Tabela_seznam_klasifikacij[[#This Row],[Klasifikacijska številka]])=9,"DA","NAPAKA"))</f>
        <v>DA</v>
      </c>
    </row>
    <row r="559" spans="1:3" x14ac:dyDescent="0.25">
      <c r="A559" t="s">
        <v>1283</v>
      </c>
      <c r="B559" t="s">
        <v>955</v>
      </c>
      <c r="C559" s="1" t="str">
        <f>IF(LEN(Tabela_seznam_klasifikacij[[#This Row],[Klasifikacijska številka]])=8,"NE",IF(LEN(Tabela_seznam_klasifikacij[[#This Row],[Klasifikacijska številka]])=9,"DA","NAPAKA"))</f>
        <v>DA</v>
      </c>
    </row>
    <row r="560" spans="1:3" x14ac:dyDescent="0.25">
      <c r="A560" t="s">
        <v>1284</v>
      </c>
      <c r="B560" t="s">
        <v>659</v>
      </c>
      <c r="C560" s="1" t="str">
        <f>IF(LEN(Tabela_seznam_klasifikacij[[#This Row],[Klasifikacijska številka]])=8,"NE",IF(LEN(Tabela_seznam_klasifikacij[[#This Row],[Klasifikacijska številka]])=9,"DA","NAPAKA"))</f>
        <v>DA</v>
      </c>
    </row>
    <row r="561" spans="1:3" x14ac:dyDescent="0.25">
      <c r="A561" t="s">
        <v>165</v>
      </c>
      <c r="B561" t="s">
        <v>956</v>
      </c>
      <c r="C561" s="1" t="str">
        <f>IF(LEN(Tabela_seznam_klasifikacij[[#This Row],[Klasifikacijska številka]])=8,"NE",IF(LEN(Tabela_seznam_klasifikacij[[#This Row],[Klasifikacijska številka]])=9,"DA","NAPAKA"))</f>
        <v>DA</v>
      </c>
    </row>
    <row r="562" spans="1:3" x14ac:dyDescent="0.25">
      <c r="A562" t="s">
        <v>178</v>
      </c>
      <c r="B562" t="s">
        <v>957</v>
      </c>
      <c r="C562" s="1" t="str">
        <f>IF(LEN(Tabela_seznam_klasifikacij[[#This Row],[Klasifikacijska številka]])=8,"NE",IF(LEN(Tabela_seznam_klasifikacij[[#This Row],[Klasifikacijska številka]])=9,"DA","NAPAKA"))</f>
        <v>DA</v>
      </c>
    </row>
    <row r="563" spans="1:3" x14ac:dyDescent="0.25">
      <c r="A563" t="s">
        <v>166</v>
      </c>
      <c r="B563" t="s">
        <v>958</v>
      </c>
      <c r="C563" s="1" t="str">
        <f>IF(LEN(Tabela_seznam_klasifikacij[[#This Row],[Klasifikacijska številka]])=8,"NE",IF(LEN(Tabela_seznam_klasifikacij[[#This Row],[Klasifikacijska številka]])=9,"DA","NAPAKA"))</f>
        <v>DA</v>
      </c>
    </row>
    <row r="564" spans="1:3" x14ac:dyDescent="0.25">
      <c r="A564" t="s">
        <v>79</v>
      </c>
      <c r="B564" t="s">
        <v>959</v>
      </c>
      <c r="C564" s="1" t="str">
        <f>IF(LEN(Tabela_seznam_klasifikacij[[#This Row],[Klasifikacijska številka]])=8,"NE",IF(LEN(Tabela_seznam_klasifikacij[[#This Row],[Klasifikacijska številka]])=9,"DA","NAPAKA"))</f>
        <v>DA</v>
      </c>
    </row>
    <row r="565" spans="1:3" x14ac:dyDescent="0.25">
      <c r="A565" t="s">
        <v>80</v>
      </c>
      <c r="B565" t="s">
        <v>960</v>
      </c>
      <c r="C565" s="1" t="str">
        <f>IF(LEN(Tabela_seznam_klasifikacij[[#This Row],[Klasifikacijska številka]])=8,"NE",IF(LEN(Tabela_seznam_klasifikacij[[#This Row],[Klasifikacijska številka]])=9,"DA","NAPAKA"))</f>
        <v>DA</v>
      </c>
    </row>
    <row r="566" spans="1:3" x14ac:dyDescent="0.25">
      <c r="A566" t="s">
        <v>81</v>
      </c>
      <c r="B566" t="s">
        <v>961</v>
      </c>
      <c r="C566" s="1" t="str">
        <f>IF(LEN(Tabela_seznam_klasifikacij[[#This Row],[Klasifikacijska številka]])=8,"NE",IF(LEN(Tabela_seznam_klasifikacij[[#This Row],[Klasifikacijska številka]])=9,"DA","NAPAKA"))</f>
        <v>NE</v>
      </c>
    </row>
    <row r="567" spans="1:3" x14ac:dyDescent="0.25">
      <c r="A567" t="s">
        <v>82</v>
      </c>
      <c r="B567" t="s">
        <v>962</v>
      </c>
      <c r="C567" s="1" t="str">
        <f>IF(LEN(Tabela_seznam_klasifikacij[[#This Row],[Klasifikacijska številka]])=8,"NE",IF(LEN(Tabela_seznam_klasifikacij[[#This Row],[Klasifikacijska številka]])=9,"DA","NAPAKA"))</f>
        <v>NE</v>
      </c>
    </row>
    <row r="568" spans="1:3" x14ac:dyDescent="0.25">
      <c r="A568" t="s">
        <v>83</v>
      </c>
      <c r="B568" t="s">
        <v>963</v>
      </c>
      <c r="C568" s="1" t="str">
        <f>IF(LEN(Tabela_seznam_klasifikacij[[#This Row],[Klasifikacijska številka]])=8,"NE",IF(LEN(Tabela_seznam_klasifikacij[[#This Row],[Klasifikacijska številka]])=9,"DA","NAPAKA"))</f>
        <v>NE</v>
      </c>
    </row>
    <row r="569" spans="1:3" x14ac:dyDescent="0.25">
      <c r="A569" t="s">
        <v>84</v>
      </c>
      <c r="B569" t="s">
        <v>964</v>
      </c>
      <c r="C569" s="1" t="str">
        <f>IF(LEN(Tabela_seznam_klasifikacij[[#This Row],[Klasifikacijska številka]])=8,"NE",IF(LEN(Tabela_seznam_klasifikacij[[#This Row],[Klasifikacijska številka]])=9,"DA","NAPAKA"))</f>
        <v>NE</v>
      </c>
    </row>
    <row r="570" spans="1:3" x14ac:dyDescent="0.25">
      <c r="A570" t="s">
        <v>1285</v>
      </c>
      <c r="B570" t="s">
        <v>965</v>
      </c>
      <c r="C570" s="1" t="str">
        <f>IF(LEN(Tabela_seznam_klasifikacij[[#This Row],[Klasifikacijska številka]])=8,"NE",IF(LEN(Tabela_seznam_klasifikacij[[#This Row],[Klasifikacijska številka]])=9,"DA","NAPAKA"))</f>
        <v>NE</v>
      </c>
    </row>
    <row r="571" spans="1:3" x14ac:dyDescent="0.25">
      <c r="A571" t="s">
        <v>85</v>
      </c>
      <c r="B571" t="s">
        <v>966</v>
      </c>
      <c r="C571" s="1" t="str">
        <f>IF(LEN(Tabela_seznam_klasifikacij[[#This Row],[Klasifikacijska številka]])=8,"NE",IF(LEN(Tabela_seznam_klasifikacij[[#This Row],[Klasifikacijska številka]])=9,"DA","NAPAKA"))</f>
        <v>NE</v>
      </c>
    </row>
    <row r="572" spans="1:3" x14ac:dyDescent="0.25">
      <c r="A572" t="s">
        <v>1286</v>
      </c>
      <c r="B572" t="s">
        <v>967</v>
      </c>
      <c r="C572" s="1" t="str">
        <f>IF(LEN(Tabela_seznam_klasifikacij[[#This Row],[Klasifikacijska številka]])=8,"NE",IF(LEN(Tabela_seznam_klasifikacij[[#This Row],[Klasifikacijska številka]])=9,"DA","NAPAKA"))</f>
        <v>NE</v>
      </c>
    </row>
    <row r="573" spans="1:3" x14ac:dyDescent="0.25">
      <c r="A573" t="s">
        <v>86</v>
      </c>
      <c r="B573" t="s">
        <v>968</v>
      </c>
      <c r="C573" s="1" t="str">
        <f>IF(LEN(Tabela_seznam_klasifikacij[[#This Row],[Klasifikacijska številka]])=8,"NE",IF(LEN(Tabela_seznam_klasifikacij[[#This Row],[Klasifikacijska številka]])=9,"DA","NAPAKA"))</f>
        <v>NE</v>
      </c>
    </row>
    <row r="574" spans="1:3" x14ac:dyDescent="0.25">
      <c r="A574" t="s">
        <v>87</v>
      </c>
      <c r="B574" t="s">
        <v>969</v>
      </c>
      <c r="C574" s="1" t="str">
        <f>IF(LEN(Tabela_seznam_klasifikacij[[#This Row],[Klasifikacijska številka]])=8,"NE",IF(LEN(Tabela_seznam_klasifikacij[[#This Row],[Klasifikacijska številka]])=9,"DA","NAPAKA"))</f>
        <v>DA</v>
      </c>
    </row>
    <row r="575" spans="1:3" x14ac:dyDescent="0.25">
      <c r="A575" t="s">
        <v>183</v>
      </c>
      <c r="B575" t="s">
        <v>970</v>
      </c>
      <c r="C575" s="1" t="str">
        <f>IF(LEN(Tabela_seznam_klasifikacij[[#This Row],[Klasifikacijska številka]])=8,"NE",IF(LEN(Tabela_seznam_klasifikacij[[#This Row],[Klasifikacijska številka]])=9,"DA","NAPAKA"))</f>
        <v>DA</v>
      </c>
    </row>
    <row r="576" spans="1:3" x14ac:dyDescent="0.25">
      <c r="A576" t="s">
        <v>88</v>
      </c>
      <c r="B576" t="s">
        <v>971</v>
      </c>
      <c r="C576" s="1" t="str">
        <f>IF(LEN(Tabela_seznam_klasifikacij[[#This Row],[Klasifikacijska številka]])=8,"NE",IF(LEN(Tabela_seznam_klasifikacij[[#This Row],[Klasifikacijska številka]])=9,"DA","NAPAKA"))</f>
        <v>DA</v>
      </c>
    </row>
    <row r="577" spans="1:3" x14ac:dyDescent="0.25">
      <c r="A577" t="s">
        <v>89</v>
      </c>
      <c r="B577" t="s">
        <v>972</v>
      </c>
      <c r="C577" s="1" t="str">
        <f>IF(LEN(Tabela_seznam_klasifikacij[[#This Row],[Klasifikacijska številka]])=8,"NE",IF(LEN(Tabela_seznam_klasifikacij[[#This Row],[Klasifikacijska številka]])=9,"DA","NAPAKA"))</f>
        <v>NE</v>
      </c>
    </row>
    <row r="578" spans="1:3" x14ac:dyDescent="0.25">
      <c r="A578" t="s">
        <v>1287</v>
      </c>
      <c r="B578" t="s">
        <v>973</v>
      </c>
      <c r="C578" s="1" t="str">
        <f>IF(LEN(Tabela_seznam_klasifikacij[[#This Row],[Klasifikacijska številka]])=8,"NE",IF(LEN(Tabela_seznam_klasifikacij[[#This Row],[Klasifikacijska številka]])=9,"DA","NAPAKA"))</f>
        <v>NE</v>
      </c>
    </row>
    <row r="579" spans="1:3" x14ac:dyDescent="0.25">
      <c r="A579" t="s">
        <v>1288</v>
      </c>
      <c r="B579" t="s">
        <v>974</v>
      </c>
      <c r="C579" s="1" t="str">
        <f>IF(LEN(Tabela_seznam_klasifikacij[[#This Row],[Klasifikacijska številka]])=8,"NE",IF(LEN(Tabela_seznam_klasifikacij[[#This Row],[Klasifikacijska številka]])=9,"DA","NAPAKA"))</f>
        <v>DA</v>
      </c>
    </row>
    <row r="580" spans="1:3" x14ac:dyDescent="0.25">
      <c r="A580" t="s">
        <v>1289</v>
      </c>
      <c r="B580" t="s">
        <v>975</v>
      </c>
      <c r="C580" s="1" t="str">
        <f>IF(LEN(Tabela_seznam_klasifikacij[[#This Row],[Klasifikacijska številka]])=8,"NE",IF(LEN(Tabela_seznam_klasifikacij[[#This Row],[Klasifikacijska številka]])=9,"DA","NAPAKA"))</f>
        <v>NE</v>
      </c>
    </row>
    <row r="581" spans="1:3" x14ac:dyDescent="0.25">
      <c r="A581" t="s">
        <v>90</v>
      </c>
      <c r="B581" t="s">
        <v>976</v>
      </c>
      <c r="C581" s="1" t="str">
        <f>IF(LEN(Tabela_seznam_klasifikacij[[#This Row],[Klasifikacijska številka]])=8,"NE",IF(LEN(Tabela_seznam_klasifikacij[[#This Row],[Klasifikacijska številka]])=9,"DA","NAPAKA"))</f>
        <v>DA</v>
      </c>
    </row>
    <row r="582" spans="1:3" x14ac:dyDescent="0.25">
      <c r="A582" t="s">
        <v>1290</v>
      </c>
      <c r="B582" t="s">
        <v>977</v>
      </c>
      <c r="C582" s="1" t="str">
        <f>IF(LEN(Tabela_seznam_klasifikacij[[#This Row],[Klasifikacijska številka]])=8,"NE",IF(LEN(Tabela_seznam_klasifikacij[[#This Row],[Klasifikacijska številka]])=9,"DA","NAPAKA"))</f>
        <v>DA</v>
      </c>
    </row>
    <row r="583" spans="1:3" x14ac:dyDescent="0.25">
      <c r="A583" t="s">
        <v>1291</v>
      </c>
      <c r="B583" t="s">
        <v>978</v>
      </c>
      <c r="C583" s="1" t="str">
        <f>IF(LEN(Tabela_seznam_klasifikacij[[#This Row],[Klasifikacijska številka]])=8,"NE",IF(LEN(Tabela_seznam_klasifikacij[[#This Row],[Klasifikacijska številka]])=9,"DA","NAPAKA"))</f>
        <v>DA</v>
      </c>
    </row>
    <row r="584" spans="1:3" x14ac:dyDescent="0.25">
      <c r="A584" t="s">
        <v>1292</v>
      </c>
      <c r="B584" t="s">
        <v>979</v>
      </c>
      <c r="C584" s="1" t="str">
        <f>IF(LEN(Tabela_seznam_klasifikacij[[#This Row],[Klasifikacijska številka]])=8,"NE",IF(LEN(Tabela_seznam_klasifikacij[[#This Row],[Klasifikacijska številka]])=9,"DA","NAPAKA"))</f>
        <v>DA</v>
      </c>
    </row>
    <row r="585" spans="1:3" x14ac:dyDescent="0.25">
      <c r="A585" t="s">
        <v>1293</v>
      </c>
      <c r="B585" t="s">
        <v>980</v>
      </c>
      <c r="C585" s="1" t="str">
        <f>IF(LEN(Tabela_seznam_klasifikacij[[#This Row],[Klasifikacijska številka]])=8,"NE",IF(LEN(Tabela_seznam_klasifikacij[[#This Row],[Klasifikacijska številka]])=9,"DA","NAPAKA"))</f>
        <v>DA</v>
      </c>
    </row>
    <row r="586" spans="1:3" x14ac:dyDescent="0.25">
      <c r="A586" t="s">
        <v>1294</v>
      </c>
      <c r="B586" t="s">
        <v>981</v>
      </c>
      <c r="C586" s="1" t="str">
        <f>IF(LEN(Tabela_seznam_klasifikacij[[#This Row],[Klasifikacijska številka]])=8,"NE",IF(LEN(Tabela_seznam_klasifikacij[[#This Row],[Klasifikacijska številka]])=9,"DA","NAPAKA"))</f>
        <v>NE</v>
      </c>
    </row>
    <row r="587" spans="1:3" x14ac:dyDescent="0.25">
      <c r="A587" t="s">
        <v>179</v>
      </c>
      <c r="B587" t="s">
        <v>982</v>
      </c>
      <c r="C587" s="1" t="str">
        <f>IF(LEN(Tabela_seznam_klasifikacij[[#This Row],[Klasifikacijska številka]])=8,"NE",IF(LEN(Tabela_seznam_klasifikacij[[#This Row],[Klasifikacijska številka]])=9,"DA","NAPAKA"))</f>
        <v>DA</v>
      </c>
    </row>
    <row r="588" spans="1:3" x14ac:dyDescent="0.25">
      <c r="A588" t="s">
        <v>167</v>
      </c>
      <c r="B588" t="s">
        <v>983</v>
      </c>
      <c r="C588" s="1" t="str">
        <f>IF(LEN(Tabela_seznam_klasifikacij[[#This Row],[Klasifikacijska številka]])=8,"NE",IF(LEN(Tabela_seznam_klasifikacij[[#This Row],[Klasifikacijska številka]])=9,"DA","NAPAKA"))</f>
        <v>DA</v>
      </c>
    </row>
    <row r="589" spans="1:3" x14ac:dyDescent="0.25">
      <c r="A589" t="s">
        <v>168</v>
      </c>
      <c r="B589" t="s">
        <v>984</v>
      </c>
      <c r="C589" s="1" t="str">
        <f>IF(LEN(Tabela_seznam_klasifikacij[[#This Row],[Klasifikacijska številka]])=8,"NE",IF(LEN(Tabela_seznam_klasifikacij[[#This Row],[Klasifikacijska številka]])=9,"DA","NAPAKA"))</f>
        <v>NE</v>
      </c>
    </row>
    <row r="590" spans="1:3" x14ac:dyDescent="0.25">
      <c r="A590" t="s">
        <v>1295</v>
      </c>
      <c r="B590" t="s">
        <v>985</v>
      </c>
      <c r="C590" s="1" t="str">
        <f>IF(LEN(Tabela_seznam_klasifikacij[[#This Row],[Klasifikacijska številka]])=8,"NE",IF(LEN(Tabela_seznam_klasifikacij[[#This Row],[Klasifikacijska številka]])=9,"DA","NAPAKA"))</f>
        <v>NE</v>
      </c>
    </row>
    <row r="591" spans="1:3" x14ac:dyDescent="0.25">
      <c r="A591" t="s">
        <v>1296</v>
      </c>
      <c r="B591" t="s">
        <v>986</v>
      </c>
      <c r="C591" s="1" t="str">
        <f>IF(LEN(Tabela_seznam_klasifikacij[[#This Row],[Klasifikacijska številka]])=8,"NE",IF(LEN(Tabela_seznam_klasifikacij[[#This Row],[Klasifikacijska številka]])=9,"DA","NAPAKA"))</f>
        <v>NE</v>
      </c>
    </row>
    <row r="592" spans="1:3" x14ac:dyDescent="0.25">
      <c r="A592" t="s">
        <v>1297</v>
      </c>
      <c r="B592" t="s">
        <v>987</v>
      </c>
      <c r="C592" s="1" t="str">
        <f>IF(LEN(Tabela_seznam_klasifikacij[[#This Row],[Klasifikacijska številka]])=8,"NE",IF(LEN(Tabela_seznam_klasifikacij[[#This Row],[Klasifikacijska številka]])=9,"DA","NAPAKA"))</f>
        <v>NE</v>
      </c>
    </row>
    <row r="593" spans="1:3" x14ac:dyDescent="0.25">
      <c r="A593" t="s">
        <v>91</v>
      </c>
      <c r="B593" t="s">
        <v>988</v>
      </c>
      <c r="C593" s="1" t="str">
        <f>IF(LEN(Tabela_seznam_klasifikacij[[#This Row],[Klasifikacijska številka]])=8,"NE",IF(LEN(Tabela_seznam_klasifikacij[[#This Row],[Klasifikacijska številka]])=9,"DA","NAPAKA"))</f>
        <v>NE</v>
      </c>
    </row>
    <row r="594" spans="1:3" x14ac:dyDescent="0.25">
      <c r="A594" t="s">
        <v>1298</v>
      </c>
      <c r="B594" t="s">
        <v>989</v>
      </c>
      <c r="C594" s="1" t="str">
        <f>IF(LEN(Tabela_seznam_klasifikacij[[#This Row],[Klasifikacijska številka]])=8,"NE",IF(LEN(Tabela_seznam_klasifikacij[[#This Row],[Klasifikacijska številka]])=9,"DA","NAPAKA"))</f>
        <v>NE</v>
      </c>
    </row>
    <row r="595" spans="1:3" x14ac:dyDescent="0.25">
      <c r="A595" t="s">
        <v>1299</v>
      </c>
      <c r="B595" t="s">
        <v>990</v>
      </c>
      <c r="C595" s="1" t="str">
        <f>IF(LEN(Tabela_seznam_klasifikacij[[#This Row],[Klasifikacijska številka]])=8,"NE",IF(LEN(Tabela_seznam_klasifikacij[[#This Row],[Klasifikacijska številka]])=9,"DA","NAPAKA"))</f>
        <v>DA</v>
      </c>
    </row>
    <row r="596" spans="1:3" x14ac:dyDescent="0.25">
      <c r="A596" t="s">
        <v>1300</v>
      </c>
      <c r="B596" t="s">
        <v>991</v>
      </c>
      <c r="C596" s="1" t="str">
        <f>IF(LEN(Tabela_seznam_klasifikacij[[#This Row],[Klasifikacijska številka]])=8,"NE",IF(LEN(Tabela_seznam_klasifikacij[[#This Row],[Klasifikacijska številka]])=9,"DA","NAPAKA"))</f>
        <v>NE</v>
      </c>
    </row>
    <row r="597" spans="1:3" x14ac:dyDescent="0.25">
      <c r="A597" t="s">
        <v>1301</v>
      </c>
      <c r="B597" t="s">
        <v>659</v>
      </c>
      <c r="C597" s="1" t="str">
        <f>IF(LEN(Tabela_seznam_klasifikacij[[#This Row],[Klasifikacijska številka]])=8,"NE",IF(LEN(Tabela_seznam_klasifikacij[[#This Row],[Klasifikacijska številka]])=9,"DA","NAPAKA"))</f>
        <v>NE</v>
      </c>
    </row>
    <row r="598" spans="1:3" x14ac:dyDescent="0.25">
      <c r="A598" t="s">
        <v>1302</v>
      </c>
      <c r="B598" t="s">
        <v>992</v>
      </c>
      <c r="C598" s="1" t="str">
        <f>IF(LEN(Tabela_seznam_klasifikacij[[#This Row],[Klasifikacijska številka]])=8,"NE",IF(LEN(Tabela_seznam_klasifikacij[[#This Row],[Klasifikacijska številka]])=9,"DA","NAPAKA"))</f>
        <v>DA</v>
      </c>
    </row>
    <row r="599" spans="1:3" x14ac:dyDescent="0.25">
      <c r="A599" t="s">
        <v>1303</v>
      </c>
      <c r="B599" t="s">
        <v>993</v>
      </c>
      <c r="C599" s="1" t="str">
        <f>IF(LEN(Tabela_seznam_klasifikacij[[#This Row],[Klasifikacijska številka]])=8,"NE",IF(LEN(Tabela_seznam_klasifikacij[[#This Row],[Klasifikacijska številka]])=9,"DA","NAPAKA"))</f>
        <v>DA</v>
      </c>
    </row>
    <row r="600" spans="1:3" x14ac:dyDescent="0.25">
      <c r="A600" t="s">
        <v>1304</v>
      </c>
      <c r="B600" t="s">
        <v>994</v>
      </c>
      <c r="C600" s="1" t="str">
        <f>IF(LEN(Tabela_seznam_klasifikacij[[#This Row],[Klasifikacijska številka]])=8,"NE",IF(LEN(Tabela_seznam_klasifikacij[[#This Row],[Klasifikacijska številka]])=9,"DA","NAPAKA"))</f>
        <v>DA</v>
      </c>
    </row>
    <row r="601" spans="1:3" x14ac:dyDescent="0.25">
      <c r="A601" t="s">
        <v>1305</v>
      </c>
      <c r="B601" t="s">
        <v>995</v>
      </c>
      <c r="C601" s="1" t="str">
        <f>IF(LEN(Tabela_seznam_klasifikacij[[#This Row],[Klasifikacijska številka]])=8,"NE",IF(LEN(Tabela_seznam_klasifikacij[[#This Row],[Klasifikacijska številka]])=9,"DA","NAPAKA"))</f>
        <v>DA</v>
      </c>
    </row>
    <row r="602" spans="1:3" x14ac:dyDescent="0.25">
      <c r="A602" t="s">
        <v>1306</v>
      </c>
      <c r="B602" t="s">
        <v>996</v>
      </c>
      <c r="C602" s="1" t="str">
        <f>IF(LEN(Tabela_seznam_klasifikacij[[#This Row],[Klasifikacijska številka]])=8,"NE",IF(LEN(Tabela_seznam_klasifikacij[[#This Row],[Klasifikacijska številka]])=9,"DA","NAPAKA"))</f>
        <v>DA</v>
      </c>
    </row>
    <row r="603" spans="1:3" x14ac:dyDescent="0.25">
      <c r="A603" t="s">
        <v>1307</v>
      </c>
      <c r="B603" t="s">
        <v>997</v>
      </c>
      <c r="C603" s="1" t="str">
        <f>IF(LEN(Tabela_seznam_klasifikacij[[#This Row],[Klasifikacijska številka]])=8,"NE",IF(LEN(Tabela_seznam_klasifikacij[[#This Row],[Klasifikacijska številka]])=9,"DA","NAPAKA"))</f>
        <v>NE</v>
      </c>
    </row>
    <row r="604" spans="1:3" x14ac:dyDescent="0.25">
      <c r="A604" t="s">
        <v>1308</v>
      </c>
      <c r="B604" t="s">
        <v>998</v>
      </c>
      <c r="C604" s="1" t="str">
        <f>IF(LEN(Tabela_seznam_klasifikacij[[#This Row],[Klasifikacijska številka]])=8,"NE",IF(LEN(Tabela_seznam_klasifikacij[[#This Row],[Klasifikacijska številka]])=9,"DA","NAPAKA"))</f>
        <v>DA</v>
      </c>
    </row>
    <row r="605" spans="1:3" x14ac:dyDescent="0.25">
      <c r="A605" t="s">
        <v>1309</v>
      </c>
      <c r="B605" t="s">
        <v>999</v>
      </c>
      <c r="C605" s="1" t="str">
        <f>IF(LEN(Tabela_seznam_klasifikacij[[#This Row],[Klasifikacijska številka]])=8,"NE",IF(LEN(Tabela_seznam_klasifikacij[[#This Row],[Klasifikacijska številka]])=9,"DA","NAPAKA"))</f>
        <v>NE</v>
      </c>
    </row>
    <row r="606" spans="1:3" x14ac:dyDescent="0.25">
      <c r="A606" t="s">
        <v>184</v>
      </c>
      <c r="B606" t="s">
        <v>1000</v>
      </c>
      <c r="C606" s="1" t="str">
        <f>IF(LEN(Tabela_seznam_klasifikacij[[#This Row],[Klasifikacijska številka]])=8,"NE",IF(LEN(Tabela_seznam_klasifikacij[[#This Row],[Klasifikacijska številka]])=9,"DA","NAPAKA"))</f>
        <v>DA</v>
      </c>
    </row>
    <row r="607" spans="1:3" x14ac:dyDescent="0.25">
      <c r="A607" t="s">
        <v>185</v>
      </c>
      <c r="B607" t="s">
        <v>1001</v>
      </c>
      <c r="C607" s="1" t="str">
        <f>IF(LEN(Tabela_seznam_klasifikacij[[#This Row],[Klasifikacijska številka]])=8,"NE",IF(LEN(Tabela_seznam_klasifikacij[[#This Row],[Klasifikacijska številka]])=9,"DA","NAPAKA"))</f>
        <v>NE</v>
      </c>
    </row>
    <row r="608" spans="1:3" x14ac:dyDescent="0.25">
      <c r="A608" t="s">
        <v>186</v>
      </c>
      <c r="B608" t="s">
        <v>1002</v>
      </c>
      <c r="C608" s="1" t="str">
        <f>IF(LEN(Tabela_seznam_klasifikacij[[#This Row],[Klasifikacijska številka]])=8,"NE",IF(LEN(Tabela_seznam_klasifikacij[[#This Row],[Klasifikacijska številka]])=9,"DA","NAPAKA"))</f>
        <v>DA</v>
      </c>
    </row>
    <row r="609" spans="1:3" x14ac:dyDescent="0.25">
      <c r="A609" t="s">
        <v>187</v>
      </c>
      <c r="B609" t="s">
        <v>1003</v>
      </c>
      <c r="C609" s="1" t="str">
        <f>IF(LEN(Tabela_seznam_klasifikacij[[#This Row],[Klasifikacijska številka]])=8,"NE",IF(LEN(Tabela_seznam_klasifikacij[[#This Row],[Klasifikacijska številka]])=9,"DA","NAPAKA"))</f>
        <v>NE</v>
      </c>
    </row>
    <row r="610" spans="1:3" x14ac:dyDescent="0.25">
      <c r="A610" t="s">
        <v>1310</v>
      </c>
      <c r="B610" t="s">
        <v>1004</v>
      </c>
      <c r="C610" s="1" t="str">
        <f>IF(LEN(Tabela_seznam_klasifikacij[[#This Row],[Klasifikacijska številka]])=8,"NE",IF(LEN(Tabela_seznam_klasifikacij[[#This Row],[Klasifikacijska številka]])=9,"DA","NAPAKA"))</f>
        <v>DA</v>
      </c>
    </row>
    <row r="611" spans="1:3" x14ac:dyDescent="0.25">
      <c r="A611" t="s">
        <v>1311</v>
      </c>
      <c r="B611" t="s">
        <v>1005</v>
      </c>
      <c r="C611" s="1" t="str">
        <f>IF(LEN(Tabela_seznam_klasifikacij[[#This Row],[Klasifikacijska številka]])=8,"NE",IF(LEN(Tabela_seznam_klasifikacij[[#This Row],[Klasifikacijska številka]])=9,"DA","NAPAKA"))</f>
        <v>DA</v>
      </c>
    </row>
    <row r="612" spans="1:3" x14ac:dyDescent="0.25">
      <c r="A612" t="s">
        <v>1312</v>
      </c>
      <c r="B612" t="s">
        <v>1006</v>
      </c>
      <c r="C612" s="1" t="str">
        <f>IF(LEN(Tabela_seznam_klasifikacij[[#This Row],[Klasifikacijska številka]])=8,"NE",IF(LEN(Tabela_seznam_klasifikacij[[#This Row],[Klasifikacijska številka]])=9,"DA","NAPAKA"))</f>
        <v>DA</v>
      </c>
    </row>
    <row r="613" spans="1:3" x14ac:dyDescent="0.25">
      <c r="A613" t="s">
        <v>1313</v>
      </c>
      <c r="B613" t="s">
        <v>1007</v>
      </c>
      <c r="C613" s="1" t="str">
        <f>IF(LEN(Tabela_seznam_klasifikacij[[#This Row],[Klasifikacijska številka]])=8,"NE",IF(LEN(Tabela_seznam_klasifikacij[[#This Row],[Klasifikacijska številka]])=9,"DA","NAPAKA"))</f>
        <v>DA</v>
      </c>
    </row>
    <row r="614" spans="1:3" x14ac:dyDescent="0.25">
      <c r="A614" t="s">
        <v>1314</v>
      </c>
      <c r="B614" t="s">
        <v>1008</v>
      </c>
      <c r="C614" s="1" t="str">
        <f>IF(LEN(Tabela_seznam_klasifikacij[[#This Row],[Klasifikacijska številka]])=8,"NE",IF(LEN(Tabela_seznam_klasifikacij[[#This Row],[Klasifikacijska številka]])=9,"DA","NAPAKA"))</f>
        <v>NE</v>
      </c>
    </row>
    <row r="615" spans="1:3" x14ac:dyDescent="0.25">
      <c r="A615" t="s">
        <v>1315</v>
      </c>
      <c r="B615" t="s">
        <v>1009</v>
      </c>
      <c r="C615" s="1" t="str">
        <f>IF(LEN(Tabela_seznam_klasifikacij[[#This Row],[Klasifikacijska številka]])=8,"NE",IF(LEN(Tabela_seznam_klasifikacij[[#This Row],[Klasifikacijska številka]])=9,"DA","NAPAKA"))</f>
        <v>DA</v>
      </c>
    </row>
    <row r="616" spans="1:3" x14ac:dyDescent="0.25">
      <c r="A616" t="s">
        <v>1316</v>
      </c>
      <c r="B616" t="s">
        <v>1010</v>
      </c>
      <c r="C616" s="1" t="str">
        <f>IF(LEN(Tabela_seznam_klasifikacij[[#This Row],[Klasifikacijska številka]])=8,"NE",IF(LEN(Tabela_seznam_klasifikacij[[#This Row],[Klasifikacijska številka]])=9,"DA","NAPAKA"))</f>
        <v>DA</v>
      </c>
    </row>
    <row r="617" spans="1:3" x14ac:dyDescent="0.25">
      <c r="A617" t="s">
        <v>169</v>
      </c>
      <c r="B617" t="s">
        <v>1011</v>
      </c>
      <c r="C617" s="1" t="str">
        <f>IF(LEN(Tabela_seznam_klasifikacij[[#This Row],[Klasifikacijska številka]])=8,"NE",IF(LEN(Tabela_seznam_klasifikacij[[#This Row],[Klasifikacijska številka]])=9,"DA","NAPAKA"))</f>
        <v>DA</v>
      </c>
    </row>
    <row r="618" spans="1:3" x14ac:dyDescent="0.25">
      <c r="A618" t="s">
        <v>1317</v>
      </c>
      <c r="B618" t="s">
        <v>1012</v>
      </c>
      <c r="C618" s="1" t="str">
        <f>IF(LEN(Tabela_seznam_klasifikacij[[#This Row],[Klasifikacijska številka]])=8,"NE",IF(LEN(Tabela_seznam_klasifikacij[[#This Row],[Klasifikacijska številka]])=9,"DA","NAPAKA"))</f>
        <v>NE</v>
      </c>
    </row>
    <row r="619" spans="1:3" x14ac:dyDescent="0.25">
      <c r="A619" t="s">
        <v>1318</v>
      </c>
      <c r="B619" t="s">
        <v>1013</v>
      </c>
      <c r="C619" s="1" t="str">
        <f>IF(LEN(Tabela_seznam_klasifikacij[[#This Row],[Klasifikacijska številka]])=8,"NE",IF(LEN(Tabela_seznam_klasifikacij[[#This Row],[Klasifikacijska številka]])=9,"DA","NAPAKA"))</f>
        <v>DA</v>
      </c>
    </row>
    <row r="620" spans="1:3" x14ac:dyDescent="0.25">
      <c r="A620" t="s">
        <v>1319</v>
      </c>
      <c r="B620" t="s">
        <v>1014</v>
      </c>
      <c r="C620" s="1" t="str">
        <f>IF(LEN(Tabela_seznam_klasifikacij[[#This Row],[Klasifikacijska številka]])=8,"NE",IF(LEN(Tabela_seznam_klasifikacij[[#This Row],[Klasifikacijska številka]])=9,"DA","NAPAKA"))</f>
        <v>DA</v>
      </c>
    </row>
    <row r="621" spans="1:3" x14ac:dyDescent="0.25">
      <c r="A621" t="s">
        <v>1320</v>
      </c>
      <c r="B621" t="s">
        <v>1015</v>
      </c>
      <c r="C621" s="1" t="str">
        <f>IF(LEN(Tabela_seznam_klasifikacij[[#This Row],[Klasifikacijska številka]])=8,"NE",IF(LEN(Tabela_seznam_klasifikacij[[#This Row],[Klasifikacijska številka]])=9,"DA","NAPAKA"))</f>
        <v>DA</v>
      </c>
    </row>
    <row r="622" spans="1:3" x14ac:dyDescent="0.25">
      <c r="A622" t="s">
        <v>1321</v>
      </c>
      <c r="B622" t="s">
        <v>1016</v>
      </c>
      <c r="C622" s="1" t="str">
        <f>IF(LEN(Tabela_seznam_klasifikacij[[#This Row],[Klasifikacijska številka]])=8,"NE",IF(LEN(Tabela_seznam_klasifikacij[[#This Row],[Klasifikacijska številka]])=9,"DA","NAPAKA"))</f>
        <v>NE</v>
      </c>
    </row>
    <row r="623" spans="1:3" x14ac:dyDescent="0.25">
      <c r="A623" t="s">
        <v>1322</v>
      </c>
      <c r="B623" t="s">
        <v>1017</v>
      </c>
      <c r="C623" s="1" t="str">
        <f>IF(LEN(Tabela_seznam_klasifikacij[[#This Row],[Klasifikacijska številka]])=8,"NE",IF(LEN(Tabela_seznam_klasifikacij[[#This Row],[Klasifikacijska številka]])=9,"DA","NAPAKA"))</f>
        <v>NE</v>
      </c>
    </row>
    <row r="624" spans="1:3" x14ac:dyDescent="0.25">
      <c r="A624" t="s">
        <v>1323</v>
      </c>
      <c r="B624" t="s">
        <v>1018</v>
      </c>
      <c r="C624" s="1" t="str">
        <f>IF(LEN(Tabela_seznam_klasifikacij[[#This Row],[Klasifikacijska številka]])=8,"NE",IF(LEN(Tabela_seznam_klasifikacij[[#This Row],[Klasifikacijska številka]])=9,"DA","NAPAKA"))</f>
        <v>DA</v>
      </c>
    </row>
    <row r="625" spans="1:3" x14ac:dyDescent="0.25">
      <c r="A625" t="s">
        <v>92</v>
      </c>
      <c r="B625" t="s">
        <v>1019</v>
      </c>
      <c r="C625" s="1" t="str">
        <f>IF(LEN(Tabela_seznam_klasifikacij[[#This Row],[Klasifikacijska številka]])=8,"NE",IF(LEN(Tabela_seznam_klasifikacij[[#This Row],[Klasifikacijska številka]])=9,"DA","NAPAKA"))</f>
        <v>DA</v>
      </c>
    </row>
    <row r="626" spans="1:3" x14ac:dyDescent="0.25">
      <c r="A626" t="s">
        <v>93</v>
      </c>
      <c r="B626" t="s">
        <v>1020</v>
      </c>
      <c r="C626" s="1" t="str">
        <f>IF(LEN(Tabela_seznam_klasifikacij[[#This Row],[Klasifikacijska številka]])=8,"NE",IF(LEN(Tabela_seznam_klasifikacij[[#This Row],[Klasifikacijska številka]])=9,"DA","NAPAKA"))</f>
        <v>DA</v>
      </c>
    </row>
    <row r="627" spans="1:3" x14ac:dyDescent="0.25">
      <c r="A627" t="s">
        <v>94</v>
      </c>
      <c r="B627" t="s">
        <v>659</v>
      </c>
      <c r="C627" s="1" t="str">
        <f>IF(LEN(Tabela_seznam_klasifikacij[[#This Row],[Klasifikacijska številka]])=8,"NE",IF(LEN(Tabela_seznam_klasifikacij[[#This Row],[Klasifikacijska številka]])=9,"DA","NAPAKA"))</f>
        <v>NE</v>
      </c>
    </row>
    <row r="628" spans="1:3" x14ac:dyDescent="0.25">
      <c r="A628" t="s">
        <v>1324</v>
      </c>
      <c r="B628" t="s">
        <v>1021</v>
      </c>
      <c r="C628" s="1" t="str">
        <f>IF(LEN(Tabela_seznam_klasifikacij[[#This Row],[Klasifikacijska številka]])=8,"NE",IF(LEN(Tabela_seznam_klasifikacij[[#This Row],[Klasifikacijska številka]])=9,"DA","NAPAKA"))</f>
        <v>NE</v>
      </c>
    </row>
    <row r="629" spans="1:3" x14ac:dyDescent="0.25">
      <c r="A629" t="s">
        <v>1325</v>
      </c>
      <c r="B629" t="s">
        <v>1022</v>
      </c>
      <c r="C629" s="1" t="str">
        <f>IF(LEN(Tabela_seznam_klasifikacij[[#This Row],[Klasifikacijska številka]])=8,"NE",IF(LEN(Tabela_seznam_klasifikacij[[#This Row],[Klasifikacijska številka]])=9,"DA","NAPAKA"))</f>
        <v>DA</v>
      </c>
    </row>
    <row r="630" spans="1:3" x14ac:dyDescent="0.25">
      <c r="A630" t="s">
        <v>1326</v>
      </c>
      <c r="B630" t="s">
        <v>1023</v>
      </c>
      <c r="C630" s="1" t="str">
        <f>IF(LEN(Tabela_seznam_klasifikacij[[#This Row],[Klasifikacijska številka]])=8,"NE",IF(LEN(Tabela_seznam_klasifikacij[[#This Row],[Klasifikacijska številka]])=9,"DA","NAPAKA"))</f>
        <v>NE</v>
      </c>
    </row>
    <row r="631" spans="1:3" x14ac:dyDescent="0.25">
      <c r="A631" t="s">
        <v>1327</v>
      </c>
      <c r="B631" t="s">
        <v>1024</v>
      </c>
      <c r="C631" s="1" t="str">
        <f>IF(LEN(Tabela_seznam_klasifikacij[[#This Row],[Klasifikacijska številka]])=8,"NE",IF(LEN(Tabela_seznam_klasifikacij[[#This Row],[Klasifikacijska številka]])=9,"DA","NAPAKA"))</f>
        <v>NE</v>
      </c>
    </row>
    <row r="632" spans="1:3" x14ac:dyDescent="0.25">
      <c r="A632" t="s">
        <v>1328</v>
      </c>
      <c r="B632" t="s">
        <v>1025</v>
      </c>
      <c r="C632" s="1" t="str">
        <f>IF(LEN(Tabela_seznam_klasifikacij[[#This Row],[Klasifikacijska številka]])=8,"NE",IF(LEN(Tabela_seznam_klasifikacij[[#This Row],[Klasifikacijska številka]])=9,"DA","NAPAKA"))</f>
        <v>DA</v>
      </c>
    </row>
    <row r="633" spans="1:3" x14ac:dyDescent="0.25">
      <c r="A633" t="s">
        <v>1329</v>
      </c>
      <c r="B633" t="s">
        <v>1026</v>
      </c>
      <c r="C633" s="1" t="str">
        <f>IF(LEN(Tabela_seznam_klasifikacij[[#This Row],[Klasifikacijska številka]])=8,"NE",IF(LEN(Tabela_seznam_klasifikacij[[#This Row],[Klasifikacijska številka]])=9,"DA","NAPAKA"))</f>
        <v>DA</v>
      </c>
    </row>
    <row r="634" spans="1:3" x14ac:dyDescent="0.25">
      <c r="A634" t="s">
        <v>1330</v>
      </c>
      <c r="B634" t="s">
        <v>1027</v>
      </c>
      <c r="C634" s="1" t="str">
        <f>IF(LEN(Tabela_seznam_klasifikacij[[#This Row],[Klasifikacijska številka]])=8,"NE",IF(LEN(Tabela_seznam_klasifikacij[[#This Row],[Klasifikacijska številka]])=9,"DA","NAPAKA"))</f>
        <v>DA</v>
      </c>
    </row>
    <row r="635" spans="1:3" x14ac:dyDescent="0.25">
      <c r="A635" t="s">
        <v>1331</v>
      </c>
      <c r="B635" t="s">
        <v>1028</v>
      </c>
      <c r="C635" s="1" t="str">
        <f>IF(LEN(Tabela_seznam_klasifikacij[[#This Row],[Klasifikacijska številka]])=8,"NE",IF(LEN(Tabela_seznam_klasifikacij[[#This Row],[Klasifikacijska številka]])=9,"DA","NAPAKA"))</f>
        <v>DA</v>
      </c>
    </row>
    <row r="636" spans="1:3" x14ac:dyDescent="0.25">
      <c r="A636" t="s">
        <v>1332</v>
      </c>
      <c r="B636" t="s">
        <v>1029</v>
      </c>
      <c r="C636" s="1" t="str">
        <f>IF(LEN(Tabela_seznam_klasifikacij[[#This Row],[Klasifikacijska številka]])=8,"NE",IF(LEN(Tabela_seznam_klasifikacij[[#This Row],[Klasifikacijska številka]])=9,"DA","NAPAKA"))</f>
        <v>DA</v>
      </c>
    </row>
    <row r="637" spans="1:3" x14ac:dyDescent="0.25">
      <c r="A637" t="s">
        <v>1333</v>
      </c>
      <c r="B637" t="s">
        <v>1030</v>
      </c>
      <c r="C637" s="1" t="str">
        <f>IF(LEN(Tabela_seznam_klasifikacij[[#This Row],[Klasifikacijska številka]])=8,"NE",IF(LEN(Tabela_seznam_klasifikacij[[#This Row],[Klasifikacijska številka]])=9,"DA","NAPAKA"))</f>
        <v>DA</v>
      </c>
    </row>
    <row r="638" spans="1:3" x14ac:dyDescent="0.25">
      <c r="A638" t="s">
        <v>1334</v>
      </c>
      <c r="B638" t="s">
        <v>1031</v>
      </c>
      <c r="C638" s="1" t="str">
        <f>IF(LEN(Tabela_seznam_klasifikacij[[#This Row],[Klasifikacijska številka]])=8,"NE",IF(LEN(Tabela_seznam_klasifikacij[[#This Row],[Klasifikacijska številka]])=9,"DA","NAPAKA"))</f>
        <v>DA</v>
      </c>
    </row>
    <row r="639" spans="1:3" x14ac:dyDescent="0.25">
      <c r="A639" t="s">
        <v>170</v>
      </c>
      <c r="B639" t="s">
        <v>1032</v>
      </c>
      <c r="C639" s="1" t="str">
        <f>IF(LEN(Tabela_seznam_klasifikacij[[#This Row],[Klasifikacijska številka]])=8,"NE",IF(LEN(Tabela_seznam_klasifikacij[[#This Row],[Klasifikacijska številka]])=9,"DA","NAPAKA"))</f>
        <v>DA</v>
      </c>
    </row>
    <row r="640" spans="1:3" x14ac:dyDescent="0.25">
      <c r="A640" t="s">
        <v>171</v>
      </c>
      <c r="B640" t="s">
        <v>1033</v>
      </c>
      <c r="C640" s="1" t="str">
        <f>IF(LEN(Tabela_seznam_klasifikacij[[#This Row],[Klasifikacijska številka]])=8,"NE",IF(LEN(Tabela_seznam_klasifikacij[[#This Row],[Klasifikacijska številka]])=9,"DA","NAPAKA"))</f>
        <v>NE</v>
      </c>
    </row>
    <row r="641" spans="1:3" x14ac:dyDescent="0.25">
      <c r="A641" t="s">
        <v>172</v>
      </c>
      <c r="B641" t="s">
        <v>1034</v>
      </c>
      <c r="C641" s="1" t="str">
        <f>IF(LEN(Tabela_seznam_klasifikacij[[#This Row],[Klasifikacijska številka]])=8,"NE",IF(LEN(Tabela_seznam_klasifikacij[[#This Row],[Klasifikacijska številka]])=9,"DA","NAPAKA"))</f>
        <v>DA</v>
      </c>
    </row>
    <row r="642" spans="1:3" x14ac:dyDescent="0.25">
      <c r="A642" t="s">
        <v>173</v>
      </c>
      <c r="B642" t="s">
        <v>1035</v>
      </c>
      <c r="C642" s="1" t="str">
        <f>IF(LEN(Tabela_seznam_klasifikacij[[#This Row],[Klasifikacijska številka]])=8,"NE",IF(LEN(Tabela_seznam_klasifikacij[[#This Row],[Klasifikacijska številka]])=9,"DA","NAPAKA"))</f>
        <v>NE</v>
      </c>
    </row>
    <row r="643" spans="1:3" x14ac:dyDescent="0.25">
      <c r="A643" t="s">
        <v>1335</v>
      </c>
      <c r="B643" t="s">
        <v>1036</v>
      </c>
      <c r="C643" s="1" t="str">
        <f>IF(LEN(Tabela_seznam_klasifikacij[[#This Row],[Klasifikacijska številka]])=8,"NE",IF(LEN(Tabela_seznam_klasifikacij[[#This Row],[Klasifikacijska številka]])=9,"DA","NAPAKA"))</f>
        <v>DA</v>
      </c>
    </row>
    <row r="644" spans="1:3" x14ac:dyDescent="0.25">
      <c r="A644" t="s">
        <v>1336</v>
      </c>
      <c r="B644" t="s">
        <v>1037</v>
      </c>
      <c r="C644" s="1" t="str">
        <f>IF(LEN(Tabela_seznam_klasifikacij[[#This Row],[Klasifikacijska številka]])=8,"NE",IF(LEN(Tabela_seznam_klasifikacij[[#This Row],[Klasifikacijska številka]])=9,"DA","NAPAKA"))</f>
        <v>NE</v>
      </c>
    </row>
    <row r="645" spans="1:3" x14ac:dyDescent="0.25">
      <c r="A645" t="s">
        <v>1337</v>
      </c>
      <c r="B645" t="s">
        <v>1038</v>
      </c>
      <c r="C645" s="1" t="str">
        <f>IF(LEN(Tabela_seznam_klasifikacij[[#This Row],[Klasifikacijska številka]])=8,"NE",IF(LEN(Tabela_seznam_klasifikacij[[#This Row],[Klasifikacijska številka]])=9,"DA","NAPAKA"))</f>
        <v>DA</v>
      </c>
    </row>
    <row r="646" spans="1:3" x14ac:dyDescent="0.25">
      <c r="A646" t="s">
        <v>1338</v>
      </c>
      <c r="B646" t="s">
        <v>1039</v>
      </c>
      <c r="C646" s="1" t="str">
        <f>IF(LEN(Tabela_seznam_klasifikacij[[#This Row],[Klasifikacijska številka]])=8,"NE",IF(LEN(Tabela_seznam_klasifikacij[[#This Row],[Klasifikacijska številka]])=9,"DA","NAPAKA"))</f>
        <v>NE</v>
      </c>
    </row>
    <row r="647" spans="1:3" x14ac:dyDescent="0.25">
      <c r="A647" t="s">
        <v>1339</v>
      </c>
      <c r="B647" t="s">
        <v>1040</v>
      </c>
      <c r="C647" s="1" t="str">
        <f>IF(LEN(Tabela_seznam_klasifikacij[[#This Row],[Klasifikacijska številka]])=8,"NE",IF(LEN(Tabela_seznam_klasifikacij[[#This Row],[Klasifikacijska številka]])=9,"DA","NAPAKA"))</f>
        <v>DA</v>
      </c>
    </row>
    <row r="648" spans="1:3" x14ac:dyDescent="0.25">
      <c r="A648" t="s">
        <v>1340</v>
      </c>
      <c r="B648" t="s">
        <v>1041</v>
      </c>
      <c r="C648" s="1" t="str">
        <f>IF(LEN(Tabela_seznam_klasifikacij[[#This Row],[Klasifikacijska številka]])=8,"NE",IF(LEN(Tabela_seznam_klasifikacij[[#This Row],[Klasifikacijska številka]])=9,"DA","NAPAKA"))</f>
        <v>NE</v>
      </c>
    </row>
    <row r="649" spans="1:3" x14ac:dyDescent="0.25">
      <c r="A649" t="s">
        <v>1341</v>
      </c>
      <c r="B649" t="s">
        <v>1042</v>
      </c>
      <c r="C649" s="1" t="str">
        <f>IF(LEN(Tabela_seznam_klasifikacij[[#This Row],[Klasifikacijska številka]])=8,"NE",IF(LEN(Tabela_seznam_klasifikacij[[#This Row],[Klasifikacijska številka]])=9,"DA","NAPAKA"))</f>
        <v>NE</v>
      </c>
    </row>
    <row r="650" spans="1:3" x14ac:dyDescent="0.25">
      <c r="A650" t="s">
        <v>1342</v>
      </c>
      <c r="B650" t="s">
        <v>1043</v>
      </c>
      <c r="C650" s="1" t="str">
        <f>IF(LEN(Tabela_seznam_klasifikacij[[#This Row],[Klasifikacijska številka]])=8,"NE",IF(LEN(Tabela_seznam_klasifikacij[[#This Row],[Klasifikacijska številka]])=9,"DA","NAPAKA"))</f>
        <v>NE</v>
      </c>
    </row>
    <row r="651" spans="1:3" x14ac:dyDescent="0.25">
      <c r="A651" t="s">
        <v>1343</v>
      </c>
      <c r="B651" t="s">
        <v>1044</v>
      </c>
      <c r="C651" s="1" t="str">
        <f>IF(LEN(Tabela_seznam_klasifikacij[[#This Row],[Klasifikacijska številka]])=8,"NE",IF(LEN(Tabela_seznam_klasifikacij[[#This Row],[Klasifikacijska številka]])=9,"DA","NAPAKA"))</f>
        <v>NE</v>
      </c>
    </row>
    <row r="652" spans="1:3" x14ac:dyDescent="0.25">
      <c r="A652" t="s">
        <v>1344</v>
      </c>
      <c r="B652" t="s">
        <v>1045</v>
      </c>
      <c r="C652" s="1" t="str">
        <f>IF(LEN(Tabela_seznam_klasifikacij[[#This Row],[Klasifikacijska številka]])=8,"NE",IF(LEN(Tabela_seznam_klasifikacij[[#This Row],[Klasifikacijska številka]])=9,"DA","NAPAKA"))</f>
        <v>DA</v>
      </c>
    </row>
    <row r="653" spans="1:3" x14ac:dyDescent="0.25">
      <c r="A653" t="s">
        <v>1345</v>
      </c>
      <c r="B653" t="s">
        <v>1046</v>
      </c>
      <c r="C653" s="1" t="str">
        <f>IF(LEN(Tabela_seznam_klasifikacij[[#This Row],[Klasifikacijska številka]])=8,"NE",IF(LEN(Tabela_seznam_klasifikacij[[#This Row],[Klasifikacijska številka]])=9,"DA","NAPAKA"))</f>
        <v>NE</v>
      </c>
    </row>
    <row r="654" spans="1:3" x14ac:dyDescent="0.25">
      <c r="A654" t="s">
        <v>95</v>
      </c>
      <c r="B654" t="s">
        <v>1047</v>
      </c>
      <c r="C654" s="1" t="str">
        <f>IF(LEN(Tabela_seznam_klasifikacij[[#This Row],[Klasifikacijska številka]])=8,"NE",IF(LEN(Tabela_seznam_klasifikacij[[#This Row],[Klasifikacijska številka]])=9,"DA","NAPAKA"))</f>
        <v>NE</v>
      </c>
    </row>
    <row r="655" spans="1:3" x14ac:dyDescent="0.25">
      <c r="A655" t="s">
        <v>1346</v>
      </c>
      <c r="B655" t="s">
        <v>989</v>
      </c>
      <c r="C655" s="1" t="str">
        <f>IF(LEN(Tabela_seznam_klasifikacij[[#This Row],[Klasifikacijska številka]])=8,"NE",IF(LEN(Tabela_seznam_klasifikacij[[#This Row],[Klasifikacijska številka]])=9,"DA","NAPAKA"))</f>
        <v>NE</v>
      </c>
    </row>
    <row r="656" spans="1:3" x14ac:dyDescent="0.25">
      <c r="A656" t="s">
        <v>96</v>
      </c>
      <c r="B656" t="s">
        <v>988</v>
      </c>
      <c r="C656" s="1" t="str">
        <f>IF(LEN(Tabela_seznam_klasifikacij[[#This Row],[Klasifikacijska številka]])=8,"NE",IF(LEN(Tabela_seznam_klasifikacij[[#This Row],[Klasifikacijska številka]])=9,"DA","NAPAKA"))</f>
        <v>NE</v>
      </c>
    </row>
    <row r="657" spans="1:3" x14ac:dyDescent="0.25">
      <c r="A657" t="s">
        <v>97</v>
      </c>
      <c r="B657" t="s">
        <v>1048</v>
      </c>
      <c r="C657" s="1" t="str">
        <f>IF(LEN(Tabela_seznam_klasifikacij[[#This Row],[Klasifikacijska številka]])=8,"NE",IF(LEN(Tabela_seznam_klasifikacij[[#This Row],[Klasifikacijska številka]])=9,"DA","NAPAKA"))</f>
        <v>DA</v>
      </c>
    </row>
    <row r="658" spans="1:3" x14ac:dyDescent="0.25">
      <c r="A658" t="s">
        <v>1347</v>
      </c>
      <c r="B658" t="s">
        <v>1049</v>
      </c>
      <c r="C658" s="1" t="str">
        <f>IF(LEN(Tabela_seznam_klasifikacij[[#This Row],[Klasifikacijska številka]])=8,"NE",IF(LEN(Tabela_seznam_klasifikacij[[#This Row],[Klasifikacijska številka]])=9,"DA","NAPAKA"))</f>
        <v>DA</v>
      </c>
    </row>
    <row r="659" spans="1:3" x14ac:dyDescent="0.25">
      <c r="A659" t="s">
        <v>1348</v>
      </c>
      <c r="B659" t="s">
        <v>1050</v>
      </c>
      <c r="C659" s="1" t="str">
        <f>IF(LEN(Tabela_seznam_klasifikacij[[#This Row],[Klasifikacijska številka]])=8,"NE",IF(LEN(Tabela_seznam_klasifikacij[[#This Row],[Klasifikacijska številka]])=9,"DA","NAPAKA"))</f>
        <v>NE</v>
      </c>
    </row>
    <row r="660" spans="1:3" x14ac:dyDescent="0.25">
      <c r="A660" t="s">
        <v>1349</v>
      </c>
      <c r="B660" t="s">
        <v>1051</v>
      </c>
      <c r="C660" s="1" t="str">
        <f>IF(LEN(Tabela_seznam_klasifikacij[[#This Row],[Klasifikacijska številka]])=8,"NE",IF(LEN(Tabela_seznam_klasifikacij[[#This Row],[Klasifikacijska številka]])=9,"DA","NAPAKA"))</f>
        <v>DA</v>
      </c>
    </row>
    <row r="661" spans="1:3" x14ac:dyDescent="0.25">
      <c r="A661" t="s">
        <v>1350</v>
      </c>
      <c r="B661" t="s">
        <v>1052</v>
      </c>
      <c r="C661" s="1" t="str">
        <f>IF(LEN(Tabela_seznam_klasifikacij[[#This Row],[Klasifikacijska številka]])=8,"NE",IF(LEN(Tabela_seznam_klasifikacij[[#This Row],[Klasifikacijska številka]])=9,"DA","NAPAKA"))</f>
        <v>NE</v>
      </c>
    </row>
    <row r="662" spans="1:3" x14ac:dyDescent="0.25">
      <c r="A662" t="s">
        <v>1351</v>
      </c>
      <c r="B662" t="s">
        <v>1053</v>
      </c>
      <c r="C662" s="1" t="str">
        <f>IF(LEN(Tabela_seznam_klasifikacij[[#This Row],[Klasifikacijska številka]])=8,"NE",IF(LEN(Tabela_seznam_klasifikacij[[#This Row],[Klasifikacijska številka]])=9,"DA","NAPAKA"))</f>
        <v>NE</v>
      </c>
    </row>
    <row r="663" spans="1:3" x14ac:dyDescent="0.25">
      <c r="A663" t="s">
        <v>1352</v>
      </c>
      <c r="B663" t="s">
        <v>1054</v>
      </c>
      <c r="C663" s="1" t="str">
        <f>IF(LEN(Tabela_seznam_klasifikacij[[#This Row],[Klasifikacijska številka]])=8,"NE",IF(LEN(Tabela_seznam_klasifikacij[[#This Row],[Klasifikacijska številka]])=9,"DA","NAPAKA"))</f>
        <v>NE</v>
      </c>
    </row>
    <row r="664" spans="1:3" x14ac:dyDescent="0.25">
      <c r="A664" t="s">
        <v>1353</v>
      </c>
      <c r="B664" t="s">
        <v>1055</v>
      </c>
      <c r="C664" s="1" t="str">
        <f>IF(LEN(Tabela_seznam_klasifikacij[[#This Row],[Klasifikacijska številka]])=8,"NE",IF(LEN(Tabela_seznam_klasifikacij[[#This Row],[Klasifikacijska številka]])=9,"DA","NAPAKA"))</f>
        <v>NE</v>
      </c>
    </row>
    <row r="665" spans="1:3" x14ac:dyDescent="0.25">
      <c r="A665" t="s">
        <v>1354</v>
      </c>
      <c r="B665" t="s">
        <v>1056</v>
      </c>
      <c r="C665" s="1" t="str">
        <f>IF(LEN(Tabela_seznam_klasifikacij[[#This Row],[Klasifikacijska številka]])=8,"NE",IF(LEN(Tabela_seznam_klasifikacij[[#This Row],[Klasifikacijska številka]])=9,"DA","NAPAKA"))</f>
        <v>NE</v>
      </c>
    </row>
    <row r="666" spans="1:3" x14ac:dyDescent="0.25">
      <c r="A666" t="s">
        <v>1355</v>
      </c>
      <c r="B666" t="s">
        <v>1057</v>
      </c>
      <c r="C666" s="1" t="str">
        <f>IF(LEN(Tabela_seznam_klasifikacij[[#This Row],[Klasifikacijska številka]])=8,"NE",IF(LEN(Tabela_seznam_klasifikacij[[#This Row],[Klasifikacijska številka]])=9,"DA","NAPAKA"))</f>
        <v>NE</v>
      </c>
    </row>
    <row r="667" spans="1:3" x14ac:dyDescent="0.25">
      <c r="A667" t="s">
        <v>1356</v>
      </c>
      <c r="B667" t="s">
        <v>1058</v>
      </c>
      <c r="C667" s="1" t="str">
        <f>IF(LEN(Tabela_seznam_klasifikacij[[#This Row],[Klasifikacijska številka]])=8,"NE",IF(LEN(Tabela_seznam_klasifikacij[[#This Row],[Klasifikacijska številka]])=9,"DA","NAPAKA"))</f>
        <v>NE</v>
      </c>
    </row>
    <row r="668" spans="1:3" x14ac:dyDescent="0.25">
      <c r="A668" t="s">
        <v>1357</v>
      </c>
      <c r="B668" t="s">
        <v>1059</v>
      </c>
      <c r="C668" s="1" t="str">
        <f>IF(LEN(Tabela_seznam_klasifikacij[[#This Row],[Klasifikacijska številka]])=8,"NE",IF(LEN(Tabela_seznam_klasifikacij[[#This Row],[Klasifikacijska številka]])=9,"DA","NAPAKA"))</f>
        <v>DA</v>
      </c>
    </row>
    <row r="669" spans="1:3" x14ac:dyDescent="0.25">
      <c r="A669" t="s">
        <v>1358</v>
      </c>
      <c r="B669" t="s">
        <v>1060</v>
      </c>
      <c r="C669" s="1" t="str">
        <f>IF(LEN(Tabela_seznam_klasifikacij[[#This Row],[Klasifikacijska številka]])=8,"NE",IF(LEN(Tabela_seznam_klasifikacij[[#This Row],[Klasifikacijska številka]])=9,"DA","NAPAKA"))</f>
        <v>DA</v>
      </c>
    </row>
    <row r="670" spans="1:3" x14ac:dyDescent="0.25">
      <c r="A670" t="s">
        <v>1359</v>
      </c>
      <c r="B670" t="s">
        <v>1061</v>
      </c>
      <c r="C670" s="1" t="str">
        <f>IF(LEN(Tabela_seznam_klasifikacij[[#This Row],[Klasifikacijska številka]])=8,"NE",IF(LEN(Tabela_seznam_klasifikacij[[#This Row],[Klasifikacijska številka]])=9,"DA","NAPAKA"))</f>
        <v>NE</v>
      </c>
    </row>
    <row r="671" spans="1:3" x14ac:dyDescent="0.25">
      <c r="A671" t="s">
        <v>1360</v>
      </c>
      <c r="B671" t="s">
        <v>1062</v>
      </c>
      <c r="C671" s="1" t="str">
        <f>IF(LEN(Tabela_seznam_klasifikacij[[#This Row],[Klasifikacijska številka]])=8,"NE",IF(LEN(Tabela_seznam_klasifikacij[[#This Row],[Klasifikacijska številka]])=9,"DA","NAPAKA"))</f>
        <v>DA</v>
      </c>
    </row>
    <row r="672" spans="1:3" x14ac:dyDescent="0.25">
      <c r="A672" t="s">
        <v>1361</v>
      </c>
      <c r="B672" t="s">
        <v>1063</v>
      </c>
      <c r="C672" s="1" t="str">
        <f>IF(LEN(Tabela_seznam_klasifikacij[[#This Row],[Klasifikacijska številka]])=8,"NE",IF(LEN(Tabela_seznam_klasifikacij[[#This Row],[Klasifikacijska številka]])=9,"DA","NAPAKA"))</f>
        <v>NE</v>
      </c>
    </row>
    <row r="673" spans="1:3" x14ac:dyDescent="0.25">
      <c r="A673" t="s">
        <v>1362</v>
      </c>
      <c r="B673" t="s">
        <v>1064</v>
      </c>
      <c r="C673" s="1" t="str">
        <f>IF(LEN(Tabela_seznam_klasifikacij[[#This Row],[Klasifikacijska številka]])=8,"NE",IF(LEN(Tabela_seznam_klasifikacij[[#This Row],[Klasifikacijska številka]])=9,"DA","NAPAKA"))</f>
        <v>DA</v>
      </c>
    </row>
    <row r="674" spans="1:3" x14ac:dyDescent="0.25">
      <c r="A674" t="s">
        <v>1363</v>
      </c>
      <c r="B674" t="s">
        <v>1065</v>
      </c>
      <c r="C674" s="1" t="str">
        <f>IF(LEN(Tabela_seznam_klasifikacij[[#This Row],[Klasifikacijska številka]])=8,"NE",IF(LEN(Tabela_seznam_klasifikacij[[#This Row],[Klasifikacijska številka]])=9,"DA","NAPAKA"))</f>
        <v>NE</v>
      </c>
    </row>
    <row r="675" spans="1:3" x14ac:dyDescent="0.25">
      <c r="A675" t="s">
        <v>1364</v>
      </c>
      <c r="B675" t="s">
        <v>1066</v>
      </c>
      <c r="C675" s="1" t="str">
        <f>IF(LEN(Tabela_seznam_klasifikacij[[#This Row],[Klasifikacijska številka]])=8,"NE",IF(LEN(Tabela_seznam_klasifikacij[[#This Row],[Klasifikacijska številka]])=9,"DA","NAPAKA"))</f>
        <v>DA</v>
      </c>
    </row>
    <row r="676" spans="1:3" x14ac:dyDescent="0.25">
      <c r="A676" t="s">
        <v>1365</v>
      </c>
      <c r="B676" t="s">
        <v>1067</v>
      </c>
      <c r="C676" s="1" t="str">
        <f>IF(LEN(Tabela_seznam_klasifikacij[[#This Row],[Klasifikacijska številka]])=8,"NE",IF(LEN(Tabela_seznam_klasifikacij[[#This Row],[Klasifikacijska številka]])=9,"DA","NAPAKA"))</f>
        <v>NE</v>
      </c>
    </row>
    <row r="677" spans="1:3" x14ac:dyDescent="0.25">
      <c r="A677" t="s">
        <v>1366</v>
      </c>
      <c r="B677" t="s">
        <v>1068</v>
      </c>
      <c r="C677" s="1" t="str">
        <f>IF(LEN(Tabela_seznam_klasifikacij[[#This Row],[Klasifikacijska številka]])=8,"NE",IF(LEN(Tabela_seznam_klasifikacij[[#This Row],[Klasifikacijska številka]])=9,"DA","NAPAKA"))</f>
        <v>DA</v>
      </c>
    </row>
    <row r="678" spans="1:3" x14ac:dyDescent="0.25">
      <c r="A678" t="s">
        <v>1367</v>
      </c>
      <c r="B678" t="s">
        <v>1069</v>
      </c>
      <c r="C678" s="1" t="str">
        <f>IF(LEN(Tabela_seznam_klasifikacij[[#This Row],[Klasifikacijska številka]])=8,"NE",IF(LEN(Tabela_seznam_klasifikacij[[#This Row],[Klasifikacijska številka]])=9,"DA","NAPAKA"))</f>
        <v>DA</v>
      </c>
    </row>
    <row r="679" spans="1:3" x14ac:dyDescent="0.25">
      <c r="A679" t="s">
        <v>1368</v>
      </c>
      <c r="B679" t="s">
        <v>1070</v>
      </c>
      <c r="C679" s="1" t="str">
        <f>IF(LEN(Tabela_seznam_klasifikacij[[#This Row],[Klasifikacijska številka]])=8,"NE",IF(LEN(Tabela_seznam_klasifikacij[[#This Row],[Klasifikacijska številka]])=9,"DA","NAPAKA"))</f>
        <v>NE</v>
      </c>
    </row>
    <row r="680" spans="1:3" x14ac:dyDescent="0.25">
      <c r="A680" t="s">
        <v>1369</v>
      </c>
      <c r="B680" t="s">
        <v>1071</v>
      </c>
      <c r="C680" s="1" t="str">
        <f>IF(LEN(Tabela_seznam_klasifikacij[[#This Row],[Klasifikacijska številka]])=8,"NE",IF(LEN(Tabela_seznam_klasifikacij[[#This Row],[Klasifikacijska številka]])=9,"DA","NAPAKA"))</f>
        <v>DA</v>
      </c>
    </row>
    <row r="681" spans="1:3" x14ac:dyDescent="0.25">
      <c r="A681" t="s">
        <v>98</v>
      </c>
      <c r="B681" t="s">
        <v>1072</v>
      </c>
      <c r="C681" s="1" t="str">
        <f>IF(LEN(Tabela_seznam_klasifikacij[[#This Row],[Klasifikacijska številka]])=8,"NE",IF(LEN(Tabela_seznam_klasifikacij[[#This Row],[Klasifikacijska številka]])=9,"DA","NAPAKA"))</f>
        <v>DA</v>
      </c>
    </row>
    <row r="682" spans="1:3" x14ac:dyDescent="0.25">
      <c r="A682" t="s">
        <v>99</v>
      </c>
      <c r="B682" t="s">
        <v>1073</v>
      </c>
      <c r="C682" s="1" t="str">
        <f>IF(LEN(Tabela_seznam_klasifikacij[[#This Row],[Klasifikacijska številka]])=8,"NE",IF(LEN(Tabela_seznam_klasifikacij[[#This Row],[Klasifikacijska številka]])=9,"DA","NAPAKA"))</f>
        <v>NE</v>
      </c>
    </row>
    <row r="683" spans="1:3" x14ac:dyDescent="0.25">
      <c r="A683" t="s">
        <v>1370</v>
      </c>
      <c r="B683" t="s">
        <v>1074</v>
      </c>
      <c r="C683" s="1" t="str">
        <f>IF(LEN(Tabela_seznam_klasifikacij[[#This Row],[Klasifikacijska številka]])=8,"NE",IF(LEN(Tabela_seznam_klasifikacij[[#This Row],[Klasifikacijska številka]])=9,"DA","NAPAKA"))</f>
        <v>DA</v>
      </c>
    </row>
    <row r="684" spans="1:3" x14ac:dyDescent="0.25">
      <c r="A684" t="s">
        <v>1371</v>
      </c>
      <c r="B684" t="s">
        <v>1075</v>
      </c>
      <c r="C684" s="1" t="str">
        <f>IF(LEN(Tabela_seznam_klasifikacij[[#This Row],[Klasifikacijska številka]])=8,"NE",IF(LEN(Tabela_seznam_klasifikacij[[#This Row],[Klasifikacijska številka]])=9,"DA","NAPAKA"))</f>
        <v>DA</v>
      </c>
    </row>
    <row r="685" spans="1:3" x14ac:dyDescent="0.25">
      <c r="A685" t="s">
        <v>1372</v>
      </c>
      <c r="B685" t="s">
        <v>1076</v>
      </c>
      <c r="C685" s="1" t="str">
        <f>IF(LEN(Tabela_seznam_klasifikacij[[#This Row],[Klasifikacijska številka]])=8,"NE",IF(LEN(Tabela_seznam_klasifikacij[[#This Row],[Klasifikacijska številka]])=9,"DA","NAPAKA"))</f>
        <v>DA</v>
      </c>
    </row>
    <row r="686" spans="1:3" x14ac:dyDescent="0.25">
      <c r="A686" t="s">
        <v>1373</v>
      </c>
      <c r="B686" t="s">
        <v>1077</v>
      </c>
      <c r="C686" s="1" t="str">
        <f>IF(LEN(Tabela_seznam_klasifikacij[[#This Row],[Klasifikacijska številka]])=8,"NE",IF(LEN(Tabela_seznam_klasifikacij[[#This Row],[Klasifikacijska številka]])=9,"DA","NAPAKA"))</f>
        <v>NE</v>
      </c>
    </row>
    <row r="687" spans="1:3" x14ac:dyDescent="0.25">
      <c r="A687" t="s">
        <v>1374</v>
      </c>
      <c r="B687" t="s">
        <v>1078</v>
      </c>
      <c r="C687" s="1" t="str">
        <f>IF(LEN(Tabela_seznam_klasifikacij[[#This Row],[Klasifikacijska številka]])=8,"NE",IF(LEN(Tabela_seznam_klasifikacij[[#This Row],[Klasifikacijska številka]])=9,"DA","NAPAKA"))</f>
        <v>NE</v>
      </c>
    </row>
    <row r="688" spans="1:3" x14ac:dyDescent="0.25">
      <c r="A688" t="s">
        <v>1375</v>
      </c>
      <c r="B688" t="s">
        <v>1079</v>
      </c>
      <c r="C688" s="1" t="str">
        <f>IF(LEN(Tabela_seznam_klasifikacij[[#This Row],[Klasifikacijska številka]])=8,"NE",IF(LEN(Tabela_seznam_klasifikacij[[#This Row],[Klasifikacijska številka]])=9,"DA","NAPAKA"))</f>
        <v>NE</v>
      </c>
    </row>
    <row r="689" spans="1:3" x14ac:dyDescent="0.25">
      <c r="A689" t="s">
        <v>1376</v>
      </c>
      <c r="B689" t="s">
        <v>1080</v>
      </c>
      <c r="C689" s="1" t="str">
        <f>IF(LEN(Tabela_seznam_klasifikacij[[#This Row],[Klasifikacijska številka]])=8,"NE",IF(LEN(Tabela_seznam_klasifikacij[[#This Row],[Klasifikacijska številka]])=9,"DA","NAPAKA"))</f>
        <v>DA</v>
      </c>
    </row>
    <row r="690" spans="1:3" x14ac:dyDescent="0.25">
      <c r="A690" t="s">
        <v>1377</v>
      </c>
      <c r="B690" t="s">
        <v>1081</v>
      </c>
      <c r="C690" s="1" t="str">
        <f>IF(LEN(Tabela_seznam_klasifikacij[[#This Row],[Klasifikacijska številka]])=8,"NE",IF(LEN(Tabela_seznam_klasifikacij[[#This Row],[Klasifikacijska številka]])=9,"DA","NAPAKA"))</f>
        <v>NE</v>
      </c>
    </row>
    <row r="691" spans="1:3" x14ac:dyDescent="0.25">
      <c r="A691" t="s">
        <v>1378</v>
      </c>
      <c r="B691" t="s">
        <v>1082</v>
      </c>
      <c r="C691" s="1" t="str">
        <f>IF(LEN(Tabela_seznam_klasifikacij[[#This Row],[Klasifikacijska številka]])=8,"NE",IF(LEN(Tabela_seznam_klasifikacij[[#This Row],[Klasifikacijska številka]])=9,"DA","NAPAKA"))</f>
        <v>DA</v>
      </c>
    </row>
    <row r="692" spans="1:3" x14ac:dyDescent="0.25">
      <c r="A692" t="s">
        <v>1379</v>
      </c>
      <c r="B692" t="s">
        <v>1083</v>
      </c>
      <c r="C692" s="1" t="str">
        <f>IF(LEN(Tabela_seznam_klasifikacij[[#This Row],[Klasifikacijska številka]])=8,"NE",IF(LEN(Tabela_seznam_klasifikacij[[#This Row],[Klasifikacijska številka]])=9,"DA","NAPAKA"))</f>
        <v>NE</v>
      </c>
    </row>
    <row r="693" spans="1:3" x14ac:dyDescent="0.25">
      <c r="A693" t="s">
        <v>1380</v>
      </c>
      <c r="B693" t="s">
        <v>1084</v>
      </c>
      <c r="C693" s="1" t="str">
        <f>IF(LEN(Tabela_seznam_klasifikacij[[#This Row],[Klasifikacijska številka]])=8,"NE",IF(LEN(Tabela_seznam_klasifikacij[[#This Row],[Klasifikacijska številka]])=9,"DA","NAPAKA"))</f>
        <v>DA</v>
      </c>
    </row>
    <row r="694" spans="1:3" x14ac:dyDescent="0.25">
      <c r="A694" t="s">
        <v>1381</v>
      </c>
      <c r="B694" t="s">
        <v>1085</v>
      </c>
      <c r="C694" s="1" t="str">
        <f>IF(LEN(Tabela_seznam_klasifikacij[[#This Row],[Klasifikacijska številka]])=8,"NE",IF(LEN(Tabela_seznam_klasifikacij[[#This Row],[Klasifikacijska številka]])=9,"DA","NAPAKA"))</f>
        <v>NE</v>
      </c>
    </row>
    <row r="695" spans="1:3" x14ac:dyDescent="0.25">
      <c r="A695" t="s">
        <v>1382</v>
      </c>
      <c r="B695" t="s">
        <v>1086</v>
      </c>
      <c r="C695" s="1" t="str">
        <f>IF(LEN(Tabela_seznam_klasifikacij[[#This Row],[Klasifikacijska številka]])=8,"NE",IF(LEN(Tabela_seznam_klasifikacij[[#This Row],[Klasifikacijska številka]])=9,"DA","NAPAKA"))</f>
        <v>DA</v>
      </c>
    </row>
    <row r="696" spans="1:3" x14ac:dyDescent="0.25">
      <c r="A696" t="s">
        <v>1383</v>
      </c>
      <c r="B696" t="s">
        <v>1087</v>
      </c>
      <c r="C696" s="1" t="str">
        <f>IF(LEN(Tabela_seznam_klasifikacij[[#This Row],[Klasifikacijska številka]])=8,"NE",IF(LEN(Tabela_seznam_klasifikacij[[#This Row],[Klasifikacijska številka]])=9,"DA","NAPAKA"))</f>
        <v>NE</v>
      </c>
    </row>
    <row r="697" spans="1:3" x14ac:dyDescent="0.25">
      <c r="A697" t="s">
        <v>1384</v>
      </c>
      <c r="B697" t="s">
        <v>1080</v>
      </c>
      <c r="C697" s="1" t="str">
        <f>IF(LEN(Tabela_seznam_klasifikacij[[#This Row],[Klasifikacijska številka]])=8,"NE",IF(LEN(Tabela_seznam_klasifikacij[[#This Row],[Klasifikacijska številka]])=9,"DA","NAPAKA"))</f>
        <v>DA</v>
      </c>
    </row>
    <row r="698" spans="1:3" x14ac:dyDescent="0.25">
      <c r="A698" t="s">
        <v>1385</v>
      </c>
      <c r="B698" t="s">
        <v>1088</v>
      </c>
      <c r="C698" s="1" t="str">
        <f>IF(LEN(Tabela_seznam_klasifikacij[[#This Row],[Klasifikacijska številka]])=8,"NE",IF(LEN(Tabela_seznam_klasifikacij[[#This Row],[Klasifikacijska številka]])=9,"DA","NAPAKA"))</f>
        <v>NE</v>
      </c>
    </row>
    <row r="699" spans="1:3" x14ac:dyDescent="0.25">
      <c r="A699" t="s">
        <v>1386</v>
      </c>
      <c r="B699" t="s">
        <v>1082</v>
      </c>
      <c r="C699" s="1" t="str">
        <f>IF(LEN(Tabela_seznam_klasifikacij[[#This Row],[Klasifikacijska številka]])=8,"NE",IF(LEN(Tabela_seznam_klasifikacij[[#This Row],[Klasifikacijska številka]])=9,"DA","NAPAKA"))</f>
        <v>DA</v>
      </c>
    </row>
    <row r="700" spans="1:3" x14ac:dyDescent="0.25">
      <c r="A700" t="s">
        <v>1387</v>
      </c>
      <c r="B700" t="s">
        <v>1089</v>
      </c>
      <c r="C700" s="1" t="str">
        <f>IF(LEN(Tabela_seznam_klasifikacij[[#This Row],[Klasifikacijska številka]])=8,"NE",IF(LEN(Tabela_seznam_klasifikacij[[#This Row],[Klasifikacijska številka]])=9,"DA","NAPAKA"))</f>
        <v>NE</v>
      </c>
    </row>
    <row r="701" spans="1:3" x14ac:dyDescent="0.25">
      <c r="A701" t="s">
        <v>1388</v>
      </c>
      <c r="B701" t="s">
        <v>1084</v>
      </c>
      <c r="C701" s="1" t="str">
        <f>IF(LEN(Tabela_seznam_klasifikacij[[#This Row],[Klasifikacijska številka]])=8,"NE",IF(LEN(Tabela_seznam_klasifikacij[[#This Row],[Klasifikacijska številka]])=9,"DA","NAPAKA"))</f>
        <v>DA</v>
      </c>
    </row>
    <row r="702" spans="1:3" x14ac:dyDescent="0.25">
      <c r="A702" t="s">
        <v>1389</v>
      </c>
      <c r="B702" t="s">
        <v>1090</v>
      </c>
      <c r="C702" s="1" t="str">
        <f>IF(LEN(Tabela_seznam_klasifikacij[[#This Row],[Klasifikacijska številka]])=8,"NE",IF(LEN(Tabela_seznam_klasifikacij[[#This Row],[Klasifikacijska številka]])=9,"DA","NAPAKA"))</f>
        <v>NE</v>
      </c>
    </row>
    <row r="703" spans="1:3" x14ac:dyDescent="0.25">
      <c r="A703" t="s">
        <v>1390</v>
      </c>
      <c r="B703" t="s">
        <v>1091</v>
      </c>
      <c r="C703" s="1" t="str">
        <f>IF(LEN(Tabela_seznam_klasifikacij[[#This Row],[Klasifikacijska številka]])=8,"NE",IF(LEN(Tabela_seznam_klasifikacij[[#This Row],[Klasifikacijska številka]])=9,"DA","NAPAKA"))</f>
        <v>NE</v>
      </c>
    </row>
    <row r="704" spans="1:3" x14ac:dyDescent="0.25">
      <c r="A704" t="s">
        <v>1391</v>
      </c>
      <c r="B704" t="s">
        <v>1092</v>
      </c>
      <c r="C704" s="1" t="str">
        <f>IF(LEN(Tabela_seznam_klasifikacij[[#This Row],[Klasifikacijska številka]])=8,"NE",IF(LEN(Tabela_seznam_klasifikacij[[#This Row],[Klasifikacijska številka]])=9,"DA","NAPAKA"))</f>
        <v>DA</v>
      </c>
    </row>
    <row r="705" spans="1:3" x14ac:dyDescent="0.25">
      <c r="A705" t="s">
        <v>1392</v>
      </c>
      <c r="B705" t="s">
        <v>1093</v>
      </c>
      <c r="C705" s="1" t="str">
        <f>IF(LEN(Tabela_seznam_klasifikacij[[#This Row],[Klasifikacijska številka]])=8,"NE",IF(LEN(Tabela_seznam_klasifikacij[[#This Row],[Klasifikacijska številka]])=9,"DA","NAPAKA"))</f>
        <v>DA</v>
      </c>
    </row>
    <row r="706" spans="1:3" x14ac:dyDescent="0.25">
      <c r="A706" t="s">
        <v>1393</v>
      </c>
      <c r="B706" t="s">
        <v>824</v>
      </c>
      <c r="C706" s="1" t="str">
        <f>IF(LEN(Tabela_seznam_klasifikacij[[#This Row],[Klasifikacijska številka]])=8,"NE",IF(LEN(Tabela_seznam_klasifikacij[[#This Row],[Klasifikacijska številka]])=9,"DA","NAPAKA"))</f>
        <v>DA</v>
      </c>
    </row>
    <row r="707" spans="1:3" x14ac:dyDescent="0.25">
      <c r="A707" t="s">
        <v>1394</v>
      </c>
      <c r="B707" t="s">
        <v>1094</v>
      </c>
      <c r="C707" s="1" t="str">
        <f>IF(LEN(Tabela_seznam_klasifikacij[[#This Row],[Klasifikacijska številka]])=8,"NE",IF(LEN(Tabela_seznam_klasifikacij[[#This Row],[Klasifikacijska številka]])=9,"DA","NAPAKA"))</f>
        <v>DA</v>
      </c>
    </row>
    <row r="708" spans="1:3" x14ac:dyDescent="0.25">
      <c r="A708" t="s">
        <v>1395</v>
      </c>
      <c r="B708" t="s">
        <v>1095</v>
      </c>
      <c r="C708" s="1" t="str">
        <f>IF(LEN(Tabela_seznam_klasifikacij[[#This Row],[Klasifikacijska številka]])=8,"NE",IF(LEN(Tabela_seznam_klasifikacij[[#This Row],[Klasifikacijska številka]])=9,"DA","NAPAKA"))</f>
        <v>DA</v>
      </c>
    </row>
    <row r="709" spans="1:3" x14ac:dyDescent="0.25">
      <c r="A709" t="s">
        <v>1396</v>
      </c>
      <c r="B709" t="s">
        <v>1096</v>
      </c>
      <c r="C709" s="1" t="str">
        <f>IF(LEN(Tabela_seznam_klasifikacij[[#This Row],[Klasifikacijska številka]])=8,"NE",IF(LEN(Tabela_seznam_klasifikacij[[#This Row],[Klasifikacijska številka]])=9,"DA","NAPAKA"))</f>
        <v>NE</v>
      </c>
    </row>
    <row r="710" spans="1:3" x14ac:dyDescent="0.25">
      <c r="A710" t="s">
        <v>1397</v>
      </c>
      <c r="B710" t="s">
        <v>1097</v>
      </c>
      <c r="C710" s="1" t="str">
        <f>IF(LEN(Tabela_seznam_klasifikacij[[#This Row],[Klasifikacijska številka]])=8,"NE",IF(LEN(Tabela_seznam_klasifikacij[[#This Row],[Klasifikacijska številka]])=9,"DA","NAPAKA"))</f>
        <v>DA</v>
      </c>
    </row>
    <row r="711" spans="1:3" x14ac:dyDescent="0.25">
      <c r="A711" t="s">
        <v>1398</v>
      </c>
      <c r="B711" t="s">
        <v>1098</v>
      </c>
      <c r="C711" s="1" t="str">
        <f>IF(LEN(Tabela_seznam_klasifikacij[[#This Row],[Klasifikacijska številka]])=8,"NE",IF(LEN(Tabela_seznam_klasifikacij[[#This Row],[Klasifikacijska številka]])=9,"DA","NAPAKA"))</f>
        <v>NE</v>
      </c>
    </row>
    <row r="712" spans="1:3" x14ac:dyDescent="0.25">
      <c r="A712" t="s">
        <v>1399</v>
      </c>
      <c r="B712" t="s">
        <v>1099</v>
      </c>
      <c r="C712" s="1" t="str">
        <f>IF(LEN(Tabela_seznam_klasifikacij[[#This Row],[Klasifikacijska številka]])=8,"NE",IF(LEN(Tabela_seznam_klasifikacij[[#This Row],[Klasifikacijska številka]])=9,"DA","NAPAKA"))</f>
        <v>DA</v>
      </c>
    </row>
    <row r="713" spans="1:3" x14ac:dyDescent="0.25">
      <c r="A713" t="s">
        <v>1400</v>
      </c>
      <c r="B713" t="s">
        <v>1100</v>
      </c>
      <c r="C713" s="1" t="str">
        <f>IF(LEN(Tabela_seznam_klasifikacij[[#This Row],[Klasifikacijska številka]])=8,"NE",IF(LEN(Tabela_seznam_klasifikacij[[#This Row],[Klasifikacijska številka]])=9,"DA","NAPAKA"))</f>
        <v>NE</v>
      </c>
    </row>
    <row r="714" spans="1:3" x14ac:dyDescent="0.25">
      <c r="A714" t="s">
        <v>1401</v>
      </c>
      <c r="B714" t="s">
        <v>1101</v>
      </c>
      <c r="C714" s="1" t="str">
        <f>IF(LEN(Tabela_seznam_klasifikacij[[#This Row],[Klasifikacijska številka]])=8,"NE",IF(LEN(Tabela_seznam_klasifikacij[[#This Row],[Klasifikacijska številka]])=9,"DA","NAPAKA"))</f>
        <v>DA</v>
      </c>
    </row>
    <row r="715" spans="1:3" x14ac:dyDescent="0.25">
      <c r="A715" t="s">
        <v>1402</v>
      </c>
      <c r="B715" t="s">
        <v>1102</v>
      </c>
      <c r="C715" s="1" t="str">
        <f>IF(LEN(Tabela_seznam_klasifikacij[[#This Row],[Klasifikacijska številka]])=8,"NE",IF(LEN(Tabela_seznam_klasifikacij[[#This Row],[Klasifikacijska številka]])=9,"DA","NAPAKA"))</f>
        <v>NE</v>
      </c>
    </row>
    <row r="716" spans="1:3" x14ac:dyDescent="0.25">
      <c r="A716" t="s">
        <v>1403</v>
      </c>
      <c r="B716" t="s">
        <v>1103</v>
      </c>
      <c r="C716" s="1" t="str">
        <f>IF(LEN(Tabela_seznam_klasifikacij[[#This Row],[Klasifikacijska številka]])=8,"NE",IF(LEN(Tabela_seznam_klasifikacij[[#This Row],[Klasifikacijska številka]])=9,"DA","NAPAKA"))</f>
        <v>NE</v>
      </c>
    </row>
    <row r="717" spans="1:3" x14ac:dyDescent="0.25">
      <c r="A717" t="s">
        <v>1404</v>
      </c>
      <c r="B717" t="s">
        <v>659</v>
      </c>
      <c r="C717" s="1" t="str">
        <f>IF(LEN(Tabela_seznam_klasifikacij[[#This Row],[Klasifikacijska številka]])=8,"NE",IF(LEN(Tabela_seznam_klasifikacij[[#This Row],[Klasifikacijska številka]])=9,"DA","NAPAKA"))</f>
        <v>NE</v>
      </c>
    </row>
    <row r="718" spans="1:3" x14ac:dyDescent="0.25">
      <c r="A718" t="s">
        <v>1405</v>
      </c>
      <c r="B718" t="s">
        <v>1104</v>
      </c>
      <c r="C718" s="1" t="str">
        <f>IF(LEN(Tabela_seznam_klasifikacij[[#This Row],[Klasifikacijska številka]])=8,"NE",IF(LEN(Tabela_seznam_klasifikacij[[#This Row],[Klasifikacijska številka]])=9,"DA","NAPAKA"))</f>
        <v>NE</v>
      </c>
    </row>
    <row r="719" spans="1:3" x14ac:dyDescent="0.25">
      <c r="A719" t="s">
        <v>1406</v>
      </c>
      <c r="B719" t="s">
        <v>1105</v>
      </c>
      <c r="C719" s="1" t="str">
        <f>IF(LEN(Tabela_seznam_klasifikacij[[#This Row],[Klasifikacijska številka]])=8,"NE",IF(LEN(Tabela_seznam_klasifikacij[[#This Row],[Klasifikacijska številka]])=9,"DA","NAPAKA"))</f>
        <v>DA</v>
      </c>
    </row>
    <row r="720" spans="1:3" x14ac:dyDescent="0.25">
      <c r="A720" t="s">
        <v>100</v>
      </c>
      <c r="B720" t="s">
        <v>1106</v>
      </c>
      <c r="C720" s="1" t="str">
        <f>IF(LEN(Tabela_seznam_klasifikacij[[#This Row],[Klasifikacijska številka]])=8,"NE",IF(LEN(Tabela_seznam_klasifikacij[[#This Row],[Klasifikacijska številka]])=9,"DA","NAPAKA"))</f>
        <v>DA</v>
      </c>
    </row>
    <row r="721" spans="1:3" x14ac:dyDescent="0.25">
      <c r="A721" t="s">
        <v>1407</v>
      </c>
      <c r="B721" t="s">
        <v>1107</v>
      </c>
      <c r="C721" s="1" t="str">
        <f>IF(LEN(Tabela_seznam_klasifikacij[[#This Row],[Klasifikacijska številka]])=8,"NE",IF(LEN(Tabela_seznam_klasifikacij[[#This Row],[Klasifikacijska številka]])=9,"DA","NAPAKA"))</f>
        <v>NE</v>
      </c>
    </row>
    <row r="722" spans="1:3" x14ac:dyDescent="0.25">
      <c r="A722" t="s">
        <v>1408</v>
      </c>
      <c r="B722" t="s">
        <v>1108</v>
      </c>
      <c r="C722" s="1" t="str">
        <f>IF(LEN(Tabela_seznam_klasifikacij[[#This Row],[Klasifikacijska številka]])=8,"NE",IF(LEN(Tabela_seznam_klasifikacij[[#This Row],[Klasifikacijska številka]])=9,"DA","NAPAKA"))</f>
        <v>DA</v>
      </c>
    </row>
    <row r="723" spans="1:3" x14ac:dyDescent="0.25">
      <c r="A723" t="s">
        <v>1409</v>
      </c>
      <c r="B723" t="s">
        <v>1109</v>
      </c>
      <c r="C723" s="1" t="str">
        <f>IF(LEN(Tabela_seznam_klasifikacij[[#This Row],[Klasifikacijska številka]])=8,"NE",IF(LEN(Tabela_seznam_klasifikacij[[#This Row],[Klasifikacijska številka]])=9,"DA","NAPAKA"))</f>
        <v>DA</v>
      </c>
    </row>
    <row r="724" spans="1:3" x14ac:dyDescent="0.25">
      <c r="A724" t="s">
        <v>101</v>
      </c>
      <c r="B724" t="s">
        <v>1110</v>
      </c>
      <c r="C724" s="1" t="str">
        <f>IF(LEN(Tabela_seznam_klasifikacij[[#This Row],[Klasifikacijska številka]])=8,"NE",IF(LEN(Tabela_seznam_klasifikacij[[#This Row],[Klasifikacijska številka]])=9,"DA","NAPAKA"))</f>
        <v>DA</v>
      </c>
    </row>
    <row r="725" spans="1:3" x14ac:dyDescent="0.25">
      <c r="A725" t="s">
        <v>1410</v>
      </c>
      <c r="B725" t="s">
        <v>1111</v>
      </c>
      <c r="C725" s="1" t="str">
        <f>IF(LEN(Tabela_seznam_klasifikacij[[#This Row],[Klasifikacijska številka]])=8,"NE",IF(LEN(Tabela_seznam_klasifikacij[[#This Row],[Klasifikacijska številka]])=9,"DA","NAPAKA"))</f>
        <v>NE</v>
      </c>
    </row>
    <row r="726" spans="1:3" x14ac:dyDescent="0.25">
      <c r="A726" t="s">
        <v>102</v>
      </c>
      <c r="B726" t="s">
        <v>891</v>
      </c>
      <c r="C726" s="1" t="str">
        <f>IF(LEN(Tabela_seznam_klasifikacij[[#This Row],[Klasifikacijska številka]])=8,"NE",IF(LEN(Tabela_seznam_klasifikacij[[#This Row],[Klasifikacijska številka]])=9,"DA","NAPAKA"))</f>
        <v>DA</v>
      </c>
    </row>
    <row r="727" spans="1:3" x14ac:dyDescent="0.25">
      <c r="A727" t="s">
        <v>1411</v>
      </c>
      <c r="B727" t="s">
        <v>659</v>
      </c>
      <c r="C727" s="1" t="str">
        <f>IF(LEN(Tabela_seznam_klasifikacij[[#This Row],[Klasifikacijska številka]])=8,"NE",IF(LEN(Tabela_seznam_klasifikacij[[#This Row],[Klasifikacijska številka]])=9,"DA","NAPAKA"))</f>
        <v>NE</v>
      </c>
    </row>
    <row r="728" spans="1:3" x14ac:dyDescent="0.25">
      <c r="A728" t="s">
        <v>1412</v>
      </c>
      <c r="B728" t="s">
        <v>1112</v>
      </c>
      <c r="C728" s="1" t="str">
        <f>IF(LEN(Tabela_seznam_klasifikacij[[#This Row],[Klasifikacijska številka]])=8,"NE",IF(LEN(Tabela_seznam_klasifikacij[[#This Row],[Klasifikacijska številka]])=9,"DA","NAPAKA"))</f>
        <v>DA</v>
      </c>
    </row>
    <row r="729" spans="1:3" x14ac:dyDescent="0.25">
      <c r="A729" t="s">
        <v>1413</v>
      </c>
      <c r="B729" t="s">
        <v>1113</v>
      </c>
      <c r="C729" s="1" t="str">
        <f>IF(LEN(Tabela_seznam_klasifikacij[[#This Row],[Klasifikacijska številka]])=8,"NE",IF(LEN(Tabela_seznam_klasifikacij[[#This Row],[Klasifikacijska številka]])=9,"DA","NAPAKA"))</f>
        <v>NE</v>
      </c>
    </row>
    <row r="730" spans="1:3" x14ac:dyDescent="0.25">
      <c r="A730" t="s">
        <v>1414</v>
      </c>
      <c r="B730" t="s">
        <v>1114</v>
      </c>
      <c r="C730" s="1" t="str">
        <f>IF(LEN(Tabela_seznam_klasifikacij[[#This Row],[Klasifikacijska številka]])=8,"NE",IF(LEN(Tabela_seznam_klasifikacij[[#This Row],[Klasifikacijska številka]])=9,"DA","NAPAKA"))</f>
        <v>DA</v>
      </c>
    </row>
    <row r="731" spans="1:3" x14ac:dyDescent="0.25">
      <c r="A731" t="s">
        <v>1415</v>
      </c>
      <c r="B731" t="s">
        <v>1115</v>
      </c>
      <c r="C731" s="1" t="str">
        <f>IF(LEN(Tabela_seznam_klasifikacij[[#This Row],[Klasifikacijska številka]])=8,"NE",IF(LEN(Tabela_seznam_klasifikacij[[#This Row],[Klasifikacijska številka]])=9,"DA","NAPAKA"))</f>
        <v>NE</v>
      </c>
    </row>
    <row r="732" spans="1:3" x14ac:dyDescent="0.25">
      <c r="A732" t="s">
        <v>1416</v>
      </c>
      <c r="B732" t="s">
        <v>1116</v>
      </c>
      <c r="C732" s="1" t="str">
        <f>IF(LEN(Tabela_seznam_klasifikacij[[#This Row],[Klasifikacijska številka]])=8,"NE",IF(LEN(Tabela_seznam_klasifikacij[[#This Row],[Klasifikacijska številka]])=9,"DA","NAPAKA"))</f>
        <v>NE</v>
      </c>
    </row>
    <row r="733" spans="1:3" x14ac:dyDescent="0.25">
      <c r="A733" t="s">
        <v>1417</v>
      </c>
      <c r="B733" t="s">
        <v>1117</v>
      </c>
      <c r="C733" s="1" t="str">
        <f>IF(LEN(Tabela_seznam_klasifikacij[[#This Row],[Klasifikacijska številka]])=8,"NE",IF(LEN(Tabela_seznam_klasifikacij[[#This Row],[Klasifikacijska številka]])=9,"DA","NAPAKA"))</f>
        <v>DA</v>
      </c>
    </row>
    <row r="734" spans="1:3" x14ac:dyDescent="0.25">
      <c r="A734" t="s">
        <v>1418</v>
      </c>
      <c r="B734" t="s">
        <v>1118</v>
      </c>
      <c r="C734" s="1" t="str">
        <f>IF(LEN(Tabela_seznam_klasifikacij[[#This Row],[Klasifikacijska številka]])=8,"NE",IF(LEN(Tabela_seznam_klasifikacij[[#This Row],[Klasifikacijska številka]])=9,"DA","NAPAKA"))</f>
        <v>DA</v>
      </c>
    </row>
    <row r="735" spans="1:3" x14ac:dyDescent="0.25">
      <c r="A735" t="s">
        <v>1419</v>
      </c>
      <c r="B735" t="s">
        <v>1119</v>
      </c>
      <c r="C735" s="1" t="str">
        <f>IF(LEN(Tabela_seznam_klasifikacij[[#This Row],[Klasifikacijska številka]])=8,"NE",IF(LEN(Tabela_seznam_klasifikacij[[#This Row],[Klasifikacijska številka]])=9,"DA","NAPAKA"))</f>
        <v>NE</v>
      </c>
    </row>
    <row r="736" spans="1:3" x14ac:dyDescent="0.25">
      <c r="A736" t="s">
        <v>1420</v>
      </c>
      <c r="B736" t="s">
        <v>1120</v>
      </c>
      <c r="C736" s="1" t="str">
        <f>IF(LEN(Tabela_seznam_klasifikacij[[#This Row],[Klasifikacijska številka]])=8,"NE",IF(LEN(Tabela_seznam_klasifikacij[[#This Row],[Klasifikacijska številka]])=9,"DA","NAPAKA"))</f>
        <v>NE</v>
      </c>
    </row>
    <row r="737" spans="1:3" x14ac:dyDescent="0.25">
      <c r="A737" t="s">
        <v>1421</v>
      </c>
      <c r="B737" t="s">
        <v>1121</v>
      </c>
      <c r="C737" s="1" t="str">
        <f>IF(LEN(Tabela_seznam_klasifikacij[[#This Row],[Klasifikacijska številka]])=8,"NE",IF(LEN(Tabela_seznam_klasifikacij[[#This Row],[Klasifikacijska številka]])=9,"DA","NAPAKA"))</f>
        <v>NE</v>
      </c>
    </row>
    <row r="738" spans="1:3" x14ac:dyDescent="0.25">
      <c r="A738" t="s">
        <v>1422</v>
      </c>
      <c r="B738" t="s">
        <v>1122</v>
      </c>
      <c r="C738" s="1" t="str">
        <f>IF(LEN(Tabela_seznam_klasifikacij[[#This Row],[Klasifikacijska številka]])=8,"NE",IF(LEN(Tabela_seznam_klasifikacij[[#This Row],[Klasifikacijska številka]])=9,"DA","NAPAKA"))</f>
        <v>NE</v>
      </c>
    </row>
    <row r="739" spans="1:3" x14ac:dyDescent="0.25">
      <c r="A739" t="s">
        <v>1423</v>
      </c>
      <c r="B739" t="s">
        <v>659</v>
      </c>
      <c r="C739" s="1" t="str">
        <f>IF(LEN(Tabela_seznam_klasifikacij[[#This Row],[Klasifikacijska številka]])=8,"NE",IF(LEN(Tabela_seznam_klasifikacij[[#This Row],[Klasifikacijska številka]])=9,"DA","NAPAKA"))</f>
        <v>NE</v>
      </c>
    </row>
    <row r="740" spans="1:3" x14ac:dyDescent="0.25">
      <c r="A740" t="s">
        <v>1424</v>
      </c>
      <c r="B740" t="s">
        <v>1123</v>
      </c>
      <c r="C740" s="1" t="str">
        <f>IF(LEN(Tabela_seznam_klasifikacij[[#This Row],[Klasifikacijska številka]])=8,"NE",IF(LEN(Tabela_seznam_klasifikacij[[#This Row],[Klasifikacijska številka]])=9,"DA","NAPAKA"))</f>
        <v>NE</v>
      </c>
    </row>
    <row r="741" spans="1:3" x14ac:dyDescent="0.25">
      <c r="A741" t="s">
        <v>1425</v>
      </c>
      <c r="B741" t="s">
        <v>1124</v>
      </c>
      <c r="C741" s="1" t="str">
        <f>IF(LEN(Tabela_seznam_klasifikacij[[#This Row],[Klasifikacijska številka]])=8,"NE",IF(LEN(Tabela_seznam_klasifikacij[[#This Row],[Klasifikacijska številka]])=9,"DA","NAPAKA"))</f>
        <v>NE</v>
      </c>
    </row>
    <row r="742" spans="1:3" x14ac:dyDescent="0.25">
      <c r="A742" t="s">
        <v>1426</v>
      </c>
      <c r="B742" t="s">
        <v>1125</v>
      </c>
      <c r="C742" s="1" t="str">
        <f>IF(LEN(Tabela_seznam_klasifikacij[[#This Row],[Klasifikacijska številka]])=8,"NE",IF(LEN(Tabela_seznam_klasifikacij[[#This Row],[Klasifikacijska številka]])=9,"DA","NAPAKA"))</f>
        <v>NE</v>
      </c>
    </row>
    <row r="743" spans="1:3" x14ac:dyDescent="0.25">
      <c r="A743" t="s">
        <v>1427</v>
      </c>
      <c r="B743" t="s">
        <v>1126</v>
      </c>
      <c r="C743" s="1" t="str">
        <f>IF(LEN(Tabela_seznam_klasifikacij[[#This Row],[Klasifikacijska številka]])=8,"NE",IF(LEN(Tabela_seznam_klasifikacij[[#This Row],[Klasifikacijska številka]])=9,"DA","NAPAKA"))</f>
        <v>NE</v>
      </c>
    </row>
    <row r="744" spans="1:3" x14ac:dyDescent="0.25">
      <c r="A744" t="s">
        <v>1428</v>
      </c>
      <c r="B744" t="s">
        <v>659</v>
      </c>
      <c r="C744" s="1" t="str">
        <f>IF(LEN(Tabela_seznam_klasifikacij[[#This Row],[Klasifikacijska številka]])=8,"NE",IF(LEN(Tabela_seznam_klasifikacij[[#This Row],[Klasifikacijska številka]])=9,"DA","NAPAKA"))</f>
        <v>NE</v>
      </c>
    </row>
    <row r="745" spans="1:3" x14ac:dyDescent="0.25">
      <c r="A745" t="s">
        <v>1429</v>
      </c>
      <c r="B745" t="s">
        <v>1127</v>
      </c>
      <c r="C745" s="1" t="str">
        <f>IF(LEN(Tabela_seznam_klasifikacij[[#This Row],[Klasifikacijska številka]])=8,"NE",IF(LEN(Tabela_seznam_klasifikacij[[#This Row],[Klasifikacijska številka]])=9,"DA","NAPAKA"))</f>
        <v>DA</v>
      </c>
    </row>
    <row r="746" spans="1:3" x14ac:dyDescent="0.25">
      <c r="A746" t="s">
        <v>1430</v>
      </c>
      <c r="B746" t="s">
        <v>1128</v>
      </c>
      <c r="C746" s="1" t="str">
        <f>IF(LEN(Tabela_seznam_klasifikacij[[#This Row],[Klasifikacijska številka]])=8,"NE",IF(LEN(Tabela_seznam_klasifikacij[[#This Row],[Klasifikacijska številka]])=9,"DA","NAPAKA"))</f>
        <v>NE</v>
      </c>
    </row>
    <row r="747" spans="1:3" x14ac:dyDescent="0.25">
      <c r="A747" t="s">
        <v>1431</v>
      </c>
      <c r="B747" t="s">
        <v>1129</v>
      </c>
      <c r="C747" s="1" t="str">
        <f>IF(LEN(Tabela_seznam_klasifikacij[[#This Row],[Klasifikacijska številka]])=8,"NE",IF(LEN(Tabela_seznam_klasifikacij[[#This Row],[Klasifikacijska številka]])=9,"DA","NAPAKA"))</f>
        <v>NE</v>
      </c>
    </row>
    <row r="748" spans="1:3" x14ac:dyDescent="0.25">
      <c r="A748" t="s">
        <v>1432</v>
      </c>
      <c r="B748" t="s">
        <v>1130</v>
      </c>
      <c r="C748" s="1" t="str">
        <f>IF(LEN(Tabela_seznam_klasifikacij[[#This Row],[Klasifikacijska številka]])=8,"NE",IF(LEN(Tabela_seznam_klasifikacij[[#This Row],[Klasifikacijska številka]])=9,"DA","NAPAKA"))</f>
        <v>NE</v>
      </c>
    </row>
    <row r="749" spans="1:3" x14ac:dyDescent="0.25">
      <c r="A749" t="s">
        <v>1433</v>
      </c>
      <c r="B749" t="s">
        <v>1131</v>
      </c>
      <c r="C749" s="1" t="str">
        <f>IF(LEN(Tabela_seznam_klasifikacij[[#This Row],[Klasifikacijska številka]])=8,"NE",IF(LEN(Tabela_seznam_klasifikacij[[#This Row],[Klasifikacijska številka]])=9,"DA","NAPAKA"))</f>
        <v>NE</v>
      </c>
    </row>
    <row r="750" spans="1:3" x14ac:dyDescent="0.25">
      <c r="A750" t="s">
        <v>103</v>
      </c>
      <c r="B750" t="s">
        <v>1132</v>
      </c>
      <c r="C750" s="1" t="str">
        <f>IF(LEN(Tabela_seznam_klasifikacij[[#This Row],[Klasifikacijska številka]])=8,"NE",IF(LEN(Tabela_seznam_klasifikacij[[#This Row],[Klasifikacijska številka]])=9,"DA","NAPAKA"))</f>
        <v>DA</v>
      </c>
    </row>
    <row r="751" spans="1:3" x14ac:dyDescent="0.25">
      <c r="A751" t="s">
        <v>104</v>
      </c>
      <c r="B751" t="s">
        <v>1133</v>
      </c>
      <c r="C751" s="1" t="str">
        <f>IF(LEN(Tabela_seznam_klasifikacij[[#This Row],[Klasifikacijska številka]])=8,"NE",IF(LEN(Tabela_seznam_klasifikacij[[#This Row],[Klasifikacijska številka]])=9,"DA","NAPAKA"))</f>
        <v>DA</v>
      </c>
    </row>
    <row r="752" spans="1:3" x14ac:dyDescent="0.25">
      <c r="A752" t="s">
        <v>1434</v>
      </c>
      <c r="B752" t="s">
        <v>1134</v>
      </c>
      <c r="C752" s="1" t="str">
        <f>IF(LEN(Tabela_seznam_klasifikacij[[#This Row],[Klasifikacijska številka]])=8,"NE",IF(LEN(Tabela_seznam_klasifikacij[[#This Row],[Klasifikacijska številka]])=9,"DA","NAPAKA"))</f>
        <v>DA</v>
      </c>
    </row>
    <row r="753" spans="1:3" x14ac:dyDescent="0.25">
      <c r="A753" t="s">
        <v>105</v>
      </c>
      <c r="B753" t="s">
        <v>1135</v>
      </c>
      <c r="C753" s="1" t="str">
        <f>IF(LEN(Tabela_seznam_klasifikacij[[#This Row],[Klasifikacijska številka]])=8,"NE",IF(LEN(Tabela_seznam_klasifikacij[[#This Row],[Klasifikacijska številka]])=9,"DA","NAPAKA"))</f>
        <v>NE</v>
      </c>
    </row>
    <row r="754" spans="1:3" x14ac:dyDescent="0.25">
      <c r="A754" t="s">
        <v>106</v>
      </c>
      <c r="B754" t="s">
        <v>1136</v>
      </c>
      <c r="C754" s="1" t="str">
        <f>IF(LEN(Tabela_seznam_klasifikacij[[#This Row],[Klasifikacijska številka]])=8,"NE",IF(LEN(Tabela_seznam_klasifikacij[[#This Row],[Klasifikacijska številka]])=9,"DA","NAPAKA"))</f>
        <v>DA</v>
      </c>
    </row>
    <row r="755" spans="1:3" x14ac:dyDescent="0.25">
      <c r="A755" t="s">
        <v>107</v>
      </c>
      <c r="B755" t="s">
        <v>1137</v>
      </c>
      <c r="C755" s="1" t="str">
        <f>IF(LEN(Tabela_seznam_klasifikacij[[#This Row],[Klasifikacijska številka]])=8,"NE",IF(LEN(Tabela_seznam_klasifikacij[[#This Row],[Klasifikacijska številka]])=9,"DA","NAPAKA"))</f>
        <v>DA</v>
      </c>
    </row>
    <row r="756" spans="1:3" x14ac:dyDescent="0.25">
      <c r="A756" t="s">
        <v>1435</v>
      </c>
      <c r="B756" t="s">
        <v>1138</v>
      </c>
      <c r="C756" s="1" t="str">
        <f>IF(LEN(Tabela_seznam_klasifikacij[[#This Row],[Klasifikacijska številka]])=8,"NE",IF(LEN(Tabela_seznam_klasifikacij[[#This Row],[Klasifikacijska številka]])=9,"DA","NAPAKA"))</f>
        <v>NE</v>
      </c>
    </row>
    <row r="757" spans="1:3" x14ac:dyDescent="0.25">
      <c r="A757" t="s">
        <v>188</v>
      </c>
      <c r="B757" t="s">
        <v>1139</v>
      </c>
      <c r="C757" s="1" t="str">
        <f>IF(LEN(Tabela_seznam_klasifikacij[[#This Row],[Klasifikacijska številka]])=8,"NE",IF(LEN(Tabela_seznam_klasifikacij[[#This Row],[Klasifikacijska številka]])=9,"DA","NAPAKA"))</f>
        <v>DA</v>
      </c>
    </row>
    <row r="758" spans="1:3" x14ac:dyDescent="0.25">
      <c r="A758" t="s">
        <v>1436</v>
      </c>
      <c r="B758" t="s">
        <v>1140</v>
      </c>
      <c r="C758" s="1" t="str">
        <f>IF(LEN(Tabela_seznam_klasifikacij[[#This Row],[Klasifikacijska številka]])=8,"NE",IF(LEN(Tabela_seznam_klasifikacij[[#This Row],[Klasifikacijska številka]])=9,"DA","NAPAKA"))</f>
        <v>NE</v>
      </c>
    </row>
    <row r="759" spans="1:3" x14ac:dyDescent="0.25">
      <c r="A759" t="s">
        <v>1437</v>
      </c>
      <c r="B759" t="s">
        <v>659</v>
      </c>
      <c r="C759" s="1" t="str">
        <f>IF(LEN(Tabela_seznam_klasifikacij[[#This Row],[Klasifikacijska številka]])=8,"NE",IF(LEN(Tabela_seznam_klasifikacij[[#This Row],[Klasifikacijska številka]])=9,"DA","NAPAKA"))</f>
        <v>NE</v>
      </c>
    </row>
    <row r="760" spans="1:3" x14ac:dyDescent="0.25">
      <c r="A760" t="s">
        <v>1438</v>
      </c>
      <c r="B760" t="s">
        <v>1141</v>
      </c>
      <c r="C760" s="1" t="str">
        <f>IF(LEN(Tabela_seznam_klasifikacij[[#This Row],[Klasifikacijska številka]])=8,"NE",IF(LEN(Tabela_seznam_klasifikacij[[#This Row],[Klasifikacijska številka]])=9,"DA","NAPAKA"))</f>
        <v>NE</v>
      </c>
    </row>
    <row r="761" spans="1:3" x14ac:dyDescent="0.25">
      <c r="A761" t="s">
        <v>1439</v>
      </c>
      <c r="B761" t="s">
        <v>1142</v>
      </c>
      <c r="C761" s="1" t="str">
        <f>IF(LEN(Tabela_seznam_klasifikacij[[#This Row],[Klasifikacijska številka]])=8,"NE",IF(LEN(Tabela_seznam_klasifikacij[[#This Row],[Klasifikacijska številka]])=9,"DA","NAPAKA"))</f>
        <v>NE</v>
      </c>
    </row>
    <row r="762" spans="1:3" x14ac:dyDescent="0.25">
      <c r="A762" t="s">
        <v>1440</v>
      </c>
      <c r="B762" t="s">
        <v>1143</v>
      </c>
      <c r="C762" s="1" t="str">
        <f>IF(LEN(Tabela_seznam_klasifikacij[[#This Row],[Klasifikacijska številka]])=8,"NE",IF(LEN(Tabela_seznam_klasifikacij[[#This Row],[Klasifikacijska številka]])=9,"DA","NAPAKA"))</f>
        <v>NE</v>
      </c>
    </row>
    <row r="763" spans="1:3" x14ac:dyDescent="0.25">
      <c r="A763" t="s">
        <v>190</v>
      </c>
      <c r="B763" t="s">
        <v>1144</v>
      </c>
      <c r="C763" s="1" t="str">
        <f>IF(LEN(Tabela_seznam_klasifikacij[[#This Row],[Klasifikacijska številka]])=8,"NE",IF(LEN(Tabela_seznam_klasifikacij[[#This Row],[Klasifikacijska številka]])=9,"DA","NAPAKA"))</f>
        <v>NE</v>
      </c>
    </row>
    <row r="764" spans="1:3" x14ac:dyDescent="0.25">
      <c r="A764" t="s">
        <v>189</v>
      </c>
      <c r="B764" t="s">
        <v>1132</v>
      </c>
      <c r="C764" s="1" t="str">
        <f>IF(LEN(Tabela_seznam_klasifikacij[[#This Row],[Klasifikacijska številka]])=8,"NE",IF(LEN(Tabela_seznam_klasifikacij[[#This Row],[Klasifikacijska številka]])=9,"DA","NAPAKA"))</f>
        <v>NE</v>
      </c>
    </row>
    <row r="765" spans="1:3" x14ac:dyDescent="0.25">
      <c r="A765" t="s">
        <v>1441</v>
      </c>
      <c r="B765" t="s">
        <v>1133</v>
      </c>
      <c r="C765" s="1" t="str">
        <f>IF(LEN(Tabela_seznam_klasifikacij[[#This Row],[Klasifikacijska številka]])=8,"NE",IF(LEN(Tabela_seznam_klasifikacij[[#This Row],[Klasifikacijska številka]])=9,"DA","NAPAKA"))</f>
        <v>NE</v>
      </c>
    </row>
    <row r="766" spans="1:3" x14ac:dyDescent="0.25">
      <c r="A766" t="s">
        <v>1442</v>
      </c>
      <c r="B766" t="s">
        <v>659</v>
      </c>
      <c r="C766" s="1" t="str">
        <f>IF(LEN(Tabela_seznam_klasifikacij[[#This Row],[Klasifikacijska številka]])=8,"NE",IF(LEN(Tabela_seznam_klasifikacij[[#This Row],[Klasifikacijska številka]])=9,"DA","NAPAKA"))</f>
        <v>NE</v>
      </c>
    </row>
    <row r="767" spans="1:3" x14ac:dyDescent="0.25">
      <c r="A767" t="s">
        <v>1443</v>
      </c>
      <c r="B767" t="s">
        <v>1145</v>
      </c>
      <c r="C767" s="1" t="str">
        <f>IF(LEN(Tabela_seznam_klasifikacij[[#This Row],[Klasifikacijska številka]])=8,"NE",IF(LEN(Tabela_seznam_klasifikacij[[#This Row],[Klasifikacijska številka]])=9,"DA","NAPAKA"))</f>
        <v>NE</v>
      </c>
    </row>
    <row r="768" spans="1:3" x14ac:dyDescent="0.25">
      <c r="A768" t="s">
        <v>1444</v>
      </c>
      <c r="B768" t="s">
        <v>1146</v>
      </c>
      <c r="C768" s="1" t="str">
        <f>IF(LEN(Tabela_seznam_klasifikacij[[#This Row],[Klasifikacijska številka]])=8,"NE",IF(LEN(Tabela_seznam_klasifikacij[[#This Row],[Klasifikacijska številka]])=9,"DA","NAPAKA"))</f>
        <v>NE</v>
      </c>
    </row>
    <row r="769" spans="1:3" x14ac:dyDescent="0.25">
      <c r="A769" t="s">
        <v>1445</v>
      </c>
      <c r="B769" t="s">
        <v>1147</v>
      </c>
      <c r="C769" s="1" t="str">
        <f>IF(LEN(Tabela_seznam_klasifikacij[[#This Row],[Klasifikacijska številka]])=8,"NE",IF(LEN(Tabela_seznam_klasifikacij[[#This Row],[Klasifikacijska številka]])=9,"DA","NAPAKA"))</f>
        <v>DA</v>
      </c>
    </row>
    <row r="770" spans="1:3" x14ac:dyDescent="0.25">
      <c r="A770" t="s">
        <v>1446</v>
      </c>
      <c r="B770" t="s">
        <v>1148</v>
      </c>
      <c r="C770" s="1" t="str">
        <f>IF(LEN(Tabela_seznam_klasifikacij[[#This Row],[Klasifikacijska številka]])=8,"NE",IF(LEN(Tabela_seznam_klasifikacij[[#This Row],[Klasifikacijska številka]])=9,"DA","NAPAKA"))</f>
        <v>NE</v>
      </c>
    </row>
    <row r="771" spans="1:3" x14ac:dyDescent="0.25">
      <c r="A771" t="s">
        <v>1447</v>
      </c>
      <c r="B771" t="s">
        <v>1149</v>
      </c>
      <c r="C771" s="1" t="str">
        <f>IF(LEN(Tabela_seznam_klasifikacij[[#This Row],[Klasifikacijska številka]])=8,"NE",IF(LEN(Tabela_seznam_klasifikacij[[#This Row],[Klasifikacijska številka]])=9,"DA","NAPAKA"))</f>
        <v>DA</v>
      </c>
    </row>
    <row r="772" spans="1:3" x14ac:dyDescent="0.25">
      <c r="A772" t="s">
        <v>1448</v>
      </c>
      <c r="B772" t="s">
        <v>1150</v>
      </c>
      <c r="C772" s="1" t="str">
        <f>IF(LEN(Tabela_seznam_klasifikacij[[#This Row],[Klasifikacijska številka]])=8,"NE",IF(LEN(Tabela_seznam_klasifikacij[[#This Row],[Klasifikacijska številka]])=9,"DA","NAPAKA"))</f>
        <v>NE</v>
      </c>
    </row>
    <row r="773" spans="1:3" x14ac:dyDescent="0.25">
      <c r="A773" t="s">
        <v>108</v>
      </c>
      <c r="B773" t="s">
        <v>1151</v>
      </c>
      <c r="C773" s="1" t="str">
        <f>IF(LEN(Tabela_seznam_klasifikacij[[#This Row],[Klasifikacijska številka]])=8,"NE",IF(LEN(Tabela_seznam_klasifikacij[[#This Row],[Klasifikacijska številka]])=9,"DA","NAPAKA"))</f>
        <v>DA</v>
      </c>
    </row>
    <row r="774" spans="1:3" x14ac:dyDescent="0.25">
      <c r="A774" t="s">
        <v>109</v>
      </c>
      <c r="B774" t="s">
        <v>310</v>
      </c>
      <c r="C774" s="1" t="str">
        <f>IF(LEN(Tabela_seznam_klasifikacij[[#This Row],[Klasifikacijska številka]])=8,"NE",IF(LEN(Tabela_seznam_klasifikacij[[#This Row],[Klasifikacijska številka]])=9,"DA","NAPAKA"))</f>
        <v>DA</v>
      </c>
    </row>
    <row r="775" spans="1:3" x14ac:dyDescent="0.25">
      <c r="A775" t="s">
        <v>1449</v>
      </c>
      <c r="B775" t="s">
        <v>1152</v>
      </c>
      <c r="C775" s="1" t="str">
        <f>IF(LEN(Tabela_seznam_klasifikacij[[#This Row],[Klasifikacijska številka]])=8,"NE",IF(LEN(Tabela_seznam_klasifikacij[[#This Row],[Klasifikacijska številka]])=9,"DA","NAPAKA"))</f>
        <v>DA</v>
      </c>
    </row>
    <row r="776" spans="1:3" x14ac:dyDescent="0.25">
      <c r="A776" t="s">
        <v>1450</v>
      </c>
      <c r="B776" t="s">
        <v>1153</v>
      </c>
      <c r="C776" s="1" t="str">
        <f>IF(LEN(Tabela_seznam_klasifikacij[[#This Row],[Klasifikacijska številka]])=8,"NE",IF(LEN(Tabela_seznam_klasifikacij[[#This Row],[Klasifikacijska številka]])=9,"DA","NAPAKA"))</f>
        <v>DA</v>
      </c>
    </row>
    <row r="777" spans="1:3" x14ac:dyDescent="0.25">
      <c r="A777" t="s">
        <v>110</v>
      </c>
      <c r="B777" t="s">
        <v>1154</v>
      </c>
      <c r="C777" s="1" t="str">
        <f>IF(LEN(Tabela_seznam_klasifikacij[[#This Row],[Klasifikacijska številka]])=8,"NE",IF(LEN(Tabela_seznam_klasifikacij[[#This Row],[Klasifikacijska številka]])=9,"DA","NAPAKA"))</f>
        <v>DA</v>
      </c>
    </row>
    <row r="778" spans="1:3" x14ac:dyDescent="0.25">
      <c r="A778" t="s">
        <v>1451</v>
      </c>
      <c r="B778" t="s">
        <v>1155</v>
      </c>
      <c r="C778" s="1" t="str">
        <f>IF(LEN(Tabela_seznam_klasifikacij[[#This Row],[Klasifikacijska številka]])=8,"NE",IF(LEN(Tabela_seznam_klasifikacij[[#This Row],[Klasifikacijska številka]])=9,"DA","NAPAKA"))</f>
        <v>NE</v>
      </c>
    </row>
    <row r="779" spans="1:3" x14ac:dyDescent="0.25">
      <c r="A779" t="s">
        <v>1452</v>
      </c>
      <c r="B779" t="s">
        <v>1156</v>
      </c>
      <c r="C779" s="1" t="str">
        <f>IF(LEN(Tabela_seznam_klasifikacij[[#This Row],[Klasifikacijska številka]])=8,"NE",IF(LEN(Tabela_seznam_klasifikacij[[#This Row],[Klasifikacijska številka]])=9,"DA","NAPAKA"))</f>
        <v>DA</v>
      </c>
    </row>
    <row r="780" spans="1:3" x14ac:dyDescent="0.25">
      <c r="A780" t="s">
        <v>1453</v>
      </c>
      <c r="B780" t="s">
        <v>659</v>
      </c>
      <c r="C780" s="1" t="str">
        <f>IF(LEN(Tabela_seznam_klasifikacij[[#This Row],[Klasifikacijska številka]])=8,"NE",IF(LEN(Tabela_seznam_klasifikacij[[#This Row],[Klasifikacijska številka]])=9,"DA","NAPAKA"))</f>
        <v>NE</v>
      </c>
    </row>
    <row r="781" spans="1:3" x14ac:dyDescent="0.25">
      <c r="A781" t="s">
        <v>1454</v>
      </c>
      <c r="B781" t="s">
        <v>1157</v>
      </c>
      <c r="C781" s="1" t="str">
        <f>IF(LEN(Tabela_seznam_klasifikacij[[#This Row],[Klasifikacijska številka]])=8,"NE",IF(LEN(Tabela_seznam_klasifikacij[[#This Row],[Klasifikacijska številka]])=9,"DA","NAPAKA"))</f>
        <v>NE</v>
      </c>
    </row>
    <row r="782" spans="1:3" x14ac:dyDescent="0.25">
      <c r="A782" t="s">
        <v>1455</v>
      </c>
      <c r="B782" t="s">
        <v>986</v>
      </c>
      <c r="C782" s="1" t="str">
        <f>IF(LEN(Tabela_seznam_klasifikacij[[#This Row],[Klasifikacijska številka]])=8,"NE",IF(LEN(Tabela_seznam_klasifikacij[[#This Row],[Klasifikacijska številka]])=9,"DA","NAPAKA"))</f>
        <v>NE</v>
      </c>
    </row>
    <row r="783" spans="1:3" x14ac:dyDescent="0.25">
      <c r="A783" t="s">
        <v>1456</v>
      </c>
      <c r="B783" t="s">
        <v>987</v>
      </c>
      <c r="C783" s="1" t="str">
        <f>IF(LEN(Tabela_seznam_klasifikacij[[#This Row],[Klasifikacijska številka]])=8,"NE",IF(LEN(Tabela_seznam_klasifikacij[[#This Row],[Klasifikacijska številka]])=9,"DA","NAPAKA"))</f>
        <v>NE</v>
      </c>
    </row>
    <row r="784" spans="1:3" x14ac:dyDescent="0.25">
      <c r="A784" t="s">
        <v>1457</v>
      </c>
      <c r="B784" t="s">
        <v>1158</v>
      </c>
      <c r="C784" s="1" t="str">
        <f>IF(LEN(Tabela_seznam_klasifikacij[[#This Row],[Klasifikacijska številka]])=8,"NE",IF(LEN(Tabela_seznam_klasifikacij[[#This Row],[Klasifikacijska številka]])=9,"DA","NAPAKA"))</f>
        <v>NE</v>
      </c>
    </row>
    <row r="785" spans="1:3" x14ac:dyDescent="0.25">
      <c r="A785" t="s">
        <v>1458</v>
      </c>
      <c r="B785" t="s">
        <v>989</v>
      </c>
      <c r="C785" s="1" t="str">
        <f>IF(LEN(Tabela_seznam_klasifikacij[[#This Row],[Klasifikacijska številka]])=8,"NE",IF(LEN(Tabela_seznam_klasifikacij[[#This Row],[Klasifikacijska številka]])=9,"DA","NAPAKA"))</f>
        <v>NE</v>
      </c>
    </row>
    <row r="786" spans="1:3" x14ac:dyDescent="0.25">
      <c r="A786" t="s">
        <v>111</v>
      </c>
      <c r="B786" t="s">
        <v>1159</v>
      </c>
      <c r="C786" s="1" t="str">
        <f>IF(LEN(Tabela_seznam_klasifikacij[[#This Row],[Klasifikacijska številka]])=8,"NE",IF(LEN(Tabela_seznam_klasifikacij[[#This Row],[Klasifikacijska številka]])=9,"DA","NAPAKA"))</f>
        <v>DA</v>
      </c>
    </row>
    <row r="787" spans="1:3" x14ac:dyDescent="0.25">
      <c r="A787" t="s">
        <v>1459</v>
      </c>
      <c r="B787" t="s">
        <v>1160</v>
      </c>
      <c r="C787" s="1" t="str">
        <f>IF(LEN(Tabela_seznam_klasifikacij[[#This Row],[Klasifikacijska številka]])=8,"NE",IF(LEN(Tabela_seznam_klasifikacij[[#This Row],[Klasifikacijska številka]])=9,"DA","NAPAKA"))</f>
        <v>NE</v>
      </c>
    </row>
    <row r="788" spans="1:3" x14ac:dyDescent="0.25">
      <c r="A788" t="s">
        <v>1460</v>
      </c>
      <c r="B788" t="s">
        <v>1161</v>
      </c>
      <c r="C788" s="1" t="str">
        <f>IF(LEN(Tabela_seznam_klasifikacij[[#This Row],[Klasifikacijska številka]])=8,"NE",IF(LEN(Tabela_seznam_klasifikacij[[#This Row],[Klasifikacijska številka]])=9,"DA","NAPAKA"))</f>
        <v>NE</v>
      </c>
    </row>
    <row r="789" spans="1:3" x14ac:dyDescent="0.25">
      <c r="A789" t="s">
        <v>1461</v>
      </c>
      <c r="B789" t="s">
        <v>1162</v>
      </c>
      <c r="C789" s="1" t="str">
        <f>IF(LEN(Tabela_seznam_klasifikacij[[#This Row],[Klasifikacijska številka]])=8,"NE",IF(LEN(Tabela_seznam_klasifikacij[[#This Row],[Klasifikacijska številka]])=9,"DA","NAPAKA"))</f>
        <v>NE</v>
      </c>
    </row>
    <row r="790" spans="1:3" x14ac:dyDescent="0.25">
      <c r="A790" t="s">
        <v>112</v>
      </c>
      <c r="B790" t="s">
        <v>1163</v>
      </c>
      <c r="C790" s="1" t="str">
        <f>IF(LEN(Tabela_seznam_klasifikacij[[#This Row],[Klasifikacijska številka]])=8,"NE",IF(LEN(Tabela_seznam_klasifikacij[[#This Row],[Klasifikacijska številka]])=9,"DA","NAPAKA"))</f>
        <v>NE</v>
      </c>
    </row>
    <row r="791" spans="1:3" x14ac:dyDescent="0.25">
      <c r="A791" t="s">
        <v>113</v>
      </c>
      <c r="B791" t="s">
        <v>1164</v>
      </c>
      <c r="C791" s="1" t="str">
        <f>IF(LEN(Tabela_seznam_klasifikacij[[#This Row],[Klasifikacijska številka]])=8,"NE",IF(LEN(Tabela_seznam_klasifikacij[[#This Row],[Klasifikacijska številka]])=9,"DA","NAPAKA"))</f>
        <v>DA</v>
      </c>
    </row>
    <row r="792" spans="1:3" x14ac:dyDescent="0.25">
      <c r="A792" t="s">
        <v>1462</v>
      </c>
      <c r="B792" t="s">
        <v>1165</v>
      </c>
      <c r="C792" s="1" t="str">
        <f>IF(LEN(Tabela_seznam_klasifikacij[[#This Row],[Klasifikacijska številka]])=8,"NE",IF(LEN(Tabela_seznam_klasifikacij[[#This Row],[Klasifikacijska številka]])=9,"DA","NAPAKA"))</f>
        <v>NE</v>
      </c>
    </row>
    <row r="793" spans="1:3" x14ac:dyDescent="0.25">
      <c r="A793" t="s">
        <v>1463</v>
      </c>
      <c r="B793" t="s">
        <v>1166</v>
      </c>
      <c r="C793" s="1" t="str">
        <f>IF(LEN(Tabela_seznam_klasifikacij[[#This Row],[Klasifikacijska številka]])=8,"NE",IF(LEN(Tabela_seznam_klasifikacij[[#This Row],[Klasifikacijska številka]])=9,"DA","NAPAKA"))</f>
        <v>DA</v>
      </c>
    </row>
    <row r="794" spans="1:3" x14ac:dyDescent="0.25">
      <c r="A794" t="s">
        <v>1464</v>
      </c>
      <c r="B794" t="s">
        <v>1167</v>
      </c>
      <c r="C794" s="1" t="str">
        <f>IF(LEN(Tabela_seznam_klasifikacij[[#This Row],[Klasifikacijska številka]])=8,"NE",IF(LEN(Tabela_seznam_klasifikacij[[#This Row],[Klasifikacijska številka]])=9,"DA","NAPAKA"))</f>
        <v>NE</v>
      </c>
    </row>
    <row r="795" spans="1:3" x14ac:dyDescent="0.25">
      <c r="A795" t="s">
        <v>1465</v>
      </c>
      <c r="B795" t="s">
        <v>1168</v>
      </c>
      <c r="C795" s="1" t="str">
        <f>IF(LEN(Tabela_seznam_klasifikacij[[#This Row],[Klasifikacijska številka]])=8,"NE",IF(LEN(Tabela_seznam_klasifikacij[[#This Row],[Klasifikacijska številka]])=9,"DA","NAPAKA"))</f>
        <v>DA</v>
      </c>
    </row>
    <row r="796" spans="1:3" x14ac:dyDescent="0.25">
      <c r="A796" t="s">
        <v>1466</v>
      </c>
      <c r="B796" t="s">
        <v>1169</v>
      </c>
      <c r="C796" s="1" t="str">
        <f>IF(LEN(Tabela_seznam_klasifikacij[[#This Row],[Klasifikacijska številka]])=8,"NE",IF(LEN(Tabela_seznam_klasifikacij[[#This Row],[Klasifikacijska številka]])=9,"DA","NAPAKA"))</f>
        <v>NE</v>
      </c>
    </row>
    <row r="797" spans="1:3" x14ac:dyDescent="0.25">
      <c r="A797" t="s">
        <v>1467</v>
      </c>
      <c r="B797" t="s">
        <v>1170</v>
      </c>
      <c r="C797" s="1" t="str">
        <f>IF(LEN(Tabela_seznam_klasifikacij[[#This Row],[Klasifikacijska številka]])=8,"NE",IF(LEN(Tabela_seznam_klasifikacij[[#This Row],[Klasifikacijska številka]])=9,"DA","NAPAKA"))</f>
        <v>DA</v>
      </c>
    </row>
    <row r="798" spans="1:3" x14ac:dyDescent="0.25">
      <c r="A798" t="s">
        <v>1468</v>
      </c>
      <c r="B798" t="s">
        <v>1171</v>
      </c>
      <c r="C798" s="1" t="str">
        <f>IF(LEN(Tabela_seznam_klasifikacij[[#This Row],[Klasifikacijska številka]])=8,"NE",IF(LEN(Tabela_seznam_klasifikacij[[#This Row],[Klasifikacijska številka]])=9,"DA","NAPAKA"))</f>
        <v>NE</v>
      </c>
    </row>
    <row r="799" spans="1:3" x14ac:dyDescent="0.25">
      <c r="A799" t="s">
        <v>1469</v>
      </c>
      <c r="B799" t="s">
        <v>1172</v>
      </c>
      <c r="C799" s="1" t="str">
        <f>IF(LEN(Tabela_seznam_klasifikacij[[#This Row],[Klasifikacijska številka]])=8,"NE",IF(LEN(Tabela_seznam_klasifikacij[[#This Row],[Klasifikacijska številka]])=9,"DA","NAPAKA"))</f>
        <v>DA</v>
      </c>
    </row>
    <row r="800" spans="1:3" x14ac:dyDescent="0.25">
      <c r="A800" t="s">
        <v>1470</v>
      </c>
      <c r="B800" t="s">
        <v>1173</v>
      </c>
      <c r="C800" s="1" t="str">
        <f>IF(LEN(Tabela_seznam_klasifikacij[[#This Row],[Klasifikacijska številka]])=8,"NE",IF(LEN(Tabela_seznam_klasifikacij[[#This Row],[Klasifikacijska številka]])=9,"DA","NAPAKA"))</f>
        <v>NE</v>
      </c>
    </row>
    <row r="801" spans="1:3" x14ac:dyDescent="0.25">
      <c r="A801" t="s">
        <v>114</v>
      </c>
      <c r="B801" t="s">
        <v>1157</v>
      </c>
      <c r="C801" s="1" t="str">
        <f>IF(LEN(Tabela_seznam_klasifikacij[[#This Row],[Klasifikacijska številka]])=8,"NE",IF(LEN(Tabela_seznam_klasifikacij[[#This Row],[Klasifikacijska številka]])=9,"DA","NAPAKA"))</f>
        <v>NE</v>
      </c>
    </row>
    <row r="802" spans="1:3" x14ac:dyDescent="0.25">
      <c r="A802" t="s">
        <v>1471</v>
      </c>
      <c r="B802" t="s">
        <v>989</v>
      </c>
      <c r="C802" s="1" t="str">
        <f>IF(LEN(Tabela_seznam_klasifikacij[[#This Row],[Klasifikacijska številka]])=8,"NE",IF(LEN(Tabela_seznam_klasifikacij[[#This Row],[Klasifikacijska številka]])=9,"DA","NAPAKA"))</f>
        <v>NE</v>
      </c>
    </row>
    <row r="803" spans="1:3" x14ac:dyDescent="0.25">
      <c r="A803" t="s">
        <v>1472</v>
      </c>
      <c r="B803" t="s">
        <v>1174</v>
      </c>
      <c r="C803" s="1" t="str">
        <f>IF(LEN(Tabela_seznam_klasifikacij[[#This Row],[Klasifikacijska številka]])=8,"NE",IF(LEN(Tabela_seznam_klasifikacij[[#This Row],[Klasifikacijska številka]])=9,"DA","NAPAKA"))</f>
        <v>NE</v>
      </c>
    </row>
    <row r="804" spans="1:3" x14ac:dyDescent="0.25">
      <c r="A804" t="s">
        <v>115</v>
      </c>
      <c r="B804" t="s">
        <v>1175</v>
      </c>
      <c r="C804" s="1" t="str">
        <f>IF(LEN(Tabela_seznam_klasifikacij[[#This Row],[Klasifikacijska številka]])=8,"NE",IF(LEN(Tabela_seznam_klasifikacij[[#This Row],[Klasifikacijska številka]])=9,"DA","NAPAKA"))</f>
        <v>NE</v>
      </c>
    </row>
    <row r="805" spans="1:3" x14ac:dyDescent="0.25">
      <c r="A805" t="s">
        <v>116</v>
      </c>
      <c r="B805" t="s">
        <v>1161</v>
      </c>
      <c r="C805" s="1" t="str">
        <f>IF(LEN(Tabela_seznam_klasifikacij[[#This Row],[Klasifikacijska številka]])=8,"NE",IF(LEN(Tabela_seznam_klasifikacij[[#This Row],[Klasifikacijska številka]])=9,"DA","NAPAKA"))</f>
        <v>NE</v>
      </c>
    </row>
    <row r="806" spans="1:3" x14ac:dyDescent="0.25">
      <c r="A806" t="s">
        <v>174</v>
      </c>
      <c r="B806" t="s">
        <v>1176</v>
      </c>
      <c r="C806" s="1" t="str">
        <f>IF(LEN(Tabela_seznam_klasifikacij[[#This Row],[Klasifikacijska številka]])=8,"NE",IF(LEN(Tabela_seznam_klasifikacij[[#This Row],[Klasifikacijska številka]])=9,"DA","NAPAKA"))</f>
        <v>DA</v>
      </c>
    </row>
    <row r="807" spans="1:3" x14ac:dyDescent="0.25">
      <c r="A807" t="s">
        <v>1473</v>
      </c>
      <c r="B807" t="s">
        <v>1177</v>
      </c>
      <c r="C807" s="1" t="str">
        <f>IF(LEN(Tabela_seznam_klasifikacij[[#This Row],[Klasifikacijska številka]])=8,"NE",IF(LEN(Tabela_seznam_klasifikacij[[#This Row],[Klasifikacijska številka]])=9,"DA","NAPAKA"))</f>
        <v>DA</v>
      </c>
    </row>
    <row r="808" spans="1:3" x14ac:dyDescent="0.25">
      <c r="A808" t="s">
        <v>1474</v>
      </c>
      <c r="B808" t="s">
        <v>1178</v>
      </c>
      <c r="C808" s="1" t="str">
        <f>IF(LEN(Tabela_seznam_klasifikacij[[#This Row],[Klasifikacijska številka]])=8,"NE",IF(LEN(Tabela_seznam_klasifikacij[[#This Row],[Klasifikacijska številka]])=9,"DA","NAPAKA"))</f>
        <v>DA</v>
      </c>
    </row>
    <row r="809" spans="1:3" x14ac:dyDescent="0.25">
      <c r="A809" t="s">
        <v>1475</v>
      </c>
      <c r="B809" t="s">
        <v>1179</v>
      </c>
      <c r="C809" s="1" t="str">
        <f>IF(LEN(Tabela_seznam_klasifikacij[[#This Row],[Klasifikacijska številka]])=8,"NE",IF(LEN(Tabela_seznam_klasifikacij[[#This Row],[Klasifikacijska številka]])=9,"DA","NAPAKA"))</f>
        <v>DA</v>
      </c>
    </row>
    <row r="810" spans="1:3" x14ac:dyDescent="0.25">
      <c r="A810" t="s">
        <v>1476</v>
      </c>
      <c r="B810" t="s">
        <v>1180</v>
      </c>
      <c r="C810" s="1" t="str">
        <f>IF(LEN(Tabela_seznam_klasifikacij[[#This Row],[Klasifikacijska številka]])=8,"NE",IF(LEN(Tabela_seznam_klasifikacij[[#This Row],[Klasifikacijska številka]])=9,"DA","NAPAKA"))</f>
        <v>DA</v>
      </c>
    </row>
    <row r="811" spans="1:3" x14ac:dyDescent="0.25">
      <c r="A811" t="s">
        <v>1477</v>
      </c>
      <c r="B811" t="s">
        <v>1181</v>
      </c>
      <c r="C811" s="1" t="str">
        <f>IF(LEN(Tabela_seznam_klasifikacij[[#This Row],[Klasifikacijska številka]])=8,"NE",IF(LEN(Tabela_seznam_klasifikacij[[#This Row],[Klasifikacijska številka]])=9,"DA","NAPAKA"))</f>
        <v>DA</v>
      </c>
    </row>
    <row r="812" spans="1:3" x14ac:dyDescent="0.25">
      <c r="A812" t="s">
        <v>1478</v>
      </c>
      <c r="B812" t="s">
        <v>1182</v>
      </c>
      <c r="C812" s="1" t="str">
        <f>IF(LEN(Tabela_seznam_klasifikacij[[#This Row],[Klasifikacijska številka]])=8,"NE",IF(LEN(Tabela_seznam_klasifikacij[[#This Row],[Klasifikacijska številka]])=9,"DA","NAPAKA"))</f>
        <v>DA</v>
      </c>
    </row>
    <row r="813" spans="1:3" x14ac:dyDescent="0.25">
      <c r="A813" t="s">
        <v>1479</v>
      </c>
      <c r="B813" t="s">
        <v>1183</v>
      </c>
      <c r="C813" s="1" t="str">
        <f>IF(LEN(Tabela_seznam_klasifikacij[[#This Row],[Klasifikacijska številka]])=8,"NE",IF(LEN(Tabela_seznam_klasifikacij[[#This Row],[Klasifikacijska številka]])=9,"DA","NAPAKA"))</f>
        <v>NE</v>
      </c>
    </row>
    <row r="814" spans="1:3" x14ac:dyDescent="0.25">
      <c r="A814" t="s">
        <v>117</v>
      </c>
      <c r="B814" t="s">
        <v>1184</v>
      </c>
      <c r="C814" s="1" t="str">
        <f>IF(LEN(Tabela_seznam_klasifikacij[[#This Row],[Klasifikacijska številka]])=8,"NE",IF(LEN(Tabela_seznam_klasifikacij[[#This Row],[Klasifikacijska številka]])=9,"DA","NAPAKA"))</f>
        <v>DA</v>
      </c>
    </row>
    <row r="815" spans="1:3" x14ac:dyDescent="0.25">
      <c r="A815" t="s">
        <v>119</v>
      </c>
      <c r="B815" t="s">
        <v>1185</v>
      </c>
      <c r="C815" s="1" t="str">
        <f>IF(LEN(Tabela_seznam_klasifikacij[[#This Row],[Klasifikacijska številka]])=8,"NE",IF(LEN(Tabela_seznam_klasifikacij[[#This Row],[Klasifikacijska številka]])=9,"DA","NAPAKA"))</f>
        <v>DA</v>
      </c>
    </row>
    <row r="816" spans="1:3" x14ac:dyDescent="0.25">
      <c r="A816" t="s">
        <v>118</v>
      </c>
      <c r="B816" t="s">
        <v>1186</v>
      </c>
      <c r="C816" s="1" t="str">
        <f>IF(LEN(Tabela_seznam_klasifikacij[[#This Row],[Klasifikacijska številka]])=8,"NE",IF(LEN(Tabela_seznam_klasifikacij[[#This Row],[Klasifikacijska številka]])=9,"DA","NAPAKA"))</f>
        <v>NE</v>
      </c>
    </row>
    <row r="817" spans="1:3" x14ac:dyDescent="0.25">
      <c r="A817" t="s">
        <v>175</v>
      </c>
      <c r="B817" t="s">
        <v>1187</v>
      </c>
      <c r="C817" s="1" t="str">
        <f>IF(LEN(Tabela_seznam_klasifikacij[[#This Row],[Klasifikacijska številka]])=8,"NE",IF(LEN(Tabela_seznam_klasifikacij[[#This Row],[Klasifikacijska številka]])=9,"DA","NAPAKA"))</f>
        <v>DA</v>
      </c>
    </row>
    <row r="818" spans="1:3" x14ac:dyDescent="0.25">
      <c r="A818" t="s">
        <v>176</v>
      </c>
      <c r="B818" t="s">
        <v>1188</v>
      </c>
      <c r="C818" s="1" t="str">
        <f>IF(LEN(Tabela_seznam_klasifikacij[[#This Row],[Klasifikacijska številka]])=8,"NE",IF(LEN(Tabela_seznam_klasifikacij[[#This Row],[Klasifikacijska številka]])=9,"DA","NAPAKA"))</f>
        <v>NE</v>
      </c>
    </row>
    <row r="819" spans="1:3" x14ac:dyDescent="0.25">
      <c r="A819" t="s">
        <v>1480</v>
      </c>
      <c r="B819" t="s">
        <v>1084</v>
      </c>
      <c r="C819" s="1" t="str">
        <f>IF(LEN(Tabela_seznam_klasifikacij[[#This Row],[Klasifikacijska številka]])=8,"NE",IF(LEN(Tabela_seznam_klasifikacij[[#This Row],[Klasifikacijska številka]])=9,"DA","NAPAKA"))</f>
        <v>DA</v>
      </c>
    </row>
    <row r="820" spans="1:3" x14ac:dyDescent="0.25">
      <c r="A820" t="s">
        <v>1481</v>
      </c>
      <c r="B820" t="s">
        <v>1189</v>
      </c>
      <c r="C820" s="1" t="str">
        <f>IF(LEN(Tabela_seznam_klasifikacij[[#This Row],[Klasifikacijska številka]])=8,"NE",IF(LEN(Tabela_seznam_klasifikacij[[#This Row],[Klasifikacijska številka]])=9,"DA","NAPAKA"))</f>
        <v>NE</v>
      </c>
    </row>
    <row r="821" spans="1:3" x14ac:dyDescent="0.25">
      <c r="A821" t="s">
        <v>1482</v>
      </c>
      <c r="B821" t="s">
        <v>1190</v>
      </c>
      <c r="C821" s="1" t="str">
        <f>IF(LEN(Tabela_seznam_klasifikacij[[#This Row],[Klasifikacijska številka]])=8,"NE",IF(LEN(Tabela_seznam_klasifikacij[[#This Row],[Klasifikacijska številka]])=9,"DA","NAPAKA"))</f>
        <v>DA</v>
      </c>
    </row>
    <row r="822" spans="1:3" x14ac:dyDescent="0.25">
      <c r="A822" t="s">
        <v>1483</v>
      </c>
      <c r="B822" t="s">
        <v>1191</v>
      </c>
      <c r="C822" s="1" t="str">
        <f>IF(LEN(Tabela_seznam_klasifikacij[[#This Row],[Klasifikacijska številka]])=8,"NE",IF(LEN(Tabela_seznam_klasifikacij[[#This Row],[Klasifikacijska številka]])=9,"DA","NAPAKA"))</f>
        <v>NE</v>
      </c>
    </row>
    <row r="823" spans="1:3" x14ac:dyDescent="0.25">
      <c r="A823" t="s">
        <v>1484</v>
      </c>
      <c r="B823" t="s">
        <v>1192</v>
      </c>
      <c r="C823" s="1" t="str">
        <f>IF(LEN(Tabela_seznam_klasifikacij[[#This Row],[Klasifikacijska številka]])=8,"NE",IF(LEN(Tabela_seznam_klasifikacij[[#This Row],[Klasifikacijska številka]])=9,"DA","NAPAKA"))</f>
        <v>DA</v>
      </c>
    </row>
    <row r="824" spans="1:3" x14ac:dyDescent="0.25">
      <c r="A824" t="s">
        <v>1485</v>
      </c>
      <c r="B824" t="s">
        <v>1193</v>
      </c>
      <c r="C824" s="1" t="str">
        <f>IF(LEN(Tabela_seznam_klasifikacij[[#This Row],[Klasifikacijska številka]])=8,"NE",IF(LEN(Tabela_seznam_klasifikacij[[#This Row],[Klasifikacijska številka]])=9,"DA","NAPAKA"))</f>
        <v>NE</v>
      </c>
    </row>
    <row r="825" spans="1:3" x14ac:dyDescent="0.25">
      <c r="A825" t="s">
        <v>120</v>
      </c>
      <c r="B825" t="s">
        <v>1159</v>
      </c>
      <c r="C825" s="1" t="str">
        <f>IF(LEN(Tabela_seznam_klasifikacij[[#This Row],[Klasifikacijska številka]])=8,"NE",IF(LEN(Tabela_seznam_klasifikacij[[#This Row],[Klasifikacijska številka]])=9,"DA","NAPAKA"))</f>
        <v>DA</v>
      </c>
    </row>
    <row r="826" spans="1:3" x14ac:dyDescent="0.25">
      <c r="A826" t="s">
        <v>121</v>
      </c>
      <c r="B826" t="s">
        <v>1194</v>
      </c>
      <c r="C826" s="1" t="str">
        <f>IF(LEN(Tabela_seznam_klasifikacij[[#This Row],[Klasifikacijska številka]])=8,"NE",IF(LEN(Tabela_seznam_klasifikacij[[#This Row],[Klasifikacijska številka]])=9,"DA","NAPAKA"))</f>
        <v>NE</v>
      </c>
    </row>
    <row r="827" spans="1:3" x14ac:dyDescent="0.25">
      <c r="A827" t="s">
        <v>122</v>
      </c>
      <c r="B827" t="s">
        <v>988</v>
      </c>
      <c r="C827" s="1" t="str">
        <f>IF(LEN(Tabela_seznam_klasifikacij[[#This Row],[Klasifikacijska številka]])=8,"NE",IF(LEN(Tabela_seznam_klasifikacij[[#This Row],[Klasifikacijska številka]])=9,"DA","NAPAKA"))</f>
        <v>NE</v>
      </c>
    </row>
    <row r="828" spans="1:3" x14ac:dyDescent="0.25">
      <c r="A828" t="s">
        <v>1486</v>
      </c>
      <c r="B828" t="s">
        <v>1195</v>
      </c>
      <c r="C828" s="1" t="str">
        <f>IF(LEN(Tabela_seznam_klasifikacij[[#This Row],[Klasifikacijska številka]])=8,"NE",IF(LEN(Tabela_seznam_klasifikacij[[#This Row],[Klasifikacijska številka]])=9,"DA","NAPAKA"))</f>
        <v>NE</v>
      </c>
    </row>
    <row r="829" spans="1:3" x14ac:dyDescent="0.25">
      <c r="A829" t="s">
        <v>1487</v>
      </c>
      <c r="B829" t="s">
        <v>1196</v>
      </c>
      <c r="C829" s="1" t="str">
        <f>IF(LEN(Tabela_seznam_klasifikacij[[#This Row],[Klasifikacijska številka]])=8,"NE",IF(LEN(Tabela_seznam_klasifikacij[[#This Row],[Klasifikacijska številka]])=9,"DA","NAPAKA"))</f>
        <v>NE</v>
      </c>
    </row>
    <row r="830" spans="1:3" x14ac:dyDescent="0.25">
      <c r="A830" t="s">
        <v>123</v>
      </c>
      <c r="B830" t="s">
        <v>659</v>
      </c>
      <c r="C830" s="1" t="str">
        <f>IF(LEN(Tabela_seznam_klasifikacij[[#This Row],[Klasifikacijska številka]])=8,"NE",IF(LEN(Tabela_seznam_klasifikacij[[#This Row],[Klasifikacijska številka]])=9,"DA","NAPAKA"))</f>
        <v>NE</v>
      </c>
    </row>
    <row r="831" spans="1:3" x14ac:dyDescent="0.25">
      <c r="A831" t="s">
        <v>1488</v>
      </c>
      <c r="B831" t="s">
        <v>1197</v>
      </c>
      <c r="C831" s="1" t="str">
        <f>IF(LEN(Tabela_seznam_klasifikacij[[#This Row],[Klasifikacijska številka]])=8,"NE",IF(LEN(Tabela_seznam_klasifikacij[[#This Row],[Klasifikacijska številka]])=9,"DA","NAPAKA"))</f>
        <v>NE</v>
      </c>
    </row>
    <row r="832" spans="1:3" x14ac:dyDescent="0.25">
      <c r="A832" t="s">
        <v>1489</v>
      </c>
      <c r="B832" t="s">
        <v>1198</v>
      </c>
      <c r="C832" s="1" t="str">
        <f>IF(LEN(Tabela_seznam_klasifikacij[[#This Row],[Klasifikacijska številka]])=8,"NE",IF(LEN(Tabela_seznam_klasifikacij[[#This Row],[Klasifikacijska številka]])=9,"DA","NAPAKA"))</f>
        <v>NE</v>
      </c>
    </row>
    <row r="833" spans="1:3" x14ac:dyDescent="0.25">
      <c r="A833" t="s">
        <v>1490</v>
      </c>
      <c r="B833" t="s">
        <v>1199</v>
      </c>
      <c r="C833" s="1" t="str">
        <f>IF(LEN(Tabela_seznam_klasifikacij[[#This Row],[Klasifikacijska številka]])=8,"NE",IF(LEN(Tabela_seznam_klasifikacij[[#This Row],[Klasifikacijska številka]])=9,"DA","NAPAKA"))</f>
        <v>NE</v>
      </c>
    </row>
    <row r="834" spans="1:3" x14ac:dyDescent="0.25">
      <c r="A834" t="s">
        <v>1491</v>
      </c>
      <c r="B834" t="s">
        <v>1200</v>
      </c>
      <c r="C834" s="1" t="str">
        <f>IF(LEN(Tabela_seznam_klasifikacij[[#This Row],[Klasifikacijska številka]])=8,"NE",IF(LEN(Tabela_seznam_klasifikacij[[#This Row],[Klasifikacijska številka]])=9,"DA","NAPAKA"))</f>
        <v>NE</v>
      </c>
    </row>
    <row r="835" spans="1:3" x14ac:dyDescent="0.25">
      <c r="A835" t="s">
        <v>1492</v>
      </c>
      <c r="B835" t="s">
        <v>1201</v>
      </c>
      <c r="C835" s="1" t="str">
        <f>IF(LEN(Tabela_seznam_klasifikacij[[#This Row],[Klasifikacijska številka]])=8,"NE",IF(LEN(Tabela_seznam_klasifikacij[[#This Row],[Klasifikacijska številka]])=9,"DA","NAPAKA"))</f>
        <v>NE</v>
      </c>
    </row>
    <row r="836" spans="1:3" x14ac:dyDescent="0.25">
      <c r="A836" t="s">
        <v>1493</v>
      </c>
      <c r="B836" t="s">
        <v>1202</v>
      </c>
      <c r="C836" s="1" t="str">
        <f>IF(LEN(Tabela_seznam_klasifikacij[[#This Row],[Klasifikacijska številka]])=8,"NE",IF(LEN(Tabela_seznam_klasifikacij[[#This Row],[Klasifikacijska številka]])=9,"DA","NAPAKA"))</f>
        <v>NE</v>
      </c>
    </row>
    <row r="837" spans="1:3" x14ac:dyDescent="0.25">
      <c r="A837" t="s">
        <v>1494</v>
      </c>
      <c r="B837" t="s">
        <v>1203</v>
      </c>
      <c r="C837" s="1" t="str">
        <f>IF(LEN(Tabela_seznam_klasifikacij[[#This Row],[Klasifikacijska številka]])=8,"NE",IF(LEN(Tabela_seznam_klasifikacij[[#This Row],[Klasifikacijska številka]])=9,"DA","NAPAKA"))</f>
        <v>NE</v>
      </c>
    </row>
    <row r="838" spans="1:3" x14ac:dyDescent="0.25">
      <c r="A838" t="s">
        <v>1495</v>
      </c>
      <c r="B838" t="s">
        <v>1204</v>
      </c>
      <c r="C838" s="1" t="str">
        <f>IF(LEN(Tabela_seznam_klasifikacij[[#This Row],[Klasifikacijska številka]])=8,"NE",IF(LEN(Tabela_seznam_klasifikacij[[#This Row],[Klasifikacijska številka]])=9,"DA","NAPAKA"))</f>
        <v>NE</v>
      </c>
    </row>
    <row r="839" spans="1:3" x14ac:dyDescent="0.25">
      <c r="A839" t="s">
        <v>1496</v>
      </c>
      <c r="B839" t="s">
        <v>1205</v>
      </c>
      <c r="C839" s="1" t="str">
        <f>IF(LEN(Tabela_seznam_klasifikacij[[#This Row],[Klasifikacijska številka]])=8,"NE",IF(LEN(Tabela_seznam_klasifikacij[[#This Row],[Klasifikacijska številka]])=9,"DA","NAPAKA"))</f>
        <v>NE</v>
      </c>
    </row>
    <row r="840" spans="1:3" x14ac:dyDescent="0.25">
      <c r="A840" t="s">
        <v>1497</v>
      </c>
      <c r="B840" t="s">
        <v>1206</v>
      </c>
      <c r="C840" s="1" t="str">
        <f>IF(LEN(Tabela_seznam_klasifikacij[[#This Row],[Klasifikacijska številka]])=8,"NE",IF(LEN(Tabela_seznam_klasifikacij[[#This Row],[Klasifikacijska številka]])=9,"DA","NAPAKA"))</f>
        <v>NE</v>
      </c>
    </row>
  </sheetData>
  <sheetProtection autoFilter="0"/>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ED0AC-6A20-4B1C-A2D0-B5F493E30093}">
  <dimension ref="A1:G400"/>
  <sheetViews>
    <sheetView workbookViewId="0">
      <pane ySplit="1" topLeftCell="A77" activePane="bottomLeft" state="frozen"/>
      <selection activeCell="C30" sqref="C30"/>
      <selection pane="bottomLeft" activeCell="O91" sqref="O91"/>
    </sheetView>
  </sheetViews>
  <sheetFormatPr defaultRowHeight="12.75" x14ac:dyDescent="0.2"/>
  <cols>
    <col min="1" max="1" width="10.5703125" style="22" bestFit="1" customWidth="1"/>
    <col min="2" max="2" width="39.28515625" style="22" bestFit="1" customWidth="1"/>
    <col min="3" max="3" width="42.42578125" style="22" bestFit="1" customWidth="1"/>
    <col min="4" max="4" width="17.7109375" style="22" customWidth="1"/>
    <col min="5" max="5" width="13.140625" style="22" customWidth="1"/>
    <col min="6" max="6" width="18.7109375" style="22" customWidth="1"/>
    <col min="7" max="7" width="16.5703125" style="22" customWidth="1"/>
    <col min="8" max="256" width="9.140625" style="22"/>
    <col min="257" max="257" width="10.5703125" style="22" bestFit="1" customWidth="1"/>
    <col min="258" max="258" width="39.28515625" style="22" bestFit="1" customWidth="1"/>
    <col min="259" max="259" width="42.42578125" style="22" bestFit="1" customWidth="1"/>
    <col min="260" max="512" width="9.140625" style="22"/>
    <col min="513" max="513" width="10.5703125" style="22" bestFit="1" customWidth="1"/>
    <col min="514" max="514" width="39.28515625" style="22" bestFit="1" customWidth="1"/>
    <col min="515" max="515" width="42.42578125" style="22" bestFit="1" customWidth="1"/>
    <col min="516" max="768" width="9.140625" style="22"/>
    <col min="769" max="769" width="10.5703125" style="22" bestFit="1" customWidth="1"/>
    <col min="770" max="770" width="39.28515625" style="22" bestFit="1" customWidth="1"/>
    <col min="771" max="771" width="42.42578125" style="22" bestFit="1" customWidth="1"/>
    <col min="772" max="1024" width="9.140625" style="22"/>
    <col min="1025" max="1025" width="10.5703125" style="22" bestFit="1" customWidth="1"/>
    <col min="1026" max="1026" width="39.28515625" style="22" bestFit="1" customWidth="1"/>
    <col min="1027" max="1027" width="42.42578125" style="22" bestFit="1" customWidth="1"/>
    <col min="1028" max="1280" width="9.140625" style="22"/>
    <col min="1281" max="1281" width="10.5703125" style="22" bestFit="1" customWidth="1"/>
    <col min="1282" max="1282" width="39.28515625" style="22" bestFit="1" customWidth="1"/>
    <col min="1283" max="1283" width="42.42578125" style="22" bestFit="1" customWidth="1"/>
    <col min="1284" max="1536" width="9.140625" style="22"/>
    <col min="1537" max="1537" width="10.5703125" style="22" bestFit="1" customWidth="1"/>
    <col min="1538" max="1538" width="39.28515625" style="22" bestFit="1" customWidth="1"/>
    <col min="1539" max="1539" width="42.42578125" style="22" bestFit="1" customWidth="1"/>
    <col min="1540" max="1792" width="9.140625" style="22"/>
    <col min="1793" max="1793" width="10.5703125" style="22" bestFit="1" customWidth="1"/>
    <col min="1794" max="1794" width="39.28515625" style="22" bestFit="1" customWidth="1"/>
    <col min="1795" max="1795" width="42.42578125" style="22" bestFit="1" customWidth="1"/>
    <col min="1796" max="2048" width="9.140625" style="22"/>
    <col min="2049" max="2049" width="10.5703125" style="22" bestFit="1" customWidth="1"/>
    <col min="2050" max="2050" width="39.28515625" style="22" bestFit="1" customWidth="1"/>
    <col min="2051" max="2051" width="42.42578125" style="22" bestFit="1" customWidth="1"/>
    <col min="2052" max="2304" width="9.140625" style="22"/>
    <col min="2305" max="2305" width="10.5703125" style="22" bestFit="1" customWidth="1"/>
    <col min="2306" max="2306" width="39.28515625" style="22" bestFit="1" customWidth="1"/>
    <col min="2307" max="2307" width="42.42578125" style="22" bestFit="1" customWidth="1"/>
    <col min="2308" max="2560" width="9.140625" style="22"/>
    <col min="2561" max="2561" width="10.5703125" style="22" bestFit="1" customWidth="1"/>
    <col min="2562" max="2562" width="39.28515625" style="22" bestFit="1" customWidth="1"/>
    <col min="2563" max="2563" width="42.42578125" style="22" bestFit="1" customWidth="1"/>
    <col min="2564" max="2816" width="9.140625" style="22"/>
    <col min="2817" max="2817" width="10.5703125" style="22" bestFit="1" customWidth="1"/>
    <col min="2818" max="2818" width="39.28515625" style="22" bestFit="1" customWidth="1"/>
    <col min="2819" max="2819" width="42.42578125" style="22" bestFit="1" customWidth="1"/>
    <col min="2820" max="3072" width="9.140625" style="22"/>
    <col min="3073" max="3073" width="10.5703125" style="22" bestFit="1" customWidth="1"/>
    <col min="3074" max="3074" width="39.28515625" style="22" bestFit="1" customWidth="1"/>
    <col min="3075" max="3075" width="42.42578125" style="22" bestFit="1" customWidth="1"/>
    <col min="3076" max="3328" width="9.140625" style="22"/>
    <col min="3329" max="3329" width="10.5703125" style="22" bestFit="1" customWidth="1"/>
    <col min="3330" max="3330" width="39.28515625" style="22" bestFit="1" customWidth="1"/>
    <col min="3331" max="3331" width="42.42578125" style="22" bestFit="1" customWidth="1"/>
    <col min="3332" max="3584" width="9.140625" style="22"/>
    <col min="3585" max="3585" width="10.5703125" style="22" bestFit="1" customWidth="1"/>
    <col min="3586" max="3586" width="39.28515625" style="22" bestFit="1" customWidth="1"/>
    <col min="3587" max="3587" width="42.42578125" style="22" bestFit="1" customWidth="1"/>
    <col min="3588" max="3840" width="9.140625" style="22"/>
    <col min="3841" max="3841" width="10.5703125" style="22" bestFit="1" customWidth="1"/>
    <col min="3842" max="3842" width="39.28515625" style="22" bestFit="1" customWidth="1"/>
    <col min="3843" max="3843" width="42.42578125" style="22" bestFit="1" customWidth="1"/>
    <col min="3844" max="4096" width="9.140625" style="22"/>
    <col min="4097" max="4097" width="10.5703125" style="22" bestFit="1" customWidth="1"/>
    <col min="4098" max="4098" width="39.28515625" style="22" bestFit="1" customWidth="1"/>
    <col min="4099" max="4099" width="42.42578125" style="22" bestFit="1" customWidth="1"/>
    <col min="4100" max="4352" width="9.140625" style="22"/>
    <col min="4353" max="4353" width="10.5703125" style="22" bestFit="1" customWidth="1"/>
    <col min="4354" max="4354" width="39.28515625" style="22" bestFit="1" customWidth="1"/>
    <col min="4355" max="4355" width="42.42578125" style="22" bestFit="1" customWidth="1"/>
    <col min="4356" max="4608" width="9.140625" style="22"/>
    <col min="4609" max="4609" width="10.5703125" style="22" bestFit="1" customWidth="1"/>
    <col min="4610" max="4610" width="39.28515625" style="22" bestFit="1" customWidth="1"/>
    <col min="4611" max="4611" width="42.42578125" style="22" bestFit="1" customWidth="1"/>
    <col min="4612" max="4864" width="9.140625" style="22"/>
    <col min="4865" max="4865" width="10.5703125" style="22" bestFit="1" customWidth="1"/>
    <col min="4866" max="4866" width="39.28515625" style="22" bestFit="1" customWidth="1"/>
    <col min="4867" max="4867" width="42.42578125" style="22" bestFit="1" customWidth="1"/>
    <col min="4868" max="5120" width="9.140625" style="22"/>
    <col min="5121" max="5121" width="10.5703125" style="22" bestFit="1" customWidth="1"/>
    <col min="5122" max="5122" width="39.28515625" style="22" bestFit="1" customWidth="1"/>
    <col min="5123" max="5123" width="42.42578125" style="22" bestFit="1" customWidth="1"/>
    <col min="5124" max="5376" width="9.140625" style="22"/>
    <col min="5377" max="5377" width="10.5703125" style="22" bestFit="1" customWidth="1"/>
    <col min="5378" max="5378" width="39.28515625" style="22" bestFit="1" customWidth="1"/>
    <col min="5379" max="5379" width="42.42578125" style="22" bestFit="1" customWidth="1"/>
    <col min="5380" max="5632" width="9.140625" style="22"/>
    <col min="5633" max="5633" width="10.5703125" style="22" bestFit="1" customWidth="1"/>
    <col min="5634" max="5634" width="39.28515625" style="22" bestFit="1" customWidth="1"/>
    <col min="5635" max="5635" width="42.42578125" style="22" bestFit="1" customWidth="1"/>
    <col min="5636" max="5888" width="9.140625" style="22"/>
    <col min="5889" max="5889" width="10.5703125" style="22" bestFit="1" customWidth="1"/>
    <col min="5890" max="5890" width="39.28515625" style="22" bestFit="1" customWidth="1"/>
    <col min="5891" max="5891" width="42.42578125" style="22" bestFit="1" customWidth="1"/>
    <col min="5892" max="6144" width="9.140625" style="22"/>
    <col min="6145" max="6145" width="10.5703125" style="22" bestFit="1" customWidth="1"/>
    <col min="6146" max="6146" width="39.28515625" style="22" bestFit="1" customWidth="1"/>
    <col min="6147" max="6147" width="42.42578125" style="22" bestFit="1" customWidth="1"/>
    <col min="6148" max="6400" width="9.140625" style="22"/>
    <col min="6401" max="6401" width="10.5703125" style="22" bestFit="1" customWidth="1"/>
    <col min="6402" max="6402" width="39.28515625" style="22" bestFit="1" customWidth="1"/>
    <col min="6403" max="6403" width="42.42578125" style="22" bestFit="1" customWidth="1"/>
    <col min="6404" max="6656" width="9.140625" style="22"/>
    <col min="6657" max="6657" width="10.5703125" style="22" bestFit="1" customWidth="1"/>
    <col min="6658" max="6658" width="39.28515625" style="22" bestFit="1" customWidth="1"/>
    <col min="6659" max="6659" width="42.42578125" style="22" bestFit="1" customWidth="1"/>
    <col min="6660" max="6912" width="9.140625" style="22"/>
    <col min="6913" max="6913" width="10.5703125" style="22" bestFit="1" customWidth="1"/>
    <col min="6914" max="6914" width="39.28515625" style="22" bestFit="1" customWidth="1"/>
    <col min="6915" max="6915" width="42.42578125" style="22" bestFit="1" customWidth="1"/>
    <col min="6916" max="7168" width="9.140625" style="22"/>
    <col min="7169" max="7169" width="10.5703125" style="22" bestFit="1" customWidth="1"/>
    <col min="7170" max="7170" width="39.28515625" style="22" bestFit="1" customWidth="1"/>
    <col min="7171" max="7171" width="42.42578125" style="22" bestFit="1" customWidth="1"/>
    <col min="7172" max="7424" width="9.140625" style="22"/>
    <col min="7425" max="7425" width="10.5703125" style="22" bestFit="1" customWidth="1"/>
    <col min="7426" max="7426" width="39.28515625" style="22" bestFit="1" customWidth="1"/>
    <col min="7427" max="7427" width="42.42578125" style="22" bestFit="1" customWidth="1"/>
    <col min="7428" max="7680" width="9.140625" style="22"/>
    <col min="7681" max="7681" width="10.5703125" style="22" bestFit="1" customWidth="1"/>
    <col min="7682" max="7682" width="39.28515625" style="22" bestFit="1" customWidth="1"/>
    <col min="7683" max="7683" width="42.42578125" style="22" bestFit="1" customWidth="1"/>
    <col min="7684" max="7936" width="9.140625" style="22"/>
    <col min="7937" max="7937" width="10.5703125" style="22" bestFit="1" customWidth="1"/>
    <col min="7938" max="7938" width="39.28515625" style="22" bestFit="1" customWidth="1"/>
    <col min="7939" max="7939" width="42.42578125" style="22" bestFit="1" customWidth="1"/>
    <col min="7940" max="8192" width="9.140625" style="22"/>
    <col min="8193" max="8193" width="10.5703125" style="22" bestFit="1" customWidth="1"/>
    <col min="8194" max="8194" width="39.28515625" style="22" bestFit="1" customWidth="1"/>
    <col min="8195" max="8195" width="42.42578125" style="22" bestFit="1" customWidth="1"/>
    <col min="8196" max="8448" width="9.140625" style="22"/>
    <col min="8449" max="8449" width="10.5703125" style="22" bestFit="1" customWidth="1"/>
    <col min="8450" max="8450" width="39.28515625" style="22" bestFit="1" customWidth="1"/>
    <col min="8451" max="8451" width="42.42578125" style="22" bestFit="1" customWidth="1"/>
    <col min="8452" max="8704" width="9.140625" style="22"/>
    <col min="8705" max="8705" width="10.5703125" style="22" bestFit="1" customWidth="1"/>
    <col min="8706" max="8706" width="39.28515625" style="22" bestFit="1" customWidth="1"/>
    <col min="8707" max="8707" width="42.42578125" style="22" bestFit="1" customWidth="1"/>
    <col min="8708" max="8960" width="9.140625" style="22"/>
    <col min="8961" max="8961" width="10.5703125" style="22" bestFit="1" customWidth="1"/>
    <col min="8962" max="8962" width="39.28515625" style="22" bestFit="1" customWidth="1"/>
    <col min="8963" max="8963" width="42.42578125" style="22" bestFit="1" customWidth="1"/>
    <col min="8964" max="9216" width="9.140625" style="22"/>
    <col min="9217" max="9217" width="10.5703125" style="22" bestFit="1" customWidth="1"/>
    <col min="9218" max="9218" width="39.28515625" style="22" bestFit="1" customWidth="1"/>
    <col min="9219" max="9219" width="42.42578125" style="22" bestFit="1" customWidth="1"/>
    <col min="9220" max="9472" width="9.140625" style="22"/>
    <col min="9473" max="9473" width="10.5703125" style="22" bestFit="1" customWidth="1"/>
    <col min="9474" max="9474" width="39.28515625" style="22" bestFit="1" customWidth="1"/>
    <col min="9475" max="9475" width="42.42578125" style="22" bestFit="1" customWidth="1"/>
    <col min="9476" max="9728" width="9.140625" style="22"/>
    <col min="9729" max="9729" width="10.5703125" style="22" bestFit="1" customWidth="1"/>
    <col min="9730" max="9730" width="39.28515625" style="22" bestFit="1" customWidth="1"/>
    <col min="9731" max="9731" width="42.42578125" style="22" bestFit="1" customWidth="1"/>
    <col min="9732" max="9984" width="9.140625" style="22"/>
    <col min="9985" max="9985" width="10.5703125" style="22" bestFit="1" customWidth="1"/>
    <col min="9986" max="9986" width="39.28515625" style="22" bestFit="1" customWidth="1"/>
    <col min="9987" max="9987" width="42.42578125" style="22" bestFit="1" customWidth="1"/>
    <col min="9988" max="10240" width="9.140625" style="22"/>
    <col min="10241" max="10241" width="10.5703125" style="22" bestFit="1" customWidth="1"/>
    <col min="10242" max="10242" width="39.28515625" style="22" bestFit="1" customWidth="1"/>
    <col min="10243" max="10243" width="42.42578125" style="22" bestFit="1" customWidth="1"/>
    <col min="10244" max="10496" width="9.140625" style="22"/>
    <col min="10497" max="10497" width="10.5703125" style="22" bestFit="1" customWidth="1"/>
    <col min="10498" max="10498" width="39.28515625" style="22" bestFit="1" customWidth="1"/>
    <col min="10499" max="10499" width="42.42578125" style="22" bestFit="1" customWidth="1"/>
    <col min="10500" max="10752" width="9.140625" style="22"/>
    <col min="10753" max="10753" width="10.5703125" style="22" bestFit="1" customWidth="1"/>
    <col min="10754" max="10754" width="39.28515625" style="22" bestFit="1" customWidth="1"/>
    <col min="10755" max="10755" width="42.42578125" style="22" bestFit="1" customWidth="1"/>
    <col min="10756" max="11008" width="9.140625" style="22"/>
    <col min="11009" max="11009" width="10.5703125" style="22" bestFit="1" customWidth="1"/>
    <col min="11010" max="11010" width="39.28515625" style="22" bestFit="1" customWidth="1"/>
    <col min="11011" max="11011" width="42.42578125" style="22" bestFit="1" customWidth="1"/>
    <col min="11012" max="11264" width="9.140625" style="22"/>
    <col min="11265" max="11265" width="10.5703125" style="22" bestFit="1" customWidth="1"/>
    <col min="11266" max="11266" width="39.28515625" style="22" bestFit="1" customWidth="1"/>
    <col min="11267" max="11267" width="42.42578125" style="22" bestFit="1" customWidth="1"/>
    <col min="11268" max="11520" width="9.140625" style="22"/>
    <col min="11521" max="11521" width="10.5703125" style="22" bestFit="1" customWidth="1"/>
    <col min="11522" max="11522" width="39.28515625" style="22" bestFit="1" customWidth="1"/>
    <col min="11523" max="11523" width="42.42578125" style="22" bestFit="1" customWidth="1"/>
    <col min="11524" max="11776" width="9.140625" style="22"/>
    <col min="11777" max="11777" width="10.5703125" style="22" bestFit="1" customWidth="1"/>
    <col min="11778" max="11778" width="39.28515625" style="22" bestFit="1" customWidth="1"/>
    <col min="11779" max="11779" width="42.42578125" style="22" bestFit="1" customWidth="1"/>
    <col min="11780" max="12032" width="9.140625" style="22"/>
    <col min="12033" max="12033" width="10.5703125" style="22" bestFit="1" customWidth="1"/>
    <col min="12034" max="12034" width="39.28515625" style="22" bestFit="1" customWidth="1"/>
    <col min="12035" max="12035" width="42.42578125" style="22" bestFit="1" customWidth="1"/>
    <col min="12036" max="12288" width="9.140625" style="22"/>
    <col min="12289" max="12289" width="10.5703125" style="22" bestFit="1" customWidth="1"/>
    <col min="12290" max="12290" width="39.28515625" style="22" bestFit="1" customWidth="1"/>
    <col min="12291" max="12291" width="42.42578125" style="22" bestFit="1" customWidth="1"/>
    <col min="12292" max="12544" width="9.140625" style="22"/>
    <col min="12545" max="12545" width="10.5703125" style="22" bestFit="1" customWidth="1"/>
    <col min="12546" max="12546" width="39.28515625" style="22" bestFit="1" customWidth="1"/>
    <col min="12547" max="12547" width="42.42578125" style="22" bestFit="1" customWidth="1"/>
    <col min="12548" max="12800" width="9.140625" style="22"/>
    <col min="12801" max="12801" width="10.5703125" style="22" bestFit="1" customWidth="1"/>
    <col min="12802" max="12802" width="39.28515625" style="22" bestFit="1" customWidth="1"/>
    <col min="12803" max="12803" width="42.42578125" style="22" bestFit="1" customWidth="1"/>
    <col min="12804" max="13056" width="9.140625" style="22"/>
    <col min="13057" max="13057" width="10.5703125" style="22" bestFit="1" customWidth="1"/>
    <col min="13058" max="13058" width="39.28515625" style="22" bestFit="1" customWidth="1"/>
    <col min="13059" max="13059" width="42.42578125" style="22" bestFit="1" customWidth="1"/>
    <col min="13060" max="13312" width="9.140625" style="22"/>
    <col min="13313" max="13313" width="10.5703125" style="22" bestFit="1" customWidth="1"/>
    <col min="13314" max="13314" width="39.28515625" style="22" bestFit="1" customWidth="1"/>
    <col min="13315" max="13315" width="42.42578125" style="22" bestFit="1" customWidth="1"/>
    <col min="13316" max="13568" width="9.140625" style="22"/>
    <col min="13569" max="13569" width="10.5703125" style="22" bestFit="1" customWidth="1"/>
    <col min="13570" max="13570" width="39.28515625" style="22" bestFit="1" customWidth="1"/>
    <col min="13571" max="13571" width="42.42578125" style="22" bestFit="1" customWidth="1"/>
    <col min="13572" max="13824" width="9.140625" style="22"/>
    <col min="13825" max="13825" width="10.5703125" style="22" bestFit="1" customWidth="1"/>
    <col min="13826" max="13826" width="39.28515625" style="22" bestFit="1" customWidth="1"/>
    <col min="13827" max="13827" width="42.42578125" style="22" bestFit="1" customWidth="1"/>
    <col min="13828" max="14080" width="9.140625" style="22"/>
    <col min="14081" max="14081" width="10.5703125" style="22" bestFit="1" customWidth="1"/>
    <col min="14082" max="14082" width="39.28515625" style="22" bestFit="1" customWidth="1"/>
    <col min="14083" max="14083" width="42.42578125" style="22" bestFit="1" customWidth="1"/>
    <col min="14084" max="14336" width="9.140625" style="22"/>
    <col min="14337" max="14337" width="10.5703125" style="22" bestFit="1" customWidth="1"/>
    <col min="14338" max="14338" width="39.28515625" style="22" bestFit="1" customWidth="1"/>
    <col min="14339" max="14339" width="42.42578125" style="22" bestFit="1" customWidth="1"/>
    <col min="14340" max="14592" width="9.140625" style="22"/>
    <col min="14593" max="14593" width="10.5703125" style="22" bestFit="1" customWidth="1"/>
    <col min="14594" max="14594" width="39.28515625" style="22" bestFit="1" customWidth="1"/>
    <col min="14595" max="14595" width="42.42578125" style="22" bestFit="1" customWidth="1"/>
    <col min="14596" max="14848" width="9.140625" style="22"/>
    <col min="14849" max="14849" width="10.5703125" style="22" bestFit="1" customWidth="1"/>
    <col min="14850" max="14850" width="39.28515625" style="22" bestFit="1" customWidth="1"/>
    <col min="14851" max="14851" width="42.42578125" style="22" bestFit="1" customWidth="1"/>
    <col min="14852" max="15104" width="9.140625" style="22"/>
    <col min="15105" max="15105" width="10.5703125" style="22" bestFit="1" customWidth="1"/>
    <col min="15106" max="15106" width="39.28515625" style="22" bestFit="1" customWidth="1"/>
    <col min="15107" max="15107" width="42.42578125" style="22" bestFit="1" customWidth="1"/>
    <col min="15108" max="15360" width="9.140625" style="22"/>
    <col min="15361" max="15361" width="10.5703125" style="22" bestFit="1" customWidth="1"/>
    <col min="15362" max="15362" width="39.28515625" style="22" bestFit="1" customWidth="1"/>
    <col min="15363" max="15363" width="42.42578125" style="22" bestFit="1" customWidth="1"/>
    <col min="15364" max="15616" width="9.140625" style="22"/>
    <col min="15617" max="15617" width="10.5703125" style="22" bestFit="1" customWidth="1"/>
    <col min="15618" max="15618" width="39.28515625" style="22" bestFit="1" customWidth="1"/>
    <col min="15619" max="15619" width="42.42578125" style="22" bestFit="1" customWidth="1"/>
    <col min="15620" max="15872" width="9.140625" style="22"/>
    <col min="15873" max="15873" width="10.5703125" style="22" bestFit="1" customWidth="1"/>
    <col min="15874" max="15874" width="39.28515625" style="22" bestFit="1" customWidth="1"/>
    <col min="15875" max="15875" width="42.42578125" style="22" bestFit="1" customWidth="1"/>
    <col min="15876" max="16128" width="9.140625" style="22"/>
    <col min="16129" max="16129" width="10.5703125" style="22" bestFit="1" customWidth="1"/>
    <col min="16130" max="16130" width="39.28515625" style="22" bestFit="1" customWidth="1"/>
    <col min="16131" max="16131" width="42.42578125" style="22" bestFit="1" customWidth="1"/>
    <col min="16132" max="16384" width="9.140625" style="22"/>
  </cols>
  <sheetData>
    <row r="1" spans="1:7" ht="12.75" customHeight="1" x14ac:dyDescent="0.2">
      <c r="A1" s="21" t="s">
        <v>1510</v>
      </c>
      <c r="B1" s="21" t="s">
        <v>1511</v>
      </c>
      <c r="C1" s="21" t="s">
        <v>1512</v>
      </c>
      <c r="D1" s="21" t="s">
        <v>2425</v>
      </c>
      <c r="E1" s="21" t="s">
        <v>1</v>
      </c>
      <c r="F1" s="21" t="s">
        <v>1503</v>
      </c>
      <c r="G1" s="21" t="s">
        <v>2426</v>
      </c>
    </row>
    <row r="2" spans="1:7" ht="12.75" customHeight="1" x14ac:dyDescent="0.2">
      <c r="A2" s="34" t="s">
        <v>1521</v>
      </c>
      <c r="B2" s="34" t="s">
        <v>1522</v>
      </c>
      <c r="C2" s="34"/>
      <c r="D2" s="22" t="str">
        <f>_xlfn.TEXTJOIN(" ",TRUE,LEFT(Tabela_FAW_aktivne[[#This Row],[ŠIFRA]],2),RIGHT(LEFT(Tabela_FAW_aktivne[[#This Row],[ŠIFRA]],4),2),RIGHT(LEFT(Tabela_FAW_aktivne[[#This Row],[ŠIFRA]],6),2))</f>
        <v>02 03 01</v>
      </c>
      <c r="E2" s="22" t="str" cm="1">
        <f t="array" ref="E2">IF(INDEX(Tabela_seznam_klasifikacij[NEVAREN],MATCH(Tabela_FAW_aktivne[[#This Row],[Klasifikacija_delna]],LEFT(Tabela_seznam_klasifikacij[Klasifikacijska številka],8),0))="DA",_xlfn.TEXTJOIN("",TRUE,Tabela_FAW_aktivne[[#This Row],[Klasifikacija_delna]],"*"),Tabela_FAW_aktivne[[#This Row],[Klasifikacija_delna]])</f>
        <v>02 03 01</v>
      </c>
      <c r="F2" s="22" t="str">
        <f>INDEX(Tabela_glavno[Zbiranje EKOL],MATCH(Tabela_FAW_aktivne[[#This Row],[Klasifikacija]],Tabela_glavno[Klasifikacija],0))</f>
        <v>DA</v>
      </c>
      <c r="G2" s="22" t="str">
        <f>INDEX(Tabela_glavno[Dovoljen prevzem],MATCH(Tabela_FAW_aktivne[[#This Row],[Klasifikacija]],Tabela_glavno[Klasifikacija],0))</f>
        <v>DA</v>
      </c>
    </row>
    <row r="3" spans="1:7" ht="12.75" customHeight="1" x14ac:dyDescent="0.2">
      <c r="A3" s="34" t="s">
        <v>1542</v>
      </c>
      <c r="B3" s="34" t="s">
        <v>1543</v>
      </c>
      <c r="C3" s="34"/>
      <c r="D3" s="22" t="str">
        <f>_xlfn.TEXTJOIN(" ",TRUE,LEFT(Tabela_FAW_aktivne[[#This Row],[ŠIFRA]],2),RIGHT(LEFT(Tabela_FAW_aktivne[[#This Row],[ŠIFRA]],4),2),RIGHT(LEFT(Tabela_FAW_aktivne[[#This Row],[ŠIFRA]],6),2))</f>
        <v>03 03 11</v>
      </c>
      <c r="E3" s="22" t="str" cm="1">
        <f t="array" ref="E3">IF(INDEX(Tabela_seznam_klasifikacij[NEVAREN],MATCH(Tabela_FAW_aktivne[[#This Row],[Klasifikacija_delna]],LEFT(Tabela_seznam_klasifikacij[Klasifikacijska številka],8),0))="DA",_xlfn.TEXTJOIN("",TRUE,Tabela_FAW_aktivne[[#This Row],[Klasifikacija_delna]],"*"),Tabela_FAW_aktivne[[#This Row],[Klasifikacija_delna]])</f>
        <v>03 03 11</v>
      </c>
      <c r="F3" s="22" t="str">
        <f>INDEX(Tabela_glavno[Zbiranje EKOL],MATCH(Tabela_FAW_aktivne[[#This Row],[Klasifikacija]],Tabela_glavno[Klasifikacija],0))</f>
        <v>DA</v>
      </c>
      <c r="G3" s="22" t="str">
        <f>INDEX(Tabela_glavno[Dovoljen prevzem],MATCH(Tabela_FAW_aktivne[[#This Row],[Klasifikacija]],Tabela_glavno[Klasifikacija],0))</f>
        <v>DA</v>
      </c>
    </row>
    <row r="4" spans="1:7" ht="12.75" customHeight="1" x14ac:dyDescent="0.2">
      <c r="A4" s="34" t="s">
        <v>1564</v>
      </c>
      <c r="B4" s="34" t="s">
        <v>1565</v>
      </c>
      <c r="C4" s="34" t="s">
        <v>1566</v>
      </c>
      <c r="D4" s="22" t="str">
        <f>_xlfn.TEXTJOIN(" ",TRUE,LEFT(Tabela_FAW_aktivne[[#This Row],[ŠIFRA]],2),RIGHT(LEFT(Tabela_FAW_aktivne[[#This Row],[ŠIFRA]],4),2),RIGHT(LEFT(Tabela_FAW_aktivne[[#This Row],[ŠIFRA]],6),2))</f>
        <v>06 01 02</v>
      </c>
      <c r="E4" s="22" t="str" cm="1">
        <f t="array" ref="E4">IF(INDEX(Tabela_seznam_klasifikacij[NEVAREN],MATCH(Tabela_FAW_aktivne[[#This Row],[Klasifikacija_delna]],LEFT(Tabela_seznam_klasifikacij[Klasifikacijska številka],8),0))="DA",_xlfn.TEXTJOIN("",TRUE,Tabela_FAW_aktivne[[#This Row],[Klasifikacija_delna]],"*"),Tabela_FAW_aktivne[[#This Row],[Klasifikacija_delna]])</f>
        <v>06 01 02*</v>
      </c>
      <c r="F4" s="22" t="str">
        <f>INDEX(Tabela_glavno[Zbiranje EKOL],MATCH(Tabela_FAW_aktivne[[#This Row],[Klasifikacija]],Tabela_glavno[Klasifikacija],0))</f>
        <v>DA</v>
      </c>
      <c r="G4" s="22" t="str">
        <f>INDEX(Tabela_glavno[Dovoljen prevzem],MATCH(Tabela_FAW_aktivne[[#This Row],[Klasifikacija]],Tabela_glavno[Klasifikacija],0))</f>
        <v>DA</v>
      </c>
    </row>
    <row r="5" spans="1:7" ht="12.75" customHeight="1" x14ac:dyDescent="0.2">
      <c r="A5" s="34" t="s">
        <v>1575</v>
      </c>
      <c r="B5" s="34" t="s">
        <v>1576</v>
      </c>
      <c r="C5" s="34" t="s">
        <v>1577</v>
      </c>
      <c r="D5" s="22" t="str">
        <f>_xlfn.TEXTJOIN(" ",TRUE,LEFT(Tabela_FAW_aktivne[[#This Row],[ŠIFRA]],2),RIGHT(LEFT(Tabela_FAW_aktivne[[#This Row],[ŠIFRA]],4),2),RIGHT(LEFT(Tabela_FAW_aktivne[[#This Row],[ŠIFRA]],6),2))</f>
        <v>06 01 06</v>
      </c>
      <c r="E5" s="22" t="str" cm="1">
        <f t="array" ref="E5">IF(INDEX(Tabela_seznam_klasifikacij[NEVAREN],MATCH(Tabela_FAW_aktivne[[#This Row],[Klasifikacija_delna]],LEFT(Tabela_seznam_klasifikacij[Klasifikacijska številka],8),0))="DA",_xlfn.TEXTJOIN("",TRUE,Tabela_FAW_aktivne[[#This Row],[Klasifikacija_delna]],"*"),Tabela_FAW_aktivne[[#This Row],[Klasifikacija_delna]])</f>
        <v>06 01 06*</v>
      </c>
      <c r="F5" s="22" t="str">
        <f>INDEX(Tabela_glavno[Zbiranje EKOL],MATCH(Tabela_FAW_aktivne[[#This Row],[Klasifikacija]],Tabela_glavno[Klasifikacija],0))</f>
        <v>DA</v>
      </c>
      <c r="G5" s="22" t="str">
        <f>INDEX(Tabela_glavno[Dovoljen prevzem],MATCH(Tabela_FAW_aktivne[[#This Row],[Klasifikacija]],Tabela_glavno[Klasifikacija],0))</f>
        <v>DA</v>
      </c>
    </row>
    <row r="6" spans="1:7" ht="12.75" customHeight="1" x14ac:dyDescent="0.2">
      <c r="A6" s="34" t="s">
        <v>1580</v>
      </c>
      <c r="B6" s="34" t="s">
        <v>1581</v>
      </c>
      <c r="C6" s="34" t="s">
        <v>1582</v>
      </c>
      <c r="D6" s="22" t="str">
        <f>_xlfn.TEXTJOIN(" ",TRUE,LEFT(Tabela_FAW_aktivne[[#This Row],[ŠIFRA]],2),RIGHT(LEFT(Tabela_FAW_aktivne[[#This Row],[ŠIFRA]],4),2),RIGHT(LEFT(Tabela_FAW_aktivne[[#This Row],[ŠIFRA]],6),2))</f>
        <v>06 02 03</v>
      </c>
      <c r="E6" s="22" t="str" cm="1">
        <f t="array" ref="E6">IF(INDEX(Tabela_seznam_klasifikacij[NEVAREN],MATCH(Tabela_FAW_aktivne[[#This Row],[Klasifikacija_delna]],LEFT(Tabela_seznam_klasifikacij[Klasifikacijska številka],8),0))="DA",_xlfn.TEXTJOIN("",TRUE,Tabela_FAW_aktivne[[#This Row],[Klasifikacija_delna]],"*"),Tabela_FAW_aktivne[[#This Row],[Klasifikacija_delna]])</f>
        <v>06 02 03*</v>
      </c>
      <c r="F6" s="22" t="str">
        <f>INDEX(Tabela_glavno[Zbiranje EKOL],MATCH(Tabela_FAW_aktivne[[#This Row],[Klasifikacija]],Tabela_glavno[Klasifikacija],0))</f>
        <v>DA</v>
      </c>
      <c r="G6" s="22" t="str">
        <f>INDEX(Tabela_glavno[Dovoljen prevzem],MATCH(Tabela_FAW_aktivne[[#This Row],[Klasifikacija]],Tabela_glavno[Klasifikacija],0))</f>
        <v>DA</v>
      </c>
    </row>
    <row r="7" spans="1:7" ht="12.75" customHeight="1" x14ac:dyDescent="0.2">
      <c r="A7" s="34" t="s">
        <v>1586</v>
      </c>
      <c r="B7" s="34" t="s">
        <v>1587</v>
      </c>
      <c r="C7" s="34" t="s">
        <v>1588</v>
      </c>
      <c r="D7" s="22" t="str">
        <f>_xlfn.TEXTJOIN(" ",TRUE,LEFT(Tabela_FAW_aktivne[[#This Row],[ŠIFRA]],2),RIGHT(LEFT(Tabela_FAW_aktivne[[#This Row],[ŠIFRA]],4),2),RIGHT(LEFT(Tabela_FAW_aktivne[[#This Row],[ŠIFRA]],6),2))</f>
        <v>06 02 05</v>
      </c>
      <c r="E7" s="22" t="str" cm="1">
        <f t="array" ref="E7">IF(INDEX(Tabela_seznam_klasifikacij[NEVAREN],MATCH(Tabela_FAW_aktivne[[#This Row],[Klasifikacija_delna]],LEFT(Tabela_seznam_klasifikacij[Klasifikacijska številka],8),0))="DA",_xlfn.TEXTJOIN("",TRUE,Tabela_FAW_aktivne[[#This Row],[Klasifikacija_delna]],"*"),Tabela_FAW_aktivne[[#This Row],[Klasifikacija_delna]])</f>
        <v>06 02 05*</v>
      </c>
      <c r="F7" s="22" t="str">
        <f>INDEX(Tabela_glavno[Zbiranje EKOL],MATCH(Tabela_FAW_aktivne[[#This Row],[Klasifikacija]],Tabela_glavno[Klasifikacija],0))</f>
        <v>DA</v>
      </c>
      <c r="G7" s="22" t="str">
        <f>INDEX(Tabela_glavno[Dovoljen prevzem],MATCH(Tabela_FAW_aktivne[[#This Row],[Klasifikacija]],Tabela_glavno[Klasifikacija],0))</f>
        <v>DA</v>
      </c>
    </row>
    <row r="8" spans="1:7" ht="12.75" customHeight="1" x14ac:dyDescent="0.2">
      <c r="A8" s="34" t="s">
        <v>1593</v>
      </c>
      <c r="B8" s="34" t="s">
        <v>1594</v>
      </c>
      <c r="C8" s="34" t="s">
        <v>2447</v>
      </c>
      <c r="D8" s="22" t="str">
        <f>_xlfn.TEXTJOIN(" ",TRUE,LEFT(Tabela_FAW_aktivne[[#This Row],[ŠIFRA]],2),RIGHT(LEFT(Tabela_FAW_aktivne[[#This Row],[ŠIFRA]],4),2),RIGHT(LEFT(Tabela_FAW_aktivne[[#This Row],[ŠIFRA]],6),2))</f>
        <v>06 03 11</v>
      </c>
      <c r="E8" s="22" t="str" cm="1">
        <f t="array" ref="E8">IF(INDEX(Tabela_seznam_klasifikacij[NEVAREN],MATCH(Tabela_FAW_aktivne[[#This Row],[Klasifikacija_delna]],LEFT(Tabela_seznam_klasifikacij[Klasifikacijska številka],8),0))="DA",_xlfn.TEXTJOIN("",TRUE,Tabela_FAW_aktivne[[#This Row],[Klasifikacija_delna]],"*"),Tabela_FAW_aktivne[[#This Row],[Klasifikacija_delna]])</f>
        <v>06 03 11*</v>
      </c>
      <c r="F8" s="22" t="str">
        <f>INDEX(Tabela_glavno[Zbiranje EKOL],MATCH(Tabela_FAW_aktivne[[#This Row],[Klasifikacija]],Tabela_glavno[Klasifikacija],0))</f>
        <v>DA</v>
      </c>
      <c r="G8" s="22" t="str">
        <f>INDEX(Tabela_glavno[Dovoljen prevzem],MATCH(Tabela_FAW_aktivne[[#This Row],[Klasifikacija]],Tabela_glavno[Klasifikacija],0))</f>
        <v>DA</v>
      </c>
    </row>
    <row r="9" spans="1:7" ht="12.75" customHeight="1" x14ac:dyDescent="0.2">
      <c r="A9" s="34" t="s">
        <v>1596</v>
      </c>
      <c r="B9" s="34" t="s">
        <v>1597</v>
      </c>
      <c r="C9" s="34" t="s">
        <v>1566</v>
      </c>
      <c r="D9" s="22" t="str">
        <f>_xlfn.TEXTJOIN(" ",TRUE,LEFT(Tabela_FAW_aktivne[[#This Row],[ŠIFRA]],2),RIGHT(LEFT(Tabela_FAW_aktivne[[#This Row],[ŠIFRA]],4),2),RIGHT(LEFT(Tabela_FAW_aktivne[[#This Row],[ŠIFRA]],6),2))</f>
        <v>06 03 13</v>
      </c>
      <c r="E9" s="22" t="str" cm="1">
        <f t="array" ref="E9">IF(INDEX(Tabela_seznam_klasifikacij[NEVAREN],MATCH(Tabela_FAW_aktivne[[#This Row],[Klasifikacija_delna]],LEFT(Tabela_seznam_klasifikacij[Klasifikacijska številka],8),0))="DA",_xlfn.TEXTJOIN("",TRUE,Tabela_FAW_aktivne[[#This Row],[Klasifikacija_delna]],"*"),Tabela_FAW_aktivne[[#This Row],[Klasifikacija_delna]])</f>
        <v>06 03 13*</v>
      </c>
      <c r="F9" s="22" t="str">
        <f>INDEX(Tabela_glavno[Zbiranje EKOL],MATCH(Tabela_FAW_aktivne[[#This Row],[Klasifikacija]],Tabela_glavno[Klasifikacija],0))</f>
        <v>DA</v>
      </c>
      <c r="G9" s="22" t="str">
        <f>INDEX(Tabela_glavno[Dovoljen prevzem],MATCH(Tabela_FAW_aktivne[[#This Row],[Klasifikacija]],Tabela_glavno[Klasifikacija],0))</f>
        <v>DA</v>
      </c>
    </row>
    <row r="10" spans="1:7" ht="12.75" customHeight="1" x14ac:dyDescent="0.2">
      <c r="A10" s="34" t="s">
        <v>1598</v>
      </c>
      <c r="B10" s="34" t="s">
        <v>1599</v>
      </c>
      <c r="C10" s="34" t="s">
        <v>1600</v>
      </c>
      <c r="D10" s="22" t="str">
        <f>_xlfn.TEXTJOIN(" ",TRUE,LEFT(Tabela_FAW_aktivne[[#This Row],[ŠIFRA]],2),RIGHT(LEFT(Tabela_FAW_aktivne[[#This Row],[ŠIFRA]],4),2),RIGHT(LEFT(Tabela_FAW_aktivne[[#This Row],[ŠIFRA]],6),2))</f>
        <v>06 04 04</v>
      </c>
      <c r="E10" s="22" t="str" cm="1">
        <f t="array" ref="E10">IF(INDEX(Tabela_seznam_klasifikacij[NEVAREN],MATCH(Tabela_FAW_aktivne[[#This Row],[Klasifikacija_delna]],LEFT(Tabela_seznam_klasifikacij[Klasifikacijska številka],8),0))="DA",_xlfn.TEXTJOIN("",TRUE,Tabela_FAW_aktivne[[#This Row],[Klasifikacija_delna]],"*"),Tabela_FAW_aktivne[[#This Row],[Klasifikacija_delna]])</f>
        <v>06 04 04*</v>
      </c>
      <c r="F10" s="22" t="str">
        <f>INDEX(Tabela_glavno[Zbiranje EKOL],MATCH(Tabela_FAW_aktivne[[#This Row],[Klasifikacija]],Tabela_glavno[Klasifikacija],0))</f>
        <v>DA</v>
      </c>
      <c r="G10" s="22" t="str">
        <f>INDEX(Tabela_glavno[Dovoljen prevzem],MATCH(Tabela_FAW_aktivne[[#This Row],[Klasifikacija]],Tabela_glavno[Klasifikacija],0))</f>
        <v>DA - NI ODSTRANJEVANJA</v>
      </c>
    </row>
    <row r="11" spans="1:7" ht="12.75" customHeight="1" x14ac:dyDescent="0.2">
      <c r="A11" s="34" t="s">
        <v>1629</v>
      </c>
      <c r="B11" s="34" t="s">
        <v>1630</v>
      </c>
      <c r="C11" s="34" t="s">
        <v>2448</v>
      </c>
      <c r="D11" s="22" t="str">
        <f>_xlfn.TEXTJOIN(" ",TRUE,LEFT(Tabela_FAW_aktivne[[#This Row],[ŠIFRA]],2),RIGHT(LEFT(Tabela_FAW_aktivne[[#This Row],[ŠIFRA]],4),2),RIGHT(LEFT(Tabela_FAW_aktivne[[#This Row],[ŠIFRA]],6),2))</f>
        <v>07 02 08</v>
      </c>
      <c r="E11" s="22" t="str" cm="1">
        <f t="array" ref="E11">IF(INDEX(Tabela_seznam_klasifikacij[NEVAREN],MATCH(Tabela_FAW_aktivne[[#This Row],[Klasifikacija_delna]],LEFT(Tabela_seznam_klasifikacij[Klasifikacijska številka],8),0))="DA",_xlfn.TEXTJOIN("",TRUE,Tabela_FAW_aktivne[[#This Row],[Klasifikacija_delna]],"*"),Tabela_FAW_aktivne[[#This Row],[Klasifikacija_delna]])</f>
        <v>07 02 08*</v>
      </c>
      <c r="F11" s="22" t="str">
        <f>INDEX(Tabela_glavno[Zbiranje EKOL],MATCH(Tabela_FAW_aktivne[[#This Row],[Klasifikacija]],Tabela_glavno[Klasifikacija],0))</f>
        <v>DA</v>
      </c>
      <c r="G11" s="22" t="str">
        <f>INDEX(Tabela_glavno[Dovoljen prevzem],MATCH(Tabela_FAW_aktivne[[#This Row],[Klasifikacija]],Tabela_glavno[Klasifikacija],0))</f>
        <v>DA</v>
      </c>
    </row>
    <row r="12" spans="1:7" ht="12.75" customHeight="1" x14ac:dyDescent="0.2">
      <c r="A12" s="34" t="s">
        <v>1635</v>
      </c>
      <c r="B12" s="34" t="s">
        <v>1636</v>
      </c>
      <c r="C12" s="34" t="s">
        <v>1637</v>
      </c>
      <c r="D12" s="22" t="str">
        <f>_xlfn.TEXTJOIN(" ",TRUE,LEFT(Tabela_FAW_aktivne[[#This Row],[ŠIFRA]],2),RIGHT(LEFT(Tabela_FAW_aktivne[[#This Row],[ŠIFRA]],4),2),RIGHT(LEFT(Tabela_FAW_aktivne[[#This Row],[ŠIFRA]],6),2))</f>
        <v>07 02 13</v>
      </c>
      <c r="E12" s="22" t="str" cm="1">
        <f t="array" ref="E12">IF(INDEX(Tabela_seznam_klasifikacij[NEVAREN],MATCH(Tabela_FAW_aktivne[[#This Row],[Klasifikacija_delna]],LEFT(Tabela_seznam_klasifikacij[Klasifikacijska številka],8),0))="DA",_xlfn.TEXTJOIN("",TRUE,Tabela_FAW_aktivne[[#This Row],[Klasifikacija_delna]],"*"),Tabela_FAW_aktivne[[#This Row],[Klasifikacija_delna]])</f>
        <v>07 02 13</v>
      </c>
      <c r="F12" s="22" t="str">
        <f>INDEX(Tabela_glavno[Zbiranje EKOL],MATCH(Tabela_FAW_aktivne[[#This Row],[Klasifikacija]],Tabela_glavno[Klasifikacija],0))</f>
        <v>DA</v>
      </c>
      <c r="G12" s="22" t="str">
        <f>INDEX(Tabela_glavno[Dovoljen prevzem],MATCH(Tabela_FAW_aktivne[[#This Row],[Klasifikacija]],Tabela_glavno[Klasifikacija],0))</f>
        <v>DA</v>
      </c>
    </row>
    <row r="13" spans="1:7" ht="12.75" customHeight="1" x14ac:dyDescent="0.2">
      <c r="A13" s="34" t="s">
        <v>1638</v>
      </c>
      <c r="B13" s="34" t="s">
        <v>1639</v>
      </c>
      <c r="C13" s="34" t="s">
        <v>1640</v>
      </c>
      <c r="D13" s="22" t="str">
        <f>_xlfn.TEXTJOIN(" ",TRUE,LEFT(Tabela_FAW_aktivne[[#This Row],[ŠIFRA]],2),RIGHT(LEFT(Tabela_FAW_aktivne[[#This Row],[ŠIFRA]],4),2),RIGHT(LEFT(Tabela_FAW_aktivne[[#This Row],[ŠIFRA]],6),2))</f>
        <v>07 02 14</v>
      </c>
      <c r="E13" s="22" t="str" cm="1">
        <f t="array" ref="E13">IF(INDEX(Tabela_seznam_klasifikacij[NEVAREN],MATCH(Tabela_FAW_aktivne[[#This Row],[Klasifikacija_delna]],LEFT(Tabela_seznam_klasifikacij[Klasifikacijska številka],8),0))="DA",_xlfn.TEXTJOIN("",TRUE,Tabela_FAW_aktivne[[#This Row],[Klasifikacija_delna]],"*"),Tabela_FAW_aktivne[[#This Row],[Klasifikacija_delna]])</f>
        <v>07 02 14*</v>
      </c>
      <c r="F13" s="22" t="str">
        <f>INDEX(Tabela_glavno[Zbiranje EKOL],MATCH(Tabela_FAW_aktivne[[#This Row],[Klasifikacija]],Tabela_glavno[Klasifikacija],0))</f>
        <v>DA</v>
      </c>
      <c r="G13" s="22" t="str">
        <f>INDEX(Tabela_glavno[Dovoljen prevzem],MATCH(Tabela_FAW_aktivne[[#This Row],[Klasifikacija]],Tabela_glavno[Klasifikacija],0))</f>
        <v>DA</v>
      </c>
    </row>
    <row r="14" spans="1:7" ht="12.75" customHeight="1" x14ac:dyDescent="0.2">
      <c r="A14" s="34" t="s">
        <v>1645</v>
      </c>
      <c r="B14" s="34" t="s">
        <v>1527</v>
      </c>
      <c r="C14" s="34" t="s">
        <v>1595</v>
      </c>
      <c r="D14" s="22" t="str">
        <f>_xlfn.TEXTJOIN(" ",TRUE,LEFT(Tabela_FAW_aktivne[[#This Row],[ŠIFRA]],2),RIGHT(LEFT(Tabela_FAW_aktivne[[#This Row],[ŠIFRA]],4),2),RIGHT(LEFT(Tabela_FAW_aktivne[[#This Row],[ŠIFRA]],6),2))</f>
        <v>07 02 99</v>
      </c>
      <c r="E14" s="22" t="str" cm="1">
        <f t="array" ref="E14">IF(INDEX(Tabela_seznam_klasifikacij[NEVAREN],MATCH(Tabela_FAW_aktivne[[#This Row],[Klasifikacija_delna]],LEFT(Tabela_seznam_klasifikacij[Klasifikacijska številka],8),0))="DA",_xlfn.TEXTJOIN("",TRUE,Tabela_FAW_aktivne[[#This Row],[Klasifikacija_delna]],"*"),Tabela_FAW_aktivne[[#This Row],[Klasifikacija_delna]])</f>
        <v>07 02 99</v>
      </c>
      <c r="F14" s="22" t="str">
        <f>INDEX(Tabela_glavno[Zbiranje EKOL],MATCH(Tabela_FAW_aktivne[[#This Row],[Klasifikacija]],Tabela_glavno[Klasifikacija],0))</f>
        <v>DA</v>
      </c>
      <c r="G14" s="22" t="str">
        <f>INDEX(Tabela_glavno[Dovoljen prevzem],MATCH(Tabela_FAW_aktivne[[#This Row],[Klasifikacija]],Tabela_glavno[Klasifikacija],0))</f>
        <v>DA - NI ODSTRANJEVANJA</v>
      </c>
    </row>
    <row r="15" spans="1:7" ht="12.75" customHeight="1" x14ac:dyDescent="0.2">
      <c r="A15" s="34" t="s">
        <v>1672</v>
      </c>
      <c r="B15" s="34" t="s">
        <v>1673</v>
      </c>
      <c r="C15" s="34" t="s">
        <v>1662</v>
      </c>
      <c r="D15" s="22" t="str">
        <f>_xlfn.TEXTJOIN(" ",TRUE,LEFT(Tabela_FAW_aktivne[[#This Row],[ŠIFRA]],2),RIGHT(LEFT(Tabela_FAW_aktivne[[#This Row],[ŠIFRA]],4),2),RIGHT(LEFT(Tabela_FAW_aktivne[[#This Row],[ŠIFRA]],6),2))</f>
        <v>07 06 01</v>
      </c>
      <c r="E15" s="22" t="str" cm="1">
        <f t="array" ref="E15">IF(INDEX(Tabela_seznam_klasifikacij[NEVAREN],MATCH(Tabela_FAW_aktivne[[#This Row],[Klasifikacija_delna]],LEFT(Tabela_seznam_klasifikacij[Klasifikacijska številka],8),0))="DA",_xlfn.TEXTJOIN("",TRUE,Tabela_FAW_aktivne[[#This Row],[Klasifikacija_delna]],"*"),Tabela_FAW_aktivne[[#This Row],[Klasifikacija_delna]])</f>
        <v>07 06 01*</v>
      </c>
      <c r="F15" s="22" t="str">
        <f>INDEX(Tabela_glavno[Zbiranje EKOL],MATCH(Tabela_FAW_aktivne[[#This Row],[Klasifikacija]],Tabela_glavno[Klasifikacija],0))</f>
        <v>DA</v>
      </c>
      <c r="G15" s="22" t="str">
        <f>INDEX(Tabela_glavno[Dovoljen prevzem],MATCH(Tabela_FAW_aktivne[[#This Row],[Klasifikacija]],Tabela_glavno[Klasifikacija],0))</f>
        <v>DA</v>
      </c>
    </row>
    <row r="16" spans="1:7" ht="12.75" customHeight="1" x14ac:dyDescent="0.2">
      <c r="A16" s="34" t="s">
        <v>1674</v>
      </c>
      <c r="B16" s="34" t="s">
        <v>1675</v>
      </c>
      <c r="C16" s="34" t="s">
        <v>1552</v>
      </c>
      <c r="D16" s="22" t="str">
        <f>_xlfn.TEXTJOIN(" ",TRUE,LEFT(Tabela_FAW_aktivne[[#This Row],[ŠIFRA]],2),RIGHT(LEFT(Tabela_FAW_aktivne[[#This Row],[ŠIFRA]],4),2),RIGHT(LEFT(Tabela_FAW_aktivne[[#This Row],[ŠIFRA]],6),2))</f>
        <v>07 06 03</v>
      </c>
      <c r="E16" s="22" t="str" cm="1">
        <f t="array" ref="E16">IF(INDEX(Tabela_seznam_klasifikacij[NEVAREN],MATCH(Tabela_FAW_aktivne[[#This Row],[Klasifikacija_delna]],LEFT(Tabela_seznam_klasifikacij[Klasifikacijska številka],8),0))="DA",_xlfn.TEXTJOIN("",TRUE,Tabela_FAW_aktivne[[#This Row],[Klasifikacija_delna]],"*"),Tabela_FAW_aktivne[[#This Row],[Klasifikacija_delna]])</f>
        <v>07 06 03*</v>
      </c>
      <c r="F16" s="22" t="str">
        <f>INDEX(Tabela_glavno[Zbiranje EKOL],MATCH(Tabela_FAW_aktivne[[#This Row],[Klasifikacija]],Tabela_glavno[Klasifikacija],0))</f>
        <v>DA</v>
      </c>
      <c r="G16" s="22" t="str">
        <f>INDEX(Tabela_glavno[Dovoljen prevzem],MATCH(Tabela_FAW_aktivne[[#This Row],[Klasifikacija]],Tabela_glavno[Klasifikacija],0))</f>
        <v>DA - NI ODSTRANJEVANJA</v>
      </c>
    </row>
    <row r="17" spans="1:7" ht="12.75" customHeight="1" x14ac:dyDescent="0.2">
      <c r="A17" s="34" t="s">
        <v>1676</v>
      </c>
      <c r="B17" s="34" t="s">
        <v>1677</v>
      </c>
      <c r="C17" s="34" t="s">
        <v>1678</v>
      </c>
      <c r="D17" s="22" t="str">
        <f>_xlfn.TEXTJOIN(" ",TRUE,LEFT(Tabela_FAW_aktivne[[#This Row],[ŠIFRA]],2),RIGHT(LEFT(Tabela_FAW_aktivne[[#This Row],[ŠIFRA]],4),2),RIGHT(LEFT(Tabela_FAW_aktivne[[#This Row],[ŠIFRA]],6),2))</f>
        <v>07 06 04</v>
      </c>
      <c r="E17" s="22" t="str" cm="1">
        <f t="array" ref="E17">IF(INDEX(Tabela_seznam_klasifikacij[NEVAREN],MATCH(Tabela_FAW_aktivne[[#This Row],[Klasifikacija_delna]],LEFT(Tabela_seznam_klasifikacij[Klasifikacijska številka],8),0))="DA",_xlfn.TEXTJOIN("",TRUE,Tabela_FAW_aktivne[[#This Row],[Klasifikacija_delna]],"*"),Tabela_FAW_aktivne[[#This Row],[Klasifikacija_delna]])</f>
        <v>07 06 04*</v>
      </c>
      <c r="F17" s="22" t="str">
        <f>INDEX(Tabela_glavno[Zbiranje EKOL],MATCH(Tabela_FAW_aktivne[[#This Row],[Klasifikacija]],Tabela_glavno[Klasifikacija],0))</f>
        <v>DA</v>
      </c>
      <c r="G17" s="22" t="str">
        <f>INDEX(Tabela_glavno[Dovoljen prevzem],MATCH(Tabela_FAW_aktivne[[#This Row],[Klasifikacija]],Tabela_glavno[Klasifikacija],0))</f>
        <v>DA</v>
      </c>
    </row>
    <row r="18" spans="1:7" ht="12.75" customHeight="1" x14ac:dyDescent="0.2">
      <c r="A18" s="34" t="s">
        <v>1686</v>
      </c>
      <c r="B18" s="34" t="s">
        <v>1687</v>
      </c>
      <c r="C18" s="34" t="s">
        <v>1688</v>
      </c>
      <c r="D18" s="22" t="str">
        <f>_xlfn.TEXTJOIN(" ",TRUE,LEFT(Tabela_FAW_aktivne[[#This Row],[ŠIFRA]],2),RIGHT(LEFT(Tabela_FAW_aktivne[[#This Row],[ŠIFRA]],4),2),RIGHT(LEFT(Tabela_FAW_aktivne[[#This Row],[ŠIFRA]],6),2))</f>
        <v>08 01 11</v>
      </c>
      <c r="E18" s="22" t="str" cm="1">
        <f t="array" ref="E18">IF(INDEX(Tabela_seznam_klasifikacij[NEVAREN],MATCH(Tabela_FAW_aktivne[[#This Row],[Klasifikacija_delna]],LEFT(Tabela_seznam_klasifikacij[Klasifikacijska številka],8),0))="DA",_xlfn.TEXTJOIN("",TRUE,Tabela_FAW_aktivne[[#This Row],[Klasifikacija_delna]],"*"),Tabela_FAW_aktivne[[#This Row],[Klasifikacija_delna]])</f>
        <v>08 01 11*</v>
      </c>
      <c r="F18" s="22" t="str">
        <f>INDEX(Tabela_glavno[Zbiranje EKOL],MATCH(Tabela_FAW_aktivne[[#This Row],[Klasifikacija]],Tabela_glavno[Klasifikacija],0))</f>
        <v>DA</v>
      </c>
      <c r="G18" s="22" t="str">
        <f>INDEX(Tabela_glavno[Dovoljen prevzem],MATCH(Tabela_FAW_aktivne[[#This Row],[Klasifikacija]],Tabela_glavno[Klasifikacija],0))</f>
        <v>DA</v>
      </c>
    </row>
    <row r="19" spans="1:7" ht="12.75" customHeight="1" x14ac:dyDescent="0.2">
      <c r="A19" s="34" t="s">
        <v>1692</v>
      </c>
      <c r="B19" s="34" t="s">
        <v>2449</v>
      </c>
      <c r="C19" s="34" t="s">
        <v>1694</v>
      </c>
      <c r="D19" s="22" t="str">
        <f>_xlfn.TEXTJOIN(" ",TRUE,LEFT(Tabela_FAW_aktivne[[#This Row],[ŠIFRA]],2),RIGHT(LEFT(Tabela_FAW_aktivne[[#This Row],[ŠIFRA]],4),2),RIGHT(LEFT(Tabela_FAW_aktivne[[#This Row],[ŠIFRA]],6),2))</f>
        <v>08 01 12</v>
      </c>
      <c r="E19" s="22" t="str" cm="1">
        <f t="array" ref="E19">IF(INDEX(Tabela_seznam_klasifikacij[NEVAREN],MATCH(Tabela_FAW_aktivne[[#This Row],[Klasifikacija_delna]],LEFT(Tabela_seznam_klasifikacij[Klasifikacijska številka],8),0))="DA",_xlfn.TEXTJOIN("",TRUE,Tabela_FAW_aktivne[[#This Row],[Klasifikacija_delna]],"*"),Tabela_FAW_aktivne[[#This Row],[Klasifikacija_delna]])</f>
        <v>08 01 12</v>
      </c>
      <c r="F19" s="22" t="str">
        <f>INDEX(Tabela_glavno[Zbiranje EKOL],MATCH(Tabela_FAW_aktivne[[#This Row],[Klasifikacija]],Tabela_glavno[Klasifikacija],0))</f>
        <v>DA</v>
      </c>
      <c r="G19" s="22" t="str">
        <f>INDEX(Tabela_glavno[Dovoljen prevzem],MATCH(Tabela_FAW_aktivne[[#This Row],[Klasifikacija]],Tabela_glavno[Klasifikacija],0))</f>
        <v>DA</v>
      </c>
    </row>
    <row r="20" spans="1:7" ht="12.75" customHeight="1" x14ac:dyDescent="0.2">
      <c r="A20" s="34" t="s">
        <v>1695</v>
      </c>
      <c r="B20" s="34" t="s">
        <v>1696</v>
      </c>
      <c r="C20" s="34" t="s">
        <v>2450</v>
      </c>
      <c r="D20" s="22" t="str">
        <f>_xlfn.TEXTJOIN(" ",TRUE,LEFT(Tabela_FAW_aktivne[[#This Row],[ŠIFRA]],2),RIGHT(LEFT(Tabela_FAW_aktivne[[#This Row],[ŠIFRA]],4),2),RIGHT(LEFT(Tabela_FAW_aktivne[[#This Row],[ŠIFRA]],6),2))</f>
        <v>08 01 13</v>
      </c>
      <c r="E20" s="22" t="str" cm="1">
        <f t="array" ref="E20">IF(INDEX(Tabela_seznam_klasifikacij[NEVAREN],MATCH(Tabela_FAW_aktivne[[#This Row],[Klasifikacija_delna]],LEFT(Tabela_seznam_klasifikacij[Klasifikacijska številka],8),0))="DA",_xlfn.TEXTJOIN("",TRUE,Tabela_FAW_aktivne[[#This Row],[Klasifikacija_delna]],"*"),Tabela_FAW_aktivne[[#This Row],[Klasifikacija_delna]])</f>
        <v>08 01 13*</v>
      </c>
      <c r="F20" s="22" t="str">
        <f>INDEX(Tabela_glavno[Zbiranje EKOL],MATCH(Tabela_FAW_aktivne[[#This Row],[Klasifikacija]],Tabela_glavno[Klasifikacija],0))</f>
        <v>DA</v>
      </c>
      <c r="G20" s="22" t="str">
        <f>INDEX(Tabela_glavno[Dovoljen prevzem],MATCH(Tabela_FAW_aktivne[[#This Row],[Klasifikacija]],Tabela_glavno[Klasifikacija],0))</f>
        <v>DA</v>
      </c>
    </row>
    <row r="21" spans="1:7" ht="12.75" customHeight="1" x14ac:dyDescent="0.2">
      <c r="A21" s="34" t="s">
        <v>1703</v>
      </c>
      <c r="B21" s="34" t="s">
        <v>2451</v>
      </c>
      <c r="C21" s="34" t="s">
        <v>1515</v>
      </c>
      <c r="D21" s="22" t="str">
        <f>_xlfn.TEXTJOIN(" ",TRUE,LEFT(Tabela_FAW_aktivne[[#This Row],[ŠIFRA]],2),RIGHT(LEFT(Tabela_FAW_aktivne[[#This Row],[ŠIFRA]],4),2),RIGHT(LEFT(Tabela_FAW_aktivne[[#This Row],[ŠIFRA]],6),2))</f>
        <v>08 01 14</v>
      </c>
      <c r="E21" s="22" t="str" cm="1">
        <f t="array" ref="E21">IF(INDEX(Tabela_seznam_klasifikacij[NEVAREN],MATCH(Tabela_FAW_aktivne[[#This Row],[Klasifikacija_delna]],LEFT(Tabela_seznam_klasifikacij[Klasifikacijska številka],8),0))="DA",_xlfn.TEXTJOIN("",TRUE,Tabela_FAW_aktivne[[#This Row],[Klasifikacija_delna]],"*"),Tabela_FAW_aktivne[[#This Row],[Klasifikacija_delna]])</f>
        <v>08 01 14</v>
      </c>
      <c r="F21" s="22" t="str">
        <f>INDEX(Tabela_glavno[Zbiranje EKOL],MATCH(Tabela_FAW_aktivne[[#This Row],[Klasifikacija]],Tabela_glavno[Klasifikacija],0))</f>
        <v>DA</v>
      </c>
      <c r="G21" s="22" t="str">
        <f>INDEX(Tabela_glavno[Dovoljen prevzem],MATCH(Tabela_FAW_aktivne[[#This Row],[Klasifikacija]],Tabela_glavno[Klasifikacija],0))</f>
        <v>DA</v>
      </c>
    </row>
    <row r="22" spans="1:7" ht="12.75" customHeight="1" x14ac:dyDescent="0.2">
      <c r="A22" s="34" t="s">
        <v>1705</v>
      </c>
      <c r="B22" s="34" t="s">
        <v>1706</v>
      </c>
      <c r="C22" s="34" t="s">
        <v>1707</v>
      </c>
      <c r="D22" s="22" t="str">
        <f>_xlfn.TEXTJOIN(" ",TRUE,LEFT(Tabela_FAW_aktivne[[#This Row],[ŠIFRA]],2),RIGHT(LEFT(Tabela_FAW_aktivne[[#This Row],[ŠIFRA]],4),2),RIGHT(LEFT(Tabela_FAW_aktivne[[#This Row],[ŠIFRA]],6),2))</f>
        <v>08 01 15</v>
      </c>
      <c r="E22" s="22" t="str" cm="1">
        <f t="array" ref="E22">IF(INDEX(Tabela_seznam_klasifikacij[NEVAREN],MATCH(Tabela_FAW_aktivne[[#This Row],[Klasifikacija_delna]],LEFT(Tabela_seznam_klasifikacij[Klasifikacijska številka],8),0))="DA",_xlfn.TEXTJOIN("",TRUE,Tabela_FAW_aktivne[[#This Row],[Klasifikacija_delna]],"*"),Tabela_FAW_aktivne[[#This Row],[Klasifikacija_delna]])</f>
        <v>08 01 15*</v>
      </c>
      <c r="F22" s="22" t="str">
        <f>INDEX(Tabela_glavno[Zbiranje EKOL],MATCH(Tabela_FAW_aktivne[[#This Row],[Klasifikacija]],Tabela_glavno[Klasifikacija],0))</f>
        <v>DA</v>
      </c>
      <c r="G22" s="22" t="str">
        <f>INDEX(Tabela_glavno[Dovoljen prevzem],MATCH(Tabela_FAW_aktivne[[#This Row],[Klasifikacija]],Tabela_glavno[Klasifikacija],0))</f>
        <v>DA</v>
      </c>
    </row>
    <row r="23" spans="1:7" ht="12.75" customHeight="1" x14ac:dyDescent="0.2">
      <c r="A23" s="34" t="s">
        <v>1713</v>
      </c>
      <c r="B23" s="34" t="s">
        <v>1714</v>
      </c>
      <c r="C23" s="34" t="s">
        <v>2452</v>
      </c>
      <c r="D23" s="22" t="str">
        <f>_xlfn.TEXTJOIN(" ",TRUE,LEFT(Tabela_FAW_aktivne[[#This Row],[ŠIFRA]],2),RIGHT(LEFT(Tabela_FAW_aktivne[[#This Row],[ŠIFRA]],4),2),RIGHT(LEFT(Tabela_FAW_aktivne[[#This Row],[ŠIFRA]],6),2))</f>
        <v>08 01 17</v>
      </c>
      <c r="E23" s="22" t="str" cm="1">
        <f t="array" ref="E23">IF(INDEX(Tabela_seznam_klasifikacij[NEVAREN],MATCH(Tabela_FAW_aktivne[[#This Row],[Klasifikacija_delna]],LEFT(Tabela_seznam_klasifikacij[Klasifikacijska številka],8),0))="DA",_xlfn.TEXTJOIN("",TRUE,Tabela_FAW_aktivne[[#This Row],[Klasifikacija_delna]],"*"),Tabela_FAW_aktivne[[#This Row],[Klasifikacija_delna]])</f>
        <v>08 01 17*</v>
      </c>
      <c r="F23" s="22" t="str">
        <f>INDEX(Tabela_glavno[Zbiranje EKOL],MATCH(Tabela_FAW_aktivne[[#This Row],[Klasifikacija]],Tabela_glavno[Klasifikacija],0))</f>
        <v>DA</v>
      </c>
      <c r="G23" s="22" t="str">
        <f>INDEX(Tabela_glavno[Dovoljen prevzem],MATCH(Tabela_FAW_aktivne[[#This Row],[Klasifikacija]],Tabela_glavno[Klasifikacija],0))</f>
        <v>DA</v>
      </c>
    </row>
    <row r="24" spans="1:7" ht="12.75" customHeight="1" x14ac:dyDescent="0.2">
      <c r="A24" s="34" t="s">
        <v>1718</v>
      </c>
      <c r="B24" s="34" t="s">
        <v>1719</v>
      </c>
      <c r="C24" s="34" t="s">
        <v>1720</v>
      </c>
      <c r="D24" s="22" t="str">
        <f>_xlfn.TEXTJOIN(" ",TRUE,LEFT(Tabela_FAW_aktivne[[#This Row],[ŠIFRA]],2),RIGHT(LEFT(Tabela_FAW_aktivne[[#This Row],[ŠIFRA]],4),2),RIGHT(LEFT(Tabela_FAW_aktivne[[#This Row],[ŠIFRA]],6),2))</f>
        <v>08 01 19</v>
      </c>
      <c r="E24" s="22" t="str" cm="1">
        <f t="array" ref="E24">IF(INDEX(Tabela_seznam_klasifikacij[NEVAREN],MATCH(Tabela_FAW_aktivne[[#This Row],[Klasifikacija_delna]],LEFT(Tabela_seznam_klasifikacij[Klasifikacijska številka],8),0))="DA",_xlfn.TEXTJOIN("",TRUE,Tabela_FAW_aktivne[[#This Row],[Klasifikacija_delna]],"*"),Tabela_FAW_aktivne[[#This Row],[Klasifikacija_delna]])</f>
        <v>08 01 19*</v>
      </c>
      <c r="F24" s="22" t="str">
        <f>INDEX(Tabela_glavno[Zbiranje EKOL],MATCH(Tabela_FAW_aktivne[[#This Row],[Klasifikacija]],Tabela_glavno[Klasifikacija],0))</f>
        <v>DA</v>
      </c>
      <c r="G24" s="22" t="str">
        <f>INDEX(Tabela_glavno[Dovoljen prevzem],MATCH(Tabela_FAW_aktivne[[#This Row],[Klasifikacija]],Tabela_glavno[Klasifikacija],0))</f>
        <v>DA</v>
      </c>
    </row>
    <row r="25" spans="1:7" ht="12.75" customHeight="1" x14ac:dyDescent="0.2">
      <c r="A25" s="34" t="s">
        <v>1721</v>
      </c>
      <c r="B25" s="34" t="s">
        <v>2453</v>
      </c>
      <c r="C25" s="34" t="s">
        <v>1668</v>
      </c>
      <c r="D25" s="22" t="str">
        <f>_xlfn.TEXTJOIN(" ",TRUE,LEFT(Tabela_FAW_aktivne[[#This Row],[ŠIFRA]],2),RIGHT(LEFT(Tabela_FAW_aktivne[[#This Row],[ŠIFRA]],4),2),RIGHT(LEFT(Tabela_FAW_aktivne[[#This Row],[ŠIFRA]],6),2))</f>
        <v>08 01 20</v>
      </c>
      <c r="E25" s="22" t="str" cm="1">
        <f t="array" ref="E25">IF(INDEX(Tabela_seznam_klasifikacij[NEVAREN],MATCH(Tabela_FAW_aktivne[[#This Row],[Klasifikacija_delna]],LEFT(Tabela_seznam_klasifikacij[Klasifikacijska številka],8),0))="DA",_xlfn.TEXTJOIN("",TRUE,Tabela_FAW_aktivne[[#This Row],[Klasifikacija_delna]],"*"),Tabela_FAW_aktivne[[#This Row],[Klasifikacija_delna]])</f>
        <v>08 01 20</v>
      </c>
      <c r="F25" s="22" t="str">
        <f>INDEX(Tabela_glavno[Zbiranje EKOL],MATCH(Tabela_FAW_aktivne[[#This Row],[Klasifikacija]],Tabela_glavno[Klasifikacija],0))</f>
        <v>DA</v>
      </c>
      <c r="G25" s="22" t="str">
        <f>INDEX(Tabela_glavno[Dovoljen prevzem],MATCH(Tabela_FAW_aktivne[[#This Row],[Klasifikacija]],Tabela_glavno[Klasifikacija],0))</f>
        <v>DA</v>
      </c>
    </row>
    <row r="26" spans="1:7" ht="12.75" customHeight="1" x14ac:dyDescent="0.2">
      <c r="A26" s="34" t="s">
        <v>1723</v>
      </c>
      <c r="B26" s="34" t="s">
        <v>1724</v>
      </c>
      <c r="C26" s="34" t="s">
        <v>1725</v>
      </c>
      <c r="D26" s="22" t="str">
        <f>_xlfn.TEXTJOIN(" ",TRUE,LEFT(Tabela_FAW_aktivne[[#This Row],[ŠIFRA]],2),RIGHT(LEFT(Tabela_FAW_aktivne[[#This Row],[ŠIFRA]],4),2),RIGHT(LEFT(Tabela_FAW_aktivne[[#This Row],[ŠIFRA]],6),2))</f>
        <v>08 01 21</v>
      </c>
      <c r="E26" s="22" t="str" cm="1">
        <f t="array" ref="E26">IF(INDEX(Tabela_seznam_klasifikacij[NEVAREN],MATCH(Tabela_FAW_aktivne[[#This Row],[Klasifikacija_delna]],LEFT(Tabela_seznam_klasifikacij[Klasifikacijska številka],8),0))="DA",_xlfn.TEXTJOIN("",TRUE,Tabela_FAW_aktivne[[#This Row],[Klasifikacija_delna]],"*"),Tabela_FAW_aktivne[[#This Row],[Klasifikacija_delna]])</f>
        <v>08 01 21*</v>
      </c>
      <c r="F26" s="22" t="str">
        <f>INDEX(Tabela_glavno[Zbiranje EKOL],MATCH(Tabela_FAW_aktivne[[#This Row],[Klasifikacija]],Tabela_glavno[Klasifikacija],0))</f>
        <v>DA</v>
      </c>
      <c r="G26" s="22" t="str">
        <f>INDEX(Tabela_glavno[Dovoljen prevzem],MATCH(Tabela_FAW_aktivne[[#This Row],[Klasifikacija]],Tabela_glavno[Klasifikacija],0))</f>
        <v>DA</v>
      </c>
    </row>
    <row r="27" spans="1:7" ht="12.75" customHeight="1" x14ac:dyDescent="0.2">
      <c r="A27" s="34" t="s">
        <v>1728</v>
      </c>
      <c r="B27" s="34" t="s">
        <v>1729</v>
      </c>
      <c r="C27" s="34" t="s">
        <v>1730</v>
      </c>
      <c r="D27" s="22" t="str">
        <f>_xlfn.TEXTJOIN(" ",TRUE,LEFT(Tabela_FAW_aktivne[[#This Row],[ŠIFRA]],2),RIGHT(LEFT(Tabela_FAW_aktivne[[#This Row],[ŠIFRA]],4),2),RIGHT(LEFT(Tabela_FAW_aktivne[[#This Row],[ŠIFRA]],6),2))</f>
        <v>08 02 01</v>
      </c>
      <c r="E27" s="22" t="str" cm="1">
        <f t="array" ref="E27">IF(INDEX(Tabela_seznam_klasifikacij[NEVAREN],MATCH(Tabela_FAW_aktivne[[#This Row],[Klasifikacija_delna]],LEFT(Tabela_seznam_klasifikacij[Klasifikacijska številka],8),0))="DA",_xlfn.TEXTJOIN("",TRUE,Tabela_FAW_aktivne[[#This Row],[Klasifikacija_delna]],"*"),Tabela_FAW_aktivne[[#This Row],[Klasifikacija_delna]])</f>
        <v>08 02 01</v>
      </c>
      <c r="F27" s="22" t="str">
        <f>INDEX(Tabela_glavno[Zbiranje EKOL],MATCH(Tabela_FAW_aktivne[[#This Row],[Klasifikacija]],Tabela_glavno[Klasifikacija],0))</f>
        <v>DA</v>
      </c>
      <c r="G27" s="22" t="str">
        <f>INDEX(Tabela_glavno[Dovoljen prevzem],MATCH(Tabela_FAW_aktivne[[#This Row],[Klasifikacija]],Tabela_glavno[Klasifikacija],0))</f>
        <v>DA</v>
      </c>
    </row>
    <row r="28" spans="1:7" ht="12.75" customHeight="1" x14ac:dyDescent="0.2">
      <c r="A28" s="34" t="s">
        <v>1731</v>
      </c>
      <c r="B28" s="34" t="s">
        <v>1732</v>
      </c>
      <c r="C28" s="34" t="s">
        <v>1733</v>
      </c>
      <c r="D28" s="22" t="str">
        <f>_xlfn.TEXTJOIN(" ",TRUE,LEFT(Tabela_FAW_aktivne[[#This Row],[ŠIFRA]],2),RIGHT(LEFT(Tabela_FAW_aktivne[[#This Row],[ŠIFRA]],4),2),RIGHT(LEFT(Tabela_FAW_aktivne[[#This Row],[ŠIFRA]],6),2))</f>
        <v>08 03 07</v>
      </c>
      <c r="E28" s="22" t="str" cm="1">
        <f t="array" ref="E28">IF(INDEX(Tabela_seznam_klasifikacij[NEVAREN],MATCH(Tabela_FAW_aktivne[[#This Row],[Klasifikacija_delna]],LEFT(Tabela_seznam_klasifikacij[Klasifikacijska številka],8),0))="DA",_xlfn.TEXTJOIN("",TRUE,Tabela_FAW_aktivne[[#This Row],[Klasifikacija_delna]],"*"),Tabela_FAW_aktivne[[#This Row],[Klasifikacija_delna]])</f>
        <v>08 03 07</v>
      </c>
      <c r="F28" s="22" t="str">
        <f>INDEX(Tabela_glavno[Zbiranje EKOL],MATCH(Tabela_FAW_aktivne[[#This Row],[Klasifikacija]],Tabela_glavno[Klasifikacija],0))</f>
        <v>DA</v>
      </c>
      <c r="G28" s="22" t="str">
        <f>INDEX(Tabela_glavno[Dovoljen prevzem],MATCH(Tabela_FAW_aktivne[[#This Row],[Klasifikacija]],Tabela_glavno[Klasifikacija],0))</f>
        <v>DA - NI ODSTRANJEVANJA</v>
      </c>
    </row>
    <row r="29" spans="1:7" ht="12.75" customHeight="1" x14ac:dyDescent="0.2">
      <c r="A29" s="34" t="s">
        <v>1739</v>
      </c>
      <c r="B29" s="34" t="s">
        <v>1740</v>
      </c>
      <c r="C29" s="34" t="s">
        <v>1710</v>
      </c>
      <c r="D29" s="22" t="str">
        <f>_xlfn.TEXTJOIN(" ",TRUE,LEFT(Tabela_FAW_aktivne[[#This Row],[ŠIFRA]],2),RIGHT(LEFT(Tabela_FAW_aktivne[[#This Row],[ŠIFRA]],4),2),RIGHT(LEFT(Tabela_FAW_aktivne[[#This Row],[ŠIFRA]],6),2))</f>
        <v>08 03 12</v>
      </c>
      <c r="E29" s="22" t="str" cm="1">
        <f t="array" ref="E29">IF(INDEX(Tabela_seznam_klasifikacij[NEVAREN],MATCH(Tabela_FAW_aktivne[[#This Row],[Klasifikacija_delna]],LEFT(Tabela_seznam_klasifikacij[Klasifikacijska številka],8),0))="DA",_xlfn.TEXTJOIN("",TRUE,Tabela_FAW_aktivne[[#This Row],[Klasifikacija_delna]],"*"),Tabela_FAW_aktivne[[#This Row],[Klasifikacija_delna]])</f>
        <v>08 03 12*</v>
      </c>
      <c r="F29" s="22" t="str">
        <f>INDEX(Tabela_glavno[Zbiranje EKOL],MATCH(Tabela_FAW_aktivne[[#This Row],[Klasifikacija]],Tabela_glavno[Klasifikacija],0))</f>
        <v>DA</v>
      </c>
      <c r="G29" s="22" t="str">
        <f>INDEX(Tabela_glavno[Dovoljen prevzem],MATCH(Tabela_FAW_aktivne[[#This Row],[Klasifikacija]],Tabela_glavno[Klasifikacija],0))</f>
        <v>DA</v>
      </c>
    </row>
    <row r="30" spans="1:7" ht="12.75" customHeight="1" x14ac:dyDescent="0.2">
      <c r="A30" s="34" t="s">
        <v>1744</v>
      </c>
      <c r="B30" s="34" t="s">
        <v>1745</v>
      </c>
      <c r="C30" s="34" t="s">
        <v>2454</v>
      </c>
      <c r="D30" s="22" t="str">
        <f>_xlfn.TEXTJOIN(" ",TRUE,LEFT(Tabela_FAW_aktivne[[#This Row],[ŠIFRA]],2),RIGHT(LEFT(Tabela_FAW_aktivne[[#This Row],[ŠIFRA]],4),2),RIGHT(LEFT(Tabela_FAW_aktivne[[#This Row],[ŠIFRA]],6),2))</f>
        <v>08 03 14</v>
      </c>
      <c r="E30" s="22" t="str" cm="1">
        <f t="array" ref="E30">IF(INDEX(Tabela_seznam_klasifikacij[NEVAREN],MATCH(Tabela_FAW_aktivne[[#This Row],[Klasifikacija_delna]],LEFT(Tabela_seznam_klasifikacij[Klasifikacijska številka],8),0))="DA",_xlfn.TEXTJOIN("",TRUE,Tabela_FAW_aktivne[[#This Row],[Klasifikacija_delna]],"*"),Tabela_FAW_aktivne[[#This Row],[Klasifikacija_delna]])</f>
        <v>08 03 14*</v>
      </c>
      <c r="F30" s="22" t="str">
        <f>INDEX(Tabela_glavno[Zbiranje EKOL],MATCH(Tabela_FAW_aktivne[[#This Row],[Klasifikacija]],Tabela_glavno[Klasifikacija],0))</f>
        <v>DA</v>
      </c>
      <c r="G30" s="22" t="str">
        <f>INDEX(Tabela_glavno[Dovoljen prevzem],MATCH(Tabela_FAW_aktivne[[#This Row],[Klasifikacija]],Tabela_glavno[Klasifikacija],0))</f>
        <v>DA</v>
      </c>
    </row>
    <row r="31" spans="1:7" ht="12.75" customHeight="1" x14ac:dyDescent="0.2">
      <c r="A31" s="34" t="s">
        <v>1749</v>
      </c>
      <c r="B31" s="34" t="s">
        <v>1750</v>
      </c>
      <c r="C31" s="34" t="s">
        <v>1727</v>
      </c>
      <c r="D31" s="22" t="str">
        <f>_xlfn.TEXTJOIN(" ",TRUE,LEFT(Tabela_FAW_aktivne[[#This Row],[ŠIFRA]],2),RIGHT(LEFT(Tabela_FAW_aktivne[[#This Row],[ŠIFRA]],4),2),RIGHT(LEFT(Tabela_FAW_aktivne[[#This Row],[ŠIFRA]],6),2))</f>
        <v>08 03 17</v>
      </c>
      <c r="E31" s="22" t="str" cm="1">
        <f t="array" ref="E31">IF(INDEX(Tabela_seznam_klasifikacij[NEVAREN],MATCH(Tabela_FAW_aktivne[[#This Row],[Klasifikacija_delna]],LEFT(Tabela_seznam_klasifikacij[Klasifikacijska številka],8),0))="DA",_xlfn.TEXTJOIN("",TRUE,Tabela_FAW_aktivne[[#This Row],[Klasifikacija_delna]],"*"),Tabela_FAW_aktivne[[#This Row],[Klasifikacija_delna]])</f>
        <v>08 03 17*</v>
      </c>
      <c r="F31" s="22" t="str">
        <f>INDEX(Tabela_glavno[Zbiranje EKOL],MATCH(Tabela_FAW_aktivne[[#This Row],[Klasifikacija]],Tabela_glavno[Klasifikacija],0))</f>
        <v>DA</v>
      </c>
      <c r="G31" s="22" t="str">
        <f>INDEX(Tabela_glavno[Dovoljen prevzem],MATCH(Tabela_FAW_aktivne[[#This Row],[Klasifikacija]],Tabela_glavno[Klasifikacija],0))</f>
        <v>DA</v>
      </c>
    </row>
    <row r="32" spans="1:7" ht="12.75" customHeight="1" x14ac:dyDescent="0.2">
      <c r="A32" s="34" t="s">
        <v>1751</v>
      </c>
      <c r="B32" s="34" t="s">
        <v>2455</v>
      </c>
      <c r="C32" s="34" t="s">
        <v>1753</v>
      </c>
      <c r="D32" s="35" t="str">
        <f>_xlfn.TEXTJOIN(" ",TRUE,LEFT(Tabela_FAW_aktivne[[#This Row],[ŠIFRA]],2),RIGHT(LEFT(Tabela_FAW_aktivne[[#This Row],[ŠIFRA]],4),2),RIGHT(LEFT(Tabela_FAW_aktivne[[#This Row],[ŠIFRA]],6),2))</f>
        <v>08 03 18</v>
      </c>
      <c r="E32" s="35" t="str">
        <f t="array" ref="E32">IF(INDEX(Tabela_seznam_klasifikacij[NEVAREN],MATCH(Tabela_FAW_aktivne[[#This Row],[Klasifikacija_delna]],LEFT(Tabela_seznam_klasifikacij[Klasifikacijska številka],8),0))="DA",_xlfn.TEXTJOIN("",TRUE,Tabela_FAW_aktivne[[#This Row],[Klasifikacija_delna]],"*"),Tabela_FAW_aktivne[[#This Row],[Klasifikacija_delna]])</f>
        <v>08 03 18</v>
      </c>
      <c r="F32" s="35" t="str">
        <f>INDEX(Tabela_glavno[Zbiranje EKOL],MATCH(Tabela_FAW_aktivne[[#This Row],[Klasifikacija]],Tabela_glavno[Klasifikacija],0))</f>
        <v>DA</v>
      </c>
      <c r="G32" s="35" t="str">
        <f>INDEX(Tabela_glavno[Dovoljen prevzem],MATCH(Tabela_FAW_aktivne[[#This Row],[Klasifikacija]],Tabela_glavno[Klasifikacija],0))</f>
        <v>DA</v>
      </c>
    </row>
    <row r="33" spans="1:7" ht="12.75" customHeight="1" x14ac:dyDescent="0.2">
      <c r="A33" s="34" t="s">
        <v>1755</v>
      </c>
      <c r="B33" s="34" t="s">
        <v>1756</v>
      </c>
      <c r="C33" s="34" t="s">
        <v>1757</v>
      </c>
      <c r="D33" s="35" t="str">
        <f>_xlfn.TEXTJOIN(" ",TRUE,LEFT(Tabela_FAW_aktivne[[#This Row],[ŠIFRA]],2),RIGHT(LEFT(Tabela_FAW_aktivne[[#This Row],[ŠIFRA]],4),2),RIGHT(LEFT(Tabela_FAW_aktivne[[#This Row],[ŠIFRA]],6),2))</f>
        <v>08 04 09</v>
      </c>
      <c r="E33" s="35" t="str">
        <f t="array" ref="E33">IF(INDEX(Tabela_seznam_klasifikacij[NEVAREN],MATCH(Tabela_FAW_aktivne[[#This Row],[Klasifikacija_delna]],LEFT(Tabela_seznam_klasifikacij[Klasifikacijska številka],8),0))="DA",_xlfn.TEXTJOIN("",TRUE,Tabela_FAW_aktivne[[#This Row],[Klasifikacija_delna]],"*"),Tabela_FAW_aktivne[[#This Row],[Klasifikacija_delna]])</f>
        <v>08 04 09*</v>
      </c>
      <c r="F33" s="35" t="str">
        <f>INDEX(Tabela_glavno[Zbiranje EKOL],MATCH(Tabela_FAW_aktivne[[#This Row],[Klasifikacija]],Tabela_glavno[Klasifikacija],0))</f>
        <v>DA</v>
      </c>
      <c r="G33" s="35" t="str">
        <f>INDEX(Tabela_glavno[Dovoljen prevzem],MATCH(Tabela_FAW_aktivne[[#This Row],[Klasifikacija]],Tabela_glavno[Klasifikacija],0))</f>
        <v>DA</v>
      </c>
    </row>
    <row r="34" spans="1:7" ht="12.75" customHeight="1" x14ac:dyDescent="0.2">
      <c r="A34" s="34" t="s">
        <v>1758</v>
      </c>
      <c r="B34" s="34" t="s">
        <v>2456</v>
      </c>
      <c r="C34" s="34" t="s">
        <v>1700</v>
      </c>
      <c r="D34" s="35" t="str">
        <f>_xlfn.TEXTJOIN(" ",TRUE,LEFT(Tabela_FAW_aktivne[[#This Row],[ŠIFRA]],2),RIGHT(LEFT(Tabela_FAW_aktivne[[#This Row],[ŠIFRA]],4),2),RIGHT(LEFT(Tabela_FAW_aktivne[[#This Row],[ŠIFRA]],6),2))</f>
        <v>08 04 10</v>
      </c>
      <c r="E34" s="35" t="str">
        <f t="array" ref="E34">IF(INDEX(Tabela_seznam_klasifikacij[NEVAREN],MATCH(Tabela_FAW_aktivne[[#This Row],[Klasifikacija_delna]],LEFT(Tabela_seznam_klasifikacij[Klasifikacijska številka],8),0))="DA",_xlfn.TEXTJOIN("",TRUE,Tabela_FAW_aktivne[[#This Row],[Klasifikacija_delna]],"*"),Tabela_FAW_aktivne[[#This Row],[Klasifikacija_delna]])</f>
        <v>08 04 10</v>
      </c>
      <c r="F34" s="35" t="str">
        <f>INDEX(Tabela_glavno[Zbiranje EKOL],MATCH(Tabela_FAW_aktivne[[#This Row],[Klasifikacija]],Tabela_glavno[Klasifikacija],0))</f>
        <v>DA</v>
      </c>
      <c r="G34" s="35" t="str">
        <f>INDEX(Tabela_glavno[Dovoljen prevzem],MATCH(Tabela_FAW_aktivne[[#This Row],[Klasifikacija]],Tabela_glavno[Klasifikacija],0))</f>
        <v>DA</v>
      </c>
    </row>
    <row r="35" spans="1:7" ht="12.75" customHeight="1" x14ac:dyDescent="0.2">
      <c r="A35" s="34" t="s">
        <v>1760</v>
      </c>
      <c r="B35" s="34" t="s">
        <v>1761</v>
      </c>
      <c r="C35" s="34" t="s">
        <v>1762</v>
      </c>
      <c r="D35" s="35" t="str">
        <f>_xlfn.TEXTJOIN(" ",TRUE,LEFT(Tabela_FAW_aktivne[[#This Row],[ŠIFRA]],2),RIGHT(LEFT(Tabela_FAW_aktivne[[#This Row],[ŠIFRA]],4),2),RIGHT(LEFT(Tabela_FAW_aktivne[[#This Row],[ŠIFRA]],6),2))</f>
        <v>08 04 11</v>
      </c>
      <c r="E35" s="35" t="str">
        <f t="array" ref="E35">IF(INDEX(Tabela_seznam_klasifikacij[NEVAREN],MATCH(Tabela_FAW_aktivne[[#This Row],[Klasifikacija_delna]],LEFT(Tabela_seznam_klasifikacij[Klasifikacijska številka],8),0))="DA",_xlfn.TEXTJOIN("",TRUE,Tabela_FAW_aktivne[[#This Row],[Klasifikacija_delna]],"*"),Tabela_FAW_aktivne[[#This Row],[Klasifikacija_delna]])</f>
        <v>08 04 11*</v>
      </c>
      <c r="F35" s="35" t="str">
        <f>INDEX(Tabela_glavno[Zbiranje EKOL],MATCH(Tabela_FAW_aktivne[[#This Row],[Klasifikacija]],Tabela_glavno[Klasifikacija],0))</f>
        <v>DA</v>
      </c>
      <c r="G35" s="35" t="str">
        <f>INDEX(Tabela_glavno[Dovoljen prevzem],MATCH(Tabela_FAW_aktivne[[#This Row],[Klasifikacija]],Tabela_glavno[Klasifikacija],0))</f>
        <v>DA</v>
      </c>
    </row>
    <row r="36" spans="1:7" ht="12.75" customHeight="1" x14ac:dyDescent="0.2">
      <c r="A36" s="34" t="s">
        <v>1776</v>
      </c>
      <c r="B36" s="34" t="s">
        <v>1777</v>
      </c>
      <c r="C36" s="34" t="s">
        <v>1778</v>
      </c>
      <c r="D36" s="35" t="str">
        <f>_xlfn.TEXTJOIN(" ",TRUE,LEFT(Tabela_FAW_aktivne[[#This Row],[ŠIFRA]],2),RIGHT(LEFT(Tabela_FAW_aktivne[[#This Row],[ŠIFRA]],4),2),RIGHT(LEFT(Tabela_FAW_aktivne[[#This Row],[ŠIFRA]],6),2))</f>
        <v>08 05 01</v>
      </c>
      <c r="E36" s="35" t="str">
        <f t="array" ref="E36">IF(INDEX(Tabela_seznam_klasifikacij[NEVAREN],MATCH(Tabela_FAW_aktivne[[#This Row],[Klasifikacija_delna]],LEFT(Tabela_seznam_klasifikacij[Klasifikacijska številka],8),0))="DA",_xlfn.TEXTJOIN("",TRUE,Tabela_FAW_aktivne[[#This Row],[Klasifikacija_delna]],"*"),Tabela_FAW_aktivne[[#This Row],[Klasifikacija_delna]])</f>
        <v>08 05 01*</v>
      </c>
      <c r="F36" s="35" t="str">
        <f>INDEX(Tabela_glavno[Zbiranje EKOL],MATCH(Tabela_FAW_aktivne[[#This Row],[Klasifikacija]],Tabela_glavno[Klasifikacija],0))</f>
        <v>DA</v>
      </c>
      <c r="G36" s="35" t="str">
        <f>INDEX(Tabela_glavno[Dovoljen prevzem],MATCH(Tabela_FAW_aktivne[[#This Row],[Klasifikacija]],Tabela_glavno[Klasifikacija],0))</f>
        <v>DA - NI ODSTRANJEVANJA</v>
      </c>
    </row>
    <row r="37" spans="1:7" ht="12.75" customHeight="1" x14ac:dyDescent="0.2">
      <c r="A37" s="34" t="s">
        <v>1779</v>
      </c>
      <c r="B37" s="34" t="s">
        <v>1780</v>
      </c>
      <c r="C37" s="34" t="s">
        <v>1781</v>
      </c>
      <c r="D37" s="35" t="str">
        <f>_xlfn.TEXTJOIN(" ",TRUE,LEFT(Tabela_FAW_aktivne[[#This Row],[ŠIFRA]],2),RIGHT(LEFT(Tabela_FAW_aktivne[[#This Row],[ŠIFRA]],4),2),RIGHT(LEFT(Tabela_FAW_aktivne[[#This Row],[ŠIFRA]],6),2))</f>
        <v>09 01 01</v>
      </c>
      <c r="E37" s="35" t="str">
        <f t="array" ref="E37">IF(INDEX(Tabela_seznam_klasifikacij[NEVAREN],MATCH(Tabela_FAW_aktivne[[#This Row],[Klasifikacija_delna]],LEFT(Tabela_seznam_klasifikacij[Klasifikacijska številka],8),0))="DA",_xlfn.TEXTJOIN("",TRUE,Tabela_FAW_aktivne[[#This Row],[Klasifikacija_delna]],"*"),Tabela_FAW_aktivne[[#This Row],[Klasifikacija_delna]])</f>
        <v>09 01 01*</v>
      </c>
      <c r="F37" s="35" t="str">
        <f>INDEX(Tabela_glavno[Zbiranje EKOL],MATCH(Tabela_FAW_aktivne[[#This Row],[Klasifikacija]],Tabela_glavno[Klasifikacija],0))</f>
        <v>DA</v>
      </c>
      <c r="G37" s="35" t="str">
        <f>INDEX(Tabela_glavno[Dovoljen prevzem],MATCH(Tabela_FAW_aktivne[[#This Row],[Klasifikacija]],Tabela_glavno[Klasifikacija],0))</f>
        <v>DA</v>
      </c>
    </row>
    <row r="38" spans="1:7" ht="12.75" customHeight="1" x14ac:dyDescent="0.2">
      <c r="A38" s="34" t="s">
        <v>1782</v>
      </c>
      <c r="B38" s="34" t="s">
        <v>1783</v>
      </c>
      <c r="C38" s="34" t="s">
        <v>1781</v>
      </c>
      <c r="D38" s="35" t="str">
        <f>_xlfn.TEXTJOIN(" ",TRUE,LEFT(Tabela_FAW_aktivne[[#This Row],[ŠIFRA]],2),RIGHT(LEFT(Tabela_FAW_aktivne[[#This Row],[ŠIFRA]],4),2),RIGHT(LEFT(Tabela_FAW_aktivne[[#This Row],[ŠIFRA]],6),2))</f>
        <v>09 01 02</v>
      </c>
      <c r="E38" s="35" t="str">
        <f t="array" ref="E38">IF(INDEX(Tabela_seznam_klasifikacij[NEVAREN],MATCH(Tabela_FAW_aktivne[[#This Row],[Klasifikacija_delna]],LEFT(Tabela_seznam_klasifikacij[Klasifikacijska številka],8),0))="DA",_xlfn.TEXTJOIN("",TRUE,Tabela_FAW_aktivne[[#This Row],[Klasifikacija_delna]],"*"),Tabela_FAW_aktivne[[#This Row],[Klasifikacija_delna]])</f>
        <v>09 01 02*</v>
      </c>
      <c r="F38" s="35" t="str">
        <f>INDEX(Tabela_glavno[Zbiranje EKOL],MATCH(Tabela_FAW_aktivne[[#This Row],[Klasifikacija]],Tabela_glavno[Klasifikacija],0))</f>
        <v>DA</v>
      </c>
      <c r="G38" s="35" t="str">
        <f>INDEX(Tabela_glavno[Dovoljen prevzem],MATCH(Tabela_FAW_aktivne[[#This Row],[Klasifikacija]],Tabela_glavno[Klasifikacija],0))</f>
        <v>DA</v>
      </c>
    </row>
    <row r="39" spans="1:7" ht="12.75" customHeight="1" x14ac:dyDescent="0.2">
      <c r="A39" s="34" t="s">
        <v>1784</v>
      </c>
      <c r="B39" s="34" t="s">
        <v>1785</v>
      </c>
      <c r="C39" s="34" t="s">
        <v>2457</v>
      </c>
      <c r="D39" s="35" t="str">
        <f>_xlfn.TEXTJOIN(" ",TRUE,LEFT(Tabela_FAW_aktivne[[#This Row],[ŠIFRA]],2),RIGHT(LEFT(Tabela_FAW_aktivne[[#This Row],[ŠIFRA]],4),2),RIGHT(LEFT(Tabela_FAW_aktivne[[#This Row],[ŠIFRA]],6),2))</f>
        <v>09 01 03</v>
      </c>
      <c r="E39" s="35" t="str">
        <f t="array" ref="E39">IF(INDEX(Tabela_seznam_klasifikacij[NEVAREN],MATCH(Tabela_FAW_aktivne[[#This Row],[Klasifikacija_delna]],LEFT(Tabela_seznam_klasifikacij[Klasifikacijska številka],8),0))="DA",_xlfn.TEXTJOIN("",TRUE,Tabela_FAW_aktivne[[#This Row],[Klasifikacija_delna]],"*"),Tabela_FAW_aktivne[[#This Row],[Klasifikacija_delna]])</f>
        <v>09 01 03*</v>
      </c>
      <c r="F39" s="35" t="str">
        <f>INDEX(Tabela_glavno[Zbiranje EKOL],MATCH(Tabela_FAW_aktivne[[#This Row],[Klasifikacija]],Tabela_glavno[Klasifikacija],0))</f>
        <v>DA</v>
      </c>
      <c r="G39" s="35" t="str">
        <f>INDEX(Tabela_glavno[Dovoljen prevzem],MATCH(Tabela_FAW_aktivne[[#This Row],[Klasifikacija]],Tabela_glavno[Klasifikacija],0))</f>
        <v>DA</v>
      </c>
    </row>
    <row r="40" spans="1:7" ht="12.75" customHeight="1" x14ac:dyDescent="0.2">
      <c r="A40" s="34" t="s">
        <v>1786</v>
      </c>
      <c r="B40" s="34" t="s">
        <v>1787</v>
      </c>
      <c r="C40" s="34" t="s">
        <v>1781</v>
      </c>
      <c r="D40" s="35" t="str">
        <f>_xlfn.TEXTJOIN(" ",TRUE,LEFT(Tabela_FAW_aktivne[[#This Row],[ŠIFRA]],2),RIGHT(LEFT(Tabela_FAW_aktivne[[#This Row],[ŠIFRA]],4),2),RIGHT(LEFT(Tabela_FAW_aktivne[[#This Row],[ŠIFRA]],6),2))</f>
        <v>09 01 04</v>
      </c>
      <c r="E40" s="35" t="str">
        <f t="array" ref="E40">IF(INDEX(Tabela_seznam_klasifikacij[NEVAREN],MATCH(Tabela_FAW_aktivne[[#This Row],[Klasifikacija_delna]],LEFT(Tabela_seznam_klasifikacij[Klasifikacijska številka],8),0))="DA",_xlfn.TEXTJOIN("",TRUE,Tabela_FAW_aktivne[[#This Row],[Klasifikacija_delna]],"*"),Tabela_FAW_aktivne[[#This Row],[Klasifikacija_delna]])</f>
        <v>09 01 04*</v>
      </c>
      <c r="F40" s="35" t="str">
        <f>INDEX(Tabela_glavno[Zbiranje EKOL],MATCH(Tabela_FAW_aktivne[[#This Row],[Klasifikacija]],Tabela_glavno[Klasifikacija],0))</f>
        <v>DA</v>
      </c>
      <c r="G40" s="35" t="str">
        <f>INDEX(Tabela_glavno[Dovoljen prevzem],MATCH(Tabela_FAW_aktivne[[#This Row],[Klasifikacija]],Tabela_glavno[Klasifikacija],0))</f>
        <v>DA</v>
      </c>
    </row>
    <row r="41" spans="1:7" ht="12.75" customHeight="1" x14ac:dyDescent="0.2">
      <c r="A41" s="34" t="s">
        <v>1795</v>
      </c>
      <c r="B41" s="34" t="s">
        <v>1796</v>
      </c>
      <c r="C41" s="34" t="s">
        <v>1797</v>
      </c>
      <c r="D41" s="35" t="str">
        <f>_xlfn.TEXTJOIN(" ",TRUE,LEFT(Tabela_FAW_aktivne[[#This Row],[ŠIFRA]],2),RIGHT(LEFT(Tabela_FAW_aktivne[[#This Row],[ŠIFRA]],4),2),RIGHT(LEFT(Tabela_FAW_aktivne[[#This Row],[ŠIFRA]],6),2))</f>
        <v>10 01 01</v>
      </c>
      <c r="E41" s="35" t="str">
        <f t="array" ref="E41">IF(INDEX(Tabela_seznam_klasifikacij[NEVAREN],MATCH(Tabela_FAW_aktivne[[#This Row],[Klasifikacija_delna]],LEFT(Tabela_seznam_klasifikacij[Klasifikacijska številka],8),0))="DA",_xlfn.TEXTJOIN("",TRUE,Tabela_FAW_aktivne[[#This Row],[Klasifikacija_delna]],"*"),Tabela_FAW_aktivne[[#This Row],[Klasifikacija_delna]])</f>
        <v>10 01 01</v>
      </c>
      <c r="F41" s="35" t="str">
        <f>INDEX(Tabela_glavno[Zbiranje EKOL],MATCH(Tabela_FAW_aktivne[[#This Row],[Klasifikacija]],Tabela_glavno[Klasifikacija],0))</f>
        <v>DA</v>
      </c>
      <c r="G41" s="35" t="str">
        <f>INDEX(Tabela_glavno[Dovoljen prevzem],MATCH(Tabela_FAW_aktivne[[#This Row],[Klasifikacija]],Tabela_glavno[Klasifikacija],0))</f>
        <v>DA</v>
      </c>
    </row>
    <row r="42" spans="1:7" ht="12.75" customHeight="1" x14ac:dyDescent="0.2">
      <c r="A42" s="34" t="s">
        <v>1804</v>
      </c>
      <c r="B42" s="34" t="s">
        <v>793</v>
      </c>
      <c r="C42" s="34" t="s">
        <v>1799</v>
      </c>
      <c r="D42" s="35" t="str">
        <f>_xlfn.TEXTJOIN(" ",TRUE,LEFT(Tabela_FAW_aktivne[[#This Row],[ŠIFRA]],2),RIGHT(LEFT(Tabela_FAW_aktivne[[#This Row],[ŠIFRA]],4),2),RIGHT(LEFT(Tabela_FAW_aktivne[[#This Row],[ŠIFRA]],6),2))</f>
        <v>10 02 01</v>
      </c>
      <c r="E42" s="35" t="str">
        <f t="array" ref="E42">IF(INDEX(Tabela_seznam_klasifikacij[NEVAREN],MATCH(Tabela_FAW_aktivne[[#This Row],[Klasifikacija_delna]],LEFT(Tabela_seznam_klasifikacij[Klasifikacijska številka],8),0))="DA",_xlfn.TEXTJOIN("",TRUE,Tabela_FAW_aktivne[[#This Row],[Klasifikacija_delna]],"*"),Tabela_FAW_aktivne[[#This Row],[Klasifikacija_delna]])</f>
        <v>10 02 01</v>
      </c>
      <c r="F42" s="35" t="str">
        <f>INDEX(Tabela_glavno[Zbiranje EKOL],MATCH(Tabela_FAW_aktivne[[#This Row],[Klasifikacija]],Tabela_glavno[Klasifikacija],0))</f>
        <v>DA</v>
      </c>
      <c r="G42" s="35" t="str">
        <f>INDEX(Tabela_glavno[Dovoljen prevzem],MATCH(Tabela_FAW_aktivne[[#This Row],[Klasifikacija]],Tabela_glavno[Klasifikacija],0))</f>
        <v>DA - NI ODSTRANJEVANJA</v>
      </c>
    </row>
    <row r="43" spans="1:7" ht="12.75" customHeight="1" x14ac:dyDescent="0.2">
      <c r="A43" s="34" t="s">
        <v>1814</v>
      </c>
      <c r="B43" s="34" t="s">
        <v>1815</v>
      </c>
      <c r="C43" s="34" t="s">
        <v>1799</v>
      </c>
      <c r="D43" s="35" t="str">
        <f>_xlfn.TEXTJOIN(" ",TRUE,LEFT(Tabela_FAW_aktivne[[#This Row],[ŠIFRA]],2),RIGHT(LEFT(Tabela_FAW_aktivne[[#This Row],[ŠIFRA]],4),2),RIGHT(LEFT(Tabela_FAW_aktivne[[#This Row],[ŠIFRA]],6),2))</f>
        <v>10 10 08</v>
      </c>
      <c r="E43" s="35" t="str">
        <f t="array" ref="E43">IF(INDEX(Tabela_seznam_klasifikacij[NEVAREN],MATCH(Tabela_FAW_aktivne[[#This Row],[Klasifikacija_delna]],LEFT(Tabela_seznam_klasifikacij[Klasifikacijska številka],8),0))="DA",_xlfn.TEXTJOIN("",TRUE,Tabela_FAW_aktivne[[#This Row],[Klasifikacija_delna]],"*"),Tabela_FAW_aktivne[[#This Row],[Klasifikacija_delna]])</f>
        <v>10 10 08</v>
      </c>
      <c r="F43" s="35" t="str">
        <f>INDEX(Tabela_glavno[Zbiranje EKOL],MATCH(Tabela_FAW_aktivne[[#This Row],[Klasifikacija]],Tabela_glavno[Klasifikacija],0))</f>
        <v>DA</v>
      </c>
      <c r="G43" s="35" t="str">
        <f>INDEX(Tabela_glavno[Dovoljen prevzem],MATCH(Tabela_FAW_aktivne[[#This Row],[Klasifikacija]],Tabela_glavno[Klasifikacija],0))</f>
        <v>DA</v>
      </c>
    </row>
    <row r="44" spans="1:7" ht="12.75" customHeight="1" x14ac:dyDescent="0.2">
      <c r="A44" s="34" t="s">
        <v>1816</v>
      </c>
      <c r="B44" s="34" t="s">
        <v>1817</v>
      </c>
      <c r="C44" s="34" t="s">
        <v>1818</v>
      </c>
      <c r="D44" s="35" t="str">
        <f>_xlfn.TEXTJOIN(" ",TRUE,LEFT(Tabela_FAW_aktivne[[#This Row],[ŠIFRA]],2),RIGHT(LEFT(Tabela_FAW_aktivne[[#This Row],[ŠIFRA]],4),2),RIGHT(LEFT(Tabela_FAW_aktivne[[#This Row],[ŠIFRA]],6),2))</f>
        <v>10 10 11</v>
      </c>
      <c r="E44" s="35" t="str">
        <f t="array" ref="E44">IF(INDEX(Tabela_seznam_klasifikacij[NEVAREN],MATCH(Tabela_FAW_aktivne[[#This Row],[Klasifikacija_delna]],LEFT(Tabela_seznam_klasifikacij[Klasifikacijska številka],8),0))="DA",_xlfn.TEXTJOIN("",TRUE,Tabela_FAW_aktivne[[#This Row],[Klasifikacija_delna]],"*"),Tabela_FAW_aktivne[[#This Row],[Klasifikacija_delna]])</f>
        <v>10 10 11*</v>
      </c>
      <c r="F44" s="35" t="str">
        <f>INDEX(Tabela_glavno[Zbiranje EKOL],MATCH(Tabela_FAW_aktivne[[#This Row],[Klasifikacija]],Tabela_glavno[Klasifikacija],0))</f>
        <v>DA</v>
      </c>
      <c r="G44" s="35" t="str">
        <f>INDEX(Tabela_glavno[Dovoljen prevzem],MATCH(Tabela_FAW_aktivne[[#This Row],[Klasifikacija]],Tabela_glavno[Klasifikacija],0))</f>
        <v>DA</v>
      </c>
    </row>
    <row r="45" spans="1:7" ht="12.75" customHeight="1" x14ac:dyDescent="0.2">
      <c r="A45" s="34" t="s">
        <v>1819</v>
      </c>
      <c r="B45" s="34" t="s">
        <v>1820</v>
      </c>
      <c r="C45" s="34"/>
      <c r="D45" s="35" t="str">
        <f>_xlfn.TEXTJOIN(" ",TRUE,LEFT(Tabela_FAW_aktivne[[#This Row],[ŠIFRA]],2),RIGHT(LEFT(Tabela_FAW_aktivne[[#This Row],[ŠIFRA]],4),2),RIGHT(LEFT(Tabela_FAW_aktivne[[#This Row],[ŠIFRA]],6),2))</f>
        <v>10 10 14</v>
      </c>
      <c r="E45" s="35" t="str">
        <f t="array" ref="E45">IF(INDEX(Tabela_seznam_klasifikacij[NEVAREN],MATCH(Tabela_FAW_aktivne[[#This Row],[Klasifikacija_delna]],LEFT(Tabela_seznam_klasifikacij[Klasifikacijska številka],8),0))="DA",_xlfn.TEXTJOIN("",TRUE,Tabela_FAW_aktivne[[#This Row],[Klasifikacija_delna]],"*"),Tabela_FAW_aktivne[[#This Row],[Klasifikacija_delna]])</f>
        <v>10 10 14</v>
      </c>
      <c r="F45" s="35" t="str">
        <f>INDEX(Tabela_glavno[Zbiranje EKOL],MATCH(Tabela_FAW_aktivne[[#This Row],[Klasifikacija]],Tabela_glavno[Klasifikacija],0))</f>
        <v>DA</v>
      </c>
      <c r="G45" s="35" t="str">
        <f>INDEX(Tabela_glavno[Dovoljen prevzem],MATCH(Tabela_FAW_aktivne[[#This Row],[Klasifikacija]],Tabela_glavno[Klasifikacija],0))</f>
        <v>DA</v>
      </c>
    </row>
    <row r="46" spans="1:7" ht="12.75" customHeight="1" x14ac:dyDescent="0.2">
      <c r="A46" s="34" t="s">
        <v>1829</v>
      </c>
      <c r="B46" s="34" t="s">
        <v>1830</v>
      </c>
      <c r="C46" s="34"/>
      <c r="D46" s="35" t="str">
        <f>_xlfn.TEXTJOIN(" ",TRUE,LEFT(Tabela_FAW_aktivne[[#This Row],[ŠIFRA]],2),RIGHT(LEFT(Tabela_FAW_aktivne[[#This Row],[ŠIFRA]],4),2),RIGHT(LEFT(Tabela_FAW_aktivne[[#This Row],[ŠIFRA]],6),2))</f>
        <v>10 12 01</v>
      </c>
      <c r="E46" s="35" t="str">
        <f t="array" ref="E46">IF(INDEX(Tabela_seznam_klasifikacij[NEVAREN],MATCH(Tabela_FAW_aktivne[[#This Row],[Klasifikacija_delna]],LEFT(Tabela_seznam_klasifikacij[Klasifikacijska številka],8),0))="DA",_xlfn.TEXTJOIN("",TRUE,Tabela_FAW_aktivne[[#This Row],[Klasifikacija_delna]],"*"),Tabela_FAW_aktivne[[#This Row],[Klasifikacija_delna]])</f>
        <v>10 12 01</v>
      </c>
      <c r="F46" s="35" t="str">
        <f>INDEX(Tabela_glavno[Zbiranje EKOL],MATCH(Tabela_FAW_aktivne[[#This Row],[Klasifikacija]],Tabela_glavno[Klasifikacija],0))</f>
        <v>DA</v>
      </c>
      <c r="G46" s="35" t="str">
        <f>INDEX(Tabela_glavno[Dovoljen prevzem],MATCH(Tabela_FAW_aktivne[[#This Row],[Klasifikacija]],Tabela_glavno[Klasifikacija],0))</f>
        <v>DA</v>
      </c>
    </row>
    <row r="47" spans="1:7" ht="12.75" customHeight="1" x14ac:dyDescent="0.2">
      <c r="A47" s="34" t="s">
        <v>1844</v>
      </c>
      <c r="B47" s="34" t="s">
        <v>1845</v>
      </c>
      <c r="C47" s="34" t="s">
        <v>1846</v>
      </c>
      <c r="D47" s="35" t="str">
        <f>_xlfn.TEXTJOIN(" ",TRUE,LEFT(Tabela_FAW_aktivne[[#This Row],[ŠIFRA]],2),RIGHT(LEFT(Tabela_FAW_aktivne[[#This Row],[ŠIFRA]],4),2),RIGHT(LEFT(Tabela_FAW_aktivne[[#This Row],[ŠIFRA]],6),2))</f>
        <v>11 01 07</v>
      </c>
      <c r="E47" s="35" t="str">
        <f t="array" ref="E47">IF(INDEX(Tabela_seznam_klasifikacij[NEVAREN],MATCH(Tabela_FAW_aktivne[[#This Row],[Klasifikacija_delna]],LEFT(Tabela_seznam_klasifikacij[Klasifikacijska številka],8),0))="DA",_xlfn.TEXTJOIN("",TRUE,Tabela_FAW_aktivne[[#This Row],[Klasifikacija_delna]],"*"),Tabela_FAW_aktivne[[#This Row],[Klasifikacija_delna]])</f>
        <v>11 01 07*</v>
      </c>
      <c r="F47" s="35" t="str">
        <f>INDEX(Tabela_glavno[Zbiranje EKOL],MATCH(Tabela_FAW_aktivne[[#This Row],[Klasifikacija]],Tabela_glavno[Klasifikacija],0))</f>
        <v>DA</v>
      </c>
      <c r="G47" s="35" t="str">
        <f>INDEX(Tabela_glavno[Dovoljen prevzem],MATCH(Tabela_FAW_aktivne[[#This Row],[Klasifikacija]],Tabela_glavno[Klasifikacija],0))</f>
        <v>DA</v>
      </c>
    </row>
    <row r="48" spans="1:7" ht="12.75" customHeight="1" x14ac:dyDescent="0.2">
      <c r="A48" s="34" t="s">
        <v>1847</v>
      </c>
      <c r="B48" s="34" t="s">
        <v>1848</v>
      </c>
      <c r="C48" s="34" t="s">
        <v>1849</v>
      </c>
      <c r="D48" s="35" t="str">
        <f>_xlfn.TEXTJOIN(" ",TRUE,LEFT(Tabela_FAW_aktivne[[#This Row],[ŠIFRA]],2),RIGHT(LEFT(Tabela_FAW_aktivne[[#This Row],[ŠIFRA]],4),2),RIGHT(LEFT(Tabela_FAW_aktivne[[#This Row],[ŠIFRA]],6),2))</f>
        <v>11 01 08</v>
      </c>
      <c r="E48" s="35" t="str">
        <f t="array" ref="E48">IF(INDEX(Tabela_seznam_klasifikacij[NEVAREN],MATCH(Tabela_FAW_aktivne[[#This Row],[Klasifikacija_delna]],LEFT(Tabela_seznam_klasifikacij[Klasifikacijska številka],8),0))="DA",_xlfn.TEXTJOIN("",TRUE,Tabela_FAW_aktivne[[#This Row],[Klasifikacija_delna]],"*"),Tabela_FAW_aktivne[[#This Row],[Klasifikacija_delna]])</f>
        <v>11 01 08*</v>
      </c>
      <c r="F48" s="35" t="str">
        <f>INDEX(Tabela_glavno[Zbiranje EKOL],MATCH(Tabela_FAW_aktivne[[#This Row],[Klasifikacija]],Tabela_glavno[Klasifikacija],0))</f>
        <v>DA</v>
      </c>
      <c r="G48" s="35" t="str">
        <f>INDEX(Tabela_glavno[Dovoljen prevzem],MATCH(Tabela_FAW_aktivne[[#This Row],[Klasifikacija]],Tabela_glavno[Klasifikacija],0))</f>
        <v>DA</v>
      </c>
    </row>
    <row r="49" spans="1:7" ht="12.75" customHeight="1" x14ac:dyDescent="0.2">
      <c r="A49" s="34" t="s">
        <v>1850</v>
      </c>
      <c r="B49" s="34" t="s">
        <v>1851</v>
      </c>
      <c r="C49" s="34" t="s">
        <v>1849</v>
      </c>
      <c r="D49" s="35" t="str">
        <f>_xlfn.TEXTJOIN(" ",TRUE,LEFT(Tabela_FAW_aktivne[[#This Row],[ŠIFRA]],2),RIGHT(LEFT(Tabela_FAW_aktivne[[#This Row],[ŠIFRA]],4),2),RIGHT(LEFT(Tabela_FAW_aktivne[[#This Row],[ŠIFRA]],6),2))</f>
        <v>11 01 09</v>
      </c>
      <c r="E49" s="35" t="str">
        <f t="array" ref="E49">IF(INDEX(Tabela_seznam_klasifikacij[NEVAREN],MATCH(Tabela_FAW_aktivne[[#This Row],[Klasifikacija_delna]],LEFT(Tabela_seznam_klasifikacij[Klasifikacijska številka],8),0))="DA",_xlfn.TEXTJOIN("",TRUE,Tabela_FAW_aktivne[[#This Row],[Klasifikacija_delna]],"*"),Tabela_FAW_aktivne[[#This Row],[Klasifikacija_delna]])</f>
        <v>11 01 09*</v>
      </c>
      <c r="F49" s="35" t="str">
        <f>INDEX(Tabela_glavno[Zbiranje EKOL],MATCH(Tabela_FAW_aktivne[[#This Row],[Klasifikacija]],Tabela_glavno[Klasifikacija],0))</f>
        <v>DA</v>
      </c>
      <c r="G49" s="35" t="str">
        <f>INDEX(Tabela_glavno[Dovoljen prevzem],MATCH(Tabela_FAW_aktivne[[#This Row],[Klasifikacija]],Tabela_glavno[Klasifikacija],0))</f>
        <v>DA</v>
      </c>
    </row>
    <row r="50" spans="1:7" ht="12.75" customHeight="1" x14ac:dyDescent="0.2">
      <c r="A50" s="34" t="s">
        <v>1855</v>
      </c>
      <c r="B50" s="34" t="s">
        <v>1856</v>
      </c>
      <c r="C50" s="34" t="s">
        <v>1857</v>
      </c>
      <c r="D50" s="35" t="str">
        <f>_xlfn.TEXTJOIN(" ",TRUE,LEFT(Tabela_FAW_aktivne[[#This Row],[ŠIFRA]],2),RIGHT(LEFT(Tabela_FAW_aktivne[[#This Row],[ŠIFRA]],4),2),RIGHT(LEFT(Tabela_FAW_aktivne[[#This Row],[ŠIFRA]],6),2))</f>
        <v>11 01 11</v>
      </c>
      <c r="E50" s="35" t="str">
        <f t="array" ref="E50">IF(INDEX(Tabela_seznam_klasifikacij[NEVAREN],MATCH(Tabela_FAW_aktivne[[#This Row],[Klasifikacija_delna]],LEFT(Tabela_seznam_klasifikacij[Klasifikacijska številka],8),0))="DA",_xlfn.TEXTJOIN("",TRUE,Tabela_FAW_aktivne[[#This Row],[Klasifikacija_delna]],"*"),Tabela_FAW_aktivne[[#This Row],[Klasifikacija_delna]])</f>
        <v>11 01 11*</v>
      </c>
      <c r="F50" s="35" t="str">
        <f>INDEX(Tabela_glavno[Zbiranje EKOL],MATCH(Tabela_FAW_aktivne[[#This Row],[Klasifikacija]],Tabela_glavno[Klasifikacija],0))</f>
        <v>DA</v>
      </c>
      <c r="G50" s="35" t="str">
        <f>INDEX(Tabela_glavno[Dovoljen prevzem],MATCH(Tabela_FAW_aktivne[[#This Row],[Klasifikacija]],Tabela_glavno[Klasifikacija],0))</f>
        <v>DA</v>
      </c>
    </row>
    <row r="51" spans="1:7" ht="12.75" customHeight="1" x14ac:dyDescent="0.2">
      <c r="A51" s="34" t="s">
        <v>1860</v>
      </c>
      <c r="B51" s="34" t="s">
        <v>1861</v>
      </c>
      <c r="C51" s="34" t="s">
        <v>1824</v>
      </c>
      <c r="D51" s="35" t="str">
        <f>_xlfn.TEXTJOIN(" ",TRUE,LEFT(Tabela_FAW_aktivne[[#This Row],[ŠIFRA]],2),RIGHT(LEFT(Tabela_FAW_aktivne[[#This Row],[ŠIFRA]],4),2),RIGHT(LEFT(Tabela_FAW_aktivne[[#This Row],[ŠIFRA]],6),2))</f>
        <v>11 01 13</v>
      </c>
      <c r="E51" s="35" t="str">
        <f t="array" ref="E51">IF(INDEX(Tabela_seznam_klasifikacij[NEVAREN],MATCH(Tabela_FAW_aktivne[[#This Row],[Klasifikacija_delna]],LEFT(Tabela_seznam_klasifikacij[Klasifikacijska številka],8),0))="DA",_xlfn.TEXTJOIN("",TRUE,Tabela_FAW_aktivne[[#This Row],[Klasifikacija_delna]],"*"),Tabela_FAW_aktivne[[#This Row],[Klasifikacija_delna]])</f>
        <v>11 01 13*</v>
      </c>
      <c r="F51" s="35" t="str">
        <f>INDEX(Tabela_glavno[Zbiranje EKOL],MATCH(Tabela_FAW_aktivne[[#This Row],[Klasifikacija]],Tabela_glavno[Klasifikacija],0))</f>
        <v>DA</v>
      </c>
      <c r="G51" s="35" t="str">
        <f>INDEX(Tabela_glavno[Dovoljen prevzem],MATCH(Tabela_FAW_aktivne[[#This Row],[Klasifikacija]],Tabela_glavno[Klasifikacija],0))</f>
        <v>DA</v>
      </c>
    </row>
    <row r="52" spans="1:7" ht="12.75" customHeight="1" x14ac:dyDescent="0.2">
      <c r="A52" s="34" t="s">
        <v>1873</v>
      </c>
      <c r="B52" s="34" t="s">
        <v>902</v>
      </c>
      <c r="C52" s="34" t="s">
        <v>1874</v>
      </c>
      <c r="D52" s="35" t="str">
        <f>_xlfn.TEXTJOIN(" ",TRUE,LEFT(Tabela_FAW_aktivne[[#This Row],[ŠIFRA]],2),RIGHT(LEFT(Tabela_FAW_aktivne[[#This Row],[ŠIFRA]],4),2),RIGHT(LEFT(Tabela_FAW_aktivne[[#This Row],[ŠIFRA]],6),2))</f>
        <v>12 01 02</v>
      </c>
      <c r="E52" s="35" t="str">
        <f t="array" ref="E52">IF(INDEX(Tabela_seznam_klasifikacij[NEVAREN],MATCH(Tabela_FAW_aktivne[[#This Row],[Klasifikacija_delna]],LEFT(Tabela_seznam_klasifikacij[Klasifikacijska številka],8),0))="DA",_xlfn.TEXTJOIN("",TRUE,Tabela_FAW_aktivne[[#This Row],[Klasifikacija_delna]],"*"),Tabela_FAW_aktivne[[#This Row],[Klasifikacija_delna]])</f>
        <v>12 01 02</v>
      </c>
      <c r="F52" s="35" t="str">
        <f>INDEX(Tabela_glavno[Zbiranje EKOL],MATCH(Tabela_FAW_aktivne[[#This Row],[Klasifikacija]],Tabela_glavno[Klasifikacija],0))</f>
        <v>DA</v>
      </c>
      <c r="G52" s="35" t="str">
        <f>INDEX(Tabela_glavno[Dovoljen prevzem],MATCH(Tabela_FAW_aktivne[[#This Row],[Klasifikacija]],Tabela_glavno[Klasifikacija],0))</f>
        <v>DA</v>
      </c>
    </row>
    <row r="53" spans="1:7" ht="12.75" customHeight="1" x14ac:dyDescent="0.2">
      <c r="A53" s="34" t="s">
        <v>1877</v>
      </c>
      <c r="B53" s="34" t="s">
        <v>1878</v>
      </c>
      <c r="C53" s="34" t="s">
        <v>1879</v>
      </c>
      <c r="D53" s="35" t="str">
        <f>_xlfn.TEXTJOIN(" ",TRUE,LEFT(Tabela_FAW_aktivne[[#This Row],[ŠIFRA]],2),RIGHT(LEFT(Tabela_FAW_aktivne[[#This Row],[ŠIFRA]],4),2),RIGHT(LEFT(Tabela_FAW_aktivne[[#This Row],[ŠIFRA]],6),2))</f>
        <v>12 01 05</v>
      </c>
      <c r="E53" s="35" t="str">
        <f t="array" ref="E53">IF(INDEX(Tabela_seznam_klasifikacij[NEVAREN],MATCH(Tabela_FAW_aktivne[[#This Row],[Klasifikacija_delna]],LEFT(Tabela_seznam_klasifikacij[Klasifikacijska številka],8),0))="DA",_xlfn.TEXTJOIN("",TRUE,Tabela_FAW_aktivne[[#This Row],[Klasifikacija_delna]],"*"),Tabela_FAW_aktivne[[#This Row],[Klasifikacija_delna]])</f>
        <v>12 01 05</v>
      </c>
      <c r="F53" s="35" t="str">
        <f>INDEX(Tabela_glavno[Zbiranje EKOL],MATCH(Tabela_FAW_aktivne[[#This Row],[Klasifikacija]],Tabela_glavno[Klasifikacija],0))</f>
        <v>DA</v>
      </c>
      <c r="G53" s="35" t="str">
        <f>INDEX(Tabela_glavno[Dovoljen prevzem],MATCH(Tabela_FAW_aktivne[[#This Row],[Klasifikacija]],Tabela_glavno[Klasifikacija],0))</f>
        <v>DA</v>
      </c>
    </row>
    <row r="54" spans="1:7" ht="12.75" customHeight="1" x14ac:dyDescent="0.2">
      <c r="A54" s="34" t="s">
        <v>1880</v>
      </c>
      <c r="B54" s="34" t="s">
        <v>1881</v>
      </c>
      <c r="C54" s="34" t="s">
        <v>1809</v>
      </c>
      <c r="D54" s="35" t="str">
        <f>_xlfn.TEXTJOIN(" ",TRUE,LEFT(Tabela_FAW_aktivne[[#This Row],[ŠIFRA]],2),RIGHT(LEFT(Tabela_FAW_aktivne[[#This Row],[ŠIFRA]],4),2),RIGHT(LEFT(Tabela_FAW_aktivne[[#This Row],[ŠIFRA]],6),2))</f>
        <v>12 01 07</v>
      </c>
      <c r="E54" s="35" t="str">
        <f t="array" ref="E54">IF(INDEX(Tabela_seznam_klasifikacij[NEVAREN],MATCH(Tabela_FAW_aktivne[[#This Row],[Klasifikacija_delna]],LEFT(Tabela_seznam_klasifikacij[Klasifikacijska številka],8),0))="DA",_xlfn.TEXTJOIN("",TRUE,Tabela_FAW_aktivne[[#This Row],[Klasifikacija_delna]],"*"),Tabela_FAW_aktivne[[#This Row],[Klasifikacija_delna]])</f>
        <v>12 01 07*</v>
      </c>
      <c r="F54" s="35" t="str">
        <f>INDEX(Tabela_glavno[Zbiranje EKOL],MATCH(Tabela_FAW_aktivne[[#This Row],[Klasifikacija]],Tabela_glavno[Klasifikacija],0))</f>
        <v>DA</v>
      </c>
      <c r="G54" s="35" t="str">
        <f>INDEX(Tabela_glavno[Dovoljen prevzem],MATCH(Tabela_FAW_aktivne[[#This Row],[Klasifikacija]],Tabela_glavno[Klasifikacija],0))</f>
        <v>DA</v>
      </c>
    </row>
    <row r="55" spans="1:7" ht="12.75" customHeight="1" x14ac:dyDescent="0.2">
      <c r="A55" s="34" t="s">
        <v>1887</v>
      </c>
      <c r="B55" s="34" t="s">
        <v>1888</v>
      </c>
      <c r="C55" s="34" t="s">
        <v>1889</v>
      </c>
      <c r="D55" s="35" t="str">
        <f>_xlfn.TEXTJOIN(" ",TRUE,LEFT(Tabela_FAW_aktivne[[#This Row],[ŠIFRA]],2),RIGHT(LEFT(Tabela_FAW_aktivne[[#This Row],[ŠIFRA]],4),2),RIGHT(LEFT(Tabela_FAW_aktivne[[#This Row],[ŠIFRA]],6),2))</f>
        <v>12 01 09</v>
      </c>
      <c r="E55" s="35" t="str">
        <f t="array" ref="E55">IF(INDEX(Tabela_seznam_klasifikacij[NEVAREN],MATCH(Tabela_FAW_aktivne[[#This Row],[Klasifikacija_delna]],LEFT(Tabela_seznam_klasifikacij[Klasifikacijska številka],8),0))="DA",_xlfn.TEXTJOIN("",TRUE,Tabela_FAW_aktivne[[#This Row],[Klasifikacija_delna]],"*"),Tabela_FAW_aktivne[[#This Row],[Klasifikacija_delna]])</f>
        <v>12 01 09*</v>
      </c>
      <c r="F55" s="35" t="str">
        <f>INDEX(Tabela_glavno[Zbiranje EKOL],MATCH(Tabela_FAW_aktivne[[#This Row],[Klasifikacija]],Tabela_glavno[Klasifikacija],0))</f>
        <v>DA</v>
      </c>
      <c r="G55" s="35" t="str">
        <f>INDEX(Tabela_glavno[Dovoljen prevzem],MATCH(Tabela_FAW_aktivne[[#This Row],[Klasifikacija]],Tabela_glavno[Klasifikacija],0))</f>
        <v>DA</v>
      </c>
    </row>
    <row r="56" spans="1:7" ht="12.75" customHeight="1" x14ac:dyDescent="0.2">
      <c r="A56" s="34" t="s">
        <v>1894</v>
      </c>
      <c r="B56" s="34" t="s">
        <v>2458</v>
      </c>
      <c r="C56" s="34" t="s">
        <v>1896</v>
      </c>
      <c r="D56" s="35" t="str">
        <f>_xlfn.TEXTJOIN(" ",TRUE,LEFT(Tabela_FAW_aktivne[[#This Row],[ŠIFRA]],2),RIGHT(LEFT(Tabela_FAW_aktivne[[#This Row],[ŠIFRA]],4),2),RIGHT(LEFT(Tabela_FAW_aktivne[[#This Row],[ŠIFRA]],6),2))</f>
        <v>12 01 12</v>
      </c>
      <c r="E56" s="35" t="str">
        <f t="array" ref="E56">IF(INDEX(Tabela_seznam_klasifikacij[NEVAREN],MATCH(Tabela_FAW_aktivne[[#This Row],[Klasifikacija_delna]],LEFT(Tabela_seznam_klasifikacij[Klasifikacijska številka],8),0))="DA",_xlfn.TEXTJOIN("",TRUE,Tabela_FAW_aktivne[[#This Row],[Klasifikacija_delna]],"*"),Tabela_FAW_aktivne[[#This Row],[Klasifikacija_delna]])</f>
        <v>12 01 12*</v>
      </c>
      <c r="F56" s="35" t="str">
        <f>INDEX(Tabela_glavno[Zbiranje EKOL],MATCH(Tabela_FAW_aktivne[[#This Row],[Klasifikacija]],Tabela_glavno[Klasifikacija],0))</f>
        <v>DA</v>
      </c>
      <c r="G56" s="35" t="str">
        <f>INDEX(Tabela_glavno[Dovoljen prevzem],MATCH(Tabela_FAW_aktivne[[#This Row],[Klasifikacija]],Tabela_glavno[Klasifikacija],0))</f>
        <v>DA</v>
      </c>
    </row>
    <row r="57" spans="1:7" ht="12.75" customHeight="1" x14ac:dyDescent="0.2">
      <c r="A57" s="34" t="s">
        <v>1898</v>
      </c>
      <c r="B57" s="34" t="s">
        <v>1899</v>
      </c>
      <c r="C57" s="34" t="s">
        <v>2459</v>
      </c>
      <c r="D57" s="35" t="str">
        <f>_xlfn.TEXTJOIN(" ",TRUE,LEFT(Tabela_FAW_aktivne[[#This Row],[ŠIFRA]],2),RIGHT(LEFT(Tabela_FAW_aktivne[[#This Row],[ŠIFRA]],4),2),RIGHT(LEFT(Tabela_FAW_aktivne[[#This Row],[ŠIFRA]],6),2))</f>
        <v>12 01 14</v>
      </c>
      <c r="E57" s="35" t="str">
        <f t="array" ref="E57">IF(INDEX(Tabela_seznam_klasifikacij[NEVAREN],MATCH(Tabela_FAW_aktivne[[#This Row],[Klasifikacija_delna]],LEFT(Tabela_seznam_klasifikacij[Klasifikacijska številka],8),0))="DA",_xlfn.TEXTJOIN("",TRUE,Tabela_FAW_aktivne[[#This Row],[Klasifikacija_delna]],"*"),Tabela_FAW_aktivne[[#This Row],[Klasifikacija_delna]])</f>
        <v>12 01 14*</v>
      </c>
      <c r="F57" s="35" t="str">
        <f>INDEX(Tabela_glavno[Zbiranje EKOL],MATCH(Tabela_FAW_aktivne[[#This Row],[Klasifikacija]],Tabela_glavno[Klasifikacija],0))</f>
        <v>DA</v>
      </c>
      <c r="G57" s="35" t="str">
        <f>INDEX(Tabela_glavno[Dovoljen prevzem],MATCH(Tabela_FAW_aktivne[[#This Row],[Klasifikacija]],Tabela_glavno[Klasifikacija],0))</f>
        <v>DA</v>
      </c>
    </row>
    <row r="58" spans="1:7" ht="12.75" customHeight="1" x14ac:dyDescent="0.2">
      <c r="A58" s="34" t="s">
        <v>1901</v>
      </c>
      <c r="B58" s="34" t="s">
        <v>2460</v>
      </c>
      <c r="C58" s="34" t="s">
        <v>1727</v>
      </c>
      <c r="D58" s="35" t="str">
        <f>_xlfn.TEXTJOIN(" ",TRUE,LEFT(Tabela_FAW_aktivne[[#This Row],[ŠIFRA]],2),RIGHT(LEFT(Tabela_FAW_aktivne[[#This Row],[ŠIFRA]],4),2),RIGHT(LEFT(Tabela_FAW_aktivne[[#This Row],[ŠIFRA]],6),2))</f>
        <v>12 01 15</v>
      </c>
      <c r="E58" s="35" t="str">
        <f t="array" ref="E58">IF(INDEX(Tabela_seznam_klasifikacij[NEVAREN],MATCH(Tabela_FAW_aktivne[[#This Row],[Klasifikacija_delna]],LEFT(Tabela_seznam_klasifikacij[Klasifikacijska številka],8),0))="DA",_xlfn.TEXTJOIN("",TRUE,Tabela_FAW_aktivne[[#This Row],[Klasifikacija_delna]],"*"),Tabela_FAW_aktivne[[#This Row],[Klasifikacija_delna]])</f>
        <v>12 01 15</v>
      </c>
      <c r="F58" s="35" t="str">
        <f>INDEX(Tabela_glavno[Zbiranje EKOL],MATCH(Tabela_FAW_aktivne[[#This Row],[Klasifikacija]],Tabela_glavno[Klasifikacija],0))</f>
        <v>DA</v>
      </c>
      <c r="G58" s="35" t="str">
        <f>INDEX(Tabela_glavno[Dovoljen prevzem],MATCH(Tabela_FAW_aktivne[[#This Row],[Klasifikacija]],Tabela_glavno[Klasifikacija],0))</f>
        <v>DA</v>
      </c>
    </row>
    <row r="59" spans="1:7" ht="12.75" customHeight="1" x14ac:dyDescent="0.2">
      <c r="A59" s="34" t="s">
        <v>2461</v>
      </c>
      <c r="B59" s="34" t="s">
        <v>2462</v>
      </c>
      <c r="C59" s="34"/>
      <c r="D59" s="35" t="str">
        <f>_xlfn.TEXTJOIN(" ",TRUE,LEFT(Tabela_FAW_aktivne[[#This Row],[ŠIFRA]],2),RIGHT(LEFT(Tabela_FAW_aktivne[[#This Row],[ŠIFRA]],4),2),RIGHT(LEFT(Tabela_FAW_aktivne[[#This Row],[ŠIFRA]],6),2))</f>
        <v>12 01 16</v>
      </c>
      <c r="E59" s="35" t="str">
        <f t="array" ref="E59">IF(INDEX(Tabela_seznam_klasifikacij[NEVAREN],MATCH(Tabela_FAW_aktivne[[#This Row],[Klasifikacija_delna]],LEFT(Tabela_seznam_klasifikacij[Klasifikacijska številka],8),0))="DA",_xlfn.TEXTJOIN("",TRUE,Tabela_FAW_aktivne[[#This Row],[Klasifikacija_delna]],"*"),Tabela_FAW_aktivne[[#This Row],[Klasifikacija_delna]])</f>
        <v>12 01 16*</v>
      </c>
      <c r="F59" s="35" t="str">
        <f>INDEX(Tabela_glavno[Zbiranje EKOL],MATCH(Tabela_FAW_aktivne[[#This Row],[Klasifikacija]],Tabela_glavno[Klasifikacija],0))</f>
        <v>DA</v>
      </c>
      <c r="G59" s="35" t="str">
        <f>INDEX(Tabela_glavno[Dovoljen prevzem],MATCH(Tabela_FAW_aktivne[[#This Row],[Klasifikacija]],Tabela_glavno[Klasifikacija],0))</f>
        <v>DA</v>
      </c>
    </row>
    <row r="60" spans="1:7" ht="12.75" customHeight="1" x14ac:dyDescent="0.2">
      <c r="A60" s="34" t="s">
        <v>1903</v>
      </c>
      <c r="B60" s="34" t="s">
        <v>1904</v>
      </c>
      <c r="C60" s="34" t="s">
        <v>1905</v>
      </c>
      <c r="D60" s="35" t="str">
        <f>_xlfn.TEXTJOIN(" ",TRUE,LEFT(Tabela_FAW_aktivne[[#This Row],[ŠIFRA]],2),RIGHT(LEFT(Tabela_FAW_aktivne[[#This Row],[ŠIFRA]],4),2),RIGHT(LEFT(Tabela_FAW_aktivne[[#This Row],[ŠIFRA]],6),2))</f>
        <v>12 01 17</v>
      </c>
      <c r="E60" s="35" t="str">
        <f t="array" ref="E60">IF(INDEX(Tabela_seznam_klasifikacij[NEVAREN],MATCH(Tabela_FAW_aktivne[[#This Row],[Klasifikacija_delna]],LEFT(Tabela_seznam_klasifikacij[Klasifikacijska številka],8),0))="DA",_xlfn.TEXTJOIN("",TRUE,Tabela_FAW_aktivne[[#This Row],[Klasifikacija_delna]],"*"),Tabela_FAW_aktivne[[#This Row],[Klasifikacija_delna]])</f>
        <v>12 01 17</v>
      </c>
      <c r="F60" s="35" t="str">
        <f>INDEX(Tabela_glavno[Zbiranje EKOL],MATCH(Tabela_FAW_aktivne[[#This Row],[Klasifikacija]],Tabela_glavno[Klasifikacija],0))</f>
        <v>DA</v>
      </c>
      <c r="G60" s="35" t="str">
        <f>INDEX(Tabela_glavno[Dovoljen prevzem],MATCH(Tabela_FAW_aktivne[[#This Row],[Klasifikacija]],Tabela_glavno[Klasifikacija],0))</f>
        <v>DA - NI ODSTRANJEVANJA</v>
      </c>
    </row>
    <row r="61" spans="1:7" ht="12.75" customHeight="1" x14ac:dyDescent="0.2">
      <c r="A61" s="34" t="s">
        <v>1906</v>
      </c>
      <c r="B61" s="34" t="s">
        <v>1907</v>
      </c>
      <c r="C61" s="34" t="s">
        <v>1700</v>
      </c>
      <c r="D61" s="35" t="str">
        <f>_xlfn.TEXTJOIN(" ",TRUE,LEFT(Tabela_FAW_aktivne[[#This Row],[ŠIFRA]],2),RIGHT(LEFT(Tabela_FAW_aktivne[[#This Row],[ŠIFRA]],4),2),RIGHT(LEFT(Tabela_FAW_aktivne[[#This Row],[ŠIFRA]],6),2))</f>
        <v>12 01 18</v>
      </c>
      <c r="E61" s="35" t="str">
        <f t="array" ref="E61">IF(INDEX(Tabela_seznam_klasifikacij[NEVAREN],MATCH(Tabela_FAW_aktivne[[#This Row],[Klasifikacija_delna]],LEFT(Tabela_seznam_klasifikacij[Klasifikacijska številka],8),0))="DA",_xlfn.TEXTJOIN("",TRUE,Tabela_FAW_aktivne[[#This Row],[Klasifikacija_delna]],"*"),Tabela_FAW_aktivne[[#This Row],[Klasifikacija_delna]])</f>
        <v>12 01 18*</v>
      </c>
      <c r="F61" s="35" t="str">
        <f>INDEX(Tabela_glavno[Zbiranje EKOL],MATCH(Tabela_FAW_aktivne[[#This Row],[Klasifikacija]],Tabela_glavno[Klasifikacija],0))</f>
        <v>DA</v>
      </c>
      <c r="G61" s="35" t="str">
        <f>INDEX(Tabela_glavno[Dovoljen prevzem],MATCH(Tabela_FAW_aktivne[[#This Row],[Klasifikacija]],Tabela_glavno[Klasifikacija],0))</f>
        <v>DA</v>
      </c>
    </row>
    <row r="62" spans="1:7" ht="12.75" customHeight="1" x14ac:dyDescent="0.2">
      <c r="A62" s="34" t="s">
        <v>1909</v>
      </c>
      <c r="B62" s="34" t="s">
        <v>1910</v>
      </c>
      <c r="C62" s="34" t="s">
        <v>2086</v>
      </c>
      <c r="D62" s="35" t="str">
        <f>_xlfn.TEXTJOIN(" ",TRUE,LEFT(Tabela_FAW_aktivne[[#This Row],[ŠIFRA]],2),RIGHT(LEFT(Tabela_FAW_aktivne[[#This Row],[ŠIFRA]],4),2),RIGHT(LEFT(Tabela_FAW_aktivne[[#This Row],[ŠIFRA]],6),2))</f>
        <v>12 01 20</v>
      </c>
      <c r="E62" s="35" t="str">
        <f t="array" ref="E62">IF(INDEX(Tabela_seznam_klasifikacij[NEVAREN],MATCH(Tabela_FAW_aktivne[[#This Row],[Klasifikacija_delna]],LEFT(Tabela_seznam_klasifikacij[Klasifikacijska številka],8),0))="DA",_xlfn.TEXTJOIN("",TRUE,Tabela_FAW_aktivne[[#This Row],[Klasifikacija_delna]],"*"),Tabela_FAW_aktivne[[#This Row],[Klasifikacija_delna]])</f>
        <v>12 01 20*</v>
      </c>
      <c r="F62" s="35" t="str">
        <f>INDEX(Tabela_glavno[Zbiranje EKOL],MATCH(Tabela_FAW_aktivne[[#This Row],[Klasifikacija]],Tabela_glavno[Klasifikacija],0))</f>
        <v>DA</v>
      </c>
      <c r="G62" s="35" t="str">
        <f>INDEX(Tabela_glavno[Dovoljen prevzem],MATCH(Tabela_FAW_aktivne[[#This Row],[Klasifikacija]],Tabela_glavno[Klasifikacija],0))</f>
        <v>DA</v>
      </c>
    </row>
    <row r="63" spans="1:7" ht="12.75" customHeight="1" x14ac:dyDescent="0.2">
      <c r="A63" s="34" t="s">
        <v>1912</v>
      </c>
      <c r="B63" s="34" t="s">
        <v>2463</v>
      </c>
      <c r="C63" s="34" t="s">
        <v>1727</v>
      </c>
      <c r="D63" s="35" t="str">
        <f>_xlfn.TEXTJOIN(" ",TRUE,LEFT(Tabela_FAW_aktivne[[#This Row],[ŠIFRA]],2),RIGHT(LEFT(Tabela_FAW_aktivne[[#This Row],[ŠIFRA]],4),2),RIGHT(LEFT(Tabela_FAW_aktivne[[#This Row],[ŠIFRA]],6),2))</f>
        <v>12 01 21</v>
      </c>
      <c r="E63" s="35" t="str">
        <f t="array" ref="E63">IF(INDEX(Tabela_seznam_klasifikacij[NEVAREN],MATCH(Tabela_FAW_aktivne[[#This Row],[Klasifikacija_delna]],LEFT(Tabela_seznam_klasifikacij[Klasifikacijska številka],8),0))="DA",_xlfn.TEXTJOIN("",TRUE,Tabela_FAW_aktivne[[#This Row],[Klasifikacija_delna]],"*"),Tabela_FAW_aktivne[[#This Row],[Klasifikacija_delna]])</f>
        <v>12 01 21</v>
      </c>
      <c r="F63" s="35" t="str">
        <f>INDEX(Tabela_glavno[Zbiranje EKOL],MATCH(Tabela_FAW_aktivne[[#This Row],[Klasifikacija]],Tabela_glavno[Klasifikacija],0))</f>
        <v>DA</v>
      </c>
      <c r="G63" s="35" t="str">
        <f>INDEX(Tabela_glavno[Dovoljen prevzem],MATCH(Tabela_FAW_aktivne[[#This Row],[Klasifikacija]],Tabela_glavno[Klasifikacija],0))</f>
        <v>DA</v>
      </c>
    </row>
    <row r="64" spans="1:7" ht="12.75" customHeight="1" x14ac:dyDescent="0.2">
      <c r="A64" s="34" t="s">
        <v>1915</v>
      </c>
      <c r="B64" s="34" t="s">
        <v>1916</v>
      </c>
      <c r="C64" s="34" t="s">
        <v>1917</v>
      </c>
      <c r="D64" s="35" t="str">
        <f>_xlfn.TEXTJOIN(" ",TRUE,LEFT(Tabela_FAW_aktivne[[#This Row],[ŠIFRA]],2),RIGHT(LEFT(Tabela_FAW_aktivne[[#This Row],[ŠIFRA]],4),2),RIGHT(LEFT(Tabela_FAW_aktivne[[#This Row],[ŠIFRA]],6),2))</f>
        <v>12 03 01</v>
      </c>
      <c r="E64" s="35" t="str">
        <f t="array" ref="E64">IF(INDEX(Tabela_seznam_klasifikacij[NEVAREN],MATCH(Tabela_FAW_aktivne[[#This Row],[Klasifikacija_delna]],LEFT(Tabela_seznam_klasifikacij[Klasifikacijska številka],8),0))="DA",_xlfn.TEXTJOIN("",TRUE,Tabela_FAW_aktivne[[#This Row],[Klasifikacija_delna]],"*"),Tabela_FAW_aktivne[[#This Row],[Klasifikacija_delna]])</f>
        <v>12 03 01*</v>
      </c>
      <c r="F64" s="35" t="str">
        <f>INDEX(Tabela_glavno[Zbiranje EKOL],MATCH(Tabela_FAW_aktivne[[#This Row],[Klasifikacija]],Tabela_glavno[Klasifikacija],0))</f>
        <v>DA</v>
      </c>
      <c r="G64" s="35" t="str">
        <f>INDEX(Tabela_glavno[Dovoljen prevzem],MATCH(Tabela_FAW_aktivne[[#This Row],[Klasifikacija]],Tabela_glavno[Klasifikacija],0))</f>
        <v>DA</v>
      </c>
    </row>
    <row r="65" spans="1:7" ht="12.75" customHeight="1" x14ac:dyDescent="0.2">
      <c r="A65" s="34" t="s">
        <v>1978</v>
      </c>
      <c r="B65" s="34" t="s">
        <v>1976</v>
      </c>
      <c r="C65" s="34" t="s">
        <v>1977</v>
      </c>
      <c r="D65" s="35" t="str">
        <f>_xlfn.TEXTJOIN(" ",TRUE,LEFT(Tabela_FAW_aktivne[[#This Row],[ŠIFRA]],2),RIGHT(LEFT(Tabela_FAW_aktivne[[#This Row],[ŠIFRA]],4),2),RIGHT(LEFT(Tabela_FAW_aktivne[[#This Row],[ŠIFRA]],6),2))</f>
        <v>13 05 02</v>
      </c>
      <c r="E65" s="35" t="str">
        <f t="array" ref="E65">IF(INDEX(Tabela_seznam_klasifikacij[NEVAREN],MATCH(Tabela_FAW_aktivne[[#This Row],[Klasifikacija_delna]],LEFT(Tabela_seznam_klasifikacij[Klasifikacijska številka],8),0))="DA",_xlfn.TEXTJOIN("",TRUE,Tabela_FAW_aktivne[[#This Row],[Klasifikacija_delna]],"*"),Tabela_FAW_aktivne[[#This Row],[Klasifikacija_delna]])</f>
        <v>13 05 02*</v>
      </c>
      <c r="F65" s="35" t="str">
        <f>INDEX(Tabela_glavno[Zbiranje EKOL],MATCH(Tabela_FAW_aktivne[[#This Row],[Klasifikacija]],Tabela_glavno[Klasifikacija],0))</f>
        <v>DA</v>
      </c>
      <c r="G65" s="35" t="str">
        <f>INDEX(Tabela_glavno[Dovoljen prevzem],MATCH(Tabela_FAW_aktivne[[#This Row],[Klasifikacija]],Tabela_glavno[Klasifikacija],0))</f>
        <v>DA</v>
      </c>
    </row>
    <row r="66" spans="1:7" ht="12.75" customHeight="1" x14ac:dyDescent="0.2">
      <c r="A66" s="34" t="s">
        <v>1983</v>
      </c>
      <c r="B66" s="34" t="s">
        <v>1984</v>
      </c>
      <c r="C66" s="34" t="s">
        <v>1982</v>
      </c>
      <c r="D66" s="35" t="str">
        <f>_xlfn.TEXTJOIN(" ",TRUE,LEFT(Tabela_FAW_aktivne[[#This Row],[ŠIFRA]],2),RIGHT(LEFT(Tabela_FAW_aktivne[[#This Row],[ŠIFRA]],4),2),RIGHT(LEFT(Tabela_FAW_aktivne[[#This Row],[ŠIFRA]],6),2))</f>
        <v>13 05 03</v>
      </c>
      <c r="E66" s="35" t="str">
        <f t="array" ref="E66">IF(INDEX(Tabela_seznam_klasifikacij[NEVAREN],MATCH(Tabela_FAW_aktivne[[#This Row],[Klasifikacija_delna]],LEFT(Tabela_seznam_klasifikacij[Klasifikacijska številka],8),0))="DA",_xlfn.TEXTJOIN("",TRUE,Tabela_FAW_aktivne[[#This Row],[Klasifikacija_delna]],"*"),Tabela_FAW_aktivne[[#This Row],[Klasifikacija_delna]])</f>
        <v>13 05 03*</v>
      </c>
      <c r="F66" s="35" t="str">
        <f>INDEX(Tabela_glavno[Zbiranje EKOL],MATCH(Tabela_FAW_aktivne[[#This Row],[Klasifikacija]],Tabela_glavno[Klasifikacija],0))</f>
        <v>DA</v>
      </c>
      <c r="G66" s="35" t="str">
        <f>INDEX(Tabela_glavno[Dovoljen prevzem],MATCH(Tabela_FAW_aktivne[[#This Row],[Klasifikacija]],Tabela_glavno[Klasifikacija],0))</f>
        <v>DA</v>
      </c>
    </row>
    <row r="67" spans="1:7" ht="12.75" customHeight="1" x14ac:dyDescent="0.2">
      <c r="A67" s="34" t="s">
        <v>1994</v>
      </c>
      <c r="B67" s="34" t="s">
        <v>1995</v>
      </c>
      <c r="C67" s="34" t="s">
        <v>1996</v>
      </c>
      <c r="D67" s="35" t="str">
        <f>_xlfn.TEXTJOIN(" ",TRUE,LEFT(Tabela_FAW_aktivne[[#This Row],[ŠIFRA]],2),RIGHT(LEFT(Tabela_FAW_aktivne[[#This Row],[ŠIFRA]],4),2),RIGHT(LEFT(Tabela_FAW_aktivne[[#This Row],[ŠIFRA]],6),2))</f>
        <v>13 05 07</v>
      </c>
      <c r="E67" s="35" t="str">
        <f t="array" ref="E67">IF(INDEX(Tabela_seznam_klasifikacij[NEVAREN],MATCH(Tabela_FAW_aktivne[[#This Row],[Klasifikacija_delna]],LEFT(Tabela_seznam_klasifikacij[Klasifikacijska številka],8),0))="DA",_xlfn.TEXTJOIN("",TRUE,Tabela_FAW_aktivne[[#This Row],[Klasifikacija_delna]],"*"),Tabela_FAW_aktivne[[#This Row],[Klasifikacija_delna]])</f>
        <v>13 05 07*</v>
      </c>
      <c r="F67" s="35" t="str">
        <f>INDEX(Tabela_glavno[Zbiranje EKOL],MATCH(Tabela_FAW_aktivne[[#This Row],[Klasifikacija]],Tabela_glavno[Klasifikacija],0))</f>
        <v>DA</v>
      </c>
      <c r="G67" s="35" t="str">
        <f>INDEX(Tabela_glavno[Dovoljen prevzem],MATCH(Tabela_FAW_aktivne[[#This Row],[Klasifikacija]],Tabela_glavno[Klasifikacija],0))</f>
        <v>DA</v>
      </c>
    </row>
    <row r="68" spans="1:7" ht="12.75" customHeight="1" x14ac:dyDescent="0.2">
      <c r="A68" s="34" t="s">
        <v>2002</v>
      </c>
      <c r="B68" s="34" t="s">
        <v>2003</v>
      </c>
      <c r="C68" s="34" t="s">
        <v>2004</v>
      </c>
      <c r="D68" s="35" t="str">
        <f>_xlfn.TEXTJOIN(" ",TRUE,LEFT(Tabela_FAW_aktivne[[#This Row],[ŠIFRA]],2),RIGHT(LEFT(Tabela_FAW_aktivne[[#This Row],[ŠIFRA]],4),2),RIGHT(LEFT(Tabela_FAW_aktivne[[#This Row],[ŠIFRA]],6),2))</f>
        <v>13 07 01</v>
      </c>
      <c r="E68" s="35" t="str">
        <f t="array" ref="E68">IF(INDEX(Tabela_seznam_klasifikacij[NEVAREN],MATCH(Tabela_FAW_aktivne[[#This Row],[Klasifikacija_delna]],LEFT(Tabela_seznam_klasifikacij[Klasifikacijska številka],8),0))="DA",_xlfn.TEXTJOIN("",TRUE,Tabela_FAW_aktivne[[#This Row],[Klasifikacija_delna]],"*"),Tabela_FAW_aktivne[[#This Row],[Klasifikacija_delna]])</f>
        <v>13 07 01*</v>
      </c>
      <c r="F68" s="35" t="str">
        <f>INDEX(Tabela_glavno[Zbiranje EKOL],MATCH(Tabela_FAW_aktivne[[#This Row],[Klasifikacija]],Tabela_glavno[Klasifikacija],0))</f>
        <v>DA</v>
      </c>
      <c r="G68" s="35" t="str">
        <f>INDEX(Tabela_glavno[Dovoljen prevzem],MATCH(Tabela_FAW_aktivne[[#This Row],[Klasifikacija]],Tabela_glavno[Klasifikacija],0))</f>
        <v>DA</v>
      </c>
    </row>
    <row r="69" spans="1:7" ht="12.75" customHeight="1" x14ac:dyDescent="0.2">
      <c r="A69" s="34" t="s">
        <v>2006</v>
      </c>
      <c r="B69" s="34" t="s">
        <v>2007</v>
      </c>
      <c r="C69" s="34" t="s">
        <v>2008</v>
      </c>
      <c r="D69" s="35" t="str">
        <f>_xlfn.TEXTJOIN(" ",TRUE,LEFT(Tabela_FAW_aktivne[[#This Row],[ŠIFRA]],2),RIGHT(LEFT(Tabela_FAW_aktivne[[#This Row],[ŠIFRA]],4),2),RIGHT(LEFT(Tabela_FAW_aktivne[[#This Row],[ŠIFRA]],6),2))</f>
        <v>13 07 02</v>
      </c>
      <c r="E69" s="35" t="str">
        <f t="array" ref="E69">IF(INDEX(Tabela_seznam_klasifikacij[NEVAREN],MATCH(Tabela_FAW_aktivne[[#This Row],[Klasifikacija_delna]],LEFT(Tabela_seznam_klasifikacij[Klasifikacijska številka],8),0))="DA",_xlfn.TEXTJOIN("",TRUE,Tabela_FAW_aktivne[[#This Row],[Klasifikacija_delna]],"*"),Tabela_FAW_aktivne[[#This Row],[Klasifikacija_delna]])</f>
        <v>13 07 02*</v>
      </c>
      <c r="F69" s="35" t="str">
        <f>INDEX(Tabela_glavno[Zbiranje EKOL],MATCH(Tabela_FAW_aktivne[[#This Row],[Klasifikacija]],Tabela_glavno[Klasifikacija],0))</f>
        <v>DA</v>
      </c>
      <c r="G69" s="35" t="str">
        <f>INDEX(Tabela_glavno[Dovoljen prevzem],MATCH(Tabela_FAW_aktivne[[#This Row],[Klasifikacija]],Tabela_glavno[Klasifikacija],0))</f>
        <v>DA</v>
      </c>
    </row>
    <row r="70" spans="1:7" ht="12.75" customHeight="1" x14ac:dyDescent="0.2">
      <c r="A70" s="34" t="s">
        <v>2012</v>
      </c>
      <c r="B70" s="34" t="s">
        <v>2010</v>
      </c>
      <c r="C70" s="34" t="s">
        <v>2013</v>
      </c>
      <c r="D70" s="35" t="str">
        <f>_xlfn.TEXTJOIN(" ",TRUE,LEFT(Tabela_FAW_aktivne[[#This Row],[ŠIFRA]],2),RIGHT(LEFT(Tabela_FAW_aktivne[[#This Row],[ŠIFRA]],4),2),RIGHT(LEFT(Tabela_FAW_aktivne[[#This Row],[ŠIFRA]],6),2))</f>
        <v>13 07 03</v>
      </c>
      <c r="E70" s="35" t="str">
        <f t="array" ref="E70">IF(INDEX(Tabela_seznam_klasifikacij[NEVAREN],MATCH(Tabela_FAW_aktivne[[#This Row],[Klasifikacija_delna]],LEFT(Tabela_seznam_klasifikacij[Klasifikacijska številka],8),0))="DA",_xlfn.TEXTJOIN("",TRUE,Tabela_FAW_aktivne[[#This Row],[Klasifikacija_delna]],"*"),Tabela_FAW_aktivne[[#This Row],[Klasifikacija_delna]])</f>
        <v>13 07 03*</v>
      </c>
      <c r="F70" s="35" t="str">
        <f>INDEX(Tabela_glavno[Zbiranje EKOL],MATCH(Tabela_FAW_aktivne[[#This Row],[Klasifikacija]],Tabela_glavno[Klasifikacija],0))</f>
        <v>DA</v>
      </c>
      <c r="G70" s="35" t="str">
        <f>INDEX(Tabela_glavno[Dovoljen prevzem],MATCH(Tabela_FAW_aktivne[[#This Row],[Klasifikacija]],Tabela_glavno[Klasifikacija],0))</f>
        <v>DA</v>
      </c>
    </row>
    <row r="71" spans="1:7" ht="12.75" customHeight="1" x14ac:dyDescent="0.2">
      <c r="A71" s="34" t="s">
        <v>2022</v>
      </c>
      <c r="B71" s="34" t="s">
        <v>2023</v>
      </c>
      <c r="C71" s="34" t="s">
        <v>2024</v>
      </c>
      <c r="D71" s="35" t="str">
        <f>_xlfn.TEXTJOIN(" ",TRUE,LEFT(Tabela_FAW_aktivne[[#This Row],[ŠIFRA]],2),RIGHT(LEFT(Tabela_FAW_aktivne[[#This Row],[ŠIFRA]],4),2),RIGHT(LEFT(Tabela_FAW_aktivne[[#This Row],[ŠIFRA]],6),2))</f>
        <v>14 06 03</v>
      </c>
      <c r="E71" s="35" t="str">
        <f t="array" ref="E71">IF(INDEX(Tabela_seznam_klasifikacij[NEVAREN],MATCH(Tabela_FAW_aktivne[[#This Row],[Klasifikacija_delna]],LEFT(Tabela_seznam_klasifikacij[Klasifikacijska številka],8),0))="DA",_xlfn.TEXTJOIN("",TRUE,Tabela_FAW_aktivne[[#This Row],[Klasifikacija_delna]],"*"),Tabela_FAW_aktivne[[#This Row],[Klasifikacija_delna]])</f>
        <v>14 06 03*</v>
      </c>
      <c r="F71" s="35" t="str">
        <f>INDEX(Tabela_glavno[Zbiranje EKOL],MATCH(Tabela_FAW_aktivne[[#This Row],[Klasifikacija]],Tabela_glavno[Klasifikacija],0))</f>
        <v>DA</v>
      </c>
      <c r="G71" s="35" t="str">
        <f>INDEX(Tabela_glavno[Dovoljen prevzem],MATCH(Tabela_FAW_aktivne[[#This Row],[Klasifikacija]],Tabela_glavno[Klasifikacija],0))</f>
        <v>DA</v>
      </c>
    </row>
    <row r="72" spans="1:7" ht="12.75" customHeight="1" x14ac:dyDescent="0.2">
      <c r="A72" s="34" t="s">
        <v>2027</v>
      </c>
      <c r="B72" s="34" t="s">
        <v>2028</v>
      </c>
      <c r="C72" s="34" t="s">
        <v>2029</v>
      </c>
      <c r="D72" s="35" t="str">
        <f>_xlfn.TEXTJOIN(" ",TRUE,LEFT(Tabela_FAW_aktivne[[#This Row],[ŠIFRA]],2),RIGHT(LEFT(Tabela_FAW_aktivne[[#This Row],[ŠIFRA]],4),2),RIGHT(LEFT(Tabela_FAW_aktivne[[#This Row],[ŠIFRA]],6),2))</f>
        <v>14 06 04</v>
      </c>
      <c r="E72" s="35" t="str">
        <f t="array" ref="E72">IF(INDEX(Tabela_seznam_klasifikacij[NEVAREN],MATCH(Tabela_FAW_aktivne[[#This Row],[Klasifikacija_delna]],LEFT(Tabela_seznam_klasifikacij[Klasifikacijska številka],8),0))="DA",_xlfn.TEXTJOIN("",TRUE,Tabela_FAW_aktivne[[#This Row],[Klasifikacija_delna]],"*"),Tabela_FAW_aktivne[[#This Row],[Klasifikacija_delna]])</f>
        <v>14 06 04*</v>
      </c>
      <c r="F72" s="35" t="str">
        <f>INDEX(Tabela_glavno[Zbiranje EKOL],MATCH(Tabela_FAW_aktivne[[#This Row],[Klasifikacija]],Tabela_glavno[Klasifikacija],0))</f>
        <v>DA</v>
      </c>
      <c r="G72" s="35" t="str">
        <f>INDEX(Tabela_glavno[Dovoljen prevzem],MATCH(Tabela_FAW_aktivne[[#This Row],[Klasifikacija]],Tabela_glavno[Klasifikacija],0))</f>
        <v>DA</v>
      </c>
    </row>
    <row r="73" spans="1:7" ht="12.75" customHeight="1" x14ac:dyDescent="0.2">
      <c r="A73" s="34" t="s">
        <v>2030</v>
      </c>
      <c r="B73" s="34" t="s">
        <v>2031</v>
      </c>
      <c r="C73" s="34" t="s">
        <v>1515</v>
      </c>
      <c r="D73" s="35" t="str">
        <f>_xlfn.TEXTJOIN(" ",TRUE,LEFT(Tabela_FAW_aktivne[[#This Row],[ŠIFRA]],2),RIGHT(LEFT(Tabela_FAW_aktivne[[#This Row],[ŠIFRA]],4),2),RIGHT(LEFT(Tabela_FAW_aktivne[[#This Row],[ŠIFRA]],6),2))</f>
        <v>14 06 05</v>
      </c>
      <c r="E73" s="35" t="str">
        <f t="array" ref="E73">IF(INDEX(Tabela_seznam_klasifikacij[NEVAREN],MATCH(Tabela_FAW_aktivne[[#This Row],[Klasifikacija_delna]],LEFT(Tabela_seznam_klasifikacij[Klasifikacijska številka],8),0))="DA",_xlfn.TEXTJOIN("",TRUE,Tabela_FAW_aktivne[[#This Row],[Klasifikacija_delna]],"*"),Tabela_FAW_aktivne[[#This Row],[Klasifikacija_delna]])</f>
        <v>14 06 05*</v>
      </c>
      <c r="F73" s="35" t="str">
        <f>INDEX(Tabela_glavno[Zbiranje EKOL],MATCH(Tabela_FAW_aktivne[[#This Row],[Klasifikacija]],Tabela_glavno[Klasifikacija],0))</f>
        <v>DA</v>
      </c>
      <c r="G73" s="35" t="str">
        <f>INDEX(Tabela_glavno[Dovoljen prevzem],MATCH(Tabela_FAW_aktivne[[#This Row],[Klasifikacija]],Tabela_glavno[Klasifikacija],0))</f>
        <v>DA</v>
      </c>
    </row>
    <row r="74" spans="1:7" ht="12.75" customHeight="1" x14ac:dyDescent="0.2">
      <c r="A74" s="34" t="s">
        <v>2041</v>
      </c>
      <c r="B74" s="34" t="s">
        <v>962</v>
      </c>
      <c r="C74" s="34" t="s">
        <v>2039</v>
      </c>
      <c r="D74" s="35" t="str">
        <f>_xlfn.TEXTJOIN(" ",TRUE,LEFT(Tabela_FAW_aktivne[[#This Row],[ŠIFRA]],2),RIGHT(LEFT(Tabela_FAW_aktivne[[#This Row],[ŠIFRA]],4),2),RIGHT(LEFT(Tabela_FAW_aktivne[[#This Row],[ŠIFRA]],6),2))</f>
        <v>15 01 02</v>
      </c>
      <c r="E74" s="35" t="str">
        <f t="array" ref="E74">IF(INDEX(Tabela_seznam_klasifikacij[NEVAREN],MATCH(Tabela_FAW_aktivne[[#This Row],[Klasifikacija_delna]],LEFT(Tabela_seznam_klasifikacij[Klasifikacijska številka],8),0))="DA",_xlfn.TEXTJOIN("",TRUE,Tabela_FAW_aktivne[[#This Row],[Klasifikacija_delna]],"*"),Tabela_FAW_aktivne[[#This Row],[Klasifikacija_delna]])</f>
        <v>15 01 02</v>
      </c>
      <c r="F74" s="35" t="str">
        <f>INDEX(Tabela_glavno[Zbiranje EKOL],MATCH(Tabela_FAW_aktivne[[#This Row],[Klasifikacija]],Tabela_glavno[Klasifikacija],0))</f>
        <v>DA</v>
      </c>
      <c r="G74" s="35" t="str">
        <f>INDEX(Tabela_glavno[Dovoljen prevzem],MATCH(Tabela_FAW_aktivne[[#This Row],[Klasifikacija]],Tabela_glavno[Klasifikacija],0))</f>
        <v>DA</v>
      </c>
    </row>
    <row r="75" spans="1:7" ht="12.75" customHeight="1" x14ac:dyDescent="0.2">
      <c r="A75" s="34" t="s">
        <v>2045</v>
      </c>
      <c r="B75" s="34" t="s">
        <v>964</v>
      </c>
      <c r="C75" s="34" t="s">
        <v>2034</v>
      </c>
      <c r="D75" s="35" t="str">
        <f>_xlfn.TEXTJOIN(" ",TRUE,LEFT(Tabela_FAW_aktivne[[#This Row],[ŠIFRA]],2),RIGHT(LEFT(Tabela_FAW_aktivne[[#This Row],[ŠIFRA]],4),2),RIGHT(LEFT(Tabela_FAW_aktivne[[#This Row],[ŠIFRA]],6),2))</f>
        <v>15 01 04</v>
      </c>
      <c r="E75" s="35" t="str">
        <f t="array" ref="E75">IF(INDEX(Tabela_seznam_klasifikacij[NEVAREN],MATCH(Tabela_FAW_aktivne[[#This Row],[Klasifikacija_delna]],LEFT(Tabela_seznam_klasifikacij[Klasifikacijska številka],8),0))="DA",_xlfn.TEXTJOIN("",TRUE,Tabela_FAW_aktivne[[#This Row],[Klasifikacija_delna]],"*"),Tabela_FAW_aktivne[[#This Row],[Klasifikacija_delna]])</f>
        <v>15 01 04</v>
      </c>
      <c r="F75" s="35" t="str">
        <f>INDEX(Tabela_glavno[Zbiranje EKOL],MATCH(Tabela_FAW_aktivne[[#This Row],[Klasifikacija]],Tabela_glavno[Klasifikacija],0))</f>
        <v>DA</v>
      </c>
      <c r="G75" s="35" t="str">
        <f>INDEX(Tabela_glavno[Dovoljen prevzem],MATCH(Tabela_FAW_aktivne[[#This Row],[Klasifikacija]],Tabela_glavno[Klasifikacija],0))</f>
        <v>DA</v>
      </c>
    </row>
    <row r="76" spans="1:7" ht="12.75" customHeight="1" x14ac:dyDescent="0.2">
      <c r="A76" s="34" t="s">
        <v>2048</v>
      </c>
      <c r="B76" s="34" t="s">
        <v>966</v>
      </c>
      <c r="C76" s="34" t="s">
        <v>1515</v>
      </c>
      <c r="D76" s="35" t="str">
        <f>_xlfn.TEXTJOIN(" ",TRUE,LEFT(Tabela_FAW_aktivne[[#This Row],[ŠIFRA]],2),RIGHT(LEFT(Tabela_FAW_aktivne[[#This Row],[ŠIFRA]],4),2),RIGHT(LEFT(Tabela_FAW_aktivne[[#This Row],[ŠIFRA]],6),2))</f>
        <v>15 01 06</v>
      </c>
      <c r="E76" s="35" t="str">
        <f t="array" ref="E76">IF(INDEX(Tabela_seznam_klasifikacij[NEVAREN],MATCH(Tabela_FAW_aktivne[[#This Row],[Klasifikacija_delna]],LEFT(Tabela_seznam_klasifikacij[Klasifikacijska številka],8),0))="DA",_xlfn.TEXTJOIN("",TRUE,Tabela_FAW_aktivne[[#This Row],[Klasifikacija_delna]],"*"),Tabela_FAW_aktivne[[#This Row],[Klasifikacija_delna]])</f>
        <v>15 01 06</v>
      </c>
      <c r="F76" s="35" t="str">
        <f>INDEX(Tabela_glavno[Zbiranje EKOL],MATCH(Tabela_FAW_aktivne[[#This Row],[Klasifikacija]],Tabela_glavno[Klasifikacija],0))</f>
        <v>DA</v>
      </c>
      <c r="G76" s="35" t="str">
        <f>INDEX(Tabela_glavno[Dovoljen prevzem],MATCH(Tabela_FAW_aktivne[[#This Row],[Klasifikacija]],Tabela_glavno[Klasifikacija],0))</f>
        <v>DA - NI ODSTRANJEVANJA</v>
      </c>
    </row>
    <row r="77" spans="1:7" ht="12.75" customHeight="1" x14ac:dyDescent="0.2">
      <c r="A77" s="34" t="s">
        <v>2059</v>
      </c>
      <c r="B77" s="34" t="s">
        <v>2060</v>
      </c>
      <c r="C77" s="34" t="s">
        <v>2061</v>
      </c>
      <c r="D77" s="35" t="str">
        <f>_xlfn.TEXTJOIN(" ",TRUE,LEFT(Tabela_FAW_aktivne[[#This Row],[ŠIFRA]],2),RIGHT(LEFT(Tabela_FAW_aktivne[[#This Row],[ŠIFRA]],4),2),RIGHT(LEFT(Tabela_FAW_aktivne[[#This Row],[ŠIFRA]],6),2))</f>
        <v>15 01 10</v>
      </c>
      <c r="E77" s="35" t="str">
        <f t="array" ref="E77">IF(INDEX(Tabela_seznam_klasifikacij[NEVAREN],MATCH(Tabela_FAW_aktivne[[#This Row],[Klasifikacija_delna]],LEFT(Tabela_seznam_klasifikacij[Klasifikacijska številka],8),0))="DA",_xlfn.TEXTJOIN("",TRUE,Tabela_FAW_aktivne[[#This Row],[Klasifikacija_delna]],"*"),Tabela_FAW_aktivne[[#This Row],[Klasifikacija_delna]])</f>
        <v>15 01 10*</v>
      </c>
      <c r="F77" s="35" t="str">
        <f>INDEX(Tabela_glavno[Zbiranje EKOL],MATCH(Tabela_FAW_aktivne[[#This Row],[Klasifikacija]],Tabela_glavno[Klasifikacija],0))</f>
        <v>DA</v>
      </c>
      <c r="G77" s="35" t="str">
        <f>INDEX(Tabela_glavno[Dovoljen prevzem],MATCH(Tabela_FAW_aktivne[[#This Row],[Klasifikacija]],Tabela_glavno[Klasifikacija],0))</f>
        <v>DA</v>
      </c>
    </row>
    <row r="78" spans="1:7" ht="12.75" customHeight="1" x14ac:dyDescent="0.2">
      <c r="A78" s="34" t="s">
        <v>2071</v>
      </c>
      <c r="B78" s="34" t="s">
        <v>2072</v>
      </c>
      <c r="C78" s="34" t="s">
        <v>2073</v>
      </c>
      <c r="D78" s="35" t="str">
        <f>_xlfn.TEXTJOIN(" ",TRUE,LEFT(Tabela_FAW_aktivne[[#This Row],[ŠIFRA]],2),RIGHT(LEFT(Tabela_FAW_aktivne[[#This Row],[ŠIFRA]],4),2),RIGHT(LEFT(Tabela_FAW_aktivne[[#This Row],[ŠIFRA]],6),2))</f>
        <v>15 02 02</v>
      </c>
      <c r="E78" s="35" t="str">
        <f t="array" ref="E78">IF(INDEX(Tabela_seznam_klasifikacij[NEVAREN],MATCH(Tabela_FAW_aktivne[[#This Row],[Klasifikacija_delna]],LEFT(Tabela_seznam_klasifikacij[Klasifikacijska številka],8),0))="DA",_xlfn.TEXTJOIN("",TRUE,Tabela_FAW_aktivne[[#This Row],[Klasifikacija_delna]],"*"),Tabela_FAW_aktivne[[#This Row],[Klasifikacija_delna]])</f>
        <v>15 02 02*</v>
      </c>
      <c r="F78" s="35" t="str">
        <f>INDEX(Tabela_glavno[Zbiranje EKOL],MATCH(Tabela_FAW_aktivne[[#This Row],[Klasifikacija]],Tabela_glavno[Klasifikacija],0))</f>
        <v>DA</v>
      </c>
      <c r="G78" s="35" t="str">
        <f>INDEX(Tabela_glavno[Dovoljen prevzem],MATCH(Tabela_FAW_aktivne[[#This Row],[Klasifikacija]],Tabela_glavno[Klasifikacija],0))</f>
        <v>DA</v>
      </c>
    </row>
    <row r="79" spans="1:7" ht="12.75" customHeight="1" x14ac:dyDescent="0.2">
      <c r="A79" s="34" t="s">
        <v>2076</v>
      </c>
      <c r="B79" s="34" t="s">
        <v>2077</v>
      </c>
      <c r="C79" s="34" t="s">
        <v>2078</v>
      </c>
      <c r="D79" s="35" t="str">
        <f>_xlfn.TEXTJOIN(" ",TRUE,LEFT(Tabela_FAW_aktivne[[#This Row],[ŠIFRA]],2),RIGHT(LEFT(Tabela_FAW_aktivne[[#This Row],[ŠIFRA]],4),2),RIGHT(LEFT(Tabela_FAW_aktivne[[#This Row],[ŠIFRA]],6),2))</f>
        <v>15 02 03</v>
      </c>
      <c r="E79" s="35" t="str">
        <f t="array" ref="E79">IF(INDEX(Tabela_seznam_klasifikacij[NEVAREN],MATCH(Tabela_FAW_aktivne[[#This Row],[Klasifikacija_delna]],LEFT(Tabela_seznam_klasifikacij[Klasifikacijska številka],8),0))="DA",_xlfn.TEXTJOIN("",TRUE,Tabela_FAW_aktivne[[#This Row],[Klasifikacija_delna]],"*"),Tabela_FAW_aktivne[[#This Row],[Klasifikacija_delna]])</f>
        <v>15 02 03</v>
      </c>
      <c r="F79" s="35" t="str">
        <f>INDEX(Tabela_glavno[Zbiranje EKOL],MATCH(Tabela_FAW_aktivne[[#This Row],[Klasifikacija]],Tabela_glavno[Klasifikacija],0))</f>
        <v>DA</v>
      </c>
      <c r="G79" s="35" t="str">
        <f>INDEX(Tabela_glavno[Dovoljen prevzem],MATCH(Tabela_FAW_aktivne[[#This Row],[Klasifikacija]],Tabela_glavno[Klasifikacija],0))</f>
        <v>DA</v>
      </c>
    </row>
    <row r="80" spans="1:7" ht="12.75" customHeight="1" x14ac:dyDescent="0.2">
      <c r="A80" s="34" t="s">
        <v>2081</v>
      </c>
      <c r="B80" s="34" t="s">
        <v>2082</v>
      </c>
      <c r="C80" s="34" t="s">
        <v>2083</v>
      </c>
      <c r="D80" s="35" t="str">
        <f>_xlfn.TEXTJOIN(" ",TRUE,LEFT(Tabela_FAW_aktivne[[#This Row],[ŠIFRA]],2),RIGHT(LEFT(Tabela_FAW_aktivne[[#This Row],[ŠIFRA]],4),2),RIGHT(LEFT(Tabela_FAW_aktivne[[#This Row],[ŠIFRA]],6),2))</f>
        <v>16 01 07</v>
      </c>
      <c r="E80" s="35" t="str">
        <f t="array" ref="E80">IF(INDEX(Tabela_seznam_klasifikacij[NEVAREN],MATCH(Tabela_FAW_aktivne[[#This Row],[Klasifikacija_delna]],LEFT(Tabela_seznam_klasifikacij[Klasifikacijska številka],8),0))="DA",_xlfn.TEXTJOIN("",TRUE,Tabela_FAW_aktivne[[#This Row],[Klasifikacija_delna]],"*"),Tabela_FAW_aktivne[[#This Row],[Klasifikacija_delna]])</f>
        <v>16 01 07*</v>
      </c>
      <c r="F80" s="35" t="str">
        <f>INDEX(Tabela_glavno[Zbiranje EKOL],MATCH(Tabela_FAW_aktivne[[#This Row],[Klasifikacija]],Tabela_glavno[Klasifikacija],0))</f>
        <v>DA</v>
      </c>
      <c r="G80" s="35" t="str">
        <f>INDEX(Tabela_glavno[Dovoljen prevzem],MATCH(Tabela_FAW_aktivne[[#This Row],[Klasifikacija]],Tabela_glavno[Klasifikacija],0))</f>
        <v>DA</v>
      </c>
    </row>
    <row r="81" spans="1:7" ht="12.75" customHeight="1" x14ac:dyDescent="0.2">
      <c r="A81" s="34" t="s">
        <v>2094</v>
      </c>
      <c r="B81" s="34" t="s">
        <v>2095</v>
      </c>
      <c r="C81" s="34" t="s">
        <v>2096</v>
      </c>
      <c r="D81" s="35" t="str">
        <f>_xlfn.TEXTJOIN(" ",TRUE,LEFT(Tabela_FAW_aktivne[[#This Row],[ŠIFRA]],2),RIGHT(LEFT(Tabela_FAW_aktivne[[#This Row],[ŠIFRA]],4),2),RIGHT(LEFT(Tabela_FAW_aktivne[[#This Row],[ŠIFRA]],6),2))</f>
        <v>16 01 12</v>
      </c>
      <c r="E81" s="35" t="str">
        <f t="array" ref="E81">IF(INDEX(Tabela_seznam_klasifikacij[NEVAREN],MATCH(Tabela_FAW_aktivne[[#This Row],[Klasifikacija_delna]],LEFT(Tabela_seznam_klasifikacij[Klasifikacijska številka],8),0))="DA",_xlfn.TEXTJOIN("",TRUE,Tabela_FAW_aktivne[[#This Row],[Klasifikacija_delna]],"*"),Tabela_FAW_aktivne[[#This Row],[Klasifikacija_delna]])</f>
        <v>16 01 12</v>
      </c>
      <c r="F81" s="35" t="str">
        <f>INDEX(Tabela_glavno[Zbiranje EKOL],MATCH(Tabela_FAW_aktivne[[#This Row],[Klasifikacija]],Tabela_glavno[Klasifikacija],0))</f>
        <v>DA</v>
      </c>
      <c r="G81" s="35" t="str">
        <f>INDEX(Tabela_glavno[Dovoljen prevzem],MATCH(Tabela_FAW_aktivne[[#This Row],[Klasifikacija]],Tabela_glavno[Klasifikacija],0))</f>
        <v>DA - NI ODSTRANJEVANJA</v>
      </c>
    </row>
    <row r="82" spans="1:7" ht="12.75" customHeight="1" x14ac:dyDescent="0.2">
      <c r="A82" s="34" t="s">
        <v>2097</v>
      </c>
      <c r="B82" s="34" t="s">
        <v>2098</v>
      </c>
      <c r="C82" s="34" t="s">
        <v>1753</v>
      </c>
      <c r="D82" s="35" t="str">
        <f>_xlfn.TEXTJOIN(" ",TRUE,LEFT(Tabela_FAW_aktivne[[#This Row],[ŠIFRA]],2),RIGHT(LEFT(Tabela_FAW_aktivne[[#This Row],[ŠIFRA]],4),2),RIGHT(LEFT(Tabela_FAW_aktivne[[#This Row],[ŠIFRA]],6),2))</f>
        <v>16 01 13</v>
      </c>
      <c r="E82" s="35" t="str">
        <f t="array" ref="E82">IF(INDEX(Tabela_seznam_klasifikacij[NEVAREN],MATCH(Tabela_FAW_aktivne[[#This Row],[Klasifikacija_delna]],LEFT(Tabela_seznam_klasifikacij[Klasifikacijska številka],8),0))="DA",_xlfn.TEXTJOIN("",TRUE,Tabela_FAW_aktivne[[#This Row],[Klasifikacija_delna]],"*"),Tabela_FAW_aktivne[[#This Row],[Klasifikacija_delna]])</f>
        <v>16 01 13*</v>
      </c>
      <c r="F82" s="35" t="str">
        <f>INDEX(Tabela_glavno[Zbiranje EKOL],MATCH(Tabela_FAW_aktivne[[#This Row],[Klasifikacija]],Tabela_glavno[Klasifikacija],0))</f>
        <v>DA</v>
      </c>
      <c r="G82" s="35" t="str">
        <f>INDEX(Tabela_glavno[Dovoljen prevzem],MATCH(Tabela_FAW_aktivne[[#This Row],[Klasifikacija]],Tabela_glavno[Klasifikacija],0))</f>
        <v>DA</v>
      </c>
    </row>
    <row r="83" spans="1:7" ht="12.75" customHeight="1" x14ac:dyDescent="0.2">
      <c r="A83" s="34" t="s">
        <v>2100</v>
      </c>
      <c r="B83" s="34" t="s">
        <v>2101</v>
      </c>
      <c r="C83" s="34" t="s">
        <v>2102</v>
      </c>
      <c r="D83" s="35" t="str">
        <f>_xlfn.TEXTJOIN(" ",TRUE,LEFT(Tabela_FAW_aktivne[[#This Row],[ŠIFRA]],2),RIGHT(LEFT(Tabela_FAW_aktivne[[#This Row],[ŠIFRA]],4),2),RIGHT(LEFT(Tabela_FAW_aktivne[[#This Row],[ŠIFRA]],6),2))</f>
        <v>16 01 14</v>
      </c>
      <c r="E83" s="35" t="str">
        <f t="array" ref="E83">IF(INDEX(Tabela_seznam_klasifikacij[NEVAREN],MATCH(Tabela_FAW_aktivne[[#This Row],[Klasifikacija_delna]],LEFT(Tabela_seznam_klasifikacij[Klasifikacijska številka],8),0))="DA",_xlfn.TEXTJOIN("",TRUE,Tabela_FAW_aktivne[[#This Row],[Klasifikacija_delna]],"*"),Tabela_FAW_aktivne[[#This Row],[Klasifikacija_delna]])</f>
        <v>16 01 14*</v>
      </c>
      <c r="F83" s="35" t="str">
        <f>INDEX(Tabela_glavno[Zbiranje EKOL],MATCH(Tabela_FAW_aktivne[[#This Row],[Klasifikacija]],Tabela_glavno[Klasifikacija],0))</f>
        <v>DA</v>
      </c>
      <c r="G83" s="35" t="str">
        <f>INDEX(Tabela_glavno[Dovoljen prevzem],MATCH(Tabela_FAW_aktivne[[#This Row],[Klasifikacija]],Tabela_glavno[Klasifikacija],0))</f>
        <v>DA</v>
      </c>
    </row>
    <row r="84" spans="1:7" ht="12.75" customHeight="1" x14ac:dyDescent="0.2">
      <c r="A84" s="34" t="s">
        <v>2103</v>
      </c>
      <c r="B84" s="34" t="s">
        <v>2464</v>
      </c>
      <c r="C84" s="34" t="s">
        <v>2102</v>
      </c>
      <c r="D84" s="35" t="str">
        <f>_xlfn.TEXTJOIN(" ",TRUE,LEFT(Tabela_FAW_aktivne[[#This Row],[ŠIFRA]],2),RIGHT(LEFT(Tabela_FAW_aktivne[[#This Row],[ŠIFRA]],4),2),RIGHT(LEFT(Tabela_FAW_aktivne[[#This Row],[ŠIFRA]],6),2))</f>
        <v>16 01 15</v>
      </c>
      <c r="E84" s="35" t="str">
        <f t="array" ref="E84">IF(INDEX(Tabela_seznam_klasifikacij[NEVAREN],MATCH(Tabela_FAW_aktivne[[#This Row],[Klasifikacija_delna]],LEFT(Tabela_seznam_klasifikacij[Klasifikacijska številka],8),0))="DA",_xlfn.TEXTJOIN("",TRUE,Tabela_FAW_aktivne[[#This Row],[Klasifikacija_delna]],"*"),Tabela_FAW_aktivne[[#This Row],[Klasifikacija_delna]])</f>
        <v>16 01 15</v>
      </c>
      <c r="F84" s="35" t="str">
        <f>INDEX(Tabela_glavno[Zbiranje EKOL],MATCH(Tabela_FAW_aktivne[[#This Row],[Klasifikacija]],Tabela_glavno[Klasifikacija],0))</f>
        <v>DA</v>
      </c>
      <c r="G84" s="35" t="str">
        <f>INDEX(Tabela_glavno[Dovoljen prevzem],MATCH(Tabela_FAW_aktivne[[#This Row],[Klasifikacija]],Tabela_glavno[Klasifikacija],0))</f>
        <v>DA</v>
      </c>
    </row>
    <row r="85" spans="1:7" ht="12.75" customHeight="1" x14ac:dyDescent="0.2">
      <c r="A85" s="34" t="s">
        <v>2105</v>
      </c>
      <c r="B85" s="34" t="s">
        <v>986</v>
      </c>
      <c r="C85" s="34" t="s">
        <v>2106</v>
      </c>
      <c r="D85" s="35" t="str">
        <f>_xlfn.TEXTJOIN(" ",TRUE,LEFT(Tabela_FAW_aktivne[[#This Row],[ŠIFRA]],2),RIGHT(LEFT(Tabela_FAW_aktivne[[#This Row],[ŠIFRA]],4),2),RIGHT(LEFT(Tabela_FAW_aktivne[[#This Row],[ŠIFRA]],6),2))</f>
        <v>16 01 17</v>
      </c>
      <c r="E85" s="35" t="str">
        <f t="array" ref="E85">IF(INDEX(Tabela_seznam_klasifikacij[NEVAREN],MATCH(Tabela_FAW_aktivne[[#This Row],[Klasifikacija_delna]],LEFT(Tabela_seznam_klasifikacij[Klasifikacijska številka],8),0))="DA",_xlfn.TEXTJOIN("",TRUE,Tabela_FAW_aktivne[[#This Row],[Klasifikacija_delna]],"*"),Tabela_FAW_aktivne[[#This Row],[Klasifikacija_delna]])</f>
        <v>16 01 17</v>
      </c>
      <c r="F85" s="35" t="str">
        <f>INDEX(Tabela_glavno[Zbiranje EKOL],MATCH(Tabela_FAW_aktivne[[#This Row],[Klasifikacija]],Tabela_glavno[Klasifikacija],0))</f>
        <v>DA</v>
      </c>
      <c r="G85" s="35" t="str">
        <f>INDEX(Tabela_glavno[Dovoljen prevzem],MATCH(Tabela_FAW_aktivne[[#This Row],[Klasifikacija]],Tabela_glavno[Klasifikacija],0))</f>
        <v>DA - NI ODSTRANJEVANJA</v>
      </c>
    </row>
    <row r="86" spans="1:7" ht="12.75" customHeight="1" x14ac:dyDescent="0.2">
      <c r="A86" s="34" t="s">
        <v>2108</v>
      </c>
      <c r="B86" s="34" t="s">
        <v>2109</v>
      </c>
      <c r="C86" s="34" t="s">
        <v>2110</v>
      </c>
      <c r="D86" s="35" t="str">
        <f>_xlfn.TEXTJOIN(" ",TRUE,LEFT(Tabela_FAW_aktivne[[#This Row],[ŠIFRA]],2),RIGHT(LEFT(Tabela_FAW_aktivne[[#This Row],[ŠIFRA]],4),2),RIGHT(LEFT(Tabela_FAW_aktivne[[#This Row],[ŠIFRA]],6),2))</f>
        <v>16 01 19</v>
      </c>
      <c r="E86" s="35" t="str">
        <f t="array" ref="E86">IF(INDEX(Tabela_seznam_klasifikacij[NEVAREN],MATCH(Tabela_FAW_aktivne[[#This Row],[Klasifikacija_delna]],LEFT(Tabela_seznam_klasifikacij[Klasifikacijska številka],8),0))="DA",_xlfn.TEXTJOIN("",TRUE,Tabela_FAW_aktivne[[#This Row],[Klasifikacija_delna]],"*"),Tabela_FAW_aktivne[[#This Row],[Klasifikacija_delna]])</f>
        <v>16 01 19</v>
      </c>
      <c r="F86" s="35" t="str">
        <f>INDEX(Tabela_glavno[Zbiranje EKOL],MATCH(Tabela_FAW_aktivne[[#This Row],[Klasifikacija]],Tabela_glavno[Klasifikacija],0))</f>
        <v>DA</v>
      </c>
      <c r="G86" s="35" t="str">
        <f>INDEX(Tabela_glavno[Dovoljen prevzem],MATCH(Tabela_FAW_aktivne[[#This Row],[Klasifikacija]],Tabela_glavno[Klasifikacija],0))</f>
        <v>DA</v>
      </c>
    </row>
    <row r="87" spans="1:7" ht="12.75" customHeight="1" x14ac:dyDescent="0.2">
      <c r="A87" s="34" t="s">
        <v>2111</v>
      </c>
      <c r="B87" s="34" t="s">
        <v>2112</v>
      </c>
      <c r="C87" s="34" t="s">
        <v>2118</v>
      </c>
      <c r="D87" s="35" t="str">
        <f>_xlfn.TEXTJOIN(" ",TRUE,LEFT(Tabela_FAW_aktivne[[#This Row],[ŠIFRA]],2),RIGHT(LEFT(Tabela_FAW_aktivne[[#This Row],[ŠIFRA]],4),2),RIGHT(LEFT(Tabela_FAW_aktivne[[#This Row],[ŠIFRA]],6),2))</f>
        <v>16 01 20</v>
      </c>
      <c r="E87" s="35" t="str">
        <f t="array" ref="E87">IF(INDEX(Tabela_seznam_klasifikacij[NEVAREN],MATCH(Tabela_FAW_aktivne[[#This Row],[Klasifikacija_delna]],LEFT(Tabela_seznam_klasifikacij[Klasifikacijska številka],8),0))="DA",_xlfn.TEXTJOIN("",TRUE,Tabela_FAW_aktivne[[#This Row],[Klasifikacija_delna]],"*"),Tabela_FAW_aktivne[[#This Row],[Klasifikacija_delna]])</f>
        <v>16 01 20</v>
      </c>
      <c r="F87" s="35" t="str">
        <f>INDEX(Tabela_glavno[Zbiranje EKOL],MATCH(Tabela_FAW_aktivne[[#This Row],[Klasifikacija]],Tabela_glavno[Klasifikacija],0))</f>
        <v>DA</v>
      </c>
      <c r="G87" s="35" t="str">
        <f>INDEX(Tabela_glavno[Dovoljen prevzem],MATCH(Tabela_FAW_aktivne[[#This Row],[Klasifikacija]],Tabela_glavno[Klasifikacija],0))</f>
        <v>DA</v>
      </c>
    </row>
    <row r="88" spans="1:7" ht="12.75" customHeight="1" x14ac:dyDescent="0.2">
      <c r="A88" s="34" t="s">
        <v>2114</v>
      </c>
      <c r="B88" s="34" t="s">
        <v>2115</v>
      </c>
      <c r="C88" s="34" t="s">
        <v>1781</v>
      </c>
      <c r="D88" s="35" t="str">
        <f>_xlfn.TEXTJOIN(" ",TRUE,LEFT(Tabela_FAW_aktivne[[#This Row],[ŠIFRA]],2),RIGHT(LEFT(Tabela_FAW_aktivne[[#This Row],[ŠIFRA]],4),2),RIGHT(LEFT(Tabela_FAW_aktivne[[#This Row],[ŠIFRA]],6),2))</f>
        <v>16 01 21</v>
      </c>
      <c r="E88" s="35" t="str">
        <f t="array" ref="E88">IF(INDEX(Tabela_seznam_klasifikacij[NEVAREN],MATCH(Tabela_FAW_aktivne[[#This Row],[Klasifikacija_delna]],LEFT(Tabela_seznam_klasifikacij[Klasifikacijska številka],8),0))="DA",_xlfn.TEXTJOIN("",TRUE,Tabela_FAW_aktivne[[#This Row],[Klasifikacija_delna]],"*"),Tabela_FAW_aktivne[[#This Row],[Klasifikacija_delna]])</f>
        <v>16 01 21*</v>
      </c>
      <c r="F88" s="35" t="str">
        <f>INDEX(Tabela_glavno[Zbiranje EKOL],MATCH(Tabela_FAW_aktivne[[#This Row],[Klasifikacija]],Tabela_glavno[Klasifikacija],0))</f>
        <v>DA</v>
      </c>
      <c r="G88" s="35" t="str">
        <f>INDEX(Tabela_glavno[Dovoljen prevzem],MATCH(Tabela_FAW_aktivne[[#This Row],[Klasifikacija]],Tabela_glavno[Klasifikacija],0))</f>
        <v>DA</v>
      </c>
    </row>
    <row r="89" spans="1:7" ht="12.75" customHeight="1" x14ac:dyDescent="0.2">
      <c r="A89" s="34" t="s">
        <v>2116</v>
      </c>
      <c r="B89" s="34" t="s">
        <v>2117</v>
      </c>
      <c r="C89" s="34" t="s">
        <v>2118</v>
      </c>
      <c r="D89" s="35" t="str">
        <f>_xlfn.TEXTJOIN(" ",TRUE,LEFT(Tabela_FAW_aktivne[[#This Row],[ŠIFRA]],2),RIGHT(LEFT(Tabela_FAW_aktivne[[#This Row],[ŠIFRA]],4),2),RIGHT(LEFT(Tabela_FAW_aktivne[[#This Row],[ŠIFRA]],6),2))</f>
        <v>16 01 22</v>
      </c>
      <c r="E89" s="35" t="str">
        <f t="array" ref="E89">IF(INDEX(Tabela_seznam_klasifikacij[NEVAREN],MATCH(Tabela_FAW_aktivne[[#This Row],[Klasifikacija_delna]],LEFT(Tabela_seznam_klasifikacij[Klasifikacijska številka],8),0))="DA",_xlfn.TEXTJOIN("",TRUE,Tabela_FAW_aktivne[[#This Row],[Klasifikacija_delna]],"*"),Tabela_FAW_aktivne[[#This Row],[Klasifikacija_delna]])</f>
        <v>16 01 22</v>
      </c>
      <c r="F89" s="35" t="str">
        <f>INDEX(Tabela_glavno[Zbiranje EKOL],MATCH(Tabela_FAW_aktivne[[#This Row],[Klasifikacija]],Tabela_glavno[Klasifikacija],0))</f>
        <v>DA</v>
      </c>
      <c r="G89" s="35" t="str">
        <f>INDEX(Tabela_glavno[Dovoljen prevzem],MATCH(Tabela_FAW_aktivne[[#This Row],[Klasifikacija]],Tabela_glavno[Klasifikacija],0))</f>
        <v>DA</v>
      </c>
    </row>
    <row r="90" spans="1:7" ht="12.75" customHeight="1" x14ac:dyDescent="0.2">
      <c r="A90" s="34" t="s">
        <v>2119</v>
      </c>
      <c r="B90" s="34" t="s">
        <v>1527</v>
      </c>
      <c r="C90" s="34" t="s">
        <v>2106</v>
      </c>
      <c r="D90" s="35" t="str">
        <f>_xlfn.TEXTJOIN(" ",TRUE,LEFT(Tabela_FAW_aktivne[[#This Row],[ŠIFRA]],2),RIGHT(LEFT(Tabela_FAW_aktivne[[#This Row],[ŠIFRA]],4),2),RIGHT(LEFT(Tabela_FAW_aktivne[[#This Row],[ŠIFRA]],6),2))</f>
        <v>16 01 99</v>
      </c>
      <c r="E90" s="35" t="str">
        <f t="array" ref="E90">IF(INDEX(Tabela_seznam_klasifikacij[NEVAREN],MATCH(Tabela_FAW_aktivne[[#This Row],[Klasifikacija_delna]],LEFT(Tabela_seznam_klasifikacij[Klasifikacijska številka],8),0))="DA",_xlfn.TEXTJOIN("",TRUE,Tabela_FAW_aktivne[[#This Row],[Klasifikacija_delna]],"*"),Tabela_FAW_aktivne[[#This Row],[Klasifikacija_delna]])</f>
        <v>16 01 99</v>
      </c>
      <c r="F90" s="35" t="str">
        <f>INDEX(Tabela_glavno[Zbiranje EKOL],MATCH(Tabela_FAW_aktivne[[#This Row],[Klasifikacija]],Tabela_glavno[Klasifikacija],0))</f>
        <v>DA</v>
      </c>
      <c r="G90" s="35" t="str">
        <f>INDEX(Tabela_glavno[Dovoljen prevzem],MATCH(Tabela_FAW_aktivne[[#This Row],[Klasifikacija]],Tabela_glavno[Klasifikacija],0))</f>
        <v>DA - NI ODSTRANJEVANJA</v>
      </c>
    </row>
    <row r="91" spans="1:7" ht="12.75" customHeight="1" x14ac:dyDescent="0.2">
      <c r="A91" s="34" t="s">
        <v>2130</v>
      </c>
      <c r="B91" s="34" t="s">
        <v>2131</v>
      </c>
      <c r="C91" s="34" t="s">
        <v>2132</v>
      </c>
      <c r="D91" s="35" t="str">
        <f>_xlfn.TEXTJOIN(" ",TRUE,LEFT(Tabela_FAW_aktivne[[#This Row],[ŠIFRA]],2),RIGHT(LEFT(Tabela_FAW_aktivne[[#This Row],[ŠIFRA]],4),2),RIGHT(LEFT(Tabela_FAW_aktivne[[#This Row],[ŠIFRA]],6),2))</f>
        <v>16 03 03</v>
      </c>
      <c r="E91" s="35" t="str">
        <f t="array" ref="E91">IF(INDEX(Tabela_seznam_klasifikacij[NEVAREN],MATCH(Tabela_FAW_aktivne[[#This Row],[Klasifikacija_delna]],LEFT(Tabela_seznam_klasifikacij[Klasifikacijska številka],8),0))="DA",_xlfn.TEXTJOIN("",TRUE,Tabela_FAW_aktivne[[#This Row],[Klasifikacija_delna]],"*"),Tabela_FAW_aktivne[[#This Row],[Klasifikacija_delna]])</f>
        <v>16 03 03*</v>
      </c>
      <c r="F91" s="35" t="str">
        <f>INDEX(Tabela_glavno[Zbiranje EKOL],MATCH(Tabela_FAW_aktivne[[#This Row],[Klasifikacija]],Tabela_glavno[Klasifikacija],0))</f>
        <v>DA</v>
      </c>
      <c r="G91" s="35" t="str">
        <f>INDEX(Tabela_glavno[Dovoljen prevzem],MATCH(Tabela_FAW_aktivne[[#This Row],[Klasifikacija]],Tabela_glavno[Klasifikacija],0))</f>
        <v>DA</v>
      </c>
    </row>
    <row r="92" spans="1:7" ht="12.75" customHeight="1" x14ac:dyDescent="0.2">
      <c r="A92" s="34" t="s">
        <v>2133</v>
      </c>
      <c r="B92" s="34" t="s">
        <v>2465</v>
      </c>
      <c r="C92" s="34" t="s">
        <v>2135</v>
      </c>
      <c r="D92" s="35" t="str">
        <f>_xlfn.TEXTJOIN(" ",TRUE,LEFT(Tabela_FAW_aktivne[[#This Row],[ŠIFRA]],2),RIGHT(LEFT(Tabela_FAW_aktivne[[#This Row],[ŠIFRA]],4),2),RIGHT(LEFT(Tabela_FAW_aktivne[[#This Row],[ŠIFRA]],6),2))</f>
        <v>16 03 04</v>
      </c>
      <c r="E92" s="35" t="str">
        <f t="array" ref="E92">IF(INDEX(Tabela_seznam_klasifikacij[NEVAREN],MATCH(Tabela_FAW_aktivne[[#This Row],[Klasifikacija_delna]],LEFT(Tabela_seznam_klasifikacij[Klasifikacijska številka],8),0))="DA",_xlfn.TEXTJOIN("",TRUE,Tabela_FAW_aktivne[[#This Row],[Klasifikacija_delna]],"*"),Tabela_FAW_aktivne[[#This Row],[Klasifikacija_delna]])</f>
        <v>16 03 04</v>
      </c>
      <c r="F92" s="35" t="str">
        <f>INDEX(Tabela_glavno[Zbiranje EKOL],MATCH(Tabela_FAW_aktivne[[#This Row],[Klasifikacija]],Tabela_glavno[Klasifikacija],0))</f>
        <v>DA</v>
      </c>
      <c r="G92" s="35" t="str">
        <f>INDEX(Tabela_glavno[Dovoljen prevzem],MATCH(Tabela_FAW_aktivne[[#This Row],[Klasifikacija]],Tabela_glavno[Klasifikacija],0))</f>
        <v>DA</v>
      </c>
    </row>
    <row r="93" spans="1:7" ht="12.75" customHeight="1" x14ac:dyDescent="0.2">
      <c r="A93" s="34" t="s">
        <v>2136</v>
      </c>
      <c r="B93" s="34" t="s">
        <v>2137</v>
      </c>
      <c r="C93" s="34" t="s">
        <v>1809</v>
      </c>
      <c r="D93" s="35" t="str">
        <f>_xlfn.TEXTJOIN(" ",TRUE,LEFT(Tabela_FAW_aktivne[[#This Row],[ŠIFRA]],2),RIGHT(LEFT(Tabela_FAW_aktivne[[#This Row],[ŠIFRA]],4),2),RIGHT(LEFT(Tabela_FAW_aktivne[[#This Row],[ŠIFRA]],6),2))</f>
        <v>16 03 05</v>
      </c>
      <c r="E93" s="35" t="str">
        <f t="array" ref="E93">IF(INDEX(Tabela_seznam_klasifikacij[NEVAREN],MATCH(Tabela_FAW_aktivne[[#This Row],[Klasifikacija_delna]],LEFT(Tabela_seznam_klasifikacij[Klasifikacijska številka],8),0))="DA",_xlfn.TEXTJOIN("",TRUE,Tabela_FAW_aktivne[[#This Row],[Klasifikacija_delna]],"*"),Tabela_FAW_aktivne[[#This Row],[Klasifikacija_delna]])</f>
        <v>16 03 05*</v>
      </c>
      <c r="F93" s="35" t="str">
        <f>INDEX(Tabela_glavno[Zbiranje EKOL],MATCH(Tabela_FAW_aktivne[[#This Row],[Klasifikacija]],Tabela_glavno[Klasifikacija],0))</f>
        <v>DA</v>
      </c>
      <c r="G93" s="35" t="str">
        <f>INDEX(Tabela_glavno[Dovoljen prevzem],MATCH(Tabela_FAW_aktivne[[#This Row],[Klasifikacija]],Tabela_glavno[Klasifikacija],0))</f>
        <v>DA</v>
      </c>
    </row>
    <row r="94" spans="1:7" ht="12.75" customHeight="1" x14ac:dyDescent="0.2">
      <c r="A94" s="34" t="s">
        <v>2138</v>
      </c>
      <c r="B94" s="34" t="s">
        <v>2466</v>
      </c>
      <c r="C94" s="34" t="s">
        <v>2140</v>
      </c>
      <c r="D94" s="35" t="str">
        <f>_xlfn.TEXTJOIN(" ",TRUE,LEFT(Tabela_FAW_aktivne[[#This Row],[ŠIFRA]],2),RIGHT(LEFT(Tabela_FAW_aktivne[[#This Row],[ŠIFRA]],4),2),RIGHT(LEFT(Tabela_FAW_aktivne[[#This Row],[ŠIFRA]],6),2))</f>
        <v>16 03 06</v>
      </c>
      <c r="E94" s="35" t="str">
        <f t="array" ref="E94">IF(INDEX(Tabela_seznam_klasifikacij[NEVAREN],MATCH(Tabela_FAW_aktivne[[#This Row],[Klasifikacija_delna]],LEFT(Tabela_seznam_klasifikacij[Klasifikacijska številka],8),0))="DA",_xlfn.TEXTJOIN("",TRUE,Tabela_FAW_aktivne[[#This Row],[Klasifikacija_delna]],"*"),Tabela_FAW_aktivne[[#This Row],[Klasifikacija_delna]])</f>
        <v>16 03 06</v>
      </c>
      <c r="F94" s="35" t="str">
        <f>INDEX(Tabela_glavno[Zbiranje EKOL],MATCH(Tabela_FAW_aktivne[[#This Row],[Klasifikacija]],Tabela_glavno[Klasifikacija],0))</f>
        <v>DA</v>
      </c>
      <c r="G94" s="35" t="str">
        <f>INDEX(Tabela_glavno[Dovoljen prevzem],MATCH(Tabela_FAW_aktivne[[#This Row],[Klasifikacija]],Tabela_glavno[Klasifikacija],0))</f>
        <v>DA - NI ODSTRANJEVANJA</v>
      </c>
    </row>
    <row r="95" spans="1:7" ht="12.75" customHeight="1" x14ac:dyDescent="0.2">
      <c r="A95" s="34" t="s">
        <v>2144</v>
      </c>
      <c r="B95" s="34" t="s">
        <v>2145</v>
      </c>
      <c r="C95" s="34" t="s">
        <v>2146</v>
      </c>
      <c r="D95" s="35" t="str">
        <f>_xlfn.TEXTJOIN(" ",TRUE,LEFT(Tabela_FAW_aktivne[[#This Row],[ŠIFRA]],2),RIGHT(LEFT(Tabela_FAW_aktivne[[#This Row],[ŠIFRA]],4),2),RIGHT(LEFT(Tabela_FAW_aktivne[[#This Row],[ŠIFRA]],6),2))</f>
        <v>16 05 06</v>
      </c>
      <c r="E95" s="35" t="str">
        <f t="array" ref="E95">IF(INDEX(Tabela_seznam_klasifikacij[NEVAREN],MATCH(Tabela_FAW_aktivne[[#This Row],[Klasifikacija_delna]],LEFT(Tabela_seznam_klasifikacij[Klasifikacijska številka],8),0))="DA",_xlfn.TEXTJOIN("",TRUE,Tabela_FAW_aktivne[[#This Row],[Klasifikacija_delna]],"*"),Tabela_FAW_aktivne[[#This Row],[Klasifikacija_delna]])</f>
        <v>16 05 06*</v>
      </c>
      <c r="F95" s="35" t="str">
        <f>INDEX(Tabela_glavno[Zbiranje EKOL],MATCH(Tabela_FAW_aktivne[[#This Row],[Klasifikacija]],Tabela_glavno[Klasifikacija],0))</f>
        <v>DA</v>
      </c>
      <c r="G95" s="35" t="str">
        <f>INDEX(Tabela_glavno[Dovoljen prevzem],MATCH(Tabela_FAW_aktivne[[#This Row],[Klasifikacija]],Tabela_glavno[Klasifikacija],0))</f>
        <v>DA</v>
      </c>
    </row>
    <row r="96" spans="1:7" ht="12.75" customHeight="1" x14ac:dyDescent="0.2">
      <c r="A96" s="34" t="s">
        <v>2147</v>
      </c>
      <c r="B96" s="34" t="s">
        <v>2148</v>
      </c>
      <c r="C96" s="34" t="s">
        <v>2149</v>
      </c>
      <c r="D96" s="35" t="str">
        <f>_xlfn.TEXTJOIN(" ",TRUE,LEFT(Tabela_FAW_aktivne[[#This Row],[ŠIFRA]],2),RIGHT(LEFT(Tabela_FAW_aktivne[[#This Row],[ŠIFRA]],4),2),RIGHT(LEFT(Tabela_FAW_aktivne[[#This Row],[ŠIFRA]],6),2))</f>
        <v>16 05 07</v>
      </c>
      <c r="E96" s="35" t="str">
        <f t="array" ref="E96">IF(INDEX(Tabela_seznam_klasifikacij[NEVAREN],MATCH(Tabela_FAW_aktivne[[#This Row],[Klasifikacija_delna]],LEFT(Tabela_seznam_klasifikacij[Klasifikacijska številka],8),0))="DA",_xlfn.TEXTJOIN("",TRUE,Tabela_FAW_aktivne[[#This Row],[Klasifikacija_delna]],"*"),Tabela_FAW_aktivne[[#This Row],[Klasifikacija_delna]])</f>
        <v>16 05 07*</v>
      </c>
      <c r="F96" s="35" t="str">
        <f>INDEX(Tabela_glavno[Zbiranje EKOL],MATCH(Tabela_FAW_aktivne[[#This Row],[Klasifikacija]],Tabela_glavno[Klasifikacija],0))</f>
        <v>DA</v>
      </c>
      <c r="G96" s="35" t="str">
        <f>INDEX(Tabela_glavno[Dovoljen prevzem],MATCH(Tabela_FAW_aktivne[[#This Row],[Klasifikacija]],Tabela_glavno[Klasifikacija],0))</f>
        <v>DA - NI ODSTRANJEVANJA</v>
      </c>
    </row>
    <row r="97" spans="1:7" ht="12.75" customHeight="1" x14ac:dyDescent="0.2">
      <c r="A97" s="34" t="s">
        <v>2150</v>
      </c>
      <c r="B97" s="34" t="s">
        <v>2151</v>
      </c>
      <c r="C97" s="34" t="s">
        <v>2152</v>
      </c>
      <c r="D97" s="35" t="str">
        <f>_xlfn.TEXTJOIN(" ",TRUE,LEFT(Tabela_FAW_aktivne[[#This Row],[ŠIFRA]],2),RIGHT(LEFT(Tabela_FAW_aktivne[[#This Row],[ŠIFRA]],4),2),RIGHT(LEFT(Tabela_FAW_aktivne[[#This Row],[ŠIFRA]],6),2))</f>
        <v>16 05 08</v>
      </c>
      <c r="E97" s="35" t="str">
        <f t="array" ref="E97">IF(INDEX(Tabela_seznam_klasifikacij[NEVAREN],MATCH(Tabela_FAW_aktivne[[#This Row],[Klasifikacija_delna]],LEFT(Tabela_seznam_klasifikacij[Klasifikacijska številka],8),0))="DA",_xlfn.TEXTJOIN("",TRUE,Tabela_FAW_aktivne[[#This Row],[Klasifikacija_delna]],"*"),Tabela_FAW_aktivne[[#This Row],[Klasifikacija_delna]])</f>
        <v>16 05 08*</v>
      </c>
      <c r="F97" s="35" t="str">
        <f>INDEX(Tabela_glavno[Zbiranje EKOL],MATCH(Tabela_FAW_aktivne[[#This Row],[Klasifikacija]],Tabela_glavno[Klasifikacija],0))</f>
        <v>DA</v>
      </c>
      <c r="G97" s="35" t="str">
        <f>INDEX(Tabela_glavno[Dovoljen prevzem],MATCH(Tabela_FAW_aktivne[[#This Row],[Klasifikacija]],Tabela_glavno[Klasifikacija],0))</f>
        <v>DA</v>
      </c>
    </row>
    <row r="98" spans="1:7" ht="12.75" customHeight="1" x14ac:dyDescent="0.2">
      <c r="A98" s="34" t="s">
        <v>2156</v>
      </c>
      <c r="B98" s="34" t="s">
        <v>2157</v>
      </c>
      <c r="C98" s="34" t="s">
        <v>2158</v>
      </c>
      <c r="D98" s="35" t="str">
        <f>_xlfn.TEXTJOIN(" ",TRUE,LEFT(Tabela_FAW_aktivne[[#This Row],[ŠIFRA]],2),RIGHT(LEFT(Tabela_FAW_aktivne[[#This Row],[ŠIFRA]],4),2),RIGHT(LEFT(Tabela_FAW_aktivne[[#This Row],[ŠIFRA]],6),2))</f>
        <v>16 06 01</v>
      </c>
      <c r="E98" s="35" t="str">
        <f t="array" ref="E98">IF(INDEX(Tabela_seznam_klasifikacij[NEVAREN],MATCH(Tabela_FAW_aktivne[[#This Row],[Klasifikacija_delna]],LEFT(Tabela_seznam_klasifikacij[Klasifikacijska številka],8),0))="DA",_xlfn.TEXTJOIN("",TRUE,Tabela_FAW_aktivne[[#This Row],[Klasifikacija_delna]],"*"),Tabela_FAW_aktivne[[#This Row],[Klasifikacija_delna]])</f>
        <v>16 06 01*</v>
      </c>
      <c r="F98" s="35" t="str">
        <f>INDEX(Tabela_glavno[Zbiranje EKOL],MATCH(Tabela_FAW_aktivne[[#This Row],[Klasifikacija]],Tabela_glavno[Klasifikacija],0))</f>
        <v>DA</v>
      </c>
      <c r="G98" s="35" t="str">
        <f>INDEX(Tabela_glavno[Dovoljen prevzem],MATCH(Tabela_FAW_aktivne[[#This Row],[Klasifikacija]],Tabela_glavno[Klasifikacija],0))</f>
        <v>DA</v>
      </c>
    </row>
    <row r="99" spans="1:7" ht="12.75" customHeight="1" x14ac:dyDescent="0.2">
      <c r="A99" s="34" t="s">
        <v>2169</v>
      </c>
      <c r="B99" s="34" t="s">
        <v>2170</v>
      </c>
      <c r="C99" s="34" t="s">
        <v>2467</v>
      </c>
      <c r="D99" s="35" t="str">
        <f>_xlfn.TEXTJOIN(" ",TRUE,LEFT(Tabela_FAW_aktivne[[#This Row],[ŠIFRA]],2),RIGHT(LEFT(Tabela_FAW_aktivne[[#This Row],[ŠIFRA]],4),2),RIGHT(LEFT(Tabela_FAW_aktivne[[#This Row],[ŠIFRA]],6),2))</f>
        <v>16 06 06</v>
      </c>
      <c r="E99" s="35" t="str">
        <f t="array" ref="E99">IF(INDEX(Tabela_seznam_klasifikacij[NEVAREN],MATCH(Tabela_FAW_aktivne[[#This Row],[Klasifikacija_delna]],LEFT(Tabela_seznam_klasifikacij[Klasifikacijska številka],8),0))="DA",_xlfn.TEXTJOIN("",TRUE,Tabela_FAW_aktivne[[#This Row],[Klasifikacija_delna]],"*"),Tabela_FAW_aktivne[[#This Row],[Klasifikacija_delna]])</f>
        <v>16 06 06*</v>
      </c>
      <c r="F99" s="35" t="str">
        <f>INDEX(Tabela_glavno[Zbiranje EKOL],MATCH(Tabela_FAW_aktivne[[#This Row],[Klasifikacija]],Tabela_glavno[Klasifikacija],0))</f>
        <v>DA</v>
      </c>
      <c r="G99" s="35" t="str">
        <f>INDEX(Tabela_glavno[Dovoljen prevzem],MATCH(Tabela_FAW_aktivne[[#This Row],[Klasifikacija]],Tabela_glavno[Klasifikacija],0))</f>
        <v>DA</v>
      </c>
    </row>
    <row r="100" spans="1:7" ht="12.75" customHeight="1" x14ac:dyDescent="0.2">
      <c r="A100" s="34" t="s">
        <v>2177</v>
      </c>
      <c r="B100" s="34" t="s">
        <v>2175</v>
      </c>
      <c r="C100" s="34" t="s">
        <v>2178</v>
      </c>
      <c r="D100" s="35" t="str">
        <f>_xlfn.TEXTJOIN(" ",TRUE,LEFT(Tabela_FAW_aktivne[[#This Row],[ŠIFRA]],2),RIGHT(LEFT(Tabela_FAW_aktivne[[#This Row],[ŠIFRA]],4),2),RIGHT(LEFT(Tabela_FAW_aktivne[[#This Row],[ŠIFRA]],6),2))</f>
        <v>16 07 09</v>
      </c>
      <c r="E100" s="35" t="str">
        <f t="array" ref="E100">IF(INDEX(Tabela_seznam_klasifikacij[NEVAREN],MATCH(Tabela_FAW_aktivne[[#This Row],[Klasifikacija_delna]],LEFT(Tabela_seznam_klasifikacij[Klasifikacijska številka],8),0))="DA",_xlfn.TEXTJOIN("",TRUE,Tabela_FAW_aktivne[[#This Row],[Klasifikacija_delna]],"*"),Tabela_FAW_aktivne[[#This Row],[Klasifikacija_delna]])</f>
        <v>16 07 09*</v>
      </c>
      <c r="F100" s="35" t="str">
        <f>INDEX(Tabela_glavno[Zbiranje EKOL],MATCH(Tabela_FAW_aktivne[[#This Row],[Klasifikacija]],Tabela_glavno[Klasifikacija],0))</f>
        <v>DA</v>
      </c>
      <c r="G100" s="35" t="str">
        <f>INDEX(Tabela_glavno[Dovoljen prevzem],MATCH(Tabela_FAW_aktivne[[#This Row],[Klasifikacija]],Tabela_glavno[Klasifikacija],0))</f>
        <v>DA</v>
      </c>
    </row>
    <row r="101" spans="1:7" ht="12.75" customHeight="1" x14ac:dyDescent="0.2">
      <c r="A101" s="34" t="s">
        <v>2185</v>
      </c>
      <c r="B101" s="34" t="s">
        <v>2186</v>
      </c>
      <c r="C101" s="34" t="s">
        <v>2187</v>
      </c>
      <c r="D101" s="35" t="str">
        <f>_xlfn.TEXTJOIN(" ",TRUE,LEFT(Tabela_FAW_aktivne[[#This Row],[ŠIFRA]],2),RIGHT(LEFT(Tabela_FAW_aktivne[[#This Row],[ŠIFRA]],4),2),RIGHT(LEFT(Tabela_FAW_aktivne[[#This Row],[ŠIFRA]],6),2))</f>
        <v>16 10 01</v>
      </c>
      <c r="E101" s="35" t="str">
        <f t="array" ref="E101">IF(INDEX(Tabela_seznam_klasifikacij[NEVAREN],MATCH(Tabela_FAW_aktivne[[#This Row],[Klasifikacija_delna]],LEFT(Tabela_seznam_klasifikacij[Klasifikacijska številka],8),0))="DA",_xlfn.TEXTJOIN("",TRUE,Tabela_FAW_aktivne[[#This Row],[Klasifikacija_delna]],"*"),Tabela_FAW_aktivne[[#This Row],[Klasifikacija_delna]])</f>
        <v>16 10 01*</v>
      </c>
      <c r="F101" s="35" t="str">
        <f>INDEX(Tabela_glavno[Zbiranje EKOL],MATCH(Tabela_FAW_aktivne[[#This Row],[Klasifikacija]],Tabela_glavno[Klasifikacija],0))</f>
        <v>DA</v>
      </c>
      <c r="G101" s="35" t="str">
        <f>INDEX(Tabela_glavno[Dovoljen prevzem],MATCH(Tabela_FAW_aktivne[[#This Row],[Klasifikacija]],Tabela_glavno[Klasifikacija],0))</f>
        <v>DA</v>
      </c>
    </row>
    <row r="102" spans="1:7" ht="12.75" customHeight="1" x14ac:dyDescent="0.2">
      <c r="A102" s="34" t="s">
        <v>2188</v>
      </c>
      <c r="B102" s="34" t="s">
        <v>2468</v>
      </c>
      <c r="C102" s="34" t="s">
        <v>2190</v>
      </c>
      <c r="D102" s="35" t="str">
        <f>_xlfn.TEXTJOIN(" ",TRUE,LEFT(Tabela_FAW_aktivne[[#This Row],[ŠIFRA]],2),RIGHT(LEFT(Tabela_FAW_aktivne[[#This Row],[ŠIFRA]],4),2),RIGHT(LEFT(Tabela_FAW_aktivne[[#This Row],[ŠIFRA]],6),2))</f>
        <v>16 10 02</v>
      </c>
      <c r="E102" s="35" t="str">
        <f t="array" ref="E102">IF(INDEX(Tabela_seznam_klasifikacij[NEVAREN],MATCH(Tabela_FAW_aktivne[[#This Row],[Klasifikacija_delna]],LEFT(Tabela_seznam_klasifikacij[Klasifikacijska številka],8),0))="DA",_xlfn.TEXTJOIN("",TRUE,Tabela_FAW_aktivne[[#This Row],[Klasifikacija_delna]],"*"),Tabela_FAW_aktivne[[#This Row],[Klasifikacija_delna]])</f>
        <v>16 10 02</v>
      </c>
      <c r="F102" s="35" t="str">
        <f>INDEX(Tabela_glavno[Zbiranje EKOL],MATCH(Tabela_FAW_aktivne[[#This Row],[Klasifikacija]],Tabela_glavno[Klasifikacija],0))</f>
        <v>NE</v>
      </c>
      <c r="G102" s="35" t="str">
        <f>INDEX(Tabela_glavno[Dovoljen prevzem],MATCH(Tabela_FAW_aktivne[[#This Row],[Klasifikacija]],Tabela_glavno[Klasifikacija],0))</f>
        <v>DA</v>
      </c>
    </row>
    <row r="103" spans="1:7" ht="12.75" customHeight="1" x14ac:dyDescent="0.2">
      <c r="A103" s="34" t="s">
        <v>2214</v>
      </c>
      <c r="B103" s="34" t="s">
        <v>2215</v>
      </c>
      <c r="C103" s="34" t="s">
        <v>1809</v>
      </c>
      <c r="D103" s="35" t="str">
        <f>_xlfn.TEXTJOIN(" ",TRUE,LEFT(Tabela_FAW_aktivne[[#This Row],[ŠIFRA]],2),RIGHT(LEFT(Tabela_FAW_aktivne[[#This Row],[ŠIFRA]],4),2),RIGHT(LEFT(Tabela_FAW_aktivne[[#This Row],[ŠIFRA]],6),2))</f>
        <v>18 01 10</v>
      </c>
      <c r="E103" s="35" t="str">
        <f t="array" ref="E103">IF(INDEX(Tabela_seznam_klasifikacij[NEVAREN],MATCH(Tabela_FAW_aktivne[[#This Row],[Klasifikacija_delna]],LEFT(Tabela_seznam_klasifikacij[Klasifikacijska številka],8),0))="DA",_xlfn.TEXTJOIN("",TRUE,Tabela_FAW_aktivne[[#This Row],[Klasifikacija_delna]],"*"),Tabela_FAW_aktivne[[#This Row],[Klasifikacija_delna]])</f>
        <v>18 01 10*</v>
      </c>
      <c r="F103" s="35" t="str">
        <f>INDEX(Tabela_glavno[Zbiranje EKOL],MATCH(Tabela_FAW_aktivne[[#This Row],[Klasifikacija]],Tabela_glavno[Klasifikacija],0))</f>
        <v>DA</v>
      </c>
      <c r="G103" s="35" t="str">
        <f>INDEX(Tabela_glavno[Dovoljen prevzem],MATCH(Tabela_FAW_aktivne[[#This Row],[Klasifikacija]],Tabela_glavno[Klasifikacija],0))</f>
        <v>DA</v>
      </c>
    </row>
    <row r="104" spans="1:7" ht="12.75" customHeight="1" x14ac:dyDescent="0.2">
      <c r="A104" s="34" t="s">
        <v>2234</v>
      </c>
      <c r="B104" s="34" t="s">
        <v>2235</v>
      </c>
      <c r="C104" s="34" t="s">
        <v>2469</v>
      </c>
      <c r="D104" s="35" t="str">
        <f>_xlfn.TEXTJOIN(" ",TRUE,LEFT(Tabela_FAW_aktivne[[#This Row],[ŠIFRA]],2),RIGHT(LEFT(Tabela_FAW_aktivne[[#This Row],[ŠIFRA]],4),2),RIGHT(LEFT(Tabela_FAW_aktivne[[#This Row],[ŠIFRA]],6),2))</f>
        <v>19 02 05</v>
      </c>
      <c r="E104" s="35" t="str">
        <f t="array" ref="E104">IF(INDEX(Tabela_seznam_klasifikacij[NEVAREN],MATCH(Tabela_FAW_aktivne[[#This Row],[Klasifikacija_delna]],LEFT(Tabela_seznam_klasifikacij[Klasifikacijska številka],8),0))="DA",_xlfn.TEXTJOIN("",TRUE,Tabela_FAW_aktivne[[#This Row],[Klasifikacija_delna]],"*"),Tabela_FAW_aktivne[[#This Row],[Klasifikacija_delna]])</f>
        <v>19 02 05*</v>
      </c>
      <c r="F104" s="35" t="str">
        <f>INDEX(Tabela_glavno[Zbiranje EKOL],MATCH(Tabela_FAW_aktivne[[#This Row],[Klasifikacija]],Tabela_glavno[Klasifikacija],0))</f>
        <v>DA</v>
      </c>
      <c r="G104" s="35" t="str">
        <f>INDEX(Tabela_glavno[Dovoljen prevzem],MATCH(Tabela_FAW_aktivne[[#This Row],[Klasifikacija]],Tabela_glavno[Klasifikacija],0))</f>
        <v>DA</v>
      </c>
    </row>
    <row r="105" spans="1:7" ht="12.75" customHeight="1" x14ac:dyDescent="0.2">
      <c r="A105" s="34" t="s">
        <v>2250</v>
      </c>
      <c r="B105" s="34" t="s">
        <v>1130</v>
      </c>
      <c r="C105" s="34" t="s">
        <v>2251</v>
      </c>
      <c r="D105" s="35" t="str">
        <f>_xlfn.TEXTJOIN(" ",TRUE,LEFT(Tabela_FAW_aktivne[[#This Row],[ŠIFRA]],2),RIGHT(LEFT(Tabela_FAW_aktivne[[#This Row],[ŠIFRA]],4),2),RIGHT(LEFT(Tabela_FAW_aktivne[[#This Row],[ŠIFRA]],6),2))</f>
        <v>19 08 02</v>
      </c>
      <c r="E105" s="35" t="str">
        <f t="array" ref="E105">IF(INDEX(Tabela_seznam_klasifikacij[NEVAREN],MATCH(Tabela_FAW_aktivne[[#This Row],[Klasifikacija_delna]],LEFT(Tabela_seznam_klasifikacij[Klasifikacijska številka],8),0))="DA",_xlfn.TEXTJOIN("",TRUE,Tabela_FAW_aktivne[[#This Row],[Klasifikacija_delna]],"*"),Tabela_FAW_aktivne[[#This Row],[Klasifikacija_delna]])</f>
        <v>19 08 02</v>
      </c>
      <c r="F105" s="35" t="str">
        <f>INDEX(Tabela_glavno[Zbiranje EKOL],MATCH(Tabela_FAW_aktivne[[#This Row],[Klasifikacija]],Tabela_glavno[Klasifikacija],0))</f>
        <v>DA</v>
      </c>
      <c r="G105" s="35" t="str">
        <f>INDEX(Tabela_glavno[Dovoljen prevzem],MATCH(Tabela_FAW_aktivne[[#This Row],[Klasifikacija]],Tabela_glavno[Klasifikacija],0))</f>
        <v>DA</v>
      </c>
    </row>
    <row r="106" spans="1:7" ht="12.75" customHeight="1" x14ac:dyDescent="0.2">
      <c r="A106" s="34" t="s">
        <v>2255</v>
      </c>
      <c r="B106" s="34" t="s">
        <v>2256</v>
      </c>
      <c r="C106" s="34" t="s">
        <v>1537</v>
      </c>
      <c r="D106" s="35" t="str">
        <f>_xlfn.TEXTJOIN(" ",TRUE,LEFT(Tabela_FAW_aktivne[[#This Row],[ŠIFRA]],2),RIGHT(LEFT(Tabela_FAW_aktivne[[#This Row],[ŠIFRA]],4),2),RIGHT(LEFT(Tabela_FAW_aktivne[[#This Row],[ŠIFRA]],6),2))</f>
        <v>19 08 05</v>
      </c>
      <c r="E106" s="35" t="str">
        <f t="array" ref="E106">IF(INDEX(Tabela_seznam_klasifikacij[NEVAREN],MATCH(Tabela_FAW_aktivne[[#This Row],[Klasifikacija_delna]],LEFT(Tabela_seznam_klasifikacij[Klasifikacijska številka],8),0))="DA",_xlfn.TEXTJOIN("",TRUE,Tabela_FAW_aktivne[[#This Row],[Klasifikacija_delna]],"*"),Tabela_FAW_aktivne[[#This Row],[Klasifikacija_delna]])</f>
        <v>19 08 05</v>
      </c>
      <c r="F106" s="35" t="str">
        <f>INDEX(Tabela_glavno[Zbiranje EKOL],MATCH(Tabela_FAW_aktivne[[#This Row],[Klasifikacija]],Tabela_glavno[Klasifikacija],0))</f>
        <v>DA</v>
      </c>
      <c r="G106" s="35" t="str">
        <f>INDEX(Tabela_glavno[Dovoljen prevzem],MATCH(Tabela_FAW_aktivne[[#This Row],[Klasifikacija]],Tabela_glavno[Klasifikacija],0))</f>
        <v>DA - NI ODSTRANJEVANJA</v>
      </c>
    </row>
    <row r="107" spans="1:7" ht="12.75" customHeight="1" x14ac:dyDescent="0.2">
      <c r="A107" s="34" t="s">
        <v>2257</v>
      </c>
      <c r="B107" s="34" t="s">
        <v>2258</v>
      </c>
      <c r="C107" s="34" t="s">
        <v>1515</v>
      </c>
      <c r="D107" s="35" t="str">
        <f>_xlfn.TEXTJOIN(" ",TRUE,LEFT(Tabela_FAW_aktivne[[#This Row],[ŠIFRA]],2),RIGHT(LEFT(Tabela_FAW_aktivne[[#This Row],[ŠIFRA]],4),2),RIGHT(LEFT(Tabela_FAW_aktivne[[#This Row],[ŠIFRA]],6),2))</f>
        <v>19 08 06</v>
      </c>
      <c r="E107" s="35" t="str">
        <f t="array" ref="E107">IF(INDEX(Tabela_seznam_klasifikacij[NEVAREN],MATCH(Tabela_FAW_aktivne[[#This Row],[Klasifikacija_delna]],LEFT(Tabela_seznam_klasifikacij[Klasifikacijska številka],8),0))="DA",_xlfn.TEXTJOIN("",TRUE,Tabela_FAW_aktivne[[#This Row],[Klasifikacija_delna]],"*"),Tabela_FAW_aktivne[[#This Row],[Klasifikacija_delna]])</f>
        <v>19 08 06*</v>
      </c>
      <c r="F107" s="35" t="str">
        <f>INDEX(Tabela_glavno[Zbiranje EKOL],MATCH(Tabela_FAW_aktivne[[#This Row],[Klasifikacija]],Tabela_glavno[Klasifikacija],0))</f>
        <v>DA</v>
      </c>
      <c r="G107" s="35" t="str">
        <f>INDEX(Tabela_glavno[Dovoljen prevzem],MATCH(Tabela_FAW_aktivne[[#This Row],[Klasifikacija]],Tabela_glavno[Klasifikacija],0))</f>
        <v>DA</v>
      </c>
    </row>
    <row r="108" spans="1:7" ht="12.75" customHeight="1" x14ac:dyDescent="0.2">
      <c r="A108" s="34" t="s">
        <v>2263</v>
      </c>
      <c r="B108" s="34" t="s">
        <v>2262</v>
      </c>
      <c r="C108" s="34" t="s">
        <v>2264</v>
      </c>
      <c r="D108" s="35" t="str">
        <f>_xlfn.TEXTJOIN(" ",TRUE,LEFT(Tabela_FAW_aktivne[[#This Row],[ŠIFRA]],2),RIGHT(LEFT(Tabela_FAW_aktivne[[#This Row],[ŠIFRA]],4),2),RIGHT(LEFT(Tabela_FAW_aktivne[[#This Row],[ŠIFRA]],6),2))</f>
        <v>19 08 09</v>
      </c>
      <c r="E108" s="35" t="str">
        <f t="array" ref="E108">IF(INDEX(Tabela_seznam_klasifikacij[NEVAREN],MATCH(Tabela_FAW_aktivne[[#This Row],[Klasifikacija_delna]],LEFT(Tabela_seznam_klasifikacij[Klasifikacijska številka],8),0))="DA",_xlfn.TEXTJOIN("",TRUE,Tabela_FAW_aktivne[[#This Row],[Klasifikacija_delna]],"*"),Tabela_FAW_aktivne[[#This Row],[Klasifikacija_delna]])</f>
        <v>19 08 09</v>
      </c>
      <c r="F108" s="35" t="str">
        <f>INDEX(Tabela_glavno[Zbiranje EKOL],MATCH(Tabela_FAW_aktivne[[#This Row],[Klasifikacija]],Tabela_glavno[Klasifikacija],0))</f>
        <v>DA</v>
      </c>
      <c r="G108" s="35" t="str">
        <f>INDEX(Tabela_glavno[Dovoljen prevzem],MATCH(Tabela_FAW_aktivne[[#This Row],[Klasifikacija]],Tabela_glavno[Klasifikacija],0))</f>
        <v>DA</v>
      </c>
    </row>
    <row r="109" spans="1:7" ht="12.75" customHeight="1" x14ac:dyDescent="0.2">
      <c r="A109" s="34" t="s">
        <v>2271</v>
      </c>
      <c r="B109" s="34" t="s">
        <v>2272</v>
      </c>
      <c r="C109" s="34" t="s">
        <v>2273</v>
      </c>
      <c r="D109" s="35" t="str">
        <f>_xlfn.TEXTJOIN(" ",TRUE,LEFT(Tabela_FAW_aktivne[[#This Row],[ŠIFRA]],2),RIGHT(LEFT(Tabela_FAW_aktivne[[#This Row],[ŠIFRA]],4),2),RIGHT(LEFT(Tabela_FAW_aktivne[[#This Row],[ŠIFRA]],6),2))</f>
        <v>19 08 13</v>
      </c>
      <c r="E109" s="35" t="str">
        <f t="array" ref="E109">IF(INDEX(Tabela_seznam_klasifikacij[NEVAREN],MATCH(Tabela_FAW_aktivne[[#This Row],[Klasifikacija_delna]],LEFT(Tabela_seznam_klasifikacij[Klasifikacijska številka],8),0))="DA",_xlfn.TEXTJOIN("",TRUE,Tabela_FAW_aktivne[[#This Row],[Klasifikacija_delna]],"*"),Tabela_FAW_aktivne[[#This Row],[Klasifikacija_delna]])</f>
        <v>19 08 13*</v>
      </c>
      <c r="F109" s="35" t="str">
        <f>INDEX(Tabela_glavno[Zbiranje EKOL],MATCH(Tabela_FAW_aktivne[[#This Row],[Klasifikacija]],Tabela_glavno[Klasifikacija],0))</f>
        <v>DA</v>
      </c>
      <c r="G109" s="35" t="str">
        <f>INDEX(Tabela_glavno[Dovoljen prevzem],MATCH(Tabela_FAW_aktivne[[#This Row],[Klasifikacija]],Tabela_glavno[Klasifikacija],0))</f>
        <v>DA</v>
      </c>
    </row>
    <row r="110" spans="1:7" ht="12.75" customHeight="1" x14ac:dyDescent="0.2">
      <c r="A110" s="34" t="s">
        <v>2275</v>
      </c>
      <c r="B110" s="34" t="s">
        <v>2276</v>
      </c>
      <c r="C110" s="34" t="s">
        <v>2277</v>
      </c>
      <c r="D110" s="35" t="str">
        <f>_xlfn.TEXTJOIN(" ",TRUE,LEFT(Tabela_FAW_aktivne[[#This Row],[ŠIFRA]],2),RIGHT(LEFT(Tabela_FAW_aktivne[[#This Row],[ŠIFRA]],4),2),RIGHT(LEFT(Tabela_FAW_aktivne[[#This Row],[ŠIFRA]],6),2))</f>
        <v>19 08 14</v>
      </c>
      <c r="E110" s="35" t="str">
        <f t="array" ref="E110">IF(INDEX(Tabela_seznam_klasifikacij[NEVAREN],MATCH(Tabela_FAW_aktivne[[#This Row],[Klasifikacija_delna]],LEFT(Tabela_seznam_klasifikacij[Klasifikacijska številka],8),0))="DA",_xlfn.TEXTJOIN("",TRUE,Tabela_FAW_aktivne[[#This Row],[Klasifikacija_delna]],"*"),Tabela_FAW_aktivne[[#This Row],[Klasifikacija_delna]])</f>
        <v>19 08 14</v>
      </c>
      <c r="F110" s="35" t="str">
        <f>INDEX(Tabela_glavno[Zbiranje EKOL],MATCH(Tabela_FAW_aktivne[[#This Row],[Klasifikacija]],Tabela_glavno[Klasifikacija],0))</f>
        <v>DA</v>
      </c>
      <c r="G110" s="35" t="str">
        <f>INDEX(Tabela_glavno[Dovoljen prevzem],MATCH(Tabela_FAW_aktivne[[#This Row],[Klasifikacija]],Tabela_glavno[Klasifikacija],0))</f>
        <v>DA - NI ODSTRANJEVANJA</v>
      </c>
    </row>
    <row r="111" spans="1:7" ht="12.75" customHeight="1" x14ac:dyDescent="0.2">
      <c r="A111" s="34" t="s">
        <v>2281</v>
      </c>
      <c r="B111" s="34" t="s">
        <v>2282</v>
      </c>
      <c r="C111" s="34" t="s">
        <v>2273</v>
      </c>
      <c r="D111" s="35" t="str">
        <f>_xlfn.TEXTJOIN(" ",TRUE,LEFT(Tabela_FAW_aktivne[[#This Row],[ŠIFRA]],2),RIGHT(LEFT(Tabela_FAW_aktivne[[#This Row],[ŠIFRA]],4),2),RIGHT(LEFT(Tabela_FAW_aktivne[[#This Row],[ŠIFRA]],6),2))</f>
        <v>19 09 05</v>
      </c>
      <c r="E111" s="35" t="str">
        <f t="array" ref="E111">IF(INDEX(Tabela_seznam_klasifikacij[NEVAREN],MATCH(Tabela_FAW_aktivne[[#This Row],[Klasifikacija_delna]],LEFT(Tabela_seznam_klasifikacij[Klasifikacijska številka],8),0))="DA",_xlfn.TEXTJOIN("",TRUE,Tabela_FAW_aktivne[[#This Row],[Klasifikacija_delna]],"*"),Tabela_FAW_aktivne[[#This Row],[Klasifikacija_delna]])</f>
        <v>19 09 05</v>
      </c>
      <c r="F111" s="35" t="str">
        <f>INDEX(Tabela_glavno[Zbiranje EKOL],MATCH(Tabela_FAW_aktivne[[#This Row],[Klasifikacija]],Tabela_glavno[Klasifikacija],0))</f>
        <v>DA</v>
      </c>
      <c r="G111" s="35" t="str">
        <f>INDEX(Tabela_glavno[Dovoljen prevzem],MATCH(Tabela_FAW_aktivne[[#This Row],[Klasifikacija]],Tabela_glavno[Klasifikacija],0))</f>
        <v>DA</v>
      </c>
    </row>
    <row r="112" spans="1:7" ht="12.75" customHeight="1" x14ac:dyDescent="0.2">
      <c r="A112" s="34" t="s">
        <v>2291</v>
      </c>
      <c r="B112" s="34" t="s">
        <v>986</v>
      </c>
      <c r="C112" s="34" t="s">
        <v>2292</v>
      </c>
      <c r="D112" s="35" t="str">
        <f>_xlfn.TEXTJOIN(" ",TRUE,LEFT(Tabela_FAW_aktivne[[#This Row],[ŠIFRA]],2),RIGHT(LEFT(Tabela_FAW_aktivne[[#This Row],[ŠIFRA]],4),2),RIGHT(LEFT(Tabela_FAW_aktivne[[#This Row],[ŠIFRA]],6),2))</f>
        <v>19 12 02</v>
      </c>
      <c r="E112" s="35" t="str">
        <f t="array" ref="E112">IF(INDEX(Tabela_seznam_klasifikacij[NEVAREN],MATCH(Tabela_FAW_aktivne[[#This Row],[Klasifikacija_delna]],LEFT(Tabela_seznam_klasifikacij[Klasifikacijska številka],8),0))="DA",_xlfn.TEXTJOIN("",TRUE,Tabela_FAW_aktivne[[#This Row],[Klasifikacija_delna]],"*"),Tabela_FAW_aktivne[[#This Row],[Klasifikacija_delna]])</f>
        <v>19 12 02</v>
      </c>
      <c r="F112" s="35" t="str">
        <f>INDEX(Tabela_glavno[Zbiranje EKOL],MATCH(Tabela_FAW_aktivne[[#This Row],[Klasifikacija]],Tabela_glavno[Klasifikacija],0))</f>
        <v>DA</v>
      </c>
      <c r="G112" s="35" t="str">
        <f>INDEX(Tabela_glavno[Dovoljen prevzem],MATCH(Tabela_FAW_aktivne[[#This Row],[Klasifikacija]],Tabela_glavno[Klasifikacija],0))</f>
        <v>DA</v>
      </c>
    </row>
    <row r="113" spans="1:7" ht="12.75" customHeight="1" x14ac:dyDescent="0.2">
      <c r="A113" s="34" t="s">
        <v>2295</v>
      </c>
      <c r="B113" s="34" t="s">
        <v>2296</v>
      </c>
      <c r="C113" s="34" t="s">
        <v>2297</v>
      </c>
      <c r="D113" s="35" t="str">
        <f>_xlfn.TEXTJOIN(" ",TRUE,LEFT(Tabela_FAW_aktivne[[#This Row],[ŠIFRA]],2),RIGHT(LEFT(Tabela_FAW_aktivne[[#This Row],[ŠIFRA]],4),2),RIGHT(LEFT(Tabela_FAW_aktivne[[#This Row],[ŠIFRA]],6),2))</f>
        <v>19 12 04</v>
      </c>
      <c r="E113" s="35" t="str">
        <f t="array" ref="E113">IF(INDEX(Tabela_seznam_klasifikacij[NEVAREN],MATCH(Tabela_FAW_aktivne[[#This Row],[Klasifikacija_delna]],LEFT(Tabela_seznam_klasifikacij[Klasifikacijska številka],8),0))="DA",_xlfn.TEXTJOIN("",TRUE,Tabela_FAW_aktivne[[#This Row],[Klasifikacija_delna]],"*"),Tabela_FAW_aktivne[[#This Row],[Klasifikacija_delna]])</f>
        <v>19 12 04</v>
      </c>
      <c r="F113" s="35" t="str">
        <f>INDEX(Tabela_glavno[Zbiranje EKOL],MATCH(Tabela_FAW_aktivne[[#This Row],[Klasifikacija]],Tabela_glavno[Klasifikacija],0))</f>
        <v>DA</v>
      </c>
      <c r="G113" s="35" t="str">
        <f>INDEX(Tabela_glavno[Dovoljen prevzem],MATCH(Tabela_FAW_aktivne[[#This Row],[Klasifikacija]],Tabela_glavno[Klasifikacija],0))</f>
        <v>DA</v>
      </c>
    </row>
    <row r="114" spans="1:7" ht="12.75" customHeight="1" x14ac:dyDescent="0.2">
      <c r="A114" s="34" t="s">
        <v>2339</v>
      </c>
      <c r="B114" s="34" t="s">
        <v>2336</v>
      </c>
      <c r="C114" s="34" t="s">
        <v>1753</v>
      </c>
      <c r="D114" s="35" t="str">
        <f>_xlfn.TEXTJOIN(" ",TRUE,LEFT(Tabela_FAW_aktivne[[#This Row],[ŠIFRA]],2),RIGHT(LEFT(Tabela_FAW_aktivne[[#This Row],[ŠIFRA]],4),2),RIGHT(LEFT(Tabela_FAW_aktivne[[#This Row],[ŠIFRA]],6),2))</f>
        <v>20 01 25</v>
      </c>
      <c r="E114" s="35" t="str">
        <f t="array" ref="E114">IF(INDEX(Tabela_seznam_klasifikacij[NEVAREN],MATCH(Tabela_FAW_aktivne[[#This Row],[Klasifikacija_delna]],LEFT(Tabela_seznam_klasifikacij[Klasifikacijska številka],8),0))="DA",_xlfn.TEXTJOIN("",TRUE,Tabela_FAW_aktivne[[#This Row],[Klasifikacija_delna]],"*"),Tabela_FAW_aktivne[[#This Row],[Klasifikacija_delna]])</f>
        <v>20 01 25</v>
      </c>
      <c r="F114" s="35" t="str">
        <f>INDEX(Tabela_glavno[Zbiranje EKOL],MATCH(Tabela_FAW_aktivne[[#This Row],[Klasifikacija]],Tabela_glavno[Klasifikacija],0))</f>
        <v>DA</v>
      </c>
      <c r="G114" s="35" t="str">
        <f>INDEX(Tabela_glavno[Dovoljen prevzem],MATCH(Tabela_FAW_aktivne[[#This Row],[Klasifikacija]],Tabela_glavno[Klasifikacija],0))</f>
        <v>DA</v>
      </c>
    </row>
    <row r="115" spans="1:7" ht="12.75" customHeight="1" x14ac:dyDescent="0.2"/>
    <row r="116" spans="1:7" ht="12.75" customHeight="1" x14ac:dyDescent="0.2"/>
    <row r="117" spans="1:7" ht="12.75" customHeight="1" x14ac:dyDescent="0.2"/>
    <row r="118" spans="1:7" ht="12.75" customHeight="1" x14ac:dyDescent="0.2"/>
    <row r="119" spans="1:7" ht="12.75" customHeight="1" x14ac:dyDescent="0.2"/>
    <row r="120" spans="1:7" ht="12.75" customHeight="1" x14ac:dyDescent="0.2"/>
    <row r="121" spans="1:7" ht="12.75" customHeight="1" x14ac:dyDescent="0.2"/>
    <row r="122" spans="1:7" ht="12.75" customHeight="1" x14ac:dyDescent="0.2"/>
    <row r="123" spans="1:7" ht="12.75" customHeight="1" x14ac:dyDescent="0.2"/>
    <row r="124" spans="1:7" ht="12.75" customHeight="1" x14ac:dyDescent="0.2"/>
    <row r="125" spans="1:7" ht="12.75" customHeight="1" x14ac:dyDescent="0.2"/>
    <row r="126" spans="1:7" ht="12.75" customHeight="1" x14ac:dyDescent="0.2"/>
    <row r="127" spans="1:7" ht="12.75" customHeight="1" x14ac:dyDescent="0.2"/>
    <row r="128" spans="1:7"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sheetData>
  <sheetProtection autoFilter="0"/>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DDA4-2A70-40D0-9CDD-393F1DD5E753}">
  <dimension ref="A1:G400"/>
  <sheetViews>
    <sheetView workbookViewId="0">
      <pane ySplit="1" topLeftCell="A2" activePane="bottomLeft" state="frozen"/>
      <selection activeCell="C30" sqref="C30"/>
      <selection pane="bottomLeft" activeCell="C15" sqref="C15"/>
    </sheetView>
  </sheetViews>
  <sheetFormatPr defaultRowHeight="12.75" x14ac:dyDescent="0.2"/>
  <cols>
    <col min="1" max="1" width="10.5703125" style="22" bestFit="1" customWidth="1"/>
    <col min="2" max="2" width="39.28515625" style="22" bestFit="1" customWidth="1"/>
    <col min="3" max="3" width="42.42578125" style="22" bestFit="1" customWidth="1"/>
    <col min="4" max="4" width="17.7109375" style="22" customWidth="1"/>
    <col min="5" max="5" width="13.140625" style="22" customWidth="1"/>
    <col min="6" max="6" width="18.7109375" style="22" customWidth="1"/>
    <col min="7" max="7" width="16.5703125" style="22" customWidth="1"/>
    <col min="8" max="256" width="9.28515625" style="22"/>
    <col min="257" max="257" width="10.5703125" style="22" bestFit="1" customWidth="1"/>
    <col min="258" max="258" width="39.28515625" style="22" bestFit="1" customWidth="1"/>
    <col min="259" max="259" width="42.42578125" style="22" bestFit="1" customWidth="1"/>
    <col min="260" max="512" width="9.28515625" style="22"/>
    <col min="513" max="513" width="10.5703125" style="22" bestFit="1" customWidth="1"/>
    <col min="514" max="514" width="39.28515625" style="22" bestFit="1" customWidth="1"/>
    <col min="515" max="515" width="42.42578125" style="22" bestFit="1" customWidth="1"/>
    <col min="516" max="768" width="9.28515625" style="22"/>
    <col min="769" max="769" width="10.5703125" style="22" bestFit="1" customWidth="1"/>
    <col min="770" max="770" width="39.28515625" style="22" bestFit="1" customWidth="1"/>
    <col min="771" max="771" width="42.42578125" style="22" bestFit="1" customWidth="1"/>
    <col min="772" max="1024" width="9.28515625" style="22"/>
    <col min="1025" max="1025" width="10.5703125" style="22" bestFit="1" customWidth="1"/>
    <col min="1026" max="1026" width="39.28515625" style="22" bestFit="1" customWidth="1"/>
    <col min="1027" max="1027" width="42.42578125" style="22" bestFit="1" customWidth="1"/>
    <col min="1028" max="1280" width="9.28515625" style="22"/>
    <col min="1281" max="1281" width="10.5703125" style="22" bestFit="1" customWidth="1"/>
    <col min="1282" max="1282" width="39.28515625" style="22" bestFit="1" customWidth="1"/>
    <col min="1283" max="1283" width="42.42578125" style="22" bestFit="1" customWidth="1"/>
    <col min="1284" max="1536" width="9.28515625" style="22"/>
    <col min="1537" max="1537" width="10.5703125" style="22" bestFit="1" customWidth="1"/>
    <col min="1538" max="1538" width="39.28515625" style="22" bestFit="1" customWidth="1"/>
    <col min="1539" max="1539" width="42.42578125" style="22" bestFit="1" customWidth="1"/>
    <col min="1540" max="1792" width="9.28515625" style="22"/>
    <col min="1793" max="1793" width="10.5703125" style="22" bestFit="1" customWidth="1"/>
    <col min="1794" max="1794" width="39.28515625" style="22" bestFit="1" customWidth="1"/>
    <col min="1795" max="1795" width="42.42578125" style="22" bestFit="1" customWidth="1"/>
    <col min="1796" max="2048" width="9.28515625" style="22"/>
    <col min="2049" max="2049" width="10.5703125" style="22" bestFit="1" customWidth="1"/>
    <col min="2050" max="2050" width="39.28515625" style="22" bestFit="1" customWidth="1"/>
    <col min="2051" max="2051" width="42.42578125" style="22" bestFit="1" customWidth="1"/>
    <col min="2052" max="2304" width="9.28515625" style="22"/>
    <col min="2305" max="2305" width="10.5703125" style="22" bestFit="1" customWidth="1"/>
    <col min="2306" max="2306" width="39.28515625" style="22" bestFit="1" customWidth="1"/>
    <col min="2307" max="2307" width="42.42578125" style="22" bestFit="1" customWidth="1"/>
    <col min="2308" max="2560" width="9.28515625" style="22"/>
    <col min="2561" max="2561" width="10.5703125" style="22" bestFit="1" customWidth="1"/>
    <col min="2562" max="2562" width="39.28515625" style="22" bestFit="1" customWidth="1"/>
    <col min="2563" max="2563" width="42.42578125" style="22" bestFit="1" customWidth="1"/>
    <col min="2564" max="2816" width="9.28515625" style="22"/>
    <col min="2817" max="2817" width="10.5703125" style="22" bestFit="1" customWidth="1"/>
    <col min="2818" max="2818" width="39.28515625" style="22" bestFit="1" customWidth="1"/>
    <col min="2819" max="2819" width="42.42578125" style="22" bestFit="1" customWidth="1"/>
    <col min="2820" max="3072" width="9.28515625" style="22"/>
    <col min="3073" max="3073" width="10.5703125" style="22" bestFit="1" customWidth="1"/>
    <col min="3074" max="3074" width="39.28515625" style="22" bestFit="1" customWidth="1"/>
    <col min="3075" max="3075" width="42.42578125" style="22" bestFit="1" customWidth="1"/>
    <col min="3076" max="3328" width="9.28515625" style="22"/>
    <col min="3329" max="3329" width="10.5703125" style="22" bestFit="1" customWidth="1"/>
    <col min="3330" max="3330" width="39.28515625" style="22" bestFit="1" customWidth="1"/>
    <col min="3331" max="3331" width="42.42578125" style="22" bestFit="1" customWidth="1"/>
    <col min="3332" max="3584" width="9.28515625" style="22"/>
    <col min="3585" max="3585" width="10.5703125" style="22" bestFit="1" customWidth="1"/>
    <col min="3586" max="3586" width="39.28515625" style="22" bestFit="1" customWidth="1"/>
    <col min="3587" max="3587" width="42.42578125" style="22" bestFit="1" customWidth="1"/>
    <col min="3588" max="3840" width="9.28515625" style="22"/>
    <col min="3841" max="3841" width="10.5703125" style="22" bestFit="1" customWidth="1"/>
    <col min="3842" max="3842" width="39.28515625" style="22" bestFit="1" customWidth="1"/>
    <col min="3843" max="3843" width="42.42578125" style="22" bestFit="1" customWidth="1"/>
    <col min="3844" max="4096" width="9.28515625" style="22"/>
    <col min="4097" max="4097" width="10.5703125" style="22" bestFit="1" customWidth="1"/>
    <col min="4098" max="4098" width="39.28515625" style="22" bestFit="1" customWidth="1"/>
    <col min="4099" max="4099" width="42.42578125" style="22" bestFit="1" customWidth="1"/>
    <col min="4100" max="4352" width="9.28515625" style="22"/>
    <col min="4353" max="4353" width="10.5703125" style="22" bestFit="1" customWidth="1"/>
    <col min="4354" max="4354" width="39.28515625" style="22" bestFit="1" customWidth="1"/>
    <col min="4355" max="4355" width="42.42578125" style="22" bestFit="1" customWidth="1"/>
    <col min="4356" max="4608" width="9.28515625" style="22"/>
    <col min="4609" max="4609" width="10.5703125" style="22" bestFit="1" customWidth="1"/>
    <col min="4610" max="4610" width="39.28515625" style="22" bestFit="1" customWidth="1"/>
    <col min="4611" max="4611" width="42.42578125" style="22" bestFit="1" customWidth="1"/>
    <col min="4612" max="4864" width="9.28515625" style="22"/>
    <col min="4865" max="4865" width="10.5703125" style="22" bestFit="1" customWidth="1"/>
    <col min="4866" max="4866" width="39.28515625" style="22" bestFit="1" customWidth="1"/>
    <col min="4867" max="4867" width="42.42578125" style="22" bestFit="1" customWidth="1"/>
    <col min="4868" max="5120" width="9.28515625" style="22"/>
    <col min="5121" max="5121" width="10.5703125" style="22" bestFit="1" customWidth="1"/>
    <col min="5122" max="5122" width="39.28515625" style="22" bestFit="1" customWidth="1"/>
    <col min="5123" max="5123" width="42.42578125" style="22" bestFit="1" customWidth="1"/>
    <col min="5124" max="5376" width="9.28515625" style="22"/>
    <col min="5377" max="5377" width="10.5703125" style="22" bestFit="1" customWidth="1"/>
    <col min="5378" max="5378" width="39.28515625" style="22" bestFit="1" customWidth="1"/>
    <col min="5379" max="5379" width="42.42578125" style="22" bestFit="1" customWidth="1"/>
    <col min="5380" max="5632" width="9.28515625" style="22"/>
    <col min="5633" max="5633" width="10.5703125" style="22" bestFit="1" customWidth="1"/>
    <col min="5634" max="5634" width="39.28515625" style="22" bestFit="1" customWidth="1"/>
    <col min="5635" max="5635" width="42.42578125" style="22" bestFit="1" customWidth="1"/>
    <col min="5636" max="5888" width="9.28515625" style="22"/>
    <col min="5889" max="5889" width="10.5703125" style="22" bestFit="1" customWidth="1"/>
    <col min="5890" max="5890" width="39.28515625" style="22" bestFit="1" customWidth="1"/>
    <col min="5891" max="5891" width="42.42578125" style="22" bestFit="1" customWidth="1"/>
    <col min="5892" max="6144" width="9.28515625" style="22"/>
    <col min="6145" max="6145" width="10.5703125" style="22" bestFit="1" customWidth="1"/>
    <col min="6146" max="6146" width="39.28515625" style="22" bestFit="1" customWidth="1"/>
    <col min="6147" max="6147" width="42.42578125" style="22" bestFit="1" customWidth="1"/>
    <col min="6148" max="6400" width="9.28515625" style="22"/>
    <col min="6401" max="6401" width="10.5703125" style="22" bestFit="1" customWidth="1"/>
    <col min="6402" max="6402" width="39.28515625" style="22" bestFit="1" customWidth="1"/>
    <col min="6403" max="6403" width="42.42578125" style="22" bestFit="1" customWidth="1"/>
    <col min="6404" max="6656" width="9.28515625" style="22"/>
    <col min="6657" max="6657" width="10.5703125" style="22" bestFit="1" customWidth="1"/>
    <col min="6658" max="6658" width="39.28515625" style="22" bestFit="1" customWidth="1"/>
    <col min="6659" max="6659" width="42.42578125" style="22" bestFit="1" customWidth="1"/>
    <col min="6660" max="6912" width="9.28515625" style="22"/>
    <col min="6913" max="6913" width="10.5703125" style="22" bestFit="1" customWidth="1"/>
    <col min="6914" max="6914" width="39.28515625" style="22" bestFit="1" customWidth="1"/>
    <col min="6915" max="6915" width="42.42578125" style="22" bestFit="1" customWidth="1"/>
    <col min="6916" max="7168" width="9.28515625" style="22"/>
    <col min="7169" max="7169" width="10.5703125" style="22" bestFit="1" customWidth="1"/>
    <col min="7170" max="7170" width="39.28515625" style="22" bestFit="1" customWidth="1"/>
    <col min="7171" max="7171" width="42.42578125" style="22" bestFit="1" customWidth="1"/>
    <col min="7172" max="7424" width="9.28515625" style="22"/>
    <col min="7425" max="7425" width="10.5703125" style="22" bestFit="1" customWidth="1"/>
    <col min="7426" max="7426" width="39.28515625" style="22" bestFit="1" customWidth="1"/>
    <col min="7427" max="7427" width="42.42578125" style="22" bestFit="1" customWidth="1"/>
    <col min="7428" max="7680" width="9.28515625" style="22"/>
    <col min="7681" max="7681" width="10.5703125" style="22" bestFit="1" customWidth="1"/>
    <col min="7682" max="7682" width="39.28515625" style="22" bestFit="1" customWidth="1"/>
    <col min="7683" max="7683" width="42.42578125" style="22" bestFit="1" customWidth="1"/>
    <col min="7684" max="7936" width="9.28515625" style="22"/>
    <col min="7937" max="7937" width="10.5703125" style="22" bestFit="1" customWidth="1"/>
    <col min="7938" max="7938" width="39.28515625" style="22" bestFit="1" customWidth="1"/>
    <col min="7939" max="7939" width="42.42578125" style="22" bestFit="1" customWidth="1"/>
    <col min="7940" max="8192" width="9.28515625" style="22"/>
    <col min="8193" max="8193" width="10.5703125" style="22" bestFit="1" customWidth="1"/>
    <col min="8194" max="8194" width="39.28515625" style="22" bestFit="1" customWidth="1"/>
    <col min="8195" max="8195" width="42.42578125" style="22" bestFit="1" customWidth="1"/>
    <col min="8196" max="8448" width="9.28515625" style="22"/>
    <col min="8449" max="8449" width="10.5703125" style="22" bestFit="1" customWidth="1"/>
    <col min="8450" max="8450" width="39.28515625" style="22" bestFit="1" customWidth="1"/>
    <col min="8451" max="8451" width="42.42578125" style="22" bestFit="1" customWidth="1"/>
    <col min="8452" max="8704" width="9.28515625" style="22"/>
    <col min="8705" max="8705" width="10.5703125" style="22" bestFit="1" customWidth="1"/>
    <col min="8706" max="8706" width="39.28515625" style="22" bestFit="1" customWidth="1"/>
    <col min="8707" max="8707" width="42.42578125" style="22" bestFit="1" customWidth="1"/>
    <col min="8708" max="8960" width="9.28515625" style="22"/>
    <col min="8961" max="8961" width="10.5703125" style="22" bestFit="1" customWidth="1"/>
    <col min="8962" max="8962" width="39.28515625" style="22" bestFit="1" customWidth="1"/>
    <col min="8963" max="8963" width="42.42578125" style="22" bestFit="1" customWidth="1"/>
    <col min="8964" max="9216" width="9.28515625" style="22"/>
    <col min="9217" max="9217" width="10.5703125" style="22" bestFit="1" customWidth="1"/>
    <col min="9218" max="9218" width="39.28515625" style="22" bestFit="1" customWidth="1"/>
    <col min="9219" max="9219" width="42.42578125" style="22" bestFit="1" customWidth="1"/>
    <col min="9220" max="9472" width="9.28515625" style="22"/>
    <col min="9473" max="9473" width="10.5703125" style="22" bestFit="1" customWidth="1"/>
    <col min="9474" max="9474" width="39.28515625" style="22" bestFit="1" customWidth="1"/>
    <col min="9475" max="9475" width="42.42578125" style="22" bestFit="1" customWidth="1"/>
    <col min="9476" max="9728" width="9.28515625" style="22"/>
    <col min="9729" max="9729" width="10.5703125" style="22" bestFit="1" customWidth="1"/>
    <col min="9730" max="9730" width="39.28515625" style="22" bestFit="1" customWidth="1"/>
    <col min="9731" max="9731" width="42.42578125" style="22" bestFit="1" customWidth="1"/>
    <col min="9732" max="9984" width="9.28515625" style="22"/>
    <col min="9985" max="9985" width="10.5703125" style="22" bestFit="1" customWidth="1"/>
    <col min="9986" max="9986" width="39.28515625" style="22" bestFit="1" customWidth="1"/>
    <col min="9987" max="9987" width="42.42578125" style="22" bestFit="1" customWidth="1"/>
    <col min="9988" max="10240" width="9.28515625" style="22"/>
    <col min="10241" max="10241" width="10.5703125" style="22" bestFit="1" customWidth="1"/>
    <col min="10242" max="10242" width="39.28515625" style="22" bestFit="1" customWidth="1"/>
    <col min="10243" max="10243" width="42.42578125" style="22" bestFit="1" customWidth="1"/>
    <col min="10244" max="10496" width="9.28515625" style="22"/>
    <col min="10497" max="10497" width="10.5703125" style="22" bestFit="1" customWidth="1"/>
    <col min="10498" max="10498" width="39.28515625" style="22" bestFit="1" customWidth="1"/>
    <col min="10499" max="10499" width="42.42578125" style="22" bestFit="1" customWidth="1"/>
    <col min="10500" max="10752" width="9.28515625" style="22"/>
    <col min="10753" max="10753" width="10.5703125" style="22" bestFit="1" customWidth="1"/>
    <col min="10754" max="10754" width="39.28515625" style="22" bestFit="1" customWidth="1"/>
    <col min="10755" max="10755" width="42.42578125" style="22" bestFit="1" customWidth="1"/>
    <col min="10756" max="11008" width="9.28515625" style="22"/>
    <col min="11009" max="11009" width="10.5703125" style="22" bestFit="1" customWidth="1"/>
    <col min="11010" max="11010" width="39.28515625" style="22" bestFit="1" customWidth="1"/>
    <col min="11011" max="11011" width="42.42578125" style="22" bestFit="1" customWidth="1"/>
    <col min="11012" max="11264" width="9.28515625" style="22"/>
    <col min="11265" max="11265" width="10.5703125" style="22" bestFit="1" customWidth="1"/>
    <col min="11266" max="11266" width="39.28515625" style="22" bestFit="1" customWidth="1"/>
    <col min="11267" max="11267" width="42.42578125" style="22" bestFit="1" customWidth="1"/>
    <col min="11268" max="11520" width="9.28515625" style="22"/>
    <col min="11521" max="11521" width="10.5703125" style="22" bestFit="1" customWidth="1"/>
    <col min="11522" max="11522" width="39.28515625" style="22" bestFit="1" customWidth="1"/>
    <col min="11523" max="11523" width="42.42578125" style="22" bestFit="1" customWidth="1"/>
    <col min="11524" max="11776" width="9.28515625" style="22"/>
    <col min="11777" max="11777" width="10.5703125" style="22" bestFit="1" customWidth="1"/>
    <col min="11778" max="11778" width="39.28515625" style="22" bestFit="1" customWidth="1"/>
    <col min="11779" max="11779" width="42.42578125" style="22" bestFit="1" customWidth="1"/>
    <col min="11780" max="12032" width="9.28515625" style="22"/>
    <col min="12033" max="12033" width="10.5703125" style="22" bestFit="1" customWidth="1"/>
    <col min="12034" max="12034" width="39.28515625" style="22" bestFit="1" customWidth="1"/>
    <col min="12035" max="12035" width="42.42578125" style="22" bestFit="1" customWidth="1"/>
    <col min="12036" max="12288" width="9.28515625" style="22"/>
    <col min="12289" max="12289" width="10.5703125" style="22" bestFit="1" customWidth="1"/>
    <col min="12290" max="12290" width="39.28515625" style="22" bestFit="1" customWidth="1"/>
    <col min="12291" max="12291" width="42.42578125" style="22" bestFit="1" customWidth="1"/>
    <col min="12292" max="12544" width="9.28515625" style="22"/>
    <col min="12545" max="12545" width="10.5703125" style="22" bestFit="1" customWidth="1"/>
    <col min="12546" max="12546" width="39.28515625" style="22" bestFit="1" customWidth="1"/>
    <col min="12547" max="12547" width="42.42578125" style="22" bestFit="1" customWidth="1"/>
    <col min="12548" max="12800" width="9.28515625" style="22"/>
    <col min="12801" max="12801" width="10.5703125" style="22" bestFit="1" customWidth="1"/>
    <col min="12802" max="12802" width="39.28515625" style="22" bestFit="1" customWidth="1"/>
    <col min="12803" max="12803" width="42.42578125" style="22" bestFit="1" customWidth="1"/>
    <col min="12804" max="13056" width="9.28515625" style="22"/>
    <col min="13057" max="13057" width="10.5703125" style="22" bestFit="1" customWidth="1"/>
    <col min="13058" max="13058" width="39.28515625" style="22" bestFit="1" customWidth="1"/>
    <col min="13059" max="13059" width="42.42578125" style="22" bestFit="1" customWidth="1"/>
    <col min="13060" max="13312" width="9.28515625" style="22"/>
    <col min="13313" max="13313" width="10.5703125" style="22" bestFit="1" customWidth="1"/>
    <col min="13314" max="13314" width="39.28515625" style="22" bestFit="1" customWidth="1"/>
    <col min="13315" max="13315" width="42.42578125" style="22" bestFit="1" customWidth="1"/>
    <col min="13316" max="13568" width="9.28515625" style="22"/>
    <col min="13569" max="13569" width="10.5703125" style="22" bestFit="1" customWidth="1"/>
    <col min="13570" max="13570" width="39.28515625" style="22" bestFit="1" customWidth="1"/>
    <col min="13571" max="13571" width="42.42578125" style="22" bestFit="1" customWidth="1"/>
    <col min="13572" max="13824" width="9.28515625" style="22"/>
    <col min="13825" max="13825" width="10.5703125" style="22" bestFit="1" customWidth="1"/>
    <col min="13826" max="13826" width="39.28515625" style="22" bestFit="1" customWidth="1"/>
    <col min="13827" max="13827" width="42.42578125" style="22" bestFit="1" customWidth="1"/>
    <col min="13828" max="14080" width="9.28515625" style="22"/>
    <col min="14081" max="14081" width="10.5703125" style="22" bestFit="1" customWidth="1"/>
    <col min="14082" max="14082" width="39.28515625" style="22" bestFit="1" customWidth="1"/>
    <col min="14083" max="14083" width="42.42578125" style="22" bestFit="1" customWidth="1"/>
    <col min="14084" max="14336" width="9.28515625" style="22"/>
    <col min="14337" max="14337" width="10.5703125" style="22" bestFit="1" customWidth="1"/>
    <col min="14338" max="14338" width="39.28515625" style="22" bestFit="1" customWidth="1"/>
    <col min="14339" max="14339" width="42.42578125" style="22" bestFit="1" customWidth="1"/>
    <col min="14340" max="14592" width="9.28515625" style="22"/>
    <col min="14593" max="14593" width="10.5703125" style="22" bestFit="1" customWidth="1"/>
    <col min="14594" max="14594" width="39.28515625" style="22" bestFit="1" customWidth="1"/>
    <col min="14595" max="14595" width="42.42578125" style="22" bestFit="1" customWidth="1"/>
    <col min="14596" max="14848" width="9.28515625" style="22"/>
    <col min="14849" max="14849" width="10.5703125" style="22" bestFit="1" customWidth="1"/>
    <col min="14850" max="14850" width="39.28515625" style="22" bestFit="1" customWidth="1"/>
    <col min="14851" max="14851" width="42.42578125" style="22" bestFit="1" customWidth="1"/>
    <col min="14852" max="15104" width="9.28515625" style="22"/>
    <col min="15105" max="15105" width="10.5703125" style="22" bestFit="1" customWidth="1"/>
    <col min="15106" max="15106" width="39.28515625" style="22" bestFit="1" customWidth="1"/>
    <col min="15107" max="15107" width="42.42578125" style="22" bestFit="1" customWidth="1"/>
    <col min="15108" max="15360" width="9.28515625" style="22"/>
    <col min="15361" max="15361" width="10.5703125" style="22" bestFit="1" customWidth="1"/>
    <col min="15362" max="15362" width="39.28515625" style="22" bestFit="1" customWidth="1"/>
    <col min="15363" max="15363" width="42.42578125" style="22" bestFit="1" customWidth="1"/>
    <col min="15364" max="15616" width="9.28515625" style="22"/>
    <col min="15617" max="15617" width="10.5703125" style="22" bestFit="1" customWidth="1"/>
    <col min="15618" max="15618" width="39.28515625" style="22" bestFit="1" customWidth="1"/>
    <col min="15619" max="15619" width="42.42578125" style="22" bestFit="1" customWidth="1"/>
    <col min="15620" max="15872" width="9.28515625" style="22"/>
    <col min="15873" max="15873" width="10.5703125" style="22" bestFit="1" customWidth="1"/>
    <col min="15874" max="15874" width="39.28515625" style="22" bestFit="1" customWidth="1"/>
    <col min="15875" max="15875" width="42.42578125" style="22" bestFit="1" customWidth="1"/>
    <col min="15876" max="16128" width="9.28515625" style="22"/>
    <col min="16129" max="16129" width="10.5703125" style="22" bestFit="1" customWidth="1"/>
    <col min="16130" max="16130" width="39.28515625" style="22" bestFit="1" customWidth="1"/>
    <col min="16131" max="16131" width="42.42578125" style="22" bestFit="1" customWidth="1"/>
    <col min="16132" max="16384" width="9.28515625" style="22"/>
  </cols>
  <sheetData>
    <row r="1" spans="1:7" ht="12.75" customHeight="1" x14ac:dyDescent="0.2">
      <c r="A1" s="21" t="s">
        <v>1510</v>
      </c>
      <c r="B1" s="21" t="s">
        <v>1511</v>
      </c>
      <c r="C1" s="21" t="s">
        <v>1512</v>
      </c>
      <c r="D1" s="21" t="s">
        <v>2425</v>
      </c>
      <c r="E1" s="21" t="s">
        <v>1</v>
      </c>
      <c r="F1" s="21" t="s">
        <v>1503</v>
      </c>
      <c r="G1" s="21" t="s">
        <v>2426</v>
      </c>
    </row>
    <row r="2" spans="1:7" ht="12.75" customHeight="1" x14ac:dyDescent="0.2">
      <c r="A2" s="22" t="s">
        <v>1513</v>
      </c>
      <c r="B2" s="22" t="s">
        <v>1514</v>
      </c>
      <c r="C2" s="22" t="s">
        <v>1515</v>
      </c>
      <c r="D2" s="22" t="str">
        <f>_xlfn.TEXTJOIN(" ",TRUE,LEFT(Tabela_FAW[[#This Row],[ŠIFRA]],2),RIGHT(LEFT(Tabela_FAW[[#This Row],[ŠIFRA]],4),2),RIGHT(LEFT(Tabela_FAW[[#This Row],[ŠIFRA]],6),2))</f>
        <v>02 01 08</v>
      </c>
      <c r="E2" s="22" t="str" cm="1">
        <f t="array" ref="E2">IF(INDEX(Tabela_seznam_klasifikacij[NEVAREN],MATCH(Tabela_FAW[[#This Row],[Klasifikacija_delna]],LEFT(Tabela_seznam_klasifikacij[Klasifikacijska številka],8),0))="DA",_xlfn.TEXTJOIN("",TRUE,Tabela_FAW[[#This Row],[Klasifikacija_delna]],"*"),Tabela_FAW[[#This Row],[Klasifikacija_delna]])</f>
        <v>02 01 08*</v>
      </c>
      <c r="F2" s="22" t="str">
        <f>INDEX(Tabela_glavno[Zbiranje EKOL],MATCH(Tabela_FAW[[#This Row],[Klasifikacija]],Tabela_glavno[Klasifikacija],0))</f>
        <v>NE</v>
      </c>
      <c r="G2" s="22" t="str">
        <f>INDEX(Tabela_glavno[Dovoljen prevzem],MATCH(Tabela_FAW[[#This Row],[Klasifikacija]],Tabela_glavno[Klasifikacija],0))</f>
        <v>DA - NI ODSTRANJEVANJA</v>
      </c>
    </row>
    <row r="3" spans="1:7" ht="12.75" customHeight="1" x14ac:dyDescent="0.2">
      <c r="A3" s="22" t="s">
        <v>1516</v>
      </c>
      <c r="B3" s="22" t="s">
        <v>1517</v>
      </c>
      <c r="D3" s="22" t="str">
        <f>_xlfn.TEXTJOIN(" ",TRUE,LEFT(Tabela_FAW[[#This Row],[ŠIFRA]],2),RIGHT(LEFT(Tabela_FAW[[#This Row],[ŠIFRA]],4),2),RIGHT(LEFT(Tabela_FAW[[#This Row],[ŠIFRA]],6),2))</f>
        <v>02 01 08</v>
      </c>
      <c r="E3" s="22" t="str" cm="1">
        <f t="array" ref="E3">IF(INDEX(Tabela_seznam_klasifikacij[NEVAREN],MATCH(Tabela_FAW[[#This Row],[Klasifikacija_delna]],LEFT(Tabela_seznam_klasifikacij[Klasifikacijska številka],8),0))="DA",_xlfn.TEXTJOIN("",TRUE,Tabela_FAW[[#This Row],[Klasifikacija_delna]],"*"),Tabela_FAW[[#This Row],[Klasifikacija_delna]])</f>
        <v>02 01 08*</v>
      </c>
      <c r="F3" s="22" t="str">
        <f>INDEX(Tabela_glavno[Zbiranje EKOL],MATCH(Tabela_FAW[[#This Row],[Klasifikacija]],Tabela_glavno[Klasifikacija],0))</f>
        <v>NE</v>
      </c>
      <c r="G3" s="22" t="str">
        <f>INDEX(Tabela_glavno[Dovoljen prevzem],MATCH(Tabela_FAW[[#This Row],[Klasifikacija]],Tabela_glavno[Klasifikacija],0))</f>
        <v>DA - NI ODSTRANJEVANJA</v>
      </c>
    </row>
    <row r="4" spans="1:7" ht="12.75" customHeight="1" x14ac:dyDescent="0.2">
      <c r="A4" s="22" t="s">
        <v>1518</v>
      </c>
      <c r="B4" s="22" t="s">
        <v>224</v>
      </c>
      <c r="D4" s="22" t="str">
        <f>_xlfn.TEXTJOIN(" ",TRUE,LEFT(Tabela_FAW[[#This Row],[ŠIFRA]],2),RIGHT(LEFT(Tabela_FAW[[#This Row],[ŠIFRA]],4),2),RIGHT(LEFT(Tabela_FAW[[#This Row],[ŠIFRA]],6),2))</f>
        <v>02 02 01</v>
      </c>
      <c r="E4" s="22" t="str" cm="1">
        <f t="array" ref="E4">IF(INDEX(Tabela_seznam_klasifikacij[NEVAREN],MATCH(Tabela_FAW[[#This Row],[Klasifikacija_delna]],LEFT(Tabela_seznam_klasifikacij[Klasifikacijska številka],8),0))="DA",_xlfn.TEXTJOIN("",TRUE,Tabela_FAW[[#This Row],[Klasifikacija_delna]],"*"),Tabela_FAW[[#This Row],[Klasifikacija_delna]])</f>
        <v>02 02 01</v>
      </c>
      <c r="F4" s="22" t="str">
        <f>INDEX(Tabela_glavno[Zbiranje EKOL],MATCH(Tabela_FAW[[#This Row],[Klasifikacija]],Tabela_glavno[Klasifikacija],0))</f>
        <v>DA</v>
      </c>
      <c r="G4" s="22" t="str">
        <f>INDEX(Tabela_glavno[Dovoljen prevzem],MATCH(Tabela_FAW[[#This Row],[Klasifikacija]],Tabela_glavno[Klasifikacija],0))</f>
        <v>DA - NI ODSTRANJEVANJA</v>
      </c>
    </row>
    <row r="5" spans="1:7" ht="12.75" customHeight="1" x14ac:dyDescent="0.2">
      <c r="A5" s="22" t="s">
        <v>1519</v>
      </c>
      <c r="B5" s="22" t="s">
        <v>1520</v>
      </c>
      <c r="C5" s="22" t="s">
        <v>1515</v>
      </c>
      <c r="D5" s="22" t="str">
        <f>_xlfn.TEXTJOIN(" ",TRUE,LEFT(Tabela_FAW[[#This Row],[ŠIFRA]],2),RIGHT(LEFT(Tabela_FAW[[#This Row],[ŠIFRA]],4),2),RIGHT(LEFT(Tabela_FAW[[#This Row],[ŠIFRA]],6),2))</f>
        <v>02 02 04</v>
      </c>
      <c r="E5" s="22" t="str" cm="1">
        <f t="array" ref="E5">IF(INDEX(Tabela_seznam_klasifikacij[NEVAREN],MATCH(Tabela_FAW[[#This Row],[Klasifikacija_delna]],LEFT(Tabela_seznam_klasifikacij[Klasifikacijska številka],8),0))="DA",_xlfn.TEXTJOIN("",TRUE,Tabela_FAW[[#This Row],[Klasifikacija_delna]],"*"),Tabela_FAW[[#This Row],[Klasifikacija_delna]])</f>
        <v>02 02 04</v>
      </c>
      <c r="F5" s="22" t="str">
        <f>INDEX(Tabela_glavno[Zbiranje EKOL],MATCH(Tabela_FAW[[#This Row],[Klasifikacija]],Tabela_glavno[Klasifikacija],0))</f>
        <v>DA</v>
      </c>
      <c r="G5" s="22" t="str">
        <f>INDEX(Tabela_glavno[Dovoljen prevzem],MATCH(Tabela_FAW[[#This Row],[Klasifikacija]],Tabela_glavno[Klasifikacija],0))</f>
        <v>DA - NI ODSTRANJEVANJA</v>
      </c>
    </row>
    <row r="6" spans="1:7" ht="12.75" customHeight="1" x14ac:dyDescent="0.2">
      <c r="A6" s="22" t="s">
        <v>1521</v>
      </c>
      <c r="B6" s="22" t="s">
        <v>1522</v>
      </c>
      <c r="D6" s="22" t="str">
        <f>_xlfn.TEXTJOIN(" ",TRUE,LEFT(Tabela_FAW[[#This Row],[ŠIFRA]],2),RIGHT(LEFT(Tabela_FAW[[#This Row],[ŠIFRA]],4),2),RIGHT(LEFT(Tabela_FAW[[#This Row],[ŠIFRA]],6),2))</f>
        <v>02 03 01</v>
      </c>
      <c r="E6" s="22" t="str" cm="1">
        <f t="array" ref="E6">IF(INDEX(Tabela_seznam_klasifikacij[NEVAREN],MATCH(Tabela_FAW[[#This Row],[Klasifikacija_delna]],LEFT(Tabela_seznam_klasifikacij[Klasifikacijska številka],8),0))="DA",_xlfn.TEXTJOIN("",TRUE,Tabela_FAW[[#This Row],[Klasifikacija_delna]],"*"),Tabela_FAW[[#This Row],[Klasifikacija_delna]])</f>
        <v>02 03 01</v>
      </c>
      <c r="F6" s="22" t="str">
        <f>INDEX(Tabela_glavno[Zbiranje EKOL],MATCH(Tabela_FAW[[#This Row],[Klasifikacija]],Tabela_glavno[Klasifikacija],0))</f>
        <v>DA</v>
      </c>
      <c r="G6" s="22" t="str">
        <f>INDEX(Tabela_glavno[Dovoljen prevzem],MATCH(Tabela_FAW[[#This Row],[Klasifikacija]],Tabela_glavno[Klasifikacija],0))</f>
        <v>DA</v>
      </c>
    </row>
    <row r="7" spans="1:7" ht="12.75" customHeight="1" x14ac:dyDescent="0.2">
      <c r="A7" s="22" t="s">
        <v>1523</v>
      </c>
      <c r="B7" s="22" t="s">
        <v>1524</v>
      </c>
      <c r="C7" s="22" t="s">
        <v>1525</v>
      </c>
      <c r="D7" s="22" t="str">
        <f>_xlfn.TEXTJOIN(" ",TRUE,LEFT(Tabela_FAW[[#This Row],[ŠIFRA]],2),RIGHT(LEFT(Tabela_FAW[[#This Row],[ŠIFRA]],4),2),RIGHT(LEFT(Tabela_FAW[[#This Row],[ŠIFRA]],6),2))</f>
        <v>02 03 04</v>
      </c>
      <c r="E7" s="22" t="str" cm="1">
        <f t="array" ref="E7">IF(INDEX(Tabela_seznam_klasifikacij[NEVAREN],MATCH(Tabela_FAW[[#This Row],[Klasifikacija_delna]],LEFT(Tabela_seznam_klasifikacij[Klasifikacijska številka],8),0))="DA",_xlfn.TEXTJOIN("",TRUE,Tabela_FAW[[#This Row],[Klasifikacija_delna]],"*"),Tabela_FAW[[#This Row],[Klasifikacija_delna]])</f>
        <v>02 03 04</v>
      </c>
      <c r="F7" s="22" t="str">
        <f>INDEX(Tabela_glavno[Zbiranje EKOL],MATCH(Tabela_FAW[[#This Row],[Klasifikacija]],Tabela_glavno[Klasifikacija],0))</f>
        <v>DA</v>
      </c>
      <c r="G7" s="22" t="str">
        <f>INDEX(Tabela_glavno[Dovoljen prevzem],MATCH(Tabela_FAW[[#This Row],[Klasifikacija]],Tabela_glavno[Klasifikacija],0))</f>
        <v>DA - NI ODSTRANJEVANJA</v>
      </c>
    </row>
    <row r="8" spans="1:7" ht="12.75" customHeight="1" x14ac:dyDescent="0.2">
      <c r="A8" s="22" t="s">
        <v>1526</v>
      </c>
      <c r="B8" s="22" t="s">
        <v>1527</v>
      </c>
      <c r="D8" s="22" t="str">
        <f>_xlfn.TEXTJOIN(" ",TRUE,LEFT(Tabela_FAW[[#This Row],[ŠIFRA]],2),RIGHT(LEFT(Tabela_FAW[[#This Row],[ŠIFRA]],4),2),RIGHT(LEFT(Tabela_FAW[[#This Row],[ŠIFRA]],6),2))</f>
        <v>02 03 99</v>
      </c>
      <c r="E8" s="22" t="str" cm="1">
        <f t="array" ref="E8">IF(INDEX(Tabela_seznam_klasifikacij[NEVAREN],MATCH(Tabela_FAW[[#This Row],[Klasifikacija_delna]],LEFT(Tabela_seznam_klasifikacij[Klasifikacijska številka],8),0))="DA",_xlfn.TEXTJOIN("",TRUE,Tabela_FAW[[#This Row],[Klasifikacija_delna]],"*"),Tabela_FAW[[#This Row],[Klasifikacija_delna]])</f>
        <v>02 03 99</v>
      </c>
      <c r="F8" s="22" t="str">
        <f>INDEX(Tabela_glavno[Zbiranje EKOL],MATCH(Tabela_FAW[[#This Row],[Klasifikacija]],Tabela_glavno[Klasifikacija],0))</f>
        <v>DA</v>
      </c>
      <c r="G8" s="22" t="str">
        <f>INDEX(Tabela_glavno[Dovoljen prevzem],MATCH(Tabela_FAW[[#This Row],[Klasifikacija]],Tabela_glavno[Klasifikacija],0))</f>
        <v>DA - NI ODSTRANJEVANJA</v>
      </c>
    </row>
    <row r="9" spans="1:7" ht="12.75" customHeight="1" x14ac:dyDescent="0.2">
      <c r="A9" s="22" t="s">
        <v>1528</v>
      </c>
      <c r="B9" s="22" t="s">
        <v>1529</v>
      </c>
      <c r="C9" s="22" t="s">
        <v>1530</v>
      </c>
      <c r="D9" s="22" t="str">
        <f>_xlfn.TEXTJOIN(" ",TRUE,LEFT(Tabela_FAW[[#This Row],[ŠIFRA]],2),RIGHT(LEFT(Tabela_FAW[[#This Row],[ŠIFRA]],4),2),RIGHT(LEFT(Tabela_FAW[[#This Row],[ŠIFRA]],6),2))</f>
        <v>02 05 01</v>
      </c>
      <c r="E9" s="22" t="str" cm="1">
        <f t="array" ref="E9">IF(INDEX(Tabela_seznam_klasifikacij[NEVAREN],MATCH(Tabela_FAW[[#This Row],[Klasifikacija_delna]],LEFT(Tabela_seznam_klasifikacij[Klasifikacijska številka],8),0))="DA",_xlfn.TEXTJOIN("",TRUE,Tabela_FAW[[#This Row],[Klasifikacija_delna]],"*"),Tabela_FAW[[#This Row],[Klasifikacija_delna]])</f>
        <v>02 05 01</v>
      </c>
      <c r="F9" s="22" t="str">
        <f>INDEX(Tabela_glavno[Zbiranje EKOL],MATCH(Tabela_FAW[[#This Row],[Klasifikacija]],Tabela_glavno[Klasifikacija],0))</f>
        <v>DA</v>
      </c>
      <c r="G9" s="22" t="str">
        <f>INDEX(Tabela_glavno[Dovoljen prevzem],MATCH(Tabela_FAW[[#This Row],[Klasifikacija]],Tabela_glavno[Klasifikacija],0))</f>
        <v>DA - NI ODSTRANJEVANJA</v>
      </c>
    </row>
    <row r="10" spans="1:7" ht="12.75" customHeight="1" x14ac:dyDescent="0.2">
      <c r="A10" s="22" t="s">
        <v>1531</v>
      </c>
      <c r="B10" s="22" t="s">
        <v>1532</v>
      </c>
      <c r="C10" s="22" t="s">
        <v>1533</v>
      </c>
      <c r="D10" s="22" t="str">
        <f>_xlfn.TEXTJOIN(" ",TRUE,LEFT(Tabela_FAW[[#This Row],[ŠIFRA]],2),RIGHT(LEFT(Tabela_FAW[[#This Row],[ŠIFRA]],4),2),RIGHT(LEFT(Tabela_FAW[[#This Row],[ŠIFRA]],6),2))</f>
        <v>02 05 02</v>
      </c>
      <c r="E10" s="22" t="str" cm="1">
        <f t="array" ref="E10">IF(INDEX(Tabela_seznam_klasifikacij[NEVAREN],MATCH(Tabela_FAW[[#This Row],[Klasifikacija_delna]],LEFT(Tabela_seznam_klasifikacij[Klasifikacijska številka],8),0))="DA",_xlfn.TEXTJOIN("",TRUE,Tabela_FAW[[#This Row],[Klasifikacija_delna]],"*"),Tabela_FAW[[#This Row],[Klasifikacija_delna]])</f>
        <v>02 05 02</v>
      </c>
      <c r="F10" s="22" t="str">
        <f>INDEX(Tabela_glavno[Zbiranje EKOL],MATCH(Tabela_FAW[[#This Row],[Klasifikacija]],Tabela_glavno[Klasifikacija],0))</f>
        <v>DA</v>
      </c>
      <c r="G10" s="22" t="str">
        <f>INDEX(Tabela_glavno[Dovoljen prevzem],MATCH(Tabela_FAW[[#This Row],[Klasifikacija]],Tabela_glavno[Klasifikacija],0))</f>
        <v>DA - NI ODSTRANJEVANJA</v>
      </c>
    </row>
    <row r="11" spans="1:7" ht="12.75" customHeight="1" x14ac:dyDescent="0.2">
      <c r="A11" s="22" t="s">
        <v>1534</v>
      </c>
      <c r="B11" s="22" t="s">
        <v>1532</v>
      </c>
      <c r="C11" s="22" t="s">
        <v>1533</v>
      </c>
      <c r="D11" s="22" t="str">
        <f>_xlfn.TEXTJOIN(" ",TRUE,LEFT(Tabela_FAW[[#This Row],[ŠIFRA]],2),RIGHT(LEFT(Tabela_FAW[[#This Row],[ŠIFRA]],4),2),RIGHT(LEFT(Tabela_FAW[[#This Row],[ŠIFRA]],6),2))</f>
        <v>02 05 02</v>
      </c>
      <c r="E11" s="22" t="str" cm="1">
        <f t="array" ref="E11">IF(INDEX(Tabela_seznam_klasifikacij[NEVAREN],MATCH(Tabela_FAW[[#This Row],[Klasifikacija_delna]],LEFT(Tabela_seznam_klasifikacij[Klasifikacijska številka],8),0))="DA",_xlfn.TEXTJOIN("",TRUE,Tabela_FAW[[#This Row],[Klasifikacija_delna]],"*"),Tabela_FAW[[#This Row],[Klasifikacija_delna]])</f>
        <v>02 05 02</v>
      </c>
      <c r="F11" s="22" t="str">
        <f>INDEX(Tabela_glavno[Zbiranje EKOL],MATCH(Tabela_FAW[[#This Row],[Klasifikacija]],Tabela_glavno[Klasifikacija],0))</f>
        <v>DA</v>
      </c>
      <c r="G11" s="22" t="str">
        <f>INDEX(Tabela_glavno[Dovoljen prevzem],MATCH(Tabela_FAW[[#This Row],[Klasifikacija]],Tabela_glavno[Klasifikacija],0))</f>
        <v>DA - NI ODSTRANJEVANJA</v>
      </c>
    </row>
    <row r="12" spans="1:7" ht="12.75" customHeight="1" x14ac:dyDescent="0.2">
      <c r="A12" s="22" t="s">
        <v>1535</v>
      </c>
      <c r="B12" s="22" t="s">
        <v>1529</v>
      </c>
      <c r="C12" s="22" t="s">
        <v>1525</v>
      </c>
      <c r="D12" s="22" t="str">
        <f>_xlfn.TEXTJOIN(" ",TRUE,LEFT(Tabela_FAW[[#This Row],[ŠIFRA]],2),RIGHT(LEFT(Tabela_FAW[[#This Row],[ŠIFRA]],4),2),RIGHT(LEFT(Tabela_FAW[[#This Row],[ŠIFRA]],6),2))</f>
        <v>02 06 01</v>
      </c>
      <c r="E12" s="22" t="str" cm="1">
        <f t="array" ref="E12">IF(INDEX(Tabela_seznam_klasifikacij[NEVAREN],MATCH(Tabela_FAW[[#This Row],[Klasifikacija_delna]],LEFT(Tabela_seznam_klasifikacij[Klasifikacijska številka],8),0))="DA",_xlfn.TEXTJOIN("",TRUE,Tabela_FAW[[#This Row],[Klasifikacija_delna]],"*"),Tabela_FAW[[#This Row],[Klasifikacija_delna]])</f>
        <v>02 06 01</v>
      </c>
      <c r="F12" s="22" t="str">
        <f>INDEX(Tabela_glavno[Zbiranje EKOL],MATCH(Tabela_FAW[[#This Row],[Klasifikacija]],Tabela_glavno[Klasifikacija],0))</f>
        <v>DA</v>
      </c>
      <c r="G12" s="22" t="str">
        <f>INDEX(Tabela_glavno[Dovoljen prevzem],MATCH(Tabela_FAW[[#This Row],[Klasifikacija]],Tabela_glavno[Klasifikacija],0))</f>
        <v>DA - NI ODSTRANJEVANJA</v>
      </c>
    </row>
    <row r="13" spans="1:7" ht="12.75" customHeight="1" x14ac:dyDescent="0.2">
      <c r="A13" s="22" t="s">
        <v>1536</v>
      </c>
      <c r="B13" s="22" t="s">
        <v>679</v>
      </c>
      <c r="C13" s="22" t="s">
        <v>1537</v>
      </c>
      <c r="D13" s="22" t="str">
        <f>_xlfn.TEXTJOIN(" ",TRUE,LEFT(Tabela_FAW[[#This Row],[ŠIFRA]],2),RIGHT(LEFT(Tabela_FAW[[#This Row],[ŠIFRA]],4),2),RIGHT(LEFT(Tabela_FAW[[#This Row],[ŠIFRA]],6),2))</f>
        <v>02 07 02</v>
      </c>
      <c r="E13" s="22" t="str" cm="1">
        <f t="array" ref="E13">IF(INDEX(Tabela_seznam_klasifikacij[NEVAREN],MATCH(Tabela_FAW[[#This Row],[Klasifikacija_delna]],LEFT(Tabela_seznam_klasifikacij[Klasifikacijska številka],8),0))="DA",_xlfn.TEXTJOIN("",TRUE,Tabela_FAW[[#This Row],[Klasifikacija_delna]],"*"),Tabela_FAW[[#This Row],[Klasifikacija_delna]])</f>
        <v>02 07 02</v>
      </c>
      <c r="F13" s="22" t="str">
        <f>INDEX(Tabela_glavno[Zbiranje EKOL],MATCH(Tabela_FAW[[#This Row],[Klasifikacija]],Tabela_glavno[Klasifikacija],0))</f>
        <v>DA</v>
      </c>
      <c r="G13" s="22" t="str">
        <f>INDEX(Tabela_glavno[Dovoljen prevzem],MATCH(Tabela_FAW[[#This Row],[Klasifikacija]],Tabela_glavno[Klasifikacija],0))</f>
        <v>DA - NI ODSTRANJEVANJA</v>
      </c>
    </row>
    <row r="14" spans="1:7" ht="12.75" customHeight="1" x14ac:dyDescent="0.2">
      <c r="A14" s="22" t="s">
        <v>1538</v>
      </c>
      <c r="B14" s="22" t="s">
        <v>1539</v>
      </c>
      <c r="D14" s="22" t="str">
        <f>_xlfn.TEXTJOIN(" ",TRUE,LEFT(Tabela_FAW[[#This Row],[ŠIFRA]],2),RIGHT(LEFT(Tabela_FAW[[#This Row],[ŠIFRA]],4),2),RIGHT(LEFT(Tabela_FAW[[#This Row],[ŠIFRA]],6),2))</f>
        <v>02 07 04</v>
      </c>
      <c r="E14" s="22" t="str" cm="1">
        <f t="array" ref="E14">IF(INDEX(Tabela_seznam_klasifikacij[NEVAREN],MATCH(Tabela_FAW[[#This Row],[Klasifikacija_delna]],LEFT(Tabela_seznam_klasifikacij[Klasifikacijska številka],8),0))="DA",_xlfn.TEXTJOIN("",TRUE,Tabela_FAW[[#This Row],[Klasifikacija_delna]],"*"),Tabela_FAW[[#This Row],[Klasifikacija_delna]])</f>
        <v>02 07 04</v>
      </c>
      <c r="F14" s="22" t="str">
        <f>INDEX(Tabela_glavno[Zbiranje EKOL],MATCH(Tabela_FAW[[#This Row],[Klasifikacija]],Tabela_glavno[Klasifikacija],0))</f>
        <v>DA</v>
      </c>
      <c r="G14" s="22" t="str">
        <f>INDEX(Tabela_glavno[Dovoljen prevzem],MATCH(Tabela_FAW[[#This Row],[Klasifikacija]],Tabela_glavno[Klasifikacija],0))</f>
        <v>DA - NI ODSTRANJEVANJA</v>
      </c>
    </row>
    <row r="15" spans="1:7" ht="12.75" customHeight="1" x14ac:dyDescent="0.2">
      <c r="A15" s="22" t="s">
        <v>1540</v>
      </c>
      <c r="B15" s="22" t="s">
        <v>1541</v>
      </c>
      <c r="D15" s="22" t="str">
        <f>_xlfn.TEXTJOIN(" ",TRUE,LEFT(Tabela_FAW[[#This Row],[ŠIFRA]],2),RIGHT(LEFT(Tabela_FAW[[#This Row],[ŠIFRA]],4),2),RIGHT(LEFT(Tabela_FAW[[#This Row],[ŠIFRA]],6),2))</f>
        <v>03 03 08</v>
      </c>
      <c r="E15" s="22" t="str" cm="1">
        <f t="array" ref="E15">IF(INDEX(Tabela_seznam_klasifikacij[NEVAREN],MATCH(Tabela_FAW[[#This Row],[Klasifikacija_delna]],LEFT(Tabela_seznam_klasifikacij[Klasifikacijska številka],8),0))="DA",_xlfn.TEXTJOIN("",TRUE,Tabela_FAW[[#This Row],[Klasifikacija_delna]],"*"),Tabela_FAW[[#This Row],[Klasifikacija_delna]])</f>
        <v>03 03 08</v>
      </c>
      <c r="F15" s="22" t="str">
        <f>INDEX(Tabela_glavno[Zbiranje EKOL],MATCH(Tabela_FAW[[#This Row],[Klasifikacija]],Tabela_glavno[Klasifikacija],0))</f>
        <v>DA</v>
      </c>
      <c r="G15" s="22" t="str">
        <f>INDEX(Tabela_glavno[Dovoljen prevzem],MATCH(Tabela_FAW[[#This Row],[Klasifikacija]],Tabela_glavno[Klasifikacija],0))</f>
        <v>DA - NI ODSTRANJEVANJA</v>
      </c>
    </row>
    <row r="16" spans="1:7" ht="12.75" customHeight="1" x14ac:dyDescent="0.2">
      <c r="A16" s="22" t="s">
        <v>1542</v>
      </c>
      <c r="B16" s="22" t="s">
        <v>1543</v>
      </c>
      <c r="D16" s="22" t="str">
        <f>_xlfn.TEXTJOIN(" ",TRUE,LEFT(Tabela_FAW[[#This Row],[ŠIFRA]],2),RIGHT(LEFT(Tabela_FAW[[#This Row],[ŠIFRA]],4),2),RIGHT(LEFT(Tabela_FAW[[#This Row],[ŠIFRA]],6),2))</f>
        <v>03 03 11</v>
      </c>
      <c r="E16" s="22" t="str" cm="1">
        <f t="array" ref="E16">IF(INDEX(Tabela_seznam_klasifikacij[NEVAREN],MATCH(Tabela_FAW[[#This Row],[Klasifikacija_delna]],LEFT(Tabela_seznam_klasifikacij[Klasifikacijska številka],8),0))="DA",_xlfn.TEXTJOIN("",TRUE,Tabela_FAW[[#This Row],[Klasifikacija_delna]],"*"),Tabela_FAW[[#This Row],[Klasifikacija_delna]])</f>
        <v>03 03 11</v>
      </c>
      <c r="F16" s="22" t="str">
        <f>INDEX(Tabela_glavno[Zbiranje EKOL],MATCH(Tabela_FAW[[#This Row],[Klasifikacija]],Tabela_glavno[Klasifikacija],0))</f>
        <v>DA</v>
      </c>
      <c r="G16" s="22" t="str">
        <f>INDEX(Tabela_glavno[Dovoljen prevzem],MATCH(Tabela_FAW[[#This Row],[Klasifikacija]],Tabela_glavno[Klasifikacija],0))</f>
        <v>DA</v>
      </c>
    </row>
    <row r="17" spans="1:7" ht="12.75" customHeight="1" x14ac:dyDescent="0.2">
      <c r="A17" s="22" t="s">
        <v>1544</v>
      </c>
      <c r="B17" s="22" t="s">
        <v>1545</v>
      </c>
      <c r="C17" s="22" t="s">
        <v>1546</v>
      </c>
      <c r="D17" s="22" t="str">
        <f>_xlfn.TEXTJOIN(" ",TRUE,LEFT(Tabela_FAW[[#This Row],[ŠIFRA]],2),RIGHT(LEFT(Tabela_FAW[[#This Row],[ŠIFRA]],4),2),RIGHT(LEFT(Tabela_FAW[[#This Row],[ŠIFRA]],6),2))</f>
        <v>04 01 09</v>
      </c>
      <c r="E17" s="22" t="str" cm="1">
        <f t="array" ref="E17">IF(INDEX(Tabela_seznam_klasifikacij[NEVAREN],MATCH(Tabela_FAW[[#This Row],[Klasifikacija_delna]],LEFT(Tabela_seznam_klasifikacij[Klasifikacijska številka],8),0))="DA",_xlfn.TEXTJOIN("",TRUE,Tabela_FAW[[#This Row],[Klasifikacija_delna]],"*"),Tabela_FAW[[#This Row],[Klasifikacija_delna]])</f>
        <v>04 01 09</v>
      </c>
      <c r="F17" s="22" t="str">
        <f>INDEX(Tabela_glavno[Zbiranje EKOL],MATCH(Tabela_FAW[[#This Row],[Klasifikacija]],Tabela_glavno[Klasifikacija],0))</f>
        <v>DA</v>
      </c>
      <c r="G17" s="22" t="str">
        <f>INDEX(Tabela_glavno[Dovoljen prevzem],MATCH(Tabela_FAW[[#This Row],[Klasifikacija]],Tabela_glavno[Klasifikacija],0))</f>
        <v>DA - NI ODSTRANJEVANJA</v>
      </c>
    </row>
    <row r="18" spans="1:7" ht="12.75" customHeight="1" x14ac:dyDescent="0.2">
      <c r="A18" s="22" t="s">
        <v>1547</v>
      </c>
      <c r="B18" s="22" t="s">
        <v>1548</v>
      </c>
      <c r="C18" s="22" t="s">
        <v>1549</v>
      </c>
      <c r="D18" s="22" t="str">
        <f>_xlfn.TEXTJOIN(" ",TRUE,LEFT(Tabela_FAW[[#This Row],[ŠIFRA]],2),RIGHT(LEFT(Tabela_FAW[[#This Row],[ŠIFRA]],4),2),RIGHT(LEFT(Tabela_FAW[[#This Row],[ŠIFRA]],6),2))</f>
        <v>04 02 09</v>
      </c>
      <c r="E18" s="22" t="str" cm="1">
        <f t="array" ref="E18">IF(INDEX(Tabela_seznam_klasifikacij[NEVAREN],MATCH(Tabela_FAW[[#This Row],[Klasifikacija_delna]],LEFT(Tabela_seznam_klasifikacij[Klasifikacijska številka],8),0))="DA",_xlfn.TEXTJOIN("",TRUE,Tabela_FAW[[#This Row],[Klasifikacija_delna]],"*"),Tabela_FAW[[#This Row],[Klasifikacija_delna]])</f>
        <v>04 02 09</v>
      </c>
      <c r="F18" s="22" t="str">
        <f>INDEX(Tabela_glavno[Zbiranje EKOL],MATCH(Tabela_FAW[[#This Row],[Klasifikacija]],Tabela_glavno[Klasifikacija],0))</f>
        <v>DA</v>
      </c>
      <c r="G18" s="22" t="str">
        <f>INDEX(Tabela_glavno[Dovoljen prevzem],MATCH(Tabela_FAW[[#This Row],[Klasifikacija]],Tabela_glavno[Klasifikacija],0))</f>
        <v>DA - NI ODSTRANJEVANJA</v>
      </c>
    </row>
    <row r="19" spans="1:7" ht="12.75" customHeight="1" x14ac:dyDescent="0.2">
      <c r="A19" s="22" t="s">
        <v>1550</v>
      </c>
      <c r="B19" s="22" t="s">
        <v>1551</v>
      </c>
      <c r="C19" s="22" t="s">
        <v>1552</v>
      </c>
      <c r="D19" s="22" t="str">
        <f>_xlfn.TEXTJOIN(" ",TRUE,LEFT(Tabela_FAW[[#This Row],[ŠIFRA]],2),RIGHT(LEFT(Tabela_FAW[[#This Row],[ŠIFRA]],4),2),RIGHT(LEFT(Tabela_FAW[[#This Row],[ŠIFRA]],6),2))</f>
        <v>04 02 14</v>
      </c>
      <c r="E19" s="22" t="str" cm="1">
        <f t="array" ref="E19">IF(INDEX(Tabela_seznam_klasifikacij[NEVAREN],MATCH(Tabela_FAW[[#This Row],[Klasifikacija_delna]],LEFT(Tabela_seznam_klasifikacij[Klasifikacijska številka],8),0))="DA",_xlfn.TEXTJOIN("",TRUE,Tabela_FAW[[#This Row],[Klasifikacija_delna]],"*"),Tabela_FAW[[#This Row],[Klasifikacija_delna]])</f>
        <v>04 02 14*</v>
      </c>
      <c r="F19" s="22" t="str">
        <f>INDEX(Tabela_glavno[Zbiranje EKOL],MATCH(Tabela_FAW[[#This Row],[Klasifikacija]],Tabela_glavno[Klasifikacija],0))</f>
        <v>DA</v>
      </c>
      <c r="G19" s="22" t="str">
        <f>INDEX(Tabela_glavno[Dovoljen prevzem],MATCH(Tabela_FAW[[#This Row],[Klasifikacija]],Tabela_glavno[Klasifikacija],0))</f>
        <v>DA - NI ODSTRANJEVANJA</v>
      </c>
    </row>
    <row r="20" spans="1:7" ht="12.75" customHeight="1" x14ac:dyDescent="0.2">
      <c r="A20" s="22" t="s">
        <v>1553</v>
      </c>
      <c r="B20" s="22" t="s">
        <v>1554</v>
      </c>
      <c r="C20" s="22" t="s">
        <v>1530</v>
      </c>
      <c r="D20" s="22" t="str">
        <f>_xlfn.TEXTJOIN(" ",TRUE,LEFT(Tabela_FAW[[#This Row],[ŠIFRA]],2),RIGHT(LEFT(Tabela_FAW[[#This Row],[ŠIFRA]],4),2),RIGHT(LEFT(Tabela_FAW[[#This Row],[ŠIFRA]],6),2))</f>
        <v>04 02 20</v>
      </c>
      <c r="E20" s="22" t="str" cm="1">
        <f t="array" ref="E20">IF(INDEX(Tabela_seznam_klasifikacij[NEVAREN],MATCH(Tabela_FAW[[#This Row],[Klasifikacija_delna]],LEFT(Tabela_seznam_klasifikacij[Klasifikacijska številka],8),0))="DA",_xlfn.TEXTJOIN("",TRUE,Tabela_FAW[[#This Row],[Klasifikacija_delna]],"*"),Tabela_FAW[[#This Row],[Klasifikacija_delna]])</f>
        <v>04 02 20</v>
      </c>
      <c r="F20" s="22" t="str">
        <f>INDEX(Tabela_glavno[Zbiranje EKOL],MATCH(Tabela_FAW[[#This Row],[Klasifikacija]],Tabela_glavno[Klasifikacija],0))</f>
        <v>DA</v>
      </c>
      <c r="G20" s="22" t="str">
        <f>INDEX(Tabela_glavno[Dovoljen prevzem],MATCH(Tabela_FAW[[#This Row],[Klasifikacija]],Tabela_glavno[Klasifikacija],0))</f>
        <v>DA - NI ODSTRANJEVANJA</v>
      </c>
    </row>
    <row r="21" spans="1:7" ht="12.75" customHeight="1" x14ac:dyDescent="0.2">
      <c r="A21" s="22" t="s">
        <v>1555</v>
      </c>
      <c r="B21" s="22" t="s">
        <v>1556</v>
      </c>
      <c r="C21" s="22" t="s">
        <v>1515</v>
      </c>
      <c r="D21" s="22" t="str">
        <f>_xlfn.TEXTJOIN(" ",TRUE,LEFT(Tabela_FAW[[#This Row],[ŠIFRA]],2),RIGHT(LEFT(Tabela_FAW[[#This Row],[ŠIFRA]],4),2),RIGHT(LEFT(Tabela_FAW[[#This Row],[ŠIFRA]],6),2))</f>
        <v>05 01 03</v>
      </c>
      <c r="E21" s="22" t="str" cm="1">
        <f t="array" ref="E21">IF(INDEX(Tabela_seznam_klasifikacij[NEVAREN],MATCH(Tabela_FAW[[#This Row],[Klasifikacija_delna]],LEFT(Tabela_seznam_klasifikacij[Klasifikacijska številka],8),0))="DA",_xlfn.TEXTJOIN("",TRUE,Tabela_FAW[[#This Row],[Klasifikacija_delna]],"*"),Tabela_FAW[[#This Row],[Klasifikacija_delna]])</f>
        <v>05 01 03*</v>
      </c>
      <c r="F21" s="22" t="str">
        <f>INDEX(Tabela_glavno[Zbiranje EKOL],MATCH(Tabela_FAW[[#This Row],[Klasifikacija]],Tabela_glavno[Klasifikacija],0))</f>
        <v>DA</v>
      </c>
      <c r="G21" s="22" t="str">
        <f>INDEX(Tabela_glavno[Dovoljen prevzem],MATCH(Tabela_FAW[[#This Row],[Klasifikacija]],Tabela_glavno[Klasifikacija],0))</f>
        <v>DA - NI ODSTRANJEVANJA</v>
      </c>
    </row>
    <row r="22" spans="1:7" ht="12.75" customHeight="1" x14ac:dyDescent="0.2">
      <c r="A22" s="22" t="s">
        <v>1557</v>
      </c>
      <c r="B22" s="22" t="s">
        <v>1558</v>
      </c>
      <c r="C22" s="22" t="s">
        <v>1515</v>
      </c>
      <c r="D22" s="22" t="str">
        <f>_xlfn.TEXTJOIN(" ",TRUE,LEFT(Tabela_FAW[[#This Row],[ŠIFRA]],2),RIGHT(LEFT(Tabela_FAW[[#This Row],[ŠIFRA]],4),2),RIGHT(LEFT(Tabela_FAW[[#This Row],[ŠIFRA]],6),2))</f>
        <v>05 01 05</v>
      </c>
      <c r="E22" s="22" t="str" cm="1">
        <f t="array" ref="E22">IF(INDEX(Tabela_seznam_klasifikacij[NEVAREN],MATCH(Tabela_FAW[[#This Row],[Klasifikacija_delna]],LEFT(Tabela_seznam_klasifikacij[Klasifikacijska številka],8),0))="DA",_xlfn.TEXTJOIN("",TRUE,Tabela_FAW[[#This Row],[Klasifikacija_delna]],"*"),Tabela_FAW[[#This Row],[Klasifikacija_delna]])</f>
        <v>05 01 05*</v>
      </c>
      <c r="F22" s="22" t="str">
        <f>INDEX(Tabela_glavno[Zbiranje EKOL],MATCH(Tabela_FAW[[#This Row],[Klasifikacija]],Tabela_glavno[Klasifikacija],0))</f>
        <v>DA</v>
      </c>
      <c r="G22" s="22" t="str">
        <f>INDEX(Tabela_glavno[Dovoljen prevzem],MATCH(Tabela_FAW[[#This Row],[Klasifikacija]],Tabela_glavno[Klasifikacija],0))</f>
        <v>DA - NI ODSTRANJEVANJA</v>
      </c>
    </row>
    <row r="23" spans="1:7" ht="12.75" customHeight="1" x14ac:dyDescent="0.2">
      <c r="A23" s="22" t="s">
        <v>1559</v>
      </c>
      <c r="B23" s="22" t="s">
        <v>315</v>
      </c>
      <c r="C23" s="22" t="s">
        <v>1560</v>
      </c>
      <c r="D23" s="22" t="str">
        <f>_xlfn.TEXTJOIN(" ",TRUE,LEFT(Tabela_FAW[[#This Row],[ŠIFRA]],2),RIGHT(LEFT(Tabela_FAW[[#This Row],[ŠIFRA]],4),2),RIGHT(LEFT(Tabela_FAW[[#This Row],[ŠIFRA]],6),2))</f>
        <v>05 01 17</v>
      </c>
      <c r="E23" s="22" t="str" cm="1">
        <f t="array" ref="E23">IF(INDEX(Tabela_seznam_klasifikacij[NEVAREN],MATCH(Tabela_FAW[[#This Row],[Klasifikacija_delna]],LEFT(Tabela_seznam_klasifikacij[Klasifikacijska številka],8),0))="DA",_xlfn.TEXTJOIN("",TRUE,Tabela_FAW[[#This Row],[Klasifikacija_delna]],"*"),Tabela_FAW[[#This Row],[Klasifikacija_delna]])</f>
        <v>05 01 17</v>
      </c>
      <c r="F23" s="22" t="str">
        <f>INDEX(Tabela_glavno[Zbiranje EKOL],MATCH(Tabela_FAW[[#This Row],[Klasifikacija]],Tabela_glavno[Klasifikacija],0))</f>
        <v>DA</v>
      </c>
      <c r="G23" s="22" t="str">
        <f>INDEX(Tabela_glavno[Dovoljen prevzem],MATCH(Tabela_FAW[[#This Row],[Klasifikacija]],Tabela_glavno[Klasifikacija],0))</f>
        <v>DA - NI ODSTRANJEVANJA</v>
      </c>
    </row>
    <row r="24" spans="1:7" ht="12.75" customHeight="1" x14ac:dyDescent="0.2">
      <c r="A24" s="22" t="s">
        <v>1561</v>
      </c>
      <c r="B24" s="22" t="s">
        <v>1562</v>
      </c>
      <c r="C24" s="22" t="s">
        <v>1563</v>
      </c>
      <c r="D24" s="22" t="str">
        <f>_xlfn.TEXTJOIN(" ",TRUE,LEFT(Tabela_FAW[[#This Row],[ŠIFRA]],2),RIGHT(LEFT(Tabela_FAW[[#This Row],[ŠIFRA]],4),2),RIGHT(LEFT(Tabela_FAW[[#This Row],[ŠIFRA]],6),2))</f>
        <v>06 01 01</v>
      </c>
      <c r="E24" s="22" t="str" cm="1">
        <f t="array" ref="E24">IF(INDEX(Tabela_seznam_klasifikacij[NEVAREN],MATCH(Tabela_FAW[[#This Row],[Klasifikacija_delna]],LEFT(Tabela_seznam_klasifikacij[Klasifikacijska številka],8),0))="DA",_xlfn.TEXTJOIN("",TRUE,Tabela_FAW[[#This Row],[Klasifikacija_delna]],"*"),Tabela_FAW[[#This Row],[Klasifikacija_delna]])</f>
        <v>06 01 01*</v>
      </c>
      <c r="F24" s="22" t="str">
        <f>INDEX(Tabela_glavno[Zbiranje EKOL],MATCH(Tabela_FAW[[#This Row],[Klasifikacija]],Tabela_glavno[Klasifikacija],0))</f>
        <v>DA</v>
      </c>
      <c r="G24" s="22" t="str">
        <f>INDEX(Tabela_glavno[Dovoljen prevzem],MATCH(Tabela_FAW[[#This Row],[Klasifikacija]],Tabela_glavno[Klasifikacija],0))</f>
        <v>DA - NI ODSTRANJEVANJA</v>
      </c>
    </row>
    <row r="25" spans="1:7" ht="12.75" customHeight="1" x14ac:dyDescent="0.2">
      <c r="A25" s="22" t="s">
        <v>1564</v>
      </c>
      <c r="B25" s="22" t="s">
        <v>1565</v>
      </c>
      <c r="C25" s="22" t="s">
        <v>1566</v>
      </c>
      <c r="D25" s="22" t="str">
        <f>_xlfn.TEXTJOIN(" ",TRUE,LEFT(Tabela_FAW[[#This Row],[ŠIFRA]],2),RIGHT(LEFT(Tabela_FAW[[#This Row],[ŠIFRA]],4),2),RIGHT(LEFT(Tabela_FAW[[#This Row],[ŠIFRA]],6),2))</f>
        <v>06 01 02</v>
      </c>
      <c r="E25" s="22" t="str" cm="1">
        <f t="array" ref="E25">IF(INDEX(Tabela_seznam_klasifikacij[NEVAREN],MATCH(Tabela_FAW[[#This Row],[Klasifikacija_delna]],LEFT(Tabela_seznam_klasifikacij[Klasifikacijska številka],8),0))="DA",_xlfn.TEXTJOIN("",TRUE,Tabela_FAW[[#This Row],[Klasifikacija_delna]],"*"),Tabela_FAW[[#This Row],[Klasifikacija_delna]])</f>
        <v>06 01 02*</v>
      </c>
      <c r="F25" s="22" t="str">
        <f>INDEX(Tabela_glavno[Zbiranje EKOL],MATCH(Tabela_FAW[[#This Row],[Klasifikacija]],Tabela_glavno[Klasifikacija],0))</f>
        <v>DA</v>
      </c>
      <c r="G25" s="22" t="str">
        <f>INDEX(Tabela_glavno[Dovoljen prevzem],MATCH(Tabela_FAW[[#This Row],[Klasifikacija]],Tabela_glavno[Klasifikacija],0))</f>
        <v>DA</v>
      </c>
    </row>
    <row r="26" spans="1:7" ht="12.75" customHeight="1" x14ac:dyDescent="0.2">
      <c r="A26" s="22" t="s">
        <v>1567</v>
      </c>
      <c r="B26" s="22" t="s">
        <v>1568</v>
      </c>
      <c r="D26" s="22" t="str">
        <f>_xlfn.TEXTJOIN(" ",TRUE,LEFT(Tabela_FAW[[#This Row],[ŠIFRA]],2),RIGHT(LEFT(Tabela_FAW[[#This Row],[ŠIFRA]],4),2),RIGHT(LEFT(Tabela_FAW[[#This Row],[ŠIFRA]],6),2))</f>
        <v>06 01 03</v>
      </c>
      <c r="E26" s="22" t="str" cm="1">
        <f t="array" ref="E26">IF(INDEX(Tabela_seznam_klasifikacij[NEVAREN],MATCH(Tabela_FAW[[#This Row],[Klasifikacija_delna]],LEFT(Tabela_seznam_klasifikacij[Klasifikacijska številka],8),0))="DA",_xlfn.TEXTJOIN("",TRUE,Tabela_FAW[[#This Row],[Klasifikacija_delna]],"*"),Tabela_FAW[[#This Row],[Klasifikacija_delna]])</f>
        <v>06 01 03*</v>
      </c>
      <c r="F26" s="22" t="str">
        <f>INDEX(Tabela_glavno[Zbiranje EKOL],MATCH(Tabela_FAW[[#This Row],[Klasifikacija]],Tabela_glavno[Klasifikacija],0))</f>
        <v>DA</v>
      </c>
      <c r="G26" s="22" t="str">
        <f>INDEX(Tabela_glavno[Dovoljen prevzem],MATCH(Tabela_FAW[[#This Row],[Klasifikacija]],Tabela_glavno[Klasifikacija],0))</f>
        <v>DA - NI ODSTRANJEVANJA</v>
      </c>
    </row>
    <row r="27" spans="1:7" ht="12.75" customHeight="1" x14ac:dyDescent="0.2">
      <c r="A27" s="22" t="s">
        <v>1569</v>
      </c>
      <c r="B27" s="22" t="s">
        <v>1570</v>
      </c>
      <c r="C27" s="22" t="s">
        <v>1571</v>
      </c>
      <c r="D27" s="22" t="str">
        <f>_xlfn.TEXTJOIN(" ",TRUE,LEFT(Tabela_FAW[[#This Row],[ŠIFRA]],2),RIGHT(LEFT(Tabela_FAW[[#This Row],[ŠIFRA]],4),2),RIGHT(LEFT(Tabela_FAW[[#This Row],[ŠIFRA]],6),2))</f>
        <v>06 01 04</v>
      </c>
      <c r="E27" s="22" t="str" cm="1">
        <f t="array" ref="E27">IF(INDEX(Tabela_seznam_klasifikacij[NEVAREN],MATCH(Tabela_FAW[[#This Row],[Klasifikacija_delna]],LEFT(Tabela_seznam_klasifikacij[Klasifikacijska številka],8),0))="DA",_xlfn.TEXTJOIN("",TRUE,Tabela_FAW[[#This Row],[Klasifikacija_delna]],"*"),Tabela_FAW[[#This Row],[Klasifikacija_delna]])</f>
        <v>06 01 04*</v>
      </c>
      <c r="F27" s="22" t="str">
        <f>INDEX(Tabela_glavno[Zbiranje EKOL],MATCH(Tabela_FAW[[#This Row],[Klasifikacija]],Tabela_glavno[Klasifikacija],0))</f>
        <v>DA</v>
      </c>
      <c r="G27" s="22" t="str">
        <f>INDEX(Tabela_glavno[Dovoljen prevzem],MATCH(Tabela_FAW[[#This Row],[Klasifikacija]],Tabela_glavno[Klasifikacija],0))</f>
        <v>DA - NI ODSTRANJEVANJA</v>
      </c>
    </row>
    <row r="28" spans="1:7" ht="12.75" customHeight="1" x14ac:dyDescent="0.2">
      <c r="A28" s="22" t="s">
        <v>1572</v>
      </c>
      <c r="B28" s="22" t="s">
        <v>1573</v>
      </c>
      <c r="C28" s="22" t="s">
        <v>1574</v>
      </c>
      <c r="D28" s="22" t="str">
        <f>_xlfn.TEXTJOIN(" ",TRUE,LEFT(Tabela_FAW[[#This Row],[ŠIFRA]],2),RIGHT(LEFT(Tabela_FAW[[#This Row],[ŠIFRA]],4),2),RIGHT(LEFT(Tabela_FAW[[#This Row],[ŠIFRA]],6),2))</f>
        <v>06 01 05</v>
      </c>
      <c r="E28" s="22" t="str" cm="1">
        <f t="array" ref="E28">IF(INDEX(Tabela_seznam_klasifikacij[NEVAREN],MATCH(Tabela_FAW[[#This Row],[Klasifikacija_delna]],LEFT(Tabela_seznam_klasifikacij[Klasifikacijska številka],8),0))="DA",_xlfn.TEXTJOIN("",TRUE,Tabela_FAW[[#This Row],[Klasifikacija_delna]],"*"),Tabela_FAW[[#This Row],[Klasifikacija_delna]])</f>
        <v>06 01 05*</v>
      </c>
      <c r="F28" s="22" t="str">
        <f>INDEX(Tabela_glavno[Zbiranje EKOL],MATCH(Tabela_FAW[[#This Row],[Klasifikacija]],Tabela_glavno[Klasifikacija],0))</f>
        <v>DA</v>
      </c>
      <c r="G28" s="22" t="str">
        <f>INDEX(Tabela_glavno[Dovoljen prevzem],MATCH(Tabela_FAW[[#This Row],[Klasifikacija]],Tabela_glavno[Klasifikacija],0))</f>
        <v>DA - NI ODSTRANJEVANJA</v>
      </c>
    </row>
    <row r="29" spans="1:7" ht="12.75" customHeight="1" x14ac:dyDescent="0.2">
      <c r="A29" s="22" t="s">
        <v>1575</v>
      </c>
      <c r="B29" s="22" t="s">
        <v>1576</v>
      </c>
      <c r="C29" s="22" t="s">
        <v>1577</v>
      </c>
      <c r="D29" s="22" t="str">
        <f>_xlfn.TEXTJOIN(" ",TRUE,LEFT(Tabela_FAW[[#This Row],[ŠIFRA]],2),RIGHT(LEFT(Tabela_FAW[[#This Row],[ŠIFRA]],4),2),RIGHT(LEFT(Tabela_FAW[[#This Row],[ŠIFRA]],6),2))</f>
        <v>06 01 06</v>
      </c>
      <c r="E29" s="22" t="str" cm="1">
        <f t="array" ref="E29">IF(INDEX(Tabela_seznam_klasifikacij[NEVAREN],MATCH(Tabela_FAW[[#This Row],[Klasifikacija_delna]],LEFT(Tabela_seznam_klasifikacij[Klasifikacijska številka],8),0))="DA",_xlfn.TEXTJOIN("",TRUE,Tabela_FAW[[#This Row],[Klasifikacija_delna]],"*"),Tabela_FAW[[#This Row],[Klasifikacija_delna]])</f>
        <v>06 01 06*</v>
      </c>
      <c r="F29" s="22" t="str">
        <f>INDEX(Tabela_glavno[Zbiranje EKOL],MATCH(Tabela_FAW[[#This Row],[Klasifikacija]],Tabela_glavno[Klasifikacija],0))</f>
        <v>DA</v>
      </c>
      <c r="G29" s="22" t="str">
        <f>INDEX(Tabela_glavno[Dovoljen prevzem],MATCH(Tabela_FAW[[#This Row],[Klasifikacija]],Tabela_glavno[Klasifikacija],0))</f>
        <v>DA</v>
      </c>
    </row>
    <row r="30" spans="1:7" ht="12.75" customHeight="1" x14ac:dyDescent="0.2">
      <c r="A30" s="22" t="s">
        <v>1578</v>
      </c>
      <c r="B30" s="22" t="s">
        <v>1579</v>
      </c>
      <c r="D30" s="22" t="str">
        <f>_xlfn.TEXTJOIN(" ",TRUE,LEFT(Tabela_FAW[[#This Row],[ŠIFRA]],2),RIGHT(LEFT(Tabela_FAW[[#This Row],[ŠIFRA]],4),2),RIGHT(LEFT(Tabela_FAW[[#This Row],[ŠIFRA]],6),2))</f>
        <v>06 02 01</v>
      </c>
      <c r="E30" s="22" t="str" cm="1">
        <f t="array" ref="E30">IF(INDEX(Tabela_seznam_klasifikacij[NEVAREN],MATCH(Tabela_FAW[[#This Row],[Klasifikacija_delna]],LEFT(Tabela_seznam_klasifikacij[Klasifikacijska številka],8),0))="DA",_xlfn.TEXTJOIN("",TRUE,Tabela_FAW[[#This Row],[Klasifikacija_delna]],"*"),Tabela_FAW[[#This Row],[Klasifikacija_delna]])</f>
        <v>06 02 01*</v>
      </c>
      <c r="F30" s="22" t="str">
        <f>INDEX(Tabela_glavno[Zbiranje EKOL],MATCH(Tabela_FAW[[#This Row],[Klasifikacija]],Tabela_glavno[Klasifikacija],0))</f>
        <v>DA</v>
      </c>
      <c r="G30" s="22" t="str">
        <f>INDEX(Tabela_glavno[Dovoljen prevzem],MATCH(Tabela_FAW[[#This Row],[Klasifikacija]],Tabela_glavno[Klasifikacija],0))</f>
        <v>DA - NI ODSTRANJEVANJA</v>
      </c>
    </row>
    <row r="31" spans="1:7" ht="12.75" customHeight="1" x14ac:dyDescent="0.2">
      <c r="A31" s="22" t="s">
        <v>1580</v>
      </c>
      <c r="B31" s="22" t="s">
        <v>1581</v>
      </c>
      <c r="C31" s="22" t="s">
        <v>1582</v>
      </c>
      <c r="D31" s="22" t="str">
        <f>_xlfn.TEXTJOIN(" ",TRUE,LEFT(Tabela_FAW[[#This Row],[ŠIFRA]],2),RIGHT(LEFT(Tabela_FAW[[#This Row],[ŠIFRA]],4),2),RIGHT(LEFT(Tabela_FAW[[#This Row],[ŠIFRA]],6),2))</f>
        <v>06 02 03</v>
      </c>
      <c r="E31" s="22" t="str" cm="1">
        <f t="array" ref="E31">IF(INDEX(Tabela_seznam_klasifikacij[NEVAREN],MATCH(Tabela_FAW[[#This Row],[Klasifikacija_delna]],LEFT(Tabela_seznam_klasifikacij[Klasifikacijska številka],8),0))="DA",_xlfn.TEXTJOIN("",TRUE,Tabela_FAW[[#This Row],[Klasifikacija_delna]],"*"),Tabela_FAW[[#This Row],[Klasifikacija_delna]])</f>
        <v>06 02 03*</v>
      </c>
      <c r="F31" s="22" t="str">
        <f>INDEX(Tabela_glavno[Zbiranje EKOL],MATCH(Tabela_FAW[[#This Row],[Klasifikacija]],Tabela_glavno[Klasifikacija],0))</f>
        <v>DA</v>
      </c>
      <c r="G31" s="22" t="str">
        <f>INDEX(Tabela_glavno[Dovoljen prevzem],MATCH(Tabela_FAW[[#This Row],[Klasifikacija]],Tabela_glavno[Klasifikacija],0))</f>
        <v>DA</v>
      </c>
    </row>
    <row r="32" spans="1:7" ht="12.75" customHeight="1" x14ac:dyDescent="0.2">
      <c r="A32" s="22" t="s">
        <v>1583</v>
      </c>
      <c r="B32" s="22" t="s">
        <v>1584</v>
      </c>
      <c r="C32" s="22" t="s">
        <v>1585</v>
      </c>
      <c r="D32" s="22" t="str">
        <f>_xlfn.TEXTJOIN(" ",TRUE,LEFT(Tabela_FAW[[#This Row],[ŠIFRA]],2),RIGHT(LEFT(Tabela_FAW[[#This Row],[ŠIFRA]],4),2),RIGHT(LEFT(Tabela_FAW[[#This Row],[ŠIFRA]],6),2))</f>
        <v>06 02 04</v>
      </c>
      <c r="E32" s="22" t="str" cm="1">
        <f t="array" ref="E32">IF(INDEX(Tabela_seznam_klasifikacij[NEVAREN],MATCH(Tabela_FAW[[#This Row],[Klasifikacija_delna]],LEFT(Tabela_seznam_klasifikacij[Klasifikacijska številka],8),0))="DA",_xlfn.TEXTJOIN("",TRUE,Tabela_FAW[[#This Row],[Klasifikacija_delna]],"*"),Tabela_FAW[[#This Row],[Klasifikacija_delna]])</f>
        <v>06 02 04*</v>
      </c>
      <c r="F32" s="22" t="str">
        <f>INDEX(Tabela_glavno[Zbiranje EKOL],MATCH(Tabela_FAW[[#This Row],[Klasifikacija]],Tabela_glavno[Klasifikacija],0))</f>
        <v>DA</v>
      </c>
      <c r="G32" s="22" t="str">
        <f>INDEX(Tabela_glavno[Dovoljen prevzem],MATCH(Tabela_FAW[[#This Row],[Klasifikacija]],Tabela_glavno[Klasifikacija],0))</f>
        <v>DA - NI ODSTRANJEVANJA</v>
      </c>
    </row>
    <row r="33" spans="1:7" ht="12.75" customHeight="1" x14ac:dyDescent="0.2">
      <c r="A33" s="22" t="s">
        <v>1586</v>
      </c>
      <c r="B33" s="22" t="s">
        <v>1587</v>
      </c>
      <c r="C33" s="22" t="s">
        <v>1588</v>
      </c>
      <c r="D33" s="22" t="str">
        <f>_xlfn.TEXTJOIN(" ",TRUE,LEFT(Tabela_FAW[[#This Row],[ŠIFRA]],2),RIGHT(LEFT(Tabela_FAW[[#This Row],[ŠIFRA]],4),2),RIGHT(LEFT(Tabela_FAW[[#This Row],[ŠIFRA]],6),2))</f>
        <v>06 02 05</v>
      </c>
      <c r="E33" s="22" t="str" cm="1">
        <f t="array" ref="E33">IF(INDEX(Tabela_seznam_klasifikacij[NEVAREN],MATCH(Tabela_FAW[[#This Row],[Klasifikacija_delna]],LEFT(Tabela_seznam_klasifikacij[Klasifikacijska številka],8),0))="DA",_xlfn.TEXTJOIN("",TRUE,Tabela_FAW[[#This Row],[Klasifikacija_delna]],"*"),Tabela_FAW[[#This Row],[Klasifikacija_delna]])</f>
        <v>06 02 05*</v>
      </c>
      <c r="F33" s="22" t="str">
        <f>INDEX(Tabela_glavno[Zbiranje EKOL],MATCH(Tabela_FAW[[#This Row],[Klasifikacija]],Tabela_glavno[Klasifikacija],0))</f>
        <v>DA</v>
      </c>
      <c r="G33" s="22" t="str">
        <f>INDEX(Tabela_glavno[Dovoljen prevzem],MATCH(Tabela_FAW[[#This Row],[Klasifikacija]],Tabela_glavno[Klasifikacija],0))</f>
        <v>DA</v>
      </c>
    </row>
    <row r="34" spans="1:7" ht="12.75" customHeight="1" x14ac:dyDescent="0.2">
      <c r="A34" s="22" t="s">
        <v>1589</v>
      </c>
      <c r="B34" s="22" t="s">
        <v>1587</v>
      </c>
      <c r="C34" s="22" t="s">
        <v>1588</v>
      </c>
      <c r="D34" s="22" t="str">
        <f>_xlfn.TEXTJOIN(" ",TRUE,LEFT(Tabela_FAW[[#This Row],[ŠIFRA]],2),RIGHT(LEFT(Tabela_FAW[[#This Row],[ŠIFRA]],4),2),RIGHT(LEFT(Tabela_FAW[[#This Row],[ŠIFRA]],6),2))</f>
        <v>06 02 05</v>
      </c>
      <c r="E34" s="22" t="str" cm="1">
        <f t="array" ref="E34">IF(INDEX(Tabela_seznam_klasifikacij[NEVAREN],MATCH(Tabela_FAW[[#This Row],[Klasifikacija_delna]],LEFT(Tabela_seznam_klasifikacij[Klasifikacijska številka],8),0))="DA",_xlfn.TEXTJOIN("",TRUE,Tabela_FAW[[#This Row],[Klasifikacija_delna]],"*"),Tabela_FAW[[#This Row],[Klasifikacija_delna]])</f>
        <v>06 02 05*</v>
      </c>
      <c r="F34" s="22" t="str">
        <f>INDEX(Tabela_glavno[Zbiranje EKOL],MATCH(Tabela_FAW[[#This Row],[Klasifikacija]],Tabela_glavno[Klasifikacija],0))</f>
        <v>DA</v>
      </c>
      <c r="G34" s="22" t="str">
        <f>INDEX(Tabela_glavno[Dovoljen prevzem],MATCH(Tabela_FAW[[#This Row],[Klasifikacija]],Tabela_glavno[Klasifikacija],0))</f>
        <v>DA</v>
      </c>
    </row>
    <row r="35" spans="1:7" ht="12.75" customHeight="1" x14ac:dyDescent="0.2">
      <c r="A35" s="22" t="s">
        <v>1590</v>
      </c>
      <c r="B35" s="22" t="s">
        <v>1591</v>
      </c>
      <c r="C35" s="22" t="s">
        <v>1592</v>
      </c>
      <c r="D35" s="22" t="str">
        <f>_xlfn.TEXTJOIN(" ",TRUE,LEFT(Tabela_FAW[[#This Row],[ŠIFRA]],2),RIGHT(LEFT(Tabela_FAW[[#This Row],[ŠIFRA]],4),2),RIGHT(LEFT(Tabela_FAW[[#This Row],[ŠIFRA]],6),2))</f>
        <v>06 02 99</v>
      </c>
      <c r="E35" s="22" t="str" cm="1">
        <f t="array" ref="E35">IF(INDEX(Tabela_seznam_klasifikacij[NEVAREN],MATCH(Tabela_FAW[[#This Row],[Klasifikacija_delna]],LEFT(Tabela_seznam_klasifikacij[Klasifikacijska številka],8),0))="DA",_xlfn.TEXTJOIN("",TRUE,Tabela_FAW[[#This Row],[Klasifikacija_delna]],"*"),Tabela_FAW[[#This Row],[Klasifikacija_delna]])</f>
        <v>06 02 99</v>
      </c>
      <c r="F35" s="22" t="str">
        <f>INDEX(Tabela_glavno[Zbiranje EKOL],MATCH(Tabela_FAW[[#This Row],[Klasifikacija]],Tabela_glavno[Klasifikacija],0))</f>
        <v>DA</v>
      </c>
      <c r="G35" s="22" t="str">
        <f>INDEX(Tabela_glavno[Dovoljen prevzem],MATCH(Tabela_FAW[[#This Row],[Klasifikacija]],Tabela_glavno[Klasifikacija],0))</f>
        <v>DA - NI ODSTRANJEVANJA</v>
      </c>
    </row>
    <row r="36" spans="1:7" ht="12.75" customHeight="1" x14ac:dyDescent="0.2">
      <c r="A36" s="22" t="s">
        <v>1593</v>
      </c>
      <c r="B36" s="22" t="s">
        <v>1594</v>
      </c>
      <c r="C36" s="22" t="s">
        <v>1595</v>
      </c>
      <c r="D36" s="22" t="str">
        <f>_xlfn.TEXTJOIN(" ",TRUE,LEFT(Tabela_FAW[[#This Row],[ŠIFRA]],2),RIGHT(LEFT(Tabela_FAW[[#This Row],[ŠIFRA]],4),2),RIGHT(LEFT(Tabela_FAW[[#This Row],[ŠIFRA]],6),2))</f>
        <v>06 03 11</v>
      </c>
      <c r="E36" s="22" t="str" cm="1">
        <f t="array" ref="E36">IF(INDEX(Tabela_seznam_klasifikacij[NEVAREN],MATCH(Tabela_FAW[[#This Row],[Klasifikacija_delna]],LEFT(Tabela_seznam_klasifikacij[Klasifikacijska številka],8),0))="DA",_xlfn.TEXTJOIN("",TRUE,Tabela_FAW[[#This Row],[Klasifikacija_delna]],"*"),Tabela_FAW[[#This Row],[Klasifikacija_delna]])</f>
        <v>06 03 11*</v>
      </c>
      <c r="F36" s="22" t="str">
        <f>INDEX(Tabela_glavno[Zbiranje EKOL],MATCH(Tabela_FAW[[#This Row],[Klasifikacija]],Tabela_glavno[Klasifikacija],0))</f>
        <v>DA</v>
      </c>
      <c r="G36" s="22" t="str">
        <f>INDEX(Tabela_glavno[Dovoljen prevzem],MATCH(Tabela_FAW[[#This Row],[Klasifikacija]],Tabela_glavno[Klasifikacija],0))</f>
        <v>DA</v>
      </c>
    </row>
    <row r="37" spans="1:7" ht="12.75" customHeight="1" x14ac:dyDescent="0.2">
      <c r="A37" s="22" t="s">
        <v>1596</v>
      </c>
      <c r="B37" s="22" t="s">
        <v>1597</v>
      </c>
      <c r="C37" s="22" t="s">
        <v>1566</v>
      </c>
      <c r="D37" s="22" t="str">
        <f>_xlfn.TEXTJOIN(" ",TRUE,LEFT(Tabela_FAW[[#This Row],[ŠIFRA]],2),RIGHT(LEFT(Tabela_FAW[[#This Row],[ŠIFRA]],4),2),RIGHT(LEFT(Tabela_FAW[[#This Row],[ŠIFRA]],6),2))</f>
        <v>06 03 13</v>
      </c>
      <c r="E37" s="22" t="str" cm="1">
        <f t="array" ref="E37">IF(INDEX(Tabela_seznam_klasifikacij[NEVAREN],MATCH(Tabela_FAW[[#This Row],[Klasifikacija_delna]],LEFT(Tabela_seznam_klasifikacij[Klasifikacijska številka],8),0))="DA",_xlfn.TEXTJOIN("",TRUE,Tabela_FAW[[#This Row],[Klasifikacija_delna]],"*"),Tabela_FAW[[#This Row],[Klasifikacija_delna]])</f>
        <v>06 03 13*</v>
      </c>
      <c r="F37" s="22" t="str">
        <f>INDEX(Tabela_glavno[Zbiranje EKOL],MATCH(Tabela_FAW[[#This Row],[Klasifikacija]],Tabela_glavno[Klasifikacija],0))</f>
        <v>DA</v>
      </c>
      <c r="G37" s="22" t="str">
        <f>INDEX(Tabela_glavno[Dovoljen prevzem],MATCH(Tabela_FAW[[#This Row],[Klasifikacija]],Tabela_glavno[Klasifikacija],0))</f>
        <v>DA</v>
      </c>
    </row>
    <row r="38" spans="1:7" ht="12.75" customHeight="1" x14ac:dyDescent="0.2">
      <c r="A38" s="22" t="s">
        <v>1598</v>
      </c>
      <c r="B38" s="22" t="s">
        <v>1599</v>
      </c>
      <c r="C38" s="22" t="s">
        <v>1600</v>
      </c>
      <c r="D38" s="22" t="str">
        <f>_xlfn.TEXTJOIN(" ",TRUE,LEFT(Tabela_FAW[[#This Row],[ŠIFRA]],2),RIGHT(LEFT(Tabela_FAW[[#This Row],[ŠIFRA]],4),2),RIGHT(LEFT(Tabela_FAW[[#This Row],[ŠIFRA]],6),2))</f>
        <v>06 04 04</v>
      </c>
      <c r="E38" s="22" t="str" cm="1">
        <f t="array" ref="E38">IF(INDEX(Tabela_seznam_klasifikacij[NEVAREN],MATCH(Tabela_FAW[[#This Row],[Klasifikacija_delna]],LEFT(Tabela_seznam_klasifikacij[Klasifikacijska številka],8),0))="DA",_xlfn.TEXTJOIN("",TRUE,Tabela_FAW[[#This Row],[Klasifikacija_delna]],"*"),Tabela_FAW[[#This Row],[Klasifikacija_delna]])</f>
        <v>06 04 04*</v>
      </c>
      <c r="F38" s="22" t="str">
        <f>INDEX(Tabela_glavno[Zbiranje EKOL],MATCH(Tabela_FAW[[#This Row],[Klasifikacija]],Tabela_glavno[Klasifikacija],0))</f>
        <v>DA</v>
      </c>
      <c r="G38" s="22" t="str">
        <f>INDEX(Tabela_glavno[Dovoljen prevzem],MATCH(Tabela_FAW[[#This Row],[Klasifikacija]],Tabela_glavno[Klasifikacija],0))</f>
        <v>DA - NI ODSTRANJEVANJA</v>
      </c>
    </row>
    <row r="39" spans="1:7" ht="12.75" customHeight="1" x14ac:dyDescent="0.2">
      <c r="A39" s="22" t="s">
        <v>1601</v>
      </c>
      <c r="B39" s="22" t="s">
        <v>1602</v>
      </c>
      <c r="C39" s="22" t="s">
        <v>1603</v>
      </c>
      <c r="D39" s="22" t="str">
        <f>_xlfn.TEXTJOIN(" ",TRUE,LEFT(Tabela_FAW[[#This Row],[ŠIFRA]],2),RIGHT(LEFT(Tabela_FAW[[#This Row],[ŠIFRA]],4),2),RIGHT(LEFT(Tabela_FAW[[#This Row],[ŠIFRA]],6),2))</f>
        <v>06 04 05</v>
      </c>
      <c r="E39" s="22" t="str" cm="1">
        <f t="array" ref="E39">IF(INDEX(Tabela_seznam_klasifikacij[NEVAREN],MATCH(Tabela_FAW[[#This Row],[Klasifikacija_delna]],LEFT(Tabela_seznam_klasifikacij[Klasifikacijska številka],8),0))="DA",_xlfn.TEXTJOIN("",TRUE,Tabela_FAW[[#This Row],[Klasifikacija_delna]],"*"),Tabela_FAW[[#This Row],[Klasifikacija_delna]])</f>
        <v>06 04 05*</v>
      </c>
      <c r="F39" s="22" t="str">
        <f>INDEX(Tabela_glavno[Zbiranje EKOL],MATCH(Tabela_FAW[[#This Row],[Klasifikacija]],Tabela_glavno[Klasifikacija],0))</f>
        <v>DA</v>
      </c>
      <c r="G39" s="22" t="str">
        <f>INDEX(Tabela_glavno[Dovoljen prevzem],MATCH(Tabela_FAW[[#This Row],[Klasifikacija]],Tabela_glavno[Klasifikacija],0))</f>
        <v>DA - NI ODSTRANJEVANJA</v>
      </c>
    </row>
    <row r="40" spans="1:7" ht="12.75" customHeight="1" x14ac:dyDescent="0.2">
      <c r="A40" s="22" t="s">
        <v>1604</v>
      </c>
      <c r="B40" s="22" t="s">
        <v>1605</v>
      </c>
      <c r="D40" s="22" t="str">
        <f>_xlfn.TEXTJOIN(" ",TRUE,LEFT(Tabela_FAW[[#This Row],[ŠIFRA]],2),RIGHT(LEFT(Tabela_FAW[[#This Row],[ŠIFRA]],4),2),RIGHT(LEFT(Tabela_FAW[[#This Row],[ŠIFRA]],6),2))</f>
        <v>06 05 03</v>
      </c>
      <c r="E40" s="22" t="str" cm="1">
        <f t="array" ref="E40">IF(INDEX(Tabela_seznam_klasifikacij[NEVAREN],MATCH(Tabela_FAW[[#This Row],[Klasifikacija_delna]],LEFT(Tabela_seznam_klasifikacij[Klasifikacijska številka],8),0))="DA",_xlfn.TEXTJOIN("",TRUE,Tabela_FAW[[#This Row],[Klasifikacija_delna]],"*"),Tabela_FAW[[#This Row],[Klasifikacija_delna]])</f>
        <v>06 05 03</v>
      </c>
      <c r="F40" s="22" t="str">
        <f>INDEX(Tabela_glavno[Zbiranje EKOL],MATCH(Tabela_FAW[[#This Row],[Klasifikacija]],Tabela_glavno[Klasifikacija],0))</f>
        <v>DA</v>
      </c>
      <c r="G40" s="22" t="str">
        <f>INDEX(Tabela_glavno[Dovoljen prevzem],MATCH(Tabela_FAW[[#This Row],[Klasifikacija]],Tabela_glavno[Klasifikacija],0))</f>
        <v>DA - NI ODSTRANJEVANJA</v>
      </c>
    </row>
    <row r="41" spans="1:7" ht="12.75" customHeight="1" x14ac:dyDescent="0.2">
      <c r="A41" s="22" t="s">
        <v>1606</v>
      </c>
      <c r="B41" s="22" t="s">
        <v>1607</v>
      </c>
      <c r="D41" s="22" t="str">
        <f>_xlfn.TEXTJOIN(" ",TRUE,LEFT(Tabela_FAW[[#This Row],[ŠIFRA]],2),RIGHT(LEFT(Tabela_FAW[[#This Row],[ŠIFRA]],4),2),RIGHT(LEFT(Tabela_FAW[[#This Row],[ŠIFRA]],6),2))</f>
        <v>06 13 01</v>
      </c>
      <c r="E41" s="22" t="str" cm="1">
        <f t="array" ref="E41">IF(INDEX(Tabela_seznam_klasifikacij[NEVAREN],MATCH(Tabela_FAW[[#This Row],[Klasifikacija_delna]],LEFT(Tabela_seznam_klasifikacij[Klasifikacijska številka],8),0))="DA",_xlfn.TEXTJOIN("",TRUE,Tabela_FAW[[#This Row],[Klasifikacija_delna]],"*"),Tabela_FAW[[#This Row],[Klasifikacija_delna]])</f>
        <v>06 13 01*</v>
      </c>
      <c r="F41" s="22" t="str">
        <f>INDEX(Tabela_glavno[Zbiranje EKOL],MATCH(Tabela_FAW[[#This Row],[Klasifikacija]],Tabela_glavno[Klasifikacija],0))</f>
        <v>DA</v>
      </c>
      <c r="G41" s="22" t="str">
        <f>INDEX(Tabela_glavno[Dovoljen prevzem],MATCH(Tabela_FAW[[#This Row],[Klasifikacija]],Tabela_glavno[Klasifikacija],0))</f>
        <v>DA - NI ODSTRANJEVANJA</v>
      </c>
    </row>
    <row r="42" spans="1:7" ht="12.75" customHeight="1" x14ac:dyDescent="0.2">
      <c r="A42" s="22" t="s">
        <v>1608</v>
      </c>
      <c r="B42" s="22" t="s">
        <v>1609</v>
      </c>
      <c r="C42" s="22" t="s">
        <v>1610</v>
      </c>
      <c r="D42" s="22" t="str">
        <f>_xlfn.TEXTJOIN(" ",TRUE,LEFT(Tabela_FAW[[#This Row],[ŠIFRA]],2),RIGHT(LEFT(Tabela_FAW[[#This Row],[ŠIFRA]],4),2),RIGHT(LEFT(Tabela_FAW[[#This Row],[ŠIFRA]],6),2))</f>
        <v>06 13 02</v>
      </c>
      <c r="E42" s="22" t="str" cm="1">
        <f t="array" ref="E42">IF(INDEX(Tabela_seznam_klasifikacij[NEVAREN],MATCH(Tabela_FAW[[#This Row],[Klasifikacija_delna]],LEFT(Tabela_seznam_klasifikacij[Klasifikacijska številka],8),0))="DA",_xlfn.TEXTJOIN("",TRUE,Tabela_FAW[[#This Row],[Klasifikacija_delna]],"*"),Tabela_FAW[[#This Row],[Klasifikacija_delna]])</f>
        <v>06 13 02*</v>
      </c>
      <c r="F42" s="22" t="str">
        <f>INDEX(Tabela_glavno[Zbiranje EKOL],MATCH(Tabela_FAW[[#This Row],[Klasifikacija]],Tabela_glavno[Klasifikacija],0))</f>
        <v>DA</v>
      </c>
      <c r="G42" s="22" t="str">
        <f>INDEX(Tabela_glavno[Dovoljen prevzem],MATCH(Tabela_FAW[[#This Row],[Klasifikacija]],Tabela_glavno[Klasifikacija],0))</f>
        <v>DA - NI ODSTRANJEVANJA</v>
      </c>
    </row>
    <row r="43" spans="1:7" ht="12.75" customHeight="1" x14ac:dyDescent="0.2">
      <c r="A43" s="22" t="s">
        <v>1611</v>
      </c>
      <c r="B43" s="22" t="s">
        <v>1612</v>
      </c>
      <c r="C43" s="22" t="s">
        <v>1582</v>
      </c>
      <c r="D43" s="22" t="str">
        <f>_xlfn.TEXTJOIN(" ",TRUE,LEFT(Tabela_FAW[[#This Row],[ŠIFRA]],2),RIGHT(LEFT(Tabela_FAW[[#This Row],[ŠIFRA]],4),2),RIGHT(LEFT(Tabela_FAW[[#This Row],[ŠIFRA]],6),2))</f>
        <v>06 13 03</v>
      </c>
      <c r="E43" s="22" t="str" cm="1">
        <f t="array" ref="E43">IF(INDEX(Tabela_seznam_klasifikacij[NEVAREN],MATCH(Tabela_FAW[[#This Row],[Klasifikacija_delna]],LEFT(Tabela_seznam_klasifikacij[Klasifikacijska številka],8),0))="DA",_xlfn.TEXTJOIN("",TRUE,Tabela_FAW[[#This Row],[Klasifikacija_delna]],"*"),Tabela_FAW[[#This Row],[Klasifikacija_delna]])</f>
        <v>06 13 03</v>
      </c>
      <c r="F43" s="22" t="str">
        <f>INDEX(Tabela_glavno[Zbiranje EKOL],MATCH(Tabela_FAW[[#This Row],[Klasifikacija]],Tabela_glavno[Klasifikacija],0))</f>
        <v>DA</v>
      </c>
      <c r="G43" s="22" t="str">
        <f>INDEX(Tabela_glavno[Dovoljen prevzem],MATCH(Tabela_FAW[[#This Row],[Klasifikacija]],Tabela_glavno[Klasifikacija],0))</f>
        <v>DA - NI ODSTRANJEVANJA</v>
      </c>
    </row>
    <row r="44" spans="1:7" ht="12.75" customHeight="1" x14ac:dyDescent="0.2">
      <c r="A44" s="22" t="s">
        <v>1613</v>
      </c>
      <c r="B44" s="22" t="s">
        <v>1614</v>
      </c>
      <c r="D44" s="22" t="str">
        <f>_xlfn.TEXTJOIN(" ",TRUE,LEFT(Tabela_FAW[[#This Row],[ŠIFRA]],2),RIGHT(LEFT(Tabela_FAW[[#This Row],[ŠIFRA]],4),2),RIGHT(LEFT(Tabela_FAW[[#This Row],[ŠIFRA]],6),2))</f>
        <v>07 01 01</v>
      </c>
      <c r="E44" s="22" t="str" cm="1">
        <f t="array" ref="E44">IF(INDEX(Tabela_seznam_klasifikacij[NEVAREN],MATCH(Tabela_FAW[[#This Row],[Klasifikacija_delna]],LEFT(Tabela_seznam_klasifikacij[Klasifikacijska številka],8),0))="DA",_xlfn.TEXTJOIN("",TRUE,Tabela_FAW[[#This Row],[Klasifikacija_delna]],"*"),Tabela_FAW[[#This Row],[Klasifikacija_delna]])</f>
        <v>07 01 01*</v>
      </c>
      <c r="F44" s="22" t="str">
        <f>INDEX(Tabela_glavno[Zbiranje EKOL],MATCH(Tabela_FAW[[#This Row],[Klasifikacija]],Tabela_glavno[Klasifikacija],0))</f>
        <v>DA</v>
      </c>
      <c r="G44" s="22" t="str">
        <f>INDEX(Tabela_glavno[Dovoljen prevzem],MATCH(Tabela_FAW[[#This Row],[Klasifikacija]],Tabela_glavno[Klasifikacija],0))</f>
        <v>DA - NI ODSTRANJEVANJA</v>
      </c>
    </row>
    <row r="45" spans="1:7" ht="12.75" customHeight="1" x14ac:dyDescent="0.2">
      <c r="A45" s="22" t="s">
        <v>1615</v>
      </c>
      <c r="B45" s="22" t="s">
        <v>1616</v>
      </c>
      <c r="C45" s="22" t="s">
        <v>1617</v>
      </c>
      <c r="D45" s="22" t="str">
        <f>_xlfn.TEXTJOIN(" ",TRUE,LEFT(Tabela_FAW[[#This Row],[ŠIFRA]],2),RIGHT(LEFT(Tabela_FAW[[#This Row],[ŠIFRA]],4),2),RIGHT(LEFT(Tabela_FAW[[#This Row],[ŠIFRA]],6),2))</f>
        <v>07 01 03</v>
      </c>
      <c r="E45" s="22" t="str" cm="1">
        <f t="array" ref="E45">IF(INDEX(Tabela_seznam_klasifikacij[NEVAREN],MATCH(Tabela_FAW[[#This Row],[Klasifikacija_delna]],LEFT(Tabela_seznam_klasifikacij[Klasifikacijska številka],8),0))="DA",_xlfn.TEXTJOIN("",TRUE,Tabela_FAW[[#This Row],[Klasifikacija_delna]],"*"),Tabela_FAW[[#This Row],[Klasifikacija_delna]])</f>
        <v>07 01 03*</v>
      </c>
      <c r="F45" s="22" t="str">
        <f>INDEX(Tabela_glavno[Zbiranje EKOL],MATCH(Tabela_FAW[[#This Row],[Klasifikacija]],Tabela_glavno[Klasifikacija],0))</f>
        <v>DA</v>
      </c>
      <c r="G45" s="22" t="str">
        <f>INDEX(Tabela_glavno[Dovoljen prevzem],MATCH(Tabela_FAW[[#This Row],[Klasifikacija]],Tabela_glavno[Klasifikacija],0))</f>
        <v>DA - NI ODSTRANJEVANJA</v>
      </c>
    </row>
    <row r="46" spans="1:7" ht="12.75" customHeight="1" x14ac:dyDescent="0.2">
      <c r="A46" s="22" t="s">
        <v>1618</v>
      </c>
      <c r="B46" s="22" t="s">
        <v>1619</v>
      </c>
      <c r="C46" s="22" t="s">
        <v>1620</v>
      </c>
      <c r="D46" s="22" t="str">
        <f>_xlfn.TEXTJOIN(" ",TRUE,LEFT(Tabela_FAW[[#This Row],[ŠIFRA]],2),RIGHT(LEFT(Tabela_FAW[[#This Row],[ŠIFRA]],4),2),RIGHT(LEFT(Tabela_FAW[[#This Row],[ŠIFRA]],6),2))</f>
        <v>07 01 04</v>
      </c>
      <c r="E46" s="22" t="str" cm="1">
        <f t="array" ref="E46">IF(INDEX(Tabela_seznam_klasifikacij[NEVAREN],MATCH(Tabela_FAW[[#This Row],[Klasifikacija_delna]],LEFT(Tabela_seznam_klasifikacij[Klasifikacijska številka],8),0))="DA",_xlfn.TEXTJOIN("",TRUE,Tabela_FAW[[#This Row],[Klasifikacija_delna]],"*"),Tabela_FAW[[#This Row],[Klasifikacija_delna]])</f>
        <v>07 01 04*</v>
      </c>
      <c r="F46" s="22" t="str">
        <f>INDEX(Tabela_glavno[Zbiranje EKOL],MATCH(Tabela_FAW[[#This Row],[Klasifikacija]],Tabela_glavno[Klasifikacija],0))</f>
        <v>DA</v>
      </c>
      <c r="G46" s="22" t="str">
        <f>INDEX(Tabela_glavno[Dovoljen prevzem],MATCH(Tabela_FAW[[#This Row],[Klasifikacija]],Tabela_glavno[Klasifikacija],0))</f>
        <v>DA - NI ODSTRANJEVANJA</v>
      </c>
    </row>
    <row r="47" spans="1:7" ht="12.75" customHeight="1" x14ac:dyDescent="0.2">
      <c r="A47" s="22" t="s">
        <v>1621</v>
      </c>
      <c r="B47" s="22" t="s">
        <v>1622</v>
      </c>
      <c r="D47" s="22" t="str">
        <f>_xlfn.TEXTJOIN(" ",TRUE,LEFT(Tabela_FAW[[#This Row],[ŠIFRA]],2),RIGHT(LEFT(Tabela_FAW[[#This Row],[ŠIFRA]],4),2),RIGHT(LEFT(Tabela_FAW[[#This Row],[ŠIFRA]],6),2))</f>
        <v>07 01 07</v>
      </c>
      <c r="E47" s="22" t="str" cm="1">
        <f t="array" ref="E47">IF(INDEX(Tabela_seznam_klasifikacij[NEVAREN],MATCH(Tabela_FAW[[#This Row],[Klasifikacija_delna]],LEFT(Tabela_seznam_klasifikacij[Klasifikacijska številka],8),0))="DA",_xlfn.TEXTJOIN("",TRUE,Tabela_FAW[[#This Row],[Klasifikacija_delna]],"*"),Tabela_FAW[[#This Row],[Klasifikacija_delna]])</f>
        <v>07 01 07*</v>
      </c>
      <c r="F47" s="22" t="str">
        <f>INDEX(Tabela_glavno[Zbiranje EKOL],MATCH(Tabela_FAW[[#This Row],[Klasifikacija]],Tabela_glavno[Klasifikacija],0))</f>
        <v>DA</v>
      </c>
      <c r="G47" s="22" t="str">
        <f>INDEX(Tabela_glavno[Dovoljen prevzem],MATCH(Tabela_FAW[[#This Row],[Klasifikacija]],Tabela_glavno[Klasifikacija],0))</f>
        <v>DA - NI ODSTRANJEVANJA</v>
      </c>
    </row>
    <row r="48" spans="1:7" ht="12.75" customHeight="1" x14ac:dyDescent="0.2">
      <c r="A48" s="22" t="s">
        <v>1623</v>
      </c>
      <c r="B48" s="22" t="s">
        <v>1624</v>
      </c>
      <c r="C48" s="22" t="s">
        <v>1625</v>
      </c>
      <c r="D48" s="22" t="str">
        <f>_xlfn.TEXTJOIN(" ",TRUE,LEFT(Tabela_FAW[[#This Row],[ŠIFRA]],2),RIGHT(LEFT(Tabela_FAW[[#This Row],[ŠIFRA]],4),2),RIGHT(LEFT(Tabela_FAW[[#This Row],[ŠIFRA]],6),2))</f>
        <v>07 02 01</v>
      </c>
      <c r="E48" s="22" t="str" cm="1">
        <f t="array" ref="E48">IF(INDEX(Tabela_seznam_klasifikacij[NEVAREN],MATCH(Tabela_FAW[[#This Row],[Klasifikacija_delna]],LEFT(Tabela_seznam_klasifikacij[Klasifikacijska številka],8),0))="DA",_xlfn.TEXTJOIN("",TRUE,Tabela_FAW[[#This Row],[Klasifikacija_delna]],"*"),Tabela_FAW[[#This Row],[Klasifikacija_delna]])</f>
        <v>07 02 01*</v>
      </c>
      <c r="F48" s="22" t="str">
        <f>INDEX(Tabela_glavno[Zbiranje EKOL],MATCH(Tabela_FAW[[#This Row],[Klasifikacija]],Tabela_glavno[Klasifikacija],0))</f>
        <v>DA</v>
      </c>
      <c r="G48" s="22" t="str">
        <f>INDEX(Tabela_glavno[Dovoljen prevzem],MATCH(Tabela_FAW[[#This Row],[Klasifikacija]],Tabela_glavno[Klasifikacija],0))</f>
        <v>DA - NI ODSTRANJEVANJA</v>
      </c>
    </row>
    <row r="49" spans="1:7" ht="12.75" customHeight="1" x14ac:dyDescent="0.2">
      <c r="A49" s="22" t="s">
        <v>1626</v>
      </c>
      <c r="B49" s="22" t="s">
        <v>1627</v>
      </c>
      <c r="C49" s="22" t="s">
        <v>1628</v>
      </c>
      <c r="D49" s="22" t="str">
        <f>_xlfn.TEXTJOIN(" ",TRUE,LEFT(Tabela_FAW[[#This Row],[ŠIFRA]],2),RIGHT(LEFT(Tabela_FAW[[#This Row],[ŠIFRA]],4),2),RIGHT(LEFT(Tabela_FAW[[#This Row],[ŠIFRA]],6),2))</f>
        <v>07 02 04</v>
      </c>
      <c r="E49" s="22" t="str" cm="1">
        <f t="array" ref="E49">IF(INDEX(Tabela_seznam_klasifikacij[NEVAREN],MATCH(Tabela_FAW[[#This Row],[Klasifikacija_delna]],LEFT(Tabela_seznam_klasifikacij[Klasifikacijska številka],8),0))="DA",_xlfn.TEXTJOIN("",TRUE,Tabela_FAW[[#This Row],[Klasifikacija_delna]],"*"),Tabela_FAW[[#This Row],[Klasifikacija_delna]])</f>
        <v>07 02 04*</v>
      </c>
      <c r="F49" s="22" t="str">
        <f>INDEX(Tabela_glavno[Zbiranje EKOL],MATCH(Tabela_FAW[[#This Row],[Klasifikacija]],Tabela_glavno[Klasifikacija],0))</f>
        <v>DA</v>
      </c>
      <c r="G49" s="22" t="str">
        <f>INDEX(Tabela_glavno[Dovoljen prevzem],MATCH(Tabela_FAW[[#This Row],[Klasifikacija]],Tabela_glavno[Klasifikacija],0))</f>
        <v>DA - NI ODSTRANJEVANJA</v>
      </c>
    </row>
    <row r="50" spans="1:7" ht="12.75" customHeight="1" x14ac:dyDescent="0.2">
      <c r="A50" s="22" t="s">
        <v>1629</v>
      </c>
      <c r="B50" s="22" t="s">
        <v>1630</v>
      </c>
      <c r="C50" s="22" t="s">
        <v>1631</v>
      </c>
      <c r="D50" s="22" t="str">
        <f>_xlfn.TEXTJOIN(" ",TRUE,LEFT(Tabela_FAW[[#This Row],[ŠIFRA]],2),RIGHT(LEFT(Tabela_FAW[[#This Row],[ŠIFRA]],4),2),RIGHT(LEFT(Tabela_FAW[[#This Row],[ŠIFRA]],6),2))</f>
        <v>07 02 08</v>
      </c>
      <c r="E50" s="22" t="str" cm="1">
        <f t="array" ref="E50">IF(INDEX(Tabela_seznam_klasifikacij[NEVAREN],MATCH(Tabela_FAW[[#This Row],[Klasifikacija_delna]],LEFT(Tabela_seznam_klasifikacij[Klasifikacijska številka],8),0))="DA",_xlfn.TEXTJOIN("",TRUE,Tabela_FAW[[#This Row],[Klasifikacija_delna]],"*"),Tabela_FAW[[#This Row],[Klasifikacija_delna]])</f>
        <v>07 02 08*</v>
      </c>
      <c r="F50" s="22" t="str">
        <f>INDEX(Tabela_glavno[Zbiranje EKOL],MATCH(Tabela_FAW[[#This Row],[Klasifikacija]],Tabela_glavno[Klasifikacija],0))</f>
        <v>DA</v>
      </c>
      <c r="G50" s="22" t="str">
        <f>INDEX(Tabela_glavno[Dovoljen prevzem],MATCH(Tabela_FAW[[#This Row],[Klasifikacija]],Tabela_glavno[Klasifikacija],0))</f>
        <v>DA</v>
      </c>
    </row>
    <row r="51" spans="1:7" ht="12.75" customHeight="1" x14ac:dyDescent="0.2">
      <c r="A51" s="22" t="s">
        <v>1632</v>
      </c>
      <c r="B51" s="22" t="s">
        <v>1633</v>
      </c>
      <c r="C51" s="22" t="s">
        <v>1634</v>
      </c>
      <c r="D51" s="22" t="str">
        <f>_xlfn.TEXTJOIN(" ",TRUE,LEFT(Tabela_FAW[[#This Row],[ŠIFRA]],2),RIGHT(LEFT(Tabela_FAW[[#This Row],[ŠIFRA]],4),2),RIGHT(LEFT(Tabela_FAW[[#This Row],[ŠIFRA]],6),2))</f>
        <v>07 02 12</v>
      </c>
      <c r="E51" s="22" t="str" cm="1">
        <f t="array" ref="E51">IF(INDEX(Tabela_seznam_klasifikacij[NEVAREN],MATCH(Tabela_FAW[[#This Row],[Klasifikacija_delna]],LEFT(Tabela_seznam_klasifikacij[Klasifikacijska številka],8),0))="DA",_xlfn.TEXTJOIN("",TRUE,Tabela_FAW[[#This Row],[Klasifikacija_delna]],"*"),Tabela_FAW[[#This Row],[Klasifikacija_delna]])</f>
        <v>07 02 12</v>
      </c>
      <c r="F51" s="22" t="str">
        <f>INDEX(Tabela_glavno[Zbiranje EKOL],MATCH(Tabela_FAW[[#This Row],[Klasifikacija]],Tabela_glavno[Klasifikacija],0))</f>
        <v>DA</v>
      </c>
      <c r="G51" s="22" t="str">
        <f>INDEX(Tabela_glavno[Dovoljen prevzem],MATCH(Tabela_FAW[[#This Row],[Klasifikacija]],Tabela_glavno[Klasifikacija],0))</f>
        <v>DA - NI ODSTRANJEVANJA</v>
      </c>
    </row>
    <row r="52" spans="1:7" ht="12.75" customHeight="1" x14ac:dyDescent="0.2">
      <c r="A52" s="22" t="s">
        <v>1635</v>
      </c>
      <c r="B52" s="22" t="s">
        <v>1636</v>
      </c>
      <c r="C52" s="22" t="s">
        <v>1637</v>
      </c>
      <c r="D52" s="22" t="str">
        <f>_xlfn.TEXTJOIN(" ",TRUE,LEFT(Tabela_FAW[[#This Row],[ŠIFRA]],2),RIGHT(LEFT(Tabela_FAW[[#This Row],[ŠIFRA]],4),2),RIGHT(LEFT(Tabela_FAW[[#This Row],[ŠIFRA]],6),2))</f>
        <v>07 02 13</v>
      </c>
      <c r="E52" s="22" t="str" cm="1">
        <f t="array" ref="E52">IF(INDEX(Tabela_seznam_klasifikacij[NEVAREN],MATCH(Tabela_FAW[[#This Row],[Klasifikacija_delna]],LEFT(Tabela_seznam_klasifikacij[Klasifikacijska številka],8),0))="DA",_xlfn.TEXTJOIN("",TRUE,Tabela_FAW[[#This Row],[Klasifikacija_delna]],"*"),Tabela_FAW[[#This Row],[Klasifikacija_delna]])</f>
        <v>07 02 13</v>
      </c>
      <c r="F52" s="22" t="str">
        <f>INDEX(Tabela_glavno[Zbiranje EKOL],MATCH(Tabela_FAW[[#This Row],[Klasifikacija]],Tabela_glavno[Klasifikacija],0))</f>
        <v>DA</v>
      </c>
      <c r="G52" s="22" t="str">
        <f>INDEX(Tabela_glavno[Dovoljen prevzem],MATCH(Tabela_FAW[[#This Row],[Klasifikacija]],Tabela_glavno[Klasifikacija],0))</f>
        <v>DA</v>
      </c>
    </row>
    <row r="53" spans="1:7" ht="12.75" customHeight="1" x14ac:dyDescent="0.2">
      <c r="A53" s="22" t="s">
        <v>1638</v>
      </c>
      <c r="B53" s="22" t="s">
        <v>1639</v>
      </c>
      <c r="C53" s="22" t="s">
        <v>1640</v>
      </c>
      <c r="D53" s="22" t="str">
        <f>_xlfn.TEXTJOIN(" ",TRUE,LEFT(Tabela_FAW[[#This Row],[ŠIFRA]],2),RIGHT(LEFT(Tabela_FAW[[#This Row],[ŠIFRA]],4),2),RIGHT(LEFT(Tabela_FAW[[#This Row],[ŠIFRA]],6),2))</f>
        <v>07 02 14</v>
      </c>
      <c r="E53" s="22" t="str" cm="1">
        <f t="array" ref="E53">IF(INDEX(Tabela_seznam_klasifikacij[NEVAREN],MATCH(Tabela_FAW[[#This Row],[Klasifikacija_delna]],LEFT(Tabela_seznam_klasifikacij[Klasifikacijska številka],8),0))="DA",_xlfn.TEXTJOIN("",TRUE,Tabela_FAW[[#This Row],[Klasifikacija_delna]],"*"),Tabela_FAW[[#This Row],[Klasifikacija_delna]])</f>
        <v>07 02 14*</v>
      </c>
      <c r="F53" s="22" t="str">
        <f>INDEX(Tabela_glavno[Zbiranje EKOL],MATCH(Tabela_FAW[[#This Row],[Klasifikacija]],Tabela_glavno[Klasifikacija],0))</f>
        <v>DA</v>
      </c>
      <c r="G53" s="22" t="str">
        <f>INDEX(Tabela_glavno[Dovoljen prevzem],MATCH(Tabela_FAW[[#This Row],[Klasifikacija]],Tabela_glavno[Klasifikacija],0))</f>
        <v>DA</v>
      </c>
    </row>
    <row r="54" spans="1:7" ht="12.75" customHeight="1" x14ac:dyDescent="0.2">
      <c r="A54" s="22" t="s">
        <v>1641</v>
      </c>
      <c r="B54" s="22" t="s">
        <v>1642</v>
      </c>
      <c r="D54" s="22" t="str">
        <f>_xlfn.TEXTJOIN(" ",TRUE,LEFT(Tabela_FAW[[#This Row],[ŠIFRA]],2),RIGHT(LEFT(Tabela_FAW[[#This Row],[ŠIFRA]],4),2),RIGHT(LEFT(Tabela_FAW[[#This Row],[ŠIFRA]],6),2))</f>
        <v>07 02 15</v>
      </c>
      <c r="E54" s="22" t="str" cm="1">
        <f t="array" ref="E54">IF(INDEX(Tabela_seznam_klasifikacij[NEVAREN],MATCH(Tabela_FAW[[#This Row],[Klasifikacija_delna]],LEFT(Tabela_seznam_klasifikacij[Klasifikacijska številka],8),0))="DA",_xlfn.TEXTJOIN("",TRUE,Tabela_FAW[[#This Row],[Klasifikacija_delna]],"*"),Tabela_FAW[[#This Row],[Klasifikacija_delna]])</f>
        <v>07 02 15</v>
      </c>
      <c r="F54" s="22" t="str">
        <f>INDEX(Tabela_glavno[Zbiranje EKOL],MATCH(Tabela_FAW[[#This Row],[Klasifikacija]],Tabela_glavno[Klasifikacija],0))</f>
        <v>DA</v>
      </c>
      <c r="G54" s="22" t="str">
        <f>INDEX(Tabela_glavno[Dovoljen prevzem],MATCH(Tabela_FAW[[#This Row],[Klasifikacija]],Tabela_glavno[Klasifikacija],0))</f>
        <v>DA - NI ODSTRANJEVANJA</v>
      </c>
    </row>
    <row r="55" spans="1:7" ht="12.75" customHeight="1" x14ac:dyDescent="0.2">
      <c r="A55" s="22" t="s">
        <v>1643</v>
      </c>
      <c r="B55" s="22" t="s">
        <v>1644</v>
      </c>
      <c r="D55" s="22" t="str">
        <f>_xlfn.TEXTJOIN(" ",TRUE,LEFT(Tabela_FAW[[#This Row],[ŠIFRA]],2),RIGHT(LEFT(Tabela_FAW[[#This Row],[ŠIFRA]],4),2),RIGHT(LEFT(Tabela_FAW[[#This Row],[ŠIFRA]],6),2))</f>
        <v>07 02 17</v>
      </c>
      <c r="E55" s="22" t="str" cm="1">
        <f t="array" ref="E55">IF(INDEX(Tabela_seznam_klasifikacij[NEVAREN],MATCH(Tabela_FAW[[#This Row],[Klasifikacija_delna]],LEFT(Tabela_seznam_klasifikacij[Klasifikacijska številka],8),0))="DA",_xlfn.TEXTJOIN("",TRUE,Tabela_FAW[[#This Row],[Klasifikacija_delna]],"*"),Tabela_FAW[[#This Row],[Klasifikacija_delna]])</f>
        <v>07 02 17</v>
      </c>
      <c r="F55" s="22" t="str">
        <f>INDEX(Tabela_glavno[Zbiranje EKOL],MATCH(Tabela_FAW[[#This Row],[Klasifikacija]],Tabela_glavno[Klasifikacija],0))</f>
        <v>DA</v>
      </c>
      <c r="G55" s="22" t="str">
        <f>INDEX(Tabela_glavno[Dovoljen prevzem],MATCH(Tabela_FAW[[#This Row],[Klasifikacija]],Tabela_glavno[Klasifikacija],0))</f>
        <v>DA - NI ODSTRANJEVANJA</v>
      </c>
    </row>
    <row r="56" spans="1:7" ht="12.75" customHeight="1" x14ac:dyDescent="0.2">
      <c r="A56" s="22" t="s">
        <v>1645</v>
      </c>
      <c r="B56" s="22" t="s">
        <v>1527</v>
      </c>
      <c r="C56" s="22" t="s">
        <v>1595</v>
      </c>
      <c r="D56" s="22" t="str">
        <f>_xlfn.TEXTJOIN(" ",TRUE,LEFT(Tabela_FAW[[#This Row],[ŠIFRA]],2),RIGHT(LEFT(Tabela_FAW[[#This Row],[ŠIFRA]],4),2),RIGHT(LEFT(Tabela_FAW[[#This Row],[ŠIFRA]],6),2))</f>
        <v>07 02 99</v>
      </c>
      <c r="E56" s="22" t="str" cm="1">
        <f t="array" ref="E56">IF(INDEX(Tabela_seznam_klasifikacij[NEVAREN],MATCH(Tabela_FAW[[#This Row],[Klasifikacija_delna]],LEFT(Tabela_seznam_klasifikacij[Klasifikacijska številka],8),0))="DA",_xlfn.TEXTJOIN("",TRUE,Tabela_FAW[[#This Row],[Klasifikacija_delna]],"*"),Tabela_FAW[[#This Row],[Klasifikacija_delna]])</f>
        <v>07 02 99</v>
      </c>
      <c r="F56" s="22" t="str">
        <f>INDEX(Tabela_glavno[Zbiranje EKOL],MATCH(Tabela_FAW[[#This Row],[Klasifikacija]],Tabela_glavno[Klasifikacija],0))</f>
        <v>DA</v>
      </c>
      <c r="G56" s="22" t="str">
        <f>INDEX(Tabela_glavno[Dovoljen prevzem],MATCH(Tabela_FAW[[#This Row],[Klasifikacija]],Tabela_glavno[Klasifikacija],0))</f>
        <v>DA - NI ODSTRANJEVANJA</v>
      </c>
    </row>
    <row r="57" spans="1:7" ht="12.75" customHeight="1" x14ac:dyDescent="0.2">
      <c r="A57" s="22" t="s">
        <v>1646</v>
      </c>
      <c r="B57" s="22" t="s">
        <v>1527</v>
      </c>
      <c r="D57" s="22" t="str">
        <f>_xlfn.TEXTJOIN(" ",TRUE,LEFT(Tabela_FAW[[#This Row],[ŠIFRA]],2),RIGHT(LEFT(Tabela_FAW[[#This Row],[ŠIFRA]],4),2),RIGHT(LEFT(Tabela_FAW[[#This Row],[ŠIFRA]],6),2))</f>
        <v>07 02 99</v>
      </c>
      <c r="E57" s="22" t="str" cm="1">
        <f t="array" ref="E57">IF(INDEX(Tabela_seznam_klasifikacij[NEVAREN],MATCH(Tabela_FAW[[#This Row],[Klasifikacija_delna]],LEFT(Tabela_seznam_klasifikacij[Klasifikacijska številka],8),0))="DA",_xlfn.TEXTJOIN("",TRUE,Tabela_FAW[[#This Row],[Klasifikacija_delna]],"*"),Tabela_FAW[[#This Row],[Klasifikacija_delna]])</f>
        <v>07 02 99</v>
      </c>
      <c r="F57" s="22" t="str">
        <f>INDEX(Tabela_glavno[Zbiranje EKOL],MATCH(Tabela_FAW[[#This Row],[Klasifikacija]],Tabela_glavno[Klasifikacija],0))</f>
        <v>DA</v>
      </c>
      <c r="G57" s="22" t="str">
        <f>INDEX(Tabela_glavno[Dovoljen prevzem],MATCH(Tabela_FAW[[#This Row],[Klasifikacija]],Tabela_glavno[Klasifikacija],0))</f>
        <v>DA - NI ODSTRANJEVANJA</v>
      </c>
    </row>
    <row r="58" spans="1:7" ht="12.75" customHeight="1" x14ac:dyDescent="0.2">
      <c r="A58" s="22" t="s">
        <v>1647</v>
      </c>
      <c r="B58" s="22" t="s">
        <v>1648</v>
      </c>
      <c r="C58" s="22" t="s">
        <v>1649</v>
      </c>
      <c r="D58" s="22" t="str">
        <f>_xlfn.TEXTJOIN(" ",TRUE,LEFT(Tabela_FAW[[#This Row],[ŠIFRA]],2),RIGHT(LEFT(Tabela_FAW[[#This Row],[ŠIFRA]],4),2),RIGHT(LEFT(Tabela_FAW[[#This Row],[ŠIFRA]],6),2))</f>
        <v>07 03 04</v>
      </c>
      <c r="E58" s="22" t="str" cm="1">
        <f t="array" ref="E58">IF(INDEX(Tabela_seznam_klasifikacij[NEVAREN],MATCH(Tabela_FAW[[#This Row],[Klasifikacija_delna]],LEFT(Tabela_seznam_klasifikacij[Klasifikacijska številka],8),0))="DA",_xlfn.TEXTJOIN("",TRUE,Tabela_FAW[[#This Row],[Klasifikacija_delna]],"*"),Tabela_FAW[[#This Row],[Klasifikacija_delna]])</f>
        <v>07 03 04*</v>
      </c>
      <c r="F58" s="22" t="str">
        <f>INDEX(Tabela_glavno[Zbiranje EKOL],MATCH(Tabela_FAW[[#This Row],[Klasifikacija]],Tabela_glavno[Klasifikacija],0))</f>
        <v>DA</v>
      </c>
      <c r="G58" s="22" t="str">
        <f>INDEX(Tabela_glavno[Dovoljen prevzem],MATCH(Tabela_FAW[[#This Row],[Klasifikacija]],Tabela_glavno[Klasifikacija],0))</f>
        <v>DA - NI ODSTRANJEVANJA</v>
      </c>
    </row>
    <row r="59" spans="1:7" ht="12.75" customHeight="1" x14ac:dyDescent="0.2">
      <c r="A59" s="22" t="s">
        <v>1650</v>
      </c>
      <c r="B59" s="22" t="s">
        <v>1651</v>
      </c>
      <c r="C59" s="22" t="s">
        <v>1552</v>
      </c>
      <c r="D59" s="22" t="str">
        <f>_xlfn.TEXTJOIN(" ",TRUE,LEFT(Tabela_FAW[[#This Row],[ŠIFRA]],2),RIGHT(LEFT(Tabela_FAW[[#This Row],[ŠIFRA]],4),2),RIGHT(LEFT(Tabela_FAW[[#This Row],[ŠIFRA]],6),2))</f>
        <v>07 03 08</v>
      </c>
      <c r="E59" s="22" t="str" cm="1">
        <f t="array" ref="E59">IF(INDEX(Tabela_seznam_klasifikacij[NEVAREN],MATCH(Tabela_FAW[[#This Row],[Klasifikacija_delna]],LEFT(Tabela_seznam_klasifikacij[Klasifikacijska številka],8),0))="DA",_xlfn.TEXTJOIN("",TRUE,Tabela_FAW[[#This Row],[Klasifikacija_delna]],"*"),Tabela_FAW[[#This Row],[Klasifikacija_delna]])</f>
        <v>07 03 08*</v>
      </c>
      <c r="F59" s="22" t="str">
        <f>INDEX(Tabela_glavno[Zbiranje EKOL],MATCH(Tabela_FAW[[#This Row],[Klasifikacija]],Tabela_glavno[Klasifikacija],0))</f>
        <v>DA</v>
      </c>
      <c r="G59" s="22" t="str">
        <f>INDEX(Tabela_glavno[Dovoljen prevzem],MATCH(Tabela_FAW[[#This Row],[Klasifikacija]],Tabela_glavno[Klasifikacija],0))</f>
        <v>DA - NI ODSTRANJEVANJA</v>
      </c>
    </row>
    <row r="60" spans="1:7" ht="12.75" customHeight="1" x14ac:dyDescent="0.2">
      <c r="A60" s="22" t="s">
        <v>1652</v>
      </c>
      <c r="B60" s="22" t="s">
        <v>1527</v>
      </c>
      <c r="C60" s="22" t="s">
        <v>1653</v>
      </c>
      <c r="D60" s="22" t="str">
        <f>_xlfn.TEXTJOIN(" ",TRUE,LEFT(Tabela_FAW[[#This Row],[ŠIFRA]],2),RIGHT(LEFT(Tabela_FAW[[#This Row],[ŠIFRA]],4),2),RIGHT(LEFT(Tabela_FAW[[#This Row],[ŠIFRA]],6),2))</f>
        <v>07 03 99</v>
      </c>
      <c r="E60" s="22" t="str" cm="1">
        <f t="array" ref="E60">IF(INDEX(Tabela_seznam_klasifikacij[NEVAREN],MATCH(Tabela_FAW[[#This Row],[Klasifikacija_delna]],LEFT(Tabela_seznam_klasifikacij[Klasifikacijska številka],8),0))="DA",_xlfn.TEXTJOIN("",TRUE,Tabela_FAW[[#This Row],[Klasifikacija_delna]],"*"),Tabela_FAW[[#This Row],[Klasifikacija_delna]])</f>
        <v>07 03 99</v>
      </c>
      <c r="F60" s="22" t="str">
        <f>INDEX(Tabela_glavno[Zbiranje EKOL],MATCH(Tabela_FAW[[#This Row],[Klasifikacija]],Tabela_glavno[Klasifikacija],0))</f>
        <v>DA</v>
      </c>
      <c r="G60" s="22" t="str">
        <f>INDEX(Tabela_glavno[Dovoljen prevzem],MATCH(Tabela_FAW[[#This Row],[Klasifikacija]],Tabela_glavno[Klasifikacija],0))</f>
        <v>DA - NI ODSTRANJEVANJA</v>
      </c>
    </row>
    <row r="61" spans="1:7" ht="12.75" customHeight="1" x14ac:dyDescent="0.2">
      <c r="A61" s="22" t="s">
        <v>1654</v>
      </c>
      <c r="B61" s="22" t="s">
        <v>1527</v>
      </c>
      <c r="C61" s="22" t="s">
        <v>1655</v>
      </c>
      <c r="D61" s="22" t="str">
        <f>_xlfn.TEXTJOIN(" ",TRUE,LEFT(Tabela_FAW[[#This Row],[ŠIFRA]],2),RIGHT(LEFT(Tabela_FAW[[#This Row],[ŠIFRA]],4),2),RIGHT(LEFT(Tabela_FAW[[#This Row],[ŠIFRA]],6),2))</f>
        <v>07 03 99</v>
      </c>
      <c r="E61" s="22" t="str" cm="1">
        <f t="array" ref="E61">IF(INDEX(Tabela_seznam_klasifikacij[NEVAREN],MATCH(Tabela_FAW[[#This Row],[Klasifikacija_delna]],LEFT(Tabela_seznam_klasifikacij[Klasifikacijska številka],8),0))="DA",_xlfn.TEXTJOIN("",TRUE,Tabela_FAW[[#This Row],[Klasifikacija_delna]],"*"),Tabela_FAW[[#This Row],[Klasifikacija_delna]])</f>
        <v>07 03 99</v>
      </c>
      <c r="F61" s="22" t="str">
        <f>INDEX(Tabela_glavno[Zbiranje EKOL],MATCH(Tabela_FAW[[#This Row],[Klasifikacija]],Tabela_glavno[Klasifikacija],0))</f>
        <v>DA</v>
      </c>
      <c r="G61" s="22" t="str">
        <f>INDEX(Tabela_glavno[Dovoljen prevzem],MATCH(Tabela_FAW[[#This Row],[Klasifikacija]],Tabela_glavno[Klasifikacija],0))</f>
        <v>DA - NI ODSTRANJEVANJA</v>
      </c>
    </row>
    <row r="62" spans="1:7" ht="12.75" customHeight="1" x14ac:dyDescent="0.2">
      <c r="A62" s="22" t="s">
        <v>1656</v>
      </c>
      <c r="B62" s="22" t="s">
        <v>1657</v>
      </c>
      <c r="D62" s="22" t="str">
        <f>_xlfn.TEXTJOIN(" ",TRUE,LEFT(Tabela_FAW[[#This Row],[ŠIFRA]],2),RIGHT(LEFT(Tabela_FAW[[#This Row],[ŠIFRA]],4),2),RIGHT(LEFT(Tabela_FAW[[#This Row],[ŠIFRA]],6),2))</f>
        <v>07 04 01</v>
      </c>
      <c r="E62" s="22" t="str" cm="1">
        <f t="array" ref="E62">IF(INDEX(Tabela_seznam_klasifikacij[NEVAREN],MATCH(Tabela_FAW[[#This Row],[Klasifikacija_delna]],LEFT(Tabela_seznam_klasifikacij[Klasifikacijska številka],8),0))="DA",_xlfn.TEXTJOIN("",TRUE,Tabela_FAW[[#This Row],[Klasifikacija_delna]],"*"),Tabela_FAW[[#This Row],[Klasifikacija_delna]])</f>
        <v>07 04 01*</v>
      </c>
      <c r="F62" s="22" t="str">
        <f>INDEX(Tabela_glavno[Zbiranje EKOL],MATCH(Tabela_FAW[[#This Row],[Klasifikacija]],Tabela_glavno[Klasifikacija],0))</f>
        <v>DA</v>
      </c>
      <c r="G62" s="22" t="str">
        <f>INDEX(Tabela_glavno[Dovoljen prevzem],MATCH(Tabela_FAW[[#This Row],[Klasifikacija]],Tabela_glavno[Klasifikacija],0))</f>
        <v>DA - NI ODSTRANJEVANJA</v>
      </c>
    </row>
    <row r="63" spans="1:7" ht="12.75" customHeight="1" x14ac:dyDescent="0.2">
      <c r="A63" s="22" t="s">
        <v>1658</v>
      </c>
      <c r="B63" s="22" t="s">
        <v>1659</v>
      </c>
      <c r="D63" s="22" t="str">
        <f>_xlfn.TEXTJOIN(" ",TRUE,LEFT(Tabela_FAW[[#This Row],[ŠIFRA]],2),RIGHT(LEFT(Tabela_FAW[[#This Row],[ŠIFRA]],4),2),RIGHT(LEFT(Tabela_FAW[[#This Row],[ŠIFRA]],6),2))</f>
        <v>07 04 13</v>
      </c>
      <c r="E63" s="22" t="str" cm="1">
        <f t="array" ref="E63">IF(INDEX(Tabela_seznam_klasifikacij[NEVAREN],MATCH(Tabela_FAW[[#This Row],[Klasifikacija_delna]],LEFT(Tabela_seznam_klasifikacij[Klasifikacijska številka],8),0))="DA",_xlfn.TEXTJOIN("",TRUE,Tabela_FAW[[#This Row],[Klasifikacija_delna]],"*"),Tabela_FAW[[#This Row],[Klasifikacija_delna]])</f>
        <v>07 04 13*</v>
      </c>
      <c r="F63" s="22" t="str">
        <f>INDEX(Tabela_glavno[Zbiranje EKOL],MATCH(Tabela_FAW[[#This Row],[Klasifikacija]],Tabela_glavno[Klasifikacija],0))</f>
        <v>DA</v>
      </c>
      <c r="G63" s="22" t="str">
        <f>INDEX(Tabela_glavno[Dovoljen prevzem],MATCH(Tabela_FAW[[#This Row],[Klasifikacija]],Tabela_glavno[Klasifikacija],0))</f>
        <v>DA - NI ODSTRANJEVANJA</v>
      </c>
    </row>
    <row r="64" spans="1:7" ht="12.75" customHeight="1" x14ac:dyDescent="0.2">
      <c r="A64" s="22" t="s">
        <v>1660</v>
      </c>
      <c r="B64" s="22" t="s">
        <v>1661</v>
      </c>
      <c r="C64" s="22" t="s">
        <v>1662</v>
      </c>
      <c r="D64" s="22" t="str">
        <f>_xlfn.TEXTJOIN(" ",TRUE,LEFT(Tabela_FAW[[#This Row],[ŠIFRA]],2),RIGHT(LEFT(Tabela_FAW[[#This Row],[ŠIFRA]],4),2),RIGHT(LEFT(Tabela_FAW[[#This Row],[ŠIFRA]],6),2))</f>
        <v>07 05 01</v>
      </c>
      <c r="E64" s="22" t="str" cm="1">
        <f t="array" ref="E64">IF(INDEX(Tabela_seznam_klasifikacij[NEVAREN],MATCH(Tabela_FAW[[#This Row],[Klasifikacija_delna]],LEFT(Tabela_seznam_klasifikacij[Klasifikacijska številka],8),0))="DA",_xlfn.TEXTJOIN("",TRUE,Tabela_FAW[[#This Row],[Klasifikacija_delna]],"*"),Tabela_FAW[[#This Row],[Klasifikacija_delna]])</f>
        <v>07 05 01*</v>
      </c>
      <c r="F64" s="22" t="str">
        <f>INDEX(Tabela_glavno[Zbiranje EKOL],MATCH(Tabela_FAW[[#This Row],[Klasifikacija]],Tabela_glavno[Klasifikacija],0))</f>
        <v>DA</v>
      </c>
      <c r="G64" s="22" t="str">
        <f>INDEX(Tabela_glavno[Dovoljen prevzem],MATCH(Tabela_FAW[[#This Row],[Klasifikacija]],Tabela_glavno[Klasifikacija],0))</f>
        <v>DA - NI ODSTRANJEVANJA</v>
      </c>
    </row>
    <row r="65" spans="1:7" ht="12.75" customHeight="1" x14ac:dyDescent="0.2">
      <c r="A65" s="22" t="s">
        <v>1663</v>
      </c>
      <c r="B65" s="22" t="s">
        <v>1664</v>
      </c>
      <c r="C65" s="22" t="s">
        <v>1665</v>
      </c>
      <c r="D65" s="22" t="str">
        <f>_xlfn.TEXTJOIN(" ",TRUE,LEFT(Tabela_FAW[[#This Row],[ŠIFRA]],2),RIGHT(LEFT(Tabela_FAW[[#This Row],[ŠIFRA]],4),2),RIGHT(LEFT(Tabela_FAW[[#This Row],[ŠIFRA]],6),2))</f>
        <v>07 05 04</v>
      </c>
      <c r="E65" s="22" t="str" cm="1">
        <f t="array" ref="E65">IF(INDEX(Tabela_seznam_klasifikacij[NEVAREN],MATCH(Tabela_FAW[[#This Row],[Klasifikacija_delna]],LEFT(Tabela_seznam_klasifikacij[Klasifikacijska številka],8),0))="DA",_xlfn.TEXTJOIN("",TRUE,Tabela_FAW[[#This Row],[Klasifikacija_delna]],"*"),Tabela_FAW[[#This Row],[Klasifikacija_delna]])</f>
        <v>07 05 04*</v>
      </c>
      <c r="F65" s="22" t="str">
        <f>INDEX(Tabela_glavno[Zbiranje EKOL],MATCH(Tabela_FAW[[#This Row],[Klasifikacija]],Tabela_glavno[Klasifikacija],0))</f>
        <v>DA</v>
      </c>
      <c r="G65" s="22" t="str">
        <f>INDEX(Tabela_glavno[Dovoljen prevzem],MATCH(Tabela_FAW[[#This Row],[Klasifikacija]],Tabela_glavno[Klasifikacija],0))</f>
        <v>DA - NI ODSTRANJEVANJA</v>
      </c>
    </row>
    <row r="66" spans="1:7" ht="12.75" customHeight="1" x14ac:dyDescent="0.2">
      <c r="A66" s="22" t="s">
        <v>1666</v>
      </c>
      <c r="B66" s="22" t="s">
        <v>1667</v>
      </c>
      <c r="C66" s="22" t="s">
        <v>1668</v>
      </c>
      <c r="D66" s="22" t="str">
        <f>_xlfn.TEXTJOIN(" ",TRUE,LEFT(Tabela_FAW[[#This Row],[ŠIFRA]],2),RIGHT(LEFT(Tabela_FAW[[#This Row],[ŠIFRA]],4),2),RIGHT(LEFT(Tabela_FAW[[#This Row],[ŠIFRA]],6),2))</f>
        <v>07 05 08</v>
      </c>
      <c r="E66" s="22" t="str" cm="1">
        <f t="array" ref="E66">IF(INDEX(Tabela_seznam_klasifikacij[NEVAREN],MATCH(Tabela_FAW[[#This Row],[Klasifikacija_delna]],LEFT(Tabela_seznam_klasifikacij[Klasifikacijska številka],8),0))="DA",_xlfn.TEXTJOIN("",TRUE,Tabela_FAW[[#This Row],[Klasifikacija_delna]],"*"),Tabela_FAW[[#This Row],[Klasifikacija_delna]])</f>
        <v>07 05 08*</v>
      </c>
      <c r="F66" s="22" t="str">
        <f>INDEX(Tabela_glavno[Zbiranje EKOL],MATCH(Tabela_FAW[[#This Row],[Klasifikacija]],Tabela_glavno[Klasifikacija],0))</f>
        <v>DA</v>
      </c>
      <c r="G66" s="22" t="str">
        <f>INDEX(Tabela_glavno[Dovoljen prevzem],MATCH(Tabela_FAW[[#This Row],[Klasifikacija]],Tabela_glavno[Klasifikacija],0))</f>
        <v>DA - NI ODSTRANJEVANJA</v>
      </c>
    </row>
    <row r="67" spans="1:7" ht="12.75" customHeight="1" x14ac:dyDescent="0.2">
      <c r="A67" s="22" t="s">
        <v>1669</v>
      </c>
      <c r="B67" s="22" t="s">
        <v>1667</v>
      </c>
      <c r="C67" s="22" t="s">
        <v>1668</v>
      </c>
      <c r="D67" s="22" t="str">
        <f>_xlfn.TEXTJOIN(" ",TRUE,LEFT(Tabela_FAW[[#This Row],[ŠIFRA]],2),RIGHT(LEFT(Tabela_FAW[[#This Row],[ŠIFRA]],4),2),RIGHT(LEFT(Tabela_FAW[[#This Row],[ŠIFRA]],6),2))</f>
        <v>07 05 08</v>
      </c>
      <c r="E67" s="22" t="str" cm="1">
        <f t="array" ref="E67">IF(INDEX(Tabela_seznam_klasifikacij[NEVAREN],MATCH(Tabela_FAW[[#This Row],[Klasifikacija_delna]],LEFT(Tabela_seznam_klasifikacij[Klasifikacijska številka],8),0))="DA",_xlfn.TEXTJOIN("",TRUE,Tabela_FAW[[#This Row],[Klasifikacija_delna]],"*"),Tabela_FAW[[#This Row],[Klasifikacija_delna]])</f>
        <v>07 05 08*</v>
      </c>
      <c r="F67" s="22" t="str">
        <f>INDEX(Tabela_glavno[Zbiranje EKOL],MATCH(Tabela_FAW[[#This Row],[Klasifikacija]],Tabela_glavno[Klasifikacija],0))</f>
        <v>DA</v>
      </c>
      <c r="G67" s="22" t="str">
        <f>INDEX(Tabela_glavno[Dovoljen prevzem],MATCH(Tabela_FAW[[#This Row],[Klasifikacija]],Tabela_glavno[Klasifikacija],0))</f>
        <v>DA - NI ODSTRANJEVANJA</v>
      </c>
    </row>
    <row r="68" spans="1:7" ht="12.75" customHeight="1" x14ac:dyDescent="0.2">
      <c r="A68" s="22" t="s">
        <v>1670</v>
      </c>
      <c r="B68" s="22" t="s">
        <v>1671</v>
      </c>
      <c r="C68" s="22" t="s">
        <v>1655</v>
      </c>
      <c r="D68" s="22" t="str">
        <f>_xlfn.TEXTJOIN(" ",TRUE,LEFT(Tabela_FAW[[#This Row],[ŠIFRA]],2),RIGHT(LEFT(Tabela_FAW[[#This Row],[ŠIFRA]],4),2),RIGHT(LEFT(Tabela_FAW[[#This Row],[ŠIFRA]],6),2))</f>
        <v>07 05 13</v>
      </c>
      <c r="E68" s="22" t="str" cm="1">
        <f t="array" ref="E68">IF(INDEX(Tabela_seznam_klasifikacij[NEVAREN],MATCH(Tabela_FAW[[#This Row],[Klasifikacija_delna]],LEFT(Tabela_seznam_klasifikacij[Klasifikacijska številka],8),0))="DA",_xlfn.TEXTJOIN("",TRUE,Tabela_FAW[[#This Row],[Klasifikacija_delna]],"*"),Tabela_FAW[[#This Row],[Klasifikacija_delna]])</f>
        <v>07 05 13*</v>
      </c>
      <c r="F68" s="22" t="str">
        <f>INDEX(Tabela_glavno[Zbiranje EKOL],MATCH(Tabela_FAW[[#This Row],[Klasifikacija]],Tabela_glavno[Klasifikacija],0))</f>
        <v>DA</v>
      </c>
      <c r="G68" s="22" t="str">
        <f>INDEX(Tabela_glavno[Dovoljen prevzem],MATCH(Tabela_FAW[[#This Row],[Klasifikacija]],Tabela_glavno[Klasifikacija],0))</f>
        <v>DA - NI ODSTRANJEVANJA</v>
      </c>
    </row>
    <row r="69" spans="1:7" ht="12.75" customHeight="1" x14ac:dyDescent="0.2">
      <c r="A69" s="22" t="s">
        <v>1672</v>
      </c>
      <c r="B69" s="22" t="s">
        <v>1673</v>
      </c>
      <c r="C69" s="22" t="s">
        <v>1662</v>
      </c>
      <c r="D69" s="22" t="str">
        <f>_xlfn.TEXTJOIN(" ",TRUE,LEFT(Tabela_FAW[[#This Row],[ŠIFRA]],2),RIGHT(LEFT(Tabela_FAW[[#This Row],[ŠIFRA]],4),2),RIGHT(LEFT(Tabela_FAW[[#This Row],[ŠIFRA]],6),2))</f>
        <v>07 06 01</v>
      </c>
      <c r="E69" s="22" t="str" cm="1">
        <f t="array" ref="E69">IF(INDEX(Tabela_seznam_klasifikacij[NEVAREN],MATCH(Tabela_FAW[[#This Row],[Klasifikacija_delna]],LEFT(Tabela_seznam_klasifikacij[Klasifikacijska številka],8),0))="DA",_xlfn.TEXTJOIN("",TRUE,Tabela_FAW[[#This Row],[Klasifikacija_delna]],"*"),Tabela_FAW[[#This Row],[Klasifikacija_delna]])</f>
        <v>07 06 01*</v>
      </c>
      <c r="F69" s="22" t="str">
        <f>INDEX(Tabela_glavno[Zbiranje EKOL],MATCH(Tabela_FAW[[#This Row],[Klasifikacija]],Tabela_glavno[Klasifikacija],0))</f>
        <v>DA</v>
      </c>
      <c r="G69" s="22" t="str">
        <f>INDEX(Tabela_glavno[Dovoljen prevzem],MATCH(Tabela_FAW[[#This Row],[Klasifikacija]],Tabela_glavno[Klasifikacija],0))</f>
        <v>DA</v>
      </c>
    </row>
    <row r="70" spans="1:7" ht="12.75" customHeight="1" x14ac:dyDescent="0.2">
      <c r="A70" s="22" t="s">
        <v>1674</v>
      </c>
      <c r="B70" s="22" t="s">
        <v>1675</v>
      </c>
      <c r="C70" s="22" t="s">
        <v>1552</v>
      </c>
      <c r="D70" s="22" t="str">
        <f>_xlfn.TEXTJOIN(" ",TRUE,LEFT(Tabela_FAW[[#This Row],[ŠIFRA]],2),RIGHT(LEFT(Tabela_FAW[[#This Row],[ŠIFRA]],4),2),RIGHT(LEFT(Tabela_FAW[[#This Row],[ŠIFRA]],6),2))</f>
        <v>07 06 03</v>
      </c>
      <c r="E70" s="22" t="str" cm="1">
        <f t="array" ref="E70">IF(INDEX(Tabela_seznam_klasifikacij[NEVAREN],MATCH(Tabela_FAW[[#This Row],[Klasifikacija_delna]],LEFT(Tabela_seznam_klasifikacij[Klasifikacijska številka],8),0))="DA",_xlfn.TEXTJOIN("",TRUE,Tabela_FAW[[#This Row],[Klasifikacija_delna]],"*"),Tabela_FAW[[#This Row],[Klasifikacija_delna]])</f>
        <v>07 06 03*</v>
      </c>
      <c r="F70" s="22" t="str">
        <f>INDEX(Tabela_glavno[Zbiranje EKOL],MATCH(Tabela_FAW[[#This Row],[Klasifikacija]],Tabela_glavno[Klasifikacija],0))</f>
        <v>DA</v>
      </c>
      <c r="G70" s="22" t="str">
        <f>INDEX(Tabela_glavno[Dovoljen prevzem],MATCH(Tabela_FAW[[#This Row],[Klasifikacija]],Tabela_glavno[Klasifikacija],0))</f>
        <v>DA - NI ODSTRANJEVANJA</v>
      </c>
    </row>
    <row r="71" spans="1:7" ht="12.75" customHeight="1" x14ac:dyDescent="0.2">
      <c r="A71" s="22" t="s">
        <v>1676</v>
      </c>
      <c r="B71" s="22" t="s">
        <v>1677</v>
      </c>
      <c r="C71" s="22" t="s">
        <v>1678</v>
      </c>
      <c r="D71" s="22" t="str">
        <f>_xlfn.TEXTJOIN(" ",TRUE,LEFT(Tabela_FAW[[#This Row],[ŠIFRA]],2),RIGHT(LEFT(Tabela_FAW[[#This Row],[ŠIFRA]],4),2),RIGHT(LEFT(Tabela_FAW[[#This Row],[ŠIFRA]],6),2))</f>
        <v>07 06 04</v>
      </c>
      <c r="E71" s="22" t="str" cm="1">
        <f t="array" ref="E71">IF(INDEX(Tabela_seznam_klasifikacij[NEVAREN],MATCH(Tabela_FAW[[#This Row],[Klasifikacija_delna]],LEFT(Tabela_seznam_klasifikacij[Klasifikacijska številka],8),0))="DA",_xlfn.TEXTJOIN("",TRUE,Tabela_FAW[[#This Row],[Klasifikacija_delna]],"*"),Tabela_FAW[[#This Row],[Klasifikacija_delna]])</f>
        <v>07 06 04*</v>
      </c>
      <c r="F71" s="22" t="str">
        <f>INDEX(Tabela_glavno[Zbiranje EKOL],MATCH(Tabela_FAW[[#This Row],[Klasifikacija]],Tabela_glavno[Klasifikacija],0))</f>
        <v>DA</v>
      </c>
      <c r="G71" s="22" t="str">
        <f>INDEX(Tabela_glavno[Dovoljen prevzem],MATCH(Tabela_FAW[[#This Row],[Klasifikacija]],Tabela_glavno[Klasifikacija],0))</f>
        <v>DA</v>
      </c>
    </row>
    <row r="72" spans="1:7" ht="12.75" customHeight="1" x14ac:dyDescent="0.2">
      <c r="A72" s="22" t="s">
        <v>1679</v>
      </c>
      <c r="B72" s="22" t="s">
        <v>1680</v>
      </c>
      <c r="C72" s="22" t="s">
        <v>1681</v>
      </c>
      <c r="D72" s="22" t="str">
        <f>_xlfn.TEXTJOIN(" ",TRUE,LEFT(Tabela_FAW[[#This Row],[ŠIFRA]],2),RIGHT(LEFT(Tabela_FAW[[#This Row],[ŠIFRA]],4),2),RIGHT(LEFT(Tabela_FAW[[#This Row],[ŠIFRA]],6),2))</f>
        <v>07 06 12</v>
      </c>
      <c r="E72" s="22" t="str" cm="1">
        <f t="array" ref="E72">IF(INDEX(Tabela_seznam_klasifikacij[NEVAREN],MATCH(Tabela_FAW[[#This Row],[Klasifikacija_delna]],LEFT(Tabela_seznam_klasifikacij[Klasifikacijska številka],8),0))="DA",_xlfn.TEXTJOIN("",TRUE,Tabela_FAW[[#This Row],[Klasifikacija_delna]],"*"),Tabela_FAW[[#This Row],[Klasifikacija_delna]])</f>
        <v>07 06 12</v>
      </c>
      <c r="F72" s="22" t="str">
        <f>INDEX(Tabela_glavno[Zbiranje EKOL],MATCH(Tabela_FAW[[#This Row],[Klasifikacija]],Tabela_glavno[Klasifikacija],0))</f>
        <v>DA</v>
      </c>
      <c r="G72" s="22" t="str">
        <f>INDEX(Tabela_glavno[Dovoljen prevzem],MATCH(Tabela_FAW[[#This Row],[Klasifikacija]],Tabela_glavno[Klasifikacija],0))</f>
        <v>DA - NI ODSTRANJEVANJA</v>
      </c>
    </row>
    <row r="73" spans="1:7" ht="12.75" customHeight="1" x14ac:dyDescent="0.2">
      <c r="A73" s="22" t="s">
        <v>1682</v>
      </c>
      <c r="B73" s="22" t="s">
        <v>1527</v>
      </c>
      <c r="C73" s="22" t="s">
        <v>1683</v>
      </c>
      <c r="D73" s="22" t="str">
        <f>_xlfn.TEXTJOIN(" ",TRUE,LEFT(Tabela_FAW[[#This Row],[ŠIFRA]],2),RIGHT(LEFT(Tabela_FAW[[#This Row],[ŠIFRA]],4),2),RIGHT(LEFT(Tabela_FAW[[#This Row],[ŠIFRA]],6),2))</f>
        <v>07 06 99</v>
      </c>
      <c r="E73" s="22" t="str" cm="1">
        <f t="array" ref="E73">IF(INDEX(Tabela_seznam_klasifikacij[NEVAREN],MATCH(Tabela_FAW[[#This Row],[Klasifikacija_delna]],LEFT(Tabela_seznam_klasifikacij[Klasifikacijska številka],8),0))="DA",_xlfn.TEXTJOIN("",TRUE,Tabela_FAW[[#This Row],[Klasifikacija_delna]],"*"),Tabela_FAW[[#This Row],[Klasifikacija_delna]])</f>
        <v>07 06 99</v>
      </c>
      <c r="F73" s="22" t="str">
        <f>INDEX(Tabela_glavno[Zbiranje EKOL],MATCH(Tabela_FAW[[#This Row],[Klasifikacija]],Tabela_glavno[Klasifikacija],0))</f>
        <v>DA</v>
      </c>
      <c r="G73" s="22" t="str">
        <f>INDEX(Tabela_glavno[Dovoljen prevzem],MATCH(Tabela_FAW[[#This Row],[Klasifikacija]],Tabela_glavno[Klasifikacija],0))</f>
        <v>DA - NI ODSTRANJEVANJA</v>
      </c>
    </row>
    <row r="74" spans="1:7" ht="12.75" customHeight="1" x14ac:dyDescent="0.2">
      <c r="A74" s="22" t="s">
        <v>1684</v>
      </c>
      <c r="B74" s="22" t="s">
        <v>1614</v>
      </c>
      <c r="D74" s="22" t="str">
        <f>_xlfn.TEXTJOIN(" ",TRUE,LEFT(Tabela_FAW[[#This Row],[ŠIFRA]],2),RIGHT(LEFT(Tabela_FAW[[#This Row],[ŠIFRA]],4),2),RIGHT(LEFT(Tabela_FAW[[#This Row],[ŠIFRA]],6),2))</f>
        <v>07 07 01</v>
      </c>
      <c r="E74" s="22" t="str" cm="1">
        <f t="array" ref="E74">IF(INDEX(Tabela_seznam_klasifikacij[NEVAREN],MATCH(Tabela_FAW[[#This Row],[Klasifikacija_delna]],LEFT(Tabela_seznam_klasifikacij[Klasifikacijska številka],8),0))="DA",_xlfn.TEXTJOIN("",TRUE,Tabela_FAW[[#This Row],[Klasifikacija_delna]],"*"),Tabela_FAW[[#This Row],[Klasifikacija_delna]])</f>
        <v>07 07 01*</v>
      </c>
      <c r="F74" s="22" t="str">
        <f>INDEX(Tabela_glavno[Zbiranje EKOL],MATCH(Tabela_FAW[[#This Row],[Klasifikacija]],Tabela_glavno[Klasifikacija],0))</f>
        <v>DA</v>
      </c>
      <c r="G74" s="22" t="str">
        <f>INDEX(Tabela_glavno[Dovoljen prevzem],MATCH(Tabela_FAW[[#This Row],[Klasifikacija]],Tabela_glavno[Klasifikacija],0))</f>
        <v>DA - NI ODSTRANJEVANJA</v>
      </c>
    </row>
    <row r="75" spans="1:7" ht="12.75" customHeight="1" x14ac:dyDescent="0.2">
      <c r="A75" s="22" t="s">
        <v>1685</v>
      </c>
      <c r="B75" s="22" t="s">
        <v>1627</v>
      </c>
      <c r="C75" s="22" t="s">
        <v>1678</v>
      </c>
      <c r="D75" s="22" t="str">
        <f>_xlfn.TEXTJOIN(" ",TRUE,LEFT(Tabela_FAW[[#This Row],[ŠIFRA]],2),RIGHT(LEFT(Tabela_FAW[[#This Row],[ŠIFRA]],4),2),RIGHT(LEFT(Tabela_FAW[[#This Row],[ŠIFRA]],6),2))</f>
        <v>07 07 04</v>
      </c>
      <c r="E75" s="22" t="str" cm="1">
        <f t="array" ref="E75">IF(INDEX(Tabela_seznam_klasifikacij[NEVAREN],MATCH(Tabela_FAW[[#This Row],[Klasifikacija_delna]],LEFT(Tabela_seznam_klasifikacij[Klasifikacijska številka],8),0))="DA",_xlfn.TEXTJOIN("",TRUE,Tabela_FAW[[#This Row],[Klasifikacija_delna]],"*"),Tabela_FAW[[#This Row],[Klasifikacija_delna]])</f>
        <v>07 07 04*</v>
      </c>
      <c r="F75" s="22" t="str">
        <f>INDEX(Tabela_glavno[Zbiranje EKOL],MATCH(Tabela_FAW[[#This Row],[Klasifikacija]],Tabela_glavno[Klasifikacija],0))</f>
        <v>DA</v>
      </c>
      <c r="G75" s="22" t="str">
        <f>INDEX(Tabela_glavno[Dovoljen prevzem],MATCH(Tabela_FAW[[#This Row],[Klasifikacija]],Tabela_glavno[Klasifikacija],0))</f>
        <v>DA - NI ODSTRANJEVANJA</v>
      </c>
    </row>
    <row r="76" spans="1:7" ht="12.75" customHeight="1" x14ac:dyDescent="0.2">
      <c r="A76" s="22" t="s">
        <v>1686</v>
      </c>
      <c r="B76" s="22" t="s">
        <v>1687</v>
      </c>
      <c r="C76" s="22" t="s">
        <v>1688</v>
      </c>
      <c r="D76" s="22" t="str">
        <f>_xlfn.TEXTJOIN(" ",TRUE,LEFT(Tabela_FAW[[#This Row],[ŠIFRA]],2),RIGHT(LEFT(Tabela_FAW[[#This Row],[ŠIFRA]],4),2),RIGHT(LEFT(Tabela_FAW[[#This Row],[ŠIFRA]],6),2))</f>
        <v>08 01 11</v>
      </c>
      <c r="E76" s="22" t="str" cm="1">
        <f t="array" ref="E76">IF(INDEX(Tabela_seznam_klasifikacij[NEVAREN],MATCH(Tabela_FAW[[#This Row],[Klasifikacija_delna]],LEFT(Tabela_seznam_klasifikacij[Klasifikacijska številka],8),0))="DA",_xlfn.TEXTJOIN("",TRUE,Tabela_FAW[[#This Row],[Klasifikacija_delna]],"*"),Tabela_FAW[[#This Row],[Klasifikacija_delna]])</f>
        <v>08 01 11*</v>
      </c>
      <c r="F76" s="22" t="str">
        <f>INDEX(Tabela_glavno[Zbiranje EKOL],MATCH(Tabela_FAW[[#This Row],[Klasifikacija]],Tabela_glavno[Klasifikacija],0))</f>
        <v>DA</v>
      </c>
      <c r="G76" s="22" t="str">
        <f>INDEX(Tabela_glavno[Dovoljen prevzem],MATCH(Tabela_FAW[[#This Row],[Klasifikacija]],Tabela_glavno[Klasifikacija],0))</f>
        <v>DA</v>
      </c>
    </row>
    <row r="77" spans="1:7" ht="12.75" customHeight="1" x14ac:dyDescent="0.2">
      <c r="A77" s="22" t="s">
        <v>1689</v>
      </c>
      <c r="B77" s="22" t="s">
        <v>1690</v>
      </c>
      <c r="C77" s="22" t="s">
        <v>1691</v>
      </c>
      <c r="D77" s="22" t="str">
        <f>_xlfn.TEXTJOIN(" ",TRUE,LEFT(Tabela_FAW[[#This Row],[ŠIFRA]],2),RIGHT(LEFT(Tabela_FAW[[#This Row],[ŠIFRA]],4),2),RIGHT(LEFT(Tabela_FAW[[#This Row],[ŠIFRA]],6),2))</f>
        <v>08 01 11</v>
      </c>
      <c r="E77" s="22" t="str" cm="1">
        <f t="array" ref="E77">IF(INDEX(Tabela_seznam_klasifikacij[NEVAREN],MATCH(Tabela_FAW[[#This Row],[Klasifikacija_delna]],LEFT(Tabela_seznam_klasifikacij[Klasifikacijska številka],8),0))="DA",_xlfn.TEXTJOIN("",TRUE,Tabela_FAW[[#This Row],[Klasifikacija_delna]],"*"),Tabela_FAW[[#This Row],[Klasifikacija_delna]])</f>
        <v>08 01 11*</v>
      </c>
      <c r="F77" s="22" t="str">
        <f>INDEX(Tabela_glavno[Zbiranje EKOL],MATCH(Tabela_FAW[[#This Row],[Klasifikacija]],Tabela_glavno[Klasifikacija],0))</f>
        <v>DA</v>
      </c>
      <c r="G77" s="22" t="str">
        <f>INDEX(Tabela_glavno[Dovoljen prevzem],MATCH(Tabela_FAW[[#This Row],[Klasifikacija]],Tabela_glavno[Klasifikacija],0))</f>
        <v>DA</v>
      </c>
    </row>
    <row r="78" spans="1:7" ht="12.75" customHeight="1" x14ac:dyDescent="0.2">
      <c r="A78" s="22" t="s">
        <v>1692</v>
      </c>
      <c r="B78" s="22" t="s">
        <v>1693</v>
      </c>
      <c r="C78" s="22" t="s">
        <v>1694</v>
      </c>
      <c r="D78" s="22" t="str">
        <f>_xlfn.TEXTJOIN(" ",TRUE,LEFT(Tabela_FAW[[#This Row],[ŠIFRA]],2),RIGHT(LEFT(Tabela_FAW[[#This Row],[ŠIFRA]],4),2),RIGHT(LEFT(Tabela_FAW[[#This Row],[ŠIFRA]],6),2))</f>
        <v>08 01 12</v>
      </c>
      <c r="E78" s="22" t="str" cm="1">
        <f t="array" ref="E78">IF(INDEX(Tabela_seznam_klasifikacij[NEVAREN],MATCH(Tabela_FAW[[#This Row],[Klasifikacija_delna]],LEFT(Tabela_seznam_klasifikacij[Klasifikacijska številka],8),0))="DA",_xlfn.TEXTJOIN("",TRUE,Tabela_FAW[[#This Row],[Klasifikacija_delna]],"*"),Tabela_FAW[[#This Row],[Klasifikacija_delna]])</f>
        <v>08 01 12</v>
      </c>
      <c r="F78" s="22" t="str">
        <f>INDEX(Tabela_glavno[Zbiranje EKOL],MATCH(Tabela_FAW[[#This Row],[Klasifikacija]],Tabela_glavno[Klasifikacija],0))</f>
        <v>DA</v>
      </c>
      <c r="G78" s="22" t="str">
        <f>INDEX(Tabela_glavno[Dovoljen prevzem],MATCH(Tabela_FAW[[#This Row],[Klasifikacija]],Tabela_glavno[Klasifikacija],0))</f>
        <v>DA</v>
      </c>
    </row>
    <row r="79" spans="1:7" ht="12.75" customHeight="1" x14ac:dyDescent="0.2">
      <c r="A79" s="22" t="s">
        <v>1695</v>
      </c>
      <c r="B79" s="22" t="s">
        <v>1696</v>
      </c>
      <c r="C79" s="22" t="s">
        <v>1697</v>
      </c>
      <c r="D79" s="22" t="str">
        <f>_xlfn.TEXTJOIN(" ",TRUE,LEFT(Tabela_FAW[[#This Row],[ŠIFRA]],2),RIGHT(LEFT(Tabela_FAW[[#This Row],[ŠIFRA]],4),2),RIGHT(LEFT(Tabela_FAW[[#This Row],[ŠIFRA]],6),2))</f>
        <v>08 01 13</v>
      </c>
      <c r="E79" s="22" t="str" cm="1">
        <f t="array" ref="E79">IF(INDEX(Tabela_seznam_klasifikacij[NEVAREN],MATCH(Tabela_FAW[[#This Row],[Klasifikacija_delna]],LEFT(Tabela_seznam_klasifikacij[Klasifikacijska številka],8),0))="DA",_xlfn.TEXTJOIN("",TRUE,Tabela_FAW[[#This Row],[Klasifikacija_delna]],"*"),Tabela_FAW[[#This Row],[Klasifikacija_delna]])</f>
        <v>08 01 13*</v>
      </c>
      <c r="F79" s="22" t="str">
        <f>INDEX(Tabela_glavno[Zbiranje EKOL],MATCH(Tabela_FAW[[#This Row],[Klasifikacija]],Tabela_glavno[Klasifikacija],0))</f>
        <v>DA</v>
      </c>
      <c r="G79" s="22" t="str">
        <f>INDEX(Tabela_glavno[Dovoljen prevzem],MATCH(Tabela_FAW[[#This Row],[Klasifikacija]],Tabela_glavno[Klasifikacija],0))</f>
        <v>DA</v>
      </c>
    </row>
    <row r="80" spans="1:7" ht="12.75" customHeight="1" x14ac:dyDescent="0.2">
      <c r="A80" s="22" t="s">
        <v>1698</v>
      </c>
      <c r="B80" s="22" t="s">
        <v>1699</v>
      </c>
      <c r="C80" s="22" t="s">
        <v>1700</v>
      </c>
      <c r="D80" s="22" t="str">
        <f>_xlfn.TEXTJOIN(" ",TRUE,LEFT(Tabela_FAW[[#This Row],[ŠIFRA]],2),RIGHT(LEFT(Tabela_FAW[[#This Row],[ŠIFRA]],4),2),RIGHT(LEFT(Tabela_FAW[[#This Row],[ŠIFRA]],6),2))</f>
        <v>08 01 13</v>
      </c>
      <c r="E80" s="22" t="str" cm="1">
        <f t="array" ref="E80">IF(INDEX(Tabela_seznam_klasifikacij[NEVAREN],MATCH(Tabela_FAW[[#This Row],[Klasifikacija_delna]],LEFT(Tabela_seznam_klasifikacij[Klasifikacijska številka],8),0))="DA",_xlfn.TEXTJOIN("",TRUE,Tabela_FAW[[#This Row],[Klasifikacija_delna]],"*"),Tabela_FAW[[#This Row],[Klasifikacija_delna]])</f>
        <v>08 01 13*</v>
      </c>
      <c r="F80" s="22" t="str">
        <f>INDEX(Tabela_glavno[Zbiranje EKOL],MATCH(Tabela_FAW[[#This Row],[Klasifikacija]],Tabela_glavno[Klasifikacija],0))</f>
        <v>DA</v>
      </c>
      <c r="G80" s="22" t="str">
        <f>INDEX(Tabela_glavno[Dovoljen prevzem],MATCH(Tabela_FAW[[#This Row],[Klasifikacija]],Tabela_glavno[Klasifikacija],0))</f>
        <v>DA</v>
      </c>
    </row>
    <row r="81" spans="1:7" ht="12.75" customHeight="1" x14ac:dyDescent="0.2">
      <c r="A81" s="22" t="s">
        <v>1701</v>
      </c>
      <c r="B81" s="22" t="s">
        <v>1702</v>
      </c>
      <c r="C81" s="22" t="s">
        <v>1515</v>
      </c>
      <c r="D81" s="22" t="str">
        <f>_xlfn.TEXTJOIN(" ",TRUE,LEFT(Tabela_FAW[[#This Row],[ŠIFRA]],2),RIGHT(LEFT(Tabela_FAW[[#This Row],[ŠIFRA]],4),2),RIGHT(LEFT(Tabela_FAW[[#This Row],[ŠIFRA]],6),2))</f>
        <v>08 01 14</v>
      </c>
      <c r="E81" s="22" t="str" cm="1">
        <f t="array" ref="E81">IF(INDEX(Tabela_seznam_klasifikacij[NEVAREN],MATCH(Tabela_FAW[[#This Row],[Klasifikacija_delna]],LEFT(Tabela_seznam_klasifikacij[Klasifikacijska številka],8),0))="DA",_xlfn.TEXTJOIN("",TRUE,Tabela_FAW[[#This Row],[Klasifikacija_delna]],"*"),Tabela_FAW[[#This Row],[Klasifikacija_delna]])</f>
        <v>08 01 14</v>
      </c>
      <c r="F81" s="22" t="str">
        <f>INDEX(Tabela_glavno[Zbiranje EKOL],MATCH(Tabela_FAW[[#This Row],[Klasifikacija]],Tabela_glavno[Klasifikacija],0))</f>
        <v>DA</v>
      </c>
      <c r="G81" s="22" t="str">
        <f>INDEX(Tabela_glavno[Dovoljen prevzem],MATCH(Tabela_FAW[[#This Row],[Klasifikacija]],Tabela_glavno[Klasifikacija],0))</f>
        <v>DA</v>
      </c>
    </row>
    <row r="82" spans="1:7" ht="12.75" customHeight="1" x14ac:dyDescent="0.2">
      <c r="A82" s="22" t="s">
        <v>1703</v>
      </c>
      <c r="B82" s="22" t="s">
        <v>1704</v>
      </c>
      <c r="C82" s="22" t="s">
        <v>1515</v>
      </c>
      <c r="D82" s="22" t="str">
        <f>_xlfn.TEXTJOIN(" ",TRUE,LEFT(Tabela_FAW[[#This Row],[ŠIFRA]],2),RIGHT(LEFT(Tabela_FAW[[#This Row],[ŠIFRA]],4),2),RIGHT(LEFT(Tabela_FAW[[#This Row],[ŠIFRA]],6),2))</f>
        <v>08 01 14</v>
      </c>
      <c r="E82" s="22" t="str" cm="1">
        <f t="array" ref="E82">IF(INDEX(Tabela_seznam_klasifikacij[NEVAREN],MATCH(Tabela_FAW[[#This Row],[Klasifikacija_delna]],LEFT(Tabela_seznam_klasifikacij[Klasifikacijska številka],8),0))="DA",_xlfn.TEXTJOIN("",TRUE,Tabela_FAW[[#This Row],[Klasifikacija_delna]],"*"),Tabela_FAW[[#This Row],[Klasifikacija_delna]])</f>
        <v>08 01 14</v>
      </c>
      <c r="F82" s="22" t="str">
        <f>INDEX(Tabela_glavno[Zbiranje EKOL],MATCH(Tabela_FAW[[#This Row],[Klasifikacija]],Tabela_glavno[Klasifikacija],0))</f>
        <v>DA</v>
      </c>
      <c r="G82" s="22" t="str">
        <f>INDEX(Tabela_glavno[Dovoljen prevzem],MATCH(Tabela_FAW[[#This Row],[Klasifikacija]],Tabela_glavno[Klasifikacija],0))</f>
        <v>DA</v>
      </c>
    </row>
    <row r="83" spans="1:7" ht="12.75" customHeight="1" x14ac:dyDescent="0.2">
      <c r="A83" s="22" t="s">
        <v>1705</v>
      </c>
      <c r="B83" s="22" t="s">
        <v>1706</v>
      </c>
      <c r="C83" s="22" t="s">
        <v>1707</v>
      </c>
      <c r="D83" s="22" t="str">
        <f>_xlfn.TEXTJOIN(" ",TRUE,LEFT(Tabela_FAW[[#This Row],[ŠIFRA]],2),RIGHT(LEFT(Tabela_FAW[[#This Row],[ŠIFRA]],4),2),RIGHT(LEFT(Tabela_FAW[[#This Row],[ŠIFRA]],6),2))</f>
        <v>08 01 15</v>
      </c>
      <c r="E83" s="22" t="str" cm="1">
        <f t="array" ref="E83">IF(INDEX(Tabela_seznam_klasifikacij[NEVAREN],MATCH(Tabela_FAW[[#This Row],[Klasifikacija_delna]],LEFT(Tabela_seznam_klasifikacij[Klasifikacijska številka],8),0))="DA",_xlfn.TEXTJOIN("",TRUE,Tabela_FAW[[#This Row],[Klasifikacija_delna]],"*"),Tabela_FAW[[#This Row],[Klasifikacija_delna]])</f>
        <v>08 01 15*</v>
      </c>
      <c r="F83" s="22" t="str">
        <f>INDEX(Tabela_glavno[Zbiranje EKOL],MATCH(Tabela_FAW[[#This Row],[Klasifikacija]],Tabela_glavno[Klasifikacija],0))</f>
        <v>DA</v>
      </c>
      <c r="G83" s="22" t="str">
        <f>INDEX(Tabela_glavno[Dovoljen prevzem],MATCH(Tabela_FAW[[#This Row],[Klasifikacija]],Tabela_glavno[Klasifikacija],0))</f>
        <v>DA</v>
      </c>
    </row>
    <row r="84" spans="1:7" ht="12.75" customHeight="1" x14ac:dyDescent="0.2">
      <c r="A84" s="22" t="s">
        <v>1708</v>
      </c>
      <c r="B84" s="22" t="s">
        <v>1709</v>
      </c>
      <c r="C84" s="22" t="s">
        <v>1710</v>
      </c>
      <c r="D84" s="22" t="str">
        <f>_xlfn.TEXTJOIN(" ",TRUE,LEFT(Tabela_FAW[[#This Row],[ŠIFRA]],2),RIGHT(LEFT(Tabela_FAW[[#This Row],[ŠIFRA]],4),2),RIGHT(LEFT(Tabela_FAW[[#This Row],[ŠIFRA]],6),2))</f>
        <v>08 01 15</v>
      </c>
      <c r="E84" s="22" t="str" cm="1">
        <f t="array" ref="E84">IF(INDEX(Tabela_seznam_klasifikacij[NEVAREN],MATCH(Tabela_FAW[[#This Row],[Klasifikacija_delna]],LEFT(Tabela_seznam_klasifikacij[Klasifikacijska številka],8),0))="DA",_xlfn.TEXTJOIN("",TRUE,Tabela_FAW[[#This Row],[Klasifikacija_delna]],"*"),Tabela_FAW[[#This Row],[Klasifikacija_delna]])</f>
        <v>08 01 15*</v>
      </c>
      <c r="F84" s="22" t="str">
        <f>INDEX(Tabela_glavno[Zbiranje EKOL],MATCH(Tabela_FAW[[#This Row],[Klasifikacija]],Tabela_glavno[Klasifikacija],0))</f>
        <v>DA</v>
      </c>
      <c r="G84" s="22" t="str">
        <f>INDEX(Tabela_glavno[Dovoljen prevzem],MATCH(Tabela_FAW[[#This Row],[Klasifikacija]],Tabela_glavno[Klasifikacija],0))</f>
        <v>DA</v>
      </c>
    </row>
    <row r="85" spans="1:7" ht="12.75" customHeight="1" x14ac:dyDescent="0.2">
      <c r="A85" s="22" t="s">
        <v>1711</v>
      </c>
      <c r="B85" s="22" t="s">
        <v>1712</v>
      </c>
      <c r="C85" s="22" t="s">
        <v>1634</v>
      </c>
      <c r="D85" s="22" t="str">
        <f>_xlfn.TEXTJOIN(" ",TRUE,LEFT(Tabela_FAW[[#This Row],[ŠIFRA]],2),RIGHT(LEFT(Tabela_FAW[[#This Row],[ŠIFRA]],4),2),RIGHT(LEFT(Tabela_FAW[[#This Row],[ŠIFRA]],6),2))</f>
        <v>08 01 16</v>
      </c>
      <c r="E85" s="22" t="str" cm="1">
        <f t="array" ref="E85">IF(INDEX(Tabela_seznam_klasifikacij[NEVAREN],MATCH(Tabela_FAW[[#This Row],[Klasifikacija_delna]],LEFT(Tabela_seznam_klasifikacij[Klasifikacijska številka],8),0))="DA",_xlfn.TEXTJOIN("",TRUE,Tabela_FAW[[#This Row],[Klasifikacija_delna]],"*"),Tabela_FAW[[#This Row],[Klasifikacija_delna]])</f>
        <v>08 01 16</v>
      </c>
      <c r="F85" s="22" t="str">
        <f>INDEX(Tabela_glavno[Zbiranje EKOL],MATCH(Tabela_FAW[[#This Row],[Klasifikacija]],Tabela_glavno[Klasifikacija],0))</f>
        <v>DA</v>
      </c>
      <c r="G85" s="22" t="str">
        <f>INDEX(Tabela_glavno[Dovoljen prevzem],MATCH(Tabela_FAW[[#This Row],[Klasifikacija]],Tabela_glavno[Klasifikacija],0))</f>
        <v>DA - NI ODSTRANJEVANJA</v>
      </c>
    </row>
    <row r="86" spans="1:7" ht="12.75" customHeight="1" x14ac:dyDescent="0.2">
      <c r="A86" s="22" t="s">
        <v>1713</v>
      </c>
      <c r="B86" s="22" t="s">
        <v>1714</v>
      </c>
      <c r="C86" s="22" t="s">
        <v>1715</v>
      </c>
      <c r="D86" s="22" t="str">
        <f>_xlfn.TEXTJOIN(" ",TRUE,LEFT(Tabela_FAW[[#This Row],[ŠIFRA]],2),RIGHT(LEFT(Tabela_FAW[[#This Row],[ŠIFRA]],4),2),RIGHT(LEFT(Tabela_FAW[[#This Row],[ŠIFRA]],6),2))</f>
        <v>08 01 17</v>
      </c>
      <c r="E86" s="22" t="str" cm="1">
        <f t="array" ref="E86">IF(INDEX(Tabela_seznam_klasifikacij[NEVAREN],MATCH(Tabela_FAW[[#This Row],[Klasifikacija_delna]],LEFT(Tabela_seznam_klasifikacij[Klasifikacijska številka],8),0))="DA",_xlfn.TEXTJOIN("",TRUE,Tabela_FAW[[#This Row],[Klasifikacija_delna]],"*"),Tabela_FAW[[#This Row],[Klasifikacija_delna]])</f>
        <v>08 01 17*</v>
      </c>
      <c r="F86" s="22" t="str">
        <f>INDEX(Tabela_glavno[Zbiranje EKOL],MATCH(Tabela_FAW[[#This Row],[Klasifikacija]],Tabela_glavno[Klasifikacija],0))</f>
        <v>DA</v>
      </c>
      <c r="G86" s="22" t="str">
        <f>INDEX(Tabela_glavno[Dovoljen prevzem],MATCH(Tabela_FAW[[#This Row],[Klasifikacija]],Tabela_glavno[Klasifikacija],0))</f>
        <v>DA</v>
      </c>
    </row>
    <row r="87" spans="1:7" ht="12.75" customHeight="1" x14ac:dyDescent="0.2">
      <c r="A87" s="22" t="s">
        <v>1716</v>
      </c>
      <c r="B87" s="22" t="s">
        <v>1717</v>
      </c>
      <c r="D87" s="22" t="str">
        <f>_xlfn.TEXTJOIN(" ",TRUE,LEFT(Tabela_FAW[[#This Row],[ŠIFRA]],2),RIGHT(LEFT(Tabela_FAW[[#This Row],[ŠIFRA]],4),2),RIGHT(LEFT(Tabela_FAW[[#This Row],[ŠIFRA]],6),2))</f>
        <v>08 01 18</v>
      </c>
      <c r="E87" s="22" t="str" cm="1">
        <f t="array" ref="E87">IF(INDEX(Tabela_seznam_klasifikacij[NEVAREN],MATCH(Tabela_FAW[[#This Row],[Klasifikacija_delna]],LEFT(Tabela_seznam_klasifikacij[Klasifikacijska številka],8),0))="DA",_xlfn.TEXTJOIN("",TRUE,Tabela_FAW[[#This Row],[Klasifikacija_delna]],"*"),Tabela_FAW[[#This Row],[Klasifikacija_delna]])</f>
        <v>08 01 18</v>
      </c>
      <c r="F87" s="22" t="str">
        <f>INDEX(Tabela_glavno[Zbiranje EKOL],MATCH(Tabela_FAW[[#This Row],[Klasifikacija]],Tabela_glavno[Klasifikacija],0))</f>
        <v>DA</v>
      </c>
      <c r="G87" s="22" t="str">
        <f>INDEX(Tabela_glavno[Dovoljen prevzem],MATCH(Tabela_FAW[[#This Row],[Klasifikacija]],Tabela_glavno[Klasifikacija],0))</f>
        <v>DA - NI ODSTRANJEVANJA</v>
      </c>
    </row>
    <row r="88" spans="1:7" ht="12.75" customHeight="1" x14ac:dyDescent="0.2">
      <c r="A88" s="22" t="s">
        <v>1718</v>
      </c>
      <c r="B88" s="22" t="s">
        <v>1719</v>
      </c>
      <c r="C88" s="22" t="s">
        <v>1720</v>
      </c>
      <c r="D88" s="22" t="str">
        <f>_xlfn.TEXTJOIN(" ",TRUE,LEFT(Tabela_FAW[[#This Row],[ŠIFRA]],2),RIGHT(LEFT(Tabela_FAW[[#This Row],[ŠIFRA]],4),2),RIGHT(LEFT(Tabela_FAW[[#This Row],[ŠIFRA]],6),2))</f>
        <v>08 01 19</v>
      </c>
      <c r="E88" s="22" t="str" cm="1">
        <f t="array" ref="E88">IF(INDEX(Tabela_seznam_klasifikacij[NEVAREN],MATCH(Tabela_FAW[[#This Row],[Klasifikacija_delna]],LEFT(Tabela_seznam_klasifikacij[Klasifikacijska številka],8),0))="DA",_xlfn.TEXTJOIN("",TRUE,Tabela_FAW[[#This Row],[Klasifikacija_delna]],"*"),Tabela_FAW[[#This Row],[Klasifikacija_delna]])</f>
        <v>08 01 19*</v>
      </c>
      <c r="F88" s="22" t="str">
        <f>INDEX(Tabela_glavno[Zbiranje EKOL],MATCH(Tabela_FAW[[#This Row],[Klasifikacija]],Tabela_glavno[Klasifikacija],0))</f>
        <v>DA</v>
      </c>
      <c r="G88" s="22" t="str">
        <f>INDEX(Tabela_glavno[Dovoljen prevzem],MATCH(Tabela_FAW[[#This Row],[Klasifikacija]],Tabela_glavno[Klasifikacija],0))</f>
        <v>DA</v>
      </c>
    </row>
    <row r="89" spans="1:7" ht="12.75" customHeight="1" x14ac:dyDescent="0.2">
      <c r="A89" s="22" t="s">
        <v>1721</v>
      </c>
      <c r="B89" s="22" t="s">
        <v>1722</v>
      </c>
      <c r="C89" s="22" t="s">
        <v>1668</v>
      </c>
      <c r="D89" s="22" t="str">
        <f>_xlfn.TEXTJOIN(" ",TRUE,LEFT(Tabela_FAW[[#This Row],[ŠIFRA]],2),RIGHT(LEFT(Tabela_FAW[[#This Row],[ŠIFRA]],4),2),RIGHT(LEFT(Tabela_FAW[[#This Row],[ŠIFRA]],6),2))</f>
        <v>08 01 20</v>
      </c>
      <c r="E89" s="22" t="str" cm="1">
        <f t="array" ref="E89">IF(INDEX(Tabela_seznam_klasifikacij[NEVAREN],MATCH(Tabela_FAW[[#This Row],[Klasifikacija_delna]],LEFT(Tabela_seznam_klasifikacij[Klasifikacijska številka],8),0))="DA",_xlfn.TEXTJOIN("",TRUE,Tabela_FAW[[#This Row],[Klasifikacija_delna]],"*"),Tabela_FAW[[#This Row],[Klasifikacija_delna]])</f>
        <v>08 01 20</v>
      </c>
      <c r="F89" s="22" t="str">
        <f>INDEX(Tabela_glavno[Zbiranje EKOL],MATCH(Tabela_FAW[[#This Row],[Klasifikacija]],Tabela_glavno[Klasifikacija],0))</f>
        <v>DA</v>
      </c>
      <c r="G89" s="22" t="str">
        <f>INDEX(Tabela_glavno[Dovoljen prevzem],MATCH(Tabela_FAW[[#This Row],[Klasifikacija]],Tabela_glavno[Klasifikacija],0))</f>
        <v>DA</v>
      </c>
    </row>
    <row r="90" spans="1:7" ht="12.75" customHeight="1" x14ac:dyDescent="0.2">
      <c r="A90" s="22" t="s">
        <v>1723</v>
      </c>
      <c r="B90" s="22" t="s">
        <v>1724</v>
      </c>
      <c r="C90" s="22" t="s">
        <v>1725</v>
      </c>
      <c r="D90" s="22" t="str">
        <f>_xlfn.TEXTJOIN(" ",TRUE,LEFT(Tabela_FAW[[#This Row],[ŠIFRA]],2),RIGHT(LEFT(Tabela_FAW[[#This Row],[ŠIFRA]],4),2),RIGHT(LEFT(Tabela_FAW[[#This Row],[ŠIFRA]],6),2))</f>
        <v>08 01 21</v>
      </c>
      <c r="E90" s="22" t="str" cm="1">
        <f t="array" ref="E90">IF(INDEX(Tabela_seznam_klasifikacij[NEVAREN],MATCH(Tabela_FAW[[#This Row],[Klasifikacija_delna]],LEFT(Tabela_seznam_klasifikacij[Klasifikacijska številka],8),0))="DA",_xlfn.TEXTJOIN("",TRUE,Tabela_FAW[[#This Row],[Klasifikacija_delna]],"*"),Tabela_FAW[[#This Row],[Klasifikacija_delna]])</f>
        <v>08 01 21*</v>
      </c>
      <c r="F90" s="22" t="str">
        <f>INDEX(Tabela_glavno[Zbiranje EKOL],MATCH(Tabela_FAW[[#This Row],[Klasifikacija]],Tabela_glavno[Klasifikacija],0))</f>
        <v>DA</v>
      </c>
      <c r="G90" s="22" t="str">
        <f>INDEX(Tabela_glavno[Dovoljen prevzem],MATCH(Tabela_FAW[[#This Row],[Klasifikacija]],Tabela_glavno[Klasifikacija],0))</f>
        <v>DA</v>
      </c>
    </row>
    <row r="91" spans="1:7" ht="12.75" customHeight="1" x14ac:dyDescent="0.2">
      <c r="A91" s="22" t="s">
        <v>1726</v>
      </c>
      <c r="B91" s="22" t="s">
        <v>1527</v>
      </c>
      <c r="C91" s="22" t="s">
        <v>1727</v>
      </c>
      <c r="D91" s="22" t="str">
        <f>_xlfn.TEXTJOIN(" ",TRUE,LEFT(Tabela_FAW[[#This Row],[ŠIFRA]],2),RIGHT(LEFT(Tabela_FAW[[#This Row],[ŠIFRA]],4),2),RIGHT(LEFT(Tabela_FAW[[#This Row],[ŠIFRA]],6),2))</f>
        <v>08 01 99</v>
      </c>
      <c r="E91" s="22" t="str" cm="1">
        <f t="array" ref="E91">IF(INDEX(Tabela_seznam_klasifikacij[NEVAREN],MATCH(Tabela_FAW[[#This Row],[Klasifikacija_delna]],LEFT(Tabela_seznam_klasifikacij[Klasifikacijska številka],8),0))="DA",_xlfn.TEXTJOIN("",TRUE,Tabela_FAW[[#This Row],[Klasifikacija_delna]],"*"),Tabela_FAW[[#This Row],[Klasifikacija_delna]])</f>
        <v>08 01 99</v>
      </c>
      <c r="F91" s="22" t="str">
        <f>INDEX(Tabela_glavno[Zbiranje EKOL],MATCH(Tabela_FAW[[#This Row],[Klasifikacija]],Tabela_glavno[Klasifikacija],0))</f>
        <v>DA</v>
      </c>
      <c r="G91" s="22" t="str">
        <f>INDEX(Tabela_glavno[Dovoljen prevzem],MATCH(Tabela_FAW[[#This Row],[Klasifikacija]],Tabela_glavno[Klasifikacija],0))</f>
        <v>DA - NI ODSTRANJEVANJA</v>
      </c>
    </row>
    <row r="92" spans="1:7" ht="12.75" customHeight="1" x14ac:dyDescent="0.2">
      <c r="A92" s="22" t="s">
        <v>1728</v>
      </c>
      <c r="B92" s="22" t="s">
        <v>1729</v>
      </c>
      <c r="C92" s="22" t="s">
        <v>1730</v>
      </c>
      <c r="D92" s="22" t="str">
        <f>_xlfn.TEXTJOIN(" ",TRUE,LEFT(Tabela_FAW[[#This Row],[ŠIFRA]],2),RIGHT(LEFT(Tabela_FAW[[#This Row],[ŠIFRA]],4),2),RIGHT(LEFT(Tabela_FAW[[#This Row],[ŠIFRA]],6),2))</f>
        <v>08 02 01</v>
      </c>
      <c r="E92" s="22" t="str" cm="1">
        <f t="array" ref="E92">IF(INDEX(Tabela_seznam_klasifikacij[NEVAREN],MATCH(Tabela_FAW[[#This Row],[Klasifikacija_delna]],LEFT(Tabela_seznam_klasifikacij[Klasifikacijska številka],8),0))="DA",_xlfn.TEXTJOIN("",TRUE,Tabela_FAW[[#This Row],[Klasifikacija_delna]],"*"),Tabela_FAW[[#This Row],[Klasifikacija_delna]])</f>
        <v>08 02 01</v>
      </c>
      <c r="F92" s="22" t="str">
        <f>INDEX(Tabela_glavno[Zbiranje EKOL],MATCH(Tabela_FAW[[#This Row],[Klasifikacija]],Tabela_glavno[Klasifikacija],0))</f>
        <v>DA</v>
      </c>
      <c r="G92" s="22" t="str">
        <f>INDEX(Tabela_glavno[Dovoljen prevzem],MATCH(Tabela_FAW[[#This Row],[Klasifikacija]],Tabela_glavno[Klasifikacija],0))</f>
        <v>DA</v>
      </c>
    </row>
    <row r="93" spans="1:7" ht="12.75" customHeight="1" x14ac:dyDescent="0.2">
      <c r="A93" s="22" t="s">
        <v>1731</v>
      </c>
      <c r="B93" s="22" t="s">
        <v>1732</v>
      </c>
      <c r="C93" s="22" t="s">
        <v>1733</v>
      </c>
      <c r="D93" s="22" t="str">
        <f>_xlfn.TEXTJOIN(" ",TRUE,LEFT(Tabela_FAW[[#This Row],[ŠIFRA]],2),RIGHT(LEFT(Tabela_FAW[[#This Row],[ŠIFRA]],4),2),RIGHT(LEFT(Tabela_FAW[[#This Row],[ŠIFRA]],6),2))</f>
        <v>08 03 07</v>
      </c>
      <c r="E93" s="22" t="str" cm="1">
        <f t="array" ref="E93">IF(INDEX(Tabela_seznam_klasifikacij[NEVAREN],MATCH(Tabela_FAW[[#This Row],[Klasifikacija_delna]],LEFT(Tabela_seznam_klasifikacij[Klasifikacijska številka],8),0))="DA",_xlfn.TEXTJOIN("",TRUE,Tabela_FAW[[#This Row],[Klasifikacija_delna]],"*"),Tabela_FAW[[#This Row],[Klasifikacija_delna]])</f>
        <v>08 03 07</v>
      </c>
      <c r="F93" s="22" t="str">
        <f>INDEX(Tabela_glavno[Zbiranje EKOL],MATCH(Tabela_FAW[[#This Row],[Klasifikacija]],Tabela_glavno[Klasifikacija],0))</f>
        <v>DA</v>
      </c>
      <c r="G93" s="22" t="str">
        <f>INDEX(Tabela_glavno[Dovoljen prevzem],MATCH(Tabela_FAW[[#This Row],[Klasifikacija]],Tabela_glavno[Klasifikacija],0))</f>
        <v>DA - NI ODSTRANJEVANJA</v>
      </c>
    </row>
    <row r="94" spans="1:7" ht="12.75" customHeight="1" x14ac:dyDescent="0.2">
      <c r="A94" s="22" t="s">
        <v>1734</v>
      </c>
      <c r="B94" s="22" t="s">
        <v>1735</v>
      </c>
      <c r="C94" s="22" t="s">
        <v>1736</v>
      </c>
      <c r="D94" s="22" t="str">
        <f>_xlfn.TEXTJOIN(" ",TRUE,LEFT(Tabela_FAW[[#This Row],[ŠIFRA]],2),RIGHT(LEFT(Tabela_FAW[[#This Row],[ŠIFRA]],4),2),RIGHT(LEFT(Tabela_FAW[[#This Row],[ŠIFRA]],6),2))</f>
        <v>08 03 08</v>
      </c>
      <c r="E94" s="22" t="str" cm="1">
        <f t="array" ref="E94">IF(INDEX(Tabela_seznam_klasifikacij[NEVAREN],MATCH(Tabela_FAW[[#This Row],[Klasifikacija_delna]],LEFT(Tabela_seznam_klasifikacij[Klasifikacijska številka],8),0))="DA",_xlfn.TEXTJOIN("",TRUE,Tabela_FAW[[#This Row],[Klasifikacija_delna]],"*"),Tabela_FAW[[#This Row],[Klasifikacija_delna]])</f>
        <v>08 03 08</v>
      </c>
      <c r="F94" s="22" t="str">
        <f>INDEX(Tabela_glavno[Zbiranje EKOL],MATCH(Tabela_FAW[[#This Row],[Klasifikacija]],Tabela_glavno[Klasifikacija],0))</f>
        <v>DA</v>
      </c>
      <c r="G94" s="22" t="str">
        <f>INDEX(Tabela_glavno[Dovoljen prevzem],MATCH(Tabela_FAW[[#This Row],[Klasifikacija]],Tabela_glavno[Klasifikacija],0))</f>
        <v>DA - NI ODSTRANJEVANJA</v>
      </c>
    </row>
    <row r="95" spans="1:7" ht="12.75" customHeight="1" x14ac:dyDescent="0.2">
      <c r="A95" s="22" t="s">
        <v>1737</v>
      </c>
      <c r="B95" s="22" t="s">
        <v>1735</v>
      </c>
      <c r="C95" s="22" t="s">
        <v>1738</v>
      </c>
      <c r="D95" s="22" t="str">
        <f>_xlfn.TEXTJOIN(" ",TRUE,LEFT(Tabela_FAW[[#This Row],[ŠIFRA]],2),RIGHT(LEFT(Tabela_FAW[[#This Row],[ŠIFRA]],4),2),RIGHT(LEFT(Tabela_FAW[[#This Row],[ŠIFRA]],6),2))</f>
        <v>08 03 08</v>
      </c>
      <c r="E95" s="22" t="str" cm="1">
        <f t="array" ref="E95">IF(INDEX(Tabela_seznam_klasifikacij[NEVAREN],MATCH(Tabela_FAW[[#This Row],[Klasifikacija_delna]],LEFT(Tabela_seznam_klasifikacij[Klasifikacijska številka],8),0))="DA",_xlfn.TEXTJOIN("",TRUE,Tabela_FAW[[#This Row],[Klasifikacija_delna]],"*"),Tabela_FAW[[#This Row],[Klasifikacija_delna]])</f>
        <v>08 03 08</v>
      </c>
      <c r="F95" s="22" t="str">
        <f>INDEX(Tabela_glavno[Zbiranje EKOL],MATCH(Tabela_FAW[[#This Row],[Klasifikacija]],Tabela_glavno[Klasifikacija],0))</f>
        <v>DA</v>
      </c>
      <c r="G95" s="22" t="str">
        <f>INDEX(Tabela_glavno[Dovoljen prevzem],MATCH(Tabela_FAW[[#This Row],[Klasifikacija]],Tabela_glavno[Klasifikacija],0))</f>
        <v>DA - NI ODSTRANJEVANJA</v>
      </c>
    </row>
    <row r="96" spans="1:7" ht="12.75" customHeight="1" x14ac:dyDescent="0.2">
      <c r="A96" s="22" t="s">
        <v>1739</v>
      </c>
      <c r="B96" s="22" t="s">
        <v>1740</v>
      </c>
      <c r="C96" s="22" t="s">
        <v>1710</v>
      </c>
      <c r="D96" s="22" t="str">
        <f>_xlfn.TEXTJOIN(" ",TRUE,LEFT(Tabela_FAW[[#This Row],[ŠIFRA]],2),RIGHT(LEFT(Tabela_FAW[[#This Row],[ŠIFRA]],4),2),RIGHT(LEFT(Tabela_FAW[[#This Row],[ŠIFRA]],6),2))</f>
        <v>08 03 12</v>
      </c>
      <c r="E96" s="22" t="str" cm="1">
        <f t="array" ref="E96">IF(INDEX(Tabela_seznam_klasifikacij[NEVAREN],MATCH(Tabela_FAW[[#This Row],[Klasifikacija_delna]],LEFT(Tabela_seznam_klasifikacij[Klasifikacijska številka],8),0))="DA",_xlfn.TEXTJOIN("",TRUE,Tabela_FAW[[#This Row],[Klasifikacija_delna]],"*"),Tabela_FAW[[#This Row],[Klasifikacija_delna]])</f>
        <v>08 03 12*</v>
      </c>
      <c r="F96" s="22" t="str">
        <f>INDEX(Tabela_glavno[Zbiranje EKOL],MATCH(Tabela_FAW[[#This Row],[Klasifikacija]],Tabela_glavno[Klasifikacija],0))</f>
        <v>DA</v>
      </c>
      <c r="G96" s="22" t="str">
        <f>INDEX(Tabela_glavno[Dovoljen prevzem],MATCH(Tabela_FAW[[#This Row],[Klasifikacija]],Tabela_glavno[Klasifikacija],0))</f>
        <v>DA</v>
      </c>
    </row>
    <row r="97" spans="1:7" ht="12.75" customHeight="1" x14ac:dyDescent="0.2">
      <c r="A97" s="22" t="s">
        <v>1741</v>
      </c>
      <c r="B97" s="22" t="s">
        <v>1742</v>
      </c>
      <c r="C97" s="22" t="s">
        <v>1743</v>
      </c>
      <c r="D97" s="22" t="str">
        <f>_xlfn.TEXTJOIN(" ",TRUE,LEFT(Tabela_FAW[[#This Row],[ŠIFRA]],2),RIGHT(LEFT(Tabela_FAW[[#This Row],[ŠIFRA]],4),2),RIGHT(LEFT(Tabela_FAW[[#This Row],[ŠIFRA]],6),2))</f>
        <v>08 03 13</v>
      </c>
      <c r="E97" s="22" t="str" cm="1">
        <f t="array" ref="E97">IF(INDEX(Tabela_seznam_klasifikacij[NEVAREN],MATCH(Tabela_FAW[[#This Row],[Klasifikacija_delna]],LEFT(Tabela_seznam_klasifikacij[Klasifikacijska številka],8),0))="DA",_xlfn.TEXTJOIN("",TRUE,Tabela_FAW[[#This Row],[Klasifikacija_delna]],"*"),Tabela_FAW[[#This Row],[Klasifikacija_delna]])</f>
        <v>08 03 13</v>
      </c>
      <c r="F97" s="22" t="str">
        <f>INDEX(Tabela_glavno[Zbiranje EKOL],MATCH(Tabela_FAW[[#This Row],[Klasifikacija]],Tabela_glavno[Klasifikacija],0))</f>
        <v>DA</v>
      </c>
      <c r="G97" s="22" t="str">
        <f>INDEX(Tabela_glavno[Dovoljen prevzem],MATCH(Tabela_FAW[[#This Row],[Klasifikacija]],Tabela_glavno[Klasifikacija],0))</f>
        <v>DA - NI ODSTRANJEVANJA</v>
      </c>
    </row>
    <row r="98" spans="1:7" ht="12.75" customHeight="1" x14ac:dyDescent="0.2">
      <c r="A98" s="22" t="s">
        <v>1744</v>
      </c>
      <c r="B98" s="22" t="s">
        <v>1745</v>
      </c>
      <c r="C98" s="22" t="s">
        <v>1746</v>
      </c>
      <c r="D98" s="22" t="str">
        <f>_xlfn.TEXTJOIN(" ",TRUE,LEFT(Tabela_FAW[[#This Row],[ŠIFRA]],2),RIGHT(LEFT(Tabela_FAW[[#This Row],[ŠIFRA]],4),2),RIGHT(LEFT(Tabela_FAW[[#This Row],[ŠIFRA]],6),2))</f>
        <v>08 03 14</v>
      </c>
      <c r="E98" s="22" t="str" cm="1">
        <f t="array" ref="E98">IF(INDEX(Tabela_seznam_klasifikacij[NEVAREN],MATCH(Tabela_FAW[[#This Row],[Klasifikacija_delna]],LEFT(Tabela_seznam_klasifikacij[Klasifikacijska številka],8),0))="DA",_xlfn.TEXTJOIN("",TRUE,Tabela_FAW[[#This Row],[Klasifikacija_delna]],"*"),Tabela_FAW[[#This Row],[Klasifikacija_delna]])</f>
        <v>08 03 14*</v>
      </c>
      <c r="F98" s="22" t="str">
        <f>INDEX(Tabela_glavno[Zbiranje EKOL],MATCH(Tabela_FAW[[#This Row],[Klasifikacija]],Tabela_glavno[Klasifikacija],0))</f>
        <v>DA</v>
      </c>
      <c r="G98" s="22" t="str">
        <f>INDEX(Tabela_glavno[Dovoljen prevzem],MATCH(Tabela_FAW[[#This Row],[Klasifikacija]],Tabela_glavno[Klasifikacija],0))</f>
        <v>DA</v>
      </c>
    </row>
    <row r="99" spans="1:7" ht="12.75" customHeight="1" x14ac:dyDescent="0.2">
      <c r="A99" s="22" t="s">
        <v>1747</v>
      </c>
      <c r="B99" s="22" t="s">
        <v>1748</v>
      </c>
      <c r="C99" s="22" t="s">
        <v>1552</v>
      </c>
      <c r="D99" s="22" t="str">
        <f>_xlfn.TEXTJOIN(" ",TRUE,LEFT(Tabela_FAW[[#This Row],[ŠIFRA]],2),RIGHT(LEFT(Tabela_FAW[[#This Row],[ŠIFRA]],4),2),RIGHT(LEFT(Tabela_FAW[[#This Row],[ŠIFRA]],6),2))</f>
        <v>08 03 16</v>
      </c>
      <c r="E99" s="22" t="str" cm="1">
        <f t="array" ref="E99">IF(INDEX(Tabela_seznam_klasifikacij[NEVAREN],MATCH(Tabela_FAW[[#This Row],[Klasifikacija_delna]],LEFT(Tabela_seznam_klasifikacij[Klasifikacijska številka],8),0))="DA",_xlfn.TEXTJOIN("",TRUE,Tabela_FAW[[#This Row],[Klasifikacija_delna]],"*"),Tabela_FAW[[#This Row],[Klasifikacija_delna]])</f>
        <v>08 03 16*</v>
      </c>
      <c r="F99" s="22" t="str">
        <f>INDEX(Tabela_glavno[Zbiranje EKOL],MATCH(Tabela_FAW[[#This Row],[Klasifikacija]],Tabela_glavno[Klasifikacija],0))</f>
        <v>DA</v>
      </c>
      <c r="G99" s="22" t="str">
        <f>INDEX(Tabela_glavno[Dovoljen prevzem],MATCH(Tabela_FAW[[#This Row],[Klasifikacija]],Tabela_glavno[Klasifikacija],0))</f>
        <v>DA - NI ODSTRANJEVANJA</v>
      </c>
    </row>
    <row r="100" spans="1:7" ht="12.75" customHeight="1" x14ac:dyDescent="0.2">
      <c r="A100" s="22" t="s">
        <v>1749</v>
      </c>
      <c r="B100" s="22" t="s">
        <v>1750</v>
      </c>
      <c r="C100" s="22" t="s">
        <v>1727</v>
      </c>
      <c r="D100" s="22" t="str">
        <f>_xlfn.TEXTJOIN(" ",TRUE,LEFT(Tabela_FAW[[#This Row],[ŠIFRA]],2),RIGHT(LEFT(Tabela_FAW[[#This Row],[ŠIFRA]],4),2),RIGHT(LEFT(Tabela_FAW[[#This Row],[ŠIFRA]],6),2))</f>
        <v>08 03 17</v>
      </c>
      <c r="E100" s="22" t="str" cm="1">
        <f t="array" ref="E100">IF(INDEX(Tabela_seznam_klasifikacij[NEVAREN],MATCH(Tabela_FAW[[#This Row],[Klasifikacija_delna]],LEFT(Tabela_seznam_klasifikacij[Klasifikacijska številka],8),0))="DA",_xlfn.TEXTJOIN("",TRUE,Tabela_FAW[[#This Row],[Klasifikacija_delna]],"*"),Tabela_FAW[[#This Row],[Klasifikacija_delna]])</f>
        <v>08 03 17*</v>
      </c>
      <c r="F100" s="22" t="str">
        <f>INDEX(Tabela_glavno[Zbiranje EKOL],MATCH(Tabela_FAW[[#This Row],[Klasifikacija]],Tabela_glavno[Klasifikacija],0))</f>
        <v>DA</v>
      </c>
      <c r="G100" s="22" t="str">
        <f>INDEX(Tabela_glavno[Dovoljen prevzem],MATCH(Tabela_FAW[[#This Row],[Klasifikacija]],Tabela_glavno[Klasifikacija],0))</f>
        <v>DA</v>
      </c>
    </row>
    <row r="101" spans="1:7" ht="12.75" customHeight="1" x14ac:dyDescent="0.2">
      <c r="A101" s="22" t="s">
        <v>1751</v>
      </c>
      <c r="B101" s="22" t="s">
        <v>1752</v>
      </c>
      <c r="C101" s="22" t="s">
        <v>1753</v>
      </c>
      <c r="D101" s="22" t="str">
        <f>_xlfn.TEXTJOIN(" ",TRUE,LEFT(Tabela_FAW[[#This Row],[ŠIFRA]],2),RIGHT(LEFT(Tabela_FAW[[#This Row],[ŠIFRA]],4),2),RIGHT(LEFT(Tabela_FAW[[#This Row],[ŠIFRA]],6),2))</f>
        <v>08 03 18</v>
      </c>
      <c r="E101" s="22" t="str" cm="1">
        <f t="array" ref="E101">IF(INDEX(Tabela_seznam_klasifikacij[NEVAREN],MATCH(Tabela_FAW[[#This Row],[Klasifikacija_delna]],LEFT(Tabela_seznam_klasifikacij[Klasifikacijska številka],8),0))="DA",_xlfn.TEXTJOIN("",TRUE,Tabela_FAW[[#This Row],[Klasifikacija_delna]],"*"),Tabela_FAW[[#This Row],[Klasifikacija_delna]])</f>
        <v>08 03 18</v>
      </c>
      <c r="F101" s="22" t="str">
        <f>INDEX(Tabela_glavno[Zbiranje EKOL],MATCH(Tabela_FAW[[#This Row],[Klasifikacija]],Tabela_glavno[Klasifikacija],0))</f>
        <v>DA</v>
      </c>
      <c r="G101" s="22" t="str">
        <f>INDEX(Tabela_glavno[Dovoljen prevzem],MATCH(Tabela_FAW[[#This Row],[Klasifikacija]],Tabela_glavno[Klasifikacija],0))</f>
        <v>DA</v>
      </c>
    </row>
    <row r="102" spans="1:7" ht="12.75" customHeight="1" x14ac:dyDescent="0.2">
      <c r="A102" s="22" t="s">
        <v>1754</v>
      </c>
      <c r="B102" s="22" t="s">
        <v>1527</v>
      </c>
      <c r="C102" s="22" t="s">
        <v>1727</v>
      </c>
      <c r="D102" s="22" t="str">
        <f>_xlfn.TEXTJOIN(" ",TRUE,LEFT(Tabela_FAW[[#This Row],[ŠIFRA]],2),RIGHT(LEFT(Tabela_FAW[[#This Row],[ŠIFRA]],4),2),RIGHT(LEFT(Tabela_FAW[[#This Row],[ŠIFRA]],6),2))</f>
        <v>08 03 99</v>
      </c>
      <c r="E102" s="22" t="str" cm="1">
        <f t="array" ref="E102">IF(INDEX(Tabela_seznam_klasifikacij[NEVAREN],MATCH(Tabela_FAW[[#This Row],[Klasifikacija_delna]],LEFT(Tabela_seznam_klasifikacij[Klasifikacijska številka],8),0))="DA",_xlfn.TEXTJOIN("",TRUE,Tabela_FAW[[#This Row],[Klasifikacija_delna]],"*"),Tabela_FAW[[#This Row],[Klasifikacija_delna]])</f>
        <v>08 03 99</v>
      </c>
      <c r="F102" s="22" t="str">
        <f>INDEX(Tabela_glavno[Zbiranje EKOL],MATCH(Tabela_FAW[[#This Row],[Klasifikacija]],Tabela_glavno[Klasifikacija],0))</f>
        <v>DA</v>
      </c>
      <c r="G102" s="22" t="str">
        <f>INDEX(Tabela_glavno[Dovoljen prevzem],MATCH(Tabela_FAW[[#This Row],[Klasifikacija]],Tabela_glavno[Klasifikacija],0))</f>
        <v>DA - NI ODSTRANJEVANJA</v>
      </c>
    </row>
    <row r="103" spans="1:7" ht="12.75" customHeight="1" x14ac:dyDescent="0.2">
      <c r="A103" s="22" t="s">
        <v>1755</v>
      </c>
      <c r="B103" s="22" t="s">
        <v>1756</v>
      </c>
      <c r="C103" s="22" t="s">
        <v>1757</v>
      </c>
      <c r="D103" s="22" t="str">
        <f>_xlfn.TEXTJOIN(" ",TRUE,LEFT(Tabela_FAW[[#This Row],[ŠIFRA]],2),RIGHT(LEFT(Tabela_FAW[[#This Row],[ŠIFRA]],4),2),RIGHT(LEFT(Tabela_FAW[[#This Row],[ŠIFRA]],6),2))</f>
        <v>08 04 09</v>
      </c>
      <c r="E103" s="22" t="str" cm="1">
        <f t="array" ref="E103">IF(INDEX(Tabela_seznam_klasifikacij[NEVAREN],MATCH(Tabela_FAW[[#This Row],[Klasifikacija_delna]],LEFT(Tabela_seznam_klasifikacij[Klasifikacijska številka],8),0))="DA",_xlfn.TEXTJOIN("",TRUE,Tabela_FAW[[#This Row],[Klasifikacija_delna]],"*"),Tabela_FAW[[#This Row],[Klasifikacija_delna]])</f>
        <v>08 04 09*</v>
      </c>
      <c r="F103" s="22" t="str">
        <f>INDEX(Tabela_glavno[Zbiranje EKOL],MATCH(Tabela_FAW[[#This Row],[Klasifikacija]],Tabela_glavno[Klasifikacija],0))</f>
        <v>DA</v>
      </c>
      <c r="G103" s="22" t="str">
        <f>INDEX(Tabela_glavno[Dovoljen prevzem],MATCH(Tabela_FAW[[#This Row],[Klasifikacija]],Tabela_glavno[Klasifikacija],0))</f>
        <v>DA</v>
      </c>
    </row>
    <row r="104" spans="1:7" ht="12.75" customHeight="1" x14ac:dyDescent="0.2">
      <c r="A104" s="22" t="s">
        <v>1758</v>
      </c>
      <c r="B104" s="22" t="s">
        <v>1759</v>
      </c>
      <c r="C104" s="22" t="s">
        <v>1700</v>
      </c>
      <c r="D104" s="22" t="str">
        <f>_xlfn.TEXTJOIN(" ",TRUE,LEFT(Tabela_FAW[[#This Row],[ŠIFRA]],2),RIGHT(LEFT(Tabela_FAW[[#This Row],[ŠIFRA]],4),2),RIGHT(LEFT(Tabela_FAW[[#This Row],[ŠIFRA]],6),2))</f>
        <v>08 04 10</v>
      </c>
      <c r="E104" s="22" t="str" cm="1">
        <f t="array" ref="E104">IF(INDEX(Tabela_seznam_klasifikacij[NEVAREN],MATCH(Tabela_FAW[[#This Row],[Klasifikacija_delna]],LEFT(Tabela_seznam_klasifikacij[Klasifikacijska številka],8),0))="DA",_xlfn.TEXTJOIN("",TRUE,Tabela_FAW[[#This Row],[Klasifikacija_delna]],"*"),Tabela_FAW[[#This Row],[Klasifikacija_delna]])</f>
        <v>08 04 10</v>
      </c>
      <c r="F104" s="22" t="str">
        <f>INDEX(Tabela_glavno[Zbiranje EKOL],MATCH(Tabela_FAW[[#This Row],[Klasifikacija]],Tabela_glavno[Klasifikacija],0))</f>
        <v>DA</v>
      </c>
      <c r="G104" s="22" t="str">
        <f>INDEX(Tabela_glavno[Dovoljen prevzem],MATCH(Tabela_FAW[[#This Row],[Klasifikacija]],Tabela_glavno[Klasifikacija],0))</f>
        <v>DA</v>
      </c>
    </row>
    <row r="105" spans="1:7" ht="12.75" customHeight="1" x14ac:dyDescent="0.2">
      <c r="A105" s="22" t="s">
        <v>1760</v>
      </c>
      <c r="B105" s="22" t="s">
        <v>1761</v>
      </c>
      <c r="C105" s="22" t="s">
        <v>1762</v>
      </c>
      <c r="D105" s="22" t="str">
        <f>_xlfn.TEXTJOIN(" ",TRUE,LEFT(Tabela_FAW[[#This Row],[ŠIFRA]],2),RIGHT(LEFT(Tabela_FAW[[#This Row],[ŠIFRA]],4),2),RIGHT(LEFT(Tabela_FAW[[#This Row],[ŠIFRA]],6),2))</f>
        <v>08 04 11</v>
      </c>
      <c r="E105" s="22" t="str" cm="1">
        <f t="array" ref="E105">IF(INDEX(Tabela_seznam_klasifikacij[NEVAREN],MATCH(Tabela_FAW[[#This Row],[Klasifikacija_delna]],LEFT(Tabela_seznam_klasifikacij[Klasifikacijska številka],8),0))="DA",_xlfn.TEXTJOIN("",TRUE,Tabela_FAW[[#This Row],[Klasifikacija_delna]],"*"),Tabela_FAW[[#This Row],[Klasifikacija_delna]])</f>
        <v>08 04 11*</v>
      </c>
      <c r="F105" s="22" t="str">
        <f>INDEX(Tabela_glavno[Zbiranje EKOL],MATCH(Tabela_FAW[[#This Row],[Klasifikacija]],Tabela_glavno[Klasifikacija],0))</f>
        <v>DA</v>
      </c>
      <c r="G105" s="22" t="str">
        <f>INDEX(Tabela_glavno[Dovoljen prevzem],MATCH(Tabela_FAW[[#This Row],[Klasifikacija]],Tabela_glavno[Klasifikacija],0))</f>
        <v>DA</v>
      </c>
    </row>
    <row r="106" spans="1:7" ht="12.75" customHeight="1" x14ac:dyDescent="0.2">
      <c r="A106" s="22" t="s">
        <v>1763</v>
      </c>
      <c r="B106" s="22" t="s">
        <v>1764</v>
      </c>
      <c r="C106" s="22" t="s">
        <v>1746</v>
      </c>
      <c r="D106" s="22" t="str">
        <f>_xlfn.TEXTJOIN(" ",TRUE,LEFT(Tabela_FAW[[#This Row],[ŠIFRA]],2),RIGHT(LEFT(Tabela_FAW[[#This Row],[ŠIFRA]],4),2),RIGHT(LEFT(Tabela_FAW[[#This Row],[ŠIFRA]],6),2))</f>
        <v>08 04 12</v>
      </c>
      <c r="E106" s="22" t="str" cm="1">
        <f t="array" ref="E106">IF(INDEX(Tabela_seznam_klasifikacij[NEVAREN],MATCH(Tabela_FAW[[#This Row],[Klasifikacija_delna]],LEFT(Tabela_seznam_klasifikacij[Klasifikacijska številka],8),0))="DA",_xlfn.TEXTJOIN("",TRUE,Tabela_FAW[[#This Row],[Klasifikacija_delna]],"*"),Tabela_FAW[[#This Row],[Klasifikacija_delna]])</f>
        <v>08 04 12</v>
      </c>
      <c r="F106" s="22" t="str">
        <f>INDEX(Tabela_glavno[Zbiranje EKOL],MATCH(Tabela_FAW[[#This Row],[Klasifikacija]],Tabela_glavno[Klasifikacija],0))</f>
        <v>DA</v>
      </c>
      <c r="G106" s="22" t="str">
        <f>INDEX(Tabela_glavno[Dovoljen prevzem],MATCH(Tabela_FAW[[#This Row],[Klasifikacija]],Tabela_glavno[Klasifikacija],0))</f>
        <v>DA - NI ODSTRANJEVANJA</v>
      </c>
    </row>
    <row r="107" spans="1:7" ht="12.75" customHeight="1" x14ac:dyDescent="0.2">
      <c r="A107" s="22" t="s">
        <v>1765</v>
      </c>
      <c r="B107" s="22" t="s">
        <v>1766</v>
      </c>
      <c r="C107" s="22" t="s">
        <v>1515</v>
      </c>
      <c r="D107" s="22" t="str">
        <f>_xlfn.TEXTJOIN(" ",TRUE,LEFT(Tabela_FAW[[#This Row],[ŠIFRA]],2),RIGHT(LEFT(Tabela_FAW[[#This Row],[ŠIFRA]],4),2),RIGHT(LEFT(Tabela_FAW[[#This Row],[ŠIFRA]],6),2))</f>
        <v>08 04 13</v>
      </c>
      <c r="E107" s="22" t="str" cm="1">
        <f t="array" ref="E107">IF(INDEX(Tabela_seznam_klasifikacij[NEVAREN],MATCH(Tabela_FAW[[#This Row],[Klasifikacija_delna]],LEFT(Tabela_seznam_klasifikacij[Klasifikacijska številka],8),0))="DA",_xlfn.TEXTJOIN("",TRUE,Tabela_FAW[[#This Row],[Klasifikacija_delna]],"*"),Tabela_FAW[[#This Row],[Klasifikacija_delna]])</f>
        <v>08 04 13*</v>
      </c>
      <c r="F107" s="22" t="str">
        <f>INDEX(Tabela_glavno[Zbiranje EKOL],MATCH(Tabela_FAW[[#This Row],[Klasifikacija]],Tabela_glavno[Klasifikacija],0))</f>
        <v>DA</v>
      </c>
      <c r="G107" s="22" t="str">
        <f>INDEX(Tabela_glavno[Dovoljen prevzem],MATCH(Tabela_FAW[[#This Row],[Klasifikacija]],Tabela_glavno[Klasifikacija],0))</f>
        <v>DA - NI ODSTRANJEVANJA</v>
      </c>
    </row>
    <row r="108" spans="1:7" ht="12.75" customHeight="1" x14ac:dyDescent="0.2">
      <c r="A108" s="22" t="s">
        <v>1767</v>
      </c>
      <c r="B108" s="22" t="s">
        <v>1768</v>
      </c>
      <c r="C108" s="22" t="s">
        <v>1769</v>
      </c>
      <c r="D108" s="22" t="str">
        <f>_xlfn.TEXTJOIN(" ",TRUE,LEFT(Tabela_FAW[[#This Row],[ŠIFRA]],2),RIGHT(LEFT(Tabela_FAW[[#This Row],[ŠIFRA]],4),2),RIGHT(LEFT(Tabela_FAW[[#This Row],[ŠIFRA]],6),2))</f>
        <v>08 04 14</v>
      </c>
      <c r="E108" s="22" t="str" cm="1">
        <f t="array" ref="E108">IF(INDEX(Tabela_seznam_klasifikacij[NEVAREN],MATCH(Tabela_FAW[[#This Row],[Klasifikacija_delna]],LEFT(Tabela_seznam_klasifikacij[Klasifikacijska številka],8),0))="DA",_xlfn.TEXTJOIN("",TRUE,Tabela_FAW[[#This Row],[Klasifikacija_delna]],"*"),Tabela_FAW[[#This Row],[Klasifikacija_delna]])</f>
        <v>08 04 14</v>
      </c>
      <c r="F108" s="22" t="str">
        <f>INDEX(Tabela_glavno[Zbiranje EKOL],MATCH(Tabela_FAW[[#This Row],[Klasifikacija]],Tabela_glavno[Klasifikacija],0))</f>
        <v>DA</v>
      </c>
      <c r="G108" s="22" t="str">
        <f>INDEX(Tabela_glavno[Dovoljen prevzem],MATCH(Tabela_FAW[[#This Row],[Klasifikacija]],Tabela_glavno[Klasifikacija],0))</f>
        <v>DA - NI ODSTRANJEVANJA</v>
      </c>
    </row>
    <row r="109" spans="1:7" ht="12.75" customHeight="1" x14ac:dyDescent="0.2">
      <c r="A109" s="22" t="s">
        <v>1770</v>
      </c>
      <c r="B109" s="22" t="s">
        <v>1771</v>
      </c>
      <c r="C109" s="22" t="s">
        <v>1772</v>
      </c>
      <c r="D109" s="22" t="str">
        <f>_xlfn.TEXTJOIN(" ",TRUE,LEFT(Tabela_FAW[[#This Row],[ŠIFRA]],2),RIGHT(LEFT(Tabela_FAW[[#This Row],[ŠIFRA]],4),2),RIGHT(LEFT(Tabela_FAW[[#This Row],[ŠIFRA]],6),2))</f>
        <v>08 04 15</v>
      </c>
      <c r="E109" s="22" t="str" cm="1">
        <f t="array" ref="E109">IF(INDEX(Tabela_seznam_klasifikacij[NEVAREN],MATCH(Tabela_FAW[[#This Row],[Klasifikacija_delna]],LEFT(Tabela_seznam_klasifikacij[Klasifikacijska številka],8),0))="DA",_xlfn.TEXTJOIN("",TRUE,Tabela_FAW[[#This Row],[Klasifikacija_delna]],"*"),Tabela_FAW[[#This Row],[Klasifikacija_delna]])</f>
        <v>08 04 15*</v>
      </c>
      <c r="F109" s="22" t="str">
        <f>INDEX(Tabela_glavno[Zbiranje EKOL],MATCH(Tabela_FAW[[#This Row],[Klasifikacija]],Tabela_glavno[Klasifikacija],0))</f>
        <v>DA</v>
      </c>
      <c r="G109" s="22" t="str">
        <f>INDEX(Tabela_glavno[Dovoljen prevzem],MATCH(Tabela_FAW[[#This Row],[Klasifikacija]],Tabela_glavno[Klasifikacija],0))</f>
        <v>DA - NI ODSTRANJEVANJA</v>
      </c>
    </row>
    <row r="110" spans="1:7" ht="12.75" customHeight="1" x14ac:dyDescent="0.2">
      <c r="A110" s="22" t="s">
        <v>1773</v>
      </c>
      <c r="B110" s="22" t="s">
        <v>1774</v>
      </c>
      <c r="C110" s="22" t="s">
        <v>1775</v>
      </c>
      <c r="D110" s="22" t="str">
        <f>_xlfn.TEXTJOIN(" ",TRUE,LEFT(Tabela_FAW[[#This Row],[ŠIFRA]],2),RIGHT(LEFT(Tabela_FAW[[#This Row],[ŠIFRA]],4),2),RIGHT(LEFT(Tabela_FAW[[#This Row],[ŠIFRA]],6),2))</f>
        <v>08 04 16</v>
      </c>
      <c r="E110" s="22" t="str" cm="1">
        <f t="array" ref="E110">IF(INDEX(Tabela_seznam_klasifikacij[NEVAREN],MATCH(Tabela_FAW[[#This Row],[Klasifikacija_delna]],LEFT(Tabela_seznam_klasifikacij[Klasifikacijska številka],8),0))="DA",_xlfn.TEXTJOIN("",TRUE,Tabela_FAW[[#This Row],[Klasifikacija_delna]],"*"),Tabela_FAW[[#This Row],[Klasifikacija_delna]])</f>
        <v>08 04 16</v>
      </c>
      <c r="F110" s="22" t="str">
        <f>INDEX(Tabela_glavno[Zbiranje EKOL],MATCH(Tabela_FAW[[#This Row],[Klasifikacija]],Tabela_glavno[Klasifikacija],0))</f>
        <v>DA</v>
      </c>
      <c r="G110" s="22" t="str">
        <f>INDEX(Tabela_glavno[Dovoljen prevzem],MATCH(Tabela_FAW[[#This Row],[Klasifikacija]],Tabela_glavno[Klasifikacija],0))</f>
        <v>DA - NI ODSTRANJEVANJA</v>
      </c>
    </row>
    <row r="111" spans="1:7" ht="12.75" customHeight="1" x14ac:dyDescent="0.2">
      <c r="A111" s="22" t="s">
        <v>1776</v>
      </c>
      <c r="B111" s="22" t="s">
        <v>1777</v>
      </c>
      <c r="C111" s="22" t="s">
        <v>1778</v>
      </c>
      <c r="D111" s="22" t="str">
        <f>_xlfn.TEXTJOIN(" ",TRUE,LEFT(Tabela_FAW[[#This Row],[ŠIFRA]],2),RIGHT(LEFT(Tabela_FAW[[#This Row],[ŠIFRA]],4),2),RIGHT(LEFT(Tabela_FAW[[#This Row],[ŠIFRA]],6),2))</f>
        <v>08 05 01</v>
      </c>
      <c r="E111" s="22" t="str" cm="1">
        <f t="array" ref="E111">IF(INDEX(Tabela_seznam_klasifikacij[NEVAREN],MATCH(Tabela_FAW[[#This Row],[Klasifikacija_delna]],LEFT(Tabela_seznam_klasifikacij[Klasifikacijska številka],8),0))="DA",_xlfn.TEXTJOIN("",TRUE,Tabela_FAW[[#This Row],[Klasifikacija_delna]],"*"),Tabela_FAW[[#This Row],[Klasifikacija_delna]])</f>
        <v>08 05 01*</v>
      </c>
      <c r="F111" s="22" t="str">
        <f>INDEX(Tabela_glavno[Zbiranje EKOL],MATCH(Tabela_FAW[[#This Row],[Klasifikacija]],Tabela_glavno[Klasifikacija],0))</f>
        <v>DA</v>
      </c>
      <c r="G111" s="22" t="str">
        <f>INDEX(Tabela_glavno[Dovoljen prevzem],MATCH(Tabela_FAW[[#This Row],[Klasifikacija]],Tabela_glavno[Klasifikacija],0))</f>
        <v>DA - NI ODSTRANJEVANJA</v>
      </c>
    </row>
    <row r="112" spans="1:7" ht="12.75" customHeight="1" x14ac:dyDescent="0.2">
      <c r="A112" s="22" t="s">
        <v>1779</v>
      </c>
      <c r="B112" s="22" t="s">
        <v>1780</v>
      </c>
      <c r="C112" s="22" t="s">
        <v>1781</v>
      </c>
      <c r="D112" s="22" t="str">
        <f>_xlfn.TEXTJOIN(" ",TRUE,LEFT(Tabela_FAW[[#This Row],[ŠIFRA]],2),RIGHT(LEFT(Tabela_FAW[[#This Row],[ŠIFRA]],4),2),RIGHT(LEFT(Tabela_FAW[[#This Row],[ŠIFRA]],6),2))</f>
        <v>09 01 01</v>
      </c>
      <c r="E112" s="22" t="str" cm="1">
        <f t="array" ref="E112">IF(INDEX(Tabela_seznam_klasifikacij[NEVAREN],MATCH(Tabela_FAW[[#This Row],[Klasifikacija_delna]],LEFT(Tabela_seznam_klasifikacij[Klasifikacijska številka],8),0))="DA",_xlfn.TEXTJOIN("",TRUE,Tabela_FAW[[#This Row],[Klasifikacija_delna]],"*"),Tabela_FAW[[#This Row],[Klasifikacija_delna]])</f>
        <v>09 01 01*</v>
      </c>
      <c r="F112" s="22" t="str">
        <f>INDEX(Tabela_glavno[Zbiranje EKOL],MATCH(Tabela_FAW[[#This Row],[Klasifikacija]],Tabela_glavno[Klasifikacija],0))</f>
        <v>DA</v>
      </c>
      <c r="G112" s="22" t="str">
        <f>INDEX(Tabela_glavno[Dovoljen prevzem],MATCH(Tabela_FAW[[#This Row],[Klasifikacija]],Tabela_glavno[Klasifikacija],0))</f>
        <v>DA</v>
      </c>
    </row>
    <row r="113" spans="1:7" ht="12.75" customHeight="1" x14ac:dyDescent="0.2">
      <c r="A113" s="22" t="s">
        <v>1782</v>
      </c>
      <c r="B113" s="22" t="s">
        <v>1783</v>
      </c>
      <c r="C113" s="22" t="s">
        <v>1781</v>
      </c>
      <c r="D113" s="22" t="str">
        <f>_xlfn.TEXTJOIN(" ",TRUE,LEFT(Tabela_FAW[[#This Row],[ŠIFRA]],2),RIGHT(LEFT(Tabela_FAW[[#This Row],[ŠIFRA]],4),2),RIGHT(LEFT(Tabela_FAW[[#This Row],[ŠIFRA]],6),2))</f>
        <v>09 01 02</v>
      </c>
      <c r="E113" s="22" t="str" cm="1">
        <f t="array" ref="E113">IF(INDEX(Tabela_seznam_klasifikacij[NEVAREN],MATCH(Tabela_FAW[[#This Row],[Klasifikacija_delna]],LEFT(Tabela_seznam_klasifikacij[Klasifikacijska številka],8),0))="DA",_xlfn.TEXTJOIN("",TRUE,Tabela_FAW[[#This Row],[Klasifikacija_delna]],"*"),Tabela_FAW[[#This Row],[Klasifikacija_delna]])</f>
        <v>09 01 02*</v>
      </c>
      <c r="F113" s="22" t="str">
        <f>INDEX(Tabela_glavno[Zbiranje EKOL],MATCH(Tabela_FAW[[#This Row],[Klasifikacija]],Tabela_glavno[Klasifikacija],0))</f>
        <v>DA</v>
      </c>
      <c r="G113" s="22" t="str">
        <f>INDEX(Tabela_glavno[Dovoljen prevzem],MATCH(Tabela_FAW[[#This Row],[Klasifikacija]],Tabela_glavno[Klasifikacija],0))</f>
        <v>DA</v>
      </c>
    </row>
    <row r="114" spans="1:7" ht="12.75" customHeight="1" x14ac:dyDescent="0.2">
      <c r="A114" s="22" t="s">
        <v>1784</v>
      </c>
      <c r="B114" s="22" t="s">
        <v>1785</v>
      </c>
      <c r="C114" s="22" t="s">
        <v>1781</v>
      </c>
      <c r="D114" s="22" t="str">
        <f>_xlfn.TEXTJOIN(" ",TRUE,LEFT(Tabela_FAW[[#This Row],[ŠIFRA]],2),RIGHT(LEFT(Tabela_FAW[[#This Row],[ŠIFRA]],4),2),RIGHT(LEFT(Tabela_FAW[[#This Row],[ŠIFRA]],6),2))</f>
        <v>09 01 03</v>
      </c>
      <c r="E114" s="22" t="str" cm="1">
        <f t="array" ref="E114">IF(INDEX(Tabela_seznam_klasifikacij[NEVAREN],MATCH(Tabela_FAW[[#This Row],[Klasifikacija_delna]],LEFT(Tabela_seznam_klasifikacij[Klasifikacijska številka],8),0))="DA",_xlfn.TEXTJOIN("",TRUE,Tabela_FAW[[#This Row],[Klasifikacija_delna]],"*"),Tabela_FAW[[#This Row],[Klasifikacija_delna]])</f>
        <v>09 01 03*</v>
      </c>
      <c r="F114" s="22" t="str">
        <f>INDEX(Tabela_glavno[Zbiranje EKOL],MATCH(Tabela_FAW[[#This Row],[Klasifikacija]],Tabela_glavno[Klasifikacija],0))</f>
        <v>DA</v>
      </c>
      <c r="G114" s="22" t="str">
        <f>INDEX(Tabela_glavno[Dovoljen prevzem],MATCH(Tabela_FAW[[#This Row],[Klasifikacija]],Tabela_glavno[Klasifikacija],0))</f>
        <v>DA</v>
      </c>
    </row>
    <row r="115" spans="1:7" ht="12.75" customHeight="1" x14ac:dyDescent="0.2">
      <c r="A115" s="22" t="s">
        <v>1786</v>
      </c>
      <c r="B115" s="22" t="s">
        <v>1787</v>
      </c>
      <c r="C115" s="22" t="s">
        <v>1781</v>
      </c>
      <c r="D115" s="22" t="str">
        <f>_xlfn.TEXTJOIN(" ",TRUE,LEFT(Tabela_FAW[[#This Row],[ŠIFRA]],2),RIGHT(LEFT(Tabela_FAW[[#This Row],[ŠIFRA]],4),2),RIGHT(LEFT(Tabela_FAW[[#This Row],[ŠIFRA]],6),2))</f>
        <v>09 01 04</v>
      </c>
      <c r="E115" s="22" t="str" cm="1">
        <f t="array" ref="E115">IF(INDEX(Tabela_seznam_klasifikacij[NEVAREN],MATCH(Tabela_FAW[[#This Row],[Klasifikacija_delna]],LEFT(Tabela_seznam_klasifikacij[Klasifikacijska številka],8),0))="DA",_xlfn.TEXTJOIN("",TRUE,Tabela_FAW[[#This Row],[Klasifikacija_delna]],"*"),Tabela_FAW[[#This Row],[Klasifikacija_delna]])</f>
        <v>09 01 04*</v>
      </c>
      <c r="F115" s="22" t="str">
        <f>INDEX(Tabela_glavno[Zbiranje EKOL],MATCH(Tabela_FAW[[#This Row],[Klasifikacija]],Tabela_glavno[Klasifikacija],0))</f>
        <v>DA</v>
      </c>
      <c r="G115" s="22" t="str">
        <f>INDEX(Tabela_glavno[Dovoljen prevzem],MATCH(Tabela_FAW[[#This Row],[Klasifikacija]],Tabela_glavno[Klasifikacija],0))</f>
        <v>DA</v>
      </c>
    </row>
    <row r="116" spans="1:7" ht="12.75" customHeight="1" x14ac:dyDescent="0.2">
      <c r="A116" s="22" t="s">
        <v>1788</v>
      </c>
      <c r="B116" s="22" t="s">
        <v>1789</v>
      </c>
      <c r="C116" s="22" t="s">
        <v>1790</v>
      </c>
      <c r="D116" s="22" t="str">
        <f>_xlfn.TEXTJOIN(" ",TRUE,LEFT(Tabela_FAW[[#This Row],[ŠIFRA]],2),RIGHT(LEFT(Tabela_FAW[[#This Row],[ŠIFRA]],4),2),RIGHT(LEFT(Tabela_FAW[[#This Row],[ŠIFRA]],6),2))</f>
        <v>09 01 05</v>
      </c>
      <c r="E116" s="22" t="str" cm="1">
        <f t="array" ref="E116">IF(INDEX(Tabela_seznam_klasifikacij[NEVAREN],MATCH(Tabela_FAW[[#This Row],[Klasifikacija_delna]],LEFT(Tabela_seznam_klasifikacij[Klasifikacijska številka],8),0))="DA",_xlfn.TEXTJOIN("",TRUE,Tabela_FAW[[#This Row],[Klasifikacija_delna]],"*"),Tabela_FAW[[#This Row],[Klasifikacija_delna]])</f>
        <v>09 01 05*</v>
      </c>
      <c r="F116" s="22" t="str">
        <f>INDEX(Tabela_glavno[Zbiranje EKOL],MATCH(Tabela_FAW[[#This Row],[Klasifikacija]],Tabela_glavno[Klasifikacija],0))</f>
        <v>DA</v>
      </c>
      <c r="G116" s="22" t="str">
        <f>INDEX(Tabela_glavno[Dovoljen prevzem],MATCH(Tabela_FAW[[#This Row],[Klasifikacija]],Tabela_glavno[Klasifikacija],0))</f>
        <v>DA - NI ODSTRANJEVANJA</v>
      </c>
    </row>
    <row r="117" spans="1:7" ht="12.75" customHeight="1" x14ac:dyDescent="0.2">
      <c r="A117" s="22" t="s">
        <v>1791</v>
      </c>
      <c r="B117" s="22" t="s">
        <v>1792</v>
      </c>
      <c r="C117" s="22" t="s">
        <v>1681</v>
      </c>
      <c r="D117" s="22" t="str">
        <f>_xlfn.TEXTJOIN(" ",TRUE,LEFT(Tabela_FAW[[#This Row],[ŠIFRA]],2),RIGHT(LEFT(Tabela_FAW[[#This Row],[ŠIFRA]],4),2),RIGHT(LEFT(Tabela_FAW[[#This Row],[ŠIFRA]],6),2))</f>
        <v>09 01 08</v>
      </c>
      <c r="E117" s="22" t="str" cm="1">
        <f t="array" ref="E117">IF(INDEX(Tabela_seznam_klasifikacij[NEVAREN],MATCH(Tabela_FAW[[#This Row],[Klasifikacija_delna]],LEFT(Tabela_seznam_klasifikacij[Klasifikacijska številka],8),0))="DA",_xlfn.TEXTJOIN("",TRUE,Tabela_FAW[[#This Row],[Klasifikacija_delna]],"*"),Tabela_FAW[[#This Row],[Klasifikacija_delna]])</f>
        <v>09 01 08</v>
      </c>
      <c r="F117" s="22" t="str">
        <f>INDEX(Tabela_glavno[Zbiranje EKOL],MATCH(Tabela_FAW[[#This Row],[Klasifikacija]],Tabela_glavno[Klasifikacija],0))</f>
        <v>DA</v>
      </c>
      <c r="G117" s="22" t="str">
        <f>INDEX(Tabela_glavno[Dovoljen prevzem],MATCH(Tabela_FAW[[#This Row],[Klasifikacija]],Tabela_glavno[Klasifikacija],0))</f>
        <v>DA - NI ODSTRANJEVANJA</v>
      </c>
    </row>
    <row r="118" spans="1:7" ht="12.75" customHeight="1" x14ac:dyDescent="0.2">
      <c r="A118" s="22" t="s">
        <v>1793</v>
      </c>
      <c r="B118" s="22" t="s">
        <v>1794</v>
      </c>
      <c r="D118" s="22" t="str">
        <f>_xlfn.TEXTJOIN(" ",TRUE,LEFT(Tabela_FAW[[#This Row],[ŠIFRA]],2),RIGHT(LEFT(Tabela_FAW[[#This Row],[ŠIFRA]],4),2),RIGHT(LEFT(Tabela_FAW[[#This Row],[ŠIFRA]],6),2))</f>
        <v>09 01 13</v>
      </c>
      <c r="E118" s="22" t="str" cm="1">
        <f t="array" ref="E118">IF(INDEX(Tabela_seznam_klasifikacij[NEVAREN],MATCH(Tabela_FAW[[#This Row],[Klasifikacija_delna]],LEFT(Tabela_seznam_klasifikacij[Klasifikacijska številka],8),0))="DA",_xlfn.TEXTJOIN("",TRUE,Tabela_FAW[[#This Row],[Klasifikacija_delna]],"*"),Tabela_FAW[[#This Row],[Klasifikacija_delna]])</f>
        <v>09 01 13*</v>
      </c>
      <c r="F118" s="22" t="str">
        <f>INDEX(Tabela_glavno[Zbiranje EKOL],MATCH(Tabela_FAW[[#This Row],[Klasifikacija]],Tabela_glavno[Klasifikacija],0))</f>
        <v>DA</v>
      </c>
      <c r="G118" s="22" t="str">
        <f>INDEX(Tabela_glavno[Dovoljen prevzem],MATCH(Tabela_FAW[[#This Row],[Klasifikacija]],Tabela_glavno[Klasifikacija],0))</f>
        <v>DA - NI ODSTRANJEVANJA</v>
      </c>
    </row>
    <row r="119" spans="1:7" ht="12.75" customHeight="1" x14ac:dyDescent="0.2">
      <c r="A119" s="22" t="s">
        <v>1795</v>
      </c>
      <c r="B119" s="22" t="s">
        <v>1796</v>
      </c>
      <c r="C119" s="22" t="s">
        <v>1797</v>
      </c>
      <c r="D119" s="22" t="str">
        <f>_xlfn.TEXTJOIN(" ",TRUE,LEFT(Tabela_FAW[[#This Row],[ŠIFRA]],2),RIGHT(LEFT(Tabela_FAW[[#This Row],[ŠIFRA]],4),2),RIGHT(LEFT(Tabela_FAW[[#This Row],[ŠIFRA]],6),2))</f>
        <v>10 01 01</v>
      </c>
      <c r="E119" s="22" t="str" cm="1">
        <f t="array" ref="E119">IF(INDEX(Tabela_seznam_klasifikacij[NEVAREN],MATCH(Tabela_FAW[[#This Row],[Klasifikacija_delna]],LEFT(Tabela_seznam_klasifikacij[Klasifikacijska številka],8),0))="DA",_xlfn.TEXTJOIN("",TRUE,Tabela_FAW[[#This Row],[Klasifikacija_delna]],"*"),Tabela_FAW[[#This Row],[Klasifikacija_delna]])</f>
        <v>10 01 01</v>
      </c>
      <c r="F119" s="22" t="str">
        <f>INDEX(Tabela_glavno[Zbiranje EKOL],MATCH(Tabela_FAW[[#This Row],[Klasifikacija]],Tabela_glavno[Klasifikacija],0))</f>
        <v>DA</v>
      </c>
      <c r="G119" s="22" t="str">
        <f>INDEX(Tabela_glavno[Dovoljen prevzem],MATCH(Tabela_FAW[[#This Row],[Klasifikacija]],Tabela_glavno[Klasifikacija],0))</f>
        <v>DA</v>
      </c>
    </row>
    <row r="120" spans="1:7" ht="12.75" customHeight="1" x14ac:dyDescent="0.2">
      <c r="A120" s="22" t="s">
        <v>1798</v>
      </c>
      <c r="B120" s="22" t="s">
        <v>1796</v>
      </c>
      <c r="C120" s="22" t="s">
        <v>1799</v>
      </c>
      <c r="D120" s="22" t="str">
        <f>_xlfn.TEXTJOIN(" ",TRUE,LEFT(Tabela_FAW[[#This Row],[ŠIFRA]],2),RIGHT(LEFT(Tabela_FAW[[#This Row],[ŠIFRA]],4),2),RIGHT(LEFT(Tabela_FAW[[#This Row],[ŠIFRA]],6),2))</f>
        <v>10 01 01</v>
      </c>
      <c r="E120" s="22" t="str" cm="1">
        <f t="array" ref="E120">IF(INDEX(Tabela_seznam_klasifikacij[NEVAREN],MATCH(Tabela_FAW[[#This Row],[Klasifikacija_delna]],LEFT(Tabela_seznam_klasifikacij[Klasifikacijska številka],8),0))="DA",_xlfn.TEXTJOIN("",TRUE,Tabela_FAW[[#This Row],[Klasifikacija_delna]],"*"),Tabela_FAW[[#This Row],[Klasifikacija_delna]])</f>
        <v>10 01 01</v>
      </c>
      <c r="F120" s="22" t="str">
        <f>INDEX(Tabela_glavno[Zbiranje EKOL],MATCH(Tabela_FAW[[#This Row],[Klasifikacija]],Tabela_glavno[Klasifikacija],0))</f>
        <v>DA</v>
      </c>
      <c r="G120" s="22" t="str">
        <f>INDEX(Tabela_glavno[Dovoljen prevzem],MATCH(Tabela_FAW[[#This Row],[Klasifikacija]],Tabela_glavno[Klasifikacija],0))</f>
        <v>DA</v>
      </c>
    </row>
    <row r="121" spans="1:7" ht="12.75" customHeight="1" x14ac:dyDescent="0.2">
      <c r="A121" s="22" t="s">
        <v>1800</v>
      </c>
      <c r="B121" s="22" t="s">
        <v>1801</v>
      </c>
      <c r="C121" s="22" t="s">
        <v>1681</v>
      </c>
      <c r="D121" s="22" t="str">
        <f>_xlfn.TEXTJOIN(" ",TRUE,LEFT(Tabela_FAW[[#This Row],[ŠIFRA]],2),RIGHT(LEFT(Tabela_FAW[[#This Row],[ŠIFRA]],4),2),RIGHT(LEFT(Tabela_FAW[[#This Row],[ŠIFRA]],6),2))</f>
        <v>10 01 03</v>
      </c>
      <c r="E121" s="22" t="str" cm="1">
        <f t="array" ref="E121">IF(INDEX(Tabela_seznam_klasifikacij[NEVAREN],MATCH(Tabela_FAW[[#This Row],[Klasifikacija_delna]],LEFT(Tabela_seznam_klasifikacij[Klasifikacijska številka],8),0))="DA",_xlfn.TEXTJOIN("",TRUE,Tabela_FAW[[#This Row],[Klasifikacija_delna]],"*"),Tabela_FAW[[#This Row],[Klasifikacija_delna]])</f>
        <v>10 01 03</v>
      </c>
      <c r="F121" s="22" t="str">
        <f>INDEX(Tabela_glavno[Zbiranje EKOL],MATCH(Tabela_FAW[[#This Row],[Klasifikacija]],Tabela_glavno[Klasifikacija],0))</f>
        <v>DA</v>
      </c>
      <c r="G121" s="22" t="str">
        <f>INDEX(Tabela_glavno[Dovoljen prevzem],MATCH(Tabela_FAW[[#This Row],[Klasifikacija]],Tabela_glavno[Klasifikacija],0))</f>
        <v>DA - NI ODSTRANJEVANJA</v>
      </c>
    </row>
    <row r="122" spans="1:7" ht="12.75" customHeight="1" x14ac:dyDescent="0.2">
      <c r="A122" s="22" t="s">
        <v>1802</v>
      </c>
      <c r="B122" s="22" t="s">
        <v>1803</v>
      </c>
      <c r="D122" s="22" t="str">
        <f>_xlfn.TEXTJOIN(" ",TRUE,LEFT(Tabela_FAW[[#This Row],[ŠIFRA]],2),RIGHT(LEFT(Tabela_FAW[[#This Row],[ŠIFRA]],4),2),RIGHT(LEFT(Tabela_FAW[[#This Row],[ŠIFRA]],6),2))</f>
        <v>10 01 18</v>
      </c>
      <c r="E122" s="22" t="str" cm="1">
        <f t="array" ref="E122">IF(INDEX(Tabela_seznam_klasifikacij[NEVAREN],MATCH(Tabela_FAW[[#This Row],[Klasifikacija_delna]],LEFT(Tabela_seznam_klasifikacij[Klasifikacijska številka],8),0))="DA",_xlfn.TEXTJOIN("",TRUE,Tabela_FAW[[#This Row],[Klasifikacija_delna]],"*"),Tabela_FAW[[#This Row],[Klasifikacija_delna]])</f>
        <v>10 01 18*</v>
      </c>
      <c r="F122" s="22" t="str">
        <f>INDEX(Tabela_glavno[Zbiranje EKOL],MATCH(Tabela_FAW[[#This Row],[Klasifikacija]],Tabela_glavno[Klasifikacija],0))</f>
        <v>DA</v>
      </c>
      <c r="G122" s="22" t="str">
        <f>INDEX(Tabela_glavno[Dovoljen prevzem],MATCH(Tabela_FAW[[#This Row],[Klasifikacija]],Tabela_glavno[Klasifikacija],0))</f>
        <v>DA - NI ODSTRANJEVANJA</v>
      </c>
    </row>
    <row r="123" spans="1:7" ht="12.75" customHeight="1" x14ac:dyDescent="0.2">
      <c r="A123" s="22" t="s">
        <v>1804</v>
      </c>
      <c r="B123" s="22" t="s">
        <v>1805</v>
      </c>
      <c r="C123" s="22" t="s">
        <v>1799</v>
      </c>
      <c r="D123" s="22" t="str">
        <f>_xlfn.TEXTJOIN(" ",TRUE,LEFT(Tabela_FAW[[#This Row],[ŠIFRA]],2),RIGHT(LEFT(Tabela_FAW[[#This Row],[ŠIFRA]],4),2),RIGHT(LEFT(Tabela_FAW[[#This Row],[ŠIFRA]],6),2))</f>
        <v>10 02 01</v>
      </c>
      <c r="E123" s="22" t="str" cm="1">
        <f t="array" ref="E123">IF(INDEX(Tabela_seznam_klasifikacij[NEVAREN],MATCH(Tabela_FAW[[#This Row],[Klasifikacija_delna]],LEFT(Tabela_seznam_klasifikacij[Klasifikacijska številka],8),0))="DA",_xlfn.TEXTJOIN("",TRUE,Tabela_FAW[[#This Row],[Klasifikacija_delna]],"*"),Tabela_FAW[[#This Row],[Klasifikacija_delna]])</f>
        <v>10 02 01</v>
      </c>
      <c r="F123" s="22" t="str">
        <f>INDEX(Tabela_glavno[Zbiranje EKOL],MATCH(Tabela_FAW[[#This Row],[Klasifikacija]],Tabela_glavno[Klasifikacija],0))</f>
        <v>DA</v>
      </c>
      <c r="G123" s="22" t="str">
        <f>INDEX(Tabela_glavno[Dovoljen prevzem],MATCH(Tabela_FAW[[#This Row],[Klasifikacija]],Tabela_glavno[Klasifikacija],0))</f>
        <v>DA - NI ODSTRANJEVANJA</v>
      </c>
    </row>
    <row r="124" spans="1:7" ht="12.75" customHeight="1" x14ac:dyDescent="0.2">
      <c r="A124" s="22" t="s">
        <v>1806</v>
      </c>
      <c r="B124" s="22" t="s">
        <v>1807</v>
      </c>
      <c r="C124" s="22" t="s">
        <v>1790</v>
      </c>
      <c r="D124" s="22" t="str">
        <f>_xlfn.TEXTJOIN(" ",TRUE,LEFT(Tabela_FAW[[#This Row],[ŠIFRA]],2),RIGHT(LEFT(Tabela_FAW[[#This Row],[ŠIFRA]],4),2),RIGHT(LEFT(Tabela_FAW[[#This Row],[ŠIFRA]],6),2))</f>
        <v>10 02 11</v>
      </c>
      <c r="E124" s="22" t="str" cm="1">
        <f t="array" ref="E124">IF(INDEX(Tabela_seznam_klasifikacij[NEVAREN],MATCH(Tabela_FAW[[#This Row],[Klasifikacija_delna]],LEFT(Tabela_seznam_klasifikacij[Klasifikacijska številka],8),0))="DA",_xlfn.TEXTJOIN("",TRUE,Tabela_FAW[[#This Row],[Klasifikacija_delna]],"*"),Tabela_FAW[[#This Row],[Klasifikacija_delna]])</f>
        <v>10 02 11*</v>
      </c>
      <c r="F124" s="22" t="str">
        <f>INDEX(Tabela_glavno[Zbiranje EKOL],MATCH(Tabela_FAW[[#This Row],[Klasifikacija]],Tabela_glavno[Klasifikacija],0))</f>
        <v>DA</v>
      </c>
      <c r="G124" s="22" t="str">
        <f>INDEX(Tabela_glavno[Dovoljen prevzem],MATCH(Tabela_FAW[[#This Row],[Klasifikacija]],Tabela_glavno[Klasifikacija],0))</f>
        <v>DA - NI ODSTRANJEVANJA</v>
      </c>
    </row>
    <row r="125" spans="1:7" ht="12.75" customHeight="1" x14ac:dyDescent="0.2">
      <c r="A125" s="22" t="s">
        <v>1808</v>
      </c>
      <c r="B125" s="22" t="s">
        <v>1527</v>
      </c>
      <c r="C125" s="22" t="s">
        <v>1809</v>
      </c>
      <c r="D125" s="22" t="str">
        <f>_xlfn.TEXTJOIN(" ",TRUE,LEFT(Tabela_FAW[[#This Row],[ŠIFRA]],2),RIGHT(LEFT(Tabela_FAW[[#This Row],[ŠIFRA]],4),2),RIGHT(LEFT(Tabela_FAW[[#This Row],[ŠIFRA]],6),2))</f>
        <v>10 02 99</v>
      </c>
      <c r="E125" s="22" t="str" cm="1">
        <f t="array" ref="E125">IF(INDEX(Tabela_seznam_klasifikacij[NEVAREN],MATCH(Tabela_FAW[[#This Row],[Klasifikacija_delna]],LEFT(Tabela_seznam_klasifikacij[Klasifikacijska številka],8),0))="DA",_xlfn.TEXTJOIN("",TRUE,Tabela_FAW[[#This Row],[Klasifikacija_delna]],"*"),Tabela_FAW[[#This Row],[Klasifikacija_delna]])</f>
        <v>10 02 99</v>
      </c>
      <c r="F125" s="22" t="str">
        <f>INDEX(Tabela_glavno[Zbiranje EKOL],MATCH(Tabela_FAW[[#This Row],[Klasifikacija]],Tabela_glavno[Klasifikacija],0))</f>
        <v>DA</v>
      </c>
      <c r="G125" s="22" t="str">
        <f>INDEX(Tabela_glavno[Dovoljen prevzem],MATCH(Tabela_FAW[[#This Row],[Klasifikacija]],Tabela_glavno[Klasifikacija],0))</f>
        <v>DA - NI ODSTRANJEVANJA</v>
      </c>
    </row>
    <row r="126" spans="1:7" ht="12.75" customHeight="1" x14ac:dyDescent="0.2">
      <c r="A126" s="22" t="s">
        <v>1810</v>
      </c>
      <c r="B126" s="22" t="s">
        <v>1811</v>
      </c>
      <c r="D126" s="22" t="str">
        <f>_xlfn.TEXTJOIN(" ",TRUE,LEFT(Tabela_FAW[[#This Row],[ŠIFRA]],2),RIGHT(LEFT(Tabela_FAW[[#This Row],[ŠIFRA]],4),2),RIGHT(LEFT(Tabela_FAW[[#This Row],[ŠIFRA]],6),2))</f>
        <v>10 09 09</v>
      </c>
      <c r="E126" s="22" t="str" cm="1">
        <f t="array" ref="E126">IF(INDEX(Tabela_seznam_klasifikacij[NEVAREN],MATCH(Tabela_FAW[[#This Row],[Klasifikacija_delna]],LEFT(Tabela_seznam_klasifikacij[Klasifikacijska številka],8),0))="DA",_xlfn.TEXTJOIN("",TRUE,Tabela_FAW[[#This Row],[Klasifikacija_delna]],"*"),Tabela_FAW[[#This Row],[Klasifikacija_delna]])</f>
        <v>10 09 09*</v>
      </c>
      <c r="F126" s="22" t="str">
        <f>INDEX(Tabela_glavno[Zbiranje EKOL],MATCH(Tabela_FAW[[#This Row],[Klasifikacija]],Tabela_glavno[Klasifikacija],0))</f>
        <v>DA</v>
      </c>
      <c r="G126" s="22" t="str">
        <f>INDEX(Tabela_glavno[Dovoljen prevzem],MATCH(Tabela_FAW[[#This Row],[Klasifikacija]],Tabela_glavno[Klasifikacija],0))</f>
        <v>DA - NI ODSTRANJEVANJA</v>
      </c>
    </row>
    <row r="127" spans="1:7" ht="12.75" customHeight="1" x14ac:dyDescent="0.2">
      <c r="A127" s="22" t="s">
        <v>1812</v>
      </c>
      <c r="B127" s="22" t="s">
        <v>1813</v>
      </c>
      <c r="D127" s="22" t="str">
        <f>_xlfn.TEXTJOIN(" ",TRUE,LEFT(Tabela_FAW[[#This Row],[ŠIFRA]],2),RIGHT(LEFT(Tabela_FAW[[#This Row],[ŠIFRA]],4),2),RIGHT(LEFT(Tabela_FAW[[#This Row],[ŠIFRA]],6),2))</f>
        <v>10 09 13</v>
      </c>
      <c r="E127" s="22" t="str" cm="1">
        <f t="array" ref="E127">IF(INDEX(Tabela_seznam_klasifikacij[NEVAREN],MATCH(Tabela_FAW[[#This Row],[Klasifikacija_delna]],LEFT(Tabela_seznam_klasifikacij[Klasifikacijska številka],8),0))="DA",_xlfn.TEXTJOIN("",TRUE,Tabela_FAW[[#This Row],[Klasifikacija_delna]],"*"),Tabela_FAW[[#This Row],[Klasifikacija_delna]])</f>
        <v>10 09 13*</v>
      </c>
      <c r="F127" s="22" t="str">
        <f>INDEX(Tabela_glavno[Zbiranje EKOL],MATCH(Tabela_FAW[[#This Row],[Klasifikacija]],Tabela_glavno[Klasifikacija],0))</f>
        <v>DA</v>
      </c>
      <c r="G127" s="22" t="str">
        <f>INDEX(Tabela_glavno[Dovoljen prevzem],MATCH(Tabela_FAW[[#This Row],[Klasifikacija]],Tabela_glavno[Klasifikacija],0))</f>
        <v>DA - NI ODSTRANJEVANJA</v>
      </c>
    </row>
    <row r="128" spans="1:7" ht="12.75" customHeight="1" x14ac:dyDescent="0.2">
      <c r="A128" s="22" t="s">
        <v>1814</v>
      </c>
      <c r="B128" s="22" t="s">
        <v>1815</v>
      </c>
      <c r="C128" s="22" t="s">
        <v>1799</v>
      </c>
      <c r="D128" s="22" t="str">
        <f>_xlfn.TEXTJOIN(" ",TRUE,LEFT(Tabela_FAW[[#This Row],[ŠIFRA]],2),RIGHT(LEFT(Tabela_FAW[[#This Row],[ŠIFRA]],4),2),RIGHT(LEFT(Tabela_FAW[[#This Row],[ŠIFRA]],6),2))</f>
        <v>10 10 08</v>
      </c>
      <c r="E128" s="22" t="str" cm="1">
        <f t="array" ref="E128">IF(INDEX(Tabela_seznam_klasifikacij[NEVAREN],MATCH(Tabela_FAW[[#This Row],[Klasifikacija_delna]],LEFT(Tabela_seznam_klasifikacij[Klasifikacijska številka],8),0))="DA",_xlfn.TEXTJOIN("",TRUE,Tabela_FAW[[#This Row],[Klasifikacija_delna]],"*"),Tabela_FAW[[#This Row],[Klasifikacija_delna]])</f>
        <v>10 10 08</v>
      </c>
      <c r="F128" s="22" t="str">
        <f>INDEX(Tabela_glavno[Zbiranje EKOL],MATCH(Tabela_FAW[[#This Row],[Klasifikacija]],Tabela_glavno[Klasifikacija],0))</f>
        <v>DA</v>
      </c>
      <c r="G128" s="22" t="str">
        <f>INDEX(Tabela_glavno[Dovoljen prevzem],MATCH(Tabela_FAW[[#This Row],[Klasifikacija]],Tabela_glavno[Klasifikacija],0))</f>
        <v>DA</v>
      </c>
    </row>
    <row r="129" spans="1:7" ht="12.75" customHeight="1" x14ac:dyDescent="0.2">
      <c r="A129" s="22" t="s">
        <v>1816</v>
      </c>
      <c r="B129" s="22" t="s">
        <v>1817</v>
      </c>
      <c r="C129" s="22" t="s">
        <v>1818</v>
      </c>
      <c r="D129" s="22" t="str">
        <f>_xlfn.TEXTJOIN(" ",TRUE,LEFT(Tabela_FAW[[#This Row],[ŠIFRA]],2),RIGHT(LEFT(Tabela_FAW[[#This Row],[ŠIFRA]],4),2),RIGHT(LEFT(Tabela_FAW[[#This Row],[ŠIFRA]],6),2))</f>
        <v>10 10 11</v>
      </c>
      <c r="E129" s="22" t="str" cm="1">
        <f t="array" ref="E129">IF(INDEX(Tabela_seznam_klasifikacij[NEVAREN],MATCH(Tabela_FAW[[#This Row],[Klasifikacija_delna]],LEFT(Tabela_seznam_klasifikacij[Klasifikacijska številka],8),0))="DA",_xlfn.TEXTJOIN("",TRUE,Tabela_FAW[[#This Row],[Klasifikacija_delna]],"*"),Tabela_FAW[[#This Row],[Klasifikacija_delna]])</f>
        <v>10 10 11*</v>
      </c>
      <c r="F129" s="22" t="str">
        <f>INDEX(Tabela_glavno[Zbiranje EKOL],MATCH(Tabela_FAW[[#This Row],[Klasifikacija]],Tabela_glavno[Klasifikacija],0))</f>
        <v>DA</v>
      </c>
      <c r="G129" s="22" t="str">
        <f>INDEX(Tabela_glavno[Dovoljen prevzem],MATCH(Tabela_FAW[[#This Row],[Klasifikacija]],Tabela_glavno[Klasifikacija],0))</f>
        <v>DA</v>
      </c>
    </row>
    <row r="130" spans="1:7" ht="12.75" customHeight="1" x14ac:dyDescent="0.2">
      <c r="A130" s="22" t="s">
        <v>1819</v>
      </c>
      <c r="B130" s="22" t="s">
        <v>1820</v>
      </c>
      <c r="D130" s="22" t="str">
        <f>_xlfn.TEXTJOIN(" ",TRUE,LEFT(Tabela_FAW[[#This Row],[ŠIFRA]],2),RIGHT(LEFT(Tabela_FAW[[#This Row],[ŠIFRA]],4),2),RIGHT(LEFT(Tabela_FAW[[#This Row],[ŠIFRA]],6),2))</f>
        <v>10 10 14</v>
      </c>
      <c r="E130" s="22" t="str" cm="1">
        <f t="array" ref="E130">IF(INDEX(Tabela_seznam_klasifikacij[NEVAREN],MATCH(Tabela_FAW[[#This Row],[Klasifikacija_delna]],LEFT(Tabela_seznam_klasifikacij[Klasifikacijska številka],8),0))="DA",_xlfn.TEXTJOIN("",TRUE,Tabela_FAW[[#This Row],[Klasifikacija_delna]],"*"),Tabela_FAW[[#This Row],[Klasifikacija_delna]])</f>
        <v>10 10 14</v>
      </c>
      <c r="F130" s="22" t="str">
        <f>INDEX(Tabela_glavno[Zbiranje EKOL],MATCH(Tabela_FAW[[#This Row],[Klasifikacija]],Tabela_glavno[Klasifikacija],0))</f>
        <v>DA</v>
      </c>
      <c r="G130" s="22" t="str">
        <f>INDEX(Tabela_glavno[Dovoljen prevzem],MATCH(Tabela_FAW[[#This Row],[Klasifikacija]],Tabela_glavno[Klasifikacija],0))</f>
        <v>DA</v>
      </c>
    </row>
    <row r="131" spans="1:7" ht="12.75" customHeight="1" x14ac:dyDescent="0.2">
      <c r="A131" s="22" t="s">
        <v>1821</v>
      </c>
      <c r="B131" s="22" t="s">
        <v>619</v>
      </c>
      <c r="D131" s="22" t="str">
        <f>_xlfn.TEXTJOIN(" ",TRUE,LEFT(Tabela_FAW[[#This Row],[ŠIFRA]],2),RIGHT(LEFT(Tabela_FAW[[#This Row],[ŠIFRA]],4),2),RIGHT(LEFT(Tabela_FAW[[#This Row],[ŠIFRA]],6),2))</f>
        <v>10 11 03</v>
      </c>
      <c r="E131" s="22" t="str" cm="1">
        <f t="array" ref="E131">IF(INDEX(Tabela_seznam_klasifikacij[NEVAREN],MATCH(Tabela_FAW[[#This Row],[Klasifikacija_delna]],LEFT(Tabela_seznam_klasifikacij[Klasifikacijska številka],8),0))="DA",_xlfn.TEXTJOIN("",TRUE,Tabela_FAW[[#This Row],[Klasifikacija_delna]],"*"),Tabela_FAW[[#This Row],[Klasifikacija_delna]])</f>
        <v>10 11 03</v>
      </c>
      <c r="F131" s="22" t="str">
        <f>INDEX(Tabela_glavno[Zbiranje EKOL],MATCH(Tabela_FAW[[#This Row],[Klasifikacija]],Tabela_glavno[Klasifikacija],0))</f>
        <v>DA</v>
      </c>
      <c r="G131" s="22" t="str">
        <f>INDEX(Tabela_glavno[Dovoljen prevzem],MATCH(Tabela_FAW[[#This Row],[Klasifikacija]],Tabela_glavno[Klasifikacija],0))</f>
        <v>DA - NI ODSTRANJEVANJA</v>
      </c>
    </row>
    <row r="132" spans="1:7" ht="12.75" customHeight="1" x14ac:dyDescent="0.2">
      <c r="A132" s="22" t="s">
        <v>1822</v>
      </c>
      <c r="B132" s="22" t="s">
        <v>1823</v>
      </c>
      <c r="C132" s="22" t="s">
        <v>1824</v>
      </c>
      <c r="D132" s="22" t="str">
        <f>_xlfn.TEXTJOIN(" ",TRUE,LEFT(Tabela_FAW[[#This Row],[ŠIFRA]],2),RIGHT(LEFT(Tabela_FAW[[#This Row],[ŠIFRA]],4),2),RIGHT(LEFT(Tabela_FAW[[#This Row],[ŠIFRA]],6),2))</f>
        <v>10 11 16</v>
      </c>
      <c r="E132" s="22" t="str" cm="1">
        <f t="array" ref="E132">IF(INDEX(Tabela_seznam_klasifikacij[NEVAREN],MATCH(Tabela_FAW[[#This Row],[Klasifikacija_delna]],LEFT(Tabela_seznam_klasifikacij[Klasifikacijska številka],8),0))="DA",_xlfn.TEXTJOIN("",TRUE,Tabela_FAW[[#This Row],[Klasifikacija_delna]],"*"),Tabela_FAW[[#This Row],[Klasifikacija_delna]])</f>
        <v>10 11 16</v>
      </c>
      <c r="F132" s="22" t="str">
        <f>INDEX(Tabela_glavno[Zbiranje EKOL],MATCH(Tabela_FAW[[#This Row],[Klasifikacija]],Tabela_glavno[Klasifikacija],0))</f>
        <v>DA</v>
      </c>
      <c r="G132" s="22" t="str">
        <f>INDEX(Tabela_glavno[Dovoljen prevzem],MATCH(Tabela_FAW[[#This Row],[Klasifikacija]],Tabela_glavno[Klasifikacija],0))</f>
        <v>DA - NI ODSTRANJEVANJA</v>
      </c>
    </row>
    <row r="133" spans="1:7" ht="12.75" customHeight="1" x14ac:dyDescent="0.2">
      <c r="A133" s="22" t="s">
        <v>1825</v>
      </c>
      <c r="B133" s="22" t="s">
        <v>1826</v>
      </c>
      <c r="C133" s="22" t="s">
        <v>1515</v>
      </c>
      <c r="D133" s="22" t="str">
        <f>_xlfn.TEXTJOIN(" ",TRUE,LEFT(Tabela_FAW[[#This Row],[ŠIFRA]],2),RIGHT(LEFT(Tabela_FAW[[#This Row],[ŠIFRA]],4),2),RIGHT(LEFT(Tabela_FAW[[#This Row],[ŠIFRA]],6),2))</f>
        <v>10 11 19</v>
      </c>
      <c r="E133" s="22" t="str" cm="1">
        <f t="array" ref="E133">IF(INDEX(Tabela_seznam_klasifikacij[NEVAREN],MATCH(Tabela_FAW[[#This Row],[Klasifikacija_delna]],LEFT(Tabela_seznam_klasifikacij[Klasifikacijska številka],8),0))="DA",_xlfn.TEXTJOIN("",TRUE,Tabela_FAW[[#This Row],[Klasifikacija_delna]],"*"),Tabela_FAW[[#This Row],[Klasifikacija_delna]])</f>
        <v>10 11 19*</v>
      </c>
      <c r="F133" s="22" t="str">
        <f>INDEX(Tabela_glavno[Zbiranje EKOL],MATCH(Tabela_FAW[[#This Row],[Klasifikacija]],Tabela_glavno[Klasifikacija],0))</f>
        <v>DA</v>
      </c>
      <c r="G133" s="22" t="str">
        <f>INDEX(Tabela_glavno[Dovoljen prevzem],MATCH(Tabela_FAW[[#This Row],[Klasifikacija]],Tabela_glavno[Klasifikacija],0))</f>
        <v>DA</v>
      </c>
    </row>
    <row r="134" spans="1:7" ht="12.75" customHeight="1" x14ac:dyDescent="0.2">
      <c r="A134" s="22" t="s">
        <v>1827</v>
      </c>
      <c r="B134" s="22" t="s">
        <v>1828</v>
      </c>
      <c r="D134" s="22" t="str">
        <f>_xlfn.TEXTJOIN(" ",TRUE,LEFT(Tabela_FAW[[#This Row],[ŠIFRA]],2),RIGHT(LEFT(Tabela_FAW[[#This Row],[ŠIFRA]],4),2),RIGHT(LEFT(Tabela_FAW[[#This Row],[ŠIFRA]],6),2))</f>
        <v>10 11 20</v>
      </c>
      <c r="E134" s="22" t="str" cm="1">
        <f t="array" ref="E134">IF(INDEX(Tabela_seznam_klasifikacij[NEVAREN],MATCH(Tabela_FAW[[#This Row],[Klasifikacija_delna]],LEFT(Tabela_seznam_klasifikacij[Klasifikacijska številka],8),0))="DA",_xlfn.TEXTJOIN("",TRUE,Tabela_FAW[[#This Row],[Klasifikacija_delna]],"*"),Tabela_FAW[[#This Row],[Klasifikacija_delna]])</f>
        <v>10 11 20</v>
      </c>
      <c r="F134" s="22" t="str">
        <f>INDEX(Tabela_glavno[Zbiranje EKOL],MATCH(Tabela_FAW[[#This Row],[Klasifikacija]],Tabela_glavno[Klasifikacija],0))</f>
        <v>DA</v>
      </c>
      <c r="G134" s="22" t="str">
        <f>INDEX(Tabela_glavno[Dovoljen prevzem],MATCH(Tabela_FAW[[#This Row],[Klasifikacija]],Tabela_glavno[Klasifikacija],0))</f>
        <v>DA - NI ODSTRANJEVANJA</v>
      </c>
    </row>
    <row r="135" spans="1:7" ht="12.75" customHeight="1" x14ac:dyDescent="0.2">
      <c r="A135" s="22" t="s">
        <v>1829</v>
      </c>
      <c r="B135" s="22" t="s">
        <v>1830</v>
      </c>
      <c r="D135" s="22" t="str">
        <f>_xlfn.TEXTJOIN(" ",TRUE,LEFT(Tabela_FAW[[#This Row],[ŠIFRA]],2),RIGHT(LEFT(Tabela_FAW[[#This Row],[ŠIFRA]],4),2),RIGHT(LEFT(Tabela_FAW[[#This Row],[ŠIFRA]],6),2))</f>
        <v>10 12 01</v>
      </c>
      <c r="E135" s="22" t="str" cm="1">
        <f t="array" ref="E135">IF(INDEX(Tabela_seznam_klasifikacij[NEVAREN],MATCH(Tabela_FAW[[#This Row],[Klasifikacija_delna]],LEFT(Tabela_seznam_klasifikacij[Klasifikacijska številka],8),0))="DA",_xlfn.TEXTJOIN("",TRUE,Tabela_FAW[[#This Row],[Klasifikacija_delna]],"*"),Tabela_FAW[[#This Row],[Klasifikacija_delna]])</f>
        <v>10 12 01</v>
      </c>
      <c r="F135" s="22" t="str">
        <f>INDEX(Tabela_glavno[Zbiranje EKOL],MATCH(Tabela_FAW[[#This Row],[Klasifikacija]],Tabela_glavno[Klasifikacija],0))</f>
        <v>DA</v>
      </c>
      <c r="G135" s="22" t="str">
        <f>INDEX(Tabela_glavno[Dovoljen prevzem],MATCH(Tabela_FAW[[#This Row],[Klasifikacija]],Tabela_glavno[Klasifikacija],0))</f>
        <v>DA</v>
      </c>
    </row>
    <row r="136" spans="1:7" ht="12.75" customHeight="1" x14ac:dyDescent="0.2">
      <c r="A136" s="22" t="s">
        <v>1831</v>
      </c>
      <c r="B136" s="22" t="s">
        <v>1832</v>
      </c>
      <c r="D136" s="22" t="str">
        <f>_xlfn.TEXTJOIN(" ",TRUE,LEFT(Tabela_FAW[[#This Row],[ŠIFRA]],2),RIGHT(LEFT(Tabela_FAW[[#This Row],[ŠIFRA]],4),2),RIGHT(LEFT(Tabela_FAW[[#This Row],[ŠIFRA]],6),2))</f>
        <v>10 12 08</v>
      </c>
      <c r="E136" s="22" t="str" cm="1">
        <f t="array" ref="E136">IF(INDEX(Tabela_seznam_klasifikacij[NEVAREN],MATCH(Tabela_FAW[[#This Row],[Klasifikacija_delna]],LEFT(Tabela_seznam_klasifikacij[Klasifikacijska številka],8),0))="DA",_xlfn.TEXTJOIN("",TRUE,Tabela_FAW[[#This Row],[Klasifikacija_delna]],"*"),Tabela_FAW[[#This Row],[Klasifikacija_delna]])</f>
        <v>10 12 08</v>
      </c>
      <c r="F136" s="22" t="str">
        <f>INDEX(Tabela_glavno[Zbiranje EKOL],MATCH(Tabela_FAW[[#This Row],[Klasifikacija]],Tabela_glavno[Klasifikacija],0))</f>
        <v>DA</v>
      </c>
      <c r="G136" s="22" t="str">
        <f>INDEX(Tabela_glavno[Dovoljen prevzem],MATCH(Tabela_FAW[[#This Row],[Klasifikacija]],Tabela_glavno[Klasifikacija],0))</f>
        <v>DA - NI ODSTRANJEVANJA</v>
      </c>
    </row>
    <row r="137" spans="1:7" ht="12.75" customHeight="1" x14ac:dyDescent="0.2">
      <c r="A137" s="22" t="s">
        <v>1833</v>
      </c>
      <c r="B137" s="22" t="s">
        <v>1527</v>
      </c>
      <c r="C137" s="22" t="s">
        <v>1834</v>
      </c>
      <c r="D137" s="22" t="str">
        <f>_xlfn.TEXTJOIN(" ",TRUE,LEFT(Tabela_FAW[[#This Row],[ŠIFRA]],2),RIGHT(LEFT(Tabela_FAW[[#This Row],[ŠIFRA]],4),2),RIGHT(LEFT(Tabela_FAW[[#This Row],[ŠIFRA]],6),2))</f>
        <v>10 12 99</v>
      </c>
      <c r="E137" s="22" t="str" cm="1">
        <f t="array" ref="E137">IF(INDEX(Tabela_seznam_klasifikacij[NEVAREN],MATCH(Tabela_FAW[[#This Row],[Klasifikacija_delna]],LEFT(Tabela_seznam_klasifikacij[Klasifikacijska številka],8),0))="DA",_xlfn.TEXTJOIN("",TRUE,Tabela_FAW[[#This Row],[Klasifikacija_delna]],"*"),Tabela_FAW[[#This Row],[Klasifikacija_delna]])</f>
        <v>10 12 99</v>
      </c>
      <c r="F137" s="22" t="str">
        <f>INDEX(Tabela_glavno[Zbiranje EKOL],MATCH(Tabela_FAW[[#This Row],[Klasifikacija]],Tabela_glavno[Klasifikacija],0))</f>
        <v>DA</v>
      </c>
      <c r="G137" s="22" t="str">
        <f>INDEX(Tabela_glavno[Dovoljen prevzem],MATCH(Tabela_FAW[[#This Row],[Klasifikacija]],Tabela_glavno[Klasifikacija],0))</f>
        <v>DA - NI ODSTRANJEVANJA</v>
      </c>
    </row>
    <row r="138" spans="1:7" ht="12.75" customHeight="1" x14ac:dyDescent="0.2">
      <c r="A138" s="22" t="s">
        <v>1835</v>
      </c>
      <c r="B138" s="22" t="s">
        <v>1836</v>
      </c>
      <c r="D138" s="22" t="str">
        <f>_xlfn.TEXTJOIN(" ",TRUE,LEFT(Tabela_FAW[[#This Row],[ŠIFRA]],2),RIGHT(LEFT(Tabela_FAW[[#This Row],[ŠIFRA]],4),2),RIGHT(LEFT(Tabela_FAW[[#This Row],[ŠIFRA]],6),2))</f>
        <v>10 13 11</v>
      </c>
      <c r="E138" s="22" t="str" cm="1">
        <f t="array" ref="E138">IF(INDEX(Tabela_seznam_klasifikacij[NEVAREN],MATCH(Tabela_FAW[[#This Row],[Klasifikacija_delna]],LEFT(Tabela_seznam_klasifikacij[Klasifikacijska številka],8),0))="DA",_xlfn.TEXTJOIN("",TRUE,Tabela_FAW[[#This Row],[Klasifikacija_delna]],"*"),Tabela_FAW[[#This Row],[Klasifikacija_delna]])</f>
        <v>10 13 11</v>
      </c>
      <c r="F138" s="22" t="str">
        <f>INDEX(Tabela_glavno[Zbiranje EKOL],MATCH(Tabela_FAW[[#This Row],[Klasifikacija]],Tabela_glavno[Klasifikacija],0))</f>
        <v>DA</v>
      </c>
      <c r="G138" s="22" t="str">
        <f>INDEX(Tabela_glavno[Dovoljen prevzem],MATCH(Tabela_FAW[[#This Row],[Klasifikacija]],Tabela_glavno[Klasifikacija],0))</f>
        <v>DA - NI ODSTRANJEVANJA</v>
      </c>
    </row>
    <row r="139" spans="1:7" ht="12.75" customHeight="1" x14ac:dyDescent="0.2">
      <c r="A139" s="22" t="s">
        <v>1837</v>
      </c>
      <c r="B139" s="22" t="s">
        <v>1838</v>
      </c>
      <c r="D139" s="22" t="str">
        <f>_xlfn.TEXTJOIN(" ",TRUE,LEFT(Tabela_FAW[[#This Row],[ŠIFRA]],2),RIGHT(LEFT(Tabela_FAW[[#This Row],[ŠIFRA]],4),2),RIGHT(LEFT(Tabela_FAW[[#This Row],[ŠIFRA]],6),2))</f>
        <v>10 13 14</v>
      </c>
      <c r="E139" s="22" t="str" cm="1">
        <f t="array" ref="E139">IF(INDEX(Tabela_seznam_klasifikacij[NEVAREN],MATCH(Tabela_FAW[[#This Row],[Klasifikacija_delna]],LEFT(Tabela_seznam_klasifikacij[Klasifikacijska številka],8),0))="DA",_xlfn.TEXTJOIN("",TRUE,Tabela_FAW[[#This Row],[Klasifikacija_delna]],"*"),Tabela_FAW[[#This Row],[Klasifikacija_delna]])</f>
        <v>10 13 14</v>
      </c>
      <c r="F139" s="22" t="str">
        <f>INDEX(Tabela_glavno[Zbiranje EKOL],MATCH(Tabela_FAW[[#This Row],[Klasifikacija]],Tabela_glavno[Klasifikacija],0))</f>
        <v>DA</v>
      </c>
      <c r="G139" s="22" t="str">
        <f>INDEX(Tabela_glavno[Dovoljen prevzem],MATCH(Tabela_FAW[[#This Row],[Klasifikacija]],Tabela_glavno[Klasifikacija],0))</f>
        <v>DA - NI ODSTRANJEVANJA</v>
      </c>
    </row>
    <row r="140" spans="1:7" ht="12.75" customHeight="1" x14ac:dyDescent="0.2">
      <c r="A140" s="22" t="s">
        <v>1839</v>
      </c>
      <c r="B140" s="22" t="s">
        <v>1840</v>
      </c>
      <c r="C140" s="22" t="s">
        <v>1824</v>
      </c>
      <c r="D140" s="22" t="str">
        <f>_xlfn.TEXTJOIN(" ",TRUE,LEFT(Tabela_FAW[[#This Row],[ŠIFRA]],2),RIGHT(LEFT(Tabela_FAW[[#This Row],[ŠIFRA]],4),2),RIGHT(LEFT(Tabela_FAW[[#This Row],[ŠIFRA]],6),2))</f>
        <v>11 01 05</v>
      </c>
      <c r="E140" s="22" t="str" cm="1">
        <f t="array" ref="E140">IF(INDEX(Tabela_seznam_klasifikacij[NEVAREN],MATCH(Tabela_FAW[[#This Row],[Klasifikacija_delna]],LEFT(Tabela_seznam_klasifikacij[Klasifikacijska številka],8),0))="DA",_xlfn.TEXTJOIN("",TRUE,Tabela_FAW[[#This Row],[Klasifikacija_delna]],"*"),Tabela_FAW[[#This Row],[Klasifikacija_delna]])</f>
        <v>11 01 05*</v>
      </c>
      <c r="F140" s="22" t="str">
        <f>INDEX(Tabela_glavno[Zbiranje EKOL],MATCH(Tabela_FAW[[#This Row],[Klasifikacija]],Tabela_glavno[Klasifikacija],0))</f>
        <v>DA</v>
      </c>
      <c r="G140" s="22" t="str">
        <f>INDEX(Tabela_glavno[Dovoljen prevzem],MATCH(Tabela_FAW[[#This Row],[Klasifikacija]],Tabela_glavno[Klasifikacija],0))</f>
        <v>DA - NI ODSTRANJEVANJA</v>
      </c>
    </row>
    <row r="141" spans="1:7" ht="12.75" customHeight="1" x14ac:dyDescent="0.2">
      <c r="A141" s="22" t="s">
        <v>1841</v>
      </c>
      <c r="B141" s="22" t="s">
        <v>1842</v>
      </c>
      <c r="C141" s="22" t="s">
        <v>1843</v>
      </c>
      <c r="D141" s="22" t="str">
        <f>_xlfn.TEXTJOIN(" ",TRUE,LEFT(Tabela_FAW[[#This Row],[ŠIFRA]],2),RIGHT(LEFT(Tabela_FAW[[#This Row],[ŠIFRA]],4),2),RIGHT(LEFT(Tabela_FAW[[#This Row],[ŠIFRA]],6),2))</f>
        <v>11 01 06</v>
      </c>
      <c r="E141" s="22" t="str" cm="1">
        <f t="array" ref="E141">IF(INDEX(Tabela_seznam_klasifikacij[NEVAREN],MATCH(Tabela_FAW[[#This Row],[Klasifikacija_delna]],LEFT(Tabela_seznam_klasifikacij[Klasifikacijska številka],8),0))="DA",_xlfn.TEXTJOIN("",TRUE,Tabela_FAW[[#This Row],[Klasifikacija_delna]],"*"),Tabela_FAW[[#This Row],[Klasifikacija_delna]])</f>
        <v>11 01 06*</v>
      </c>
      <c r="F141" s="22" t="str">
        <f>INDEX(Tabela_glavno[Zbiranje EKOL],MATCH(Tabela_FAW[[#This Row],[Klasifikacija]],Tabela_glavno[Klasifikacija],0))</f>
        <v>DA</v>
      </c>
      <c r="G141" s="22" t="str">
        <f>INDEX(Tabela_glavno[Dovoljen prevzem],MATCH(Tabela_FAW[[#This Row],[Klasifikacija]],Tabela_glavno[Klasifikacija],0))</f>
        <v>DA - NI ODSTRANJEVANJA</v>
      </c>
    </row>
    <row r="142" spans="1:7" ht="12.75" customHeight="1" x14ac:dyDescent="0.2">
      <c r="A142" s="22" t="s">
        <v>1844</v>
      </c>
      <c r="B142" s="22" t="s">
        <v>1845</v>
      </c>
      <c r="C142" s="22" t="s">
        <v>1846</v>
      </c>
      <c r="D142" s="22" t="str">
        <f>_xlfn.TEXTJOIN(" ",TRUE,LEFT(Tabela_FAW[[#This Row],[ŠIFRA]],2),RIGHT(LEFT(Tabela_FAW[[#This Row],[ŠIFRA]],4),2),RIGHT(LEFT(Tabela_FAW[[#This Row],[ŠIFRA]],6),2))</f>
        <v>11 01 07</v>
      </c>
      <c r="E142" s="22" t="str" cm="1">
        <f t="array" ref="E142">IF(INDEX(Tabela_seznam_klasifikacij[NEVAREN],MATCH(Tabela_FAW[[#This Row],[Klasifikacija_delna]],LEFT(Tabela_seznam_klasifikacij[Klasifikacijska številka],8),0))="DA",_xlfn.TEXTJOIN("",TRUE,Tabela_FAW[[#This Row],[Klasifikacija_delna]],"*"),Tabela_FAW[[#This Row],[Klasifikacija_delna]])</f>
        <v>11 01 07*</v>
      </c>
      <c r="F142" s="22" t="str">
        <f>INDEX(Tabela_glavno[Zbiranje EKOL],MATCH(Tabela_FAW[[#This Row],[Klasifikacija]],Tabela_glavno[Klasifikacija],0))</f>
        <v>DA</v>
      </c>
      <c r="G142" s="22" t="str">
        <f>INDEX(Tabela_glavno[Dovoljen prevzem],MATCH(Tabela_FAW[[#This Row],[Klasifikacija]],Tabela_glavno[Klasifikacija],0))</f>
        <v>DA</v>
      </c>
    </row>
    <row r="143" spans="1:7" ht="12.75" customHeight="1" x14ac:dyDescent="0.2">
      <c r="A143" s="22" t="s">
        <v>1847</v>
      </c>
      <c r="B143" s="22" t="s">
        <v>1848</v>
      </c>
      <c r="C143" s="22" t="s">
        <v>1849</v>
      </c>
      <c r="D143" s="22" t="str">
        <f>_xlfn.TEXTJOIN(" ",TRUE,LEFT(Tabela_FAW[[#This Row],[ŠIFRA]],2),RIGHT(LEFT(Tabela_FAW[[#This Row],[ŠIFRA]],4),2),RIGHT(LEFT(Tabela_FAW[[#This Row],[ŠIFRA]],6),2))</f>
        <v>11 01 08</v>
      </c>
      <c r="E143" s="22" t="str" cm="1">
        <f t="array" ref="E143">IF(INDEX(Tabela_seznam_klasifikacij[NEVAREN],MATCH(Tabela_FAW[[#This Row],[Klasifikacija_delna]],LEFT(Tabela_seznam_klasifikacij[Klasifikacijska številka],8),0))="DA",_xlfn.TEXTJOIN("",TRUE,Tabela_FAW[[#This Row],[Klasifikacija_delna]],"*"),Tabela_FAW[[#This Row],[Klasifikacija_delna]])</f>
        <v>11 01 08*</v>
      </c>
      <c r="F143" s="22" t="str">
        <f>INDEX(Tabela_glavno[Zbiranje EKOL],MATCH(Tabela_FAW[[#This Row],[Klasifikacija]],Tabela_glavno[Klasifikacija],0))</f>
        <v>DA</v>
      </c>
      <c r="G143" s="22" t="str">
        <f>INDEX(Tabela_glavno[Dovoljen prevzem],MATCH(Tabela_FAW[[#This Row],[Klasifikacija]],Tabela_glavno[Klasifikacija],0))</f>
        <v>DA</v>
      </c>
    </row>
    <row r="144" spans="1:7" ht="12.75" customHeight="1" x14ac:dyDescent="0.2">
      <c r="A144" s="22" t="s">
        <v>1850</v>
      </c>
      <c r="B144" s="22" t="s">
        <v>1851</v>
      </c>
      <c r="C144" s="22" t="s">
        <v>1849</v>
      </c>
      <c r="D144" s="22" t="str">
        <f>_xlfn.TEXTJOIN(" ",TRUE,LEFT(Tabela_FAW[[#This Row],[ŠIFRA]],2),RIGHT(LEFT(Tabela_FAW[[#This Row],[ŠIFRA]],4),2),RIGHT(LEFT(Tabela_FAW[[#This Row],[ŠIFRA]],6),2))</f>
        <v>11 01 09</v>
      </c>
      <c r="E144" s="22" t="str" cm="1">
        <f t="array" ref="E144">IF(INDEX(Tabela_seznam_klasifikacij[NEVAREN],MATCH(Tabela_FAW[[#This Row],[Klasifikacija_delna]],LEFT(Tabela_seznam_klasifikacij[Klasifikacijska številka],8),0))="DA",_xlfn.TEXTJOIN("",TRUE,Tabela_FAW[[#This Row],[Klasifikacija_delna]],"*"),Tabela_FAW[[#This Row],[Klasifikacija_delna]])</f>
        <v>11 01 09*</v>
      </c>
      <c r="F144" s="22" t="str">
        <f>INDEX(Tabela_glavno[Zbiranje EKOL],MATCH(Tabela_FAW[[#This Row],[Klasifikacija]],Tabela_glavno[Klasifikacija],0))</f>
        <v>DA</v>
      </c>
      <c r="G144" s="22" t="str">
        <f>INDEX(Tabela_glavno[Dovoljen prevzem],MATCH(Tabela_FAW[[#This Row],[Klasifikacija]],Tabela_glavno[Klasifikacija],0))</f>
        <v>DA</v>
      </c>
    </row>
    <row r="145" spans="1:7" ht="12.75" customHeight="1" x14ac:dyDescent="0.2">
      <c r="A145" s="22" t="s">
        <v>1852</v>
      </c>
      <c r="B145" s="22" t="s">
        <v>1853</v>
      </c>
      <c r="C145" s="22" t="s">
        <v>1854</v>
      </c>
      <c r="D145" s="22" t="str">
        <f>_xlfn.TEXTJOIN(" ",TRUE,LEFT(Tabela_FAW[[#This Row],[ŠIFRA]],2),RIGHT(LEFT(Tabela_FAW[[#This Row],[ŠIFRA]],4),2),RIGHT(LEFT(Tabela_FAW[[#This Row],[ŠIFRA]],6),2))</f>
        <v>11 01 10</v>
      </c>
      <c r="E145" s="22" t="str" cm="1">
        <f t="array" ref="E145">IF(INDEX(Tabela_seznam_klasifikacij[NEVAREN],MATCH(Tabela_FAW[[#This Row],[Klasifikacija_delna]],LEFT(Tabela_seznam_klasifikacij[Klasifikacijska številka],8),0))="DA",_xlfn.TEXTJOIN("",TRUE,Tabela_FAW[[#This Row],[Klasifikacija_delna]],"*"),Tabela_FAW[[#This Row],[Klasifikacija_delna]])</f>
        <v>11 01 10</v>
      </c>
      <c r="F145" s="22" t="str">
        <f>INDEX(Tabela_glavno[Zbiranje EKOL],MATCH(Tabela_FAW[[#This Row],[Klasifikacija]],Tabela_glavno[Klasifikacija],0))</f>
        <v>DA</v>
      </c>
      <c r="G145" s="22" t="str">
        <f>INDEX(Tabela_glavno[Dovoljen prevzem],MATCH(Tabela_FAW[[#This Row],[Klasifikacija]],Tabela_glavno[Klasifikacija],0))</f>
        <v>DA - NI ODSTRANJEVANJA</v>
      </c>
    </row>
    <row r="146" spans="1:7" ht="12.75" customHeight="1" x14ac:dyDescent="0.2">
      <c r="A146" s="22" t="s">
        <v>1855</v>
      </c>
      <c r="B146" s="22" t="s">
        <v>1856</v>
      </c>
      <c r="C146" s="22" t="s">
        <v>1857</v>
      </c>
      <c r="D146" s="22" t="str">
        <f>_xlfn.TEXTJOIN(" ",TRUE,LEFT(Tabela_FAW[[#This Row],[ŠIFRA]],2),RIGHT(LEFT(Tabela_FAW[[#This Row],[ŠIFRA]],4),2),RIGHT(LEFT(Tabela_FAW[[#This Row],[ŠIFRA]],6),2))</f>
        <v>11 01 11</v>
      </c>
      <c r="E146" s="22" t="str" cm="1">
        <f t="array" ref="E146">IF(INDEX(Tabela_seznam_klasifikacij[NEVAREN],MATCH(Tabela_FAW[[#This Row],[Klasifikacija_delna]],LEFT(Tabela_seznam_klasifikacij[Klasifikacijska številka],8),0))="DA",_xlfn.TEXTJOIN("",TRUE,Tabela_FAW[[#This Row],[Klasifikacija_delna]],"*"),Tabela_FAW[[#This Row],[Klasifikacija_delna]])</f>
        <v>11 01 11*</v>
      </c>
      <c r="F146" s="22" t="str">
        <f>INDEX(Tabela_glavno[Zbiranje EKOL],MATCH(Tabela_FAW[[#This Row],[Klasifikacija]],Tabela_glavno[Klasifikacija],0))</f>
        <v>DA</v>
      </c>
      <c r="G146" s="22" t="str">
        <f>INDEX(Tabela_glavno[Dovoljen prevzem],MATCH(Tabela_FAW[[#This Row],[Klasifikacija]],Tabela_glavno[Klasifikacija],0))</f>
        <v>DA</v>
      </c>
    </row>
    <row r="147" spans="1:7" ht="12.75" customHeight="1" x14ac:dyDescent="0.2">
      <c r="A147" s="22" t="s">
        <v>1858</v>
      </c>
      <c r="B147" s="22" t="s">
        <v>1859</v>
      </c>
      <c r="C147" s="22" t="s">
        <v>1790</v>
      </c>
      <c r="D147" s="22" t="str">
        <f>_xlfn.TEXTJOIN(" ",TRUE,LEFT(Tabela_FAW[[#This Row],[ŠIFRA]],2),RIGHT(LEFT(Tabela_FAW[[#This Row],[ŠIFRA]],4),2),RIGHT(LEFT(Tabela_FAW[[#This Row],[ŠIFRA]],6),2))</f>
        <v>11 01 12</v>
      </c>
      <c r="E147" s="22" t="str" cm="1">
        <f t="array" ref="E147">IF(INDEX(Tabela_seznam_klasifikacij[NEVAREN],MATCH(Tabela_FAW[[#This Row],[Klasifikacija_delna]],LEFT(Tabela_seznam_klasifikacij[Klasifikacijska številka],8),0))="DA",_xlfn.TEXTJOIN("",TRUE,Tabela_FAW[[#This Row],[Klasifikacija_delna]],"*"),Tabela_FAW[[#This Row],[Klasifikacija_delna]])</f>
        <v>11 01 12</v>
      </c>
      <c r="F147" s="22" t="str">
        <f>INDEX(Tabela_glavno[Zbiranje EKOL],MATCH(Tabela_FAW[[#This Row],[Klasifikacija]],Tabela_glavno[Klasifikacija],0))</f>
        <v>DA</v>
      </c>
      <c r="G147" s="22" t="str">
        <f>INDEX(Tabela_glavno[Dovoljen prevzem],MATCH(Tabela_FAW[[#This Row],[Klasifikacija]],Tabela_glavno[Klasifikacija],0))</f>
        <v>DA - NI ODSTRANJEVANJA</v>
      </c>
    </row>
    <row r="148" spans="1:7" ht="12.75" customHeight="1" x14ac:dyDescent="0.2">
      <c r="A148" s="22" t="s">
        <v>1860</v>
      </c>
      <c r="B148" s="22" t="s">
        <v>1861</v>
      </c>
      <c r="C148" s="22" t="s">
        <v>1824</v>
      </c>
      <c r="D148" s="22" t="str">
        <f>_xlfn.TEXTJOIN(" ",TRUE,LEFT(Tabela_FAW[[#This Row],[ŠIFRA]],2),RIGHT(LEFT(Tabela_FAW[[#This Row],[ŠIFRA]],4),2),RIGHT(LEFT(Tabela_FAW[[#This Row],[ŠIFRA]],6),2))</f>
        <v>11 01 13</v>
      </c>
      <c r="E148" s="22" t="str" cm="1">
        <f t="array" ref="E148">IF(INDEX(Tabela_seznam_klasifikacij[NEVAREN],MATCH(Tabela_FAW[[#This Row],[Klasifikacija_delna]],LEFT(Tabela_seznam_klasifikacij[Klasifikacijska številka],8),0))="DA",_xlfn.TEXTJOIN("",TRUE,Tabela_FAW[[#This Row],[Klasifikacija_delna]],"*"),Tabela_FAW[[#This Row],[Klasifikacija_delna]])</f>
        <v>11 01 13*</v>
      </c>
      <c r="F148" s="22" t="str">
        <f>INDEX(Tabela_glavno[Zbiranje EKOL],MATCH(Tabela_FAW[[#This Row],[Klasifikacija]],Tabela_glavno[Klasifikacija],0))</f>
        <v>DA</v>
      </c>
      <c r="G148" s="22" t="str">
        <f>INDEX(Tabela_glavno[Dovoljen prevzem],MATCH(Tabela_FAW[[#This Row],[Klasifikacija]],Tabela_glavno[Klasifikacija],0))</f>
        <v>DA</v>
      </c>
    </row>
    <row r="149" spans="1:7" ht="12.75" customHeight="1" x14ac:dyDescent="0.2">
      <c r="A149" s="22" t="s">
        <v>1862</v>
      </c>
      <c r="B149" s="22" t="s">
        <v>1863</v>
      </c>
      <c r="C149" s="22" t="s">
        <v>1824</v>
      </c>
      <c r="D149" s="22" t="str">
        <f>_xlfn.TEXTJOIN(" ",TRUE,LEFT(Tabela_FAW[[#This Row],[ŠIFRA]],2),RIGHT(LEFT(Tabela_FAW[[#This Row],[ŠIFRA]],4),2),RIGHT(LEFT(Tabela_FAW[[#This Row],[ŠIFRA]],6),2))</f>
        <v>11 01 14</v>
      </c>
      <c r="E149" s="22" t="str" cm="1">
        <f t="array" ref="E149">IF(INDEX(Tabela_seznam_klasifikacij[NEVAREN],MATCH(Tabela_FAW[[#This Row],[Klasifikacija_delna]],LEFT(Tabela_seznam_klasifikacij[Klasifikacijska številka],8),0))="DA",_xlfn.TEXTJOIN("",TRUE,Tabela_FAW[[#This Row],[Klasifikacija_delna]],"*"),Tabela_FAW[[#This Row],[Klasifikacija_delna]])</f>
        <v>11 01 14</v>
      </c>
      <c r="F149" s="22" t="str">
        <f>INDEX(Tabela_glavno[Zbiranje EKOL],MATCH(Tabela_FAW[[#This Row],[Klasifikacija]],Tabela_glavno[Klasifikacija],0))</f>
        <v>DA</v>
      </c>
      <c r="G149" s="22" t="str">
        <f>INDEX(Tabela_glavno[Dovoljen prevzem],MATCH(Tabela_FAW[[#This Row],[Klasifikacija]],Tabela_glavno[Klasifikacija],0))</f>
        <v>DA - NI ODSTRANJEVANJA</v>
      </c>
    </row>
    <row r="150" spans="1:7" ht="12.75" customHeight="1" x14ac:dyDescent="0.2">
      <c r="A150" s="22" t="s">
        <v>1864</v>
      </c>
      <c r="B150" s="22" t="s">
        <v>1865</v>
      </c>
      <c r="D150" s="22" t="str">
        <f>_xlfn.TEXTJOIN(" ",TRUE,LEFT(Tabela_FAW[[#This Row],[ŠIFRA]],2),RIGHT(LEFT(Tabela_FAW[[#This Row],[ŠIFRA]],4),2),RIGHT(LEFT(Tabela_FAW[[#This Row],[ŠIFRA]],6),2))</f>
        <v>11 01 15</v>
      </c>
      <c r="E150" s="22" t="str" cm="1">
        <f t="array" ref="E150">IF(INDEX(Tabela_seznam_klasifikacij[NEVAREN],MATCH(Tabela_FAW[[#This Row],[Klasifikacija_delna]],LEFT(Tabela_seznam_klasifikacij[Klasifikacijska številka],8),0))="DA",_xlfn.TEXTJOIN("",TRUE,Tabela_FAW[[#This Row],[Klasifikacija_delna]],"*"),Tabela_FAW[[#This Row],[Klasifikacija_delna]])</f>
        <v>11 01 15*</v>
      </c>
      <c r="F150" s="22" t="str">
        <f>INDEX(Tabela_glavno[Zbiranje EKOL],MATCH(Tabela_FAW[[#This Row],[Klasifikacija]],Tabela_glavno[Klasifikacija],0))</f>
        <v>DA</v>
      </c>
      <c r="G150" s="22" t="str">
        <f>INDEX(Tabela_glavno[Dovoljen prevzem],MATCH(Tabela_FAW[[#This Row],[Klasifikacija]],Tabela_glavno[Klasifikacija],0))</f>
        <v>DA - NI ODSTRANJEVANJA</v>
      </c>
    </row>
    <row r="151" spans="1:7" ht="12.75" customHeight="1" x14ac:dyDescent="0.2">
      <c r="A151" s="22" t="s">
        <v>1866</v>
      </c>
      <c r="B151" s="22" t="s">
        <v>1867</v>
      </c>
      <c r="C151" s="22" t="s">
        <v>1824</v>
      </c>
      <c r="D151" s="22" t="str">
        <f>_xlfn.TEXTJOIN(" ",TRUE,LEFT(Tabela_FAW[[#This Row],[ŠIFRA]],2),RIGHT(LEFT(Tabela_FAW[[#This Row],[ŠIFRA]],4),2),RIGHT(LEFT(Tabela_FAW[[#This Row],[ŠIFRA]],6),2))</f>
        <v>11 01 16</v>
      </c>
      <c r="E151" s="22" t="str" cm="1">
        <f t="array" ref="E151">IF(INDEX(Tabela_seznam_klasifikacij[NEVAREN],MATCH(Tabela_FAW[[#This Row],[Klasifikacija_delna]],LEFT(Tabela_seznam_klasifikacij[Klasifikacijska številka],8),0))="DA",_xlfn.TEXTJOIN("",TRUE,Tabela_FAW[[#This Row],[Klasifikacija_delna]],"*"),Tabela_FAW[[#This Row],[Klasifikacija_delna]])</f>
        <v>11 01 16*</v>
      </c>
      <c r="F151" s="22" t="str">
        <f>INDEX(Tabela_glavno[Zbiranje EKOL],MATCH(Tabela_FAW[[#This Row],[Klasifikacija]],Tabela_glavno[Klasifikacija],0))</f>
        <v>DA</v>
      </c>
      <c r="G151" s="22" t="str">
        <f>INDEX(Tabela_glavno[Dovoljen prevzem],MATCH(Tabela_FAW[[#This Row],[Klasifikacija]],Tabela_glavno[Klasifikacija],0))</f>
        <v>DA - NI ODSTRANJEVANJA</v>
      </c>
    </row>
    <row r="152" spans="1:7" ht="12.75" customHeight="1" x14ac:dyDescent="0.2">
      <c r="A152" s="22" t="s">
        <v>1868</v>
      </c>
      <c r="B152" s="22" t="s">
        <v>1869</v>
      </c>
      <c r="C152" s="22" t="s">
        <v>1870</v>
      </c>
      <c r="D152" s="22" t="str">
        <f>_xlfn.TEXTJOIN(" ",TRUE,LEFT(Tabela_FAW[[#This Row],[ŠIFRA]],2),RIGHT(LEFT(Tabela_FAW[[#This Row],[ŠIFRA]],4),2),RIGHT(LEFT(Tabela_FAW[[#This Row],[ŠIFRA]],6),2))</f>
        <v>11 01 98</v>
      </c>
      <c r="E152" s="22" t="str" cm="1">
        <f t="array" ref="E152">IF(INDEX(Tabela_seznam_klasifikacij[NEVAREN],MATCH(Tabela_FAW[[#This Row],[Klasifikacija_delna]],LEFT(Tabela_seznam_klasifikacij[Klasifikacijska številka],8),0))="DA",_xlfn.TEXTJOIN("",TRUE,Tabela_FAW[[#This Row],[Klasifikacija_delna]],"*"),Tabela_FAW[[#This Row],[Klasifikacija_delna]])</f>
        <v>11 01 98*</v>
      </c>
      <c r="F152" s="22" t="str">
        <f>INDEX(Tabela_glavno[Zbiranje EKOL],MATCH(Tabela_FAW[[#This Row],[Klasifikacija]],Tabela_glavno[Klasifikacija],0))</f>
        <v>DA</v>
      </c>
      <c r="G152" s="22" t="str">
        <f>INDEX(Tabela_glavno[Dovoljen prevzem],MATCH(Tabela_FAW[[#This Row],[Klasifikacija]],Tabela_glavno[Klasifikacija],0))</f>
        <v>DA - NI ODSTRANJEVANJA</v>
      </c>
    </row>
    <row r="153" spans="1:7" ht="12.75" customHeight="1" x14ac:dyDescent="0.2">
      <c r="A153" s="22" t="s">
        <v>1871</v>
      </c>
      <c r="B153" s="22" t="s">
        <v>1872</v>
      </c>
      <c r="C153" s="22" t="s">
        <v>1582</v>
      </c>
      <c r="D153" s="22" t="str">
        <f>_xlfn.TEXTJOIN(" ",TRUE,LEFT(Tabela_FAW[[#This Row],[ŠIFRA]],2),RIGHT(LEFT(Tabela_FAW[[#This Row],[ŠIFRA]],4),2),RIGHT(LEFT(Tabela_FAW[[#This Row],[ŠIFRA]],6),2))</f>
        <v>11 03 01</v>
      </c>
      <c r="E153" s="22" t="str" cm="1">
        <f t="array" ref="E153">IF(INDEX(Tabela_seznam_klasifikacij[NEVAREN],MATCH(Tabela_FAW[[#This Row],[Klasifikacija_delna]],LEFT(Tabela_seznam_klasifikacij[Klasifikacijska številka],8),0))="DA",_xlfn.TEXTJOIN("",TRUE,Tabela_FAW[[#This Row],[Klasifikacija_delna]],"*"),Tabela_FAW[[#This Row],[Klasifikacija_delna]])</f>
        <v>11 03 01*</v>
      </c>
      <c r="F153" s="22" t="str">
        <f>INDEX(Tabela_glavno[Zbiranje EKOL],MATCH(Tabela_FAW[[#This Row],[Klasifikacija]],Tabela_glavno[Klasifikacija],0))</f>
        <v>DA</v>
      </c>
      <c r="G153" s="22" t="str">
        <f>INDEX(Tabela_glavno[Dovoljen prevzem],MATCH(Tabela_FAW[[#This Row],[Klasifikacija]],Tabela_glavno[Klasifikacija],0))</f>
        <v>DA - NI ODSTRANJEVANJA</v>
      </c>
    </row>
    <row r="154" spans="1:7" ht="12.75" customHeight="1" x14ac:dyDescent="0.2">
      <c r="A154" s="22" t="s">
        <v>1873</v>
      </c>
      <c r="B154" s="22" t="s">
        <v>902</v>
      </c>
      <c r="C154" s="22" t="s">
        <v>1874</v>
      </c>
      <c r="D154" s="22" t="str">
        <f>_xlfn.TEXTJOIN(" ",TRUE,LEFT(Tabela_FAW[[#This Row],[ŠIFRA]],2),RIGHT(LEFT(Tabela_FAW[[#This Row],[ŠIFRA]],4),2),RIGHT(LEFT(Tabela_FAW[[#This Row],[ŠIFRA]],6),2))</f>
        <v>12 01 02</v>
      </c>
      <c r="E154" s="22" t="str" cm="1">
        <f t="array" ref="E154">IF(INDEX(Tabela_seznam_klasifikacij[NEVAREN],MATCH(Tabela_FAW[[#This Row],[Klasifikacija_delna]],LEFT(Tabela_seznam_klasifikacij[Klasifikacijska številka],8),0))="DA",_xlfn.TEXTJOIN("",TRUE,Tabela_FAW[[#This Row],[Klasifikacija_delna]],"*"),Tabela_FAW[[#This Row],[Klasifikacija_delna]])</f>
        <v>12 01 02</v>
      </c>
      <c r="F154" s="22" t="str">
        <f>INDEX(Tabela_glavno[Zbiranje EKOL],MATCH(Tabela_FAW[[#This Row],[Klasifikacija]],Tabela_glavno[Klasifikacija],0))</f>
        <v>DA</v>
      </c>
      <c r="G154" s="22" t="str">
        <f>INDEX(Tabela_glavno[Dovoljen prevzem],MATCH(Tabela_FAW[[#This Row],[Klasifikacija]],Tabela_glavno[Klasifikacija],0))</f>
        <v>DA</v>
      </c>
    </row>
    <row r="155" spans="1:7" ht="12.75" customHeight="1" x14ac:dyDescent="0.2">
      <c r="A155" s="22" t="s">
        <v>1875</v>
      </c>
      <c r="B155" s="22" t="s">
        <v>903</v>
      </c>
      <c r="C155" s="22" t="s">
        <v>1874</v>
      </c>
      <c r="D155" s="22" t="str">
        <f>_xlfn.TEXTJOIN(" ",TRUE,LEFT(Tabela_FAW[[#This Row],[ŠIFRA]],2),RIGHT(LEFT(Tabela_FAW[[#This Row],[ŠIFRA]],4),2),RIGHT(LEFT(Tabela_FAW[[#This Row],[ŠIFRA]],6),2))</f>
        <v>12 01 03</v>
      </c>
      <c r="E155" s="22" t="str" cm="1">
        <f t="array" ref="E155">IF(INDEX(Tabela_seznam_klasifikacij[NEVAREN],MATCH(Tabela_FAW[[#This Row],[Klasifikacija_delna]],LEFT(Tabela_seznam_klasifikacij[Klasifikacijska številka],8),0))="DA",_xlfn.TEXTJOIN("",TRUE,Tabela_FAW[[#This Row],[Klasifikacija_delna]],"*"),Tabela_FAW[[#This Row],[Klasifikacija_delna]])</f>
        <v>12 01 03</v>
      </c>
      <c r="F155" s="22" t="str">
        <f>INDEX(Tabela_glavno[Zbiranje EKOL],MATCH(Tabela_FAW[[#This Row],[Klasifikacija]],Tabela_glavno[Klasifikacija],0))</f>
        <v>DA</v>
      </c>
      <c r="G155" s="22" t="str">
        <f>INDEX(Tabela_glavno[Dovoljen prevzem],MATCH(Tabela_FAW[[#This Row],[Klasifikacija]],Tabela_glavno[Klasifikacija],0))</f>
        <v>DA - NI ODSTRANJEVANJA</v>
      </c>
    </row>
    <row r="156" spans="1:7" ht="12.75" customHeight="1" x14ac:dyDescent="0.2">
      <c r="A156" s="22" t="s">
        <v>1876</v>
      </c>
      <c r="B156" s="22" t="s">
        <v>904</v>
      </c>
      <c r="C156" s="22" t="s">
        <v>1874</v>
      </c>
      <c r="D156" s="22" t="str">
        <f>_xlfn.TEXTJOIN(" ",TRUE,LEFT(Tabela_FAW[[#This Row],[ŠIFRA]],2),RIGHT(LEFT(Tabela_FAW[[#This Row],[ŠIFRA]],4),2),RIGHT(LEFT(Tabela_FAW[[#This Row],[ŠIFRA]],6),2))</f>
        <v>12 01 04</v>
      </c>
      <c r="E156" s="22" t="str" cm="1">
        <f t="array" ref="E156">IF(INDEX(Tabela_seznam_klasifikacij[NEVAREN],MATCH(Tabela_FAW[[#This Row],[Klasifikacija_delna]],LEFT(Tabela_seznam_klasifikacij[Klasifikacijska številka],8),0))="DA",_xlfn.TEXTJOIN("",TRUE,Tabela_FAW[[#This Row],[Klasifikacija_delna]],"*"),Tabela_FAW[[#This Row],[Klasifikacija_delna]])</f>
        <v>12 01 04</v>
      </c>
      <c r="F156" s="22" t="str">
        <f>INDEX(Tabela_glavno[Zbiranje EKOL],MATCH(Tabela_FAW[[#This Row],[Klasifikacija]],Tabela_glavno[Klasifikacija],0))</f>
        <v>DA</v>
      </c>
      <c r="G156" s="22" t="str">
        <f>INDEX(Tabela_glavno[Dovoljen prevzem],MATCH(Tabela_FAW[[#This Row],[Klasifikacija]],Tabela_glavno[Klasifikacija],0))</f>
        <v>DA - NI ODSTRANJEVANJA</v>
      </c>
    </row>
    <row r="157" spans="1:7" ht="12.75" customHeight="1" x14ac:dyDescent="0.2">
      <c r="A157" s="22" t="s">
        <v>1877</v>
      </c>
      <c r="B157" s="22" t="s">
        <v>1878</v>
      </c>
      <c r="C157" s="22" t="s">
        <v>1879</v>
      </c>
      <c r="D157" s="22" t="str">
        <f>_xlfn.TEXTJOIN(" ",TRUE,LEFT(Tabela_FAW[[#This Row],[ŠIFRA]],2),RIGHT(LEFT(Tabela_FAW[[#This Row],[ŠIFRA]],4),2),RIGHT(LEFT(Tabela_FAW[[#This Row],[ŠIFRA]],6),2))</f>
        <v>12 01 05</v>
      </c>
      <c r="E157" s="22" t="str" cm="1">
        <f t="array" ref="E157">IF(INDEX(Tabela_seznam_klasifikacij[NEVAREN],MATCH(Tabela_FAW[[#This Row],[Klasifikacija_delna]],LEFT(Tabela_seznam_klasifikacij[Klasifikacijska številka],8),0))="DA",_xlfn.TEXTJOIN("",TRUE,Tabela_FAW[[#This Row],[Klasifikacija_delna]],"*"),Tabela_FAW[[#This Row],[Klasifikacija_delna]])</f>
        <v>12 01 05</v>
      </c>
      <c r="F157" s="22" t="str">
        <f>INDEX(Tabela_glavno[Zbiranje EKOL],MATCH(Tabela_FAW[[#This Row],[Klasifikacija]],Tabela_glavno[Klasifikacija],0))</f>
        <v>DA</v>
      </c>
      <c r="G157" s="22" t="str">
        <f>INDEX(Tabela_glavno[Dovoljen prevzem],MATCH(Tabela_FAW[[#This Row],[Klasifikacija]],Tabela_glavno[Klasifikacija],0))</f>
        <v>DA</v>
      </c>
    </row>
    <row r="158" spans="1:7" ht="12.75" customHeight="1" x14ac:dyDescent="0.2">
      <c r="A158" s="22" t="s">
        <v>1880</v>
      </c>
      <c r="B158" s="22" t="s">
        <v>1881</v>
      </c>
      <c r="C158" s="22" t="s">
        <v>1809</v>
      </c>
      <c r="D158" s="22" t="str">
        <f>_xlfn.TEXTJOIN(" ",TRUE,LEFT(Tabela_FAW[[#This Row],[ŠIFRA]],2),RIGHT(LEFT(Tabela_FAW[[#This Row],[ŠIFRA]],4),2),RIGHT(LEFT(Tabela_FAW[[#This Row],[ŠIFRA]],6),2))</f>
        <v>12 01 07</v>
      </c>
      <c r="E158" s="22" t="str" cm="1">
        <f t="array" ref="E158">IF(INDEX(Tabela_seznam_klasifikacij[NEVAREN],MATCH(Tabela_FAW[[#This Row],[Klasifikacija_delna]],LEFT(Tabela_seznam_klasifikacij[Klasifikacijska številka],8),0))="DA",_xlfn.TEXTJOIN("",TRUE,Tabela_FAW[[#This Row],[Klasifikacija_delna]],"*"),Tabela_FAW[[#This Row],[Klasifikacija_delna]])</f>
        <v>12 01 07*</v>
      </c>
      <c r="F158" s="22" t="str">
        <f>INDEX(Tabela_glavno[Zbiranje EKOL],MATCH(Tabela_FAW[[#This Row],[Klasifikacija]],Tabela_glavno[Klasifikacija],0))</f>
        <v>DA</v>
      </c>
      <c r="G158" s="22" t="str">
        <f>INDEX(Tabela_glavno[Dovoljen prevzem],MATCH(Tabela_FAW[[#This Row],[Klasifikacija]],Tabela_glavno[Klasifikacija],0))</f>
        <v>DA</v>
      </c>
    </row>
    <row r="159" spans="1:7" ht="12.75" customHeight="1" x14ac:dyDescent="0.2">
      <c r="A159" s="22" t="s">
        <v>1882</v>
      </c>
      <c r="B159" s="22" t="s">
        <v>1881</v>
      </c>
      <c r="C159" s="22" t="s">
        <v>1809</v>
      </c>
      <c r="D159" s="22" t="str">
        <f>_xlfn.TEXTJOIN(" ",TRUE,LEFT(Tabela_FAW[[#This Row],[ŠIFRA]],2),RIGHT(LEFT(Tabela_FAW[[#This Row],[ŠIFRA]],4),2),RIGHT(LEFT(Tabela_FAW[[#This Row],[ŠIFRA]],6),2))</f>
        <v>12 01 07</v>
      </c>
      <c r="E159" s="22" t="str" cm="1">
        <f t="array" ref="E159">IF(INDEX(Tabela_seznam_klasifikacij[NEVAREN],MATCH(Tabela_FAW[[#This Row],[Klasifikacija_delna]],LEFT(Tabela_seznam_klasifikacij[Klasifikacijska številka],8),0))="DA",_xlfn.TEXTJOIN("",TRUE,Tabela_FAW[[#This Row],[Klasifikacija_delna]],"*"),Tabela_FAW[[#This Row],[Klasifikacija_delna]])</f>
        <v>12 01 07*</v>
      </c>
      <c r="F159" s="22" t="str">
        <f>INDEX(Tabela_glavno[Zbiranje EKOL],MATCH(Tabela_FAW[[#This Row],[Klasifikacija]],Tabela_glavno[Klasifikacija],0))</f>
        <v>DA</v>
      </c>
      <c r="G159" s="22" t="str">
        <f>INDEX(Tabela_glavno[Dovoljen prevzem],MATCH(Tabela_FAW[[#This Row],[Klasifikacija]],Tabela_glavno[Klasifikacija],0))</f>
        <v>DA</v>
      </c>
    </row>
    <row r="160" spans="1:7" ht="12.75" customHeight="1" x14ac:dyDescent="0.2">
      <c r="A160" s="22" t="s">
        <v>1883</v>
      </c>
      <c r="B160" s="22" t="s">
        <v>1881</v>
      </c>
      <c r="D160" s="22" t="str">
        <f>_xlfn.TEXTJOIN(" ",TRUE,LEFT(Tabela_FAW[[#This Row],[ŠIFRA]],2),RIGHT(LEFT(Tabela_FAW[[#This Row],[ŠIFRA]],4),2),RIGHT(LEFT(Tabela_FAW[[#This Row],[ŠIFRA]],6),2))</f>
        <v>12 01 07</v>
      </c>
      <c r="E160" s="22" t="str" cm="1">
        <f t="array" ref="E160">IF(INDEX(Tabela_seznam_klasifikacij[NEVAREN],MATCH(Tabela_FAW[[#This Row],[Klasifikacija_delna]],LEFT(Tabela_seznam_klasifikacij[Klasifikacijska številka],8),0))="DA",_xlfn.TEXTJOIN("",TRUE,Tabela_FAW[[#This Row],[Klasifikacija_delna]],"*"),Tabela_FAW[[#This Row],[Klasifikacija_delna]])</f>
        <v>12 01 07*</v>
      </c>
      <c r="F160" s="22" t="str">
        <f>INDEX(Tabela_glavno[Zbiranje EKOL],MATCH(Tabela_FAW[[#This Row],[Klasifikacija]],Tabela_glavno[Klasifikacija],0))</f>
        <v>DA</v>
      </c>
      <c r="G160" s="22" t="str">
        <f>INDEX(Tabela_glavno[Dovoljen prevzem],MATCH(Tabela_FAW[[#This Row],[Klasifikacija]],Tabela_glavno[Klasifikacija],0))</f>
        <v>DA</v>
      </c>
    </row>
    <row r="161" spans="1:7" ht="12.75" customHeight="1" x14ac:dyDescent="0.2">
      <c r="A161" s="22" t="s">
        <v>1884</v>
      </c>
      <c r="B161" s="22" t="s">
        <v>1885</v>
      </c>
      <c r="C161" s="22" t="s">
        <v>1886</v>
      </c>
      <c r="D161" s="22" t="str">
        <f>_xlfn.TEXTJOIN(" ",TRUE,LEFT(Tabela_FAW[[#This Row],[ŠIFRA]],2),RIGHT(LEFT(Tabela_FAW[[#This Row],[ŠIFRA]],4),2),RIGHT(LEFT(Tabela_FAW[[#This Row],[ŠIFRA]],6),2))</f>
        <v>12 01 09</v>
      </c>
      <c r="E161" s="22" t="str" cm="1">
        <f t="array" ref="E161">IF(INDEX(Tabela_seznam_klasifikacij[NEVAREN],MATCH(Tabela_FAW[[#This Row],[Klasifikacija_delna]],LEFT(Tabela_seznam_klasifikacij[Klasifikacijska številka],8),0))="DA",_xlfn.TEXTJOIN("",TRUE,Tabela_FAW[[#This Row],[Klasifikacija_delna]],"*"),Tabela_FAW[[#This Row],[Klasifikacija_delna]])</f>
        <v>12 01 09*</v>
      </c>
      <c r="F161" s="22" t="str">
        <f>INDEX(Tabela_glavno[Zbiranje EKOL],MATCH(Tabela_FAW[[#This Row],[Klasifikacija]],Tabela_glavno[Klasifikacija],0))</f>
        <v>DA</v>
      </c>
      <c r="G161" s="22" t="str">
        <f>INDEX(Tabela_glavno[Dovoljen prevzem],MATCH(Tabela_FAW[[#This Row],[Klasifikacija]],Tabela_glavno[Klasifikacija],0))</f>
        <v>DA</v>
      </c>
    </row>
    <row r="162" spans="1:7" ht="12.75" customHeight="1" x14ac:dyDescent="0.2">
      <c r="A162" s="22" t="s">
        <v>1887</v>
      </c>
      <c r="B162" s="22" t="s">
        <v>1888</v>
      </c>
      <c r="C162" s="22" t="s">
        <v>1889</v>
      </c>
      <c r="D162" s="22" t="str">
        <f>_xlfn.TEXTJOIN(" ",TRUE,LEFT(Tabela_FAW[[#This Row],[ŠIFRA]],2),RIGHT(LEFT(Tabela_FAW[[#This Row],[ŠIFRA]],4),2),RIGHT(LEFT(Tabela_FAW[[#This Row],[ŠIFRA]],6),2))</f>
        <v>12 01 09</v>
      </c>
      <c r="E162" s="22" t="str" cm="1">
        <f t="array" ref="E162">IF(INDEX(Tabela_seznam_klasifikacij[NEVAREN],MATCH(Tabela_FAW[[#This Row],[Klasifikacija_delna]],LEFT(Tabela_seznam_klasifikacij[Klasifikacijska številka],8),0))="DA",_xlfn.TEXTJOIN("",TRUE,Tabela_FAW[[#This Row],[Klasifikacija_delna]],"*"),Tabela_FAW[[#This Row],[Klasifikacija_delna]])</f>
        <v>12 01 09*</v>
      </c>
      <c r="F162" s="22" t="str">
        <f>INDEX(Tabela_glavno[Zbiranje EKOL],MATCH(Tabela_FAW[[#This Row],[Klasifikacija]],Tabela_glavno[Klasifikacija],0))</f>
        <v>DA</v>
      </c>
      <c r="G162" s="22" t="str">
        <f>INDEX(Tabela_glavno[Dovoljen prevzem],MATCH(Tabela_FAW[[#This Row],[Klasifikacija]],Tabela_glavno[Klasifikacija],0))</f>
        <v>DA</v>
      </c>
    </row>
    <row r="163" spans="1:7" ht="12.75" customHeight="1" x14ac:dyDescent="0.2">
      <c r="A163" s="22" t="s">
        <v>1890</v>
      </c>
      <c r="B163" s="22" t="s">
        <v>1888</v>
      </c>
      <c r="C163" s="22" t="s">
        <v>1889</v>
      </c>
      <c r="D163" s="22" t="str">
        <f>_xlfn.TEXTJOIN(" ",TRUE,LEFT(Tabela_FAW[[#This Row],[ŠIFRA]],2),RIGHT(LEFT(Tabela_FAW[[#This Row],[ŠIFRA]],4),2),RIGHT(LEFT(Tabela_FAW[[#This Row],[ŠIFRA]],6),2))</f>
        <v>12 01 09</v>
      </c>
      <c r="E163" s="22" t="str" cm="1">
        <f t="array" ref="E163">IF(INDEX(Tabela_seznam_klasifikacij[NEVAREN],MATCH(Tabela_FAW[[#This Row],[Klasifikacija_delna]],LEFT(Tabela_seznam_klasifikacij[Klasifikacijska številka],8),0))="DA",_xlfn.TEXTJOIN("",TRUE,Tabela_FAW[[#This Row],[Klasifikacija_delna]],"*"),Tabela_FAW[[#This Row],[Klasifikacija_delna]])</f>
        <v>12 01 09*</v>
      </c>
      <c r="F163" s="22" t="str">
        <f>INDEX(Tabela_glavno[Zbiranje EKOL],MATCH(Tabela_FAW[[#This Row],[Klasifikacija]],Tabela_glavno[Klasifikacija],0))</f>
        <v>DA</v>
      </c>
      <c r="G163" s="22" t="str">
        <f>INDEX(Tabela_glavno[Dovoljen prevzem],MATCH(Tabela_FAW[[#This Row],[Klasifikacija]],Tabela_glavno[Klasifikacija],0))</f>
        <v>DA</v>
      </c>
    </row>
    <row r="164" spans="1:7" ht="12.75" customHeight="1" x14ac:dyDescent="0.2">
      <c r="A164" s="22" t="s">
        <v>1891</v>
      </c>
      <c r="B164" s="22" t="s">
        <v>1892</v>
      </c>
      <c r="C164" s="22" t="s">
        <v>1893</v>
      </c>
      <c r="D164" s="22" t="str">
        <f>_xlfn.TEXTJOIN(" ",TRUE,LEFT(Tabela_FAW[[#This Row],[ŠIFRA]],2),RIGHT(LEFT(Tabela_FAW[[#This Row],[ŠIFRA]],4),2),RIGHT(LEFT(Tabela_FAW[[#This Row],[ŠIFRA]],6),2))</f>
        <v>12 01 11</v>
      </c>
      <c r="E164" s="22" t="e" cm="1">
        <f t="array" ref="E164">IF(INDEX(Tabela_seznam_klasifikacij[NEVAREN],MATCH(Tabela_FAW[[#This Row],[Klasifikacija_delna]],LEFT(Tabela_seznam_klasifikacij[Klasifikacijska številka],8),0))="DA",_xlfn.TEXTJOIN("",TRUE,Tabela_FAW[[#This Row],[Klasifikacija_delna]],"*"),Tabela_FAW[[#This Row],[Klasifikacija_delna]])</f>
        <v>#N/A</v>
      </c>
      <c r="F164" s="22" t="e">
        <f>INDEX(Tabela_glavno[Zbiranje EKOL],MATCH(Tabela_FAW[[#This Row],[Klasifikacija]],Tabela_glavno[Klasifikacija],0))</f>
        <v>#N/A</v>
      </c>
      <c r="G164" s="22" t="e">
        <f>INDEX(Tabela_glavno[Dovoljen prevzem],MATCH(Tabela_FAW[[#This Row],[Klasifikacija]],Tabela_glavno[Klasifikacija],0))</f>
        <v>#N/A</v>
      </c>
    </row>
    <row r="165" spans="1:7" ht="12.75" customHeight="1" x14ac:dyDescent="0.2">
      <c r="A165" s="22" t="s">
        <v>1894</v>
      </c>
      <c r="B165" s="22" t="s">
        <v>1895</v>
      </c>
      <c r="C165" s="22" t="s">
        <v>1896</v>
      </c>
      <c r="D165" s="22" t="str">
        <f>_xlfn.TEXTJOIN(" ",TRUE,LEFT(Tabela_FAW[[#This Row],[ŠIFRA]],2),RIGHT(LEFT(Tabela_FAW[[#This Row],[ŠIFRA]],4),2),RIGHT(LEFT(Tabela_FAW[[#This Row],[ŠIFRA]],6),2))</f>
        <v>12 01 12</v>
      </c>
      <c r="E165" s="22" t="str" cm="1">
        <f t="array" ref="E165">IF(INDEX(Tabela_seznam_klasifikacij[NEVAREN],MATCH(Tabela_FAW[[#This Row],[Klasifikacija_delna]],LEFT(Tabela_seznam_klasifikacij[Klasifikacijska številka],8),0))="DA",_xlfn.TEXTJOIN("",TRUE,Tabela_FAW[[#This Row],[Klasifikacija_delna]],"*"),Tabela_FAW[[#This Row],[Klasifikacija_delna]])</f>
        <v>12 01 12*</v>
      </c>
      <c r="F165" s="22" t="str">
        <f>INDEX(Tabela_glavno[Zbiranje EKOL],MATCH(Tabela_FAW[[#This Row],[Klasifikacija]],Tabela_glavno[Klasifikacija],0))</f>
        <v>DA</v>
      </c>
      <c r="G165" s="22" t="str">
        <f>INDEX(Tabela_glavno[Dovoljen prevzem],MATCH(Tabela_FAW[[#This Row],[Klasifikacija]],Tabela_glavno[Klasifikacija],0))</f>
        <v>DA</v>
      </c>
    </row>
    <row r="166" spans="1:7" ht="12.75" customHeight="1" x14ac:dyDescent="0.2">
      <c r="A166" s="22" t="s">
        <v>1897</v>
      </c>
      <c r="B166" s="22" t="s">
        <v>912</v>
      </c>
      <c r="C166" s="22" t="s">
        <v>1854</v>
      </c>
      <c r="D166" s="22" t="str">
        <f>_xlfn.TEXTJOIN(" ",TRUE,LEFT(Tabela_FAW[[#This Row],[ŠIFRA]],2),RIGHT(LEFT(Tabela_FAW[[#This Row],[ŠIFRA]],4),2),RIGHT(LEFT(Tabela_FAW[[#This Row],[ŠIFRA]],6),2))</f>
        <v>12 01 13</v>
      </c>
      <c r="E166" s="22" t="str" cm="1">
        <f t="array" ref="E166">IF(INDEX(Tabela_seznam_klasifikacij[NEVAREN],MATCH(Tabela_FAW[[#This Row],[Klasifikacija_delna]],LEFT(Tabela_seznam_klasifikacij[Klasifikacijska številka],8),0))="DA",_xlfn.TEXTJOIN("",TRUE,Tabela_FAW[[#This Row],[Klasifikacija_delna]],"*"),Tabela_FAW[[#This Row],[Klasifikacija_delna]])</f>
        <v>12 01 13</v>
      </c>
      <c r="F166" s="22" t="str">
        <f>INDEX(Tabela_glavno[Zbiranje EKOL],MATCH(Tabela_FAW[[#This Row],[Klasifikacija]],Tabela_glavno[Klasifikacija],0))</f>
        <v>DA</v>
      </c>
      <c r="G166" s="22" t="str">
        <f>INDEX(Tabela_glavno[Dovoljen prevzem],MATCH(Tabela_FAW[[#This Row],[Klasifikacija]],Tabela_glavno[Klasifikacija],0))</f>
        <v>DA - NI ODSTRANJEVANJA</v>
      </c>
    </row>
    <row r="167" spans="1:7" ht="12.75" customHeight="1" x14ac:dyDescent="0.2">
      <c r="A167" s="22" t="s">
        <v>1898</v>
      </c>
      <c r="B167" s="22" t="s">
        <v>1899</v>
      </c>
      <c r="C167" s="22" t="s">
        <v>1515</v>
      </c>
      <c r="D167" s="22" t="str">
        <f>_xlfn.TEXTJOIN(" ",TRUE,LEFT(Tabela_FAW[[#This Row],[ŠIFRA]],2),RIGHT(LEFT(Tabela_FAW[[#This Row],[ŠIFRA]],4),2),RIGHT(LEFT(Tabela_FAW[[#This Row],[ŠIFRA]],6),2))</f>
        <v>12 01 14</v>
      </c>
      <c r="E167" s="22" t="str" cm="1">
        <f t="array" ref="E167">IF(INDEX(Tabela_seznam_klasifikacij[NEVAREN],MATCH(Tabela_FAW[[#This Row],[Klasifikacija_delna]],LEFT(Tabela_seznam_klasifikacij[Klasifikacijska številka],8),0))="DA",_xlfn.TEXTJOIN("",TRUE,Tabela_FAW[[#This Row],[Klasifikacija_delna]],"*"),Tabela_FAW[[#This Row],[Klasifikacija_delna]])</f>
        <v>12 01 14*</v>
      </c>
      <c r="F167" s="22" t="str">
        <f>INDEX(Tabela_glavno[Zbiranje EKOL],MATCH(Tabela_FAW[[#This Row],[Klasifikacija]],Tabela_glavno[Klasifikacija],0))</f>
        <v>DA</v>
      </c>
      <c r="G167" s="22" t="str">
        <f>INDEX(Tabela_glavno[Dovoljen prevzem],MATCH(Tabela_FAW[[#This Row],[Klasifikacija]],Tabela_glavno[Klasifikacija],0))</f>
        <v>DA</v>
      </c>
    </row>
    <row r="168" spans="1:7" ht="12.75" customHeight="1" x14ac:dyDescent="0.2">
      <c r="A168" s="22" t="s">
        <v>1900</v>
      </c>
      <c r="B168" s="22" t="s">
        <v>1899</v>
      </c>
      <c r="C168" s="22" t="s">
        <v>1515</v>
      </c>
      <c r="D168" s="22" t="str">
        <f>_xlfn.TEXTJOIN(" ",TRUE,LEFT(Tabela_FAW[[#This Row],[ŠIFRA]],2),RIGHT(LEFT(Tabela_FAW[[#This Row],[ŠIFRA]],4),2),RIGHT(LEFT(Tabela_FAW[[#This Row],[ŠIFRA]],6),2))</f>
        <v>12 01 14</v>
      </c>
      <c r="E168" s="22" t="str" cm="1">
        <f t="array" ref="E168">IF(INDEX(Tabela_seznam_klasifikacij[NEVAREN],MATCH(Tabela_FAW[[#This Row],[Klasifikacija_delna]],LEFT(Tabela_seznam_klasifikacij[Klasifikacijska številka],8),0))="DA",_xlfn.TEXTJOIN("",TRUE,Tabela_FAW[[#This Row],[Klasifikacija_delna]],"*"),Tabela_FAW[[#This Row],[Klasifikacija_delna]])</f>
        <v>12 01 14*</v>
      </c>
      <c r="F168" s="22" t="str">
        <f>INDEX(Tabela_glavno[Zbiranje EKOL],MATCH(Tabela_FAW[[#This Row],[Klasifikacija]],Tabela_glavno[Klasifikacija],0))</f>
        <v>DA</v>
      </c>
      <c r="G168" s="22" t="str">
        <f>INDEX(Tabela_glavno[Dovoljen prevzem],MATCH(Tabela_FAW[[#This Row],[Klasifikacija]],Tabela_glavno[Klasifikacija],0))</f>
        <v>DA</v>
      </c>
    </row>
    <row r="169" spans="1:7" ht="12.75" customHeight="1" x14ac:dyDescent="0.2">
      <c r="A169" s="22" t="s">
        <v>1901</v>
      </c>
      <c r="B169" s="22" t="s">
        <v>1902</v>
      </c>
      <c r="C169" s="22" t="s">
        <v>1727</v>
      </c>
      <c r="D169" s="22" t="str">
        <f>_xlfn.TEXTJOIN(" ",TRUE,LEFT(Tabela_FAW[[#This Row],[ŠIFRA]],2),RIGHT(LEFT(Tabela_FAW[[#This Row],[ŠIFRA]],4),2),RIGHT(LEFT(Tabela_FAW[[#This Row],[ŠIFRA]],6),2))</f>
        <v>12 01 15</v>
      </c>
      <c r="E169" s="22" t="str" cm="1">
        <f t="array" ref="E169">IF(INDEX(Tabela_seznam_klasifikacij[NEVAREN],MATCH(Tabela_FAW[[#This Row],[Klasifikacija_delna]],LEFT(Tabela_seznam_klasifikacij[Klasifikacijska številka],8),0))="DA",_xlfn.TEXTJOIN("",TRUE,Tabela_FAW[[#This Row],[Klasifikacija_delna]],"*"),Tabela_FAW[[#This Row],[Klasifikacija_delna]])</f>
        <v>12 01 15</v>
      </c>
      <c r="F169" s="22" t="str">
        <f>INDEX(Tabela_glavno[Zbiranje EKOL],MATCH(Tabela_FAW[[#This Row],[Klasifikacija]],Tabela_glavno[Klasifikacija],0))</f>
        <v>DA</v>
      </c>
      <c r="G169" s="22" t="str">
        <f>INDEX(Tabela_glavno[Dovoljen prevzem],MATCH(Tabela_FAW[[#This Row],[Klasifikacija]],Tabela_glavno[Klasifikacija],0))</f>
        <v>DA</v>
      </c>
    </row>
    <row r="170" spans="1:7" ht="12.75" customHeight="1" x14ac:dyDescent="0.2">
      <c r="A170" s="22" t="s">
        <v>1903</v>
      </c>
      <c r="B170" s="22" t="s">
        <v>1904</v>
      </c>
      <c r="C170" s="22" t="s">
        <v>1905</v>
      </c>
      <c r="D170" s="22" t="str">
        <f>_xlfn.TEXTJOIN(" ",TRUE,LEFT(Tabela_FAW[[#This Row],[ŠIFRA]],2),RIGHT(LEFT(Tabela_FAW[[#This Row],[ŠIFRA]],4),2),RIGHT(LEFT(Tabela_FAW[[#This Row],[ŠIFRA]],6),2))</f>
        <v>12 01 17</v>
      </c>
      <c r="E170" s="22" t="str" cm="1">
        <f t="array" ref="E170">IF(INDEX(Tabela_seznam_klasifikacij[NEVAREN],MATCH(Tabela_FAW[[#This Row],[Klasifikacija_delna]],LEFT(Tabela_seznam_klasifikacij[Klasifikacijska številka],8),0))="DA",_xlfn.TEXTJOIN("",TRUE,Tabela_FAW[[#This Row],[Klasifikacija_delna]],"*"),Tabela_FAW[[#This Row],[Klasifikacija_delna]])</f>
        <v>12 01 17</v>
      </c>
      <c r="F170" s="22" t="str">
        <f>INDEX(Tabela_glavno[Zbiranje EKOL],MATCH(Tabela_FAW[[#This Row],[Klasifikacija]],Tabela_glavno[Klasifikacija],0))</f>
        <v>DA</v>
      </c>
      <c r="G170" s="22" t="str">
        <f>INDEX(Tabela_glavno[Dovoljen prevzem],MATCH(Tabela_FAW[[#This Row],[Klasifikacija]],Tabela_glavno[Klasifikacija],0))</f>
        <v>DA - NI ODSTRANJEVANJA</v>
      </c>
    </row>
    <row r="171" spans="1:7" ht="12.75" customHeight="1" x14ac:dyDescent="0.2">
      <c r="A171" s="22" t="s">
        <v>1906</v>
      </c>
      <c r="B171" s="22" t="s">
        <v>1907</v>
      </c>
      <c r="C171" s="22" t="s">
        <v>1700</v>
      </c>
      <c r="D171" s="22" t="str">
        <f>_xlfn.TEXTJOIN(" ",TRUE,LEFT(Tabela_FAW[[#This Row],[ŠIFRA]],2),RIGHT(LEFT(Tabela_FAW[[#This Row],[ŠIFRA]],4),2),RIGHT(LEFT(Tabela_FAW[[#This Row],[ŠIFRA]],6),2))</f>
        <v>12 01 18</v>
      </c>
      <c r="E171" s="22" t="str" cm="1">
        <f t="array" ref="E171">IF(INDEX(Tabela_seznam_klasifikacij[NEVAREN],MATCH(Tabela_FAW[[#This Row],[Klasifikacija_delna]],LEFT(Tabela_seznam_klasifikacij[Klasifikacijska številka],8),0))="DA",_xlfn.TEXTJOIN("",TRUE,Tabela_FAW[[#This Row],[Klasifikacija_delna]],"*"),Tabela_FAW[[#This Row],[Klasifikacija_delna]])</f>
        <v>12 01 18*</v>
      </c>
      <c r="F171" s="22" t="str">
        <f>INDEX(Tabela_glavno[Zbiranje EKOL],MATCH(Tabela_FAW[[#This Row],[Klasifikacija]],Tabela_glavno[Klasifikacija],0))</f>
        <v>DA</v>
      </c>
      <c r="G171" s="22" t="str">
        <f>INDEX(Tabela_glavno[Dovoljen prevzem],MATCH(Tabela_FAW[[#This Row],[Klasifikacija]],Tabela_glavno[Klasifikacija],0))</f>
        <v>DA</v>
      </c>
    </row>
    <row r="172" spans="1:7" ht="12.75" customHeight="1" x14ac:dyDescent="0.2">
      <c r="A172" s="22" t="s">
        <v>1908</v>
      </c>
      <c r="B172" s="22" t="s">
        <v>1907</v>
      </c>
      <c r="C172" s="22" t="s">
        <v>1634</v>
      </c>
      <c r="D172" s="22" t="str">
        <f>_xlfn.TEXTJOIN(" ",TRUE,LEFT(Tabela_FAW[[#This Row],[ŠIFRA]],2),RIGHT(LEFT(Tabela_FAW[[#This Row],[ŠIFRA]],4),2),RIGHT(LEFT(Tabela_FAW[[#This Row],[ŠIFRA]],6),2))</f>
        <v>12 01 18</v>
      </c>
      <c r="E172" s="22" t="str" cm="1">
        <f t="array" ref="E172">IF(INDEX(Tabela_seznam_klasifikacij[NEVAREN],MATCH(Tabela_FAW[[#This Row],[Klasifikacija_delna]],LEFT(Tabela_seznam_klasifikacij[Klasifikacijska številka],8),0))="DA",_xlfn.TEXTJOIN("",TRUE,Tabela_FAW[[#This Row],[Klasifikacija_delna]],"*"),Tabela_FAW[[#This Row],[Klasifikacija_delna]])</f>
        <v>12 01 18*</v>
      </c>
      <c r="F172" s="22" t="str">
        <f>INDEX(Tabela_glavno[Zbiranje EKOL],MATCH(Tabela_FAW[[#This Row],[Klasifikacija]],Tabela_glavno[Klasifikacija],0))</f>
        <v>DA</v>
      </c>
      <c r="G172" s="22" t="str">
        <f>INDEX(Tabela_glavno[Dovoljen prevzem],MATCH(Tabela_FAW[[#This Row],[Klasifikacija]],Tabela_glavno[Klasifikacija],0))</f>
        <v>DA</v>
      </c>
    </row>
    <row r="173" spans="1:7" ht="12.75" customHeight="1" x14ac:dyDescent="0.2">
      <c r="A173" s="22" t="s">
        <v>1909</v>
      </c>
      <c r="B173" s="22" t="s">
        <v>1910</v>
      </c>
      <c r="C173" s="22" t="s">
        <v>1911</v>
      </c>
      <c r="D173" s="22" t="str">
        <f>_xlfn.TEXTJOIN(" ",TRUE,LEFT(Tabela_FAW[[#This Row],[ŠIFRA]],2),RIGHT(LEFT(Tabela_FAW[[#This Row],[ŠIFRA]],4),2),RIGHT(LEFT(Tabela_FAW[[#This Row],[ŠIFRA]],6),2))</f>
        <v>12 01 20</v>
      </c>
      <c r="E173" s="22" t="str" cm="1">
        <f t="array" ref="E173">IF(INDEX(Tabela_seznam_klasifikacij[NEVAREN],MATCH(Tabela_FAW[[#This Row],[Klasifikacija_delna]],LEFT(Tabela_seznam_klasifikacij[Klasifikacijska številka],8),0))="DA",_xlfn.TEXTJOIN("",TRUE,Tabela_FAW[[#This Row],[Klasifikacija_delna]],"*"),Tabela_FAW[[#This Row],[Klasifikacija_delna]])</f>
        <v>12 01 20*</v>
      </c>
      <c r="F173" s="22" t="str">
        <f>INDEX(Tabela_glavno[Zbiranje EKOL],MATCH(Tabela_FAW[[#This Row],[Klasifikacija]],Tabela_glavno[Klasifikacija],0))</f>
        <v>DA</v>
      </c>
      <c r="G173" s="22" t="str">
        <f>INDEX(Tabela_glavno[Dovoljen prevzem],MATCH(Tabela_FAW[[#This Row],[Klasifikacija]],Tabela_glavno[Klasifikacija],0))</f>
        <v>DA</v>
      </c>
    </row>
    <row r="174" spans="1:7" ht="12.75" customHeight="1" x14ac:dyDescent="0.2">
      <c r="A174" s="22" t="s">
        <v>1912</v>
      </c>
      <c r="B174" s="22" t="s">
        <v>1913</v>
      </c>
      <c r="C174" s="22" t="s">
        <v>1727</v>
      </c>
      <c r="D174" s="22" t="str">
        <f>_xlfn.TEXTJOIN(" ",TRUE,LEFT(Tabela_FAW[[#This Row],[ŠIFRA]],2),RIGHT(LEFT(Tabela_FAW[[#This Row],[ŠIFRA]],4),2),RIGHT(LEFT(Tabela_FAW[[#This Row],[ŠIFRA]],6),2))</f>
        <v>12 01 21</v>
      </c>
      <c r="E174" s="22" t="str" cm="1">
        <f t="array" ref="E174">IF(INDEX(Tabela_seznam_klasifikacij[NEVAREN],MATCH(Tabela_FAW[[#This Row],[Klasifikacija_delna]],LEFT(Tabela_seznam_klasifikacij[Klasifikacijska številka],8),0))="DA",_xlfn.TEXTJOIN("",TRUE,Tabela_FAW[[#This Row],[Klasifikacija_delna]],"*"),Tabela_FAW[[#This Row],[Klasifikacija_delna]])</f>
        <v>12 01 21</v>
      </c>
      <c r="F174" s="22" t="str">
        <f>INDEX(Tabela_glavno[Zbiranje EKOL],MATCH(Tabela_FAW[[#This Row],[Klasifikacija]],Tabela_glavno[Klasifikacija],0))</f>
        <v>DA</v>
      </c>
      <c r="G174" s="22" t="str">
        <f>INDEX(Tabela_glavno[Dovoljen prevzem],MATCH(Tabela_FAW[[#This Row],[Klasifikacija]],Tabela_glavno[Klasifikacija],0))</f>
        <v>DA</v>
      </c>
    </row>
    <row r="175" spans="1:7" ht="12.75" customHeight="1" x14ac:dyDescent="0.2">
      <c r="A175" s="22" t="s">
        <v>1914</v>
      </c>
      <c r="B175" s="22" t="s">
        <v>1527</v>
      </c>
      <c r="C175" s="22" t="s">
        <v>1809</v>
      </c>
      <c r="D175" s="22" t="str">
        <f>_xlfn.TEXTJOIN(" ",TRUE,LEFT(Tabela_FAW[[#This Row],[ŠIFRA]],2),RIGHT(LEFT(Tabela_FAW[[#This Row],[ŠIFRA]],4),2),RIGHT(LEFT(Tabela_FAW[[#This Row],[ŠIFRA]],6),2))</f>
        <v>12 01 99</v>
      </c>
      <c r="E175" s="22" t="str" cm="1">
        <f t="array" ref="E175">IF(INDEX(Tabela_seznam_klasifikacij[NEVAREN],MATCH(Tabela_FAW[[#This Row],[Klasifikacija_delna]],LEFT(Tabela_seznam_klasifikacij[Klasifikacijska številka],8),0))="DA",_xlfn.TEXTJOIN("",TRUE,Tabela_FAW[[#This Row],[Klasifikacija_delna]],"*"),Tabela_FAW[[#This Row],[Klasifikacija_delna]])</f>
        <v>12 01 99</v>
      </c>
      <c r="F175" s="22" t="str">
        <f>INDEX(Tabela_glavno[Zbiranje EKOL],MATCH(Tabela_FAW[[#This Row],[Klasifikacija]],Tabela_glavno[Klasifikacija],0))</f>
        <v>DA</v>
      </c>
      <c r="G175" s="22" t="str">
        <f>INDEX(Tabela_glavno[Dovoljen prevzem],MATCH(Tabela_FAW[[#This Row],[Klasifikacija]],Tabela_glavno[Klasifikacija],0))</f>
        <v>DA - NI ODSTRANJEVANJA</v>
      </c>
    </row>
    <row r="176" spans="1:7" ht="12.75" customHeight="1" x14ac:dyDescent="0.2">
      <c r="A176" s="22" t="s">
        <v>1915</v>
      </c>
      <c r="B176" s="22" t="s">
        <v>1916</v>
      </c>
      <c r="C176" s="22" t="s">
        <v>1917</v>
      </c>
      <c r="D176" s="22" t="str">
        <f>_xlfn.TEXTJOIN(" ",TRUE,LEFT(Tabela_FAW[[#This Row],[ŠIFRA]],2),RIGHT(LEFT(Tabela_FAW[[#This Row],[ŠIFRA]],4),2),RIGHT(LEFT(Tabela_FAW[[#This Row],[ŠIFRA]],6),2))</f>
        <v>12 03 01</v>
      </c>
      <c r="E176" s="22" t="str" cm="1">
        <f t="array" ref="E176">IF(INDEX(Tabela_seznam_klasifikacij[NEVAREN],MATCH(Tabela_FAW[[#This Row],[Klasifikacija_delna]],LEFT(Tabela_seznam_klasifikacij[Klasifikacijska številka],8),0))="DA",_xlfn.TEXTJOIN("",TRUE,Tabela_FAW[[#This Row],[Klasifikacija_delna]],"*"),Tabela_FAW[[#This Row],[Klasifikacija_delna]])</f>
        <v>12 03 01*</v>
      </c>
      <c r="F176" s="22" t="str">
        <f>INDEX(Tabela_glavno[Zbiranje EKOL],MATCH(Tabela_FAW[[#This Row],[Klasifikacija]],Tabela_glavno[Klasifikacija],0))</f>
        <v>DA</v>
      </c>
      <c r="G176" s="22" t="str">
        <f>INDEX(Tabela_glavno[Dovoljen prevzem],MATCH(Tabela_FAW[[#This Row],[Klasifikacija]],Tabela_glavno[Klasifikacija],0))</f>
        <v>DA</v>
      </c>
    </row>
    <row r="177" spans="1:7" ht="12.75" customHeight="1" x14ac:dyDescent="0.2">
      <c r="A177" s="22" t="s">
        <v>1918</v>
      </c>
      <c r="B177" s="22" t="s">
        <v>1916</v>
      </c>
      <c r="C177" s="22" t="s">
        <v>1919</v>
      </c>
      <c r="D177" s="22" t="str">
        <f>_xlfn.TEXTJOIN(" ",TRUE,LEFT(Tabela_FAW[[#This Row],[ŠIFRA]],2),RIGHT(LEFT(Tabela_FAW[[#This Row],[ŠIFRA]],4),2),RIGHT(LEFT(Tabela_FAW[[#This Row],[ŠIFRA]],6),2))</f>
        <v>12 03 01</v>
      </c>
      <c r="E177" s="22" t="str" cm="1">
        <f t="array" ref="E177">IF(INDEX(Tabela_seznam_klasifikacij[NEVAREN],MATCH(Tabela_FAW[[#This Row],[Klasifikacija_delna]],LEFT(Tabela_seznam_klasifikacij[Klasifikacijska številka],8),0))="DA",_xlfn.TEXTJOIN("",TRUE,Tabela_FAW[[#This Row],[Klasifikacija_delna]],"*"),Tabela_FAW[[#This Row],[Klasifikacija_delna]])</f>
        <v>12 03 01*</v>
      </c>
      <c r="F177" s="22" t="str">
        <f>INDEX(Tabela_glavno[Zbiranje EKOL],MATCH(Tabela_FAW[[#This Row],[Klasifikacija]],Tabela_glavno[Klasifikacija],0))</f>
        <v>DA</v>
      </c>
      <c r="G177" s="22" t="str">
        <f>INDEX(Tabela_glavno[Dovoljen prevzem],MATCH(Tabela_FAW[[#This Row],[Klasifikacija]],Tabela_glavno[Klasifikacija],0))</f>
        <v>DA</v>
      </c>
    </row>
    <row r="178" spans="1:7" ht="12.75" customHeight="1" x14ac:dyDescent="0.2">
      <c r="A178" s="22" t="s">
        <v>1920</v>
      </c>
      <c r="B178" s="22" t="s">
        <v>1916</v>
      </c>
      <c r="C178" s="22" t="s">
        <v>1919</v>
      </c>
      <c r="D178" s="22" t="str">
        <f>_xlfn.TEXTJOIN(" ",TRUE,LEFT(Tabela_FAW[[#This Row],[ŠIFRA]],2),RIGHT(LEFT(Tabela_FAW[[#This Row],[ŠIFRA]],4),2),RIGHT(LEFT(Tabela_FAW[[#This Row],[ŠIFRA]],6),2))</f>
        <v>12 03 01</v>
      </c>
      <c r="E178" s="22" t="str" cm="1">
        <f t="array" ref="E178">IF(INDEX(Tabela_seznam_klasifikacij[NEVAREN],MATCH(Tabela_FAW[[#This Row],[Klasifikacija_delna]],LEFT(Tabela_seznam_klasifikacij[Klasifikacijska številka],8),0))="DA",_xlfn.TEXTJOIN("",TRUE,Tabela_FAW[[#This Row],[Klasifikacija_delna]],"*"),Tabela_FAW[[#This Row],[Klasifikacija_delna]])</f>
        <v>12 03 01*</v>
      </c>
      <c r="F178" s="22" t="str">
        <f>INDEX(Tabela_glavno[Zbiranje EKOL],MATCH(Tabela_FAW[[#This Row],[Klasifikacija]],Tabela_glavno[Klasifikacija],0))</f>
        <v>DA</v>
      </c>
      <c r="G178" s="22" t="str">
        <f>INDEX(Tabela_glavno[Dovoljen prevzem],MATCH(Tabela_FAW[[#This Row],[Klasifikacija]],Tabela_glavno[Klasifikacija],0))</f>
        <v>DA</v>
      </c>
    </row>
    <row r="179" spans="1:7" ht="12.75" customHeight="1" x14ac:dyDescent="0.2">
      <c r="A179" s="22" t="s">
        <v>1921</v>
      </c>
      <c r="B179" s="22" t="s">
        <v>1922</v>
      </c>
      <c r="C179" s="22" t="s">
        <v>1923</v>
      </c>
      <c r="D179" s="22" t="str">
        <f>_xlfn.TEXTJOIN(" ",TRUE,LEFT(Tabela_FAW[[#This Row],[ŠIFRA]],2),RIGHT(LEFT(Tabela_FAW[[#This Row],[ŠIFRA]],4),2),RIGHT(LEFT(Tabela_FAW[[#This Row],[ŠIFRA]],6),2))</f>
        <v>13 01 10</v>
      </c>
      <c r="E179" s="22" t="str" cm="1">
        <f t="array" ref="E179">IF(INDEX(Tabela_seznam_klasifikacij[NEVAREN],MATCH(Tabela_FAW[[#This Row],[Klasifikacija_delna]],LEFT(Tabela_seznam_klasifikacij[Klasifikacijska številka],8),0))="DA",_xlfn.TEXTJOIN("",TRUE,Tabela_FAW[[#This Row],[Klasifikacija_delna]],"*"),Tabela_FAW[[#This Row],[Klasifikacija_delna]])</f>
        <v>13 01 10*</v>
      </c>
      <c r="F179" s="22" t="str">
        <f>INDEX(Tabela_glavno[Zbiranje EKOL],MATCH(Tabela_FAW[[#This Row],[Klasifikacija]],Tabela_glavno[Klasifikacija],0))</f>
        <v>DA</v>
      </c>
      <c r="G179" s="22" t="str">
        <f>INDEX(Tabela_glavno[Dovoljen prevzem],MATCH(Tabela_FAW[[#This Row],[Klasifikacija]],Tabela_glavno[Klasifikacija],0))</f>
        <v>DA - NI ODSTRANJEVANJA</v>
      </c>
    </row>
    <row r="180" spans="1:7" ht="12.75" customHeight="1" x14ac:dyDescent="0.2">
      <c r="A180" s="22" t="s">
        <v>1924</v>
      </c>
      <c r="B180" s="22" t="s">
        <v>1922</v>
      </c>
      <c r="C180" s="22" t="s">
        <v>1923</v>
      </c>
      <c r="D180" s="22" t="str">
        <f>_xlfn.TEXTJOIN(" ",TRUE,LEFT(Tabela_FAW[[#This Row],[ŠIFRA]],2),RIGHT(LEFT(Tabela_FAW[[#This Row],[ŠIFRA]],4),2),RIGHT(LEFT(Tabela_FAW[[#This Row],[ŠIFRA]],6),2))</f>
        <v>13 01 10</v>
      </c>
      <c r="E180" s="22" t="str" cm="1">
        <f t="array" ref="E180">IF(INDEX(Tabela_seznam_klasifikacij[NEVAREN],MATCH(Tabela_FAW[[#This Row],[Klasifikacija_delna]],LEFT(Tabela_seznam_klasifikacij[Klasifikacijska številka],8),0))="DA",_xlfn.TEXTJOIN("",TRUE,Tabela_FAW[[#This Row],[Klasifikacija_delna]],"*"),Tabela_FAW[[#This Row],[Klasifikacija_delna]])</f>
        <v>13 01 10*</v>
      </c>
      <c r="F180" s="22" t="str">
        <f>INDEX(Tabela_glavno[Zbiranje EKOL],MATCH(Tabela_FAW[[#This Row],[Klasifikacija]],Tabela_glavno[Klasifikacija],0))</f>
        <v>DA</v>
      </c>
      <c r="G180" s="22" t="str">
        <f>INDEX(Tabela_glavno[Dovoljen prevzem],MATCH(Tabela_FAW[[#This Row],[Klasifikacija]],Tabela_glavno[Klasifikacija],0))</f>
        <v>DA - NI ODSTRANJEVANJA</v>
      </c>
    </row>
    <row r="181" spans="1:7" ht="12.75" customHeight="1" x14ac:dyDescent="0.2">
      <c r="A181" s="22" t="s">
        <v>1925</v>
      </c>
      <c r="B181" s="22" t="s">
        <v>1922</v>
      </c>
      <c r="C181" s="22" t="s">
        <v>1923</v>
      </c>
      <c r="D181" s="22" t="str">
        <f>_xlfn.TEXTJOIN(" ",TRUE,LEFT(Tabela_FAW[[#This Row],[ŠIFRA]],2),RIGHT(LEFT(Tabela_FAW[[#This Row],[ŠIFRA]],4),2),RIGHT(LEFT(Tabela_FAW[[#This Row],[ŠIFRA]],6),2))</f>
        <v>13 01 10</v>
      </c>
      <c r="E181" s="22" t="str" cm="1">
        <f t="array" ref="E181">IF(INDEX(Tabela_seznam_klasifikacij[NEVAREN],MATCH(Tabela_FAW[[#This Row],[Klasifikacija_delna]],LEFT(Tabela_seznam_klasifikacij[Klasifikacijska številka],8),0))="DA",_xlfn.TEXTJOIN("",TRUE,Tabela_FAW[[#This Row],[Klasifikacija_delna]],"*"),Tabela_FAW[[#This Row],[Klasifikacija_delna]])</f>
        <v>13 01 10*</v>
      </c>
      <c r="F181" s="22" t="str">
        <f>INDEX(Tabela_glavno[Zbiranje EKOL],MATCH(Tabela_FAW[[#This Row],[Klasifikacija]],Tabela_glavno[Klasifikacija],0))</f>
        <v>DA</v>
      </c>
      <c r="G181" s="22" t="str">
        <f>INDEX(Tabela_glavno[Dovoljen prevzem],MATCH(Tabela_FAW[[#This Row],[Klasifikacija]],Tabela_glavno[Klasifikacija],0))</f>
        <v>DA - NI ODSTRANJEVANJA</v>
      </c>
    </row>
    <row r="182" spans="1:7" ht="12.75" customHeight="1" x14ac:dyDescent="0.2">
      <c r="A182" s="22" t="s">
        <v>1926</v>
      </c>
      <c r="B182" s="22" t="s">
        <v>1922</v>
      </c>
      <c r="C182" s="22" t="s">
        <v>1923</v>
      </c>
      <c r="D182" s="22" t="str">
        <f>_xlfn.TEXTJOIN(" ",TRUE,LEFT(Tabela_FAW[[#This Row],[ŠIFRA]],2),RIGHT(LEFT(Tabela_FAW[[#This Row],[ŠIFRA]],4),2),RIGHT(LEFT(Tabela_FAW[[#This Row],[ŠIFRA]],6),2))</f>
        <v>13 01 10</v>
      </c>
      <c r="E182" s="22" t="str" cm="1">
        <f t="array" ref="E182">IF(INDEX(Tabela_seznam_klasifikacij[NEVAREN],MATCH(Tabela_FAW[[#This Row],[Klasifikacija_delna]],LEFT(Tabela_seznam_klasifikacij[Klasifikacijska številka],8),0))="DA",_xlfn.TEXTJOIN("",TRUE,Tabela_FAW[[#This Row],[Klasifikacija_delna]],"*"),Tabela_FAW[[#This Row],[Klasifikacija_delna]])</f>
        <v>13 01 10*</v>
      </c>
      <c r="F182" s="22" t="str">
        <f>INDEX(Tabela_glavno[Zbiranje EKOL],MATCH(Tabela_FAW[[#This Row],[Klasifikacija]],Tabela_glavno[Klasifikacija],0))</f>
        <v>DA</v>
      </c>
      <c r="G182" s="22" t="str">
        <f>INDEX(Tabela_glavno[Dovoljen prevzem],MATCH(Tabela_FAW[[#This Row],[Klasifikacija]],Tabela_glavno[Klasifikacija],0))</f>
        <v>DA - NI ODSTRANJEVANJA</v>
      </c>
    </row>
    <row r="183" spans="1:7" ht="12.75" customHeight="1" x14ac:dyDescent="0.2">
      <c r="A183" s="22" t="s">
        <v>1927</v>
      </c>
      <c r="B183" s="22" t="s">
        <v>1928</v>
      </c>
      <c r="C183" s="22" t="s">
        <v>1923</v>
      </c>
      <c r="D183" s="22" t="str">
        <f>_xlfn.TEXTJOIN(" ",TRUE,LEFT(Tabela_FAW[[#This Row],[ŠIFRA]],2),RIGHT(LEFT(Tabela_FAW[[#This Row],[ŠIFRA]],4),2),RIGHT(LEFT(Tabela_FAW[[#This Row],[ŠIFRA]],6),2))</f>
        <v>13 01 11</v>
      </c>
      <c r="E183" s="22" t="str" cm="1">
        <f t="array" ref="E183">IF(INDEX(Tabela_seznam_klasifikacij[NEVAREN],MATCH(Tabela_FAW[[#This Row],[Klasifikacija_delna]],LEFT(Tabela_seznam_klasifikacij[Klasifikacijska številka],8),0))="DA",_xlfn.TEXTJOIN("",TRUE,Tabela_FAW[[#This Row],[Klasifikacija_delna]],"*"),Tabela_FAW[[#This Row],[Klasifikacija_delna]])</f>
        <v>13 01 11*</v>
      </c>
      <c r="F183" s="22" t="str">
        <f>INDEX(Tabela_glavno[Zbiranje EKOL],MATCH(Tabela_FAW[[#This Row],[Klasifikacija]],Tabela_glavno[Klasifikacija],0))</f>
        <v>DA</v>
      </c>
      <c r="G183" s="22" t="str">
        <f>INDEX(Tabela_glavno[Dovoljen prevzem],MATCH(Tabela_FAW[[#This Row],[Klasifikacija]],Tabela_glavno[Klasifikacija],0))</f>
        <v>DA - NI ODSTRANJEVANJA</v>
      </c>
    </row>
    <row r="184" spans="1:7" ht="12.75" customHeight="1" x14ac:dyDescent="0.2">
      <c r="A184" s="22" t="s">
        <v>1929</v>
      </c>
      <c r="B184" s="22" t="s">
        <v>1928</v>
      </c>
      <c r="C184" s="22" t="s">
        <v>1923</v>
      </c>
      <c r="D184" s="22" t="str">
        <f>_xlfn.TEXTJOIN(" ",TRUE,LEFT(Tabela_FAW[[#This Row],[ŠIFRA]],2),RIGHT(LEFT(Tabela_FAW[[#This Row],[ŠIFRA]],4),2),RIGHT(LEFT(Tabela_FAW[[#This Row],[ŠIFRA]],6),2))</f>
        <v>13 01 11</v>
      </c>
      <c r="E184" s="22" t="str" cm="1">
        <f t="array" ref="E184">IF(INDEX(Tabela_seznam_klasifikacij[NEVAREN],MATCH(Tabela_FAW[[#This Row],[Klasifikacija_delna]],LEFT(Tabela_seznam_klasifikacij[Klasifikacijska številka],8),0))="DA",_xlfn.TEXTJOIN("",TRUE,Tabela_FAW[[#This Row],[Klasifikacija_delna]],"*"),Tabela_FAW[[#This Row],[Klasifikacija_delna]])</f>
        <v>13 01 11*</v>
      </c>
      <c r="F184" s="22" t="str">
        <f>INDEX(Tabela_glavno[Zbiranje EKOL],MATCH(Tabela_FAW[[#This Row],[Klasifikacija]],Tabela_glavno[Klasifikacija],0))</f>
        <v>DA</v>
      </c>
      <c r="G184" s="22" t="str">
        <f>INDEX(Tabela_glavno[Dovoljen prevzem],MATCH(Tabela_FAW[[#This Row],[Klasifikacija]],Tabela_glavno[Klasifikacija],0))</f>
        <v>DA - NI ODSTRANJEVANJA</v>
      </c>
    </row>
    <row r="185" spans="1:7" ht="12.75" customHeight="1" x14ac:dyDescent="0.2">
      <c r="A185" s="22" t="s">
        <v>1930</v>
      </c>
      <c r="B185" s="22" t="s">
        <v>1931</v>
      </c>
      <c r="C185" s="22" t="s">
        <v>1923</v>
      </c>
      <c r="D185" s="22" t="str">
        <f>_xlfn.TEXTJOIN(" ",TRUE,LEFT(Tabela_FAW[[#This Row],[ŠIFRA]],2),RIGHT(LEFT(Tabela_FAW[[#This Row],[ŠIFRA]],4),2),RIGHT(LEFT(Tabela_FAW[[#This Row],[ŠIFRA]],6),2))</f>
        <v>13 01 13</v>
      </c>
      <c r="E185" s="22" t="str" cm="1">
        <f t="array" ref="E185">IF(INDEX(Tabela_seznam_klasifikacij[NEVAREN],MATCH(Tabela_FAW[[#This Row],[Klasifikacija_delna]],LEFT(Tabela_seznam_klasifikacij[Klasifikacijska številka],8),0))="DA",_xlfn.TEXTJOIN("",TRUE,Tabela_FAW[[#This Row],[Klasifikacija_delna]],"*"),Tabela_FAW[[#This Row],[Klasifikacija_delna]])</f>
        <v>13 01 13*</v>
      </c>
      <c r="F185" s="22" t="str">
        <f>INDEX(Tabela_glavno[Zbiranje EKOL],MATCH(Tabela_FAW[[#This Row],[Klasifikacija]],Tabela_glavno[Klasifikacija],0))</f>
        <v>DA</v>
      </c>
      <c r="G185" s="22" t="str">
        <f>INDEX(Tabela_glavno[Dovoljen prevzem],MATCH(Tabela_FAW[[#This Row],[Klasifikacija]],Tabela_glavno[Klasifikacija],0))</f>
        <v>DA - NI ODSTRANJEVANJA</v>
      </c>
    </row>
    <row r="186" spans="1:7" ht="12.75" customHeight="1" x14ac:dyDescent="0.2">
      <c r="A186" s="22" t="s">
        <v>1932</v>
      </c>
      <c r="B186" s="22" t="s">
        <v>1933</v>
      </c>
      <c r="C186" s="22" t="s">
        <v>1934</v>
      </c>
      <c r="D186" s="22" t="str">
        <f>_xlfn.TEXTJOIN(" ",TRUE,LEFT(Tabela_FAW[[#This Row],[ŠIFRA]],2),RIGHT(LEFT(Tabela_FAW[[#This Row],[ŠIFRA]],4),2),RIGHT(LEFT(Tabela_FAW[[#This Row],[ŠIFRA]],6),2))</f>
        <v>13 02 04</v>
      </c>
      <c r="E186" s="22" t="str" cm="1">
        <f t="array" ref="E186">IF(INDEX(Tabela_seznam_klasifikacij[NEVAREN],MATCH(Tabela_FAW[[#This Row],[Klasifikacija_delna]],LEFT(Tabela_seznam_klasifikacij[Klasifikacijska številka],8),0))="DA",_xlfn.TEXTJOIN("",TRUE,Tabela_FAW[[#This Row],[Klasifikacija_delna]],"*"),Tabela_FAW[[#This Row],[Klasifikacija_delna]])</f>
        <v>13 02 04*</v>
      </c>
      <c r="F186" s="22" t="str">
        <f>INDEX(Tabela_glavno[Zbiranje EKOL],MATCH(Tabela_FAW[[#This Row],[Klasifikacija]],Tabela_glavno[Klasifikacija],0))</f>
        <v>NE</v>
      </c>
      <c r="G186" s="22" t="str">
        <f>INDEX(Tabela_glavno[Dovoljen prevzem],MATCH(Tabela_FAW[[#This Row],[Klasifikacija]],Tabela_glavno[Klasifikacija],0))</f>
        <v>NE</v>
      </c>
    </row>
    <row r="187" spans="1:7" ht="12.75" customHeight="1" x14ac:dyDescent="0.2">
      <c r="A187" s="22" t="s">
        <v>1935</v>
      </c>
      <c r="B187" s="22" t="s">
        <v>1936</v>
      </c>
      <c r="C187" s="22" t="s">
        <v>1923</v>
      </c>
      <c r="D187" s="22" t="str">
        <f>_xlfn.TEXTJOIN(" ",TRUE,LEFT(Tabela_FAW[[#This Row],[ŠIFRA]],2),RIGHT(LEFT(Tabela_FAW[[#This Row],[ŠIFRA]],4),2),RIGHT(LEFT(Tabela_FAW[[#This Row],[ŠIFRA]],6),2))</f>
        <v>13 02 05</v>
      </c>
      <c r="E187" s="22" t="str" cm="1">
        <f t="array" ref="E187">IF(INDEX(Tabela_seznam_klasifikacij[NEVAREN],MATCH(Tabela_FAW[[#This Row],[Klasifikacija_delna]],LEFT(Tabela_seznam_klasifikacij[Klasifikacijska številka],8),0))="DA",_xlfn.TEXTJOIN("",TRUE,Tabela_FAW[[#This Row],[Klasifikacija_delna]],"*"),Tabela_FAW[[#This Row],[Klasifikacija_delna]])</f>
        <v>13 02 05*</v>
      </c>
      <c r="F187" s="22" t="str">
        <f>INDEX(Tabela_glavno[Zbiranje EKOL],MATCH(Tabela_FAW[[#This Row],[Klasifikacija]],Tabela_glavno[Klasifikacija],0))</f>
        <v>DA</v>
      </c>
      <c r="G187" s="22" t="str">
        <f>INDEX(Tabela_glavno[Dovoljen prevzem],MATCH(Tabela_FAW[[#This Row],[Klasifikacija]],Tabela_glavno[Klasifikacija],0))</f>
        <v>DA</v>
      </c>
    </row>
    <row r="188" spans="1:7" ht="12.75" customHeight="1" x14ac:dyDescent="0.2">
      <c r="A188" s="22" t="s">
        <v>1937</v>
      </c>
      <c r="B188" s="22" t="s">
        <v>1936</v>
      </c>
      <c r="C188" s="22" t="s">
        <v>1938</v>
      </c>
      <c r="D188" s="22" t="str">
        <f>_xlfn.TEXTJOIN(" ",TRUE,LEFT(Tabela_FAW[[#This Row],[ŠIFRA]],2),RIGHT(LEFT(Tabela_FAW[[#This Row],[ŠIFRA]],4),2),RIGHT(LEFT(Tabela_FAW[[#This Row],[ŠIFRA]],6),2))</f>
        <v>13 02 05</v>
      </c>
      <c r="E188" s="22" t="str" cm="1">
        <f t="array" ref="E188">IF(INDEX(Tabela_seznam_klasifikacij[NEVAREN],MATCH(Tabela_FAW[[#This Row],[Klasifikacija_delna]],LEFT(Tabela_seznam_klasifikacij[Klasifikacijska številka],8),0))="DA",_xlfn.TEXTJOIN("",TRUE,Tabela_FAW[[#This Row],[Klasifikacija_delna]],"*"),Tabela_FAW[[#This Row],[Klasifikacija_delna]])</f>
        <v>13 02 05*</v>
      </c>
      <c r="F188" s="22" t="str">
        <f>INDEX(Tabela_glavno[Zbiranje EKOL],MATCH(Tabela_FAW[[#This Row],[Klasifikacija]],Tabela_glavno[Klasifikacija],0))</f>
        <v>DA</v>
      </c>
      <c r="G188" s="22" t="str">
        <f>INDEX(Tabela_glavno[Dovoljen prevzem],MATCH(Tabela_FAW[[#This Row],[Klasifikacija]],Tabela_glavno[Klasifikacija],0))</f>
        <v>DA</v>
      </c>
    </row>
    <row r="189" spans="1:7" ht="12.75" customHeight="1" x14ac:dyDescent="0.2">
      <c r="A189" s="22" t="s">
        <v>1939</v>
      </c>
      <c r="B189" s="22" t="s">
        <v>1936</v>
      </c>
      <c r="C189" s="22" t="s">
        <v>1923</v>
      </c>
      <c r="D189" s="22" t="str">
        <f>_xlfn.TEXTJOIN(" ",TRUE,LEFT(Tabela_FAW[[#This Row],[ŠIFRA]],2),RIGHT(LEFT(Tabela_FAW[[#This Row],[ŠIFRA]],4),2),RIGHT(LEFT(Tabela_FAW[[#This Row],[ŠIFRA]],6),2))</f>
        <v>13 02 05</v>
      </c>
      <c r="E189" s="22" t="str" cm="1">
        <f t="array" ref="E189">IF(INDEX(Tabela_seznam_klasifikacij[NEVAREN],MATCH(Tabela_FAW[[#This Row],[Klasifikacija_delna]],LEFT(Tabela_seznam_klasifikacij[Klasifikacijska številka],8),0))="DA",_xlfn.TEXTJOIN("",TRUE,Tabela_FAW[[#This Row],[Klasifikacija_delna]],"*"),Tabela_FAW[[#This Row],[Klasifikacija_delna]])</f>
        <v>13 02 05*</v>
      </c>
      <c r="F189" s="22" t="str">
        <f>INDEX(Tabela_glavno[Zbiranje EKOL],MATCH(Tabela_FAW[[#This Row],[Klasifikacija]],Tabela_glavno[Klasifikacija],0))</f>
        <v>DA</v>
      </c>
      <c r="G189" s="22" t="str">
        <f>INDEX(Tabela_glavno[Dovoljen prevzem],MATCH(Tabela_FAW[[#This Row],[Klasifikacija]],Tabela_glavno[Klasifikacija],0))</f>
        <v>DA</v>
      </c>
    </row>
    <row r="190" spans="1:7" ht="12.75" customHeight="1" x14ac:dyDescent="0.2">
      <c r="A190" s="22" t="s">
        <v>1940</v>
      </c>
      <c r="B190" s="22" t="s">
        <v>1936</v>
      </c>
      <c r="C190" s="22" t="s">
        <v>1923</v>
      </c>
      <c r="D190" s="22" t="str">
        <f>_xlfn.TEXTJOIN(" ",TRUE,LEFT(Tabela_FAW[[#This Row],[ŠIFRA]],2),RIGHT(LEFT(Tabela_FAW[[#This Row],[ŠIFRA]],4),2),RIGHT(LEFT(Tabela_FAW[[#This Row],[ŠIFRA]],6),2))</f>
        <v>13 02 05</v>
      </c>
      <c r="E190" s="22" t="str" cm="1">
        <f t="array" ref="E190">IF(INDEX(Tabela_seznam_klasifikacij[NEVAREN],MATCH(Tabela_FAW[[#This Row],[Klasifikacija_delna]],LEFT(Tabela_seznam_klasifikacij[Klasifikacijska številka],8),0))="DA",_xlfn.TEXTJOIN("",TRUE,Tabela_FAW[[#This Row],[Klasifikacija_delna]],"*"),Tabela_FAW[[#This Row],[Klasifikacija_delna]])</f>
        <v>13 02 05*</v>
      </c>
      <c r="F190" s="22" t="str">
        <f>INDEX(Tabela_glavno[Zbiranje EKOL],MATCH(Tabela_FAW[[#This Row],[Klasifikacija]],Tabela_glavno[Klasifikacija],0))</f>
        <v>DA</v>
      </c>
      <c r="G190" s="22" t="str">
        <f>INDEX(Tabela_glavno[Dovoljen prevzem],MATCH(Tabela_FAW[[#This Row],[Klasifikacija]],Tabela_glavno[Klasifikacija],0))</f>
        <v>DA</v>
      </c>
    </row>
    <row r="191" spans="1:7" ht="12.75" customHeight="1" x14ac:dyDescent="0.2">
      <c r="A191" s="22" t="s">
        <v>1941</v>
      </c>
      <c r="B191" s="22" t="s">
        <v>1942</v>
      </c>
      <c r="C191" s="22" t="s">
        <v>1923</v>
      </c>
      <c r="D191" s="22" t="str">
        <f>_xlfn.TEXTJOIN(" ",TRUE,LEFT(Tabela_FAW[[#This Row],[ŠIFRA]],2),RIGHT(LEFT(Tabela_FAW[[#This Row],[ŠIFRA]],4),2),RIGHT(LEFT(Tabela_FAW[[#This Row],[ŠIFRA]],6),2))</f>
        <v>13 02 06</v>
      </c>
      <c r="E191" s="22" t="str" cm="1">
        <f t="array" ref="E191">IF(INDEX(Tabela_seznam_klasifikacij[NEVAREN],MATCH(Tabela_FAW[[#This Row],[Klasifikacija_delna]],LEFT(Tabela_seznam_klasifikacij[Klasifikacijska številka],8),0))="DA",_xlfn.TEXTJOIN("",TRUE,Tabela_FAW[[#This Row],[Klasifikacija_delna]],"*"),Tabela_FAW[[#This Row],[Klasifikacija_delna]])</f>
        <v>13 02 06*</v>
      </c>
      <c r="F191" s="22" t="str">
        <f>INDEX(Tabela_glavno[Zbiranje EKOL],MATCH(Tabela_FAW[[#This Row],[Klasifikacija]],Tabela_glavno[Klasifikacija],0))</f>
        <v>DA</v>
      </c>
      <c r="G191" s="22" t="str">
        <f>INDEX(Tabela_glavno[Dovoljen prevzem],MATCH(Tabela_FAW[[#This Row],[Klasifikacija]],Tabela_glavno[Klasifikacija],0))</f>
        <v>DA - NI ODSTRANJEVANJA</v>
      </c>
    </row>
    <row r="192" spans="1:7" ht="12.75" customHeight="1" x14ac:dyDescent="0.2">
      <c r="A192" s="22" t="s">
        <v>1943</v>
      </c>
      <c r="B192" s="22" t="s">
        <v>1944</v>
      </c>
      <c r="D192" s="22" t="str">
        <f>_xlfn.TEXTJOIN(" ",TRUE,LEFT(Tabela_FAW[[#This Row],[ŠIFRA]],2),RIGHT(LEFT(Tabela_FAW[[#This Row],[ŠIFRA]],4),2),RIGHT(LEFT(Tabela_FAW[[#This Row],[ŠIFRA]],6),2))</f>
        <v>13 02 06</v>
      </c>
      <c r="E192" s="22" t="str" cm="1">
        <f t="array" ref="E192">IF(INDEX(Tabela_seznam_klasifikacij[NEVAREN],MATCH(Tabela_FAW[[#This Row],[Klasifikacija_delna]],LEFT(Tabela_seznam_klasifikacij[Klasifikacijska številka],8),0))="DA",_xlfn.TEXTJOIN("",TRUE,Tabela_FAW[[#This Row],[Klasifikacija_delna]],"*"),Tabela_FAW[[#This Row],[Klasifikacija_delna]])</f>
        <v>13 02 06*</v>
      </c>
      <c r="F192" s="22" t="str">
        <f>INDEX(Tabela_glavno[Zbiranje EKOL],MATCH(Tabela_FAW[[#This Row],[Klasifikacija]],Tabela_glavno[Klasifikacija],0))</f>
        <v>DA</v>
      </c>
      <c r="G192" s="22" t="str">
        <f>INDEX(Tabela_glavno[Dovoljen prevzem],MATCH(Tabela_FAW[[#This Row],[Klasifikacija]],Tabela_glavno[Klasifikacija],0))</f>
        <v>DA - NI ODSTRANJEVANJA</v>
      </c>
    </row>
    <row r="193" spans="1:7" ht="12.75" customHeight="1" x14ac:dyDescent="0.2">
      <c r="A193" s="22" t="s">
        <v>1945</v>
      </c>
      <c r="B193" s="22" t="s">
        <v>1946</v>
      </c>
      <c r="C193" s="22" t="s">
        <v>1934</v>
      </c>
      <c r="D193" s="22" t="str">
        <f>_xlfn.TEXTJOIN(" ",TRUE,LEFT(Tabela_FAW[[#This Row],[ŠIFRA]],2),RIGHT(LEFT(Tabela_FAW[[#This Row],[ŠIFRA]],4),2),RIGHT(LEFT(Tabela_FAW[[#This Row],[ŠIFRA]],6),2))</f>
        <v>13 02 07</v>
      </c>
      <c r="E193" s="22" t="str" cm="1">
        <f t="array" ref="E193">IF(INDEX(Tabela_seznam_klasifikacij[NEVAREN],MATCH(Tabela_FAW[[#This Row],[Klasifikacija_delna]],LEFT(Tabela_seznam_klasifikacij[Klasifikacijska številka],8),0))="DA",_xlfn.TEXTJOIN("",TRUE,Tabela_FAW[[#This Row],[Klasifikacija_delna]],"*"),Tabela_FAW[[#This Row],[Klasifikacija_delna]])</f>
        <v>13 02 07*</v>
      </c>
      <c r="F193" s="22" t="str">
        <f>INDEX(Tabela_glavno[Zbiranje EKOL],MATCH(Tabela_FAW[[#This Row],[Klasifikacija]],Tabela_glavno[Klasifikacija],0))</f>
        <v>NE</v>
      </c>
      <c r="G193" s="22" t="str">
        <f>INDEX(Tabela_glavno[Dovoljen prevzem],MATCH(Tabela_FAW[[#This Row],[Klasifikacija]],Tabela_glavno[Klasifikacija],0))</f>
        <v>NE</v>
      </c>
    </row>
    <row r="194" spans="1:7" ht="12.75" customHeight="1" x14ac:dyDescent="0.2">
      <c r="A194" s="22" t="s">
        <v>1947</v>
      </c>
      <c r="B194" s="22" t="s">
        <v>1948</v>
      </c>
      <c r="C194" s="22" t="s">
        <v>1923</v>
      </c>
      <c r="D194" s="22" t="str">
        <f>_xlfn.TEXTJOIN(" ",TRUE,LEFT(Tabela_FAW[[#This Row],[ŠIFRA]],2),RIGHT(LEFT(Tabela_FAW[[#This Row],[ŠIFRA]],4),2),RIGHT(LEFT(Tabela_FAW[[#This Row],[ŠIFRA]],6),2))</f>
        <v>13 02 08</v>
      </c>
      <c r="E194" s="22" t="str" cm="1">
        <f t="array" ref="E194">IF(INDEX(Tabela_seznam_klasifikacij[NEVAREN],MATCH(Tabela_FAW[[#This Row],[Klasifikacija_delna]],LEFT(Tabela_seznam_klasifikacij[Klasifikacijska številka],8),0))="DA",_xlfn.TEXTJOIN("",TRUE,Tabela_FAW[[#This Row],[Klasifikacija_delna]],"*"),Tabela_FAW[[#This Row],[Klasifikacija_delna]])</f>
        <v>13 02 08*</v>
      </c>
      <c r="F194" s="22" t="str">
        <f>INDEX(Tabela_glavno[Zbiranje EKOL],MATCH(Tabela_FAW[[#This Row],[Klasifikacija]],Tabela_glavno[Klasifikacija],0))</f>
        <v>DA</v>
      </c>
      <c r="G194" s="22" t="str">
        <f>INDEX(Tabela_glavno[Dovoljen prevzem],MATCH(Tabela_FAW[[#This Row],[Klasifikacija]],Tabela_glavno[Klasifikacija],0))</f>
        <v>DA - NI ODSTRANJEVANJA</v>
      </c>
    </row>
    <row r="195" spans="1:7" ht="12.75" customHeight="1" x14ac:dyDescent="0.2">
      <c r="A195" s="22" t="s">
        <v>1949</v>
      </c>
      <c r="B195" s="22" t="s">
        <v>1948</v>
      </c>
      <c r="C195" s="22" t="s">
        <v>1923</v>
      </c>
      <c r="D195" s="22" t="str">
        <f>_xlfn.TEXTJOIN(" ",TRUE,LEFT(Tabela_FAW[[#This Row],[ŠIFRA]],2),RIGHT(LEFT(Tabela_FAW[[#This Row],[ŠIFRA]],4),2),RIGHT(LEFT(Tabela_FAW[[#This Row],[ŠIFRA]],6),2))</f>
        <v>13 02 08</v>
      </c>
      <c r="E195" s="22" t="str" cm="1">
        <f t="array" ref="E195">IF(INDEX(Tabela_seznam_klasifikacij[NEVAREN],MATCH(Tabela_FAW[[#This Row],[Klasifikacija_delna]],LEFT(Tabela_seznam_klasifikacij[Klasifikacijska številka],8),0))="DA",_xlfn.TEXTJOIN("",TRUE,Tabela_FAW[[#This Row],[Klasifikacija_delna]],"*"),Tabela_FAW[[#This Row],[Klasifikacija_delna]])</f>
        <v>13 02 08*</v>
      </c>
      <c r="F195" s="22" t="str">
        <f>INDEX(Tabela_glavno[Zbiranje EKOL],MATCH(Tabela_FAW[[#This Row],[Klasifikacija]],Tabela_glavno[Klasifikacija],0))</f>
        <v>DA</v>
      </c>
      <c r="G195" s="22" t="str">
        <f>INDEX(Tabela_glavno[Dovoljen prevzem],MATCH(Tabela_FAW[[#This Row],[Klasifikacija]],Tabela_glavno[Klasifikacija],0))</f>
        <v>DA - NI ODSTRANJEVANJA</v>
      </c>
    </row>
    <row r="196" spans="1:7" ht="12.75" customHeight="1" x14ac:dyDescent="0.2">
      <c r="A196" s="22" t="s">
        <v>1950</v>
      </c>
      <c r="B196" s="22" t="s">
        <v>1948</v>
      </c>
      <c r="C196" s="22" t="s">
        <v>1923</v>
      </c>
      <c r="D196" s="22" t="str">
        <f>_xlfn.TEXTJOIN(" ",TRUE,LEFT(Tabela_FAW[[#This Row],[ŠIFRA]],2),RIGHT(LEFT(Tabela_FAW[[#This Row],[ŠIFRA]],4),2),RIGHT(LEFT(Tabela_FAW[[#This Row],[ŠIFRA]],6),2))</f>
        <v>13 02 08</v>
      </c>
      <c r="E196" s="22" t="str" cm="1">
        <f t="array" ref="E196">IF(INDEX(Tabela_seznam_klasifikacij[NEVAREN],MATCH(Tabela_FAW[[#This Row],[Klasifikacija_delna]],LEFT(Tabela_seznam_klasifikacij[Klasifikacijska številka],8),0))="DA",_xlfn.TEXTJOIN("",TRUE,Tabela_FAW[[#This Row],[Klasifikacija_delna]],"*"),Tabela_FAW[[#This Row],[Klasifikacija_delna]])</f>
        <v>13 02 08*</v>
      </c>
      <c r="F196" s="22" t="str">
        <f>INDEX(Tabela_glavno[Zbiranje EKOL],MATCH(Tabela_FAW[[#This Row],[Klasifikacija]],Tabela_glavno[Klasifikacija],0))</f>
        <v>DA</v>
      </c>
      <c r="G196" s="22" t="str">
        <f>INDEX(Tabela_glavno[Dovoljen prevzem],MATCH(Tabela_FAW[[#This Row],[Klasifikacija]],Tabela_glavno[Klasifikacija],0))</f>
        <v>DA - NI ODSTRANJEVANJA</v>
      </c>
    </row>
    <row r="197" spans="1:7" ht="12.75" customHeight="1" x14ac:dyDescent="0.2">
      <c r="A197" s="22" t="s">
        <v>1951</v>
      </c>
      <c r="B197" s="22" t="s">
        <v>1948</v>
      </c>
      <c r="D197" s="22" t="str">
        <f>_xlfn.TEXTJOIN(" ",TRUE,LEFT(Tabela_FAW[[#This Row],[ŠIFRA]],2),RIGHT(LEFT(Tabela_FAW[[#This Row],[ŠIFRA]],4),2),RIGHT(LEFT(Tabela_FAW[[#This Row],[ŠIFRA]],6),2))</f>
        <v>13 02 08</v>
      </c>
      <c r="E197" s="22" t="str" cm="1">
        <f t="array" ref="E197">IF(INDEX(Tabela_seznam_klasifikacij[NEVAREN],MATCH(Tabela_FAW[[#This Row],[Klasifikacija_delna]],LEFT(Tabela_seznam_klasifikacij[Klasifikacijska številka],8),0))="DA",_xlfn.TEXTJOIN("",TRUE,Tabela_FAW[[#This Row],[Klasifikacija_delna]],"*"),Tabela_FAW[[#This Row],[Klasifikacija_delna]])</f>
        <v>13 02 08*</v>
      </c>
      <c r="F197" s="22" t="str">
        <f>INDEX(Tabela_glavno[Zbiranje EKOL],MATCH(Tabela_FAW[[#This Row],[Klasifikacija]],Tabela_glavno[Klasifikacija],0))</f>
        <v>DA</v>
      </c>
      <c r="G197" s="22" t="str">
        <f>INDEX(Tabela_glavno[Dovoljen prevzem],MATCH(Tabela_FAW[[#This Row],[Klasifikacija]],Tabela_glavno[Klasifikacija],0))</f>
        <v>DA - NI ODSTRANJEVANJA</v>
      </c>
    </row>
    <row r="198" spans="1:7" ht="12.75" customHeight="1" x14ac:dyDescent="0.2">
      <c r="A198" s="22" t="s">
        <v>1952</v>
      </c>
      <c r="B198" s="22" t="s">
        <v>1953</v>
      </c>
      <c r="C198" s="22" t="s">
        <v>1934</v>
      </c>
      <c r="D198" s="22" t="str">
        <f>_xlfn.TEXTJOIN(" ",TRUE,LEFT(Tabela_FAW[[#This Row],[ŠIFRA]],2),RIGHT(LEFT(Tabela_FAW[[#This Row],[ŠIFRA]],4),2),RIGHT(LEFT(Tabela_FAW[[#This Row],[ŠIFRA]],6),2))</f>
        <v>13 03 01</v>
      </c>
      <c r="E198" s="22" t="str" cm="1">
        <f t="array" ref="E198">IF(INDEX(Tabela_seznam_klasifikacij[NEVAREN],MATCH(Tabela_FAW[[#This Row],[Klasifikacija_delna]],LEFT(Tabela_seznam_klasifikacij[Klasifikacijska številka],8),0))="DA",_xlfn.TEXTJOIN("",TRUE,Tabela_FAW[[#This Row],[Klasifikacija_delna]],"*"),Tabela_FAW[[#This Row],[Klasifikacija_delna]])</f>
        <v>13 03 01*</v>
      </c>
      <c r="F198" s="22" t="str">
        <f>INDEX(Tabela_glavno[Zbiranje EKOL],MATCH(Tabela_FAW[[#This Row],[Klasifikacija]],Tabela_glavno[Klasifikacija],0))</f>
        <v>NE</v>
      </c>
      <c r="G198" s="22" t="str">
        <f>INDEX(Tabela_glavno[Dovoljen prevzem],MATCH(Tabela_FAW[[#This Row],[Klasifikacija]],Tabela_glavno[Klasifikacija],0))</f>
        <v>NE</v>
      </c>
    </row>
    <row r="199" spans="1:7" ht="12.75" customHeight="1" x14ac:dyDescent="0.2">
      <c r="A199" s="22" t="s">
        <v>1954</v>
      </c>
      <c r="B199" s="22" t="s">
        <v>1955</v>
      </c>
      <c r="C199" s="22" t="s">
        <v>1923</v>
      </c>
      <c r="D199" s="22" t="str">
        <f>_xlfn.TEXTJOIN(" ",TRUE,LEFT(Tabela_FAW[[#This Row],[ŠIFRA]],2),RIGHT(LEFT(Tabela_FAW[[#This Row],[ŠIFRA]],4),2),RIGHT(LEFT(Tabela_FAW[[#This Row],[ŠIFRA]],6),2))</f>
        <v>13 03 06</v>
      </c>
      <c r="E199" s="22" t="str" cm="1">
        <f t="array" ref="E199">IF(INDEX(Tabela_seznam_klasifikacij[NEVAREN],MATCH(Tabela_FAW[[#This Row],[Klasifikacija_delna]],LEFT(Tabela_seznam_klasifikacij[Klasifikacijska številka],8),0))="DA",_xlfn.TEXTJOIN("",TRUE,Tabela_FAW[[#This Row],[Klasifikacija_delna]],"*"),Tabela_FAW[[#This Row],[Klasifikacija_delna]])</f>
        <v>13 03 06*</v>
      </c>
      <c r="F199" s="22" t="str">
        <f>INDEX(Tabela_glavno[Zbiranje EKOL],MATCH(Tabela_FAW[[#This Row],[Klasifikacija]],Tabela_glavno[Klasifikacija],0))</f>
        <v>DA</v>
      </c>
      <c r="G199" s="22" t="str">
        <f>INDEX(Tabela_glavno[Dovoljen prevzem],MATCH(Tabela_FAW[[#This Row],[Klasifikacija]],Tabela_glavno[Klasifikacija],0))</f>
        <v>DA - NI ODSTRANJEVANJA</v>
      </c>
    </row>
    <row r="200" spans="1:7" ht="12.75" customHeight="1" x14ac:dyDescent="0.2">
      <c r="A200" s="22" t="s">
        <v>1956</v>
      </c>
      <c r="B200" s="22" t="s">
        <v>1955</v>
      </c>
      <c r="C200" s="22" t="s">
        <v>1923</v>
      </c>
      <c r="D200" s="22" t="str">
        <f>_xlfn.TEXTJOIN(" ",TRUE,LEFT(Tabela_FAW[[#This Row],[ŠIFRA]],2),RIGHT(LEFT(Tabela_FAW[[#This Row],[ŠIFRA]],4),2),RIGHT(LEFT(Tabela_FAW[[#This Row],[ŠIFRA]],6),2))</f>
        <v>13 03 06</v>
      </c>
      <c r="E200" s="22" t="str" cm="1">
        <f t="array" ref="E200">IF(INDEX(Tabela_seznam_klasifikacij[NEVAREN],MATCH(Tabela_FAW[[#This Row],[Klasifikacija_delna]],LEFT(Tabela_seznam_klasifikacij[Klasifikacijska številka],8),0))="DA",_xlfn.TEXTJOIN("",TRUE,Tabela_FAW[[#This Row],[Klasifikacija_delna]],"*"),Tabela_FAW[[#This Row],[Klasifikacija_delna]])</f>
        <v>13 03 06*</v>
      </c>
      <c r="F200" s="22" t="str">
        <f>INDEX(Tabela_glavno[Zbiranje EKOL],MATCH(Tabela_FAW[[#This Row],[Klasifikacija]],Tabela_glavno[Klasifikacija],0))</f>
        <v>DA</v>
      </c>
      <c r="G200" s="22" t="str">
        <f>INDEX(Tabela_glavno[Dovoljen prevzem],MATCH(Tabela_FAW[[#This Row],[Klasifikacija]],Tabela_glavno[Klasifikacija],0))</f>
        <v>DA - NI ODSTRANJEVANJA</v>
      </c>
    </row>
    <row r="201" spans="1:7" ht="12.75" customHeight="1" x14ac:dyDescent="0.2">
      <c r="A201" s="22" t="s">
        <v>1957</v>
      </c>
      <c r="B201" s="22" t="s">
        <v>1955</v>
      </c>
      <c r="C201" s="22" t="s">
        <v>1958</v>
      </c>
      <c r="D201" s="22" t="str">
        <f>_xlfn.TEXTJOIN(" ",TRUE,LEFT(Tabela_FAW[[#This Row],[ŠIFRA]],2),RIGHT(LEFT(Tabela_FAW[[#This Row],[ŠIFRA]],4),2),RIGHT(LEFT(Tabela_FAW[[#This Row],[ŠIFRA]],6),2))</f>
        <v>13 03 06</v>
      </c>
      <c r="E201" s="22" t="str" cm="1">
        <f t="array" ref="E201">IF(INDEX(Tabela_seznam_klasifikacij[NEVAREN],MATCH(Tabela_FAW[[#This Row],[Klasifikacija_delna]],LEFT(Tabela_seznam_klasifikacij[Klasifikacijska številka],8),0))="DA",_xlfn.TEXTJOIN("",TRUE,Tabela_FAW[[#This Row],[Klasifikacija_delna]],"*"),Tabela_FAW[[#This Row],[Klasifikacija_delna]])</f>
        <v>13 03 06*</v>
      </c>
      <c r="F201" s="22" t="str">
        <f>INDEX(Tabela_glavno[Zbiranje EKOL],MATCH(Tabela_FAW[[#This Row],[Klasifikacija]],Tabela_glavno[Klasifikacija],0))</f>
        <v>DA</v>
      </c>
      <c r="G201" s="22" t="str">
        <f>INDEX(Tabela_glavno[Dovoljen prevzem],MATCH(Tabela_FAW[[#This Row],[Klasifikacija]],Tabela_glavno[Klasifikacija],0))</f>
        <v>DA - NI ODSTRANJEVANJA</v>
      </c>
    </row>
    <row r="202" spans="1:7" ht="12.75" customHeight="1" x14ac:dyDescent="0.2">
      <c r="A202" s="22" t="s">
        <v>1959</v>
      </c>
      <c r="B202" s="22" t="s">
        <v>1955</v>
      </c>
      <c r="C202" s="22" t="s">
        <v>1923</v>
      </c>
      <c r="D202" s="22" t="str">
        <f>_xlfn.TEXTJOIN(" ",TRUE,LEFT(Tabela_FAW[[#This Row],[ŠIFRA]],2),RIGHT(LEFT(Tabela_FAW[[#This Row],[ŠIFRA]],4),2),RIGHT(LEFT(Tabela_FAW[[#This Row],[ŠIFRA]],6),2))</f>
        <v>13 03 06</v>
      </c>
      <c r="E202" s="22" t="str" cm="1">
        <f t="array" ref="E202">IF(INDEX(Tabela_seznam_klasifikacij[NEVAREN],MATCH(Tabela_FAW[[#This Row],[Klasifikacija_delna]],LEFT(Tabela_seznam_klasifikacij[Klasifikacijska številka],8),0))="DA",_xlfn.TEXTJOIN("",TRUE,Tabela_FAW[[#This Row],[Klasifikacija_delna]],"*"),Tabela_FAW[[#This Row],[Klasifikacija_delna]])</f>
        <v>13 03 06*</v>
      </c>
      <c r="F202" s="22" t="str">
        <f>INDEX(Tabela_glavno[Zbiranje EKOL],MATCH(Tabela_FAW[[#This Row],[Klasifikacija]],Tabela_glavno[Klasifikacija],0))</f>
        <v>DA</v>
      </c>
      <c r="G202" s="22" t="str">
        <f>INDEX(Tabela_glavno[Dovoljen prevzem],MATCH(Tabela_FAW[[#This Row],[Klasifikacija]],Tabela_glavno[Klasifikacija],0))</f>
        <v>DA - NI ODSTRANJEVANJA</v>
      </c>
    </row>
    <row r="203" spans="1:7" ht="12.75" customHeight="1" x14ac:dyDescent="0.2">
      <c r="A203" s="22" t="s">
        <v>1960</v>
      </c>
      <c r="B203" s="22" t="s">
        <v>1961</v>
      </c>
      <c r="C203" s="22" t="s">
        <v>1923</v>
      </c>
      <c r="D203" s="22" t="str">
        <f>_xlfn.TEXTJOIN(" ",TRUE,LEFT(Tabela_FAW[[#This Row],[ŠIFRA]],2),RIGHT(LEFT(Tabela_FAW[[#This Row],[ŠIFRA]],4),2),RIGHT(LEFT(Tabela_FAW[[#This Row],[ŠIFRA]],6),2))</f>
        <v>13 03 07</v>
      </c>
      <c r="E203" s="22" t="str" cm="1">
        <f t="array" ref="E203">IF(INDEX(Tabela_seznam_klasifikacij[NEVAREN],MATCH(Tabela_FAW[[#This Row],[Klasifikacija_delna]],LEFT(Tabela_seznam_klasifikacij[Klasifikacijska številka],8),0))="DA",_xlfn.TEXTJOIN("",TRUE,Tabela_FAW[[#This Row],[Klasifikacija_delna]],"*"),Tabela_FAW[[#This Row],[Klasifikacija_delna]])</f>
        <v>13 03 07*</v>
      </c>
      <c r="F203" s="22" t="str">
        <f>INDEX(Tabela_glavno[Zbiranje EKOL],MATCH(Tabela_FAW[[#This Row],[Klasifikacija]],Tabela_glavno[Klasifikacija],0))</f>
        <v>DA</v>
      </c>
      <c r="G203" s="22" t="str">
        <f>INDEX(Tabela_glavno[Dovoljen prevzem],MATCH(Tabela_FAW[[#This Row],[Klasifikacija]],Tabela_glavno[Klasifikacija],0))</f>
        <v>DA - NI ODSTRANJEVANJA</v>
      </c>
    </row>
    <row r="204" spans="1:7" ht="12.75" customHeight="1" x14ac:dyDescent="0.2">
      <c r="A204" s="22" t="s">
        <v>1962</v>
      </c>
      <c r="B204" s="22" t="s">
        <v>1963</v>
      </c>
      <c r="C204" s="22" t="s">
        <v>1923</v>
      </c>
      <c r="D204" s="22" t="str">
        <f>_xlfn.TEXTJOIN(" ",TRUE,LEFT(Tabela_FAW[[#This Row],[ŠIFRA]],2),RIGHT(LEFT(Tabela_FAW[[#This Row],[ŠIFRA]],4),2),RIGHT(LEFT(Tabela_FAW[[#This Row],[ŠIFRA]],6),2))</f>
        <v>13 03 07</v>
      </c>
      <c r="E204" s="22" t="str" cm="1">
        <f t="array" ref="E204">IF(INDEX(Tabela_seznam_klasifikacij[NEVAREN],MATCH(Tabela_FAW[[#This Row],[Klasifikacija_delna]],LEFT(Tabela_seznam_klasifikacij[Klasifikacijska številka],8),0))="DA",_xlfn.TEXTJOIN("",TRUE,Tabela_FAW[[#This Row],[Klasifikacija_delna]],"*"),Tabela_FAW[[#This Row],[Klasifikacija_delna]])</f>
        <v>13 03 07*</v>
      </c>
      <c r="F204" s="22" t="str">
        <f>INDEX(Tabela_glavno[Zbiranje EKOL],MATCH(Tabela_FAW[[#This Row],[Klasifikacija]],Tabela_glavno[Klasifikacija],0))</f>
        <v>DA</v>
      </c>
      <c r="G204" s="22" t="str">
        <f>INDEX(Tabela_glavno[Dovoljen prevzem],MATCH(Tabela_FAW[[#This Row],[Klasifikacija]],Tabela_glavno[Klasifikacija],0))</f>
        <v>DA - NI ODSTRANJEVANJA</v>
      </c>
    </row>
    <row r="205" spans="1:7" ht="12.75" customHeight="1" x14ac:dyDescent="0.2">
      <c r="A205" s="22" t="s">
        <v>1964</v>
      </c>
      <c r="B205" s="22" t="s">
        <v>1963</v>
      </c>
      <c r="C205" s="22" t="s">
        <v>1923</v>
      </c>
      <c r="D205" s="22" t="str">
        <f>_xlfn.TEXTJOIN(" ",TRUE,LEFT(Tabela_FAW[[#This Row],[ŠIFRA]],2),RIGHT(LEFT(Tabela_FAW[[#This Row],[ŠIFRA]],4),2),RIGHT(LEFT(Tabela_FAW[[#This Row],[ŠIFRA]],6),2))</f>
        <v>13 03 07</v>
      </c>
      <c r="E205" s="22" t="str" cm="1">
        <f t="array" ref="E205">IF(INDEX(Tabela_seznam_klasifikacij[NEVAREN],MATCH(Tabela_FAW[[#This Row],[Klasifikacija_delna]],LEFT(Tabela_seznam_klasifikacij[Klasifikacijska številka],8),0))="DA",_xlfn.TEXTJOIN("",TRUE,Tabela_FAW[[#This Row],[Klasifikacija_delna]],"*"),Tabela_FAW[[#This Row],[Klasifikacija_delna]])</f>
        <v>13 03 07*</v>
      </c>
      <c r="F205" s="22" t="str">
        <f>INDEX(Tabela_glavno[Zbiranje EKOL],MATCH(Tabela_FAW[[#This Row],[Klasifikacija]],Tabela_glavno[Klasifikacija],0))</f>
        <v>DA</v>
      </c>
      <c r="G205" s="22" t="str">
        <f>INDEX(Tabela_glavno[Dovoljen prevzem],MATCH(Tabela_FAW[[#This Row],[Klasifikacija]],Tabela_glavno[Klasifikacija],0))</f>
        <v>DA - NI ODSTRANJEVANJA</v>
      </c>
    </row>
    <row r="206" spans="1:7" ht="12.75" customHeight="1" x14ac:dyDescent="0.2">
      <c r="A206" s="22" t="s">
        <v>1965</v>
      </c>
      <c r="B206" s="22" t="s">
        <v>1963</v>
      </c>
      <c r="D206" s="22" t="str">
        <f>_xlfn.TEXTJOIN(" ",TRUE,LEFT(Tabela_FAW[[#This Row],[ŠIFRA]],2),RIGHT(LEFT(Tabela_FAW[[#This Row],[ŠIFRA]],4),2),RIGHT(LEFT(Tabela_FAW[[#This Row],[ŠIFRA]],6),2))</f>
        <v>13 03 07</v>
      </c>
      <c r="E206" s="22" t="str" cm="1">
        <f t="array" ref="E206">IF(INDEX(Tabela_seznam_klasifikacij[NEVAREN],MATCH(Tabela_FAW[[#This Row],[Klasifikacija_delna]],LEFT(Tabela_seznam_klasifikacij[Klasifikacijska številka],8),0))="DA",_xlfn.TEXTJOIN("",TRUE,Tabela_FAW[[#This Row],[Klasifikacija_delna]],"*"),Tabela_FAW[[#This Row],[Klasifikacija_delna]])</f>
        <v>13 03 07*</v>
      </c>
      <c r="F206" s="22" t="str">
        <f>INDEX(Tabela_glavno[Zbiranje EKOL],MATCH(Tabela_FAW[[#This Row],[Klasifikacija]],Tabela_glavno[Klasifikacija],0))</f>
        <v>DA</v>
      </c>
      <c r="G206" s="22" t="str">
        <f>INDEX(Tabela_glavno[Dovoljen prevzem],MATCH(Tabela_FAW[[#This Row],[Klasifikacija]],Tabela_glavno[Klasifikacija],0))</f>
        <v>DA - NI ODSTRANJEVANJA</v>
      </c>
    </row>
    <row r="207" spans="1:7" ht="12.75" customHeight="1" x14ac:dyDescent="0.2">
      <c r="A207" s="22" t="s">
        <v>1966</v>
      </c>
      <c r="B207" s="22" t="s">
        <v>1967</v>
      </c>
      <c r="C207" s="22" t="s">
        <v>1923</v>
      </c>
      <c r="D207" s="22" t="str">
        <f>_xlfn.TEXTJOIN(" ",TRUE,LEFT(Tabela_FAW[[#This Row],[ŠIFRA]],2),RIGHT(LEFT(Tabela_FAW[[#This Row],[ŠIFRA]],4),2),RIGHT(LEFT(Tabela_FAW[[#This Row],[ŠIFRA]],6),2))</f>
        <v>13 03 10</v>
      </c>
      <c r="E207" s="22" t="str" cm="1">
        <f t="array" ref="E207">IF(INDEX(Tabela_seznam_klasifikacij[NEVAREN],MATCH(Tabela_FAW[[#This Row],[Klasifikacija_delna]],LEFT(Tabela_seznam_klasifikacij[Klasifikacijska številka],8),0))="DA",_xlfn.TEXTJOIN("",TRUE,Tabela_FAW[[#This Row],[Klasifikacija_delna]],"*"),Tabela_FAW[[#This Row],[Klasifikacija_delna]])</f>
        <v>13 03 10*</v>
      </c>
      <c r="F207" s="22" t="str">
        <f>INDEX(Tabela_glavno[Zbiranje EKOL],MATCH(Tabela_FAW[[#This Row],[Klasifikacija]],Tabela_glavno[Klasifikacija],0))</f>
        <v>DA</v>
      </c>
      <c r="G207" s="22" t="str">
        <f>INDEX(Tabela_glavno[Dovoljen prevzem],MATCH(Tabela_FAW[[#This Row],[Klasifikacija]],Tabela_glavno[Klasifikacija],0))</f>
        <v>DA - NI ODSTRANJEVANJA</v>
      </c>
    </row>
    <row r="208" spans="1:7" ht="12.75" customHeight="1" x14ac:dyDescent="0.2">
      <c r="A208" s="22" t="s">
        <v>1968</v>
      </c>
      <c r="B208" s="22" t="s">
        <v>1967</v>
      </c>
      <c r="C208" s="22" t="s">
        <v>1923</v>
      </c>
      <c r="D208" s="22" t="str">
        <f>_xlfn.TEXTJOIN(" ",TRUE,LEFT(Tabela_FAW[[#This Row],[ŠIFRA]],2),RIGHT(LEFT(Tabela_FAW[[#This Row],[ŠIFRA]],4),2),RIGHT(LEFT(Tabela_FAW[[#This Row],[ŠIFRA]],6),2))</f>
        <v>13 03 10</v>
      </c>
      <c r="E208" s="22" t="str" cm="1">
        <f t="array" ref="E208">IF(INDEX(Tabela_seznam_klasifikacij[NEVAREN],MATCH(Tabela_FAW[[#This Row],[Klasifikacija_delna]],LEFT(Tabela_seznam_klasifikacij[Klasifikacijska številka],8),0))="DA",_xlfn.TEXTJOIN("",TRUE,Tabela_FAW[[#This Row],[Klasifikacija_delna]],"*"),Tabela_FAW[[#This Row],[Klasifikacija_delna]])</f>
        <v>13 03 10*</v>
      </c>
      <c r="F208" s="22" t="str">
        <f>INDEX(Tabela_glavno[Zbiranje EKOL],MATCH(Tabela_FAW[[#This Row],[Klasifikacija]],Tabela_glavno[Klasifikacija],0))</f>
        <v>DA</v>
      </c>
      <c r="G208" s="22" t="str">
        <f>INDEX(Tabela_glavno[Dovoljen prevzem],MATCH(Tabela_FAW[[#This Row],[Klasifikacija]],Tabela_glavno[Klasifikacija],0))</f>
        <v>DA - NI ODSTRANJEVANJA</v>
      </c>
    </row>
    <row r="209" spans="1:7" ht="12.75" customHeight="1" x14ac:dyDescent="0.2">
      <c r="A209" s="22" t="s">
        <v>1969</v>
      </c>
      <c r="B209" s="22" t="s">
        <v>1970</v>
      </c>
      <c r="C209" s="22" t="s">
        <v>1971</v>
      </c>
      <c r="D209" s="22" t="str">
        <f>_xlfn.TEXTJOIN(" ",TRUE,LEFT(Tabela_FAW[[#This Row],[ŠIFRA]],2),RIGHT(LEFT(Tabela_FAW[[#This Row],[ŠIFRA]],4),2),RIGHT(LEFT(Tabela_FAW[[#This Row],[ŠIFRA]],6),2))</f>
        <v>13 04 03</v>
      </c>
      <c r="E209" s="22" t="str" cm="1">
        <f t="array" ref="E209">IF(INDEX(Tabela_seznam_klasifikacij[NEVAREN],MATCH(Tabela_FAW[[#This Row],[Klasifikacija_delna]],LEFT(Tabela_seznam_klasifikacij[Klasifikacijska številka],8),0))="DA",_xlfn.TEXTJOIN("",TRUE,Tabela_FAW[[#This Row],[Klasifikacija_delna]],"*"),Tabela_FAW[[#This Row],[Klasifikacija_delna]])</f>
        <v>13 04 03*</v>
      </c>
      <c r="F209" s="22" t="str">
        <f>INDEX(Tabela_glavno[Zbiranje EKOL],MATCH(Tabela_FAW[[#This Row],[Klasifikacija]],Tabela_glavno[Klasifikacija],0))</f>
        <v>DA</v>
      </c>
      <c r="G209" s="22" t="str">
        <f>INDEX(Tabela_glavno[Dovoljen prevzem],MATCH(Tabela_FAW[[#This Row],[Klasifikacija]],Tabela_glavno[Klasifikacija],0))</f>
        <v>DA - NI ODSTRANJEVANJA</v>
      </c>
    </row>
    <row r="210" spans="1:7" ht="12.75" customHeight="1" x14ac:dyDescent="0.2">
      <c r="A210" s="22" t="s">
        <v>1972</v>
      </c>
      <c r="B210" s="22" t="s">
        <v>1970</v>
      </c>
      <c r="D210" s="22" t="str">
        <f>_xlfn.TEXTJOIN(" ",TRUE,LEFT(Tabela_FAW[[#This Row],[ŠIFRA]],2),RIGHT(LEFT(Tabela_FAW[[#This Row],[ŠIFRA]],4),2),RIGHT(LEFT(Tabela_FAW[[#This Row],[ŠIFRA]],6),2))</f>
        <v>13 04 03</v>
      </c>
      <c r="E210" s="22" t="str" cm="1">
        <f t="array" ref="E210">IF(INDEX(Tabela_seznam_klasifikacij[NEVAREN],MATCH(Tabela_FAW[[#This Row],[Klasifikacija_delna]],LEFT(Tabela_seznam_klasifikacij[Klasifikacijska številka],8),0))="DA",_xlfn.TEXTJOIN("",TRUE,Tabela_FAW[[#This Row],[Klasifikacija_delna]],"*"),Tabela_FAW[[#This Row],[Klasifikacija_delna]])</f>
        <v>13 04 03*</v>
      </c>
      <c r="F210" s="22" t="str">
        <f>INDEX(Tabela_glavno[Zbiranje EKOL],MATCH(Tabela_FAW[[#This Row],[Klasifikacija]],Tabela_glavno[Klasifikacija],0))</f>
        <v>DA</v>
      </c>
      <c r="G210" s="22" t="str">
        <f>INDEX(Tabela_glavno[Dovoljen prevzem],MATCH(Tabela_FAW[[#This Row],[Klasifikacija]],Tabela_glavno[Klasifikacija],0))</f>
        <v>DA - NI ODSTRANJEVANJA</v>
      </c>
    </row>
    <row r="211" spans="1:7" ht="12.75" customHeight="1" x14ac:dyDescent="0.2">
      <c r="A211" s="22" t="s">
        <v>1973</v>
      </c>
      <c r="B211" s="22" t="s">
        <v>1974</v>
      </c>
      <c r="C211" s="22" t="s">
        <v>1515</v>
      </c>
      <c r="D211" s="22" t="str">
        <f>_xlfn.TEXTJOIN(" ",TRUE,LEFT(Tabela_FAW[[#This Row],[ŠIFRA]],2),RIGHT(LEFT(Tabela_FAW[[#This Row],[ŠIFRA]],4),2),RIGHT(LEFT(Tabela_FAW[[#This Row],[ŠIFRA]],6),2))</f>
        <v>13 05 01</v>
      </c>
      <c r="E211" s="22" t="str" cm="1">
        <f t="array" ref="E211">IF(INDEX(Tabela_seznam_klasifikacij[NEVAREN],MATCH(Tabela_FAW[[#This Row],[Klasifikacija_delna]],LEFT(Tabela_seznam_klasifikacij[Klasifikacijska številka],8),0))="DA",_xlfn.TEXTJOIN("",TRUE,Tabela_FAW[[#This Row],[Klasifikacija_delna]],"*"),Tabela_FAW[[#This Row],[Klasifikacija_delna]])</f>
        <v>13 05 01*</v>
      </c>
      <c r="F211" s="22" t="str">
        <f>INDEX(Tabela_glavno[Zbiranje EKOL],MATCH(Tabela_FAW[[#This Row],[Klasifikacija]],Tabela_glavno[Klasifikacija],0))</f>
        <v>DA</v>
      </c>
      <c r="G211" s="22" t="str">
        <f>INDEX(Tabela_glavno[Dovoljen prevzem],MATCH(Tabela_FAW[[#This Row],[Klasifikacija]],Tabela_glavno[Klasifikacija],0))</f>
        <v>DA - NI ODSTRANJEVANJA</v>
      </c>
    </row>
    <row r="212" spans="1:7" ht="12.75" customHeight="1" x14ac:dyDescent="0.2">
      <c r="A212" s="22" t="s">
        <v>1975</v>
      </c>
      <c r="B212" s="22" t="s">
        <v>1976</v>
      </c>
      <c r="C212" s="22" t="s">
        <v>1977</v>
      </c>
      <c r="D212" s="22" t="str">
        <f>_xlfn.TEXTJOIN(" ",TRUE,LEFT(Tabela_FAW[[#This Row],[ŠIFRA]],2),RIGHT(LEFT(Tabela_FAW[[#This Row],[ŠIFRA]],4),2),RIGHT(LEFT(Tabela_FAW[[#This Row],[ŠIFRA]],6),2))</f>
        <v>13 05 02</v>
      </c>
      <c r="E212" s="22" t="str" cm="1">
        <f t="array" ref="E212">IF(INDEX(Tabela_seznam_klasifikacij[NEVAREN],MATCH(Tabela_FAW[[#This Row],[Klasifikacija_delna]],LEFT(Tabela_seznam_klasifikacij[Klasifikacijska številka],8),0))="DA",_xlfn.TEXTJOIN("",TRUE,Tabela_FAW[[#This Row],[Klasifikacija_delna]],"*"),Tabela_FAW[[#This Row],[Klasifikacija_delna]])</f>
        <v>13 05 02*</v>
      </c>
      <c r="F212" s="22" t="str">
        <f>INDEX(Tabela_glavno[Zbiranje EKOL],MATCH(Tabela_FAW[[#This Row],[Klasifikacija]],Tabela_glavno[Klasifikacija],0))</f>
        <v>DA</v>
      </c>
      <c r="G212" s="22" t="str">
        <f>INDEX(Tabela_glavno[Dovoljen prevzem],MATCH(Tabela_FAW[[#This Row],[Klasifikacija]],Tabela_glavno[Klasifikacija],0))</f>
        <v>DA</v>
      </c>
    </row>
    <row r="213" spans="1:7" ht="12.75" customHeight="1" x14ac:dyDescent="0.2">
      <c r="A213" s="22" t="s">
        <v>1978</v>
      </c>
      <c r="B213" s="22" t="s">
        <v>1976</v>
      </c>
      <c r="C213" s="22" t="s">
        <v>1977</v>
      </c>
      <c r="D213" s="22" t="str">
        <f>_xlfn.TEXTJOIN(" ",TRUE,LEFT(Tabela_FAW[[#This Row],[ŠIFRA]],2),RIGHT(LEFT(Tabela_FAW[[#This Row],[ŠIFRA]],4),2),RIGHT(LEFT(Tabela_FAW[[#This Row],[ŠIFRA]],6),2))</f>
        <v>13 05 02</v>
      </c>
      <c r="E213" s="22" t="str" cm="1">
        <f t="array" ref="E213">IF(INDEX(Tabela_seznam_klasifikacij[NEVAREN],MATCH(Tabela_FAW[[#This Row],[Klasifikacija_delna]],LEFT(Tabela_seznam_klasifikacij[Klasifikacijska številka],8),0))="DA",_xlfn.TEXTJOIN("",TRUE,Tabela_FAW[[#This Row],[Klasifikacija_delna]],"*"),Tabela_FAW[[#This Row],[Klasifikacija_delna]])</f>
        <v>13 05 02*</v>
      </c>
      <c r="F213" s="22" t="str">
        <f>INDEX(Tabela_glavno[Zbiranje EKOL],MATCH(Tabela_FAW[[#This Row],[Klasifikacija]],Tabela_glavno[Klasifikacija],0))</f>
        <v>DA</v>
      </c>
      <c r="G213" s="22" t="str">
        <f>INDEX(Tabela_glavno[Dovoljen prevzem],MATCH(Tabela_FAW[[#This Row],[Klasifikacija]],Tabela_glavno[Klasifikacija],0))</f>
        <v>DA</v>
      </c>
    </row>
    <row r="214" spans="1:7" ht="12.75" customHeight="1" x14ac:dyDescent="0.2">
      <c r="A214" s="22" t="s">
        <v>1979</v>
      </c>
      <c r="B214" s="22" t="s">
        <v>1976</v>
      </c>
      <c r="C214" s="22" t="s">
        <v>1977</v>
      </c>
      <c r="D214" s="22" t="str">
        <f>_xlfn.TEXTJOIN(" ",TRUE,LEFT(Tabela_FAW[[#This Row],[ŠIFRA]],2),RIGHT(LEFT(Tabela_FAW[[#This Row],[ŠIFRA]],4),2),RIGHT(LEFT(Tabela_FAW[[#This Row],[ŠIFRA]],6),2))</f>
        <v>13 05 02</v>
      </c>
      <c r="E214" s="22" t="str" cm="1">
        <f t="array" ref="E214">IF(INDEX(Tabela_seznam_klasifikacij[NEVAREN],MATCH(Tabela_FAW[[#This Row],[Klasifikacija_delna]],LEFT(Tabela_seznam_klasifikacij[Klasifikacijska številka],8),0))="DA",_xlfn.TEXTJOIN("",TRUE,Tabela_FAW[[#This Row],[Klasifikacija_delna]],"*"),Tabela_FAW[[#This Row],[Klasifikacija_delna]])</f>
        <v>13 05 02*</v>
      </c>
      <c r="F214" s="22" t="str">
        <f>INDEX(Tabela_glavno[Zbiranje EKOL],MATCH(Tabela_FAW[[#This Row],[Klasifikacija]],Tabela_glavno[Klasifikacija],0))</f>
        <v>DA</v>
      </c>
      <c r="G214" s="22" t="str">
        <f>INDEX(Tabela_glavno[Dovoljen prevzem],MATCH(Tabela_FAW[[#This Row],[Klasifikacija]],Tabela_glavno[Klasifikacija],0))</f>
        <v>DA</v>
      </c>
    </row>
    <row r="215" spans="1:7" ht="12.75" customHeight="1" x14ac:dyDescent="0.2">
      <c r="A215" s="22" t="s">
        <v>1980</v>
      </c>
      <c r="B215" s="22" t="s">
        <v>1981</v>
      </c>
      <c r="C215" s="22" t="s">
        <v>1982</v>
      </c>
      <c r="D215" s="22" t="str">
        <f>_xlfn.TEXTJOIN(" ",TRUE,LEFT(Tabela_FAW[[#This Row],[ŠIFRA]],2),RIGHT(LEFT(Tabela_FAW[[#This Row],[ŠIFRA]],4),2),RIGHT(LEFT(Tabela_FAW[[#This Row],[ŠIFRA]],6),2))</f>
        <v>13 05 03</v>
      </c>
      <c r="E215" s="22" t="str" cm="1">
        <f t="array" ref="E215">IF(INDEX(Tabela_seznam_klasifikacij[NEVAREN],MATCH(Tabela_FAW[[#This Row],[Klasifikacija_delna]],LEFT(Tabela_seznam_klasifikacij[Klasifikacijska številka],8),0))="DA",_xlfn.TEXTJOIN("",TRUE,Tabela_FAW[[#This Row],[Klasifikacija_delna]],"*"),Tabela_FAW[[#This Row],[Klasifikacija_delna]])</f>
        <v>13 05 03*</v>
      </c>
      <c r="F215" s="22" t="str">
        <f>INDEX(Tabela_glavno[Zbiranje EKOL],MATCH(Tabela_FAW[[#This Row],[Klasifikacija]],Tabela_glavno[Klasifikacija],0))</f>
        <v>DA</v>
      </c>
      <c r="G215" s="22" t="str">
        <f>INDEX(Tabela_glavno[Dovoljen prevzem],MATCH(Tabela_FAW[[#This Row],[Klasifikacija]],Tabela_glavno[Klasifikacija],0))</f>
        <v>DA</v>
      </c>
    </row>
    <row r="216" spans="1:7" ht="12.75" customHeight="1" x14ac:dyDescent="0.2">
      <c r="A216" s="22" t="s">
        <v>1983</v>
      </c>
      <c r="B216" s="22" t="s">
        <v>1984</v>
      </c>
      <c r="C216" s="22" t="s">
        <v>1982</v>
      </c>
      <c r="D216" s="22" t="str">
        <f>_xlfn.TEXTJOIN(" ",TRUE,LEFT(Tabela_FAW[[#This Row],[ŠIFRA]],2),RIGHT(LEFT(Tabela_FAW[[#This Row],[ŠIFRA]],4),2),RIGHT(LEFT(Tabela_FAW[[#This Row],[ŠIFRA]],6),2))</f>
        <v>13 05 03</v>
      </c>
      <c r="E216" s="22" t="str" cm="1">
        <f t="array" ref="E216">IF(INDEX(Tabela_seznam_klasifikacij[NEVAREN],MATCH(Tabela_FAW[[#This Row],[Klasifikacija_delna]],LEFT(Tabela_seznam_klasifikacij[Klasifikacijska številka],8),0))="DA",_xlfn.TEXTJOIN("",TRUE,Tabela_FAW[[#This Row],[Klasifikacija_delna]],"*"),Tabela_FAW[[#This Row],[Klasifikacija_delna]])</f>
        <v>13 05 03*</v>
      </c>
      <c r="F216" s="22" t="str">
        <f>INDEX(Tabela_glavno[Zbiranje EKOL],MATCH(Tabela_FAW[[#This Row],[Klasifikacija]],Tabela_glavno[Klasifikacija],0))</f>
        <v>DA</v>
      </c>
      <c r="G216" s="22" t="str">
        <f>INDEX(Tabela_glavno[Dovoljen prevzem],MATCH(Tabela_FAW[[#This Row],[Klasifikacija]],Tabela_glavno[Klasifikacija],0))</f>
        <v>DA</v>
      </c>
    </row>
    <row r="217" spans="1:7" ht="12.75" customHeight="1" x14ac:dyDescent="0.2">
      <c r="A217" s="22" t="s">
        <v>1985</v>
      </c>
      <c r="B217" s="22" t="s">
        <v>1986</v>
      </c>
      <c r="D217" s="22" t="str">
        <f>_xlfn.TEXTJOIN(" ",TRUE,LEFT(Tabela_FAW[[#This Row],[ŠIFRA]],2),RIGHT(LEFT(Tabela_FAW[[#This Row],[ŠIFRA]],4),2),RIGHT(LEFT(Tabela_FAW[[#This Row],[ŠIFRA]],6),2))</f>
        <v>13 05 06</v>
      </c>
      <c r="E217" s="22" t="str" cm="1">
        <f t="array" ref="E217">IF(INDEX(Tabela_seznam_klasifikacij[NEVAREN],MATCH(Tabela_FAW[[#This Row],[Klasifikacija_delna]],LEFT(Tabela_seznam_klasifikacij[Klasifikacijska številka],8),0))="DA",_xlfn.TEXTJOIN("",TRUE,Tabela_FAW[[#This Row],[Klasifikacija_delna]],"*"),Tabela_FAW[[#This Row],[Klasifikacija_delna]])</f>
        <v>13 05 06*</v>
      </c>
      <c r="F217" s="22" t="str">
        <f>INDEX(Tabela_glavno[Zbiranje EKOL],MATCH(Tabela_FAW[[#This Row],[Klasifikacija]],Tabela_glavno[Klasifikacija],0))</f>
        <v>DA</v>
      </c>
      <c r="G217" s="22" t="str">
        <f>INDEX(Tabela_glavno[Dovoljen prevzem],MATCH(Tabela_FAW[[#This Row],[Klasifikacija]],Tabela_glavno[Klasifikacija],0))</f>
        <v>DA - NI ODSTRANJEVANJA</v>
      </c>
    </row>
    <row r="218" spans="1:7" ht="12.75" customHeight="1" x14ac:dyDescent="0.2">
      <c r="A218" s="22" t="s">
        <v>1987</v>
      </c>
      <c r="B218" s="22" t="s">
        <v>1986</v>
      </c>
      <c r="C218" s="22" t="s">
        <v>1923</v>
      </c>
      <c r="D218" s="22" t="str">
        <f>_xlfn.TEXTJOIN(" ",TRUE,LEFT(Tabela_FAW[[#This Row],[ŠIFRA]],2),RIGHT(LEFT(Tabela_FAW[[#This Row],[ŠIFRA]],4),2),RIGHT(LEFT(Tabela_FAW[[#This Row],[ŠIFRA]],6),2))</f>
        <v>13 05 06</v>
      </c>
      <c r="E218" s="22" t="str" cm="1">
        <f t="array" ref="E218">IF(INDEX(Tabela_seznam_klasifikacij[NEVAREN],MATCH(Tabela_FAW[[#This Row],[Klasifikacija_delna]],LEFT(Tabela_seznam_klasifikacij[Klasifikacijska številka],8),0))="DA",_xlfn.TEXTJOIN("",TRUE,Tabela_FAW[[#This Row],[Klasifikacija_delna]],"*"),Tabela_FAW[[#This Row],[Klasifikacija_delna]])</f>
        <v>13 05 06*</v>
      </c>
      <c r="F218" s="22" t="str">
        <f>INDEX(Tabela_glavno[Zbiranje EKOL],MATCH(Tabela_FAW[[#This Row],[Klasifikacija]],Tabela_glavno[Klasifikacija],0))</f>
        <v>DA</v>
      </c>
      <c r="G218" s="22" t="str">
        <f>INDEX(Tabela_glavno[Dovoljen prevzem],MATCH(Tabela_FAW[[#This Row],[Klasifikacija]],Tabela_glavno[Klasifikacija],0))</f>
        <v>DA - NI ODSTRANJEVANJA</v>
      </c>
    </row>
    <row r="219" spans="1:7" ht="12.75" customHeight="1" x14ac:dyDescent="0.2">
      <c r="A219" s="22" t="s">
        <v>1988</v>
      </c>
      <c r="B219" s="22" t="s">
        <v>1986</v>
      </c>
      <c r="C219" s="22" t="s">
        <v>1923</v>
      </c>
      <c r="D219" s="22" t="str">
        <f>_xlfn.TEXTJOIN(" ",TRUE,LEFT(Tabela_FAW[[#This Row],[ŠIFRA]],2),RIGHT(LEFT(Tabela_FAW[[#This Row],[ŠIFRA]],4),2),RIGHT(LEFT(Tabela_FAW[[#This Row],[ŠIFRA]],6),2))</f>
        <v>13 05 06</v>
      </c>
      <c r="E219" s="22" t="str" cm="1">
        <f t="array" ref="E219">IF(INDEX(Tabela_seznam_klasifikacij[NEVAREN],MATCH(Tabela_FAW[[#This Row],[Klasifikacija_delna]],LEFT(Tabela_seznam_klasifikacij[Klasifikacijska številka],8),0))="DA",_xlfn.TEXTJOIN("",TRUE,Tabela_FAW[[#This Row],[Klasifikacija_delna]],"*"),Tabela_FAW[[#This Row],[Klasifikacija_delna]])</f>
        <v>13 05 06*</v>
      </c>
      <c r="F219" s="22" t="str">
        <f>INDEX(Tabela_glavno[Zbiranje EKOL],MATCH(Tabela_FAW[[#This Row],[Klasifikacija]],Tabela_glavno[Klasifikacija],0))</f>
        <v>DA</v>
      </c>
      <c r="G219" s="22" t="str">
        <f>INDEX(Tabela_glavno[Dovoljen prevzem],MATCH(Tabela_FAW[[#This Row],[Klasifikacija]],Tabela_glavno[Klasifikacija],0))</f>
        <v>DA - NI ODSTRANJEVANJA</v>
      </c>
    </row>
    <row r="220" spans="1:7" ht="12.75" customHeight="1" x14ac:dyDescent="0.2">
      <c r="A220" s="22" t="s">
        <v>1989</v>
      </c>
      <c r="B220" s="22" t="s">
        <v>1986</v>
      </c>
      <c r="D220" s="22" t="str">
        <f>_xlfn.TEXTJOIN(" ",TRUE,LEFT(Tabela_FAW[[#This Row],[ŠIFRA]],2),RIGHT(LEFT(Tabela_FAW[[#This Row],[ŠIFRA]],4),2),RIGHT(LEFT(Tabela_FAW[[#This Row],[ŠIFRA]],6),2))</f>
        <v>13 05 06</v>
      </c>
      <c r="E220" s="22" t="str" cm="1">
        <f t="array" ref="E220">IF(INDEX(Tabela_seznam_klasifikacij[NEVAREN],MATCH(Tabela_FAW[[#This Row],[Klasifikacija_delna]],LEFT(Tabela_seznam_klasifikacij[Klasifikacijska številka],8),0))="DA",_xlfn.TEXTJOIN("",TRUE,Tabela_FAW[[#This Row],[Klasifikacija_delna]],"*"),Tabela_FAW[[#This Row],[Klasifikacija_delna]])</f>
        <v>13 05 06*</v>
      </c>
      <c r="F220" s="22" t="str">
        <f>INDEX(Tabela_glavno[Zbiranje EKOL],MATCH(Tabela_FAW[[#This Row],[Klasifikacija]],Tabela_glavno[Klasifikacija],0))</f>
        <v>DA</v>
      </c>
      <c r="G220" s="22" t="str">
        <f>INDEX(Tabela_glavno[Dovoljen prevzem],MATCH(Tabela_FAW[[#This Row],[Klasifikacija]],Tabela_glavno[Klasifikacija],0))</f>
        <v>DA - NI ODSTRANJEVANJA</v>
      </c>
    </row>
    <row r="221" spans="1:7" ht="12.75" customHeight="1" x14ac:dyDescent="0.2">
      <c r="A221" s="22" t="s">
        <v>1990</v>
      </c>
      <c r="B221" s="22" t="s">
        <v>1991</v>
      </c>
      <c r="C221" s="22" t="s">
        <v>1530</v>
      </c>
      <c r="D221" s="22" t="str">
        <f>_xlfn.TEXTJOIN(" ",TRUE,LEFT(Tabela_FAW[[#This Row],[ŠIFRA]],2),RIGHT(LEFT(Tabela_FAW[[#This Row],[ŠIFRA]],4),2),RIGHT(LEFT(Tabela_FAW[[#This Row],[ŠIFRA]],6),2))</f>
        <v>13 05 07</v>
      </c>
      <c r="E221" s="22" t="str" cm="1">
        <f t="array" ref="E221">IF(INDEX(Tabela_seznam_klasifikacij[NEVAREN],MATCH(Tabela_FAW[[#This Row],[Klasifikacija_delna]],LEFT(Tabela_seznam_klasifikacij[Klasifikacijska številka],8),0))="DA",_xlfn.TEXTJOIN("",TRUE,Tabela_FAW[[#This Row],[Klasifikacija_delna]],"*"),Tabela_FAW[[#This Row],[Klasifikacija_delna]])</f>
        <v>13 05 07*</v>
      </c>
      <c r="F221" s="22" t="str">
        <f>INDEX(Tabela_glavno[Zbiranje EKOL],MATCH(Tabela_FAW[[#This Row],[Klasifikacija]],Tabela_glavno[Klasifikacija],0))</f>
        <v>DA</v>
      </c>
      <c r="G221" s="22" t="str">
        <f>INDEX(Tabela_glavno[Dovoljen prevzem],MATCH(Tabela_FAW[[#This Row],[Klasifikacija]],Tabela_glavno[Klasifikacija],0))</f>
        <v>DA</v>
      </c>
    </row>
    <row r="222" spans="1:7" ht="12.75" customHeight="1" x14ac:dyDescent="0.2">
      <c r="A222" s="22" t="s">
        <v>1992</v>
      </c>
      <c r="B222" s="22" t="s">
        <v>1993</v>
      </c>
      <c r="C222" s="22" t="s">
        <v>1530</v>
      </c>
      <c r="D222" s="22" t="str">
        <f>_xlfn.TEXTJOIN(" ",TRUE,LEFT(Tabela_FAW[[#This Row],[ŠIFRA]],2),RIGHT(LEFT(Tabela_FAW[[#This Row],[ŠIFRA]],4),2),RIGHT(LEFT(Tabela_FAW[[#This Row],[ŠIFRA]],6),2))</f>
        <v>13 05 07</v>
      </c>
      <c r="E222" s="22" t="str" cm="1">
        <f t="array" ref="E222">IF(INDEX(Tabela_seznam_klasifikacij[NEVAREN],MATCH(Tabela_FAW[[#This Row],[Klasifikacija_delna]],LEFT(Tabela_seznam_klasifikacij[Klasifikacijska številka],8),0))="DA",_xlfn.TEXTJOIN("",TRUE,Tabela_FAW[[#This Row],[Klasifikacija_delna]],"*"),Tabela_FAW[[#This Row],[Klasifikacija_delna]])</f>
        <v>13 05 07*</v>
      </c>
      <c r="F222" s="22" t="str">
        <f>INDEX(Tabela_glavno[Zbiranje EKOL],MATCH(Tabela_FAW[[#This Row],[Klasifikacija]],Tabela_glavno[Klasifikacija],0))</f>
        <v>DA</v>
      </c>
      <c r="G222" s="22" t="str">
        <f>INDEX(Tabela_glavno[Dovoljen prevzem],MATCH(Tabela_FAW[[#This Row],[Klasifikacija]],Tabela_glavno[Klasifikacija],0))</f>
        <v>DA</v>
      </c>
    </row>
    <row r="223" spans="1:7" ht="12.75" customHeight="1" x14ac:dyDescent="0.2">
      <c r="A223" s="22" t="s">
        <v>1994</v>
      </c>
      <c r="B223" s="22" t="s">
        <v>1995</v>
      </c>
      <c r="C223" s="22" t="s">
        <v>1996</v>
      </c>
      <c r="D223" s="22" t="str">
        <f>_xlfn.TEXTJOIN(" ",TRUE,LEFT(Tabela_FAW[[#This Row],[ŠIFRA]],2),RIGHT(LEFT(Tabela_FAW[[#This Row],[ŠIFRA]],4),2),RIGHT(LEFT(Tabela_FAW[[#This Row],[ŠIFRA]],6),2))</f>
        <v>13 05 07</v>
      </c>
      <c r="E223" s="22" t="str" cm="1">
        <f t="array" ref="E223">IF(INDEX(Tabela_seznam_klasifikacij[NEVAREN],MATCH(Tabela_FAW[[#This Row],[Klasifikacija_delna]],LEFT(Tabela_seznam_klasifikacij[Klasifikacijska številka],8),0))="DA",_xlfn.TEXTJOIN("",TRUE,Tabela_FAW[[#This Row],[Klasifikacija_delna]],"*"),Tabela_FAW[[#This Row],[Klasifikacija_delna]])</f>
        <v>13 05 07*</v>
      </c>
      <c r="F223" s="22" t="str">
        <f>INDEX(Tabela_glavno[Zbiranje EKOL],MATCH(Tabela_FAW[[#This Row],[Klasifikacija]],Tabela_glavno[Klasifikacija],0))</f>
        <v>DA</v>
      </c>
      <c r="G223" s="22" t="str">
        <f>INDEX(Tabela_glavno[Dovoljen prevzem],MATCH(Tabela_FAW[[#This Row],[Klasifikacija]],Tabela_glavno[Klasifikacija],0))</f>
        <v>DA</v>
      </c>
    </row>
    <row r="224" spans="1:7" ht="12.75" customHeight="1" x14ac:dyDescent="0.2">
      <c r="A224" s="22" t="s">
        <v>1997</v>
      </c>
      <c r="B224" s="22" t="s">
        <v>1991</v>
      </c>
      <c r="C224" s="22" t="s">
        <v>1530</v>
      </c>
      <c r="D224" s="22" t="str">
        <f>_xlfn.TEXTJOIN(" ",TRUE,LEFT(Tabela_FAW[[#This Row],[ŠIFRA]],2),RIGHT(LEFT(Tabela_FAW[[#This Row],[ŠIFRA]],4),2),RIGHT(LEFT(Tabela_FAW[[#This Row],[ŠIFRA]],6),2))</f>
        <v>13 05 07</v>
      </c>
      <c r="E224" s="22" t="str" cm="1">
        <f t="array" ref="E224">IF(INDEX(Tabela_seznam_klasifikacij[NEVAREN],MATCH(Tabela_FAW[[#This Row],[Klasifikacija_delna]],LEFT(Tabela_seznam_klasifikacij[Klasifikacijska številka],8),0))="DA",_xlfn.TEXTJOIN("",TRUE,Tabela_FAW[[#This Row],[Klasifikacija_delna]],"*"),Tabela_FAW[[#This Row],[Klasifikacija_delna]])</f>
        <v>13 05 07*</v>
      </c>
      <c r="F224" s="22" t="str">
        <f>INDEX(Tabela_glavno[Zbiranje EKOL],MATCH(Tabela_FAW[[#This Row],[Klasifikacija]],Tabela_glavno[Klasifikacija],0))</f>
        <v>DA</v>
      </c>
      <c r="G224" s="22" t="str">
        <f>INDEX(Tabela_glavno[Dovoljen prevzem],MATCH(Tabela_FAW[[#This Row],[Klasifikacija]],Tabela_glavno[Klasifikacija],0))</f>
        <v>DA</v>
      </c>
    </row>
    <row r="225" spans="1:7" ht="12.75" customHeight="1" x14ac:dyDescent="0.2">
      <c r="A225" s="22" t="s">
        <v>1998</v>
      </c>
      <c r="B225" s="22" t="s">
        <v>1999</v>
      </c>
      <c r="D225" s="22" t="str">
        <f>_xlfn.TEXTJOIN(" ",TRUE,LEFT(Tabela_FAW[[#This Row],[ŠIFRA]],2),RIGHT(LEFT(Tabela_FAW[[#This Row],[ŠIFRA]],4),2),RIGHT(LEFT(Tabela_FAW[[#This Row],[ŠIFRA]],6),2))</f>
        <v>13 05 08</v>
      </c>
      <c r="E225" s="22" t="str" cm="1">
        <f t="array" ref="E225">IF(INDEX(Tabela_seznam_klasifikacij[NEVAREN],MATCH(Tabela_FAW[[#This Row],[Klasifikacija_delna]],LEFT(Tabela_seznam_klasifikacij[Klasifikacijska številka],8),0))="DA",_xlfn.TEXTJOIN("",TRUE,Tabela_FAW[[#This Row],[Klasifikacija_delna]],"*"),Tabela_FAW[[#This Row],[Klasifikacija_delna]])</f>
        <v>13 05 08*</v>
      </c>
      <c r="F225" s="22" t="str">
        <f>INDEX(Tabela_glavno[Zbiranje EKOL],MATCH(Tabela_FAW[[#This Row],[Klasifikacija]],Tabela_glavno[Klasifikacija],0))</f>
        <v>DA</v>
      </c>
      <c r="G225" s="22" t="str">
        <f>INDEX(Tabela_glavno[Dovoljen prevzem],MATCH(Tabela_FAW[[#This Row],[Klasifikacija]],Tabela_glavno[Klasifikacija],0))</f>
        <v>DA - NI ODSTRANJEVANJA</v>
      </c>
    </row>
    <row r="226" spans="1:7" ht="12.75" customHeight="1" x14ac:dyDescent="0.2">
      <c r="A226" s="22" t="s">
        <v>2000</v>
      </c>
      <c r="B226" s="22" t="s">
        <v>2001</v>
      </c>
      <c r="C226" s="22" t="s">
        <v>1977</v>
      </c>
      <c r="D226" s="22" t="str">
        <f>_xlfn.TEXTJOIN(" ",TRUE,LEFT(Tabela_FAW[[#This Row],[ŠIFRA]],2),RIGHT(LEFT(Tabela_FAW[[#This Row],[ŠIFRA]],4),2),RIGHT(LEFT(Tabela_FAW[[#This Row],[ŠIFRA]],6),2))</f>
        <v>13 05 08</v>
      </c>
      <c r="E226" s="22" t="str" cm="1">
        <f t="array" ref="E226">IF(INDEX(Tabela_seznam_klasifikacij[NEVAREN],MATCH(Tabela_FAW[[#This Row],[Klasifikacija_delna]],LEFT(Tabela_seznam_klasifikacij[Klasifikacijska številka],8),0))="DA",_xlfn.TEXTJOIN("",TRUE,Tabela_FAW[[#This Row],[Klasifikacija_delna]],"*"),Tabela_FAW[[#This Row],[Klasifikacija_delna]])</f>
        <v>13 05 08*</v>
      </c>
      <c r="F226" s="22" t="str">
        <f>INDEX(Tabela_glavno[Zbiranje EKOL],MATCH(Tabela_FAW[[#This Row],[Klasifikacija]],Tabela_glavno[Klasifikacija],0))</f>
        <v>DA</v>
      </c>
      <c r="G226" s="22" t="str">
        <f>INDEX(Tabela_glavno[Dovoljen prevzem],MATCH(Tabela_FAW[[#This Row],[Klasifikacija]],Tabela_glavno[Klasifikacija],0))</f>
        <v>DA - NI ODSTRANJEVANJA</v>
      </c>
    </row>
    <row r="227" spans="1:7" ht="12.75" customHeight="1" x14ac:dyDescent="0.2">
      <c r="A227" s="22" t="s">
        <v>2002</v>
      </c>
      <c r="B227" s="22" t="s">
        <v>2003</v>
      </c>
      <c r="C227" s="22" t="s">
        <v>2004</v>
      </c>
      <c r="D227" s="22" t="str">
        <f>_xlfn.TEXTJOIN(" ",TRUE,LEFT(Tabela_FAW[[#This Row],[ŠIFRA]],2),RIGHT(LEFT(Tabela_FAW[[#This Row],[ŠIFRA]],4),2),RIGHT(LEFT(Tabela_FAW[[#This Row],[ŠIFRA]],6),2))</f>
        <v>13 07 01</v>
      </c>
      <c r="E227" s="22" t="str" cm="1">
        <f t="array" ref="E227">IF(INDEX(Tabela_seznam_klasifikacij[NEVAREN],MATCH(Tabela_FAW[[#This Row],[Klasifikacija_delna]],LEFT(Tabela_seznam_klasifikacij[Klasifikacijska številka],8),0))="DA",_xlfn.TEXTJOIN("",TRUE,Tabela_FAW[[#This Row],[Klasifikacija_delna]],"*"),Tabela_FAW[[#This Row],[Klasifikacija_delna]])</f>
        <v>13 07 01*</v>
      </c>
      <c r="F227" s="22" t="str">
        <f>INDEX(Tabela_glavno[Zbiranje EKOL],MATCH(Tabela_FAW[[#This Row],[Klasifikacija]],Tabela_glavno[Klasifikacija],0))</f>
        <v>DA</v>
      </c>
      <c r="G227" s="22" t="str">
        <f>INDEX(Tabela_glavno[Dovoljen prevzem],MATCH(Tabela_FAW[[#This Row],[Klasifikacija]],Tabela_glavno[Klasifikacija],0))</f>
        <v>DA</v>
      </c>
    </row>
    <row r="228" spans="1:7" ht="12.75" customHeight="1" x14ac:dyDescent="0.2">
      <c r="A228" s="22" t="s">
        <v>2005</v>
      </c>
      <c r="B228" s="22" t="s">
        <v>2003</v>
      </c>
      <c r="D228" s="22" t="str">
        <f>_xlfn.TEXTJOIN(" ",TRUE,LEFT(Tabela_FAW[[#This Row],[ŠIFRA]],2),RIGHT(LEFT(Tabela_FAW[[#This Row],[ŠIFRA]],4),2),RIGHT(LEFT(Tabela_FAW[[#This Row],[ŠIFRA]],6),2))</f>
        <v>13 07 01</v>
      </c>
      <c r="E228" s="22" t="str" cm="1">
        <f t="array" ref="E228">IF(INDEX(Tabela_seznam_klasifikacij[NEVAREN],MATCH(Tabela_FAW[[#This Row],[Klasifikacija_delna]],LEFT(Tabela_seznam_klasifikacij[Klasifikacijska številka],8),0))="DA",_xlfn.TEXTJOIN("",TRUE,Tabela_FAW[[#This Row],[Klasifikacija_delna]],"*"),Tabela_FAW[[#This Row],[Klasifikacija_delna]])</f>
        <v>13 07 01*</v>
      </c>
      <c r="F228" s="22" t="str">
        <f>INDEX(Tabela_glavno[Zbiranje EKOL],MATCH(Tabela_FAW[[#This Row],[Klasifikacija]],Tabela_glavno[Klasifikacija],0))</f>
        <v>DA</v>
      </c>
      <c r="G228" s="22" t="str">
        <f>INDEX(Tabela_glavno[Dovoljen prevzem],MATCH(Tabela_FAW[[#This Row],[Klasifikacija]],Tabela_glavno[Klasifikacija],0))</f>
        <v>DA</v>
      </c>
    </row>
    <row r="229" spans="1:7" ht="12.75" customHeight="1" x14ac:dyDescent="0.2">
      <c r="A229" s="22" t="s">
        <v>2006</v>
      </c>
      <c r="B229" s="22" t="s">
        <v>2007</v>
      </c>
      <c r="C229" s="22" t="s">
        <v>2008</v>
      </c>
      <c r="D229" s="22" t="str">
        <f>_xlfn.TEXTJOIN(" ",TRUE,LEFT(Tabela_FAW[[#This Row],[ŠIFRA]],2),RIGHT(LEFT(Tabela_FAW[[#This Row],[ŠIFRA]],4),2),RIGHT(LEFT(Tabela_FAW[[#This Row],[ŠIFRA]],6),2))</f>
        <v>13 07 02</v>
      </c>
      <c r="E229" s="22" t="str" cm="1">
        <f t="array" ref="E229">IF(INDEX(Tabela_seznam_klasifikacij[NEVAREN],MATCH(Tabela_FAW[[#This Row],[Klasifikacija_delna]],LEFT(Tabela_seznam_klasifikacij[Klasifikacijska številka],8),0))="DA",_xlfn.TEXTJOIN("",TRUE,Tabela_FAW[[#This Row],[Klasifikacija_delna]],"*"),Tabela_FAW[[#This Row],[Klasifikacija_delna]])</f>
        <v>13 07 02*</v>
      </c>
      <c r="F229" s="22" t="str">
        <f>INDEX(Tabela_glavno[Zbiranje EKOL],MATCH(Tabela_FAW[[#This Row],[Klasifikacija]],Tabela_glavno[Klasifikacija],0))</f>
        <v>DA</v>
      </c>
      <c r="G229" s="22" t="str">
        <f>INDEX(Tabela_glavno[Dovoljen prevzem],MATCH(Tabela_FAW[[#This Row],[Klasifikacija]],Tabela_glavno[Klasifikacija],0))</f>
        <v>DA</v>
      </c>
    </row>
    <row r="230" spans="1:7" ht="12.75" customHeight="1" x14ac:dyDescent="0.2">
      <c r="A230" s="22" t="s">
        <v>2009</v>
      </c>
      <c r="B230" s="22" t="s">
        <v>2010</v>
      </c>
      <c r="C230" s="22" t="s">
        <v>2011</v>
      </c>
      <c r="D230" s="22" t="str">
        <f>_xlfn.TEXTJOIN(" ",TRUE,LEFT(Tabela_FAW[[#This Row],[ŠIFRA]],2),RIGHT(LEFT(Tabela_FAW[[#This Row],[ŠIFRA]],4),2),RIGHT(LEFT(Tabela_FAW[[#This Row],[ŠIFRA]],6),2))</f>
        <v>13 07 03</v>
      </c>
      <c r="E230" s="22" t="str" cm="1">
        <f t="array" ref="E230">IF(INDEX(Tabela_seznam_klasifikacij[NEVAREN],MATCH(Tabela_FAW[[#This Row],[Klasifikacija_delna]],LEFT(Tabela_seznam_klasifikacij[Klasifikacijska številka],8),0))="DA",_xlfn.TEXTJOIN("",TRUE,Tabela_FAW[[#This Row],[Klasifikacija_delna]],"*"),Tabela_FAW[[#This Row],[Klasifikacija_delna]])</f>
        <v>13 07 03*</v>
      </c>
      <c r="F230" s="22" t="str">
        <f>INDEX(Tabela_glavno[Zbiranje EKOL],MATCH(Tabela_FAW[[#This Row],[Klasifikacija]],Tabela_glavno[Klasifikacija],0))</f>
        <v>DA</v>
      </c>
      <c r="G230" s="22" t="str">
        <f>INDEX(Tabela_glavno[Dovoljen prevzem],MATCH(Tabela_FAW[[#This Row],[Klasifikacija]],Tabela_glavno[Klasifikacija],0))</f>
        <v>DA</v>
      </c>
    </row>
    <row r="231" spans="1:7" ht="12.75" customHeight="1" x14ac:dyDescent="0.2">
      <c r="A231" s="22" t="s">
        <v>2012</v>
      </c>
      <c r="B231" s="22" t="s">
        <v>2010</v>
      </c>
      <c r="C231" s="22" t="s">
        <v>2013</v>
      </c>
      <c r="D231" s="22" t="str">
        <f>_xlfn.TEXTJOIN(" ",TRUE,LEFT(Tabela_FAW[[#This Row],[ŠIFRA]],2),RIGHT(LEFT(Tabela_FAW[[#This Row],[ŠIFRA]],4),2),RIGHT(LEFT(Tabela_FAW[[#This Row],[ŠIFRA]],6),2))</f>
        <v>13 07 03</v>
      </c>
      <c r="E231" s="22" t="str" cm="1">
        <f t="array" ref="E231">IF(INDEX(Tabela_seznam_klasifikacij[NEVAREN],MATCH(Tabela_FAW[[#This Row],[Klasifikacija_delna]],LEFT(Tabela_seznam_klasifikacij[Klasifikacijska številka],8),0))="DA",_xlfn.TEXTJOIN("",TRUE,Tabela_FAW[[#This Row],[Klasifikacija_delna]],"*"),Tabela_FAW[[#This Row],[Klasifikacija_delna]])</f>
        <v>13 07 03*</v>
      </c>
      <c r="F231" s="22" t="str">
        <f>INDEX(Tabela_glavno[Zbiranje EKOL],MATCH(Tabela_FAW[[#This Row],[Klasifikacija]],Tabela_glavno[Klasifikacija],0))</f>
        <v>DA</v>
      </c>
      <c r="G231" s="22" t="str">
        <f>INDEX(Tabela_glavno[Dovoljen prevzem],MATCH(Tabela_FAW[[#This Row],[Klasifikacija]],Tabela_glavno[Klasifikacija],0))</f>
        <v>DA</v>
      </c>
    </row>
    <row r="232" spans="1:7" ht="12.75" customHeight="1" x14ac:dyDescent="0.2">
      <c r="A232" s="22" t="s">
        <v>2014</v>
      </c>
      <c r="B232" s="22" t="s">
        <v>2015</v>
      </c>
      <c r="C232" s="22" t="s">
        <v>1923</v>
      </c>
      <c r="D232" s="22" t="str">
        <f>_xlfn.TEXTJOIN(" ",TRUE,LEFT(Tabela_FAW[[#This Row],[ŠIFRA]],2),RIGHT(LEFT(Tabela_FAW[[#This Row],[ŠIFRA]],4),2),RIGHT(LEFT(Tabela_FAW[[#This Row],[ŠIFRA]],6),2))</f>
        <v>13 08 02</v>
      </c>
      <c r="E232" s="22" t="str" cm="1">
        <f t="array" ref="E232">IF(INDEX(Tabela_seznam_klasifikacij[NEVAREN],MATCH(Tabela_FAW[[#This Row],[Klasifikacija_delna]],LEFT(Tabela_seznam_klasifikacij[Klasifikacijska številka],8),0))="DA",_xlfn.TEXTJOIN("",TRUE,Tabela_FAW[[#This Row],[Klasifikacija_delna]],"*"),Tabela_FAW[[#This Row],[Klasifikacija_delna]])</f>
        <v>13 08 02*</v>
      </c>
      <c r="F232" s="22" t="str">
        <f>INDEX(Tabela_glavno[Zbiranje EKOL],MATCH(Tabela_FAW[[#This Row],[Klasifikacija]],Tabela_glavno[Klasifikacija],0))</f>
        <v>DA</v>
      </c>
      <c r="G232" s="22" t="str">
        <f>INDEX(Tabela_glavno[Dovoljen prevzem],MATCH(Tabela_FAW[[#This Row],[Klasifikacija]],Tabela_glavno[Klasifikacija],0))</f>
        <v>DA - NI ODSTRANJEVANJA</v>
      </c>
    </row>
    <row r="233" spans="1:7" ht="12.75" customHeight="1" x14ac:dyDescent="0.2">
      <c r="A233" s="22" t="s">
        <v>2016</v>
      </c>
      <c r="B233" s="22" t="s">
        <v>2017</v>
      </c>
      <c r="C233" s="22" t="s">
        <v>1809</v>
      </c>
      <c r="D233" s="22" t="str">
        <f>_xlfn.TEXTJOIN(" ",TRUE,LEFT(Tabela_FAW[[#This Row],[ŠIFRA]],2),RIGHT(LEFT(Tabela_FAW[[#This Row],[ŠIFRA]],4),2),RIGHT(LEFT(Tabela_FAW[[#This Row],[ŠIFRA]],6),2))</f>
        <v>13 08 99</v>
      </c>
      <c r="E233" s="22" t="str" cm="1">
        <f t="array" ref="E233">IF(INDEX(Tabela_seznam_klasifikacij[NEVAREN],MATCH(Tabela_FAW[[#This Row],[Klasifikacija_delna]],LEFT(Tabela_seznam_klasifikacij[Klasifikacijska številka],8),0))="DA",_xlfn.TEXTJOIN("",TRUE,Tabela_FAW[[#This Row],[Klasifikacija_delna]],"*"),Tabela_FAW[[#This Row],[Klasifikacija_delna]])</f>
        <v>13 08 99*</v>
      </c>
      <c r="F233" s="22" t="str">
        <f>INDEX(Tabela_glavno[Zbiranje EKOL],MATCH(Tabela_FAW[[#This Row],[Klasifikacija]],Tabela_glavno[Klasifikacija],0))</f>
        <v>DA</v>
      </c>
      <c r="G233" s="22" t="str">
        <f>INDEX(Tabela_glavno[Dovoljen prevzem],MATCH(Tabela_FAW[[#This Row],[Klasifikacija]],Tabela_glavno[Klasifikacija],0))</f>
        <v>DA - NI ODSTRANJEVANJA</v>
      </c>
    </row>
    <row r="234" spans="1:7" ht="12.75" customHeight="1" x14ac:dyDescent="0.2">
      <c r="A234" s="22" t="s">
        <v>2018</v>
      </c>
      <c r="B234" s="22" t="s">
        <v>2019</v>
      </c>
      <c r="C234" s="22" t="s">
        <v>1552</v>
      </c>
      <c r="D234" s="22" t="str">
        <f>_xlfn.TEXTJOIN(" ",TRUE,LEFT(Tabela_FAW[[#This Row],[ŠIFRA]],2),RIGHT(LEFT(Tabela_FAW[[#This Row],[ŠIFRA]],4),2),RIGHT(LEFT(Tabela_FAW[[#This Row],[ŠIFRA]],6),2))</f>
        <v>14 06 01</v>
      </c>
      <c r="E234" s="22" t="str" cm="1">
        <f t="array" ref="E234">IF(INDEX(Tabela_seznam_klasifikacij[NEVAREN],MATCH(Tabela_FAW[[#This Row],[Klasifikacija_delna]],LEFT(Tabela_seznam_klasifikacij[Klasifikacijska številka],8),0))="DA",_xlfn.TEXTJOIN("",TRUE,Tabela_FAW[[#This Row],[Klasifikacija_delna]],"*"),Tabela_FAW[[#This Row],[Klasifikacija_delna]])</f>
        <v>14 06 01*</v>
      </c>
      <c r="F234" s="22" t="str">
        <f>INDEX(Tabela_glavno[Zbiranje EKOL],MATCH(Tabela_FAW[[#This Row],[Klasifikacija]],Tabela_glavno[Klasifikacija],0))</f>
        <v>DA</v>
      </c>
      <c r="G234" s="22" t="str">
        <f>INDEX(Tabela_glavno[Dovoljen prevzem],MATCH(Tabela_FAW[[#This Row],[Klasifikacija]],Tabela_glavno[Klasifikacija],0))</f>
        <v>DA - NI ODSTRANJEVANJA</v>
      </c>
    </row>
    <row r="235" spans="1:7" ht="12.75" customHeight="1" x14ac:dyDescent="0.2">
      <c r="A235" s="22" t="s">
        <v>2020</v>
      </c>
      <c r="B235" s="22" t="s">
        <v>2021</v>
      </c>
      <c r="C235" s="22" t="s">
        <v>1678</v>
      </c>
      <c r="D235" s="22" t="str">
        <f>_xlfn.TEXTJOIN(" ",TRUE,LEFT(Tabela_FAW[[#This Row],[ŠIFRA]],2),RIGHT(LEFT(Tabela_FAW[[#This Row],[ŠIFRA]],4),2),RIGHT(LEFT(Tabela_FAW[[#This Row],[ŠIFRA]],6),2))</f>
        <v>14 06 02</v>
      </c>
      <c r="E235" s="22" t="str" cm="1">
        <f t="array" ref="E235">IF(INDEX(Tabela_seznam_klasifikacij[NEVAREN],MATCH(Tabela_FAW[[#This Row],[Klasifikacija_delna]],LEFT(Tabela_seznam_klasifikacij[Klasifikacijska številka],8),0))="DA",_xlfn.TEXTJOIN("",TRUE,Tabela_FAW[[#This Row],[Klasifikacija_delna]],"*"),Tabela_FAW[[#This Row],[Klasifikacija_delna]])</f>
        <v>14 06 02*</v>
      </c>
      <c r="F235" s="22" t="str">
        <f>INDEX(Tabela_glavno[Zbiranje EKOL],MATCH(Tabela_FAW[[#This Row],[Klasifikacija]],Tabela_glavno[Klasifikacija],0))</f>
        <v>DA</v>
      </c>
      <c r="G235" s="22" t="str">
        <f>INDEX(Tabela_glavno[Dovoljen prevzem],MATCH(Tabela_FAW[[#This Row],[Klasifikacija]],Tabela_glavno[Klasifikacija],0))</f>
        <v>DA - NI ODSTRANJEVANJA</v>
      </c>
    </row>
    <row r="236" spans="1:7" ht="12.75" customHeight="1" x14ac:dyDescent="0.2">
      <c r="A236" s="22" t="s">
        <v>2022</v>
      </c>
      <c r="B236" s="22" t="s">
        <v>2023</v>
      </c>
      <c r="C236" s="22" t="s">
        <v>2024</v>
      </c>
      <c r="D236" s="22" t="str">
        <f>_xlfn.TEXTJOIN(" ",TRUE,LEFT(Tabela_FAW[[#This Row],[ŠIFRA]],2),RIGHT(LEFT(Tabela_FAW[[#This Row],[ŠIFRA]],4),2),RIGHT(LEFT(Tabela_FAW[[#This Row],[ŠIFRA]],6),2))</f>
        <v>14 06 03</v>
      </c>
      <c r="E236" s="22" t="str" cm="1">
        <f t="array" ref="E236">IF(INDEX(Tabela_seznam_klasifikacij[NEVAREN],MATCH(Tabela_FAW[[#This Row],[Klasifikacija_delna]],LEFT(Tabela_seznam_klasifikacij[Klasifikacijska številka],8),0))="DA",_xlfn.TEXTJOIN("",TRUE,Tabela_FAW[[#This Row],[Klasifikacija_delna]],"*"),Tabela_FAW[[#This Row],[Klasifikacija_delna]])</f>
        <v>14 06 03*</v>
      </c>
      <c r="F236" s="22" t="str">
        <f>INDEX(Tabela_glavno[Zbiranje EKOL],MATCH(Tabela_FAW[[#This Row],[Klasifikacija]],Tabela_glavno[Klasifikacija],0))</f>
        <v>DA</v>
      </c>
      <c r="G236" s="22" t="str">
        <f>INDEX(Tabela_glavno[Dovoljen prevzem],MATCH(Tabela_FAW[[#This Row],[Klasifikacija]],Tabela_glavno[Klasifikacija],0))</f>
        <v>DA</v>
      </c>
    </row>
    <row r="237" spans="1:7" ht="12.75" customHeight="1" x14ac:dyDescent="0.2">
      <c r="A237" s="22" t="s">
        <v>2025</v>
      </c>
      <c r="B237" s="22" t="s">
        <v>2026</v>
      </c>
      <c r="C237" s="22" t="s">
        <v>1678</v>
      </c>
      <c r="D237" s="22" t="str">
        <f>_xlfn.TEXTJOIN(" ",TRUE,LEFT(Tabela_FAW[[#This Row],[ŠIFRA]],2),RIGHT(LEFT(Tabela_FAW[[#This Row],[ŠIFRA]],4),2),RIGHT(LEFT(Tabela_FAW[[#This Row],[ŠIFRA]],6),2))</f>
        <v>14 06 03</v>
      </c>
      <c r="E237" s="22" t="str" cm="1">
        <f t="array" ref="E237">IF(INDEX(Tabela_seznam_klasifikacij[NEVAREN],MATCH(Tabela_FAW[[#This Row],[Klasifikacija_delna]],LEFT(Tabela_seznam_klasifikacij[Klasifikacijska številka],8),0))="DA",_xlfn.TEXTJOIN("",TRUE,Tabela_FAW[[#This Row],[Klasifikacija_delna]],"*"),Tabela_FAW[[#This Row],[Klasifikacija_delna]])</f>
        <v>14 06 03*</v>
      </c>
      <c r="F237" s="22" t="str">
        <f>INDEX(Tabela_glavno[Zbiranje EKOL],MATCH(Tabela_FAW[[#This Row],[Klasifikacija]],Tabela_glavno[Klasifikacija],0))</f>
        <v>DA</v>
      </c>
      <c r="G237" s="22" t="str">
        <f>INDEX(Tabela_glavno[Dovoljen prevzem],MATCH(Tabela_FAW[[#This Row],[Klasifikacija]],Tabela_glavno[Klasifikacija],0))</f>
        <v>DA</v>
      </c>
    </row>
    <row r="238" spans="1:7" ht="12.75" customHeight="1" x14ac:dyDescent="0.2">
      <c r="A238" s="22" t="s">
        <v>2027</v>
      </c>
      <c r="B238" s="22" t="s">
        <v>2028</v>
      </c>
      <c r="C238" s="22" t="s">
        <v>2029</v>
      </c>
      <c r="D238" s="22" t="str">
        <f>_xlfn.TEXTJOIN(" ",TRUE,LEFT(Tabela_FAW[[#This Row],[ŠIFRA]],2),RIGHT(LEFT(Tabela_FAW[[#This Row],[ŠIFRA]],4),2),RIGHT(LEFT(Tabela_FAW[[#This Row],[ŠIFRA]],6),2))</f>
        <v>14 06 04</v>
      </c>
      <c r="E238" s="22" t="str" cm="1">
        <f t="array" ref="E238">IF(INDEX(Tabela_seznam_klasifikacij[NEVAREN],MATCH(Tabela_FAW[[#This Row],[Klasifikacija_delna]],LEFT(Tabela_seznam_klasifikacij[Klasifikacijska številka],8),0))="DA",_xlfn.TEXTJOIN("",TRUE,Tabela_FAW[[#This Row],[Klasifikacija_delna]],"*"),Tabela_FAW[[#This Row],[Klasifikacija_delna]])</f>
        <v>14 06 04*</v>
      </c>
      <c r="F238" s="22" t="str">
        <f>INDEX(Tabela_glavno[Zbiranje EKOL],MATCH(Tabela_FAW[[#This Row],[Klasifikacija]],Tabela_glavno[Klasifikacija],0))</f>
        <v>DA</v>
      </c>
      <c r="G238" s="22" t="str">
        <f>INDEX(Tabela_glavno[Dovoljen prevzem],MATCH(Tabela_FAW[[#This Row],[Klasifikacija]],Tabela_glavno[Klasifikacija],0))</f>
        <v>DA</v>
      </c>
    </row>
    <row r="239" spans="1:7" ht="12.75" customHeight="1" x14ac:dyDescent="0.2">
      <c r="A239" s="22" t="s">
        <v>2030</v>
      </c>
      <c r="B239" s="22" t="s">
        <v>2031</v>
      </c>
      <c r="C239" s="22" t="s">
        <v>1515</v>
      </c>
      <c r="D239" s="22" t="str">
        <f>_xlfn.TEXTJOIN(" ",TRUE,LEFT(Tabela_FAW[[#This Row],[ŠIFRA]],2),RIGHT(LEFT(Tabela_FAW[[#This Row],[ŠIFRA]],4),2),RIGHT(LEFT(Tabela_FAW[[#This Row],[ŠIFRA]],6),2))</f>
        <v>14 06 05</v>
      </c>
      <c r="E239" s="22" t="str" cm="1">
        <f t="array" ref="E239">IF(INDEX(Tabela_seznam_klasifikacij[NEVAREN],MATCH(Tabela_FAW[[#This Row],[Klasifikacija_delna]],LEFT(Tabela_seznam_klasifikacij[Klasifikacijska številka],8),0))="DA",_xlfn.TEXTJOIN("",TRUE,Tabela_FAW[[#This Row],[Klasifikacija_delna]],"*"),Tabela_FAW[[#This Row],[Klasifikacija_delna]])</f>
        <v>14 06 05*</v>
      </c>
      <c r="F239" s="22" t="str">
        <f>INDEX(Tabela_glavno[Zbiranje EKOL],MATCH(Tabela_FAW[[#This Row],[Klasifikacija]],Tabela_glavno[Klasifikacija],0))</f>
        <v>DA</v>
      </c>
      <c r="G239" s="22" t="str">
        <f>INDEX(Tabela_glavno[Dovoljen prevzem],MATCH(Tabela_FAW[[#This Row],[Klasifikacija]],Tabela_glavno[Klasifikacija],0))</f>
        <v>DA</v>
      </c>
    </row>
    <row r="240" spans="1:7" ht="12.75" customHeight="1" x14ac:dyDescent="0.2">
      <c r="A240" s="22" t="s">
        <v>2032</v>
      </c>
      <c r="B240" s="22" t="s">
        <v>2033</v>
      </c>
      <c r="C240" s="22" t="s">
        <v>2034</v>
      </c>
      <c r="D240" s="22" t="str">
        <f>_xlfn.TEXTJOIN(" ",TRUE,LEFT(Tabela_FAW[[#This Row],[ŠIFRA]],2),RIGHT(LEFT(Tabela_FAW[[#This Row],[ŠIFRA]],4),2),RIGHT(LEFT(Tabela_FAW[[#This Row],[ŠIFRA]],6),2))</f>
        <v>15 01 01</v>
      </c>
      <c r="E240" s="22" t="str" cm="1">
        <f t="array" ref="E240">IF(INDEX(Tabela_seznam_klasifikacij[NEVAREN],MATCH(Tabela_FAW[[#This Row],[Klasifikacija_delna]],LEFT(Tabela_seznam_klasifikacij[Klasifikacijska številka],8),0))="DA",_xlfn.TEXTJOIN("",TRUE,Tabela_FAW[[#This Row],[Klasifikacija_delna]],"*"),Tabela_FAW[[#This Row],[Klasifikacija_delna]])</f>
        <v>15 01 01</v>
      </c>
      <c r="F240" s="22" t="str">
        <f>INDEX(Tabela_glavno[Zbiranje EKOL],MATCH(Tabela_FAW[[#This Row],[Klasifikacija]],Tabela_glavno[Klasifikacija],0))</f>
        <v>NE</v>
      </c>
      <c r="G240" s="22" t="str">
        <f>INDEX(Tabela_glavno[Dovoljen prevzem],MATCH(Tabela_FAW[[#This Row],[Klasifikacija]],Tabela_glavno[Klasifikacija],0))</f>
        <v>NE</v>
      </c>
    </row>
    <row r="241" spans="1:7" ht="12.75" customHeight="1" x14ac:dyDescent="0.2">
      <c r="A241" s="22" t="s">
        <v>2035</v>
      </c>
      <c r="B241" s="22" t="s">
        <v>2036</v>
      </c>
      <c r="C241" s="22" t="s">
        <v>2037</v>
      </c>
      <c r="D241" s="22" t="str">
        <f>_xlfn.TEXTJOIN(" ",TRUE,LEFT(Tabela_FAW[[#This Row],[ŠIFRA]],2),RIGHT(LEFT(Tabela_FAW[[#This Row],[ŠIFRA]],4),2),RIGHT(LEFT(Tabela_FAW[[#This Row],[ŠIFRA]],6),2))</f>
        <v>15 01 01</v>
      </c>
      <c r="E241" s="22" t="str" cm="1">
        <f t="array" ref="E241">IF(INDEX(Tabela_seznam_klasifikacij[NEVAREN],MATCH(Tabela_FAW[[#This Row],[Klasifikacija_delna]],LEFT(Tabela_seznam_klasifikacij[Klasifikacijska številka],8),0))="DA",_xlfn.TEXTJOIN("",TRUE,Tabela_FAW[[#This Row],[Klasifikacija_delna]],"*"),Tabela_FAW[[#This Row],[Klasifikacija_delna]])</f>
        <v>15 01 01</v>
      </c>
      <c r="F241" s="22" t="str">
        <f>INDEX(Tabela_glavno[Zbiranje EKOL],MATCH(Tabela_FAW[[#This Row],[Klasifikacija]],Tabela_glavno[Klasifikacija],0))</f>
        <v>NE</v>
      </c>
      <c r="G241" s="22" t="str">
        <f>INDEX(Tabela_glavno[Dovoljen prevzem],MATCH(Tabela_FAW[[#This Row],[Klasifikacija]],Tabela_glavno[Klasifikacija],0))</f>
        <v>NE</v>
      </c>
    </row>
    <row r="242" spans="1:7" ht="12.75" customHeight="1" x14ac:dyDescent="0.2">
      <c r="A242" s="22" t="s">
        <v>2038</v>
      </c>
      <c r="B242" s="22" t="s">
        <v>962</v>
      </c>
      <c r="C242" s="22" t="s">
        <v>2039</v>
      </c>
      <c r="D242" s="22" t="str">
        <f>_xlfn.TEXTJOIN(" ",TRUE,LEFT(Tabela_FAW[[#This Row],[ŠIFRA]],2),RIGHT(LEFT(Tabela_FAW[[#This Row],[ŠIFRA]],4),2),RIGHT(LEFT(Tabela_FAW[[#This Row],[ŠIFRA]],6),2))</f>
        <v>15 01 02</v>
      </c>
      <c r="E242" s="22" t="str" cm="1">
        <f t="array" ref="E242">IF(INDEX(Tabela_seznam_klasifikacij[NEVAREN],MATCH(Tabela_FAW[[#This Row],[Klasifikacija_delna]],LEFT(Tabela_seznam_klasifikacij[Klasifikacijska številka],8),0))="DA",_xlfn.TEXTJOIN("",TRUE,Tabela_FAW[[#This Row],[Klasifikacija_delna]],"*"),Tabela_FAW[[#This Row],[Klasifikacija_delna]])</f>
        <v>15 01 02</v>
      </c>
      <c r="F242" s="22" t="str">
        <f>INDEX(Tabela_glavno[Zbiranje EKOL],MATCH(Tabela_FAW[[#This Row],[Klasifikacija]],Tabela_glavno[Klasifikacija],0))</f>
        <v>DA</v>
      </c>
      <c r="G242" s="22" t="str">
        <f>INDEX(Tabela_glavno[Dovoljen prevzem],MATCH(Tabela_FAW[[#This Row],[Klasifikacija]],Tabela_glavno[Klasifikacija],0))</f>
        <v>DA</v>
      </c>
    </row>
    <row r="243" spans="1:7" ht="12.75" customHeight="1" x14ac:dyDescent="0.2">
      <c r="A243" s="22" t="s">
        <v>2040</v>
      </c>
      <c r="B243" s="22" t="s">
        <v>962</v>
      </c>
      <c r="C243" s="22" t="s">
        <v>1515</v>
      </c>
      <c r="D243" s="22" t="str">
        <f>_xlfn.TEXTJOIN(" ",TRUE,LEFT(Tabela_FAW[[#This Row],[ŠIFRA]],2),RIGHT(LEFT(Tabela_FAW[[#This Row],[ŠIFRA]],4),2),RIGHT(LEFT(Tabela_FAW[[#This Row],[ŠIFRA]],6),2))</f>
        <v>15 01 02</v>
      </c>
      <c r="E243" s="22" t="str" cm="1">
        <f t="array" ref="E243">IF(INDEX(Tabela_seznam_klasifikacij[NEVAREN],MATCH(Tabela_FAW[[#This Row],[Klasifikacija_delna]],LEFT(Tabela_seznam_klasifikacij[Klasifikacijska številka],8),0))="DA",_xlfn.TEXTJOIN("",TRUE,Tabela_FAW[[#This Row],[Klasifikacija_delna]],"*"),Tabela_FAW[[#This Row],[Klasifikacija_delna]])</f>
        <v>15 01 02</v>
      </c>
      <c r="F243" s="22" t="str">
        <f>INDEX(Tabela_glavno[Zbiranje EKOL],MATCH(Tabela_FAW[[#This Row],[Klasifikacija]],Tabela_glavno[Klasifikacija],0))</f>
        <v>DA</v>
      </c>
      <c r="G243" s="22" t="str">
        <f>INDEX(Tabela_glavno[Dovoljen prevzem],MATCH(Tabela_FAW[[#This Row],[Klasifikacija]],Tabela_glavno[Klasifikacija],0))</f>
        <v>DA</v>
      </c>
    </row>
    <row r="244" spans="1:7" ht="12.75" customHeight="1" x14ac:dyDescent="0.2">
      <c r="A244" s="22" t="s">
        <v>2041</v>
      </c>
      <c r="B244" s="22" t="s">
        <v>962</v>
      </c>
      <c r="C244" s="22" t="s">
        <v>2039</v>
      </c>
      <c r="D244" s="22" t="str">
        <f>_xlfn.TEXTJOIN(" ",TRUE,LEFT(Tabela_FAW[[#This Row],[ŠIFRA]],2),RIGHT(LEFT(Tabela_FAW[[#This Row],[ŠIFRA]],4),2),RIGHT(LEFT(Tabela_FAW[[#This Row],[ŠIFRA]],6),2))</f>
        <v>15 01 02</v>
      </c>
      <c r="E244" s="22" t="str" cm="1">
        <f t="array" ref="E244">IF(INDEX(Tabela_seznam_klasifikacij[NEVAREN],MATCH(Tabela_FAW[[#This Row],[Klasifikacija_delna]],LEFT(Tabela_seznam_klasifikacij[Klasifikacijska številka],8),0))="DA",_xlfn.TEXTJOIN("",TRUE,Tabela_FAW[[#This Row],[Klasifikacija_delna]],"*"),Tabela_FAW[[#This Row],[Klasifikacija_delna]])</f>
        <v>15 01 02</v>
      </c>
      <c r="F244" s="22" t="str">
        <f>INDEX(Tabela_glavno[Zbiranje EKOL],MATCH(Tabela_FAW[[#This Row],[Klasifikacija]],Tabela_glavno[Klasifikacija],0))</f>
        <v>DA</v>
      </c>
      <c r="G244" s="22" t="str">
        <f>INDEX(Tabela_glavno[Dovoljen prevzem],MATCH(Tabela_FAW[[#This Row],[Klasifikacija]],Tabela_glavno[Klasifikacija],0))</f>
        <v>DA</v>
      </c>
    </row>
    <row r="245" spans="1:7" ht="12.75" customHeight="1" x14ac:dyDescent="0.2">
      <c r="A245" s="22" t="s">
        <v>2042</v>
      </c>
      <c r="B245" s="22" t="s">
        <v>2043</v>
      </c>
      <c r="C245" s="22" t="s">
        <v>2039</v>
      </c>
      <c r="D245" s="22" t="str">
        <f>_xlfn.TEXTJOIN(" ",TRUE,LEFT(Tabela_FAW[[#This Row],[ŠIFRA]],2),RIGHT(LEFT(Tabela_FAW[[#This Row],[ŠIFRA]],4),2),RIGHT(LEFT(Tabela_FAW[[#This Row],[ŠIFRA]],6),2))</f>
        <v>15 01 02</v>
      </c>
      <c r="E245" s="22" t="str" cm="1">
        <f t="array" ref="E245">IF(INDEX(Tabela_seznam_klasifikacij[NEVAREN],MATCH(Tabela_FAW[[#This Row],[Klasifikacija_delna]],LEFT(Tabela_seznam_klasifikacij[Klasifikacijska številka],8),0))="DA",_xlfn.TEXTJOIN("",TRUE,Tabela_FAW[[#This Row],[Klasifikacija_delna]],"*"),Tabela_FAW[[#This Row],[Klasifikacija_delna]])</f>
        <v>15 01 02</v>
      </c>
      <c r="F245" s="22" t="str">
        <f>INDEX(Tabela_glavno[Zbiranje EKOL],MATCH(Tabela_FAW[[#This Row],[Klasifikacija]],Tabela_glavno[Klasifikacija],0))</f>
        <v>DA</v>
      </c>
      <c r="G245" s="22" t="str">
        <f>INDEX(Tabela_glavno[Dovoljen prevzem],MATCH(Tabela_FAW[[#This Row],[Klasifikacija]],Tabela_glavno[Klasifikacija],0))</f>
        <v>DA</v>
      </c>
    </row>
    <row r="246" spans="1:7" ht="12.75" customHeight="1" x14ac:dyDescent="0.2">
      <c r="A246" s="22" t="s">
        <v>2044</v>
      </c>
      <c r="B246" s="22" t="s">
        <v>964</v>
      </c>
      <c r="C246" s="22" t="s">
        <v>1515</v>
      </c>
      <c r="D246" s="22" t="str">
        <f>_xlfn.TEXTJOIN(" ",TRUE,LEFT(Tabela_FAW[[#This Row],[ŠIFRA]],2),RIGHT(LEFT(Tabela_FAW[[#This Row],[ŠIFRA]],4),2),RIGHT(LEFT(Tabela_FAW[[#This Row],[ŠIFRA]],6),2))</f>
        <v>15 01 04</v>
      </c>
      <c r="E246" s="22" t="str" cm="1">
        <f t="array" ref="E246">IF(INDEX(Tabela_seznam_klasifikacij[NEVAREN],MATCH(Tabela_FAW[[#This Row],[Klasifikacija_delna]],LEFT(Tabela_seznam_klasifikacij[Klasifikacijska številka],8),0))="DA",_xlfn.TEXTJOIN("",TRUE,Tabela_FAW[[#This Row],[Klasifikacija_delna]],"*"),Tabela_FAW[[#This Row],[Klasifikacija_delna]])</f>
        <v>15 01 04</v>
      </c>
      <c r="F246" s="22" t="str">
        <f>INDEX(Tabela_glavno[Zbiranje EKOL],MATCH(Tabela_FAW[[#This Row],[Klasifikacija]],Tabela_glavno[Klasifikacija],0))</f>
        <v>DA</v>
      </c>
      <c r="G246" s="22" t="str">
        <f>INDEX(Tabela_glavno[Dovoljen prevzem],MATCH(Tabela_FAW[[#This Row],[Klasifikacija]],Tabela_glavno[Klasifikacija],0))</f>
        <v>DA</v>
      </c>
    </row>
    <row r="247" spans="1:7" ht="12.75" customHeight="1" x14ac:dyDescent="0.2">
      <c r="A247" s="22" t="s">
        <v>2045</v>
      </c>
      <c r="B247" s="22" t="s">
        <v>964</v>
      </c>
      <c r="C247" s="22" t="s">
        <v>2034</v>
      </c>
      <c r="D247" s="22" t="str">
        <f>_xlfn.TEXTJOIN(" ",TRUE,LEFT(Tabela_FAW[[#This Row],[ŠIFRA]],2),RIGHT(LEFT(Tabela_FAW[[#This Row],[ŠIFRA]],4),2),RIGHT(LEFT(Tabela_FAW[[#This Row],[ŠIFRA]],6),2))</f>
        <v>15 01 04</v>
      </c>
      <c r="E247" s="22" t="str" cm="1">
        <f t="array" ref="E247">IF(INDEX(Tabela_seznam_klasifikacij[NEVAREN],MATCH(Tabela_FAW[[#This Row],[Klasifikacija_delna]],LEFT(Tabela_seznam_klasifikacij[Klasifikacijska številka],8),0))="DA",_xlfn.TEXTJOIN("",TRUE,Tabela_FAW[[#This Row],[Klasifikacija_delna]],"*"),Tabela_FAW[[#This Row],[Klasifikacija_delna]])</f>
        <v>15 01 04</v>
      </c>
      <c r="F247" s="22" t="str">
        <f>INDEX(Tabela_glavno[Zbiranje EKOL],MATCH(Tabela_FAW[[#This Row],[Klasifikacija]],Tabela_glavno[Klasifikacija],0))</f>
        <v>DA</v>
      </c>
      <c r="G247" s="22" t="str">
        <f>INDEX(Tabela_glavno[Dovoljen prevzem],MATCH(Tabela_FAW[[#This Row],[Klasifikacija]],Tabela_glavno[Klasifikacija],0))</f>
        <v>DA</v>
      </c>
    </row>
    <row r="248" spans="1:7" ht="12.75" customHeight="1" x14ac:dyDescent="0.2">
      <c r="A248" s="22" t="s">
        <v>2046</v>
      </c>
      <c r="B248" s="22" t="s">
        <v>2047</v>
      </c>
      <c r="C248" s="22" t="s">
        <v>1515</v>
      </c>
      <c r="D248" s="22" t="str">
        <f>_xlfn.TEXTJOIN(" ",TRUE,LEFT(Tabela_FAW[[#This Row],[ŠIFRA]],2),RIGHT(LEFT(Tabela_FAW[[#This Row],[ŠIFRA]],4),2),RIGHT(LEFT(Tabela_FAW[[#This Row],[ŠIFRA]],6),2))</f>
        <v>15 01 04</v>
      </c>
      <c r="E248" s="22" t="str" cm="1">
        <f t="array" ref="E248">IF(INDEX(Tabela_seznam_klasifikacij[NEVAREN],MATCH(Tabela_FAW[[#This Row],[Klasifikacija_delna]],LEFT(Tabela_seznam_klasifikacij[Klasifikacijska številka],8),0))="DA",_xlfn.TEXTJOIN("",TRUE,Tabela_FAW[[#This Row],[Klasifikacija_delna]],"*"),Tabela_FAW[[#This Row],[Klasifikacija_delna]])</f>
        <v>15 01 04</v>
      </c>
      <c r="F248" s="22" t="str">
        <f>INDEX(Tabela_glavno[Zbiranje EKOL],MATCH(Tabela_FAW[[#This Row],[Klasifikacija]],Tabela_glavno[Klasifikacija],0))</f>
        <v>DA</v>
      </c>
      <c r="G248" s="22" t="str">
        <f>INDEX(Tabela_glavno[Dovoljen prevzem],MATCH(Tabela_FAW[[#This Row],[Klasifikacija]],Tabela_glavno[Klasifikacija],0))</f>
        <v>DA</v>
      </c>
    </row>
    <row r="249" spans="1:7" ht="12.75" customHeight="1" x14ac:dyDescent="0.2">
      <c r="A249" s="22" t="s">
        <v>2048</v>
      </c>
      <c r="B249" s="22" t="s">
        <v>966</v>
      </c>
      <c r="C249" s="22" t="s">
        <v>1515</v>
      </c>
      <c r="D249" s="22" t="str">
        <f>_xlfn.TEXTJOIN(" ",TRUE,LEFT(Tabela_FAW[[#This Row],[ŠIFRA]],2),RIGHT(LEFT(Tabela_FAW[[#This Row],[ŠIFRA]],4),2),RIGHT(LEFT(Tabela_FAW[[#This Row],[ŠIFRA]],6),2))</f>
        <v>15 01 06</v>
      </c>
      <c r="E249" s="22" t="str" cm="1">
        <f t="array" ref="E249">IF(INDEX(Tabela_seznam_klasifikacij[NEVAREN],MATCH(Tabela_FAW[[#This Row],[Klasifikacija_delna]],LEFT(Tabela_seznam_klasifikacij[Klasifikacijska številka],8),0))="DA",_xlfn.TEXTJOIN("",TRUE,Tabela_FAW[[#This Row],[Klasifikacija_delna]],"*"),Tabela_FAW[[#This Row],[Klasifikacija_delna]])</f>
        <v>15 01 06</v>
      </c>
      <c r="F249" s="22" t="str">
        <f>INDEX(Tabela_glavno[Zbiranje EKOL],MATCH(Tabela_FAW[[#This Row],[Klasifikacija]],Tabela_glavno[Klasifikacija],0))</f>
        <v>DA</v>
      </c>
      <c r="G249" s="22" t="str">
        <f>INDEX(Tabela_glavno[Dovoljen prevzem],MATCH(Tabela_FAW[[#This Row],[Klasifikacija]],Tabela_glavno[Klasifikacija],0))</f>
        <v>DA - NI ODSTRANJEVANJA</v>
      </c>
    </row>
    <row r="250" spans="1:7" ht="12.75" customHeight="1" x14ac:dyDescent="0.2">
      <c r="A250" s="22" t="s">
        <v>2049</v>
      </c>
      <c r="B250" s="22" t="s">
        <v>2050</v>
      </c>
      <c r="C250" s="22" t="s">
        <v>2051</v>
      </c>
      <c r="D250" s="22" t="str">
        <f>_xlfn.TEXTJOIN(" ",TRUE,LEFT(Tabela_FAW[[#This Row],[ŠIFRA]],2),RIGHT(LEFT(Tabela_FAW[[#This Row],[ŠIFRA]],4),2),RIGHT(LEFT(Tabela_FAW[[#This Row],[ŠIFRA]],6),2))</f>
        <v>15 01 06</v>
      </c>
      <c r="E250" s="22" t="str" cm="1">
        <f t="array" ref="E250">IF(INDEX(Tabela_seznam_klasifikacij[NEVAREN],MATCH(Tabela_FAW[[#This Row],[Klasifikacija_delna]],LEFT(Tabela_seznam_klasifikacij[Klasifikacijska številka],8),0))="DA",_xlfn.TEXTJOIN("",TRUE,Tabela_FAW[[#This Row],[Klasifikacija_delna]],"*"),Tabela_FAW[[#This Row],[Klasifikacija_delna]])</f>
        <v>15 01 06</v>
      </c>
      <c r="F250" s="22" t="str">
        <f>INDEX(Tabela_glavno[Zbiranje EKOL],MATCH(Tabela_FAW[[#This Row],[Klasifikacija]],Tabela_glavno[Klasifikacija],0))</f>
        <v>DA</v>
      </c>
      <c r="G250" s="22" t="str">
        <f>INDEX(Tabela_glavno[Dovoljen prevzem],MATCH(Tabela_FAW[[#This Row],[Klasifikacija]],Tabela_glavno[Klasifikacija],0))</f>
        <v>DA - NI ODSTRANJEVANJA</v>
      </c>
    </row>
    <row r="251" spans="1:7" ht="12.75" customHeight="1" x14ac:dyDescent="0.2">
      <c r="A251" s="22" t="s">
        <v>2052</v>
      </c>
      <c r="B251" s="22" t="s">
        <v>2053</v>
      </c>
      <c r="C251" s="22" t="s">
        <v>1934</v>
      </c>
      <c r="D251" s="22" t="str">
        <f>_xlfn.TEXTJOIN(" ",TRUE,LEFT(Tabela_FAW[[#This Row],[ŠIFRA]],2),RIGHT(LEFT(Tabela_FAW[[#This Row],[ŠIFRA]],4),2),RIGHT(LEFT(Tabela_FAW[[#This Row],[ŠIFRA]],6),2))</f>
        <v>15 01 07</v>
      </c>
      <c r="E251" s="22" t="str" cm="1">
        <f t="array" ref="E251">IF(INDEX(Tabela_seznam_klasifikacij[NEVAREN],MATCH(Tabela_FAW[[#This Row],[Klasifikacija_delna]],LEFT(Tabela_seznam_klasifikacij[Klasifikacijska številka],8),0))="DA",_xlfn.TEXTJOIN("",TRUE,Tabela_FAW[[#This Row],[Klasifikacija_delna]],"*"),Tabela_FAW[[#This Row],[Klasifikacija_delna]])</f>
        <v>15 01 07</v>
      </c>
      <c r="F251" s="22" t="str">
        <f>INDEX(Tabela_glavno[Zbiranje EKOL],MATCH(Tabela_FAW[[#This Row],[Klasifikacija]],Tabela_glavno[Klasifikacija],0))</f>
        <v>NE</v>
      </c>
      <c r="G251" s="22" t="str">
        <f>INDEX(Tabela_glavno[Dovoljen prevzem],MATCH(Tabela_FAW[[#This Row],[Klasifikacija]],Tabela_glavno[Klasifikacija],0))</f>
        <v>NE</v>
      </c>
    </row>
    <row r="252" spans="1:7" ht="12.75" customHeight="1" x14ac:dyDescent="0.2">
      <c r="A252" s="22" t="s">
        <v>2054</v>
      </c>
      <c r="B252" s="22" t="s">
        <v>2055</v>
      </c>
      <c r="C252" s="22" t="s">
        <v>2056</v>
      </c>
      <c r="D252" s="22" t="str">
        <f>_xlfn.TEXTJOIN(" ",TRUE,LEFT(Tabela_FAW[[#This Row],[ŠIFRA]],2),RIGHT(LEFT(Tabela_FAW[[#This Row],[ŠIFRA]],4),2),RIGHT(LEFT(Tabela_FAW[[#This Row],[ŠIFRA]],6),2))</f>
        <v>15 01 10</v>
      </c>
      <c r="E252" s="22" t="str" cm="1">
        <f t="array" ref="E252">IF(INDEX(Tabela_seznam_klasifikacij[NEVAREN],MATCH(Tabela_FAW[[#This Row],[Klasifikacija_delna]],LEFT(Tabela_seznam_klasifikacij[Klasifikacijska številka],8),0))="DA",_xlfn.TEXTJOIN("",TRUE,Tabela_FAW[[#This Row],[Klasifikacija_delna]],"*"),Tabela_FAW[[#This Row],[Klasifikacija_delna]])</f>
        <v>15 01 10*</v>
      </c>
      <c r="F252" s="22" t="str">
        <f>INDEX(Tabela_glavno[Zbiranje EKOL],MATCH(Tabela_FAW[[#This Row],[Klasifikacija]],Tabela_glavno[Klasifikacija],0))</f>
        <v>DA</v>
      </c>
      <c r="G252" s="22" t="str">
        <f>INDEX(Tabela_glavno[Dovoljen prevzem],MATCH(Tabela_FAW[[#This Row],[Klasifikacija]],Tabela_glavno[Klasifikacija],0))</f>
        <v>DA</v>
      </c>
    </row>
    <row r="253" spans="1:7" ht="12.75" customHeight="1" x14ac:dyDescent="0.2">
      <c r="A253" s="22" t="s">
        <v>2057</v>
      </c>
      <c r="B253" s="22" t="s">
        <v>2058</v>
      </c>
      <c r="C253" s="22" t="s">
        <v>1515</v>
      </c>
      <c r="D253" s="22" t="str">
        <f>_xlfn.TEXTJOIN(" ",TRUE,LEFT(Tabela_FAW[[#This Row],[ŠIFRA]],2),RIGHT(LEFT(Tabela_FAW[[#This Row],[ŠIFRA]],4),2),RIGHT(LEFT(Tabela_FAW[[#This Row],[ŠIFRA]],6),2))</f>
        <v>15 01 10</v>
      </c>
      <c r="E253" s="22" t="str" cm="1">
        <f t="array" ref="E253">IF(INDEX(Tabela_seznam_klasifikacij[NEVAREN],MATCH(Tabela_FAW[[#This Row],[Klasifikacija_delna]],LEFT(Tabela_seznam_klasifikacij[Klasifikacijska številka],8),0))="DA",_xlfn.TEXTJOIN("",TRUE,Tabela_FAW[[#This Row],[Klasifikacija_delna]],"*"),Tabela_FAW[[#This Row],[Klasifikacija_delna]])</f>
        <v>15 01 10*</v>
      </c>
      <c r="F253" s="22" t="str">
        <f>INDEX(Tabela_glavno[Zbiranje EKOL],MATCH(Tabela_FAW[[#This Row],[Klasifikacija]],Tabela_glavno[Klasifikacija],0))</f>
        <v>DA</v>
      </c>
      <c r="G253" s="22" t="str">
        <f>INDEX(Tabela_glavno[Dovoljen prevzem],MATCH(Tabela_FAW[[#This Row],[Klasifikacija]],Tabela_glavno[Klasifikacija],0))</f>
        <v>DA</v>
      </c>
    </row>
    <row r="254" spans="1:7" ht="12.75" customHeight="1" x14ac:dyDescent="0.2">
      <c r="A254" s="22" t="s">
        <v>2059</v>
      </c>
      <c r="B254" s="22" t="s">
        <v>2060</v>
      </c>
      <c r="C254" s="22" t="s">
        <v>2061</v>
      </c>
      <c r="D254" s="22" t="str">
        <f>_xlfn.TEXTJOIN(" ",TRUE,LEFT(Tabela_FAW[[#This Row],[ŠIFRA]],2),RIGHT(LEFT(Tabela_FAW[[#This Row],[ŠIFRA]],4),2),RIGHT(LEFT(Tabela_FAW[[#This Row],[ŠIFRA]],6),2))</f>
        <v>15 01 10</v>
      </c>
      <c r="E254" s="22" t="str" cm="1">
        <f t="array" ref="E254">IF(INDEX(Tabela_seznam_klasifikacij[NEVAREN],MATCH(Tabela_FAW[[#This Row],[Klasifikacija_delna]],LEFT(Tabela_seznam_klasifikacij[Klasifikacijska številka],8),0))="DA",_xlfn.TEXTJOIN("",TRUE,Tabela_FAW[[#This Row],[Klasifikacija_delna]],"*"),Tabela_FAW[[#This Row],[Klasifikacija_delna]])</f>
        <v>15 01 10*</v>
      </c>
      <c r="F254" s="22" t="str">
        <f>INDEX(Tabela_glavno[Zbiranje EKOL],MATCH(Tabela_FAW[[#This Row],[Klasifikacija]],Tabela_glavno[Klasifikacija],0))</f>
        <v>DA</v>
      </c>
      <c r="G254" s="22" t="str">
        <f>INDEX(Tabela_glavno[Dovoljen prevzem],MATCH(Tabela_FAW[[#This Row],[Klasifikacija]],Tabela_glavno[Klasifikacija],0))</f>
        <v>DA</v>
      </c>
    </row>
    <row r="255" spans="1:7" ht="12.75" customHeight="1" x14ac:dyDescent="0.2">
      <c r="A255" s="22" t="s">
        <v>2062</v>
      </c>
      <c r="B255" s="22" t="s">
        <v>2063</v>
      </c>
      <c r="C255" s="22" t="s">
        <v>1515</v>
      </c>
      <c r="D255" s="22" t="str">
        <f>_xlfn.TEXTJOIN(" ",TRUE,LEFT(Tabela_FAW[[#This Row],[ŠIFRA]],2),RIGHT(LEFT(Tabela_FAW[[#This Row],[ŠIFRA]],4),2),RIGHT(LEFT(Tabela_FAW[[#This Row],[ŠIFRA]],6),2))</f>
        <v>15 01 10</v>
      </c>
      <c r="E255" s="22" t="str" cm="1">
        <f t="array" ref="E255">IF(INDEX(Tabela_seznam_klasifikacij[NEVAREN],MATCH(Tabela_FAW[[#This Row],[Klasifikacija_delna]],LEFT(Tabela_seznam_klasifikacij[Klasifikacijska številka],8),0))="DA",_xlfn.TEXTJOIN("",TRUE,Tabela_FAW[[#This Row],[Klasifikacija_delna]],"*"),Tabela_FAW[[#This Row],[Klasifikacija_delna]])</f>
        <v>15 01 10*</v>
      </c>
      <c r="F255" s="22" t="str">
        <f>INDEX(Tabela_glavno[Zbiranje EKOL],MATCH(Tabela_FAW[[#This Row],[Klasifikacija]],Tabela_glavno[Klasifikacija],0))</f>
        <v>DA</v>
      </c>
      <c r="G255" s="22" t="str">
        <f>INDEX(Tabela_glavno[Dovoljen prevzem],MATCH(Tabela_FAW[[#This Row],[Klasifikacija]],Tabela_glavno[Klasifikacija],0))</f>
        <v>DA</v>
      </c>
    </row>
    <row r="256" spans="1:7" ht="12.75" customHeight="1" x14ac:dyDescent="0.2">
      <c r="A256" s="22" t="s">
        <v>2064</v>
      </c>
      <c r="B256" s="22" t="s">
        <v>2065</v>
      </c>
      <c r="C256" s="22" t="s">
        <v>2066</v>
      </c>
      <c r="D256" s="22" t="str">
        <f>_xlfn.TEXTJOIN(" ",TRUE,LEFT(Tabela_FAW[[#This Row],[ŠIFRA]],2),RIGHT(LEFT(Tabela_FAW[[#This Row],[ŠIFRA]],4),2),RIGHT(LEFT(Tabela_FAW[[#This Row],[ŠIFRA]],6),2))</f>
        <v>15 01 11</v>
      </c>
      <c r="E256" s="22" t="str" cm="1">
        <f t="array" ref="E256">IF(INDEX(Tabela_seznam_klasifikacij[NEVAREN],MATCH(Tabela_FAW[[#This Row],[Klasifikacija_delna]],LEFT(Tabela_seznam_klasifikacij[Klasifikacijska številka],8),0))="DA",_xlfn.TEXTJOIN("",TRUE,Tabela_FAW[[#This Row],[Klasifikacija_delna]],"*"),Tabela_FAW[[#This Row],[Klasifikacija_delna]])</f>
        <v>15 01 11*</v>
      </c>
      <c r="F256" s="22" t="str">
        <f>INDEX(Tabela_glavno[Zbiranje EKOL],MATCH(Tabela_FAW[[#This Row],[Klasifikacija]],Tabela_glavno[Klasifikacija],0))</f>
        <v>DA</v>
      </c>
      <c r="G256" s="22" t="str">
        <f>INDEX(Tabela_glavno[Dovoljen prevzem],MATCH(Tabela_FAW[[#This Row],[Klasifikacija]],Tabela_glavno[Klasifikacija],0))</f>
        <v>DA - NI ODSTRANJEVANJA</v>
      </c>
    </row>
    <row r="257" spans="1:7" ht="12.75" customHeight="1" x14ac:dyDescent="0.2">
      <c r="A257" s="22" t="s">
        <v>2067</v>
      </c>
      <c r="B257" s="22" t="s">
        <v>2068</v>
      </c>
      <c r="C257" s="22" t="s">
        <v>1515</v>
      </c>
      <c r="D257" s="22" t="str">
        <f>_xlfn.TEXTJOIN(" ",TRUE,LEFT(Tabela_FAW[[#This Row],[ŠIFRA]],2),RIGHT(LEFT(Tabela_FAW[[#This Row],[ŠIFRA]],4),2),RIGHT(LEFT(Tabela_FAW[[#This Row],[ŠIFRA]],6),2))</f>
        <v>15 02 02</v>
      </c>
      <c r="E257" s="22" t="str" cm="1">
        <f t="array" ref="E257">IF(INDEX(Tabela_seznam_klasifikacij[NEVAREN],MATCH(Tabela_FAW[[#This Row],[Klasifikacija_delna]],LEFT(Tabela_seznam_klasifikacij[Klasifikacijska številka],8),0))="DA",_xlfn.TEXTJOIN("",TRUE,Tabela_FAW[[#This Row],[Klasifikacija_delna]],"*"),Tabela_FAW[[#This Row],[Klasifikacija_delna]])</f>
        <v>15 02 02*</v>
      </c>
      <c r="F257" s="22" t="str">
        <f>INDEX(Tabela_glavno[Zbiranje EKOL],MATCH(Tabela_FAW[[#This Row],[Klasifikacija]],Tabela_glavno[Klasifikacija],0))</f>
        <v>DA</v>
      </c>
      <c r="G257" s="22" t="str">
        <f>INDEX(Tabela_glavno[Dovoljen prevzem],MATCH(Tabela_FAW[[#This Row],[Klasifikacija]],Tabela_glavno[Klasifikacija],0))</f>
        <v>DA</v>
      </c>
    </row>
    <row r="258" spans="1:7" ht="12.75" customHeight="1" x14ac:dyDescent="0.2">
      <c r="A258" s="22" t="s">
        <v>2069</v>
      </c>
      <c r="B258" s="22" t="s">
        <v>2070</v>
      </c>
      <c r="C258" s="22" t="s">
        <v>1515</v>
      </c>
      <c r="D258" s="22" t="str">
        <f>_xlfn.TEXTJOIN(" ",TRUE,LEFT(Tabela_FAW[[#This Row],[ŠIFRA]],2),RIGHT(LEFT(Tabela_FAW[[#This Row],[ŠIFRA]],4),2),RIGHT(LEFT(Tabela_FAW[[#This Row],[ŠIFRA]],6),2))</f>
        <v>15 02 02</v>
      </c>
      <c r="E258" s="22" t="str" cm="1">
        <f t="array" ref="E258">IF(INDEX(Tabela_seznam_klasifikacij[NEVAREN],MATCH(Tabela_FAW[[#This Row],[Klasifikacija_delna]],LEFT(Tabela_seznam_klasifikacij[Klasifikacijska številka],8),0))="DA",_xlfn.TEXTJOIN("",TRUE,Tabela_FAW[[#This Row],[Klasifikacija_delna]],"*"),Tabela_FAW[[#This Row],[Klasifikacija_delna]])</f>
        <v>15 02 02*</v>
      </c>
      <c r="F258" s="22" t="str">
        <f>INDEX(Tabela_glavno[Zbiranje EKOL],MATCH(Tabela_FAW[[#This Row],[Klasifikacija]],Tabela_glavno[Klasifikacija],0))</f>
        <v>DA</v>
      </c>
      <c r="G258" s="22" t="str">
        <f>INDEX(Tabela_glavno[Dovoljen prevzem],MATCH(Tabela_FAW[[#This Row],[Klasifikacija]],Tabela_glavno[Klasifikacija],0))</f>
        <v>DA</v>
      </c>
    </row>
    <row r="259" spans="1:7" ht="12.75" customHeight="1" x14ac:dyDescent="0.2">
      <c r="A259" s="22" t="s">
        <v>2071</v>
      </c>
      <c r="B259" s="22" t="s">
        <v>2072</v>
      </c>
      <c r="C259" s="22" t="s">
        <v>2073</v>
      </c>
      <c r="D259" s="22" t="str">
        <f>_xlfn.TEXTJOIN(" ",TRUE,LEFT(Tabela_FAW[[#This Row],[ŠIFRA]],2),RIGHT(LEFT(Tabela_FAW[[#This Row],[ŠIFRA]],4),2),RIGHT(LEFT(Tabela_FAW[[#This Row],[ŠIFRA]],6),2))</f>
        <v>15 02 02</v>
      </c>
      <c r="E259" s="22" t="str" cm="1">
        <f t="array" ref="E259">IF(INDEX(Tabela_seznam_klasifikacij[NEVAREN],MATCH(Tabela_FAW[[#This Row],[Klasifikacija_delna]],LEFT(Tabela_seznam_klasifikacij[Klasifikacijska številka],8),0))="DA",_xlfn.TEXTJOIN("",TRUE,Tabela_FAW[[#This Row],[Klasifikacija_delna]],"*"),Tabela_FAW[[#This Row],[Klasifikacija_delna]])</f>
        <v>15 02 02*</v>
      </c>
      <c r="F259" s="22" t="str">
        <f>INDEX(Tabela_glavno[Zbiranje EKOL],MATCH(Tabela_FAW[[#This Row],[Klasifikacija]],Tabela_glavno[Klasifikacija],0))</f>
        <v>DA</v>
      </c>
      <c r="G259" s="22" t="str">
        <f>INDEX(Tabela_glavno[Dovoljen prevzem],MATCH(Tabela_FAW[[#This Row],[Klasifikacija]],Tabela_glavno[Klasifikacija],0))</f>
        <v>DA</v>
      </c>
    </row>
    <row r="260" spans="1:7" ht="12.75" customHeight="1" x14ac:dyDescent="0.2">
      <c r="A260" s="22" t="s">
        <v>2074</v>
      </c>
      <c r="B260" s="22" t="s">
        <v>2075</v>
      </c>
      <c r="C260" s="22" t="s">
        <v>2073</v>
      </c>
      <c r="D260" s="22" t="str">
        <f>_xlfn.TEXTJOIN(" ",TRUE,LEFT(Tabela_FAW[[#This Row],[ŠIFRA]],2),RIGHT(LEFT(Tabela_FAW[[#This Row],[ŠIFRA]],4),2),RIGHT(LEFT(Tabela_FAW[[#This Row],[ŠIFRA]],6),2))</f>
        <v>15 02 02</v>
      </c>
      <c r="E260" s="22" t="str" cm="1">
        <f t="array" ref="E260">IF(INDEX(Tabela_seznam_klasifikacij[NEVAREN],MATCH(Tabela_FAW[[#This Row],[Klasifikacija_delna]],LEFT(Tabela_seznam_klasifikacij[Klasifikacijska številka],8),0))="DA",_xlfn.TEXTJOIN("",TRUE,Tabela_FAW[[#This Row],[Klasifikacija_delna]],"*"),Tabela_FAW[[#This Row],[Klasifikacija_delna]])</f>
        <v>15 02 02*</v>
      </c>
      <c r="F260" s="22" t="str">
        <f>INDEX(Tabela_glavno[Zbiranje EKOL],MATCH(Tabela_FAW[[#This Row],[Klasifikacija]],Tabela_glavno[Klasifikacija],0))</f>
        <v>DA</v>
      </c>
      <c r="G260" s="22" t="str">
        <f>INDEX(Tabela_glavno[Dovoljen prevzem],MATCH(Tabela_FAW[[#This Row],[Klasifikacija]],Tabela_glavno[Klasifikacija],0))</f>
        <v>DA</v>
      </c>
    </row>
    <row r="261" spans="1:7" ht="12.75" customHeight="1" x14ac:dyDescent="0.2">
      <c r="A261" s="22" t="s">
        <v>2076</v>
      </c>
      <c r="B261" s="22" t="s">
        <v>2077</v>
      </c>
      <c r="C261" s="22" t="s">
        <v>2078</v>
      </c>
      <c r="D261" s="22" t="str">
        <f>_xlfn.TEXTJOIN(" ",TRUE,LEFT(Tabela_FAW[[#This Row],[ŠIFRA]],2),RIGHT(LEFT(Tabela_FAW[[#This Row],[ŠIFRA]],4),2),RIGHT(LEFT(Tabela_FAW[[#This Row],[ŠIFRA]],6),2))</f>
        <v>15 02 03</v>
      </c>
      <c r="E261" s="22" t="str" cm="1">
        <f t="array" ref="E261">IF(INDEX(Tabela_seznam_klasifikacij[NEVAREN],MATCH(Tabela_FAW[[#This Row],[Klasifikacija_delna]],LEFT(Tabela_seznam_klasifikacij[Klasifikacijska številka],8),0))="DA",_xlfn.TEXTJOIN("",TRUE,Tabela_FAW[[#This Row],[Klasifikacija_delna]],"*"),Tabela_FAW[[#This Row],[Klasifikacija_delna]])</f>
        <v>15 02 03</v>
      </c>
      <c r="F261" s="22" t="str">
        <f>INDEX(Tabela_glavno[Zbiranje EKOL],MATCH(Tabela_FAW[[#This Row],[Klasifikacija]],Tabela_glavno[Klasifikacija],0))</f>
        <v>DA</v>
      </c>
      <c r="G261" s="22" t="str">
        <f>INDEX(Tabela_glavno[Dovoljen prevzem],MATCH(Tabela_FAW[[#This Row],[Klasifikacija]],Tabela_glavno[Klasifikacija],0))</f>
        <v>DA</v>
      </c>
    </row>
    <row r="262" spans="1:7" ht="12.75" customHeight="1" x14ac:dyDescent="0.2">
      <c r="A262" s="22" t="s">
        <v>2079</v>
      </c>
      <c r="B262" s="22" t="s">
        <v>2080</v>
      </c>
      <c r="C262" s="22" t="s">
        <v>1700</v>
      </c>
      <c r="D262" s="22" t="str">
        <f>_xlfn.TEXTJOIN(" ",TRUE,LEFT(Tabela_FAW[[#This Row],[ŠIFRA]],2),RIGHT(LEFT(Tabela_FAW[[#This Row],[ŠIFRA]],4),2),RIGHT(LEFT(Tabela_FAW[[#This Row],[ŠIFRA]],6),2))</f>
        <v>16 01 07</v>
      </c>
      <c r="E262" s="22" t="str" cm="1">
        <f t="array" ref="E262">IF(INDEX(Tabela_seznam_klasifikacij[NEVAREN],MATCH(Tabela_FAW[[#This Row],[Klasifikacija_delna]],LEFT(Tabela_seznam_klasifikacij[Klasifikacijska številka],8),0))="DA",_xlfn.TEXTJOIN("",TRUE,Tabela_FAW[[#This Row],[Klasifikacija_delna]],"*"),Tabela_FAW[[#This Row],[Klasifikacija_delna]])</f>
        <v>16 01 07*</v>
      </c>
      <c r="F262" s="22" t="str">
        <f>INDEX(Tabela_glavno[Zbiranje EKOL],MATCH(Tabela_FAW[[#This Row],[Klasifikacija]],Tabela_glavno[Klasifikacija],0))</f>
        <v>DA</v>
      </c>
      <c r="G262" s="22" t="str">
        <f>INDEX(Tabela_glavno[Dovoljen prevzem],MATCH(Tabela_FAW[[#This Row],[Klasifikacija]],Tabela_glavno[Klasifikacija],0))</f>
        <v>DA</v>
      </c>
    </row>
    <row r="263" spans="1:7" ht="12.75" customHeight="1" x14ac:dyDescent="0.2">
      <c r="A263" s="22" t="s">
        <v>2081</v>
      </c>
      <c r="B263" s="22" t="s">
        <v>2082</v>
      </c>
      <c r="C263" s="22" t="s">
        <v>2083</v>
      </c>
      <c r="D263" s="22" t="str">
        <f>_xlfn.TEXTJOIN(" ",TRUE,LEFT(Tabela_FAW[[#This Row],[ŠIFRA]],2),RIGHT(LEFT(Tabela_FAW[[#This Row],[ŠIFRA]],4),2),RIGHT(LEFT(Tabela_FAW[[#This Row],[ŠIFRA]],6),2))</f>
        <v>16 01 07</v>
      </c>
      <c r="E263" s="22" t="str" cm="1">
        <f t="array" ref="E263">IF(INDEX(Tabela_seznam_klasifikacij[NEVAREN],MATCH(Tabela_FAW[[#This Row],[Klasifikacija_delna]],LEFT(Tabela_seznam_klasifikacij[Klasifikacijska številka],8),0))="DA",_xlfn.TEXTJOIN("",TRUE,Tabela_FAW[[#This Row],[Klasifikacija_delna]],"*"),Tabela_FAW[[#This Row],[Klasifikacija_delna]])</f>
        <v>16 01 07*</v>
      </c>
      <c r="F263" s="22" t="str">
        <f>INDEX(Tabela_glavno[Zbiranje EKOL],MATCH(Tabela_FAW[[#This Row],[Klasifikacija]],Tabela_glavno[Klasifikacija],0))</f>
        <v>DA</v>
      </c>
      <c r="G263" s="22" t="str">
        <f>INDEX(Tabela_glavno[Dovoljen prevzem],MATCH(Tabela_FAW[[#This Row],[Klasifikacija]],Tabela_glavno[Klasifikacija],0))</f>
        <v>DA</v>
      </c>
    </row>
    <row r="264" spans="1:7" ht="12.75" customHeight="1" x14ac:dyDescent="0.2">
      <c r="A264" s="22" t="s">
        <v>2084</v>
      </c>
      <c r="B264" s="22" t="s">
        <v>2085</v>
      </c>
      <c r="C264" s="22" t="s">
        <v>2086</v>
      </c>
      <c r="D264" s="22" t="str">
        <f>_xlfn.TEXTJOIN(" ",TRUE,LEFT(Tabela_FAW[[#This Row],[ŠIFRA]],2),RIGHT(LEFT(Tabela_FAW[[#This Row],[ŠIFRA]],4),2),RIGHT(LEFT(Tabela_FAW[[#This Row],[ŠIFRA]],6),2))</f>
        <v>16 01 07</v>
      </c>
      <c r="E264" s="22" t="str" cm="1">
        <f t="array" ref="E264">IF(INDEX(Tabela_seznam_klasifikacij[NEVAREN],MATCH(Tabela_FAW[[#This Row],[Klasifikacija_delna]],LEFT(Tabela_seznam_klasifikacij[Klasifikacijska številka],8),0))="DA",_xlfn.TEXTJOIN("",TRUE,Tabela_FAW[[#This Row],[Klasifikacija_delna]],"*"),Tabela_FAW[[#This Row],[Klasifikacija_delna]])</f>
        <v>16 01 07*</v>
      </c>
      <c r="F264" s="22" t="str">
        <f>INDEX(Tabela_glavno[Zbiranje EKOL],MATCH(Tabela_FAW[[#This Row],[Klasifikacija]],Tabela_glavno[Klasifikacija],0))</f>
        <v>DA</v>
      </c>
      <c r="G264" s="22" t="str">
        <f>INDEX(Tabela_glavno[Dovoljen prevzem],MATCH(Tabela_FAW[[#This Row],[Klasifikacija]],Tabela_glavno[Klasifikacija],0))</f>
        <v>DA</v>
      </c>
    </row>
    <row r="265" spans="1:7" ht="12.75" customHeight="1" x14ac:dyDescent="0.2">
      <c r="A265" s="22" t="s">
        <v>2087</v>
      </c>
      <c r="B265" s="22" t="s">
        <v>2088</v>
      </c>
      <c r="D265" s="22" t="str">
        <f>_xlfn.TEXTJOIN(" ",TRUE,LEFT(Tabela_FAW[[#This Row],[ŠIFRA]],2),RIGHT(LEFT(Tabela_FAW[[#This Row],[ŠIFRA]],4),2),RIGHT(LEFT(Tabela_FAW[[#This Row],[ŠIFRA]],6),2))</f>
        <v>16 01 08</v>
      </c>
      <c r="E265" s="22" t="str" cm="1">
        <f t="array" ref="E265">IF(INDEX(Tabela_seznam_klasifikacij[NEVAREN],MATCH(Tabela_FAW[[#This Row],[Klasifikacija_delna]],LEFT(Tabela_seznam_klasifikacij[Klasifikacijska številka],8),0))="DA",_xlfn.TEXTJOIN("",TRUE,Tabela_FAW[[#This Row],[Klasifikacija_delna]],"*"),Tabela_FAW[[#This Row],[Klasifikacija_delna]])</f>
        <v>16 01 08*</v>
      </c>
      <c r="F265" s="22" t="str">
        <f>INDEX(Tabela_glavno[Zbiranje EKOL],MATCH(Tabela_FAW[[#This Row],[Klasifikacija]],Tabela_glavno[Klasifikacija],0))</f>
        <v>DA</v>
      </c>
      <c r="G265" s="22" t="str">
        <f>INDEX(Tabela_glavno[Dovoljen prevzem],MATCH(Tabela_FAW[[#This Row],[Klasifikacija]],Tabela_glavno[Klasifikacija],0))</f>
        <v>DA - NI ODSTRANJEVANJA</v>
      </c>
    </row>
    <row r="266" spans="1:7" ht="12.75" customHeight="1" x14ac:dyDescent="0.2">
      <c r="A266" s="22" t="s">
        <v>2089</v>
      </c>
      <c r="B266" s="22" t="s">
        <v>2090</v>
      </c>
      <c r="C266" s="22" t="s">
        <v>1934</v>
      </c>
      <c r="D266" s="22" t="str">
        <f>_xlfn.TEXTJOIN(" ",TRUE,LEFT(Tabela_FAW[[#This Row],[ŠIFRA]],2),RIGHT(LEFT(Tabela_FAW[[#This Row],[ŠIFRA]],4),2),RIGHT(LEFT(Tabela_FAW[[#This Row],[ŠIFRA]],6),2))</f>
        <v>16 01 10</v>
      </c>
      <c r="E266" s="22" t="str" cm="1">
        <f t="array" ref="E266">IF(INDEX(Tabela_seznam_klasifikacij[NEVAREN],MATCH(Tabela_FAW[[#This Row],[Klasifikacija_delna]],LEFT(Tabela_seznam_klasifikacij[Klasifikacijska številka],8),0))="DA",_xlfn.TEXTJOIN("",TRUE,Tabela_FAW[[#This Row],[Klasifikacija_delna]],"*"),Tabela_FAW[[#This Row],[Klasifikacija_delna]])</f>
        <v>16 01 10*</v>
      </c>
      <c r="F266" s="22" t="str">
        <f>INDEX(Tabela_glavno[Zbiranje EKOL],MATCH(Tabela_FAW[[#This Row],[Klasifikacija]],Tabela_glavno[Klasifikacija],0))</f>
        <v>NE</v>
      </c>
      <c r="G266" s="22" t="str">
        <f>INDEX(Tabela_glavno[Dovoljen prevzem],MATCH(Tabela_FAW[[#This Row],[Klasifikacija]],Tabela_glavno[Klasifikacija],0))</f>
        <v>NE</v>
      </c>
    </row>
    <row r="267" spans="1:7" ht="12.75" customHeight="1" x14ac:dyDescent="0.2">
      <c r="A267" s="22" t="s">
        <v>2091</v>
      </c>
      <c r="B267" s="22" t="s">
        <v>2092</v>
      </c>
      <c r="C267" s="22" t="s">
        <v>2093</v>
      </c>
      <c r="D267" s="22" t="str">
        <f>_xlfn.TEXTJOIN(" ",TRUE,LEFT(Tabela_FAW[[#This Row],[ŠIFRA]],2),RIGHT(LEFT(Tabela_FAW[[#This Row],[ŠIFRA]],4),2),RIGHT(LEFT(Tabela_FAW[[#This Row],[ŠIFRA]],6),2))</f>
        <v>16 01 11</v>
      </c>
      <c r="E267" s="22" t="str" cm="1">
        <f t="array" ref="E267">IF(INDEX(Tabela_seznam_klasifikacij[NEVAREN],MATCH(Tabela_FAW[[#This Row],[Klasifikacija_delna]],LEFT(Tabela_seznam_klasifikacij[Klasifikacijska številka],8),0))="DA",_xlfn.TEXTJOIN("",TRUE,Tabela_FAW[[#This Row],[Klasifikacija_delna]],"*"),Tabela_FAW[[#This Row],[Klasifikacija_delna]])</f>
        <v>16 01 11*</v>
      </c>
      <c r="F267" s="22" t="str">
        <f>INDEX(Tabela_glavno[Zbiranje EKOL],MATCH(Tabela_FAW[[#This Row],[Klasifikacija]],Tabela_glavno[Klasifikacija],0))</f>
        <v>DA</v>
      </c>
      <c r="G267" s="22" t="str">
        <f>INDEX(Tabela_glavno[Dovoljen prevzem],MATCH(Tabela_FAW[[#This Row],[Klasifikacija]],Tabela_glavno[Klasifikacija],0))</f>
        <v>DA - NI ODSTRANJEVANJA</v>
      </c>
    </row>
    <row r="268" spans="1:7" ht="12.75" customHeight="1" x14ac:dyDescent="0.2">
      <c r="A268" s="22" t="s">
        <v>2094</v>
      </c>
      <c r="B268" s="22" t="s">
        <v>2095</v>
      </c>
      <c r="C268" s="22" t="s">
        <v>2096</v>
      </c>
      <c r="D268" s="22" t="str">
        <f>_xlfn.TEXTJOIN(" ",TRUE,LEFT(Tabela_FAW[[#This Row],[ŠIFRA]],2),RIGHT(LEFT(Tabela_FAW[[#This Row],[ŠIFRA]],4),2),RIGHT(LEFT(Tabela_FAW[[#This Row],[ŠIFRA]],6),2))</f>
        <v>16 01 12</v>
      </c>
      <c r="E268" s="22" t="str" cm="1">
        <f t="array" ref="E268">IF(INDEX(Tabela_seznam_klasifikacij[NEVAREN],MATCH(Tabela_FAW[[#This Row],[Klasifikacija_delna]],LEFT(Tabela_seznam_klasifikacij[Klasifikacijska številka],8),0))="DA",_xlfn.TEXTJOIN("",TRUE,Tabela_FAW[[#This Row],[Klasifikacija_delna]],"*"),Tabela_FAW[[#This Row],[Klasifikacija_delna]])</f>
        <v>16 01 12</v>
      </c>
      <c r="F268" s="22" t="str">
        <f>INDEX(Tabela_glavno[Zbiranje EKOL],MATCH(Tabela_FAW[[#This Row],[Klasifikacija]],Tabela_glavno[Klasifikacija],0))</f>
        <v>DA</v>
      </c>
      <c r="G268" s="22" t="str">
        <f>INDEX(Tabela_glavno[Dovoljen prevzem],MATCH(Tabela_FAW[[#This Row],[Klasifikacija]],Tabela_glavno[Klasifikacija],0))</f>
        <v>DA - NI ODSTRANJEVANJA</v>
      </c>
    </row>
    <row r="269" spans="1:7" ht="12.75" customHeight="1" x14ac:dyDescent="0.2">
      <c r="A269" s="22" t="s">
        <v>2097</v>
      </c>
      <c r="B269" s="22" t="s">
        <v>2098</v>
      </c>
      <c r="C269" s="22" t="s">
        <v>1753</v>
      </c>
      <c r="D269" s="22" t="str">
        <f>_xlfn.TEXTJOIN(" ",TRUE,LEFT(Tabela_FAW[[#This Row],[ŠIFRA]],2),RIGHT(LEFT(Tabela_FAW[[#This Row],[ŠIFRA]],4),2),RIGHT(LEFT(Tabela_FAW[[#This Row],[ŠIFRA]],6),2))</f>
        <v>16 01 13</v>
      </c>
      <c r="E269" s="22" t="str" cm="1">
        <f t="array" ref="E269">IF(INDEX(Tabela_seznam_klasifikacij[NEVAREN],MATCH(Tabela_FAW[[#This Row],[Klasifikacija_delna]],LEFT(Tabela_seznam_klasifikacij[Klasifikacijska številka],8),0))="DA",_xlfn.TEXTJOIN("",TRUE,Tabela_FAW[[#This Row],[Klasifikacija_delna]],"*"),Tabela_FAW[[#This Row],[Klasifikacija_delna]])</f>
        <v>16 01 13*</v>
      </c>
      <c r="F269" s="22" t="str">
        <f>INDEX(Tabela_glavno[Zbiranje EKOL],MATCH(Tabela_FAW[[#This Row],[Klasifikacija]],Tabela_glavno[Klasifikacija],0))</f>
        <v>DA</v>
      </c>
      <c r="G269" s="22" t="str">
        <f>INDEX(Tabela_glavno[Dovoljen prevzem],MATCH(Tabela_FAW[[#This Row],[Klasifikacija]],Tabela_glavno[Klasifikacija],0))</f>
        <v>DA</v>
      </c>
    </row>
    <row r="270" spans="1:7" ht="12.75" customHeight="1" x14ac:dyDescent="0.2">
      <c r="A270" s="22" t="s">
        <v>2099</v>
      </c>
      <c r="B270" s="22" t="s">
        <v>2098</v>
      </c>
      <c r="C270" s="22" t="s">
        <v>1923</v>
      </c>
      <c r="D270" s="22" t="str">
        <f>_xlfn.TEXTJOIN(" ",TRUE,LEFT(Tabela_FAW[[#This Row],[ŠIFRA]],2),RIGHT(LEFT(Tabela_FAW[[#This Row],[ŠIFRA]],4),2),RIGHT(LEFT(Tabela_FAW[[#This Row],[ŠIFRA]],6),2))</f>
        <v>16 01 13</v>
      </c>
      <c r="E270" s="22" t="str" cm="1">
        <f t="array" ref="E270">IF(INDEX(Tabela_seznam_klasifikacij[NEVAREN],MATCH(Tabela_FAW[[#This Row],[Klasifikacija_delna]],LEFT(Tabela_seznam_klasifikacij[Klasifikacijska številka],8),0))="DA",_xlfn.TEXTJOIN("",TRUE,Tabela_FAW[[#This Row],[Klasifikacija_delna]],"*"),Tabela_FAW[[#This Row],[Klasifikacija_delna]])</f>
        <v>16 01 13*</v>
      </c>
      <c r="F270" s="22" t="str">
        <f>INDEX(Tabela_glavno[Zbiranje EKOL],MATCH(Tabela_FAW[[#This Row],[Klasifikacija]],Tabela_glavno[Klasifikacija],0))</f>
        <v>DA</v>
      </c>
      <c r="G270" s="22" t="str">
        <f>INDEX(Tabela_glavno[Dovoljen prevzem],MATCH(Tabela_FAW[[#This Row],[Klasifikacija]],Tabela_glavno[Klasifikacija],0))</f>
        <v>DA</v>
      </c>
    </row>
    <row r="271" spans="1:7" ht="12.75" customHeight="1" x14ac:dyDescent="0.2">
      <c r="A271" s="22" t="s">
        <v>2100</v>
      </c>
      <c r="B271" s="22" t="s">
        <v>2101</v>
      </c>
      <c r="C271" s="22" t="s">
        <v>2102</v>
      </c>
      <c r="D271" s="22" t="str">
        <f>_xlfn.TEXTJOIN(" ",TRUE,LEFT(Tabela_FAW[[#This Row],[ŠIFRA]],2),RIGHT(LEFT(Tabela_FAW[[#This Row],[ŠIFRA]],4),2),RIGHT(LEFT(Tabela_FAW[[#This Row],[ŠIFRA]],6),2))</f>
        <v>16 01 14</v>
      </c>
      <c r="E271" s="22" t="str" cm="1">
        <f t="array" ref="E271">IF(INDEX(Tabela_seznam_klasifikacij[NEVAREN],MATCH(Tabela_FAW[[#This Row],[Klasifikacija_delna]],LEFT(Tabela_seznam_klasifikacij[Klasifikacijska številka],8),0))="DA",_xlfn.TEXTJOIN("",TRUE,Tabela_FAW[[#This Row],[Klasifikacija_delna]],"*"),Tabela_FAW[[#This Row],[Klasifikacija_delna]])</f>
        <v>16 01 14*</v>
      </c>
      <c r="F271" s="22" t="str">
        <f>INDEX(Tabela_glavno[Zbiranje EKOL],MATCH(Tabela_FAW[[#This Row],[Klasifikacija]],Tabela_glavno[Klasifikacija],0))</f>
        <v>DA</v>
      </c>
      <c r="G271" s="22" t="str">
        <f>INDEX(Tabela_glavno[Dovoljen prevzem],MATCH(Tabela_FAW[[#This Row],[Klasifikacija]],Tabela_glavno[Klasifikacija],0))</f>
        <v>DA</v>
      </c>
    </row>
    <row r="272" spans="1:7" ht="12.75" customHeight="1" x14ac:dyDescent="0.2">
      <c r="A272" s="22" t="s">
        <v>2103</v>
      </c>
      <c r="B272" s="22" t="s">
        <v>2104</v>
      </c>
      <c r="C272" s="22" t="s">
        <v>2102</v>
      </c>
      <c r="D272" s="22" t="str">
        <f>_xlfn.TEXTJOIN(" ",TRUE,LEFT(Tabela_FAW[[#This Row],[ŠIFRA]],2),RIGHT(LEFT(Tabela_FAW[[#This Row],[ŠIFRA]],4),2),RIGHT(LEFT(Tabela_FAW[[#This Row],[ŠIFRA]],6),2))</f>
        <v>16 01 15</v>
      </c>
      <c r="E272" s="22" t="str" cm="1">
        <f t="array" ref="E272">IF(INDEX(Tabela_seznam_klasifikacij[NEVAREN],MATCH(Tabela_FAW[[#This Row],[Klasifikacija_delna]],LEFT(Tabela_seznam_klasifikacij[Klasifikacijska številka],8),0))="DA",_xlfn.TEXTJOIN("",TRUE,Tabela_FAW[[#This Row],[Klasifikacija_delna]],"*"),Tabela_FAW[[#This Row],[Klasifikacija_delna]])</f>
        <v>16 01 15</v>
      </c>
      <c r="F272" s="22" t="str">
        <f>INDEX(Tabela_glavno[Zbiranje EKOL],MATCH(Tabela_FAW[[#This Row],[Klasifikacija]],Tabela_glavno[Klasifikacija],0))</f>
        <v>DA</v>
      </c>
      <c r="G272" s="22" t="str">
        <f>INDEX(Tabela_glavno[Dovoljen prevzem],MATCH(Tabela_FAW[[#This Row],[Klasifikacija]],Tabela_glavno[Klasifikacija],0))</f>
        <v>DA</v>
      </c>
    </row>
    <row r="273" spans="1:7" ht="12.75" customHeight="1" x14ac:dyDescent="0.2">
      <c r="A273" s="22" t="s">
        <v>2105</v>
      </c>
      <c r="B273" s="22" t="s">
        <v>986</v>
      </c>
      <c r="C273" s="22" t="s">
        <v>2106</v>
      </c>
      <c r="D273" s="22" t="str">
        <f>_xlfn.TEXTJOIN(" ",TRUE,LEFT(Tabela_FAW[[#This Row],[ŠIFRA]],2),RIGHT(LEFT(Tabela_FAW[[#This Row],[ŠIFRA]],4),2),RIGHT(LEFT(Tabela_FAW[[#This Row],[ŠIFRA]],6),2))</f>
        <v>16 01 17</v>
      </c>
      <c r="E273" s="22" t="str" cm="1">
        <f t="array" ref="E273">IF(INDEX(Tabela_seznam_klasifikacij[NEVAREN],MATCH(Tabela_FAW[[#This Row],[Klasifikacija_delna]],LEFT(Tabela_seznam_klasifikacij[Klasifikacijska številka],8),0))="DA",_xlfn.TEXTJOIN("",TRUE,Tabela_FAW[[#This Row],[Klasifikacija_delna]],"*"),Tabela_FAW[[#This Row],[Klasifikacija_delna]])</f>
        <v>16 01 17</v>
      </c>
      <c r="F273" s="22" t="str">
        <f>INDEX(Tabela_glavno[Zbiranje EKOL],MATCH(Tabela_FAW[[#This Row],[Klasifikacija]],Tabela_glavno[Klasifikacija],0))</f>
        <v>DA</v>
      </c>
      <c r="G273" s="22" t="str">
        <f>INDEX(Tabela_glavno[Dovoljen prevzem],MATCH(Tabela_FAW[[#This Row],[Klasifikacija]],Tabela_glavno[Klasifikacija],0))</f>
        <v>DA - NI ODSTRANJEVANJA</v>
      </c>
    </row>
    <row r="274" spans="1:7" ht="12.75" customHeight="1" x14ac:dyDescent="0.2">
      <c r="A274" s="22" t="s">
        <v>2107</v>
      </c>
      <c r="B274" s="22" t="s">
        <v>987</v>
      </c>
      <c r="D274" s="22" t="str">
        <f>_xlfn.TEXTJOIN(" ",TRUE,LEFT(Tabela_FAW[[#This Row],[ŠIFRA]],2),RIGHT(LEFT(Tabela_FAW[[#This Row],[ŠIFRA]],4),2),RIGHT(LEFT(Tabela_FAW[[#This Row],[ŠIFRA]],6),2))</f>
        <v>16 01 18</v>
      </c>
      <c r="E274" s="22" t="str" cm="1">
        <f t="array" ref="E274">IF(INDEX(Tabela_seznam_klasifikacij[NEVAREN],MATCH(Tabela_FAW[[#This Row],[Klasifikacija_delna]],LEFT(Tabela_seznam_klasifikacij[Klasifikacijska številka],8),0))="DA",_xlfn.TEXTJOIN("",TRUE,Tabela_FAW[[#This Row],[Klasifikacija_delna]],"*"),Tabela_FAW[[#This Row],[Klasifikacija_delna]])</f>
        <v>16 01 18</v>
      </c>
      <c r="F274" s="22" t="str">
        <f>INDEX(Tabela_glavno[Zbiranje EKOL],MATCH(Tabela_FAW[[#This Row],[Klasifikacija]],Tabela_glavno[Klasifikacija],0))</f>
        <v>DA</v>
      </c>
      <c r="G274" s="22" t="str">
        <f>INDEX(Tabela_glavno[Dovoljen prevzem],MATCH(Tabela_FAW[[#This Row],[Klasifikacija]],Tabela_glavno[Klasifikacija],0))</f>
        <v>DA - NI ODSTRANJEVANJA</v>
      </c>
    </row>
    <row r="275" spans="1:7" ht="12.75" customHeight="1" x14ac:dyDescent="0.2">
      <c r="A275" s="22" t="s">
        <v>2108</v>
      </c>
      <c r="B275" s="22" t="s">
        <v>2109</v>
      </c>
      <c r="C275" s="22" t="s">
        <v>2110</v>
      </c>
      <c r="D275" s="22" t="str">
        <f>_xlfn.TEXTJOIN(" ",TRUE,LEFT(Tabela_FAW[[#This Row],[ŠIFRA]],2),RIGHT(LEFT(Tabela_FAW[[#This Row],[ŠIFRA]],4),2),RIGHT(LEFT(Tabela_FAW[[#This Row],[ŠIFRA]],6),2))</f>
        <v>16 01 19</v>
      </c>
      <c r="E275" s="22" t="str" cm="1">
        <f t="array" ref="E275">IF(INDEX(Tabela_seznam_klasifikacij[NEVAREN],MATCH(Tabela_FAW[[#This Row],[Klasifikacija_delna]],LEFT(Tabela_seznam_klasifikacij[Klasifikacijska številka],8),0))="DA",_xlfn.TEXTJOIN("",TRUE,Tabela_FAW[[#This Row],[Klasifikacija_delna]],"*"),Tabela_FAW[[#This Row],[Klasifikacija_delna]])</f>
        <v>16 01 19</v>
      </c>
      <c r="F275" s="22" t="str">
        <f>INDEX(Tabela_glavno[Zbiranje EKOL],MATCH(Tabela_FAW[[#This Row],[Klasifikacija]],Tabela_glavno[Klasifikacija],0))</f>
        <v>DA</v>
      </c>
      <c r="G275" s="22" t="str">
        <f>INDEX(Tabela_glavno[Dovoljen prevzem],MATCH(Tabela_FAW[[#This Row],[Klasifikacija]],Tabela_glavno[Klasifikacija],0))</f>
        <v>DA</v>
      </c>
    </row>
    <row r="276" spans="1:7" ht="12.75" customHeight="1" x14ac:dyDescent="0.2">
      <c r="A276" s="22" t="s">
        <v>2111</v>
      </c>
      <c r="B276" s="22" t="s">
        <v>2112</v>
      </c>
      <c r="C276" s="22" t="s">
        <v>2113</v>
      </c>
      <c r="D276" s="22" t="str">
        <f>_xlfn.TEXTJOIN(" ",TRUE,LEFT(Tabela_FAW[[#This Row],[ŠIFRA]],2),RIGHT(LEFT(Tabela_FAW[[#This Row],[ŠIFRA]],4),2),RIGHT(LEFT(Tabela_FAW[[#This Row],[ŠIFRA]],6),2))</f>
        <v>16 01 20</v>
      </c>
      <c r="E276" s="22" t="str" cm="1">
        <f t="array" ref="E276">IF(INDEX(Tabela_seznam_klasifikacij[NEVAREN],MATCH(Tabela_FAW[[#This Row],[Klasifikacija_delna]],LEFT(Tabela_seznam_klasifikacij[Klasifikacijska številka],8),0))="DA",_xlfn.TEXTJOIN("",TRUE,Tabela_FAW[[#This Row],[Klasifikacija_delna]],"*"),Tabela_FAW[[#This Row],[Klasifikacija_delna]])</f>
        <v>16 01 20</v>
      </c>
      <c r="F276" s="22" t="str">
        <f>INDEX(Tabela_glavno[Zbiranje EKOL],MATCH(Tabela_FAW[[#This Row],[Klasifikacija]],Tabela_glavno[Klasifikacija],0))</f>
        <v>DA</v>
      </c>
      <c r="G276" s="22" t="str">
        <f>INDEX(Tabela_glavno[Dovoljen prevzem],MATCH(Tabela_FAW[[#This Row],[Klasifikacija]],Tabela_glavno[Klasifikacija],0))</f>
        <v>DA</v>
      </c>
    </row>
    <row r="277" spans="1:7" ht="12.75" customHeight="1" x14ac:dyDescent="0.2">
      <c r="A277" s="22" t="s">
        <v>2114</v>
      </c>
      <c r="B277" s="22" t="s">
        <v>2115</v>
      </c>
      <c r="C277" s="22" t="s">
        <v>1781</v>
      </c>
      <c r="D277" s="22" t="str">
        <f>_xlfn.TEXTJOIN(" ",TRUE,LEFT(Tabela_FAW[[#This Row],[ŠIFRA]],2),RIGHT(LEFT(Tabela_FAW[[#This Row],[ŠIFRA]],4),2),RIGHT(LEFT(Tabela_FAW[[#This Row],[ŠIFRA]],6),2))</f>
        <v>16 01 21</v>
      </c>
      <c r="E277" s="22" t="str" cm="1">
        <f t="array" ref="E277">IF(INDEX(Tabela_seznam_klasifikacij[NEVAREN],MATCH(Tabela_FAW[[#This Row],[Klasifikacija_delna]],LEFT(Tabela_seznam_klasifikacij[Klasifikacijska številka],8),0))="DA",_xlfn.TEXTJOIN("",TRUE,Tabela_FAW[[#This Row],[Klasifikacija_delna]],"*"),Tabela_FAW[[#This Row],[Klasifikacija_delna]])</f>
        <v>16 01 21*</v>
      </c>
      <c r="F277" s="22" t="str">
        <f>INDEX(Tabela_glavno[Zbiranje EKOL],MATCH(Tabela_FAW[[#This Row],[Klasifikacija]],Tabela_glavno[Klasifikacija],0))</f>
        <v>DA</v>
      </c>
      <c r="G277" s="22" t="str">
        <f>INDEX(Tabela_glavno[Dovoljen prevzem],MATCH(Tabela_FAW[[#This Row],[Klasifikacija]],Tabela_glavno[Klasifikacija],0))</f>
        <v>DA</v>
      </c>
    </row>
    <row r="278" spans="1:7" ht="12.75" customHeight="1" x14ac:dyDescent="0.2">
      <c r="A278" s="22" t="s">
        <v>2116</v>
      </c>
      <c r="B278" s="22" t="s">
        <v>2117</v>
      </c>
      <c r="C278" s="22" t="s">
        <v>2118</v>
      </c>
      <c r="D278" s="22" t="str">
        <f>_xlfn.TEXTJOIN(" ",TRUE,LEFT(Tabela_FAW[[#This Row],[ŠIFRA]],2),RIGHT(LEFT(Tabela_FAW[[#This Row],[ŠIFRA]],4),2),RIGHT(LEFT(Tabela_FAW[[#This Row],[ŠIFRA]],6),2))</f>
        <v>16 01 22</v>
      </c>
      <c r="E278" s="22" t="str" cm="1">
        <f t="array" ref="E278">IF(INDEX(Tabela_seznam_klasifikacij[NEVAREN],MATCH(Tabela_FAW[[#This Row],[Klasifikacija_delna]],LEFT(Tabela_seznam_klasifikacij[Klasifikacijska številka],8),0))="DA",_xlfn.TEXTJOIN("",TRUE,Tabela_FAW[[#This Row],[Klasifikacija_delna]],"*"),Tabela_FAW[[#This Row],[Klasifikacija_delna]])</f>
        <v>16 01 22</v>
      </c>
      <c r="F278" s="22" t="str">
        <f>INDEX(Tabela_glavno[Zbiranje EKOL],MATCH(Tabela_FAW[[#This Row],[Klasifikacija]],Tabela_glavno[Klasifikacija],0))</f>
        <v>DA</v>
      </c>
      <c r="G278" s="22" t="str">
        <f>INDEX(Tabela_glavno[Dovoljen prevzem],MATCH(Tabela_FAW[[#This Row],[Klasifikacija]],Tabela_glavno[Klasifikacija],0))</f>
        <v>DA</v>
      </c>
    </row>
    <row r="279" spans="1:7" ht="12.75" customHeight="1" x14ac:dyDescent="0.2">
      <c r="A279" s="22" t="s">
        <v>2119</v>
      </c>
      <c r="B279" s="22" t="s">
        <v>1527</v>
      </c>
      <c r="C279" s="22" t="s">
        <v>2106</v>
      </c>
      <c r="D279" s="22" t="str">
        <f>_xlfn.TEXTJOIN(" ",TRUE,LEFT(Tabela_FAW[[#This Row],[ŠIFRA]],2),RIGHT(LEFT(Tabela_FAW[[#This Row],[ŠIFRA]],4),2),RIGHT(LEFT(Tabela_FAW[[#This Row],[ŠIFRA]],6),2))</f>
        <v>16 01 99</v>
      </c>
      <c r="E279" s="22" t="str" cm="1">
        <f t="array" ref="E279">IF(INDEX(Tabela_seznam_klasifikacij[NEVAREN],MATCH(Tabela_FAW[[#This Row],[Klasifikacija_delna]],LEFT(Tabela_seznam_klasifikacij[Klasifikacijska številka],8),0))="DA",_xlfn.TEXTJOIN("",TRUE,Tabela_FAW[[#This Row],[Klasifikacija_delna]],"*"),Tabela_FAW[[#This Row],[Klasifikacija_delna]])</f>
        <v>16 01 99</v>
      </c>
      <c r="F279" s="22" t="str">
        <f>INDEX(Tabela_glavno[Zbiranje EKOL],MATCH(Tabela_FAW[[#This Row],[Klasifikacija]],Tabela_glavno[Klasifikacija],0))</f>
        <v>DA</v>
      </c>
      <c r="G279" s="22" t="str">
        <f>INDEX(Tabela_glavno[Dovoljen prevzem],MATCH(Tabela_FAW[[#This Row],[Klasifikacija]],Tabela_glavno[Klasifikacija],0))</f>
        <v>DA - NI ODSTRANJEVANJA</v>
      </c>
    </row>
    <row r="280" spans="1:7" ht="12.75" customHeight="1" x14ac:dyDescent="0.2">
      <c r="A280" s="22" t="s">
        <v>2120</v>
      </c>
      <c r="B280" s="22" t="s">
        <v>2121</v>
      </c>
      <c r="C280" s="22" t="s">
        <v>1934</v>
      </c>
      <c r="D280" s="22" t="str">
        <f>_xlfn.TEXTJOIN(" ",TRUE,LEFT(Tabela_FAW[[#This Row],[ŠIFRA]],2),RIGHT(LEFT(Tabela_FAW[[#This Row],[ŠIFRA]],4),2),RIGHT(LEFT(Tabela_FAW[[#This Row],[ŠIFRA]],6),2))</f>
        <v>16 02 09</v>
      </c>
      <c r="E280" s="22" t="str" cm="1">
        <f t="array" ref="E280">IF(INDEX(Tabela_seznam_klasifikacij[NEVAREN],MATCH(Tabela_FAW[[#This Row],[Klasifikacija_delna]],LEFT(Tabela_seznam_klasifikacij[Klasifikacijska številka],8),0))="DA",_xlfn.TEXTJOIN("",TRUE,Tabela_FAW[[#This Row],[Klasifikacija_delna]],"*"),Tabela_FAW[[#This Row],[Klasifikacija_delna]])</f>
        <v>16 02 09*</v>
      </c>
      <c r="F280" s="22" t="str">
        <f>INDEX(Tabela_glavno[Zbiranje EKOL],MATCH(Tabela_FAW[[#This Row],[Klasifikacija]],Tabela_glavno[Klasifikacija],0))</f>
        <v>NE</v>
      </c>
      <c r="G280" s="22" t="str">
        <f>INDEX(Tabela_glavno[Dovoljen prevzem],MATCH(Tabela_FAW[[#This Row],[Klasifikacija]],Tabela_glavno[Klasifikacija],0))</f>
        <v>NE</v>
      </c>
    </row>
    <row r="281" spans="1:7" ht="12.75" customHeight="1" x14ac:dyDescent="0.2">
      <c r="A281" s="22" t="s">
        <v>2122</v>
      </c>
      <c r="B281" s="22" t="s">
        <v>2123</v>
      </c>
      <c r="C281" s="22" t="s">
        <v>1934</v>
      </c>
      <c r="D281" s="22" t="str">
        <f>_xlfn.TEXTJOIN(" ",TRUE,LEFT(Tabela_FAW[[#This Row],[ŠIFRA]],2),RIGHT(LEFT(Tabela_FAW[[#This Row],[ŠIFRA]],4),2),RIGHT(LEFT(Tabela_FAW[[#This Row],[ŠIFRA]],6),2))</f>
        <v>16 02 12</v>
      </c>
      <c r="E281" s="22" t="str" cm="1">
        <f t="array" ref="E281">IF(INDEX(Tabela_seznam_klasifikacij[NEVAREN],MATCH(Tabela_FAW[[#This Row],[Klasifikacija_delna]],LEFT(Tabela_seznam_klasifikacij[Klasifikacijska številka],8),0))="DA",_xlfn.TEXTJOIN("",TRUE,Tabela_FAW[[#This Row],[Klasifikacija_delna]],"*"),Tabela_FAW[[#This Row],[Klasifikacija_delna]])</f>
        <v>16 02 12*</v>
      </c>
      <c r="F281" s="22" t="str">
        <f>INDEX(Tabela_glavno[Zbiranje EKOL],MATCH(Tabela_FAW[[#This Row],[Klasifikacija]],Tabela_glavno[Klasifikacija],0))</f>
        <v>NE</v>
      </c>
      <c r="G281" s="22" t="str">
        <f>INDEX(Tabela_glavno[Dovoljen prevzem],MATCH(Tabela_FAW[[#This Row],[Klasifikacija]],Tabela_glavno[Klasifikacija],0))</f>
        <v>NE</v>
      </c>
    </row>
    <row r="282" spans="1:7" ht="12.75" customHeight="1" x14ac:dyDescent="0.2">
      <c r="A282" s="22" t="s">
        <v>2124</v>
      </c>
      <c r="B282" s="22" t="s">
        <v>2125</v>
      </c>
      <c r="C282" s="22" t="s">
        <v>1934</v>
      </c>
      <c r="D282" s="22" t="str">
        <f>_xlfn.TEXTJOIN(" ",TRUE,LEFT(Tabela_FAW[[#This Row],[ŠIFRA]],2),RIGHT(LEFT(Tabela_FAW[[#This Row],[ŠIFRA]],4),2),RIGHT(LEFT(Tabela_FAW[[#This Row],[ŠIFRA]],6),2))</f>
        <v>16 02 13</v>
      </c>
      <c r="E282" s="22" t="str" cm="1">
        <f t="array" ref="E282">IF(INDEX(Tabela_seznam_klasifikacij[NEVAREN],MATCH(Tabela_FAW[[#This Row],[Klasifikacija_delna]],LEFT(Tabela_seznam_klasifikacij[Klasifikacijska številka],8),0))="DA",_xlfn.TEXTJOIN("",TRUE,Tabela_FAW[[#This Row],[Klasifikacija_delna]],"*"),Tabela_FAW[[#This Row],[Klasifikacija_delna]])</f>
        <v>16 02 13*</v>
      </c>
      <c r="F282" s="22" t="str">
        <f>INDEX(Tabela_glavno[Zbiranje EKOL],MATCH(Tabela_FAW[[#This Row],[Klasifikacija]],Tabela_glavno[Klasifikacija],0))</f>
        <v>NE</v>
      </c>
      <c r="G282" s="22" t="str">
        <f>INDEX(Tabela_glavno[Dovoljen prevzem],MATCH(Tabela_FAW[[#This Row],[Klasifikacija]],Tabela_glavno[Klasifikacija],0))</f>
        <v>NE</v>
      </c>
    </row>
    <row r="283" spans="1:7" ht="12.75" customHeight="1" x14ac:dyDescent="0.2">
      <c r="A283" s="22" t="s">
        <v>2126</v>
      </c>
      <c r="B283" s="22" t="s">
        <v>2127</v>
      </c>
      <c r="C283" s="22" t="s">
        <v>1934</v>
      </c>
      <c r="D283" s="22" t="str">
        <f>_xlfn.TEXTJOIN(" ",TRUE,LEFT(Tabela_FAW[[#This Row],[ŠIFRA]],2),RIGHT(LEFT(Tabela_FAW[[#This Row],[ŠIFRA]],4),2),RIGHT(LEFT(Tabela_FAW[[#This Row],[ŠIFRA]],6),2))</f>
        <v>16 02 14</v>
      </c>
      <c r="E283" s="22" t="str" cm="1">
        <f t="array" ref="E283">IF(INDEX(Tabela_seznam_klasifikacij[NEVAREN],MATCH(Tabela_FAW[[#This Row],[Klasifikacija_delna]],LEFT(Tabela_seznam_klasifikacij[Klasifikacijska številka],8),0))="DA",_xlfn.TEXTJOIN("",TRUE,Tabela_FAW[[#This Row],[Klasifikacija_delna]],"*"),Tabela_FAW[[#This Row],[Klasifikacija_delna]])</f>
        <v>16 02 14</v>
      </c>
      <c r="F283" s="22" t="str">
        <f>INDEX(Tabela_glavno[Zbiranje EKOL],MATCH(Tabela_FAW[[#This Row],[Klasifikacija]],Tabela_glavno[Klasifikacija],0))</f>
        <v>NE</v>
      </c>
      <c r="G283" s="22" t="str">
        <f>INDEX(Tabela_glavno[Dovoljen prevzem],MATCH(Tabela_FAW[[#This Row],[Klasifikacija]],Tabela_glavno[Klasifikacija],0))</f>
        <v>NE</v>
      </c>
    </row>
    <row r="284" spans="1:7" ht="12.75" customHeight="1" x14ac:dyDescent="0.2">
      <c r="A284" s="22" t="s">
        <v>2128</v>
      </c>
      <c r="B284" s="22" t="s">
        <v>2129</v>
      </c>
      <c r="C284" s="22" t="s">
        <v>1934</v>
      </c>
      <c r="D284" s="22" t="str">
        <f>_xlfn.TEXTJOIN(" ",TRUE,LEFT(Tabela_FAW[[#This Row],[ŠIFRA]],2),RIGHT(LEFT(Tabela_FAW[[#This Row],[ŠIFRA]],4),2),RIGHT(LEFT(Tabela_FAW[[#This Row],[ŠIFRA]],6),2))</f>
        <v>16 02 15</v>
      </c>
      <c r="E284" s="22" t="str" cm="1">
        <f t="array" ref="E284">IF(INDEX(Tabela_seznam_klasifikacij[NEVAREN],MATCH(Tabela_FAW[[#This Row],[Klasifikacija_delna]],LEFT(Tabela_seznam_klasifikacij[Klasifikacijska številka],8),0))="DA",_xlfn.TEXTJOIN("",TRUE,Tabela_FAW[[#This Row],[Klasifikacija_delna]],"*"),Tabela_FAW[[#This Row],[Klasifikacija_delna]])</f>
        <v>16 02 15*</v>
      </c>
      <c r="F284" s="22" t="str">
        <f>INDEX(Tabela_glavno[Zbiranje EKOL],MATCH(Tabela_FAW[[#This Row],[Klasifikacija]],Tabela_glavno[Klasifikacija],0))</f>
        <v>NE</v>
      </c>
      <c r="G284" s="22" t="str">
        <f>INDEX(Tabela_glavno[Dovoljen prevzem],MATCH(Tabela_FAW[[#This Row],[Klasifikacija]],Tabela_glavno[Klasifikacija],0))</f>
        <v>NE</v>
      </c>
    </row>
    <row r="285" spans="1:7" ht="12.75" customHeight="1" x14ac:dyDescent="0.2">
      <c r="A285" s="22" t="s">
        <v>2130</v>
      </c>
      <c r="B285" s="22" t="s">
        <v>2131</v>
      </c>
      <c r="C285" s="22" t="s">
        <v>2132</v>
      </c>
      <c r="D285" s="22" t="str">
        <f>_xlfn.TEXTJOIN(" ",TRUE,LEFT(Tabela_FAW[[#This Row],[ŠIFRA]],2),RIGHT(LEFT(Tabela_FAW[[#This Row],[ŠIFRA]],4),2),RIGHT(LEFT(Tabela_FAW[[#This Row],[ŠIFRA]],6),2))</f>
        <v>16 03 03</v>
      </c>
      <c r="E285" s="22" t="str" cm="1">
        <f t="array" ref="E285">IF(INDEX(Tabela_seznam_klasifikacij[NEVAREN],MATCH(Tabela_FAW[[#This Row],[Klasifikacija_delna]],LEFT(Tabela_seznam_klasifikacij[Klasifikacijska številka],8),0))="DA",_xlfn.TEXTJOIN("",TRUE,Tabela_FAW[[#This Row],[Klasifikacija_delna]],"*"),Tabela_FAW[[#This Row],[Klasifikacija_delna]])</f>
        <v>16 03 03*</v>
      </c>
      <c r="F285" s="22" t="str">
        <f>INDEX(Tabela_glavno[Zbiranje EKOL],MATCH(Tabela_FAW[[#This Row],[Klasifikacija]],Tabela_glavno[Klasifikacija],0))</f>
        <v>DA</v>
      </c>
      <c r="G285" s="22" t="str">
        <f>INDEX(Tabela_glavno[Dovoljen prevzem],MATCH(Tabela_FAW[[#This Row],[Klasifikacija]],Tabela_glavno[Klasifikacija],0))</f>
        <v>DA</v>
      </c>
    </row>
    <row r="286" spans="1:7" ht="12.75" customHeight="1" x14ac:dyDescent="0.2">
      <c r="A286" s="22" t="s">
        <v>2133</v>
      </c>
      <c r="B286" s="22" t="s">
        <v>2134</v>
      </c>
      <c r="C286" s="22" t="s">
        <v>2135</v>
      </c>
      <c r="D286" s="22" t="str">
        <f>_xlfn.TEXTJOIN(" ",TRUE,LEFT(Tabela_FAW[[#This Row],[ŠIFRA]],2),RIGHT(LEFT(Tabela_FAW[[#This Row],[ŠIFRA]],4),2),RIGHT(LEFT(Tabela_FAW[[#This Row],[ŠIFRA]],6),2))</f>
        <v>16 03 04</v>
      </c>
      <c r="E286" s="22" t="str" cm="1">
        <f t="array" ref="E286">IF(INDEX(Tabela_seznam_klasifikacij[NEVAREN],MATCH(Tabela_FAW[[#This Row],[Klasifikacija_delna]],LEFT(Tabela_seznam_klasifikacij[Klasifikacijska številka],8),0))="DA",_xlfn.TEXTJOIN("",TRUE,Tabela_FAW[[#This Row],[Klasifikacija_delna]],"*"),Tabela_FAW[[#This Row],[Klasifikacija_delna]])</f>
        <v>16 03 04</v>
      </c>
      <c r="F286" s="22" t="str">
        <f>INDEX(Tabela_glavno[Zbiranje EKOL],MATCH(Tabela_FAW[[#This Row],[Klasifikacija]],Tabela_glavno[Klasifikacija],0))</f>
        <v>DA</v>
      </c>
      <c r="G286" s="22" t="str">
        <f>INDEX(Tabela_glavno[Dovoljen prevzem],MATCH(Tabela_FAW[[#This Row],[Klasifikacija]],Tabela_glavno[Klasifikacija],0))</f>
        <v>DA</v>
      </c>
    </row>
    <row r="287" spans="1:7" ht="12.75" customHeight="1" x14ac:dyDescent="0.2">
      <c r="A287" s="22" t="s">
        <v>2136</v>
      </c>
      <c r="B287" s="22" t="s">
        <v>2137</v>
      </c>
      <c r="C287" s="22" t="s">
        <v>1809</v>
      </c>
      <c r="D287" s="22" t="str">
        <f>_xlfn.TEXTJOIN(" ",TRUE,LEFT(Tabela_FAW[[#This Row],[ŠIFRA]],2),RIGHT(LEFT(Tabela_FAW[[#This Row],[ŠIFRA]],4),2),RIGHT(LEFT(Tabela_FAW[[#This Row],[ŠIFRA]],6),2))</f>
        <v>16 03 05</v>
      </c>
      <c r="E287" s="22" t="str" cm="1">
        <f t="array" ref="E287">IF(INDEX(Tabela_seznam_klasifikacij[NEVAREN],MATCH(Tabela_FAW[[#This Row],[Klasifikacija_delna]],LEFT(Tabela_seznam_klasifikacij[Klasifikacijska številka],8),0))="DA",_xlfn.TEXTJOIN("",TRUE,Tabela_FAW[[#This Row],[Klasifikacija_delna]],"*"),Tabela_FAW[[#This Row],[Klasifikacija_delna]])</f>
        <v>16 03 05*</v>
      </c>
      <c r="F287" s="22" t="str">
        <f>INDEX(Tabela_glavno[Zbiranje EKOL],MATCH(Tabela_FAW[[#This Row],[Klasifikacija]],Tabela_glavno[Klasifikacija],0))</f>
        <v>DA</v>
      </c>
      <c r="G287" s="22" t="str">
        <f>INDEX(Tabela_glavno[Dovoljen prevzem],MATCH(Tabela_FAW[[#This Row],[Klasifikacija]],Tabela_glavno[Klasifikacija],0))</f>
        <v>DA</v>
      </c>
    </row>
    <row r="288" spans="1:7" ht="12.75" customHeight="1" x14ac:dyDescent="0.2">
      <c r="A288" s="22" t="s">
        <v>2138</v>
      </c>
      <c r="B288" s="22" t="s">
        <v>2139</v>
      </c>
      <c r="C288" s="22" t="s">
        <v>2140</v>
      </c>
      <c r="D288" s="22" t="str">
        <f>_xlfn.TEXTJOIN(" ",TRUE,LEFT(Tabela_FAW[[#This Row],[ŠIFRA]],2),RIGHT(LEFT(Tabela_FAW[[#This Row],[ŠIFRA]],4),2),RIGHT(LEFT(Tabela_FAW[[#This Row],[ŠIFRA]],6),2))</f>
        <v>16 03 06</v>
      </c>
      <c r="E288" s="22" t="str" cm="1">
        <f t="array" ref="E288">IF(INDEX(Tabela_seznam_klasifikacij[NEVAREN],MATCH(Tabela_FAW[[#This Row],[Klasifikacija_delna]],LEFT(Tabela_seznam_klasifikacij[Klasifikacijska številka],8),0))="DA",_xlfn.TEXTJOIN("",TRUE,Tabela_FAW[[#This Row],[Klasifikacija_delna]],"*"),Tabela_FAW[[#This Row],[Klasifikacija_delna]])</f>
        <v>16 03 06</v>
      </c>
      <c r="F288" s="22" t="str">
        <f>INDEX(Tabela_glavno[Zbiranje EKOL],MATCH(Tabela_FAW[[#This Row],[Klasifikacija]],Tabela_glavno[Klasifikacija],0))</f>
        <v>DA</v>
      </c>
      <c r="G288" s="22" t="str">
        <f>INDEX(Tabela_glavno[Dovoljen prevzem],MATCH(Tabela_FAW[[#This Row],[Klasifikacija]],Tabela_glavno[Klasifikacija],0))</f>
        <v>DA - NI ODSTRANJEVANJA</v>
      </c>
    </row>
    <row r="289" spans="1:7" ht="12.75" customHeight="1" x14ac:dyDescent="0.2">
      <c r="A289" s="22" t="s">
        <v>2141</v>
      </c>
      <c r="B289" s="22" t="s">
        <v>2142</v>
      </c>
      <c r="C289" s="22" t="s">
        <v>2143</v>
      </c>
      <c r="D289" s="22" t="str">
        <f>_xlfn.TEXTJOIN(" ",TRUE,LEFT(Tabela_FAW[[#This Row],[ŠIFRA]],2),RIGHT(LEFT(Tabela_FAW[[#This Row],[ŠIFRA]],4),2),RIGHT(LEFT(Tabela_FAW[[#This Row],[ŠIFRA]],6),2))</f>
        <v>16 05 04</v>
      </c>
      <c r="E289" s="22" t="str" cm="1">
        <f t="array" ref="E289">IF(INDEX(Tabela_seznam_klasifikacij[NEVAREN],MATCH(Tabela_FAW[[#This Row],[Klasifikacija_delna]],LEFT(Tabela_seznam_klasifikacij[Klasifikacijska številka],8),0))="DA",_xlfn.TEXTJOIN("",TRUE,Tabela_FAW[[#This Row],[Klasifikacija_delna]],"*"),Tabela_FAW[[#This Row],[Klasifikacija_delna]])</f>
        <v>16 05 04*</v>
      </c>
      <c r="F289" s="22" t="str">
        <f>INDEX(Tabela_glavno[Zbiranje EKOL],MATCH(Tabela_FAW[[#This Row],[Klasifikacija]],Tabela_glavno[Klasifikacija],0))</f>
        <v>DA</v>
      </c>
      <c r="G289" s="22" t="str">
        <f>INDEX(Tabela_glavno[Dovoljen prevzem],MATCH(Tabela_FAW[[#This Row],[Klasifikacija]],Tabela_glavno[Klasifikacija],0))</f>
        <v>DA - NI ODSTRANJEVANJA</v>
      </c>
    </row>
    <row r="290" spans="1:7" ht="12.75" customHeight="1" x14ac:dyDescent="0.2">
      <c r="A290" s="22" t="s">
        <v>2144</v>
      </c>
      <c r="B290" s="22" t="s">
        <v>2145</v>
      </c>
      <c r="C290" s="22" t="s">
        <v>2146</v>
      </c>
      <c r="D290" s="22" t="str">
        <f>_xlfn.TEXTJOIN(" ",TRUE,LEFT(Tabela_FAW[[#This Row],[ŠIFRA]],2),RIGHT(LEFT(Tabela_FAW[[#This Row],[ŠIFRA]],4),2),RIGHT(LEFT(Tabela_FAW[[#This Row],[ŠIFRA]],6),2))</f>
        <v>16 05 06</v>
      </c>
      <c r="E290" s="22" t="str" cm="1">
        <f t="array" ref="E290">IF(INDEX(Tabela_seznam_klasifikacij[NEVAREN],MATCH(Tabela_FAW[[#This Row],[Klasifikacija_delna]],LEFT(Tabela_seznam_klasifikacij[Klasifikacijska številka],8),0))="DA",_xlfn.TEXTJOIN("",TRUE,Tabela_FAW[[#This Row],[Klasifikacija_delna]],"*"),Tabela_FAW[[#This Row],[Klasifikacija_delna]])</f>
        <v>16 05 06*</v>
      </c>
      <c r="F290" s="22" t="str">
        <f>INDEX(Tabela_glavno[Zbiranje EKOL],MATCH(Tabela_FAW[[#This Row],[Klasifikacija]],Tabela_glavno[Klasifikacija],0))</f>
        <v>DA</v>
      </c>
      <c r="G290" s="22" t="str">
        <f>INDEX(Tabela_glavno[Dovoljen prevzem],MATCH(Tabela_FAW[[#This Row],[Klasifikacija]],Tabela_glavno[Klasifikacija],0))</f>
        <v>DA</v>
      </c>
    </row>
    <row r="291" spans="1:7" ht="12.75" customHeight="1" x14ac:dyDescent="0.2">
      <c r="A291" s="22" t="s">
        <v>2147</v>
      </c>
      <c r="B291" s="22" t="s">
        <v>2148</v>
      </c>
      <c r="C291" s="22" t="s">
        <v>2149</v>
      </c>
      <c r="D291" s="22" t="str">
        <f>_xlfn.TEXTJOIN(" ",TRUE,LEFT(Tabela_FAW[[#This Row],[ŠIFRA]],2),RIGHT(LEFT(Tabela_FAW[[#This Row],[ŠIFRA]],4),2),RIGHT(LEFT(Tabela_FAW[[#This Row],[ŠIFRA]],6),2))</f>
        <v>16 05 07</v>
      </c>
      <c r="E291" s="22" t="str" cm="1">
        <f t="array" ref="E291">IF(INDEX(Tabela_seznam_klasifikacij[NEVAREN],MATCH(Tabela_FAW[[#This Row],[Klasifikacija_delna]],LEFT(Tabela_seznam_klasifikacij[Klasifikacijska številka],8),0))="DA",_xlfn.TEXTJOIN("",TRUE,Tabela_FAW[[#This Row],[Klasifikacija_delna]],"*"),Tabela_FAW[[#This Row],[Klasifikacija_delna]])</f>
        <v>16 05 07*</v>
      </c>
      <c r="F291" s="22" t="str">
        <f>INDEX(Tabela_glavno[Zbiranje EKOL],MATCH(Tabela_FAW[[#This Row],[Klasifikacija]],Tabela_glavno[Klasifikacija],0))</f>
        <v>DA</v>
      </c>
      <c r="G291" s="22" t="str">
        <f>INDEX(Tabela_glavno[Dovoljen prevzem],MATCH(Tabela_FAW[[#This Row],[Klasifikacija]],Tabela_glavno[Klasifikacija],0))</f>
        <v>DA - NI ODSTRANJEVANJA</v>
      </c>
    </row>
    <row r="292" spans="1:7" ht="12.75" customHeight="1" x14ac:dyDescent="0.2">
      <c r="A292" s="22" t="s">
        <v>2150</v>
      </c>
      <c r="B292" s="22" t="s">
        <v>2151</v>
      </c>
      <c r="C292" s="22" t="s">
        <v>2152</v>
      </c>
      <c r="D292" s="22" t="str">
        <f>_xlfn.TEXTJOIN(" ",TRUE,LEFT(Tabela_FAW[[#This Row],[ŠIFRA]],2),RIGHT(LEFT(Tabela_FAW[[#This Row],[ŠIFRA]],4),2),RIGHT(LEFT(Tabela_FAW[[#This Row],[ŠIFRA]],6),2))</f>
        <v>16 05 08</v>
      </c>
      <c r="E292" s="22" t="str" cm="1">
        <f t="array" ref="E292">IF(INDEX(Tabela_seznam_klasifikacij[NEVAREN],MATCH(Tabela_FAW[[#This Row],[Klasifikacija_delna]],LEFT(Tabela_seznam_klasifikacij[Klasifikacijska številka],8),0))="DA",_xlfn.TEXTJOIN("",TRUE,Tabela_FAW[[#This Row],[Klasifikacija_delna]],"*"),Tabela_FAW[[#This Row],[Klasifikacija_delna]])</f>
        <v>16 05 08*</v>
      </c>
      <c r="F292" s="22" t="str">
        <f>INDEX(Tabela_glavno[Zbiranje EKOL],MATCH(Tabela_FAW[[#This Row],[Klasifikacija]],Tabela_glavno[Klasifikacija],0))</f>
        <v>DA</v>
      </c>
      <c r="G292" s="22" t="str">
        <f>INDEX(Tabela_glavno[Dovoljen prevzem],MATCH(Tabela_FAW[[#This Row],[Klasifikacija]],Tabela_glavno[Klasifikacija],0))</f>
        <v>DA</v>
      </c>
    </row>
    <row r="293" spans="1:7" ht="12.75" customHeight="1" x14ac:dyDescent="0.2">
      <c r="A293" s="22" t="s">
        <v>2153</v>
      </c>
      <c r="B293" s="22" t="s">
        <v>2154</v>
      </c>
      <c r="C293" s="22" t="s">
        <v>2155</v>
      </c>
      <c r="D293" s="22" t="str">
        <f>_xlfn.TEXTJOIN(" ",TRUE,LEFT(Tabela_FAW[[#This Row],[ŠIFRA]],2),RIGHT(LEFT(Tabela_FAW[[#This Row],[ŠIFRA]],4),2),RIGHT(LEFT(Tabela_FAW[[#This Row],[ŠIFRA]],6),2))</f>
        <v>16 05 09</v>
      </c>
      <c r="E293" s="22" t="str" cm="1">
        <f t="array" ref="E293">IF(INDEX(Tabela_seznam_klasifikacij[NEVAREN],MATCH(Tabela_FAW[[#This Row],[Klasifikacija_delna]],LEFT(Tabela_seznam_klasifikacij[Klasifikacijska številka],8),0))="DA",_xlfn.TEXTJOIN("",TRUE,Tabela_FAW[[#This Row],[Klasifikacija_delna]],"*"),Tabela_FAW[[#This Row],[Klasifikacija_delna]])</f>
        <v>16 05 09</v>
      </c>
      <c r="F293" s="22" t="str">
        <f>INDEX(Tabela_glavno[Zbiranje EKOL],MATCH(Tabela_FAW[[#This Row],[Klasifikacija]],Tabela_glavno[Klasifikacija],0))</f>
        <v>DA</v>
      </c>
      <c r="G293" s="22" t="str">
        <f>INDEX(Tabela_glavno[Dovoljen prevzem],MATCH(Tabela_FAW[[#This Row],[Klasifikacija]],Tabela_glavno[Klasifikacija],0))</f>
        <v>DA - NI ODSTRANJEVANJA</v>
      </c>
    </row>
    <row r="294" spans="1:7" ht="12.75" customHeight="1" x14ac:dyDescent="0.2">
      <c r="A294" s="22" t="s">
        <v>2156</v>
      </c>
      <c r="B294" s="22" t="s">
        <v>2157</v>
      </c>
      <c r="C294" s="22" t="s">
        <v>2158</v>
      </c>
      <c r="D294" s="22" t="str">
        <f>_xlfn.TEXTJOIN(" ",TRUE,LEFT(Tabela_FAW[[#This Row],[ŠIFRA]],2),RIGHT(LEFT(Tabela_FAW[[#This Row],[ŠIFRA]],4),2),RIGHT(LEFT(Tabela_FAW[[#This Row],[ŠIFRA]],6),2))</f>
        <v>16 06 01</v>
      </c>
      <c r="E294" s="22" t="str" cm="1">
        <f t="array" ref="E294">IF(INDEX(Tabela_seznam_klasifikacij[NEVAREN],MATCH(Tabela_FAW[[#This Row],[Klasifikacija_delna]],LEFT(Tabela_seznam_klasifikacij[Klasifikacijska številka],8),0))="DA",_xlfn.TEXTJOIN("",TRUE,Tabela_FAW[[#This Row],[Klasifikacija_delna]],"*"),Tabela_FAW[[#This Row],[Klasifikacija_delna]])</f>
        <v>16 06 01*</v>
      </c>
      <c r="F294" s="22" t="str">
        <f>INDEX(Tabela_glavno[Zbiranje EKOL],MATCH(Tabela_FAW[[#This Row],[Klasifikacija]],Tabela_glavno[Klasifikacija],0))</f>
        <v>DA</v>
      </c>
      <c r="G294" s="22" t="str">
        <f>INDEX(Tabela_glavno[Dovoljen prevzem],MATCH(Tabela_FAW[[#This Row],[Klasifikacija]],Tabela_glavno[Klasifikacija],0))</f>
        <v>DA</v>
      </c>
    </row>
    <row r="295" spans="1:7" ht="12.75" customHeight="1" x14ac:dyDescent="0.2">
      <c r="A295" s="22" t="s">
        <v>2159</v>
      </c>
      <c r="B295" s="22" t="s">
        <v>2157</v>
      </c>
      <c r="C295" s="22" t="s">
        <v>2160</v>
      </c>
      <c r="D295" s="22" t="str">
        <f>_xlfn.TEXTJOIN(" ",TRUE,LEFT(Tabela_FAW[[#This Row],[ŠIFRA]],2),RIGHT(LEFT(Tabela_FAW[[#This Row],[ŠIFRA]],4),2),RIGHT(LEFT(Tabela_FAW[[#This Row],[ŠIFRA]],6),2))</f>
        <v>16 06 01</v>
      </c>
      <c r="E295" s="22" t="str" cm="1">
        <f t="array" ref="E295">IF(INDEX(Tabela_seznam_klasifikacij[NEVAREN],MATCH(Tabela_FAW[[#This Row],[Klasifikacija_delna]],LEFT(Tabela_seznam_klasifikacij[Klasifikacijska številka],8),0))="DA",_xlfn.TEXTJOIN("",TRUE,Tabela_FAW[[#This Row],[Klasifikacija_delna]],"*"),Tabela_FAW[[#This Row],[Klasifikacija_delna]])</f>
        <v>16 06 01*</v>
      </c>
      <c r="F295" s="22" t="str">
        <f>INDEX(Tabela_glavno[Zbiranje EKOL],MATCH(Tabela_FAW[[#This Row],[Klasifikacija]],Tabela_glavno[Klasifikacija],0))</f>
        <v>DA</v>
      </c>
      <c r="G295" s="22" t="str">
        <f>INDEX(Tabela_glavno[Dovoljen prevzem],MATCH(Tabela_FAW[[#This Row],[Klasifikacija]],Tabela_glavno[Klasifikacija],0))</f>
        <v>DA</v>
      </c>
    </row>
    <row r="296" spans="1:7" ht="12.75" customHeight="1" x14ac:dyDescent="0.2">
      <c r="A296" s="22" t="s">
        <v>2161</v>
      </c>
      <c r="B296" s="22" t="s">
        <v>2162</v>
      </c>
      <c r="C296" s="22" t="s">
        <v>2163</v>
      </c>
      <c r="D296" s="22" t="str">
        <f>_xlfn.TEXTJOIN(" ",TRUE,LEFT(Tabela_FAW[[#This Row],[ŠIFRA]],2),RIGHT(LEFT(Tabela_FAW[[#This Row],[ŠIFRA]],4),2),RIGHT(LEFT(Tabela_FAW[[#This Row],[ŠIFRA]],6),2))</f>
        <v>16 06 02</v>
      </c>
      <c r="E296" s="22" t="str" cm="1">
        <f t="array" ref="E296">IF(INDEX(Tabela_seznam_klasifikacij[NEVAREN],MATCH(Tabela_FAW[[#This Row],[Klasifikacija_delna]],LEFT(Tabela_seznam_klasifikacij[Klasifikacijska številka],8),0))="DA",_xlfn.TEXTJOIN("",TRUE,Tabela_FAW[[#This Row],[Klasifikacija_delna]],"*"),Tabela_FAW[[#This Row],[Klasifikacija_delna]])</f>
        <v>16 06 02*</v>
      </c>
      <c r="F296" s="22" t="str">
        <f>INDEX(Tabela_glavno[Zbiranje EKOL],MATCH(Tabela_FAW[[#This Row],[Klasifikacija]],Tabela_glavno[Klasifikacija],0))</f>
        <v>NE</v>
      </c>
      <c r="G296" s="22" t="str">
        <f>INDEX(Tabela_glavno[Dovoljen prevzem],MATCH(Tabela_FAW[[#This Row],[Klasifikacija]],Tabela_glavno[Klasifikacija],0))</f>
        <v>DA - NI ODSTRANJEVANJA</v>
      </c>
    </row>
    <row r="297" spans="1:7" ht="12.75" customHeight="1" x14ac:dyDescent="0.2">
      <c r="A297" s="22" t="s">
        <v>2164</v>
      </c>
      <c r="B297" s="22" t="s">
        <v>2165</v>
      </c>
      <c r="C297" s="22" t="s">
        <v>2166</v>
      </c>
      <c r="D297" s="22" t="str">
        <f>_xlfn.TEXTJOIN(" ",TRUE,LEFT(Tabela_FAW[[#This Row],[ŠIFRA]],2),RIGHT(LEFT(Tabela_FAW[[#This Row],[ŠIFRA]],4),2),RIGHT(LEFT(Tabela_FAW[[#This Row],[ŠIFRA]],6),2))</f>
        <v>16 06 04</v>
      </c>
      <c r="E297" s="22" t="str" cm="1">
        <f t="array" ref="E297">IF(INDEX(Tabela_seznam_klasifikacij[NEVAREN],MATCH(Tabela_FAW[[#This Row],[Klasifikacija_delna]],LEFT(Tabela_seznam_klasifikacij[Klasifikacijska številka],8),0))="DA",_xlfn.TEXTJOIN("",TRUE,Tabela_FAW[[#This Row],[Klasifikacija_delna]],"*"),Tabela_FAW[[#This Row],[Klasifikacija_delna]])</f>
        <v>16 06 04</v>
      </c>
      <c r="F297" s="22" t="str">
        <f>INDEX(Tabela_glavno[Zbiranje EKOL],MATCH(Tabela_FAW[[#This Row],[Klasifikacija]],Tabela_glavno[Klasifikacija],0))</f>
        <v>NE</v>
      </c>
      <c r="G297" s="22" t="str">
        <f>INDEX(Tabela_glavno[Dovoljen prevzem],MATCH(Tabela_FAW[[#This Row],[Klasifikacija]],Tabela_glavno[Klasifikacija],0))</f>
        <v>DA - NI ODSTRANJEVANJA</v>
      </c>
    </row>
    <row r="298" spans="1:7" ht="12.75" customHeight="1" x14ac:dyDescent="0.2">
      <c r="A298" s="22" t="s">
        <v>2167</v>
      </c>
      <c r="B298" s="22" t="s">
        <v>1017</v>
      </c>
      <c r="C298" s="22" t="s">
        <v>2168</v>
      </c>
      <c r="D298" s="22" t="str">
        <f>_xlfn.TEXTJOIN(" ",TRUE,LEFT(Tabela_FAW[[#This Row],[ŠIFRA]],2),RIGHT(LEFT(Tabela_FAW[[#This Row],[ŠIFRA]],4),2),RIGHT(LEFT(Tabela_FAW[[#This Row],[ŠIFRA]],6),2))</f>
        <v>16 06 05</v>
      </c>
      <c r="E298" s="22" t="str" cm="1">
        <f t="array" ref="E298">IF(INDEX(Tabela_seznam_klasifikacij[NEVAREN],MATCH(Tabela_FAW[[#This Row],[Klasifikacija_delna]],LEFT(Tabela_seznam_klasifikacij[Klasifikacijska številka],8),0))="DA",_xlfn.TEXTJOIN("",TRUE,Tabela_FAW[[#This Row],[Klasifikacija_delna]],"*"),Tabela_FAW[[#This Row],[Klasifikacija_delna]])</f>
        <v>16 06 05</v>
      </c>
      <c r="F298" s="22" t="str">
        <f>INDEX(Tabela_glavno[Zbiranje EKOL],MATCH(Tabela_FAW[[#This Row],[Klasifikacija]],Tabela_glavno[Klasifikacija],0))</f>
        <v>DA</v>
      </c>
      <c r="G298" s="22" t="str">
        <f>INDEX(Tabela_glavno[Dovoljen prevzem],MATCH(Tabela_FAW[[#This Row],[Klasifikacija]],Tabela_glavno[Klasifikacija],0))</f>
        <v>DA - NI ODSTRANJEVANJA</v>
      </c>
    </row>
    <row r="299" spans="1:7" ht="12.75" customHeight="1" x14ac:dyDescent="0.2">
      <c r="A299" s="22" t="s">
        <v>2169</v>
      </c>
      <c r="B299" s="22" t="s">
        <v>2170</v>
      </c>
      <c r="C299" s="22" t="s">
        <v>2171</v>
      </c>
      <c r="D299" s="22" t="str">
        <f>_xlfn.TEXTJOIN(" ",TRUE,LEFT(Tabela_FAW[[#This Row],[ŠIFRA]],2),RIGHT(LEFT(Tabela_FAW[[#This Row],[ŠIFRA]],4),2),RIGHT(LEFT(Tabela_FAW[[#This Row],[ŠIFRA]],6),2))</f>
        <v>16 06 06</v>
      </c>
      <c r="E299" s="22" t="str" cm="1">
        <f t="array" ref="E299">IF(INDEX(Tabela_seznam_klasifikacij[NEVAREN],MATCH(Tabela_FAW[[#This Row],[Klasifikacija_delna]],LEFT(Tabela_seznam_klasifikacij[Klasifikacijska številka],8),0))="DA",_xlfn.TEXTJOIN("",TRUE,Tabela_FAW[[#This Row],[Klasifikacija_delna]],"*"),Tabela_FAW[[#This Row],[Klasifikacija_delna]])</f>
        <v>16 06 06*</v>
      </c>
      <c r="F299" s="22" t="str">
        <f>INDEX(Tabela_glavno[Zbiranje EKOL],MATCH(Tabela_FAW[[#This Row],[Klasifikacija]],Tabela_glavno[Klasifikacija],0))</f>
        <v>DA</v>
      </c>
      <c r="G299" s="22" t="str">
        <f>INDEX(Tabela_glavno[Dovoljen prevzem],MATCH(Tabela_FAW[[#This Row],[Klasifikacija]],Tabela_glavno[Klasifikacija],0))</f>
        <v>DA</v>
      </c>
    </row>
    <row r="300" spans="1:7" ht="12.75" customHeight="1" x14ac:dyDescent="0.2">
      <c r="A300" s="22" t="s">
        <v>2172</v>
      </c>
      <c r="B300" s="22" t="s">
        <v>2173</v>
      </c>
      <c r="C300" s="22" t="s">
        <v>1727</v>
      </c>
      <c r="D300" s="22" t="str">
        <f>_xlfn.TEXTJOIN(" ",TRUE,LEFT(Tabela_FAW[[#This Row],[ŠIFRA]],2),RIGHT(LEFT(Tabela_FAW[[#This Row],[ŠIFRA]],4),2),RIGHT(LEFT(Tabela_FAW[[#This Row],[ŠIFRA]],6),2))</f>
        <v>16 07 08</v>
      </c>
      <c r="E300" s="22" t="str" cm="1">
        <f t="array" ref="E300">IF(INDEX(Tabela_seznam_klasifikacij[NEVAREN],MATCH(Tabela_FAW[[#This Row],[Klasifikacija_delna]],LEFT(Tabela_seznam_klasifikacij[Klasifikacijska številka],8),0))="DA",_xlfn.TEXTJOIN("",TRUE,Tabela_FAW[[#This Row],[Klasifikacija_delna]],"*"),Tabela_FAW[[#This Row],[Klasifikacija_delna]])</f>
        <v>16 07 08*</v>
      </c>
      <c r="F300" s="22" t="str">
        <f>INDEX(Tabela_glavno[Zbiranje EKOL],MATCH(Tabela_FAW[[#This Row],[Klasifikacija]],Tabela_glavno[Klasifikacija],0))</f>
        <v>DA</v>
      </c>
      <c r="G300" s="22" t="str">
        <f>INDEX(Tabela_glavno[Dovoljen prevzem],MATCH(Tabela_FAW[[#This Row],[Klasifikacija]],Tabela_glavno[Klasifikacija],0))</f>
        <v>DA - NI ODSTRANJEVANJA</v>
      </c>
    </row>
    <row r="301" spans="1:7" ht="12.75" customHeight="1" x14ac:dyDescent="0.2">
      <c r="A301" s="22" t="s">
        <v>2174</v>
      </c>
      <c r="B301" s="22" t="s">
        <v>2175</v>
      </c>
      <c r="C301" s="22" t="s">
        <v>2176</v>
      </c>
      <c r="D301" s="22" t="str">
        <f>_xlfn.TEXTJOIN(" ",TRUE,LEFT(Tabela_FAW[[#This Row],[ŠIFRA]],2),RIGHT(LEFT(Tabela_FAW[[#This Row],[ŠIFRA]],4),2),RIGHT(LEFT(Tabela_FAW[[#This Row],[ŠIFRA]],6),2))</f>
        <v>16 07 09</v>
      </c>
      <c r="E301" s="22" t="str" cm="1">
        <f t="array" ref="E301">IF(INDEX(Tabela_seznam_klasifikacij[NEVAREN],MATCH(Tabela_FAW[[#This Row],[Klasifikacija_delna]],LEFT(Tabela_seznam_klasifikacij[Klasifikacijska številka],8),0))="DA",_xlfn.TEXTJOIN("",TRUE,Tabela_FAW[[#This Row],[Klasifikacija_delna]],"*"),Tabela_FAW[[#This Row],[Klasifikacija_delna]])</f>
        <v>16 07 09*</v>
      </c>
      <c r="F301" s="22" t="str">
        <f>INDEX(Tabela_glavno[Zbiranje EKOL],MATCH(Tabela_FAW[[#This Row],[Klasifikacija]],Tabela_glavno[Klasifikacija],0))</f>
        <v>DA</v>
      </c>
      <c r="G301" s="22" t="str">
        <f>INDEX(Tabela_glavno[Dovoljen prevzem],MATCH(Tabela_FAW[[#This Row],[Klasifikacija]],Tabela_glavno[Klasifikacija],0))</f>
        <v>DA</v>
      </c>
    </row>
    <row r="302" spans="1:7" ht="12.75" customHeight="1" x14ac:dyDescent="0.2">
      <c r="A302" s="22" t="s">
        <v>2177</v>
      </c>
      <c r="B302" s="22" t="s">
        <v>2175</v>
      </c>
      <c r="C302" s="22" t="s">
        <v>2178</v>
      </c>
      <c r="D302" s="22" t="str">
        <f>_xlfn.TEXTJOIN(" ",TRUE,LEFT(Tabela_FAW[[#This Row],[ŠIFRA]],2),RIGHT(LEFT(Tabela_FAW[[#This Row],[ŠIFRA]],4),2),RIGHT(LEFT(Tabela_FAW[[#This Row],[ŠIFRA]],6),2))</f>
        <v>16 07 09</v>
      </c>
      <c r="E302" s="22" t="str" cm="1">
        <f t="array" ref="E302">IF(INDEX(Tabela_seznam_klasifikacij[NEVAREN],MATCH(Tabela_FAW[[#This Row],[Klasifikacija_delna]],LEFT(Tabela_seznam_klasifikacij[Klasifikacijska številka],8),0))="DA",_xlfn.TEXTJOIN("",TRUE,Tabela_FAW[[#This Row],[Klasifikacija_delna]],"*"),Tabela_FAW[[#This Row],[Klasifikacija_delna]])</f>
        <v>16 07 09*</v>
      </c>
      <c r="F302" s="22" t="str">
        <f>INDEX(Tabela_glavno[Zbiranje EKOL],MATCH(Tabela_FAW[[#This Row],[Klasifikacija]],Tabela_glavno[Klasifikacija],0))</f>
        <v>DA</v>
      </c>
      <c r="G302" s="22" t="str">
        <f>INDEX(Tabela_glavno[Dovoljen prevzem],MATCH(Tabela_FAW[[#This Row],[Klasifikacija]],Tabela_glavno[Klasifikacija],0))</f>
        <v>DA</v>
      </c>
    </row>
    <row r="303" spans="1:7" ht="12.75" customHeight="1" x14ac:dyDescent="0.2">
      <c r="A303" s="22" t="s">
        <v>2179</v>
      </c>
      <c r="B303" s="22" t="s">
        <v>2175</v>
      </c>
      <c r="C303" s="22" t="s">
        <v>2176</v>
      </c>
      <c r="D303" s="22" t="str">
        <f>_xlfn.TEXTJOIN(" ",TRUE,LEFT(Tabela_FAW[[#This Row],[ŠIFRA]],2),RIGHT(LEFT(Tabela_FAW[[#This Row],[ŠIFRA]],4),2),RIGHT(LEFT(Tabela_FAW[[#This Row],[ŠIFRA]],6),2))</f>
        <v>16 07 09</v>
      </c>
      <c r="E303" s="22" t="str" cm="1">
        <f t="array" ref="E303">IF(INDEX(Tabela_seznam_klasifikacij[NEVAREN],MATCH(Tabela_FAW[[#This Row],[Klasifikacija_delna]],LEFT(Tabela_seznam_klasifikacij[Klasifikacijska številka],8),0))="DA",_xlfn.TEXTJOIN("",TRUE,Tabela_FAW[[#This Row],[Klasifikacija_delna]],"*"),Tabela_FAW[[#This Row],[Klasifikacija_delna]])</f>
        <v>16 07 09*</v>
      </c>
      <c r="F303" s="22" t="str">
        <f>INDEX(Tabela_glavno[Zbiranje EKOL],MATCH(Tabela_FAW[[#This Row],[Klasifikacija]],Tabela_glavno[Klasifikacija],0))</f>
        <v>DA</v>
      </c>
      <c r="G303" s="22" t="str">
        <f>INDEX(Tabela_glavno[Dovoljen prevzem],MATCH(Tabela_FAW[[#This Row],[Klasifikacija]],Tabela_glavno[Klasifikacija],0))</f>
        <v>DA</v>
      </c>
    </row>
    <row r="304" spans="1:7" ht="12.75" customHeight="1" x14ac:dyDescent="0.2">
      <c r="A304" s="22" t="s">
        <v>2180</v>
      </c>
      <c r="B304" s="22" t="s">
        <v>1527</v>
      </c>
      <c r="C304" s="22" t="s">
        <v>1515</v>
      </c>
      <c r="D304" s="22" t="str">
        <f>_xlfn.TEXTJOIN(" ",TRUE,LEFT(Tabela_FAW[[#This Row],[ŠIFRA]],2),RIGHT(LEFT(Tabela_FAW[[#This Row],[ŠIFRA]],4),2),RIGHT(LEFT(Tabela_FAW[[#This Row],[ŠIFRA]],6),2))</f>
        <v>16 07 99</v>
      </c>
      <c r="E304" s="22" t="str" cm="1">
        <f t="array" ref="E304">IF(INDEX(Tabela_seznam_klasifikacij[NEVAREN],MATCH(Tabela_FAW[[#This Row],[Klasifikacija_delna]],LEFT(Tabela_seznam_klasifikacij[Klasifikacijska številka],8),0))="DA",_xlfn.TEXTJOIN("",TRUE,Tabela_FAW[[#This Row],[Klasifikacija_delna]],"*"),Tabela_FAW[[#This Row],[Klasifikacija_delna]])</f>
        <v>16 07 99</v>
      </c>
      <c r="F304" s="22" t="str">
        <f>INDEX(Tabela_glavno[Zbiranje EKOL],MATCH(Tabela_FAW[[#This Row],[Klasifikacija]],Tabela_glavno[Klasifikacija],0))</f>
        <v>DA</v>
      </c>
      <c r="G304" s="22" t="str">
        <f>INDEX(Tabela_glavno[Dovoljen prevzem],MATCH(Tabela_FAW[[#This Row],[Klasifikacija]],Tabela_glavno[Klasifikacija],0))</f>
        <v>DA - NI ODSTRANJEVANJA</v>
      </c>
    </row>
    <row r="305" spans="1:7" ht="12.75" customHeight="1" x14ac:dyDescent="0.2">
      <c r="A305" s="22" t="s">
        <v>2181</v>
      </c>
      <c r="B305" s="22" t="s">
        <v>2182</v>
      </c>
      <c r="D305" s="22" t="str">
        <f>_xlfn.TEXTJOIN(" ",TRUE,LEFT(Tabela_FAW[[#This Row],[ŠIFRA]],2),RIGHT(LEFT(Tabela_FAW[[#This Row],[ŠIFRA]],4),2),RIGHT(LEFT(Tabela_FAW[[#This Row],[ŠIFRA]],6),2))</f>
        <v>16 08 01</v>
      </c>
      <c r="E305" s="22" t="str" cm="1">
        <f t="array" ref="E305">IF(INDEX(Tabela_seznam_klasifikacij[NEVAREN],MATCH(Tabela_FAW[[#This Row],[Klasifikacija_delna]],LEFT(Tabela_seznam_klasifikacij[Klasifikacijska številka],8),0))="DA",_xlfn.TEXTJOIN("",TRUE,Tabela_FAW[[#This Row],[Klasifikacija_delna]],"*"),Tabela_FAW[[#This Row],[Klasifikacija_delna]])</f>
        <v>16 08 01</v>
      </c>
      <c r="F305" s="22" t="str">
        <f>INDEX(Tabela_glavno[Zbiranje EKOL],MATCH(Tabela_FAW[[#This Row],[Klasifikacija]],Tabela_glavno[Klasifikacija],0))</f>
        <v>DA</v>
      </c>
      <c r="G305" s="22" t="str">
        <f>INDEX(Tabela_glavno[Dovoljen prevzem],MATCH(Tabela_FAW[[#This Row],[Klasifikacija]],Tabela_glavno[Klasifikacija],0))</f>
        <v>DA - NI ODSTRANJEVANJA</v>
      </c>
    </row>
    <row r="306" spans="1:7" ht="12.75" customHeight="1" x14ac:dyDescent="0.2">
      <c r="A306" s="22" t="s">
        <v>2183</v>
      </c>
      <c r="B306" s="22" t="s">
        <v>2184</v>
      </c>
      <c r="C306" s="22" t="s">
        <v>1582</v>
      </c>
      <c r="D306" s="22" t="str">
        <f>_xlfn.TEXTJOIN(" ",TRUE,LEFT(Tabela_FAW[[#This Row],[ŠIFRA]],2),RIGHT(LEFT(Tabela_FAW[[#This Row],[ŠIFRA]],4),2),RIGHT(LEFT(Tabela_FAW[[#This Row],[ŠIFRA]],6),2))</f>
        <v>16 09 03</v>
      </c>
      <c r="E306" s="22" t="str" cm="1">
        <f t="array" ref="E306">IF(INDEX(Tabela_seznam_klasifikacij[NEVAREN],MATCH(Tabela_FAW[[#This Row],[Klasifikacija_delna]],LEFT(Tabela_seznam_klasifikacij[Klasifikacijska številka],8),0))="DA",_xlfn.TEXTJOIN("",TRUE,Tabela_FAW[[#This Row],[Klasifikacija_delna]],"*"),Tabela_FAW[[#This Row],[Klasifikacija_delna]])</f>
        <v>16 09 03*</v>
      </c>
      <c r="F306" s="22" t="str">
        <f>INDEX(Tabela_glavno[Zbiranje EKOL],MATCH(Tabela_FAW[[#This Row],[Klasifikacija]],Tabela_glavno[Klasifikacija],0))</f>
        <v>DA</v>
      </c>
      <c r="G306" s="22" t="str">
        <f>INDEX(Tabela_glavno[Dovoljen prevzem],MATCH(Tabela_FAW[[#This Row],[Klasifikacija]],Tabela_glavno[Klasifikacija],0))</f>
        <v>DA - NI ODSTRANJEVANJA</v>
      </c>
    </row>
    <row r="307" spans="1:7" ht="12.75" customHeight="1" x14ac:dyDescent="0.2">
      <c r="A307" s="22" t="s">
        <v>2185</v>
      </c>
      <c r="B307" s="22" t="s">
        <v>2186</v>
      </c>
      <c r="C307" s="22" t="s">
        <v>2187</v>
      </c>
      <c r="D307" s="22" t="str">
        <f>_xlfn.TEXTJOIN(" ",TRUE,LEFT(Tabela_FAW[[#This Row],[ŠIFRA]],2),RIGHT(LEFT(Tabela_FAW[[#This Row],[ŠIFRA]],4),2),RIGHT(LEFT(Tabela_FAW[[#This Row],[ŠIFRA]],6),2))</f>
        <v>16 10 01</v>
      </c>
      <c r="E307" s="22" t="str" cm="1">
        <f t="array" ref="E307">IF(INDEX(Tabela_seznam_klasifikacij[NEVAREN],MATCH(Tabela_FAW[[#This Row],[Klasifikacija_delna]],LEFT(Tabela_seznam_klasifikacij[Klasifikacijska številka],8),0))="DA",_xlfn.TEXTJOIN("",TRUE,Tabela_FAW[[#This Row],[Klasifikacija_delna]],"*"),Tabela_FAW[[#This Row],[Klasifikacija_delna]])</f>
        <v>16 10 01*</v>
      </c>
      <c r="F307" s="22" t="str">
        <f>INDEX(Tabela_glavno[Zbiranje EKOL],MATCH(Tabela_FAW[[#This Row],[Klasifikacija]],Tabela_glavno[Klasifikacija],0))</f>
        <v>DA</v>
      </c>
      <c r="G307" s="22" t="str">
        <f>INDEX(Tabela_glavno[Dovoljen prevzem],MATCH(Tabela_FAW[[#This Row],[Klasifikacija]],Tabela_glavno[Klasifikacija],0))</f>
        <v>DA</v>
      </c>
    </row>
    <row r="308" spans="1:7" ht="12.75" customHeight="1" x14ac:dyDescent="0.2">
      <c r="A308" s="22" t="s">
        <v>2188</v>
      </c>
      <c r="B308" s="22" t="s">
        <v>2189</v>
      </c>
      <c r="C308" s="22" t="s">
        <v>2190</v>
      </c>
      <c r="D308" s="22" t="str">
        <f>_xlfn.TEXTJOIN(" ",TRUE,LEFT(Tabela_FAW[[#This Row],[ŠIFRA]],2),RIGHT(LEFT(Tabela_FAW[[#This Row],[ŠIFRA]],4),2),RIGHT(LEFT(Tabela_FAW[[#This Row],[ŠIFRA]],6),2))</f>
        <v>16 10 02</v>
      </c>
      <c r="E308" s="22" t="str" cm="1">
        <f t="array" ref="E308">IF(INDEX(Tabela_seznam_klasifikacij[NEVAREN],MATCH(Tabela_FAW[[#This Row],[Klasifikacija_delna]],LEFT(Tabela_seznam_klasifikacij[Klasifikacijska številka],8),0))="DA",_xlfn.TEXTJOIN("",TRUE,Tabela_FAW[[#This Row],[Klasifikacija_delna]],"*"),Tabela_FAW[[#This Row],[Klasifikacija_delna]])</f>
        <v>16 10 02</v>
      </c>
      <c r="F308" s="22" t="str">
        <f>INDEX(Tabela_glavno[Zbiranje EKOL],MATCH(Tabela_FAW[[#This Row],[Klasifikacija]],Tabela_glavno[Klasifikacija],0))</f>
        <v>NE</v>
      </c>
      <c r="G308" s="22" t="str">
        <f>INDEX(Tabela_glavno[Dovoljen prevzem],MATCH(Tabela_FAW[[#This Row],[Klasifikacija]],Tabela_glavno[Klasifikacija],0))</f>
        <v>DA</v>
      </c>
    </row>
    <row r="309" spans="1:7" ht="12.75" customHeight="1" x14ac:dyDescent="0.2">
      <c r="A309" s="22" t="s">
        <v>2191</v>
      </c>
      <c r="B309" s="22" t="s">
        <v>2192</v>
      </c>
      <c r="C309" s="22" t="s">
        <v>2193</v>
      </c>
      <c r="D309" s="22" t="str">
        <f>_xlfn.TEXTJOIN(" ",TRUE,LEFT(Tabela_FAW[[#This Row],[ŠIFRA]],2),RIGHT(LEFT(Tabela_FAW[[#This Row],[ŠIFRA]],4),2),RIGHT(LEFT(Tabela_FAW[[#This Row],[ŠIFRA]],6),2))</f>
        <v>16 10 02</v>
      </c>
      <c r="E309" s="22" t="str" cm="1">
        <f t="array" ref="E309">IF(INDEX(Tabela_seznam_klasifikacij[NEVAREN],MATCH(Tabela_FAW[[#This Row],[Klasifikacija_delna]],LEFT(Tabela_seznam_klasifikacij[Klasifikacijska številka],8),0))="DA",_xlfn.TEXTJOIN("",TRUE,Tabela_FAW[[#This Row],[Klasifikacija_delna]],"*"),Tabela_FAW[[#This Row],[Klasifikacija_delna]])</f>
        <v>16 10 02</v>
      </c>
      <c r="F309" s="22" t="str">
        <f>INDEX(Tabela_glavno[Zbiranje EKOL],MATCH(Tabela_FAW[[#This Row],[Klasifikacija]],Tabela_glavno[Klasifikacija],0))</f>
        <v>NE</v>
      </c>
      <c r="G309" s="22" t="str">
        <f>INDEX(Tabela_glavno[Dovoljen prevzem],MATCH(Tabela_FAW[[#This Row],[Klasifikacija]],Tabela_glavno[Klasifikacija],0))</f>
        <v>DA</v>
      </c>
    </row>
    <row r="310" spans="1:7" ht="12.75" customHeight="1" x14ac:dyDescent="0.2">
      <c r="A310" s="22" t="s">
        <v>2194</v>
      </c>
      <c r="B310" s="22" t="s">
        <v>2195</v>
      </c>
      <c r="D310" s="22" t="str">
        <f>_xlfn.TEXTJOIN(" ",TRUE,LEFT(Tabela_FAW[[#This Row],[ŠIFRA]],2),RIGHT(LEFT(Tabela_FAW[[#This Row],[ŠIFRA]],4),2),RIGHT(LEFT(Tabela_FAW[[#This Row],[ŠIFRA]],6),2))</f>
        <v>16 11 02</v>
      </c>
      <c r="E310" s="22" t="str" cm="1">
        <f t="array" ref="E310">IF(INDEX(Tabela_seznam_klasifikacij[NEVAREN],MATCH(Tabela_FAW[[#This Row],[Klasifikacija_delna]],LEFT(Tabela_seznam_klasifikacij[Klasifikacijska številka],8),0))="DA",_xlfn.TEXTJOIN("",TRUE,Tabela_FAW[[#This Row],[Klasifikacija_delna]],"*"),Tabela_FAW[[#This Row],[Klasifikacija_delna]])</f>
        <v>16 11 02</v>
      </c>
      <c r="F310" s="22" t="str">
        <f>INDEX(Tabela_glavno[Zbiranje EKOL],MATCH(Tabela_FAW[[#This Row],[Klasifikacija]],Tabela_glavno[Klasifikacija],0))</f>
        <v>DA</v>
      </c>
      <c r="G310" s="22" t="str">
        <f>INDEX(Tabela_glavno[Dovoljen prevzem],MATCH(Tabela_FAW[[#This Row],[Klasifikacija]],Tabela_glavno[Klasifikacija],0))</f>
        <v>DA - NI ODSTRANJEVANJA</v>
      </c>
    </row>
    <row r="311" spans="1:7" ht="12.75" customHeight="1" x14ac:dyDescent="0.2">
      <c r="A311" s="22" t="s">
        <v>2196</v>
      </c>
      <c r="B311" s="22" t="s">
        <v>2197</v>
      </c>
      <c r="D311" s="22" t="str">
        <f>_xlfn.TEXTJOIN(" ",TRUE,LEFT(Tabela_FAW[[#This Row],[ŠIFRA]],2),RIGHT(LEFT(Tabela_FAW[[#This Row],[ŠIFRA]],4),2),RIGHT(LEFT(Tabela_FAW[[#This Row],[ŠIFRA]],6),2))</f>
        <v>16 11 03</v>
      </c>
      <c r="E311" s="22" t="str" cm="1">
        <f t="array" ref="E311">IF(INDEX(Tabela_seznam_klasifikacij[NEVAREN],MATCH(Tabela_FAW[[#This Row],[Klasifikacija_delna]],LEFT(Tabela_seznam_klasifikacij[Klasifikacijska številka],8),0))="DA",_xlfn.TEXTJOIN("",TRUE,Tabela_FAW[[#This Row],[Klasifikacija_delna]],"*"),Tabela_FAW[[#This Row],[Klasifikacija_delna]])</f>
        <v>16 11 03*</v>
      </c>
      <c r="F311" s="22" t="str">
        <f>INDEX(Tabela_glavno[Zbiranje EKOL],MATCH(Tabela_FAW[[#This Row],[Klasifikacija]],Tabela_glavno[Klasifikacija],0))</f>
        <v>DA</v>
      </c>
      <c r="G311" s="22" t="str">
        <f>INDEX(Tabela_glavno[Dovoljen prevzem],MATCH(Tabela_FAW[[#This Row],[Klasifikacija]],Tabela_glavno[Klasifikacija],0))</f>
        <v>DA - NI ODSTRANJEVANJA</v>
      </c>
    </row>
    <row r="312" spans="1:7" ht="12.75" customHeight="1" x14ac:dyDescent="0.2">
      <c r="A312" s="22" t="s">
        <v>2198</v>
      </c>
      <c r="B312" s="22" t="s">
        <v>2199</v>
      </c>
      <c r="D312" s="22" t="str">
        <f>_xlfn.TEXTJOIN(" ",TRUE,LEFT(Tabela_FAW[[#This Row],[ŠIFRA]],2),RIGHT(LEFT(Tabela_FAW[[#This Row],[ŠIFRA]],4),2),RIGHT(LEFT(Tabela_FAW[[#This Row],[ŠIFRA]],6),2))</f>
        <v>16 11 06</v>
      </c>
      <c r="E312" s="22" t="str" cm="1">
        <f t="array" ref="E312">IF(INDEX(Tabela_seznam_klasifikacij[NEVAREN],MATCH(Tabela_FAW[[#This Row],[Klasifikacija_delna]],LEFT(Tabela_seznam_klasifikacij[Klasifikacijska številka],8),0))="DA",_xlfn.TEXTJOIN("",TRUE,Tabela_FAW[[#This Row],[Klasifikacija_delna]],"*"),Tabela_FAW[[#This Row],[Klasifikacija_delna]])</f>
        <v>16 11 06</v>
      </c>
      <c r="F312" s="22" t="str">
        <f>INDEX(Tabela_glavno[Zbiranje EKOL],MATCH(Tabela_FAW[[#This Row],[Klasifikacija]],Tabela_glavno[Klasifikacija],0))</f>
        <v>DA</v>
      </c>
      <c r="G312" s="22" t="str">
        <f>INDEX(Tabela_glavno[Dovoljen prevzem],MATCH(Tabela_FAW[[#This Row],[Klasifikacija]],Tabela_glavno[Klasifikacija],0))</f>
        <v>DA - NI ODSTRANJEVANJA</v>
      </c>
    </row>
    <row r="313" spans="1:7" ht="12.75" customHeight="1" x14ac:dyDescent="0.2">
      <c r="A313" s="22" t="s">
        <v>2200</v>
      </c>
      <c r="B313" s="22" t="s">
        <v>1047</v>
      </c>
      <c r="C313" s="22" t="s">
        <v>2201</v>
      </c>
      <c r="D313" s="22" t="str">
        <f>_xlfn.TEXTJOIN(" ",TRUE,LEFT(Tabela_FAW[[#This Row],[ŠIFRA]],2),RIGHT(LEFT(Tabela_FAW[[#This Row],[ŠIFRA]],4),2),RIGHT(LEFT(Tabela_FAW[[#This Row],[ŠIFRA]],6),2))</f>
        <v>17 02 01</v>
      </c>
      <c r="E313" s="22" t="str" cm="1">
        <f t="array" ref="E313">IF(INDEX(Tabela_seznam_klasifikacij[NEVAREN],MATCH(Tabela_FAW[[#This Row],[Klasifikacija_delna]],LEFT(Tabela_seznam_klasifikacij[Klasifikacijska številka],8),0))="DA",_xlfn.TEXTJOIN("",TRUE,Tabela_FAW[[#This Row],[Klasifikacija_delna]],"*"),Tabela_FAW[[#This Row],[Klasifikacija_delna]])</f>
        <v>17 02 01</v>
      </c>
      <c r="F313" s="22" t="str">
        <f>INDEX(Tabela_glavno[Zbiranje EKOL],MATCH(Tabela_FAW[[#This Row],[Klasifikacija]],Tabela_glavno[Klasifikacija],0))</f>
        <v>NE</v>
      </c>
      <c r="G313" s="22" t="str">
        <f>INDEX(Tabela_glavno[Dovoljen prevzem],MATCH(Tabela_FAW[[#This Row],[Klasifikacija]],Tabela_glavno[Klasifikacija],0))</f>
        <v>NE</v>
      </c>
    </row>
    <row r="314" spans="1:7" ht="12.75" customHeight="1" x14ac:dyDescent="0.2">
      <c r="A314" s="22" t="s">
        <v>2202</v>
      </c>
      <c r="B314" s="22" t="s">
        <v>2203</v>
      </c>
      <c r="C314" s="22" t="s">
        <v>2204</v>
      </c>
      <c r="D314" s="22" t="str">
        <f>_xlfn.TEXTJOIN(" ",TRUE,LEFT(Tabela_FAW[[#This Row],[ŠIFRA]],2),RIGHT(LEFT(Tabela_FAW[[#This Row],[ŠIFRA]],4),2),RIGHT(LEFT(Tabela_FAW[[#This Row],[ŠIFRA]],6),2))</f>
        <v>17 06 05</v>
      </c>
      <c r="E314" s="22" t="str" cm="1">
        <f t="array" ref="E314">IF(INDEX(Tabela_seznam_klasifikacij[NEVAREN],MATCH(Tabela_FAW[[#This Row],[Klasifikacija_delna]],LEFT(Tabela_seznam_klasifikacij[Klasifikacijska številka],8),0))="DA",_xlfn.TEXTJOIN("",TRUE,Tabela_FAW[[#This Row],[Klasifikacija_delna]],"*"),Tabela_FAW[[#This Row],[Klasifikacija_delna]])</f>
        <v>17 06 05*</v>
      </c>
      <c r="F314" s="22" t="str">
        <f>INDEX(Tabela_glavno[Zbiranje EKOL],MATCH(Tabela_FAW[[#This Row],[Klasifikacija]],Tabela_glavno[Klasifikacija],0))</f>
        <v>DA</v>
      </c>
      <c r="G314" s="22" t="str">
        <f>INDEX(Tabela_glavno[Dovoljen prevzem],MATCH(Tabela_FAW[[#This Row],[Klasifikacija]],Tabela_glavno[Klasifikacija],0))</f>
        <v>DA - NI ODSTRANJEVANJA</v>
      </c>
    </row>
    <row r="315" spans="1:7" ht="12.75" customHeight="1" x14ac:dyDescent="0.2">
      <c r="A315" s="22" t="s">
        <v>2205</v>
      </c>
      <c r="B315" s="22" t="s">
        <v>2203</v>
      </c>
      <c r="D315" s="22" t="str">
        <f>_xlfn.TEXTJOIN(" ",TRUE,LEFT(Tabela_FAW[[#This Row],[ŠIFRA]],2),RIGHT(LEFT(Tabela_FAW[[#This Row],[ŠIFRA]],4),2),RIGHT(LEFT(Tabela_FAW[[#This Row],[ŠIFRA]],6),2))</f>
        <v>17 06 05</v>
      </c>
      <c r="E315" s="22" t="str" cm="1">
        <f t="array" ref="E315">IF(INDEX(Tabela_seznam_klasifikacij[NEVAREN],MATCH(Tabela_FAW[[#This Row],[Klasifikacija_delna]],LEFT(Tabela_seznam_klasifikacij[Klasifikacijska številka],8),0))="DA",_xlfn.TEXTJOIN("",TRUE,Tabela_FAW[[#This Row],[Klasifikacija_delna]],"*"),Tabela_FAW[[#This Row],[Klasifikacija_delna]])</f>
        <v>17 06 05*</v>
      </c>
      <c r="F315" s="22" t="str">
        <f>INDEX(Tabela_glavno[Zbiranje EKOL],MATCH(Tabela_FAW[[#This Row],[Klasifikacija]],Tabela_glavno[Klasifikacija],0))</f>
        <v>DA</v>
      </c>
      <c r="G315" s="22" t="str">
        <f>INDEX(Tabela_glavno[Dovoljen prevzem],MATCH(Tabela_FAW[[#This Row],[Klasifikacija]],Tabela_glavno[Klasifikacija],0))</f>
        <v>DA - NI ODSTRANJEVANJA</v>
      </c>
    </row>
    <row r="316" spans="1:7" ht="12.75" customHeight="1" x14ac:dyDescent="0.2">
      <c r="A316" s="22" t="s">
        <v>2206</v>
      </c>
      <c r="B316" s="22" t="s">
        <v>2207</v>
      </c>
      <c r="D316" s="22" t="str">
        <f>_xlfn.TEXTJOIN(" ",TRUE,LEFT(Tabela_FAW[[#This Row],[ŠIFRA]],2),RIGHT(LEFT(Tabela_FAW[[#This Row],[ŠIFRA]],4),2),RIGHT(LEFT(Tabela_FAW[[#This Row],[ŠIFRA]],6),2))</f>
        <v>17 09 02</v>
      </c>
      <c r="E316" s="22" t="str" cm="1">
        <f t="array" ref="E316">IF(INDEX(Tabela_seznam_klasifikacij[NEVAREN],MATCH(Tabela_FAW[[#This Row],[Klasifikacija_delna]],LEFT(Tabela_seznam_klasifikacij[Klasifikacijska številka],8),0))="DA",_xlfn.TEXTJOIN("",TRUE,Tabela_FAW[[#This Row],[Klasifikacija_delna]],"*"),Tabela_FAW[[#This Row],[Klasifikacija_delna]])</f>
        <v>17 09 02*</v>
      </c>
      <c r="F316" s="22" t="str">
        <f>INDEX(Tabela_glavno[Zbiranje EKOL],MATCH(Tabela_FAW[[#This Row],[Klasifikacija]],Tabela_glavno[Klasifikacija],0))</f>
        <v>NE</v>
      </c>
      <c r="G316" s="22" t="str">
        <f>INDEX(Tabela_glavno[Dovoljen prevzem],MATCH(Tabela_FAW[[#This Row],[Klasifikacija]],Tabela_glavno[Klasifikacija],0))</f>
        <v>NE</v>
      </c>
    </row>
    <row r="317" spans="1:7" ht="12.75" customHeight="1" x14ac:dyDescent="0.2">
      <c r="A317" s="22" t="s">
        <v>2208</v>
      </c>
      <c r="B317" s="22" t="s">
        <v>2209</v>
      </c>
      <c r="C317" s="22" t="s">
        <v>1582</v>
      </c>
      <c r="D317" s="22" t="str">
        <f>_xlfn.TEXTJOIN(" ",TRUE,LEFT(Tabela_FAW[[#This Row],[ŠIFRA]],2),RIGHT(LEFT(Tabela_FAW[[#This Row],[ŠIFRA]],4),2),RIGHT(LEFT(Tabela_FAW[[#This Row],[ŠIFRA]],6),2))</f>
        <v>18 01 03</v>
      </c>
      <c r="E317" s="22" t="str" cm="1">
        <f t="array" ref="E317">IF(INDEX(Tabela_seznam_klasifikacij[NEVAREN],MATCH(Tabela_FAW[[#This Row],[Klasifikacija_delna]],LEFT(Tabela_seznam_klasifikacij[Klasifikacijska številka],8),0))="DA",_xlfn.TEXTJOIN("",TRUE,Tabela_FAW[[#This Row],[Klasifikacija_delna]],"*"),Tabela_FAW[[#This Row],[Klasifikacija_delna]])</f>
        <v>18 01 03*</v>
      </c>
      <c r="F317" s="22" t="str">
        <f>INDEX(Tabela_glavno[Zbiranje EKOL],MATCH(Tabela_FAW[[#This Row],[Klasifikacija]],Tabela_glavno[Klasifikacija],0))</f>
        <v>NE</v>
      </c>
      <c r="G317" s="22" t="str">
        <f>INDEX(Tabela_glavno[Dovoljen prevzem],MATCH(Tabela_FAW[[#This Row],[Klasifikacija]],Tabela_glavno[Klasifikacija],0))</f>
        <v>NE</v>
      </c>
    </row>
    <row r="318" spans="1:7" ht="12.75" customHeight="1" x14ac:dyDescent="0.2">
      <c r="A318" s="22" t="s">
        <v>2210</v>
      </c>
      <c r="B318" s="22" t="s">
        <v>2211</v>
      </c>
      <c r="C318" s="22" t="s">
        <v>1582</v>
      </c>
      <c r="D318" s="22" t="str">
        <f>_xlfn.TEXTJOIN(" ",TRUE,LEFT(Tabela_FAW[[#This Row],[ŠIFRA]],2),RIGHT(LEFT(Tabela_FAW[[#This Row],[ŠIFRA]],4),2),RIGHT(LEFT(Tabela_FAW[[#This Row],[ŠIFRA]],6),2))</f>
        <v>18 01 04</v>
      </c>
      <c r="E318" s="22" t="str" cm="1">
        <f t="array" ref="E318">IF(INDEX(Tabela_seznam_klasifikacij[NEVAREN],MATCH(Tabela_FAW[[#This Row],[Klasifikacija_delna]],LEFT(Tabela_seznam_klasifikacij[Klasifikacijska številka],8),0))="DA",_xlfn.TEXTJOIN("",TRUE,Tabela_FAW[[#This Row],[Klasifikacija_delna]],"*"),Tabela_FAW[[#This Row],[Klasifikacija_delna]])</f>
        <v>18 01 04</v>
      </c>
      <c r="F318" s="22" t="str">
        <f>INDEX(Tabela_glavno[Zbiranje EKOL],MATCH(Tabela_FAW[[#This Row],[Klasifikacija]],Tabela_glavno[Klasifikacija],0))</f>
        <v>DA</v>
      </c>
      <c r="G318" s="22" t="str">
        <f>INDEX(Tabela_glavno[Dovoljen prevzem],MATCH(Tabela_FAW[[#This Row],[Klasifikacija]],Tabela_glavno[Klasifikacija],0))</f>
        <v>DA - NI ODSTRANJEVANJA</v>
      </c>
    </row>
    <row r="319" spans="1:7" ht="12.75" customHeight="1" x14ac:dyDescent="0.2">
      <c r="A319" s="22" t="s">
        <v>2212</v>
      </c>
      <c r="B319" s="22" t="s">
        <v>2213</v>
      </c>
      <c r="D319" s="22" t="str">
        <f>_xlfn.TEXTJOIN(" ",TRUE,LEFT(Tabela_FAW[[#This Row],[ŠIFRA]],2),RIGHT(LEFT(Tabela_FAW[[#This Row],[ŠIFRA]],4),2),RIGHT(LEFT(Tabela_FAW[[#This Row],[ŠIFRA]],6),2))</f>
        <v>18 01 06</v>
      </c>
      <c r="E319" s="22" t="str" cm="1">
        <f t="array" ref="E319">IF(INDEX(Tabela_seznam_klasifikacij[NEVAREN],MATCH(Tabela_FAW[[#This Row],[Klasifikacija_delna]],LEFT(Tabela_seznam_klasifikacij[Klasifikacijska številka],8),0))="DA",_xlfn.TEXTJOIN("",TRUE,Tabela_FAW[[#This Row],[Klasifikacija_delna]],"*"),Tabela_FAW[[#This Row],[Klasifikacija_delna]])</f>
        <v>18 01 06*</v>
      </c>
      <c r="F319" s="22" t="str">
        <f>INDEX(Tabela_glavno[Zbiranje EKOL],MATCH(Tabela_FAW[[#This Row],[Klasifikacija]],Tabela_glavno[Klasifikacija],0))</f>
        <v>DA</v>
      </c>
      <c r="G319" s="22" t="str">
        <f>INDEX(Tabela_glavno[Dovoljen prevzem],MATCH(Tabela_FAW[[#This Row],[Klasifikacija]],Tabela_glavno[Klasifikacija],0))</f>
        <v>DA - NI ODSTRANJEVANJA</v>
      </c>
    </row>
    <row r="320" spans="1:7" ht="12.75" customHeight="1" x14ac:dyDescent="0.2">
      <c r="A320" s="22" t="s">
        <v>2214</v>
      </c>
      <c r="B320" s="22" t="s">
        <v>2215</v>
      </c>
      <c r="C320" s="22" t="s">
        <v>1809</v>
      </c>
      <c r="D320" s="22" t="str">
        <f>_xlfn.TEXTJOIN(" ",TRUE,LEFT(Tabela_FAW[[#This Row],[ŠIFRA]],2),RIGHT(LEFT(Tabela_FAW[[#This Row],[ŠIFRA]],4),2),RIGHT(LEFT(Tabela_FAW[[#This Row],[ŠIFRA]],6),2))</f>
        <v>18 01 10</v>
      </c>
      <c r="E320" s="22" t="str" cm="1">
        <f t="array" ref="E320">IF(INDEX(Tabela_seznam_klasifikacij[NEVAREN],MATCH(Tabela_FAW[[#This Row],[Klasifikacija_delna]],LEFT(Tabela_seznam_klasifikacij[Klasifikacijska številka],8),0))="DA",_xlfn.TEXTJOIN("",TRUE,Tabela_FAW[[#This Row],[Klasifikacija_delna]],"*"),Tabela_FAW[[#This Row],[Klasifikacija_delna]])</f>
        <v>18 01 10*</v>
      </c>
      <c r="F320" s="22" t="str">
        <f>INDEX(Tabela_glavno[Zbiranje EKOL],MATCH(Tabela_FAW[[#This Row],[Klasifikacija]],Tabela_glavno[Klasifikacija],0))</f>
        <v>DA</v>
      </c>
      <c r="G320" s="22" t="str">
        <f>INDEX(Tabela_glavno[Dovoljen prevzem],MATCH(Tabela_FAW[[#This Row],[Klasifikacija]],Tabela_glavno[Klasifikacija],0))</f>
        <v>DA</v>
      </c>
    </row>
    <row r="321" spans="1:7" ht="12.75" customHeight="1" x14ac:dyDescent="0.2">
      <c r="A321" s="22" t="s">
        <v>2216</v>
      </c>
      <c r="B321" s="22" t="s">
        <v>2217</v>
      </c>
      <c r="C321" s="22" t="s">
        <v>1934</v>
      </c>
      <c r="D321" s="22" t="str">
        <f>_xlfn.TEXTJOIN(" ",TRUE,LEFT(Tabela_FAW[[#This Row],[ŠIFRA]],2),RIGHT(LEFT(Tabela_FAW[[#This Row],[ŠIFRA]],4),2),RIGHT(LEFT(Tabela_FAW[[#This Row],[ŠIFRA]],6),2))</f>
        <v>18 02 01</v>
      </c>
      <c r="E321" s="22" t="str" cm="1">
        <f t="array" ref="E321">IF(INDEX(Tabela_seznam_klasifikacij[NEVAREN],MATCH(Tabela_FAW[[#This Row],[Klasifikacija_delna]],LEFT(Tabela_seznam_klasifikacij[Klasifikacijska številka],8),0))="DA",_xlfn.TEXTJOIN("",TRUE,Tabela_FAW[[#This Row],[Klasifikacija_delna]],"*"),Tabela_FAW[[#This Row],[Klasifikacija_delna]])</f>
        <v>18 02 01</v>
      </c>
      <c r="F321" s="22" t="str">
        <f>INDEX(Tabela_glavno[Zbiranje EKOL],MATCH(Tabela_FAW[[#This Row],[Klasifikacija]],Tabela_glavno[Klasifikacija],0))</f>
        <v>NE</v>
      </c>
      <c r="G321" s="22" t="str">
        <f>INDEX(Tabela_glavno[Dovoljen prevzem],MATCH(Tabela_FAW[[#This Row],[Klasifikacija]],Tabela_glavno[Klasifikacija],0))</f>
        <v>NE</v>
      </c>
    </row>
    <row r="322" spans="1:7" ht="12.75" customHeight="1" x14ac:dyDescent="0.2">
      <c r="A322" s="22" t="s">
        <v>2218</v>
      </c>
      <c r="B322" s="22" t="s">
        <v>2219</v>
      </c>
      <c r="C322" s="22" t="s">
        <v>1934</v>
      </c>
      <c r="D322" s="22" t="str">
        <f>_xlfn.TEXTJOIN(" ",TRUE,LEFT(Tabela_FAW[[#This Row],[ŠIFRA]],2),RIGHT(LEFT(Tabela_FAW[[#This Row],[ŠIFRA]],4),2),RIGHT(LEFT(Tabela_FAW[[#This Row],[ŠIFRA]],6),2))</f>
        <v>18 02 08</v>
      </c>
      <c r="E322" s="22" t="str" cm="1">
        <f t="array" ref="E322">IF(INDEX(Tabela_seznam_klasifikacij[NEVAREN],MATCH(Tabela_FAW[[#This Row],[Klasifikacija_delna]],LEFT(Tabela_seznam_klasifikacij[Klasifikacijska številka],8),0))="DA",_xlfn.TEXTJOIN("",TRUE,Tabela_FAW[[#This Row],[Klasifikacija_delna]],"*"),Tabela_FAW[[#This Row],[Klasifikacija_delna]])</f>
        <v>18 02 08</v>
      </c>
      <c r="F322" s="22" t="str">
        <f>INDEX(Tabela_glavno[Zbiranje EKOL],MATCH(Tabela_FAW[[#This Row],[Klasifikacija]],Tabela_glavno[Klasifikacija],0))</f>
        <v>NE</v>
      </c>
      <c r="G322" s="22" t="str">
        <f>INDEX(Tabela_glavno[Dovoljen prevzem],MATCH(Tabela_FAW[[#This Row],[Klasifikacija]],Tabela_glavno[Klasifikacija],0))</f>
        <v>NE</v>
      </c>
    </row>
    <row r="323" spans="1:7" ht="12.75" customHeight="1" x14ac:dyDescent="0.2">
      <c r="A323" s="22" t="s">
        <v>2220</v>
      </c>
      <c r="B323" s="22" t="s">
        <v>2221</v>
      </c>
      <c r="C323" s="22" t="s">
        <v>1549</v>
      </c>
      <c r="D323" s="22" t="str">
        <f>_xlfn.TEXTJOIN(" ",TRUE,LEFT(Tabela_FAW[[#This Row],[ŠIFRA]],2),RIGHT(LEFT(Tabela_FAW[[#This Row],[ŠIFRA]],4),2),RIGHT(LEFT(Tabela_FAW[[#This Row],[ŠIFRA]],6),2))</f>
        <v>19 01 06</v>
      </c>
      <c r="E323" s="22" t="str" cm="1">
        <f t="array" ref="E323">IF(INDEX(Tabela_seznam_klasifikacij[NEVAREN],MATCH(Tabela_FAW[[#This Row],[Klasifikacija_delna]],LEFT(Tabela_seznam_klasifikacij[Klasifikacijska številka],8),0))="DA",_xlfn.TEXTJOIN("",TRUE,Tabela_FAW[[#This Row],[Klasifikacija_delna]],"*"),Tabela_FAW[[#This Row],[Klasifikacija_delna]])</f>
        <v>19 01 06*</v>
      </c>
      <c r="F323" s="22" t="str">
        <f>INDEX(Tabela_glavno[Zbiranje EKOL],MATCH(Tabela_FAW[[#This Row],[Klasifikacija]],Tabela_glavno[Klasifikacija],0))</f>
        <v>DA</v>
      </c>
      <c r="G323" s="22" t="str">
        <f>INDEX(Tabela_glavno[Dovoljen prevzem],MATCH(Tabela_FAW[[#This Row],[Klasifikacija]],Tabela_glavno[Klasifikacija],0))</f>
        <v>DA - NI ODSTRANJEVANJA</v>
      </c>
    </row>
    <row r="324" spans="1:7" ht="12.75" customHeight="1" x14ac:dyDescent="0.2">
      <c r="A324" s="22" t="s">
        <v>2222</v>
      </c>
      <c r="B324" s="22" t="s">
        <v>2223</v>
      </c>
      <c r="D324" s="22" t="str">
        <f>_xlfn.TEXTJOIN(" ",TRUE,LEFT(Tabela_FAW[[#This Row],[ŠIFRA]],2),RIGHT(LEFT(Tabela_FAW[[#This Row],[ŠIFRA]],4),2),RIGHT(LEFT(Tabela_FAW[[#This Row],[ŠIFRA]],6),2))</f>
        <v>19 01 11</v>
      </c>
      <c r="E324" s="22" t="str" cm="1">
        <f t="array" ref="E324">IF(INDEX(Tabela_seznam_klasifikacij[NEVAREN],MATCH(Tabela_FAW[[#This Row],[Klasifikacija_delna]],LEFT(Tabela_seznam_klasifikacij[Klasifikacijska številka],8),0))="DA",_xlfn.TEXTJOIN("",TRUE,Tabela_FAW[[#This Row],[Klasifikacija_delna]],"*"),Tabela_FAW[[#This Row],[Klasifikacija_delna]])</f>
        <v>19 01 11*</v>
      </c>
      <c r="F324" s="22" t="str">
        <f>INDEX(Tabela_glavno[Zbiranje EKOL],MATCH(Tabela_FAW[[#This Row],[Klasifikacija]],Tabela_glavno[Klasifikacija],0))</f>
        <v>DA</v>
      </c>
      <c r="G324" s="22" t="str">
        <f>INDEX(Tabela_glavno[Dovoljen prevzem],MATCH(Tabela_FAW[[#This Row],[Klasifikacija]],Tabela_glavno[Klasifikacija],0))</f>
        <v>DA - NI ODSTRANJEVANJA</v>
      </c>
    </row>
    <row r="325" spans="1:7" ht="12.75" customHeight="1" x14ac:dyDescent="0.2">
      <c r="A325" s="22" t="s">
        <v>2224</v>
      </c>
      <c r="B325" s="22" t="s">
        <v>2225</v>
      </c>
      <c r="C325" s="22" t="s">
        <v>2226</v>
      </c>
      <c r="D325" s="22" t="str">
        <f>_xlfn.TEXTJOIN(" ",TRUE,LEFT(Tabela_FAW[[#This Row],[ŠIFRA]],2),RIGHT(LEFT(Tabela_FAW[[#This Row],[ŠIFRA]],4),2),RIGHT(LEFT(Tabela_FAW[[#This Row],[ŠIFRA]],6),2))</f>
        <v>19 01 14</v>
      </c>
      <c r="E325" s="22" t="str" cm="1">
        <f t="array" ref="E325">IF(INDEX(Tabela_seznam_klasifikacij[NEVAREN],MATCH(Tabela_FAW[[#This Row],[Klasifikacija_delna]],LEFT(Tabela_seznam_klasifikacij[Klasifikacijska številka],8),0))="DA",_xlfn.TEXTJOIN("",TRUE,Tabela_FAW[[#This Row],[Klasifikacija_delna]],"*"),Tabela_FAW[[#This Row],[Klasifikacija_delna]])</f>
        <v>19 01 14</v>
      </c>
      <c r="F325" s="22" t="str">
        <f>INDEX(Tabela_glavno[Zbiranje EKOL],MATCH(Tabela_FAW[[#This Row],[Klasifikacija]],Tabela_glavno[Klasifikacija],0))</f>
        <v>DA</v>
      </c>
      <c r="G325" s="22" t="str">
        <f>INDEX(Tabela_glavno[Dovoljen prevzem],MATCH(Tabela_FAW[[#This Row],[Klasifikacija]],Tabela_glavno[Klasifikacija],0))</f>
        <v>DA - NI ODSTRANJEVANJA</v>
      </c>
    </row>
    <row r="326" spans="1:7" ht="12.75" customHeight="1" x14ac:dyDescent="0.2">
      <c r="A326" s="22" t="s">
        <v>2227</v>
      </c>
      <c r="B326" s="22" t="s">
        <v>1103</v>
      </c>
      <c r="D326" s="22" t="str">
        <f>_xlfn.TEXTJOIN(" ",TRUE,LEFT(Tabela_FAW[[#This Row],[ŠIFRA]],2),RIGHT(LEFT(Tabela_FAW[[#This Row],[ŠIFRA]],4),2),RIGHT(LEFT(Tabela_FAW[[#This Row],[ŠIFRA]],6),2))</f>
        <v>19 01 19</v>
      </c>
      <c r="E326" s="22" t="str" cm="1">
        <f t="array" ref="E326">IF(INDEX(Tabela_seznam_klasifikacij[NEVAREN],MATCH(Tabela_FAW[[#This Row],[Klasifikacija_delna]],LEFT(Tabela_seznam_klasifikacij[Klasifikacijska številka],8),0))="DA",_xlfn.TEXTJOIN("",TRUE,Tabela_FAW[[#This Row],[Klasifikacija_delna]],"*"),Tabela_FAW[[#This Row],[Klasifikacija_delna]])</f>
        <v>19 01 19</v>
      </c>
      <c r="F326" s="22" t="str">
        <f>INDEX(Tabela_glavno[Zbiranje EKOL],MATCH(Tabela_FAW[[#This Row],[Klasifikacija]],Tabela_glavno[Klasifikacija],0))</f>
        <v>DA</v>
      </c>
      <c r="G326" s="22" t="str">
        <f>INDEX(Tabela_glavno[Dovoljen prevzem],MATCH(Tabela_FAW[[#This Row],[Klasifikacija]],Tabela_glavno[Klasifikacija],0))</f>
        <v>DA - NI ODSTRANJEVANJA</v>
      </c>
    </row>
    <row r="327" spans="1:7" ht="12.75" customHeight="1" x14ac:dyDescent="0.2">
      <c r="A327" s="22" t="s">
        <v>2228</v>
      </c>
      <c r="B327" s="22" t="s">
        <v>2229</v>
      </c>
      <c r="C327" s="22" t="s">
        <v>1681</v>
      </c>
      <c r="D327" s="22" t="str">
        <f>_xlfn.TEXTJOIN(" ",TRUE,LEFT(Tabela_FAW[[#This Row],[ŠIFRA]],2),RIGHT(LEFT(Tabela_FAW[[#This Row],[ŠIFRA]],4),2),RIGHT(LEFT(Tabela_FAW[[#This Row],[ŠIFRA]],6),2))</f>
        <v>19 02 04</v>
      </c>
      <c r="E327" s="22" t="str" cm="1">
        <f t="array" ref="E327">IF(INDEX(Tabela_seznam_klasifikacij[NEVAREN],MATCH(Tabela_FAW[[#This Row],[Klasifikacija_delna]],LEFT(Tabela_seznam_klasifikacij[Klasifikacijska številka],8),0))="DA",_xlfn.TEXTJOIN("",TRUE,Tabela_FAW[[#This Row],[Klasifikacija_delna]],"*"),Tabela_FAW[[#This Row],[Klasifikacija_delna]])</f>
        <v>19 02 04*</v>
      </c>
      <c r="F327" s="22" t="str">
        <f>INDEX(Tabela_glavno[Zbiranje EKOL],MATCH(Tabela_FAW[[#This Row],[Klasifikacija]],Tabela_glavno[Klasifikacija],0))</f>
        <v>DA</v>
      </c>
      <c r="G327" s="22" t="str">
        <f>INDEX(Tabela_glavno[Dovoljen prevzem],MATCH(Tabela_FAW[[#This Row],[Klasifikacija]],Tabela_glavno[Klasifikacija],0))</f>
        <v>DA</v>
      </c>
    </row>
    <row r="328" spans="1:7" ht="12.75" customHeight="1" x14ac:dyDescent="0.2">
      <c r="A328" s="22" t="s">
        <v>2230</v>
      </c>
      <c r="B328" s="22" t="s">
        <v>2231</v>
      </c>
      <c r="C328" s="22" t="s">
        <v>2232</v>
      </c>
      <c r="D328" s="22" t="str">
        <f>_xlfn.TEXTJOIN(" ",TRUE,LEFT(Tabela_FAW[[#This Row],[ŠIFRA]],2),RIGHT(LEFT(Tabela_FAW[[#This Row],[ŠIFRA]],4),2),RIGHT(LEFT(Tabela_FAW[[#This Row],[ŠIFRA]],6),2))</f>
        <v>19 02 05</v>
      </c>
      <c r="E328" s="22" t="str" cm="1">
        <f t="array" ref="E328">IF(INDEX(Tabela_seznam_klasifikacij[NEVAREN],MATCH(Tabela_FAW[[#This Row],[Klasifikacija_delna]],LEFT(Tabela_seznam_klasifikacij[Klasifikacijska številka],8),0))="DA",_xlfn.TEXTJOIN("",TRUE,Tabela_FAW[[#This Row],[Klasifikacija_delna]],"*"),Tabela_FAW[[#This Row],[Klasifikacija_delna]])</f>
        <v>19 02 05*</v>
      </c>
      <c r="F328" s="22" t="str">
        <f>INDEX(Tabela_glavno[Zbiranje EKOL],MATCH(Tabela_FAW[[#This Row],[Klasifikacija]],Tabela_glavno[Klasifikacija],0))</f>
        <v>DA</v>
      </c>
      <c r="G328" s="22" t="str">
        <f>INDEX(Tabela_glavno[Dovoljen prevzem],MATCH(Tabela_FAW[[#This Row],[Klasifikacija]],Tabela_glavno[Klasifikacija],0))</f>
        <v>DA</v>
      </c>
    </row>
    <row r="329" spans="1:7" ht="12.75" customHeight="1" x14ac:dyDescent="0.2">
      <c r="A329" s="22" t="s">
        <v>2233</v>
      </c>
      <c r="B329" s="22" t="s">
        <v>2231</v>
      </c>
      <c r="C329" s="22" t="s">
        <v>1515</v>
      </c>
      <c r="D329" s="22" t="str">
        <f>_xlfn.TEXTJOIN(" ",TRUE,LEFT(Tabela_FAW[[#This Row],[ŠIFRA]],2),RIGHT(LEFT(Tabela_FAW[[#This Row],[ŠIFRA]],4),2),RIGHT(LEFT(Tabela_FAW[[#This Row],[ŠIFRA]],6),2))</f>
        <v>19 02 05</v>
      </c>
      <c r="E329" s="22" t="str" cm="1">
        <f t="array" ref="E329">IF(INDEX(Tabela_seznam_klasifikacij[NEVAREN],MATCH(Tabela_FAW[[#This Row],[Klasifikacija_delna]],LEFT(Tabela_seznam_klasifikacij[Klasifikacijska številka],8),0))="DA",_xlfn.TEXTJOIN("",TRUE,Tabela_FAW[[#This Row],[Klasifikacija_delna]],"*"),Tabela_FAW[[#This Row],[Klasifikacija_delna]])</f>
        <v>19 02 05*</v>
      </c>
      <c r="F329" s="22" t="str">
        <f>INDEX(Tabela_glavno[Zbiranje EKOL],MATCH(Tabela_FAW[[#This Row],[Klasifikacija]],Tabela_glavno[Klasifikacija],0))</f>
        <v>DA</v>
      </c>
      <c r="G329" s="22" t="str">
        <f>INDEX(Tabela_glavno[Dovoljen prevzem],MATCH(Tabela_FAW[[#This Row],[Klasifikacija]],Tabela_glavno[Klasifikacija],0))</f>
        <v>DA</v>
      </c>
    </row>
    <row r="330" spans="1:7" ht="12.75" customHeight="1" x14ac:dyDescent="0.2">
      <c r="A330" s="22" t="s">
        <v>2234</v>
      </c>
      <c r="B330" s="22" t="s">
        <v>2235</v>
      </c>
      <c r="C330" s="22" t="s">
        <v>2232</v>
      </c>
      <c r="D330" s="22" t="str">
        <f>_xlfn.TEXTJOIN(" ",TRUE,LEFT(Tabela_FAW[[#This Row],[ŠIFRA]],2),RIGHT(LEFT(Tabela_FAW[[#This Row],[ŠIFRA]],4),2),RIGHT(LEFT(Tabela_FAW[[#This Row],[ŠIFRA]],6),2))</f>
        <v>19 02 05</v>
      </c>
      <c r="E330" s="22" t="str" cm="1">
        <f t="array" ref="E330">IF(INDEX(Tabela_seznam_klasifikacij[NEVAREN],MATCH(Tabela_FAW[[#This Row],[Klasifikacija_delna]],LEFT(Tabela_seznam_klasifikacij[Klasifikacijska številka],8),0))="DA",_xlfn.TEXTJOIN("",TRUE,Tabela_FAW[[#This Row],[Klasifikacija_delna]],"*"),Tabela_FAW[[#This Row],[Klasifikacija_delna]])</f>
        <v>19 02 05*</v>
      </c>
      <c r="F330" s="22" t="str">
        <f>INDEX(Tabela_glavno[Zbiranje EKOL],MATCH(Tabela_FAW[[#This Row],[Klasifikacija]],Tabela_glavno[Klasifikacija],0))</f>
        <v>DA</v>
      </c>
      <c r="G330" s="22" t="str">
        <f>INDEX(Tabela_glavno[Dovoljen prevzem],MATCH(Tabela_FAW[[#This Row],[Klasifikacija]],Tabela_glavno[Klasifikacija],0))</f>
        <v>DA</v>
      </c>
    </row>
    <row r="331" spans="1:7" ht="12.75" customHeight="1" x14ac:dyDescent="0.2">
      <c r="A331" s="22" t="s">
        <v>2236</v>
      </c>
      <c r="B331" s="22" t="s">
        <v>2235</v>
      </c>
      <c r="D331" s="22" t="str">
        <f>_xlfn.TEXTJOIN(" ",TRUE,LEFT(Tabela_FAW[[#This Row],[ŠIFRA]],2),RIGHT(LEFT(Tabela_FAW[[#This Row],[ŠIFRA]],4),2),RIGHT(LEFT(Tabela_FAW[[#This Row],[ŠIFRA]],6),2))</f>
        <v>19 02 05</v>
      </c>
      <c r="E331" s="22" t="str" cm="1">
        <f t="array" ref="E331">IF(INDEX(Tabela_seznam_klasifikacij[NEVAREN],MATCH(Tabela_FAW[[#This Row],[Klasifikacija_delna]],LEFT(Tabela_seznam_klasifikacij[Klasifikacijska številka],8),0))="DA",_xlfn.TEXTJOIN("",TRUE,Tabela_FAW[[#This Row],[Klasifikacija_delna]],"*"),Tabela_FAW[[#This Row],[Klasifikacija_delna]])</f>
        <v>19 02 05*</v>
      </c>
      <c r="F331" s="22" t="str">
        <f>INDEX(Tabela_glavno[Zbiranje EKOL],MATCH(Tabela_FAW[[#This Row],[Klasifikacija]],Tabela_glavno[Klasifikacija],0))</f>
        <v>DA</v>
      </c>
      <c r="G331" s="22" t="str">
        <f>INDEX(Tabela_glavno[Dovoljen prevzem],MATCH(Tabela_FAW[[#This Row],[Klasifikacija]],Tabela_glavno[Klasifikacija],0))</f>
        <v>DA</v>
      </c>
    </row>
    <row r="332" spans="1:7" ht="12.75" customHeight="1" x14ac:dyDescent="0.2">
      <c r="A332" s="22" t="s">
        <v>2237</v>
      </c>
      <c r="B332" s="22" t="s">
        <v>2238</v>
      </c>
      <c r="D332" s="22" t="str">
        <f>_xlfn.TEXTJOIN(" ",TRUE,LEFT(Tabela_FAW[[#This Row],[ŠIFRA]],2),RIGHT(LEFT(Tabela_FAW[[#This Row],[ŠIFRA]],4),2),RIGHT(LEFT(Tabela_FAW[[#This Row],[ŠIFRA]],6),2))</f>
        <v>19 02 07</v>
      </c>
      <c r="E332" s="22" t="str" cm="1">
        <f t="array" ref="E332">IF(INDEX(Tabela_seznam_klasifikacij[NEVAREN],MATCH(Tabela_FAW[[#This Row],[Klasifikacija_delna]],LEFT(Tabela_seznam_klasifikacij[Klasifikacijska številka],8),0))="DA",_xlfn.TEXTJOIN("",TRUE,Tabela_FAW[[#This Row],[Klasifikacija_delna]],"*"),Tabela_FAW[[#This Row],[Klasifikacija_delna]])</f>
        <v>19 02 07*</v>
      </c>
      <c r="F332" s="22" t="str">
        <f>INDEX(Tabela_glavno[Zbiranje EKOL],MATCH(Tabela_FAW[[#This Row],[Klasifikacija]],Tabela_glavno[Klasifikacija],0))</f>
        <v>DA</v>
      </c>
      <c r="G332" s="22" t="str">
        <f>INDEX(Tabela_glavno[Dovoljen prevzem],MATCH(Tabela_FAW[[#This Row],[Klasifikacija]],Tabela_glavno[Klasifikacija],0))</f>
        <v>DA - NI ODSTRANJEVANJA</v>
      </c>
    </row>
    <row r="333" spans="1:7" ht="12.75" customHeight="1" x14ac:dyDescent="0.2">
      <c r="A333" s="22" t="s">
        <v>2239</v>
      </c>
      <c r="B333" s="22" t="s">
        <v>1527</v>
      </c>
      <c r="C333" s="22" t="s">
        <v>1681</v>
      </c>
      <c r="D333" s="22" t="str">
        <f>_xlfn.TEXTJOIN(" ",TRUE,LEFT(Tabela_FAW[[#This Row],[ŠIFRA]],2),RIGHT(LEFT(Tabela_FAW[[#This Row],[ŠIFRA]],4),2),RIGHT(LEFT(Tabela_FAW[[#This Row],[ŠIFRA]],6),2))</f>
        <v>19 02 99</v>
      </c>
      <c r="E333" s="22" t="str" cm="1">
        <f t="array" ref="E333">IF(INDEX(Tabela_seznam_klasifikacij[NEVAREN],MATCH(Tabela_FAW[[#This Row],[Klasifikacija_delna]],LEFT(Tabela_seznam_klasifikacij[Klasifikacijska številka],8),0))="DA",_xlfn.TEXTJOIN("",TRUE,Tabela_FAW[[#This Row],[Klasifikacija_delna]],"*"),Tabela_FAW[[#This Row],[Klasifikacija_delna]])</f>
        <v>19 02 99</v>
      </c>
      <c r="F333" s="22" t="str">
        <f>INDEX(Tabela_glavno[Zbiranje EKOL],MATCH(Tabela_FAW[[#This Row],[Klasifikacija]],Tabela_glavno[Klasifikacija],0))</f>
        <v>DA</v>
      </c>
      <c r="G333" s="22" t="str">
        <f>INDEX(Tabela_glavno[Dovoljen prevzem],MATCH(Tabela_FAW[[#This Row],[Klasifikacija]],Tabela_glavno[Klasifikacija],0))</f>
        <v>DA - NI ODSTRANJEVANJA</v>
      </c>
    </row>
    <row r="334" spans="1:7" ht="12.75" customHeight="1" x14ac:dyDescent="0.2">
      <c r="A334" s="22" t="s">
        <v>2240</v>
      </c>
      <c r="B334" s="22" t="s">
        <v>1527</v>
      </c>
      <c r="D334" s="22" t="str">
        <f>_xlfn.TEXTJOIN(" ",TRUE,LEFT(Tabela_FAW[[#This Row],[ŠIFRA]],2),RIGHT(LEFT(Tabela_FAW[[#This Row],[ŠIFRA]],4),2),RIGHT(LEFT(Tabela_FAW[[#This Row],[ŠIFRA]],6),2))</f>
        <v>19 02 99</v>
      </c>
      <c r="E334" s="22" t="str" cm="1">
        <f t="array" ref="E334">IF(INDEX(Tabela_seznam_klasifikacij[NEVAREN],MATCH(Tabela_FAW[[#This Row],[Klasifikacija_delna]],LEFT(Tabela_seznam_klasifikacij[Klasifikacijska številka],8),0))="DA",_xlfn.TEXTJOIN("",TRUE,Tabela_FAW[[#This Row],[Klasifikacija_delna]],"*"),Tabela_FAW[[#This Row],[Klasifikacija_delna]])</f>
        <v>19 02 99</v>
      </c>
      <c r="F334" s="22" t="str">
        <f>INDEX(Tabela_glavno[Zbiranje EKOL],MATCH(Tabela_FAW[[#This Row],[Klasifikacija]],Tabela_glavno[Klasifikacija],0))</f>
        <v>DA</v>
      </c>
      <c r="G334" s="22" t="str">
        <f>INDEX(Tabela_glavno[Dovoljen prevzem],MATCH(Tabela_FAW[[#This Row],[Klasifikacija]],Tabela_glavno[Klasifikacija],0))</f>
        <v>DA - NI ODSTRANJEVANJA</v>
      </c>
    </row>
    <row r="335" spans="1:7" ht="12.75" customHeight="1" x14ac:dyDescent="0.2">
      <c r="A335" s="22" t="s">
        <v>2241</v>
      </c>
      <c r="B335" s="22" t="s">
        <v>2242</v>
      </c>
      <c r="D335" s="22" t="str">
        <f>_xlfn.TEXTJOIN(" ",TRUE,LEFT(Tabela_FAW[[#This Row],[ŠIFRA]],2),RIGHT(LEFT(Tabela_FAW[[#This Row],[ŠIFRA]],4),2),RIGHT(LEFT(Tabela_FAW[[#This Row],[ŠIFRA]],6),2))</f>
        <v>19 03 06</v>
      </c>
      <c r="E335" s="22" t="str" cm="1">
        <f t="array" ref="E335">IF(INDEX(Tabela_seznam_klasifikacij[NEVAREN],MATCH(Tabela_FAW[[#This Row],[Klasifikacija_delna]],LEFT(Tabela_seznam_klasifikacij[Klasifikacijska številka],8),0))="DA",_xlfn.TEXTJOIN("",TRUE,Tabela_FAW[[#This Row],[Klasifikacija_delna]],"*"),Tabela_FAW[[#This Row],[Klasifikacija_delna]])</f>
        <v>19 03 06*</v>
      </c>
      <c r="F335" s="22" t="str">
        <f>INDEX(Tabela_glavno[Zbiranje EKOL],MATCH(Tabela_FAW[[#This Row],[Klasifikacija]],Tabela_glavno[Klasifikacija],0))</f>
        <v>DA</v>
      </c>
      <c r="G335" s="22" t="str">
        <f>INDEX(Tabela_glavno[Dovoljen prevzem],MATCH(Tabela_FAW[[#This Row],[Klasifikacija]],Tabela_glavno[Klasifikacija],0))</f>
        <v>DA</v>
      </c>
    </row>
    <row r="336" spans="1:7" ht="12.75" customHeight="1" x14ac:dyDescent="0.2">
      <c r="A336" s="22" t="s">
        <v>2243</v>
      </c>
      <c r="B336" s="22" t="s">
        <v>2244</v>
      </c>
      <c r="D336" s="22" t="str">
        <f>_xlfn.TEXTJOIN(" ",TRUE,LEFT(Tabela_FAW[[#This Row],[ŠIFRA]],2),RIGHT(LEFT(Tabela_FAW[[#This Row],[ŠIFRA]],4),2),RIGHT(LEFT(Tabela_FAW[[#This Row],[ŠIFRA]],6),2))</f>
        <v>19 07 03</v>
      </c>
      <c r="E336" s="22" t="str" cm="1">
        <f t="array" ref="E336">IF(INDEX(Tabela_seznam_klasifikacij[NEVAREN],MATCH(Tabela_FAW[[#This Row],[Klasifikacija_delna]],LEFT(Tabela_seznam_klasifikacij[Klasifikacijska številka],8),0))="DA",_xlfn.TEXTJOIN("",TRUE,Tabela_FAW[[#This Row],[Klasifikacija_delna]],"*"),Tabela_FAW[[#This Row],[Klasifikacija_delna]])</f>
        <v>19 07 03</v>
      </c>
      <c r="F336" s="22" t="str">
        <f>INDEX(Tabela_glavno[Zbiranje EKOL],MATCH(Tabela_FAW[[#This Row],[Klasifikacija]],Tabela_glavno[Klasifikacija],0))</f>
        <v>DA</v>
      </c>
      <c r="G336" s="22" t="str">
        <f>INDEX(Tabela_glavno[Dovoljen prevzem],MATCH(Tabela_FAW[[#This Row],[Klasifikacija]],Tabela_glavno[Klasifikacija],0))</f>
        <v>DA - NI ODSTRANJEVANJA</v>
      </c>
    </row>
    <row r="337" spans="1:7" ht="12.75" customHeight="1" x14ac:dyDescent="0.2">
      <c r="A337" s="22" t="s">
        <v>2245</v>
      </c>
      <c r="B337" s="22" t="s">
        <v>2246</v>
      </c>
      <c r="C337" s="22" t="s">
        <v>1530</v>
      </c>
      <c r="D337" s="22" t="str">
        <f>_xlfn.TEXTJOIN(" ",TRUE,LEFT(Tabela_FAW[[#This Row],[ŠIFRA]],2),RIGHT(LEFT(Tabela_FAW[[#This Row],[ŠIFRA]],4),2),RIGHT(LEFT(Tabela_FAW[[#This Row],[ŠIFRA]],6),2))</f>
        <v>19 07 03</v>
      </c>
      <c r="E337" s="22" t="str" cm="1">
        <f t="array" ref="E337">IF(INDEX(Tabela_seznam_klasifikacij[NEVAREN],MATCH(Tabela_FAW[[#This Row],[Klasifikacija_delna]],LEFT(Tabela_seznam_klasifikacij[Klasifikacijska številka],8),0))="DA",_xlfn.TEXTJOIN("",TRUE,Tabela_FAW[[#This Row],[Klasifikacija_delna]],"*"),Tabela_FAW[[#This Row],[Klasifikacija_delna]])</f>
        <v>19 07 03</v>
      </c>
      <c r="F337" s="22" t="str">
        <f>INDEX(Tabela_glavno[Zbiranje EKOL],MATCH(Tabela_FAW[[#This Row],[Klasifikacija]],Tabela_glavno[Klasifikacija],0))</f>
        <v>DA</v>
      </c>
      <c r="G337" s="22" t="str">
        <f>INDEX(Tabela_glavno[Dovoljen prevzem],MATCH(Tabela_FAW[[#This Row],[Klasifikacija]],Tabela_glavno[Klasifikacija],0))</f>
        <v>DA - NI ODSTRANJEVANJA</v>
      </c>
    </row>
    <row r="338" spans="1:7" ht="12.75" customHeight="1" x14ac:dyDescent="0.2">
      <c r="A338" s="22" t="s">
        <v>2247</v>
      </c>
      <c r="B338" s="22" t="s">
        <v>1129</v>
      </c>
      <c r="C338" s="22" t="s">
        <v>2248</v>
      </c>
      <c r="D338" s="22" t="str">
        <f>_xlfn.TEXTJOIN(" ",TRUE,LEFT(Tabela_FAW[[#This Row],[ŠIFRA]],2),RIGHT(LEFT(Tabela_FAW[[#This Row],[ŠIFRA]],4),2),RIGHT(LEFT(Tabela_FAW[[#This Row],[ŠIFRA]],6),2))</f>
        <v>19 08 01</v>
      </c>
      <c r="E338" s="22" t="str" cm="1">
        <f t="array" ref="E338">IF(INDEX(Tabela_seznam_klasifikacij[NEVAREN],MATCH(Tabela_FAW[[#This Row],[Klasifikacija_delna]],LEFT(Tabela_seznam_klasifikacij[Klasifikacijska številka],8),0))="DA",_xlfn.TEXTJOIN("",TRUE,Tabela_FAW[[#This Row],[Klasifikacija_delna]],"*"),Tabela_FAW[[#This Row],[Klasifikacija_delna]])</f>
        <v>19 08 01</v>
      </c>
      <c r="F338" s="22" t="str">
        <f>INDEX(Tabela_glavno[Zbiranje EKOL],MATCH(Tabela_FAW[[#This Row],[Klasifikacija]],Tabela_glavno[Klasifikacija],0))</f>
        <v>DA</v>
      </c>
      <c r="G338" s="22" t="str">
        <f>INDEX(Tabela_glavno[Dovoljen prevzem],MATCH(Tabela_FAW[[#This Row],[Klasifikacija]],Tabela_glavno[Klasifikacija],0))</f>
        <v>DA - NI ODSTRANJEVANJA</v>
      </c>
    </row>
    <row r="339" spans="1:7" ht="12.75" customHeight="1" x14ac:dyDescent="0.2">
      <c r="A339" s="22" t="s">
        <v>2249</v>
      </c>
      <c r="B339" s="22" t="s">
        <v>1129</v>
      </c>
      <c r="D339" s="22" t="str">
        <f>_xlfn.TEXTJOIN(" ",TRUE,LEFT(Tabela_FAW[[#This Row],[ŠIFRA]],2),RIGHT(LEFT(Tabela_FAW[[#This Row],[ŠIFRA]],4),2),RIGHT(LEFT(Tabela_FAW[[#This Row],[ŠIFRA]],6),2))</f>
        <v>19 08 01</v>
      </c>
      <c r="E339" s="22" t="str" cm="1">
        <f t="array" ref="E339">IF(INDEX(Tabela_seznam_klasifikacij[NEVAREN],MATCH(Tabela_FAW[[#This Row],[Klasifikacija_delna]],LEFT(Tabela_seznam_klasifikacij[Klasifikacijska številka],8),0))="DA",_xlfn.TEXTJOIN("",TRUE,Tabela_FAW[[#This Row],[Klasifikacija_delna]],"*"),Tabela_FAW[[#This Row],[Klasifikacija_delna]])</f>
        <v>19 08 01</v>
      </c>
      <c r="F339" s="22" t="str">
        <f>INDEX(Tabela_glavno[Zbiranje EKOL],MATCH(Tabela_FAW[[#This Row],[Klasifikacija]],Tabela_glavno[Klasifikacija],0))</f>
        <v>DA</v>
      </c>
      <c r="G339" s="22" t="str">
        <f>INDEX(Tabela_glavno[Dovoljen prevzem],MATCH(Tabela_FAW[[#This Row],[Klasifikacija]],Tabela_glavno[Klasifikacija],0))</f>
        <v>DA - NI ODSTRANJEVANJA</v>
      </c>
    </row>
    <row r="340" spans="1:7" ht="12.75" customHeight="1" x14ac:dyDescent="0.2">
      <c r="A340" s="22" t="s">
        <v>2250</v>
      </c>
      <c r="B340" s="22" t="s">
        <v>1130</v>
      </c>
      <c r="C340" s="22" t="s">
        <v>2251</v>
      </c>
      <c r="D340" s="22" t="str">
        <f>_xlfn.TEXTJOIN(" ",TRUE,LEFT(Tabela_FAW[[#This Row],[ŠIFRA]],2),RIGHT(LEFT(Tabela_FAW[[#This Row],[ŠIFRA]],4),2),RIGHT(LEFT(Tabela_FAW[[#This Row],[ŠIFRA]],6),2))</f>
        <v>19 08 02</v>
      </c>
      <c r="E340" s="22" t="str" cm="1">
        <f t="array" ref="E340">IF(INDEX(Tabela_seznam_klasifikacij[NEVAREN],MATCH(Tabela_FAW[[#This Row],[Klasifikacija_delna]],LEFT(Tabela_seznam_klasifikacij[Klasifikacijska številka],8),0))="DA",_xlfn.TEXTJOIN("",TRUE,Tabela_FAW[[#This Row],[Klasifikacija_delna]],"*"),Tabela_FAW[[#This Row],[Klasifikacija_delna]])</f>
        <v>19 08 02</v>
      </c>
      <c r="F340" s="22" t="str">
        <f>INDEX(Tabela_glavno[Zbiranje EKOL],MATCH(Tabela_FAW[[#This Row],[Klasifikacija]],Tabela_glavno[Klasifikacija],0))</f>
        <v>DA</v>
      </c>
      <c r="G340" s="22" t="str">
        <f>INDEX(Tabela_glavno[Dovoljen prevzem],MATCH(Tabela_FAW[[#This Row],[Klasifikacija]],Tabela_glavno[Klasifikacija],0))</f>
        <v>DA</v>
      </c>
    </row>
    <row r="341" spans="1:7" ht="12.75" customHeight="1" x14ac:dyDescent="0.2">
      <c r="A341" s="22" t="s">
        <v>2252</v>
      </c>
      <c r="B341" s="22" t="s">
        <v>1130</v>
      </c>
      <c r="D341" s="22" t="str">
        <f>_xlfn.TEXTJOIN(" ",TRUE,LEFT(Tabela_FAW[[#This Row],[ŠIFRA]],2),RIGHT(LEFT(Tabela_FAW[[#This Row],[ŠIFRA]],4),2),RIGHT(LEFT(Tabela_FAW[[#This Row],[ŠIFRA]],6),2))</f>
        <v>19 08 02</v>
      </c>
      <c r="E341" s="22" t="str" cm="1">
        <f t="array" ref="E341">IF(INDEX(Tabela_seznam_klasifikacij[NEVAREN],MATCH(Tabela_FAW[[#This Row],[Klasifikacija_delna]],LEFT(Tabela_seznam_klasifikacij[Klasifikacijska številka],8),0))="DA",_xlfn.TEXTJOIN("",TRUE,Tabela_FAW[[#This Row],[Klasifikacija_delna]],"*"),Tabela_FAW[[#This Row],[Klasifikacija_delna]])</f>
        <v>19 08 02</v>
      </c>
      <c r="F341" s="22" t="str">
        <f>INDEX(Tabela_glavno[Zbiranje EKOL],MATCH(Tabela_FAW[[#This Row],[Klasifikacija]],Tabela_glavno[Klasifikacija],0))</f>
        <v>DA</v>
      </c>
      <c r="G341" s="22" t="str">
        <f>INDEX(Tabela_glavno[Dovoljen prevzem],MATCH(Tabela_FAW[[#This Row],[Klasifikacija]],Tabela_glavno[Klasifikacija],0))</f>
        <v>DA</v>
      </c>
    </row>
    <row r="342" spans="1:7" ht="12.75" customHeight="1" x14ac:dyDescent="0.2">
      <c r="A342" s="22" t="s">
        <v>2253</v>
      </c>
      <c r="B342" s="22" t="s">
        <v>2254</v>
      </c>
      <c r="C342" s="22" t="s">
        <v>1537</v>
      </c>
      <c r="D342" s="22" t="str">
        <f>_xlfn.TEXTJOIN(" ",TRUE,LEFT(Tabela_FAW[[#This Row],[ŠIFRA]],2),RIGHT(LEFT(Tabela_FAW[[#This Row],[ŠIFRA]],4),2),RIGHT(LEFT(Tabela_FAW[[#This Row],[ŠIFRA]],6),2))</f>
        <v>19 08 05</v>
      </c>
      <c r="E342" s="22" t="str" cm="1">
        <f t="array" ref="E342">IF(INDEX(Tabela_seznam_klasifikacij[NEVAREN],MATCH(Tabela_FAW[[#This Row],[Klasifikacija_delna]],LEFT(Tabela_seznam_klasifikacij[Klasifikacijska številka],8),0))="DA",_xlfn.TEXTJOIN("",TRUE,Tabela_FAW[[#This Row],[Klasifikacija_delna]],"*"),Tabela_FAW[[#This Row],[Klasifikacija_delna]])</f>
        <v>19 08 05</v>
      </c>
      <c r="F342" s="22" t="str">
        <f>INDEX(Tabela_glavno[Zbiranje EKOL],MATCH(Tabela_FAW[[#This Row],[Klasifikacija]],Tabela_glavno[Klasifikacija],0))</f>
        <v>DA</v>
      </c>
      <c r="G342" s="22" t="str">
        <f>INDEX(Tabela_glavno[Dovoljen prevzem],MATCH(Tabela_FAW[[#This Row],[Klasifikacija]],Tabela_glavno[Klasifikacija],0))</f>
        <v>DA - NI ODSTRANJEVANJA</v>
      </c>
    </row>
    <row r="343" spans="1:7" ht="12.75" customHeight="1" x14ac:dyDescent="0.2">
      <c r="A343" s="22" t="s">
        <v>2255</v>
      </c>
      <c r="B343" s="22" t="s">
        <v>2256</v>
      </c>
      <c r="C343" s="22" t="s">
        <v>1537</v>
      </c>
      <c r="D343" s="22" t="str">
        <f>_xlfn.TEXTJOIN(" ",TRUE,LEFT(Tabela_FAW[[#This Row],[ŠIFRA]],2),RIGHT(LEFT(Tabela_FAW[[#This Row],[ŠIFRA]],4),2),RIGHT(LEFT(Tabela_FAW[[#This Row],[ŠIFRA]],6),2))</f>
        <v>19 08 05</v>
      </c>
      <c r="E343" s="22" t="str" cm="1">
        <f t="array" ref="E343">IF(INDEX(Tabela_seznam_klasifikacij[NEVAREN],MATCH(Tabela_FAW[[#This Row],[Klasifikacija_delna]],LEFT(Tabela_seznam_klasifikacij[Klasifikacijska številka],8),0))="DA",_xlfn.TEXTJOIN("",TRUE,Tabela_FAW[[#This Row],[Klasifikacija_delna]],"*"),Tabela_FAW[[#This Row],[Klasifikacija_delna]])</f>
        <v>19 08 05</v>
      </c>
      <c r="F343" s="22" t="str">
        <f>INDEX(Tabela_glavno[Zbiranje EKOL],MATCH(Tabela_FAW[[#This Row],[Klasifikacija]],Tabela_glavno[Klasifikacija],0))</f>
        <v>DA</v>
      </c>
      <c r="G343" s="22" t="str">
        <f>INDEX(Tabela_glavno[Dovoljen prevzem],MATCH(Tabela_FAW[[#This Row],[Klasifikacija]],Tabela_glavno[Klasifikacija],0))</f>
        <v>DA - NI ODSTRANJEVANJA</v>
      </c>
    </row>
    <row r="344" spans="1:7" ht="12.75" customHeight="1" x14ac:dyDescent="0.2">
      <c r="A344" s="22" t="s">
        <v>2257</v>
      </c>
      <c r="B344" s="22" t="s">
        <v>2258</v>
      </c>
      <c r="C344" s="22" t="s">
        <v>1515</v>
      </c>
      <c r="D344" s="22" t="str">
        <f>_xlfn.TEXTJOIN(" ",TRUE,LEFT(Tabela_FAW[[#This Row],[ŠIFRA]],2),RIGHT(LEFT(Tabela_FAW[[#This Row],[ŠIFRA]],4),2),RIGHT(LEFT(Tabela_FAW[[#This Row],[ŠIFRA]],6),2))</f>
        <v>19 08 06</v>
      </c>
      <c r="E344" s="22" t="str" cm="1">
        <f t="array" ref="E344">IF(INDEX(Tabela_seznam_klasifikacij[NEVAREN],MATCH(Tabela_FAW[[#This Row],[Klasifikacija_delna]],LEFT(Tabela_seznam_klasifikacij[Klasifikacijska številka],8),0))="DA",_xlfn.TEXTJOIN("",TRUE,Tabela_FAW[[#This Row],[Klasifikacija_delna]],"*"),Tabela_FAW[[#This Row],[Klasifikacija_delna]])</f>
        <v>19 08 06*</v>
      </c>
      <c r="F344" s="22" t="str">
        <f>INDEX(Tabela_glavno[Zbiranje EKOL],MATCH(Tabela_FAW[[#This Row],[Klasifikacija]],Tabela_glavno[Klasifikacija],0))</f>
        <v>DA</v>
      </c>
      <c r="G344" s="22" t="str">
        <f>INDEX(Tabela_glavno[Dovoljen prevzem],MATCH(Tabela_FAW[[#This Row],[Klasifikacija]],Tabela_glavno[Klasifikacija],0))</f>
        <v>DA</v>
      </c>
    </row>
    <row r="345" spans="1:7" ht="12.75" customHeight="1" x14ac:dyDescent="0.2">
      <c r="A345" s="22" t="s">
        <v>2259</v>
      </c>
      <c r="B345" s="22" t="s">
        <v>2260</v>
      </c>
      <c r="C345" s="22" t="s">
        <v>1515</v>
      </c>
      <c r="D345" s="22" t="str">
        <f>_xlfn.TEXTJOIN(" ",TRUE,LEFT(Tabela_FAW[[#This Row],[ŠIFRA]],2),RIGHT(LEFT(Tabela_FAW[[#This Row],[ŠIFRA]],4),2),RIGHT(LEFT(Tabela_FAW[[#This Row],[ŠIFRA]],6),2))</f>
        <v>19 08 07</v>
      </c>
      <c r="E345" s="22" t="str" cm="1">
        <f t="array" ref="E345">IF(INDEX(Tabela_seznam_klasifikacij[NEVAREN],MATCH(Tabela_FAW[[#This Row],[Klasifikacija_delna]],LEFT(Tabela_seznam_klasifikacij[Klasifikacijska številka],8),0))="DA",_xlfn.TEXTJOIN("",TRUE,Tabela_FAW[[#This Row],[Klasifikacija_delna]],"*"),Tabela_FAW[[#This Row],[Klasifikacija_delna]])</f>
        <v>19 08 07*</v>
      </c>
      <c r="F345" s="22" t="str">
        <f>INDEX(Tabela_glavno[Zbiranje EKOL],MATCH(Tabela_FAW[[#This Row],[Klasifikacija]],Tabela_glavno[Klasifikacija],0))</f>
        <v>DA</v>
      </c>
      <c r="G345" s="22" t="str">
        <f>INDEX(Tabela_glavno[Dovoljen prevzem],MATCH(Tabela_FAW[[#This Row],[Klasifikacija]],Tabela_glavno[Klasifikacija],0))</f>
        <v>DA</v>
      </c>
    </row>
    <row r="346" spans="1:7" ht="12.75" customHeight="1" x14ac:dyDescent="0.2">
      <c r="A346" s="22" t="s">
        <v>2261</v>
      </c>
      <c r="B346" s="22" t="s">
        <v>2262</v>
      </c>
      <c r="C346" s="22" t="s">
        <v>1515</v>
      </c>
      <c r="D346" s="22" t="str">
        <f>_xlfn.TEXTJOIN(" ",TRUE,LEFT(Tabela_FAW[[#This Row],[ŠIFRA]],2),RIGHT(LEFT(Tabela_FAW[[#This Row],[ŠIFRA]],4),2),RIGHT(LEFT(Tabela_FAW[[#This Row],[ŠIFRA]],6),2))</f>
        <v>19 08 09</v>
      </c>
      <c r="E346" s="22" t="str" cm="1">
        <f t="array" ref="E346">IF(INDEX(Tabela_seznam_klasifikacij[NEVAREN],MATCH(Tabela_FAW[[#This Row],[Klasifikacija_delna]],LEFT(Tabela_seznam_klasifikacij[Klasifikacijska številka],8),0))="DA",_xlfn.TEXTJOIN("",TRUE,Tabela_FAW[[#This Row],[Klasifikacija_delna]],"*"),Tabela_FAW[[#This Row],[Klasifikacija_delna]])</f>
        <v>19 08 09</v>
      </c>
      <c r="F346" s="22" t="str">
        <f>INDEX(Tabela_glavno[Zbiranje EKOL],MATCH(Tabela_FAW[[#This Row],[Klasifikacija]],Tabela_glavno[Klasifikacija],0))</f>
        <v>DA</v>
      </c>
      <c r="G346" s="22" t="str">
        <f>INDEX(Tabela_glavno[Dovoljen prevzem],MATCH(Tabela_FAW[[#This Row],[Klasifikacija]],Tabela_glavno[Klasifikacija],0))</f>
        <v>DA</v>
      </c>
    </row>
    <row r="347" spans="1:7" ht="12.75" customHeight="1" x14ac:dyDescent="0.2">
      <c r="A347" s="22" t="s">
        <v>2263</v>
      </c>
      <c r="B347" s="22" t="s">
        <v>2262</v>
      </c>
      <c r="C347" s="22" t="s">
        <v>2264</v>
      </c>
      <c r="D347" s="22" t="str">
        <f>_xlfn.TEXTJOIN(" ",TRUE,LEFT(Tabela_FAW[[#This Row],[ŠIFRA]],2),RIGHT(LEFT(Tabela_FAW[[#This Row],[ŠIFRA]],4),2),RIGHT(LEFT(Tabela_FAW[[#This Row],[ŠIFRA]],6),2))</f>
        <v>19 08 09</v>
      </c>
      <c r="E347" s="22" t="str" cm="1">
        <f t="array" ref="E347">IF(INDEX(Tabela_seznam_klasifikacij[NEVAREN],MATCH(Tabela_FAW[[#This Row],[Klasifikacija_delna]],LEFT(Tabela_seznam_klasifikacij[Klasifikacijska številka],8),0))="DA",_xlfn.TEXTJOIN("",TRUE,Tabela_FAW[[#This Row],[Klasifikacija_delna]],"*"),Tabela_FAW[[#This Row],[Klasifikacija_delna]])</f>
        <v>19 08 09</v>
      </c>
      <c r="F347" s="22" t="str">
        <f>INDEX(Tabela_glavno[Zbiranje EKOL],MATCH(Tabela_FAW[[#This Row],[Klasifikacija]],Tabela_glavno[Klasifikacija],0))</f>
        <v>DA</v>
      </c>
      <c r="G347" s="22" t="str">
        <f>INDEX(Tabela_glavno[Dovoljen prevzem],MATCH(Tabela_FAW[[#This Row],[Klasifikacija]],Tabela_glavno[Klasifikacija],0))</f>
        <v>DA</v>
      </c>
    </row>
    <row r="348" spans="1:7" ht="12.75" customHeight="1" x14ac:dyDescent="0.2">
      <c r="A348" s="22" t="s">
        <v>2265</v>
      </c>
      <c r="B348" s="22" t="s">
        <v>2266</v>
      </c>
      <c r="C348" s="22" t="s">
        <v>1515</v>
      </c>
      <c r="D348" s="22" t="str">
        <f>_xlfn.TEXTJOIN(" ",TRUE,LEFT(Tabela_FAW[[#This Row],[ŠIFRA]],2),RIGHT(LEFT(Tabela_FAW[[#This Row],[ŠIFRA]],4),2),RIGHT(LEFT(Tabela_FAW[[#This Row],[ŠIFRA]],6),2))</f>
        <v>19 08 10</v>
      </c>
      <c r="E348" s="22" t="str" cm="1">
        <f t="array" ref="E348">IF(INDEX(Tabela_seznam_klasifikacij[NEVAREN],MATCH(Tabela_FAW[[#This Row],[Klasifikacija_delna]],LEFT(Tabela_seznam_klasifikacij[Klasifikacijska številka],8),0))="DA",_xlfn.TEXTJOIN("",TRUE,Tabela_FAW[[#This Row],[Klasifikacija_delna]],"*"),Tabela_FAW[[#This Row],[Klasifikacija_delna]])</f>
        <v>19 08 10*</v>
      </c>
      <c r="F348" s="22" t="str">
        <f>INDEX(Tabela_glavno[Zbiranje EKOL],MATCH(Tabela_FAW[[#This Row],[Klasifikacija]],Tabela_glavno[Klasifikacija],0))</f>
        <v>DA</v>
      </c>
      <c r="G348" s="22" t="str">
        <f>INDEX(Tabela_glavno[Dovoljen prevzem],MATCH(Tabela_FAW[[#This Row],[Klasifikacija]],Tabela_glavno[Klasifikacija],0))</f>
        <v>DA - NI ODSTRANJEVANJA</v>
      </c>
    </row>
    <row r="349" spans="1:7" ht="12.75" customHeight="1" x14ac:dyDescent="0.2">
      <c r="A349" s="22" t="s">
        <v>2267</v>
      </c>
      <c r="B349" s="22" t="s">
        <v>2268</v>
      </c>
      <c r="C349" s="22" t="s">
        <v>1515</v>
      </c>
      <c r="D349" s="22" t="str">
        <f>_xlfn.TEXTJOIN(" ",TRUE,LEFT(Tabela_FAW[[#This Row],[ŠIFRA]],2),RIGHT(LEFT(Tabela_FAW[[#This Row],[ŠIFRA]],4),2),RIGHT(LEFT(Tabela_FAW[[#This Row],[ŠIFRA]],6),2))</f>
        <v>19 08 11</v>
      </c>
      <c r="E349" s="22" t="str" cm="1">
        <f t="array" ref="E349">IF(INDEX(Tabela_seznam_klasifikacij[NEVAREN],MATCH(Tabela_FAW[[#This Row],[Klasifikacija_delna]],LEFT(Tabela_seznam_klasifikacij[Klasifikacijska številka],8),0))="DA",_xlfn.TEXTJOIN("",TRUE,Tabela_FAW[[#This Row],[Klasifikacija_delna]],"*"),Tabela_FAW[[#This Row],[Klasifikacija_delna]])</f>
        <v>19 08 11*</v>
      </c>
      <c r="F349" s="22" t="str">
        <f>INDEX(Tabela_glavno[Zbiranje EKOL],MATCH(Tabela_FAW[[#This Row],[Klasifikacija]],Tabela_glavno[Klasifikacija],0))</f>
        <v>DA</v>
      </c>
      <c r="G349" s="22" t="str">
        <f>INDEX(Tabela_glavno[Dovoljen prevzem],MATCH(Tabela_FAW[[#This Row],[Klasifikacija]],Tabela_glavno[Klasifikacija],0))</f>
        <v>DA - NI ODSTRANJEVANJA</v>
      </c>
    </row>
    <row r="350" spans="1:7" ht="12.75" customHeight="1" x14ac:dyDescent="0.2">
      <c r="A350" s="22" t="s">
        <v>2269</v>
      </c>
      <c r="B350" s="22" t="s">
        <v>2270</v>
      </c>
      <c r="C350" s="22" t="s">
        <v>1681</v>
      </c>
      <c r="D350" s="22" t="str">
        <f>_xlfn.TEXTJOIN(" ",TRUE,LEFT(Tabela_FAW[[#This Row],[ŠIFRA]],2),RIGHT(LEFT(Tabela_FAW[[#This Row],[ŠIFRA]],4),2),RIGHT(LEFT(Tabela_FAW[[#This Row],[ŠIFRA]],6),2))</f>
        <v>19 08 12</v>
      </c>
      <c r="E350" s="22" t="str" cm="1">
        <f t="array" ref="E350">IF(INDEX(Tabela_seznam_klasifikacij[NEVAREN],MATCH(Tabela_FAW[[#This Row],[Klasifikacija_delna]],LEFT(Tabela_seznam_klasifikacij[Klasifikacijska številka],8),0))="DA",_xlfn.TEXTJOIN("",TRUE,Tabela_FAW[[#This Row],[Klasifikacija_delna]],"*"),Tabela_FAW[[#This Row],[Klasifikacija_delna]])</f>
        <v>19 08 12</v>
      </c>
      <c r="F350" s="22" t="str">
        <f>INDEX(Tabela_glavno[Zbiranje EKOL],MATCH(Tabela_FAW[[#This Row],[Klasifikacija]],Tabela_glavno[Klasifikacija],0))</f>
        <v>DA</v>
      </c>
      <c r="G350" s="22" t="str">
        <f>INDEX(Tabela_glavno[Dovoljen prevzem],MATCH(Tabela_FAW[[#This Row],[Klasifikacija]],Tabela_glavno[Klasifikacija],0))</f>
        <v>DA - NI ODSTRANJEVANJA</v>
      </c>
    </row>
    <row r="351" spans="1:7" ht="12.75" customHeight="1" x14ac:dyDescent="0.2">
      <c r="A351" s="22" t="s">
        <v>2271</v>
      </c>
      <c r="B351" s="22" t="s">
        <v>2272</v>
      </c>
      <c r="C351" s="22" t="s">
        <v>2273</v>
      </c>
      <c r="D351" s="22" t="str">
        <f>_xlfn.TEXTJOIN(" ",TRUE,LEFT(Tabela_FAW[[#This Row],[ŠIFRA]],2),RIGHT(LEFT(Tabela_FAW[[#This Row],[ŠIFRA]],4),2),RIGHT(LEFT(Tabela_FAW[[#This Row],[ŠIFRA]],6),2))</f>
        <v>19 08 13</v>
      </c>
      <c r="E351" s="22" t="str" cm="1">
        <f t="array" ref="E351">IF(INDEX(Tabela_seznam_klasifikacij[NEVAREN],MATCH(Tabela_FAW[[#This Row],[Klasifikacija_delna]],LEFT(Tabela_seznam_klasifikacij[Klasifikacijska številka],8),0))="DA",_xlfn.TEXTJOIN("",TRUE,Tabela_FAW[[#This Row],[Klasifikacija_delna]],"*"),Tabela_FAW[[#This Row],[Klasifikacija_delna]])</f>
        <v>19 08 13*</v>
      </c>
      <c r="F351" s="22" t="str">
        <f>INDEX(Tabela_glavno[Zbiranje EKOL],MATCH(Tabela_FAW[[#This Row],[Klasifikacija]],Tabela_glavno[Klasifikacija],0))</f>
        <v>DA</v>
      </c>
      <c r="G351" s="22" t="str">
        <f>INDEX(Tabela_glavno[Dovoljen prevzem],MATCH(Tabela_FAW[[#This Row],[Klasifikacija]],Tabela_glavno[Klasifikacija],0))</f>
        <v>DA</v>
      </c>
    </row>
    <row r="352" spans="1:7" ht="12.75" customHeight="1" x14ac:dyDescent="0.2">
      <c r="A352" s="22" t="s">
        <v>2274</v>
      </c>
      <c r="B352" s="22" t="s">
        <v>2272</v>
      </c>
      <c r="C352" s="22" t="s">
        <v>1681</v>
      </c>
      <c r="D352" s="22" t="str">
        <f>_xlfn.TEXTJOIN(" ",TRUE,LEFT(Tabela_FAW[[#This Row],[ŠIFRA]],2),RIGHT(LEFT(Tabela_FAW[[#This Row],[ŠIFRA]],4),2),RIGHT(LEFT(Tabela_FAW[[#This Row],[ŠIFRA]],6),2))</f>
        <v>19 08 13</v>
      </c>
      <c r="E352" s="22" t="str" cm="1">
        <f t="array" ref="E352">IF(INDEX(Tabela_seznam_klasifikacij[NEVAREN],MATCH(Tabela_FAW[[#This Row],[Klasifikacija_delna]],LEFT(Tabela_seznam_klasifikacij[Klasifikacijska številka],8),0))="DA",_xlfn.TEXTJOIN("",TRUE,Tabela_FAW[[#This Row],[Klasifikacija_delna]],"*"),Tabela_FAW[[#This Row],[Klasifikacija_delna]])</f>
        <v>19 08 13*</v>
      </c>
      <c r="F352" s="22" t="str">
        <f>INDEX(Tabela_glavno[Zbiranje EKOL],MATCH(Tabela_FAW[[#This Row],[Klasifikacija]],Tabela_glavno[Klasifikacija],0))</f>
        <v>DA</v>
      </c>
      <c r="G352" s="22" t="str">
        <f>INDEX(Tabela_glavno[Dovoljen prevzem],MATCH(Tabela_FAW[[#This Row],[Klasifikacija]],Tabela_glavno[Klasifikacija],0))</f>
        <v>DA</v>
      </c>
    </row>
    <row r="353" spans="1:7" ht="12.75" customHeight="1" x14ac:dyDescent="0.2">
      <c r="A353" s="22" t="s">
        <v>2275</v>
      </c>
      <c r="B353" s="22" t="s">
        <v>2276</v>
      </c>
      <c r="C353" s="22" t="s">
        <v>2277</v>
      </c>
      <c r="D353" s="22" t="str">
        <f>_xlfn.TEXTJOIN(" ",TRUE,LEFT(Tabela_FAW[[#This Row],[ŠIFRA]],2),RIGHT(LEFT(Tabela_FAW[[#This Row],[ŠIFRA]],4),2),RIGHT(LEFT(Tabela_FAW[[#This Row],[ŠIFRA]],6),2))</f>
        <v>19 08 14</v>
      </c>
      <c r="E353" s="22" t="str" cm="1">
        <f t="array" ref="E353">IF(INDEX(Tabela_seznam_klasifikacij[NEVAREN],MATCH(Tabela_FAW[[#This Row],[Klasifikacija_delna]],LEFT(Tabela_seznam_klasifikacij[Klasifikacijska številka],8),0))="DA",_xlfn.TEXTJOIN("",TRUE,Tabela_FAW[[#This Row],[Klasifikacija_delna]],"*"),Tabela_FAW[[#This Row],[Klasifikacija_delna]])</f>
        <v>19 08 14</v>
      </c>
      <c r="F353" s="22" t="str">
        <f>INDEX(Tabela_glavno[Zbiranje EKOL],MATCH(Tabela_FAW[[#This Row],[Klasifikacija]],Tabela_glavno[Klasifikacija],0))</f>
        <v>DA</v>
      </c>
      <c r="G353" s="22" t="str">
        <f>INDEX(Tabela_glavno[Dovoljen prevzem],MATCH(Tabela_FAW[[#This Row],[Klasifikacija]],Tabela_glavno[Klasifikacija],0))</f>
        <v>DA - NI ODSTRANJEVANJA</v>
      </c>
    </row>
    <row r="354" spans="1:7" ht="12.75" customHeight="1" x14ac:dyDescent="0.2">
      <c r="A354" s="22" t="s">
        <v>2278</v>
      </c>
      <c r="B354" s="22" t="s">
        <v>1527</v>
      </c>
      <c r="C354" s="22" t="s">
        <v>1681</v>
      </c>
      <c r="D354" s="22" t="str">
        <f>_xlfn.TEXTJOIN(" ",TRUE,LEFT(Tabela_FAW[[#This Row],[ŠIFRA]],2),RIGHT(LEFT(Tabela_FAW[[#This Row],[ŠIFRA]],4),2),RIGHT(LEFT(Tabela_FAW[[#This Row],[ŠIFRA]],6),2))</f>
        <v>19 08 99</v>
      </c>
      <c r="E354" s="22" t="str" cm="1">
        <f t="array" ref="E354">IF(INDEX(Tabela_seznam_klasifikacij[NEVAREN],MATCH(Tabela_FAW[[#This Row],[Klasifikacija_delna]],LEFT(Tabela_seznam_klasifikacij[Klasifikacijska številka],8),0))="DA",_xlfn.TEXTJOIN("",TRUE,Tabela_FAW[[#This Row],[Klasifikacija_delna]],"*"),Tabela_FAW[[#This Row],[Klasifikacija_delna]])</f>
        <v>19 08 99</v>
      </c>
      <c r="F354" s="22" t="str">
        <f>INDEX(Tabela_glavno[Zbiranje EKOL],MATCH(Tabela_FAW[[#This Row],[Klasifikacija]],Tabela_glavno[Klasifikacija],0))</f>
        <v>DA</v>
      </c>
      <c r="G354" s="22" t="str">
        <f>INDEX(Tabela_glavno[Dovoljen prevzem],MATCH(Tabela_FAW[[#This Row],[Klasifikacija]],Tabela_glavno[Klasifikacija],0))</f>
        <v>DA - NI ODSTRANJEVANJA</v>
      </c>
    </row>
    <row r="355" spans="1:7" ht="12.75" customHeight="1" x14ac:dyDescent="0.2">
      <c r="A355" s="22" t="s">
        <v>2279</v>
      </c>
      <c r="B355" s="22" t="s">
        <v>1142</v>
      </c>
      <c r="C355" s="22" t="s">
        <v>1525</v>
      </c>
      <c r="D355" s="22" t="str">
        <f>_xlfn.TEXTJOIN(" ",TRUE,LEFT(Tabela_FAW[[#This Row],[ŠIFRA]],2),RIGHT(LEFT(Tabela_FAW[[#This Row],[ŠIFRA]],4),2),RIGHT(LEFT(Tabela_FAW[[#This Row],[ŠIFRA]],6),2))</f>
        <v>19 09 02</v>
      </c>
      <c r="E355" s="22" t="str" cm="1">
        <f t="array" ref="E355">IF(INDEX(Tabela_seznam_klasifikacij[NEVAREN],MATCH(Tabela_FAW[[#This Row],[Klasifikacija_delna]],LEFT(Tabela_seznam_klasifikacij[Klasifikacijska številka],8),0))="DA",_xlfn.TEXTJOIN("",TRUE,Tabela_FAW[[#This Row],[Klasifikacija_delna]],"*"),Tabela_FAW[[#This Row],[Klasifikacija_delna]])</f>
        <v>19 09 02</v>
      </c>
      <c r="F355" s="22" t="str">
        <f>INDEX(Tabela_glavno[Zbiranje EKOL],MATCH(Tabela_FAW[[#This Row],[Klasifikacija]],Tabela_glavno[Klasifikacija],0))</f>
        <v>DA</v>
      </c>
      <c r="G355" s="22" t="str">
        <f>INDEX(Tabela_glavno[Dovoljen prevzem],MATCH(Tabela_FAW[[#This Row],[Klasifikacija]],Tabela_glavno[Klasifikacija],0))</f>
        <v>DA - NI ODSTRANJEVANJA</v>
      </c>
    </row>
    <row r="356" spans="1:7" ht="12.75" customHeight="1" x14ac:dyDescent="0.2">
      <c r="A356" s="22" t="s">
        <v>2280</v>
      </c>
      <c r="B356" s="22" t="s">
        <v>1144</v>
      </c>
      <c r="C356" s="22" t="s">
        <v>2273</v>
      </c>
      <c r="D356" s="22" t="str">
        <f>_xlfn.TEXTJOIN(" ",TRUE,LEFT(Tabela_FAW[[#This Row],[ŠIFRA]],2),RIGHT(LEFT(Tabela_FAW[[#This Row],[ŠIFRA]],4),2),RIGHT(LEFT(Tabela_FAW[[#This Row],[ŠIFRA]],6),2))</f>
        <v>19 09 04</v>
      </c>
      <c r="E356" s="22" t="str" cm="1">
        <f t="array" ref="E356">IF(INDEX(Tabela_seznam_klasifikacij[NEVAREN],MATCH(Tabela_FAW[[#This Row],[Klasifikacija_delna]],LEFT(Tabela_seznam_klasifikacij[Klasifikacijska številka],8),0))="DA",_xlfn.TEXTJOIN("",TRUE,Tabela_FAW[[#This Row],[Klasifikacija_delna]],"*"),Tabela_FAW[[#This Row],[Klasifikacija_delna]])</f>
        <v>19 09 04</v>
      </c>
      <c r="F356" s="22" t="str">
        <f>INDEX(Tabela_glavno[Zbiranje EKOL],MATCH(Tabela_FAW[[#This Row],[Klasifikacija]],Tabela_glavno[Klasifikacija],0))</f>
        <v>DA</v>
      </c>
      <c r="G356" s="22" t="str">
        <f>INDEX(Tabela_glavno[Dovoljen prevzem],MATCH(Tabela_FAW[[#This Row],[Klasifikacija]],Tabela_glavno[Klasifikacija],0))</f>
        <v>DA - NI ODSTRANJEVANJA</v>
      </c>
    </row>
    <row r="357" spans="1:7" ht="12.75" customHeight="1" x14ac:dyDescent="0.2">
      <c r="A357" s="22" t="s">
        <v>2281</v>
      </c>
      <c r="B357" s="22" t="s">
        <v>2282</v>
      </c>
      <c r="C357" s="22" t="s">
        <v>2273</v>
      </c>
      <c r="D357" s="22" t="str">
        <f>_xlfn.TEXTJOIN(" ",TRUE,LEFT(Tabela_FAW[[#This Row],[ŠIFRA]],2),RIGHT(LEFT(Tabela_FAW[[#This Row],[ŠIFRA]],4),2),RIGHT(LEFT(Tabela_FAW[[#This Row],[ŠIFRA]],6),2))</f>
        <v>19 09 05</v>
      </c>
      <c r="E357" s="22" t="str" cm="1">
        <f t="array" ref="E357">IF(INDEX(Tabela_seznam_klasifikacij[NEVAREN],MATCH(Tabela_FAW[[#This Row],[Klasifikacija_delna]],LEFT(Tabela_seznam_klasifikacij[Klasifikacijska številka],8),0))="DA",_xlfn.TEXTJOIN("",TRUE,Tabela_FAW[[#This Row],[Klasifikacija_delna]],"*"),Tabela_FAW[[#This Row],[Klasifikacija_delna]])</f>
        <v>19 09 05</v>
      </c>
      <c r="F357" s="22" t="str">
        <f>INDEX(Tabela_glavno[Zbiranje EKOL],MATCH(Tabela_FAW[[#This Row],[Klasifikacija]],Tabela_glavno[Klasifikacija],0))</f>
        <v>DA</v>
      </c>
      <c r="G357" s="22" t="str">
        <f>INDEX(Tabela_glavno[Dovoljen prevzem],MATCH(Tabela_FAW[[#This Row],[Klasifikacija]],Tabela_glavno[Klasifikacija],0))</f>
        <v>DA</v>
      </c>
    </row>
    <row r="358" spans="1:7" ht="12.75" customHeight="1" x14ac:dyDescent="0.2">
      <c r="A358" s="22" t="s">
        <v>2283</v>
      </c>
      <c r="B358" s="22" t="s">
        <v>2284</v>
      </c>
      <c r="D358" s="22" t="str">
        <f>_xlfn.TEXTJOIN(" ",TRUE,LEFT(Tabela_FAW[[#This Row],[ŠIFRA]],2),RIGHT(LEFT(Tabela_FAW[[#This Row],[ŠIFRA]],4),2),RIGHT(LEFT(Tabela_FAW[[#This Row],[ŠIFRA]],6),2))</f>
        <v>19 09 06</v>
      </c>
      <c r="E358" s="22" t="str" cm="1">
        <f t="array" ref="E358">IF(INDEX(Tabela_seznam_klasifikacij[NEVAREN],MATCH(Tabela_FAW[[#This Row],[Klasifikacija_delna]],LEFT(Tabela_seznam_klasifikacij[Klasifikacijska številka],8),0))="DA",_xlfn.TEXTJOIN("",TRUE,Tabela_FAW[[#This Row],[Klasifikacija_delna]],"*"),Tabela_FAW[[#This Row],[Klasifikacija_delna]])</f>
        <v>19 09 06</v>
      </c>
      <c r="F358" s="22" t="str">
        <f>INDEX(Tabela_glavno[Zbiranje EKOL],MATCH(Tabela_FAW[[#This Row],[Klasifikacija]],Tabela_glavno[Klasifikacija],0))</f>
        <v>DA</v>
      </c>
      <c r="G358" s="22" t="str">
        <f>INDEX(Tabela_glavno[Dovoljen prevzem],MATCH(Tabela_FAW[[#This Row],[Klasifikacija]],Tabela_glavno[Klasifikacija],0))</f>
        <v>DA - NI ODSTRANJEVANJA</v>
      </c>
    </row>
    <row r="359" spans="1:7" ht="12.75" customHeight="1" x14ac:dyDescent="0.2">
      <c r="A359" s="22" t="s">
        <v>2285</v>
      </c>
      <c r="B359" s="22" t="s">
        <v>2286</v>
      </c>
      <c r="D359" s="22" t="str">
        <f>_xlfn.TEXTJOIN(" ",TRUE,LEFT(Tabela_FAW[[#This Row],[ŠIFRA]],2),RIGHT(LEFT(Tabela_FAW[[#This Row],[ŠIFRA]],4),2),RIGHT(LEFT(Tabela_FAW[[#This Row],[ŠIFRA]],6),2))</f>
        <v>19 10 05</v>
      </c>
      <c r="E359" s="22" t="str" cm="1">
        <f t="array" ref="E359">IF(INDEX(Tabela_seznam_klasifikacij[NEVAREN],MATCH(Tabela_FAW[[#This Row],[Klasifikacija_delna]],LEFT(Tabela_seznam_klasifikacij[Klasifikacijska številka],8),0))="DA",_xlfn.TEXTJOIN("",TRUE,Tabela_FAW[[#This Row],[Klasifikacija_delna]],"*"),Tabela_FAW[[#This Row],[Klasifikacija_delna]])</f>
        <v>19 10 05*</v>
      </c>
      <c r="F359" s="22" t="str">
        <f>INDEX(Tabela_glavno[Zbiranje EKOL],MATCH(Tabela_FAW[[#This Row],[Klasifikacija]],Tabela_glavno[Klasifikacija],0))</f>
        <v>DA</v>
      </c>
      <c r="G359" s="22" t="str">
        <f>INDEX(Tabela_glavno[Dovoljen prevzem],MATCH(Tabela_FAW[[#This Row],[Klasifikacija]],Tabela_glavno[Klasifikacija],0))</f>
        <v>DA - NI ODSTRANJEVANJA</v>
      </c>
    </row>
    <row r="360" spans="1:7" ht="12.75" customHeight="1" x14ac:dyDescent="0.2">
      <c r="A360" s="22" t="s">
        <v>2287</v>
      </c>
      <c r="B360" s="22" t="s">
        <v>2288</v>
      </c>
      <c r="D360" s="22" t="str">
        <f>_xlfn.TEXTJOIN(" ",TRUE,LEFT(Tabela_FAW[[#This Row],[ŠIFRA]],2),RIGHT(LEFT(Tabela_FAW[[#This Row],[ŠIFRA]],4),2),RIGHT(LEFT(Tabela_FAW[[#This Row],[ŠIFRA]],6),2))</f>
        <v>19 12 01</v>
      </c>
      <c r="E360" s="22" t="str" cm="1">
        <f t="array" ref="E360">IF(INDEX(Tabela_seznam_klasifikacij[NEVAREN],MATCH(Tabela_FAW[[#This Row],[Klasifikacija_delna]],LEFT(Tabela_seznam_klasifikacij[Klasifikacijska številka],8),0))="DA",_xlfn.TEXTJOIN("",TRUE,Tabela_FAW[[#This Row],[Klasifikacija_delna]],"*"),Tabela_FAW[[#This Row],[Klasifikacija_delna]])</f>
        <v>19 12 01</v>
      </c>
      <c r="F360" s="22" t="str">
        <f>INDEX(Tabela_glavno[Zbiranje EKOL],MATCH(Tabela_FAW[[#This Row],[Klasifikacija]],Tabela_glavno[Klasifikacija],0))</f>
        <v>DA</v>
      </c>
      <c r="G360" s="22" t="str">
        <f>INDEX(Tabela_glavno[Dovoljen prevzem],MATCH(Tabela_FAW[[#This Row],[Klasifikacija]],Tabela_glavno[Klasifikacija],0))</f>
        <v>DA - NI ODSTRANJEVANJA</v>
      </c>
    </row>
    <row r="361" spans="1:7" ht="12.75" customHeight="1" x14ac:dyDescent="0.2">
      <c r="A361" s="22" t="s">
        <v>2289</v>
      </c>
      <c r="B361" s="22" t="s">
        <v>2288</v>
      </c>
      <c r="C361" s="22" t="s">
        <v>2290</v>
      </c>
      <c r="D361" s="22" t="str">
        <f>_xlfn.TEXTJOIN(" ",TRUE,LEFT(Tabela_FAW[[#This Row],[ŠIFRA]],2),RIGHT(LEFT(Tabela_FAW[[#This Row],[ŠIFRA]],4),2),RIGHT(LEFT(Tabela_FAW[[#This Row],[ŠIFRA]],6),2))</f>
        <v>19 12 01</v>
      </c>
      <c r="E361" s="22" t="str" cm="1">
        <f t="array" ref="E361">IF(INDEX(Tabela_seznam_klasifikacij[NEVAREN],MATCH(Tabela_FAW[[#This Row],[Klasifikacija_delna]],LEFT(Tabela_seznam_klasifikacij[Klasifikacijska številka],8),0))="DA",_xlfn.TEXTJOIN("",TRUE,Tabela_FAW[[#This Row],[Klasifikacija_delna]],"*"),Tabela_FAW[[#This Row],[Klasifikacija_delna]])</f>
        <v>19 12 01</v>
      </c>
      <c r="F361" s="22" t="str">
        <f>INDEX(Tabela_glavno[Zbiranje EKOL],MATCH(Tabela_FAW[[#This Row],[Klasifikacija]],Tabela_glavno[Klasifikacija],0))</f>
        <v>DA</v>
      </c>
      <c r="G361" s="22" t="str">
        <f>INDEX(Tabela_glavno[Dovoljen prevzem],MATCH(Tabela_FAW[[#This Row],[Klasifikacija]],Tabela_glavno[Klasifikacija],0))</f>
        <v>DA - NI ODSTRANJEVANJA</v>
      </c>
    </row>
    <row r="362" spans="1:7" ht="12.75" customHeight="1" x14ac:dyDescent="0.2">
      <c r="A362" s="22" t="s">
        <v>2291</v>
      </c>
      <c r="B362" s="22" t="s">
        <v>986</v>
      </c>
      <c r="C362" s="22" t="s">
        <v>2292</v>
      </c>
      <c r="D362" s="22" t="str">
        <f>_xlfn.TEXTJOIN(" ",TRUE,LEFT(Tabela_FAW[[#This Row],[ŠIFRA]],2),RIGHT(LEFT(Tabela_FAW[[#This Row],[ŠIFRA]],4),2),RIGHT(LEFT(Tabela_FAW[[#This Row],[ŠIFRA]],6),2))</f>
        <v>19 12 02</v>
      </c>
      <c r="E362" s="22" t="str" cm="1">
        <f t="array" ref="E362">IF(INDEX(Tabela_seznam_klasifikacij[NEVAREN],MATCH(Tabela_FAW[[#This Row],[Klasifikacija_delna]],LEFT(Tabela_seznam_klasifikacij[Klasifikacijska številka],8),0))="DA",_xlfn.TEXTJOIN("",TRUE,Tabela_FAW[[#This Row],[Klasifikacija_delna]],"*"),Tabela_FAW[[#This Row],[Klasifikacija_delna]])</f>
        <v>19 12 02</v>
      </c>
      <c r="F362" s="22" t="str">
        <f>INDEX(Tabela_glavno[Zbiranje EKOL],MATCH(Tabela_FAW[[#This Row],[Klasifikacija]],Tabela_glavno[Klasifikacija],0))</f>
        <v>DA</v>
      </c>
      <c r="G362" s="22" t="str">
        <f>INDEX(Tabela_glavno[Dovoljen prevzem],MATCH(Tabela_FAW[[#This Row],[Klasifikacija]],Tabela_glavno[Klasifikacija],0))</f>
        <v>DA</v>
      </c>
    </row>
    <row r="363" spans="1:7" ht="12.75" customHeight="1" x14ac:dyDescent="0.2">
      <c r="A363" s="22" t="s">
        <v>2293</v>
      </c>
      <c r="B363" s="22" t="s">
        <v>987</v>
      </c>
      <c r="C363" s="22" t="s">
        <v>2294</v>
      </c>
      <c r="D363" s="22" t="str">
        <f>_xlfn.TEXTJOIN(" ",TRUE,LEFT(Tabela_FAW[[#This Row],[ŠIFRA]],2),RIGHT(LEFT(Tabela_FAW[[#This Row],[ŠIFRA]],4),2),RIGHT(LEFT(Tabela_FAW[[#This Row],[ŠIFRA]],6),2))</f>
        <v>19 12 03</v>
      </c>
      <c r="E363" s="22" t="str" cm="1">
        <f t="array" ref="E363">IF(INDEX(Tabela_seznam_klasifikacij[NEVAREN],MATCH(Tabela_FAW[[#This Row],[Klasifikacija_delna]],LEFT(Tabela_seznam_klasifikacij[Klasifikacijska številka],8),0))="DA",_xlfn.TEXTJOIN("",TRUE,Tabela_FAW[[#This Row],[Klasifikacija_delna]],"*"),Tabela_FAW[[#This Row],[Klasifikacija_delna]])</f>
        <v>19 12 03</v>
      </c>
      <c r="F363" s="22" t="str">
        <f>INDEX(Tabela_glavno[Zbiranje EKOL],MATCH(Tabela_FAW[[#This Row],[Klasifikacija]],Tabela_glavno[Klasifikacija],0))</f>
        <v>DA</v>
      </c>
      <c r="G363" s="22" t="str">
        <f>INDEX(Tabela_glavno[Dovoljen prevzem],MATCH(Tabela_FAW[[#This Row],[Klasifikacija]],Tabela_glavno[Klasifikacija],0))</f>
        <v>DA - NI ODSTRANJEVANJA</v>
      </c>
    </row>
    <row r="364" spans="1:7" ht="12.75" customHeight="1" x14ac:dyDescent="0.2">
      <c r="A364" s="22" t="s">
        <v>2295</v>
      </c>
      <c r="B364" s="22" t="s">
        <v>2296</v>
      </c>
      <c r="C364" s="22" t="s">
        <v>2297</v>
      </c>
      <c r="D364" s="22" t="str">
        <f>_xlfn.TEXTJOIN(" ",TRUE,LEFT(Tabela_FAW[[#This Row],[ŠIFRA]],2),RIGHT(LEFT(Tabela_FAW[[#This Row],[ŠIFRA]],4),2),RIGHT(LEFT(Tabela_FAW[[#This Row],[ŠIFRA]],6),2))</f>
        <v>19 12 04</v>
      </c>
      <c r="E364" s="22" t="str" cm="1">
        <f t="array" ref="E364">IF(INDEX(Tabela_seznam_klasifikacij[NEVAREN],MATCH(Tabela_FAW[[#This Row],[Klasifikacija_delna]],LEFT(Tabela_seznam_klasifikacij[Klasifikacijska številka],8),0))="DA",_xlfn.TEXTJOIN("",TRUE,Tabela_FAW[[#This Row],[Klasifikacija_delna]],"*"),Tabela_FAW[[#This Row],[Klasifikacija_delna]])</f>
        <v>19 12 04</v>
      </c>
      <c r="F364" s="22" t="str">
        <f>INDEX(Tabela_glavno[Zbiranje EKOL],MATCH(Tabela_FAW[[#This Row],[Klasifikacija]],Tabela_glavno[Klasifikacija],0))</f>
        <v>DA</v>
      </c>
      <c r="G364" s="22" t="str">
        <f>INDEX(Tabela_glavno[Dovoljen prevzem],MATCH(Tabela_FAW[[#This Row],[Klasifikacija]],Tabela_glavno[Klasifikacija],0))</f>
        <v>DA</v>
      </c>
    </row>
    <row r="365" spans="1:7" ht="12.75" customHeight="1" x14ac:dyDescent="0.2">
      <c r="A365" s="22" t="s">
        <v>2298</v>
      </c>
      <c r="B365" s="22" t="s">
        <v>2299</v>
      </c>
      <c r="C365" s="22" t="s">
        <v>1515</v>
      </c>
      <c r="D365" s="22" t="str">
        <f>_xlfn.TEXTJOIN(" ",TRUE,LEFT(Tabela_FAW[[#This Row],[ŠIFRA]],2),RIGHT(LEFT(Tabela_FAW[[#This Row],[ŠIFRA]],4),2),RIGHT(LEFT(Tabela_FAW[[#This Row],[ŠIFRA]],6),2))</f>
        <v>19 12 06</v>
      </c>
      <c r="E365" s="22" t="str" cm="1">
        <f t="array" ref="E365">IF(INDEX(Tabela_seznam_klasifikacij[NEVAREN],MATCH(Tabela_FAW[[#This Row],[Klasifikacija_delna]],LEFT(Tabela_seznam_klasifikacij[Klasifikacijska številka],8),0))="DA",_xlfn.TEXTJOIN("",TRUE,Tabela_FAW[[#This Row],[Klasifikacija_delna]],"*"),Tabela_FAW[[#This Row],[Klasifikacija_delna]])</f>
        <v>19 12 06*</v>
      </c>
      <c r="F365" s="22" t="str">
        <f>INDEX(Tabela_glavno[Zbiranje EKOL],MATCH(Tabela_FAW[[#This Row],[Klasifikacija]],Tabela_glavno[Klasifikacija],0))</f>
        <v>DA</v>
      </c>
      <c r="G365" s="22" t="str">
        <f>INDEX(Tabela_glavno[Dovoljen prevzem],MATCH(Tabela_FAW[[#This Row],[Klasifikacija]],Tabela_glavno[Klasifikacija],0))</f>
        <v>DA - NI ODSTRANJEVANJA</v>
      </c>
    </row>
    <row r="366" spans="1:7" ht="12.75" customHeight="1" x14ac:dyDescent="0.2">
      <c r="A366" s="22" t="s">
        <v>2300</v>
      </c>
      <c r="B366" s="22" t="s">
        <v>1160</v>
      </c>
      <c r="C366" s="22" t="s">
        <v>2301</v>
      </c>
      <c r="D366" s="22" t="str">
        <f>_xlfn.TEXTJOIN(" ",TRUE,LEFT(Tabela_FAW[[#This Row],[ŠIFRA]],2),RIGHT(LEFT(Tabela_FAW[[#This Row],[ŠIFRA]],4),2),RIGHT(LEFT(Tabela_FAW[[#This Row],[ŠIFRA]],6),2))</f>
        <v>19 12 07</v>
      </c>
      <c r="E366" s="22" t="str" cm="1">
        <f t="array" ref="E366">IF(INDEX(Tabela_seznam_klasifikacij[NEVAREN],MATCH(Tabela_FAW[[#This Row],[Klasifikacija_delna]],LEFT(Tabela_seznam_klasifikacij[Klasifikacijska številka],8),0))="DA",_xlfn.TEXTJOIN("",TRUE,Tabela_FAW[[#This Row],[Klasifikacija_delna]],"*"),Tabela_FAW[[#This Row],[Klasifikacija_delna]])</f>
        <v>19 12 07</v>
      </c>
      <c r="F366" s="22" t="str">
        <f>INDEX(Tabela_glavno[Zbiranje EKOL],MATCH(Tabela_FAW[[#This Row],[Klasifikacija]],Tabela_glavno[Klasifikacija],0))</f>
        <v>DA</v>
      </c>
      <c r="G366" s="22" t="str">
        <f>INDEX(Tabela_glavno[Dovoljen prevzem],MATCH(Tabela_FAW[[#This Row],[Klasifikacija]],Tabela_glavno[Klasifikacija],0))</f>
        <v>DA - NI ODSTRANJEVANJA</v>
      </c>
    </row>
    <row r="367" spans="1:7" ht="12.75" customHeight="1" x14ac:dyDescent="0.2">
      <c r="A367" s="22" t="s">
        <v>2302</v>
      </c>
      <c r="B367" s="22" t="s">
        <v>1161</v>
      </c>
      <c r="C367" s="22" t="s">
        <v>1681</v>
      </c>
      <c r="D367" s="22" t="str">
        <f>_xlfn.TEXTJOIN(" ",TRUE,LEFT(Tabela_FAW[[#This Row],[ŠIFRA]],2),RIGHT(LEFT(Tabela_FAW[[#This Row],[ŠIFRA]],4),2),RIGHT(LEFT(Tabela_FAW[[#This Row],[ŠIFRA]],6),2))</f>
        <v>19 12 08</v>
      </c>
      <c r="E367" s="22" t="str" cm="1">
        <f t="array" ref="E367">IF(INDEX(Tabela_seznam_klasifikacij[NEVAREN],MATCH(Tabela_FAW[[#This Row],[Klasifikacija_delna]],LEFT(Tabela_seznam_klasifikacij[Klasifikacijska številka],8),0))="DA",_xlfn.TEXTJOIN("",TRUE,Tabela_FAW[[#This Row],[Klasifikacija_delna]],"*"),Tabela_FAW[[#This Row],[Klasifikacija_delna]])</f>
        <v>19 12 08</v>
      </c>
      <c r="F367" s="22" t="str">
        <f>INDEX(Tabela_glavno[Zbiranje EKOL],MATCH(Tabela_FAW[[#This Row],[Klasifikacija]],Tabela_glavno[Klasifikacija],0))</f>
        <v>DA</v>
      </c>
      <c r="G367" s="22" t="str">
        <f>INDEX(Tabela_glavno[Dovoljen prevzem],MATCH(Tabela_FAW[[#This Row],[Klasifikacija]],Tabela_glavno[Klasifikacija],0))</f>
        <v>DA - NI ODSTRANJEVANJA</v>
      </c>
    </row>
    <row r="368" spans="1:7" ht="12.75" customHeight="1" x14ac:dyDescent="0.2">
      <c r="A368" s="22" t="s">
        <v>2303</v>
      </c>
      <c r="B368" s="22" t="s">
        <v>2304</v>
      </c>
      <c r="D368" s="22" t="str">
        <f>_xlfn.TEXTJOIN(" ",TRUE,LEFT(Tabela_FAW[[#This Row],[ŠIFRA]],2),RIGHT(LEFT(Tabela_FAW[[#This Row],[ŠIFRA]],4),2),RIGHT(LEFT(Tabela_FAW[[#This Row],[ŠIFRA]],6),2))</f>
        <v>19 12 09</v>
      </c>
      <c r="E368" s="22" t="str" cm="1">
        <f t="array" ref="E368">IF(INDEX(Tabela_seznam_klasifikacij[NEVAREN],MATCH(Tabela_FAW[[#This Row],[Klasifikacija_delna]],LEFT(Tabela_seznam_klasifikacij[Klasifikacijska številka],8),0))="DA",_xlfn.TEXTJOIN("",TRUE,Tabela_FAW[[#This Row],[Klasifikacija_delna]],"*"),Tabela_FAW[[#This Row],[Klasifikacija_delna]])</f>
        <v>19 12 09</v>
      </c>
      <c r="F368" s="22" t="str">
        <f>INDEX(Tabela_glavno[Zbiranje EKOL],MATCH(Tabela_FAW[[#This Row],[Klasifikacija]],Tabela_glavno[Klasifikacija],0))</f>
        <v>DA</v>
      </c>
      <c r="G368" s="22" t="str">
        <f>INDEX(Tabela_glavno[Dovoljen prevzem],MATCH(Tabela_FAW[[#This Row],[Klasifikacija]],Tabela_glavno[Klasifikacija],0))</f>
        <v>DA - NI ODSTRANJEVANJA</v>
      </c>
    </row>
    <row r="369" spans="1:7" ht="12.75" customHeight="1" x14ac:dyDescent="0.2">
      <c r="A369" s="22" t="s">
        <v>2305</v>
      </c>
      <c r="B369" s="22" t="s">
        <v>2306</v>
      </c>
      <c r="C369" s="22" t="s">
        <v>2307</v>
      </c>
      <c r="D369" s="22" t="str">
        <f>_xlfn.TEXTJOIN(" ",TRUE,LEFT(Tabela_FAW[[#This Row],[ŠIFRA]],2),RIGHT(LEFT(Tabela_FAW[[#This Row],[ŠIFRA]],4),2),RIGHT(LEFT(Tabela_FAW[[#This Row],[ŠIFRA]],6),2))</f>
        <v>19 12 10</v>
      </c>
      <c r="E369" s="22" t="str" cm="1">
        <f t="array" ref="E369">IF(INDEX(Tabela_seznam_klasifikacij[NEVAREN],MATCH(Tabela_FAW[[#This Row],[Klasifikacija_delna]],LEFT(Tabela_seznam_klasifikacij[Klasifikacijska številka],8),0))="DA",_xlfn.TEXTJOIN("",TRUE,Tabela_FAW[[#This Row],[Klasifikacija_delna]],"*"),Tabela_FAW[[#This Row],[Klasifikacija_delna]])</f>
        <v>19 12 10</v>
      </c>
      <c r="F369" s="22" t="str">
        <f>INDEX(Tabela_glavno[Zbiranje EKOL],MATCH(Tabela_FAW[[#This Row],[Klasifikacija]],Tabela_glavno[Klasifikacija],0))</f>
        <v>NE</v>
      </c>
      <c r="G369" s="22" t="str">
        <f>INDEX(Tabela_glavno[Dovoljen prevzem],MATCH(Tabela_FAW[[#This Row],[Klasifikacija]],Tabela_glavno[Klasifikacija],0))</f>
        <v>NE</v>
      </c>
    </row>
    <row r="370" spans="1:7" ht="12.75" customHeight="1" x14ac:dyDescent="0.2">
      <c r="A370" s="22" t="s">
        <v>2308</v>
      </c>
      <c r="B370" s="22" t="s">
        <v>2309</v>
      </c>
      <c r="C370" s="22" t="s">
        <v>1515</v>
      </c>
      <c r="D370" s="22" t="str">
        <f>_xlfn.TEXTJOIN(" ",TRUE,LEFT(Tabela_FAW[[#This Row],[ŠIFRA]],2),RIGHT(LEFT(Tabela_FAW[[#This Row],[ŠIFRA]],4),2),RIGHT(LEFT(Tabela_FAW[[#This Row],[ŠIFRA]],6),2))</f>
        <v>19 12 11</v>
      </c>
      <c r="E370" s="22" t="str" cm="1">
        <f t="array" ref="E370">IF(INDEX(Tabela_seznam_klasifikacij[NEVAREN],MATCH(Tabela_FAW[[#This Row],[Klasifikacija_delna]],LEFT(Tabela_seznam_klasifikacij[Klasifikacijska številka],8),0))="DA",_xlfn.TEXTJOIN("",TRUE,Tabela_FAW[[#This Row],[Klasifikacija_delna]],"*"),Tabela_FAW[[#This Row],[Klasifikacija_delna]])</f>
        <v>19 12 11*</v>
      </c>
      <c r="F370" s="22" t="str">
        <f>INDEX(Tabela_glavno[Zbiranje EKOL],MATCH(Tabela_FAW[[#This Row],[Klasifikacija]],Tabela_glavno[Klasifikacija],0))</f>
        <v>DA</v>
      </c>
      <c r="G370" s="22" t="str">
        <f>INDEX(Tabela_glavno[Dovoljen prevzem],MATCH(Tabela_FAW[[#This Row],[Klasifikacija]],Tabela_glavno[Klasifikacija],0))</f>
        <v>DA</v>
      </c>
    </row>
    <row r="371" spans="1:7" ht="12.75" customHeight="1" x14ac:dyDescent="0.2">
      <c r="A371" s="22" t="s">
        <v>2310</v>
      </c>
      <c r="B371" s="22" t="s">
        <v>2311</v>
      </c>
      <c r="D371" s="22" t="str">
        <f>_xlfn.TEXTJOIN(" ",TRUE,LEFT(Tabela_FAW[[#This Row],[ŠIFRA]],2),RIGHT(LEFT(Tabela_FAW[[#This Row],[ŠIFRA]],4),2),RIGHT(LEFT(Tabela_FAW[[#This Row],[ŠIFRA]],6),2))</f>
        <v>19 12 12</v>
      </c>
      <c r="E371" s="22" t="str" cm="1">
        <f t="array" ref="E371">IF(INDEX(Tabela_seznam_klasifikacij[NEVAREN],MATCH(Tabela_FAW[[#This Row],[Klasifikacija_delna]],LEFT(Tabela_seznam_klasifikacij[Klasifikacijska številka],8),0))="DA",_xlfn.TEXTJOIN("",TRUE,Tabela_FAW[[#This Row],[Klasifikacija_delna]],"*"),Tabela_FAW[[#This Row],[Klasifikacija_delna]])</f>
        <v>19 12 12</v>
      </c>
      <c r="F371" s="22" t="str">
        <f>INDEX(Tabela_glavno[Zbiranje EKOL],MATCH(Tabela_FAW[[#This Row],[Klasifikacija]],Tabela_glavno[Klasifikacija],0))</f>
        <v>DA</v>
      </c>
      <c r="G371" s="22" t="str">
        <f>INDEX(Tabela_glavno[Dovoljen prevzem],MATCH(Tabela_FAW[[#This Row],[Klasifikacija]],Tabela_glavno[Klasifikacija],0))</f>
        <v>DA - NI ODSTRANJEVANJA</v>
      </c>
    </row>
    <row r="372" spans="1:7" ht="12.75" customHeight="1" x14ac:dyDescent="0.2">
      <c r="A372" s="22" t="s">
        <v>2312</v>
      </c>
      <c r="B372" s="22" t="s">
        <v>2313</v>
      </c>
      <c r="D372" s="22" t="str">
        <f>_xlfn.TEXTJOIN(" ",TRUE,LEFT(Tabela_FAW[[#This Row],[ŠIFRA]],2),RIGHT(LEFT(Tabela_FAW[[#This Row],[ŠIFRA]],4),2),RIGHT(LEFT(Tabela_FAW[[#This Row],[ŠIFRA]],6),2))</f>
        <v>19 13 01</v>
      </c>
      <c r="E372" s="22" t="str" cm="1">
        <f t="array" ref="E372">IF(INDEX(Tabela_seznam_klasifikacij[NEVAREN],MATCH(Tabela_FAW[[#This Row],[Klasifikacija_delna]],LEFT(Tabela_seznam_klasifikacij[Klasifikacijska številka],8),0))="DA",_xlfn.TEXTJOIN("",TRUE,Tabela_FAW[[#This Row],[Klasifikacija_delna]],"*"),Tabela_FAW[[#This Row],[Klasifikacija_delna]])</f>
        <v>19 13 01*</v>
      </c>
      <c r="F372" s="22" t="str">
        <f>INDEX(Tabela_glavno[Zbiranje EKOL],MATCH(Tabela_FAW[[#This Row],[Klasifikacija]],Tabela_glavno[Klasifikacija],0))</f>
        <v>DA</v>
      </c>
      <c r="G372" s="22" t="str">
        <f>INDEX(Tabela_glavno[Dovoljen prevzem],MATCH(Tabela_FAW[[#This Row],[Klasifikacija]],Tabela_glavno[Klasifikacija],0))</f>
        <v>DA - NI ODSTRANJEVANJA</v>
      </c>
    </row>
    <row r="373" spans="1:7" ht="12.75" customHeight="1" x14ac:dyDescent="0.2">
      <c r="A373" s="22" t="s">
        <v>2314</v>
      </c>
      <c r="B373" s="22" t="s">
        <v>2315</v>
      </c>
      <c r="D373" s="22" t="str">
        <f>_xlfn.TEXTJOIN(" ",TRUE,LEFT(Tabela_FAW[[#This Row],[ŠIFRA]],2),RIGHT(LEFT(Tabela_FAW[[#This Row],[ŠIFRA]],4),2),RIGHT(LEFT(Tabela_FAW[[#This Row],[ŠIFRA]],6),2))</f>
        <v>19 13 07</v>
      </c>
      <c r="E373" s="22" t="str" cm="1">
        <f t="array" ref="E373">IF(INDEX(Tabela_seznam_klasifikacij[NEVAREN],MATCH(Tabela_FAW[[#This Row],[Klasifikacija_delna]],LEFT(Tabela_seznam_klasifikacij[Klasifikacijska številka],8),0))="DA",_xlfn.TEXTJOIN("",TRUE,Tabela_FAW[[#This Row],[Klasifikacija_delna]],"*"),Tabela_FAW[[#This Row],[Klasifikacija_delna]])</f>
        <v>19 13 07*</v>
      </c>
      <c r="F373" s="22" t="str">
        <f>INDEX(Tabela_glavno[Zbiranje EKOL],MATCH(Tabela_FAW[[#This Row],[Klasifikacija]],Tabela_glavno[Klasifikacija],0))</f>
        <v>DA</v>
      </c>
      <c r="G373" s="22" t="str">
        <f>INDEX(Tabela_glavno[Dovoljen prevzem],MATCH(Tabela_FAW[[#This Row],[Klasifikacija]],Tabela_glavno[Klasifikacija],0))</f>
        <v>DA - NI ODSTRANJEVANJA</v>
      </c>
    </row>
    <row r="374" spans="1:7" ht="12.75" customHeight="1" x14ac:dyDescent="0.2">
      <c r="A374" s="22" t="s">
        <v>2316</v>
      </c>
      <c r="B374" s="22" t="s">
        <v>2317</v>
      </c>
      <c r="C374" s="22" t="s">
        <v>1934</v>
      </c>
      <c r="D374" s="22" t="str">
        <f>_xlfn.TEXTJOIN(" ",TRUE,LEFT(Tabela_FAW[[#This Row],[ŠIFRA]],2),RIGHT(LEFT(Tabela_FAW[[#This Row],[ŠIFRA]],4),2),RIGHT(LEFT(Tabela_FAW[[#This Row],[ŠIFRA]],6),2))</f>
        <v>20 01 08</v>
      </c>
      <c r="E374" s="22" t="str" cm="1">
        <f t="array" ref="E374">IF(INDEX(Tabela_seznam_klasifikacij[NEVAREN],MATCH(Tabela_FAW[[#This Row],[Klasifikacija_delna]],LEFT(Tabela_seznam_klasifikacij[Klasifikacijska številka],8),0))="DA",_xlfn.TEXTJOIN("",TRUE,Tabela_FAW[[#This Row],[Klasifikacija_delna]],"*"),Tabela_FAW[[#This Row],[Klasifikacija_delna]])</f>
        <v>20 01 08</v>
      </c>
      <c r="F374" s="22" t="str">
        <f>INDEX(Tabela_glavno[Zbiranje EKOL],MATCH(Tabela_FAW[[#This Row],[Klasifikacija]],Tabela_glavno[Klasifikacija],0))</f>
        <v>NE</v>
      </c>
      <c r="G374" s="22" t="str">
        <f>INDEX(Tabela_glavno[Dovoljen prevzem],MATCH(Tabela_FAW[[#This Row],[Klasifikacija]],Tabela_glavno[Klasifikacija],0))</f>
        <v>NE</v>
      </c>
    </row>
    <row r="375" spans="1:7" ht="12.75" customHeight="1" x14ac:dyDescent="0.2">
      <c r="A375" s="22" t="s">
        <v>2318</v>
      </c>
      <c r="B375" s="22" t="s">
        <v>2319</v>
      </c>
      <c r="D375" s="22" t="str">
        <f>_xlfn.TEXTJOIN(" ",TRUE,LEFT(Tabela_FAW[[#This Row],[ŠIFRA]],2),RIGHT(LEFT(Tabela_FAW[[#This Row],[ŠIFRA]],4),2),RIGHT(LEFT(Tabela_FAW[[#This Row],[ŠIFRA]],6),2))</f>
        <v>20 01 08</v>
      </c>
      <c r="E375" s="22" t="str" cm="1">
        <f t="array" ref="E375">IF(INDEX(Tabela_seznam_klasifikacij[NEVAREN],MATCH(Tabela_FAW[[#This Row],[Klasifikacija_delna]],LEFT(Tabela_seznam_klasifikacij[Klasifikacijska številka],8),0))="DA",_xlfn.TEXTJOIN("",TRUE,Tabela_FAW[[#This Row],[Klasifikacija_delna]],"*"),Tabela_FAW[[#This Row],[Klasifikacija_delna]])</f>
        <v>20 01 08</v>
      </c>
      <c r="F375" s="22" t="str">
        <f>INDEX(Tabela_glavno[Zbiranje EKOL],MATCH(Tabela_FAW[[#This Row],[Klasifikacija]],Tabela_glavno[Klasifikacija],0))</f>
        <v>NE</v>
      </c>
      <c r="G375" s="22" t="str">
        <f>INDEX(Tabela_glavno[Dovoljen prevzem],MATCH(Tabela_FAW[[#This Row],[Klasifikacija]],Tabela_glavno[Klasifikacija],0))</f>
        <v>NE</v>
      </c>
    </row>
    <row r="376" spans="1:7" ht="12.75" customHeight="1" x14ac:dyDescent="0.2">
      <c r="A376" s="22" t="s">
        <v>2320</v>
      </c>
      <c r="B376" s="22" t="s">
        <v>1161</v>
      </c>
      <c r="C376" s="22" t="s">
        <v>1515</v>
      </c>
      <c r="D376" s="22" t="str">
        <f>_xlfn.TEXTJOIN(" ",TRUE,LEFT(Tabela_FAW[[#This Row],[ŠIFRA]],2),RIGHT(LEFT(Tabela_FAW[[#This Row],[ŠIFRA]],4),2),RIGHT(LEFT(Tabela_FAW[[#This Row],[ŠIFRA]],6),2))</f>
        <v>20 01 11</v>
      </c>
      <c r="E376" s="22" t="str" cm="1">
        <f t="array" ref="E376">IF(INDEX(Tabela_seznam_klasifikacij[NEVAREN],MATCH(Tabela_FAW[[#This Row],[Klasifikacija_delna]],LEFT(Tabela_seznam_klasifikacij[Klasifikacijska številka],8),0))="DA",_xlfn.TEXTJOIN("",TRUE,Tabela_FAW[[#This Row],[Klasifikacija_delna]],"*"),Tabela_FAW[[#This Row],[Klasifikacija_delna]])</f>
        <v>20 01 11</v>
      </c>
      <c r="F376" s="22" t="str">
        <f>INDEX(Tabela_glavno[Zbiranje EKOL],MATCH(Tabela_FAW[[#This Row],[Klasifikacija]],Tabela_glavno[Klasifikacija],0))</f>
        <v>NE</v>
      </c>
      <c r="G376" s="22" t="str">
        <f>INDEX(Tabela_glavno[Dovoljen prevzem],MATCH(Tabela_FAW[[#This Row],[Klasifikacija]],Tabela_glavno[Klasifikacija],0))</f>
        <v>NE</v>
      </c>
    </row>
    <row r="377" spans="1:7" ht="12.75" customHeight="1" x14ac:dyDescent="0.2">
      <c r="A377" s="22" t="s">
        <v>2321</v>
      </c>
      <c r="B377" s="22" t="s">
        <v>2322</v>
      </c>
      <c r="C377" s="22" t="s">
        <v>2323</v>
      </c>
      <c r="D377" s="22" t="str">
        <f>_xlfn.TEXTJOIN(" ",TRUE,LEFT(Tabela_FAW[[#This Row],[ŠIFRA]],2),RIGHT(LEFT(Tabela_FAW[[#This Row],[ŠIFRA]],4),2),RIGHT(LEFT(Tabela_FAW[[#This Row],[ŠIFRA]],6),2))</f>
        <v>20 01 13</v>
      </c>
      <c r="E377" s="22" t="str" cm="1">
        <f t="array" ref="E377">IF(INDEX(Tabela_seznam_klasifikacij[NEVAREN],MATCH(Tabela_FAW[[#This Row],[Klasifikacija_delna]],LEFT(Tabela_seznam_klasifikacij[Klasifikacijska številka],8),0))="DA",_xlfn.TEXTJOIN("",TRUE,Tabela_FAW[[#This Row],[Klasifikacija_delna]],"*"),Tabela_FAW[[#This Row],[Klasifikacija_delna]])</f>
        <v>20 01 13*</v>
      </c>
      <c r="F377" s="22" t="str">
        <f>INDEX(Tabela_glavno[Zbiranje EKOL],MATCH(Tabela_FAW[[#This Row],[Klasifikacija]],Tabela_glavno[Klasifikacija],0))</f>
        <v>NE</v>
      </c>
      <c r="G377" s="22" t="str">
        <f>INDEX(Tabela_glavno[Dovoljen prevzem],MATCH(Tabela_FAW[[#This Row],[Klasifikacija]],Tabela_glavno[Klasifikacija],0))</f>
        <v>DA - NI ODSTRANJEVANJA</v>
      </c>
    </row>
    <row r="378" spans="1:7" ht="12.75" customHeight="1" x14ac:dyDescent="0.2">
      <c r="A378" s="22" t="s">
        <v>2324</v>
      </c>
      <c r="B378" s="22" t="s">
        <v>2325</v>
      </c>
      <c r="C378" s="22" t="s">
        <v>1934</v>
      </c>
      <c r="D378" s="22" t="str">
        <f>_xlfn.TEXTJOIN(" ",TRUE,LEFT(Tabela_FAW[[#This Row],[ŠIFRA]],2),RIGHT(LEFT(Tabela_FAW[[#This Row],[ŠIFRA]],4),2),RIGHT(LEFT(Tabela_FAW[[#This Row],[ŠIFRA]],6),2))</f>
        <v>20 01 14</v>
      </c>
      <c r="E378" s="22" t="str" cm="1">
        <f t="array" ref="E378">IF(INDEX(Tabela_seznam_klasifikacij[NEVAREN],MATCH(Tabela_FAW[[#This Row],[Klasifikacija_delna]],LEFT(Tabela_seznam_klasifikacij[Klasifikacijska številka],8),0))="DA",_xlfn.TEXTJOIN("",TRUE,Tabela_FAW[[#This Row],[Klasifikacija_delna]],"*"),Tabela_FAW[[#This Row],[Klasifikacija_delna]])</f>
        <v>20 01 14*</v>
      </c>
      <c r="F378" s="22" t="str">
        <f>INDEX(Tabela_glavno[Zbiranje EKOL],MATCH(Tabela_FAW[[#This Row],[Klasifikacija]],Tabela_glavno[Klasifikacija],0))</f>
        <v>NE</v>
      </c>
      <c r="G378" s="22" t="str">
        <f>INDEX(Tabela_glavno[Dovoljen prevzem],MATCH(Tabela_FAW[[#This Row],[Klasifikacija]],Tabela_glavno[Klasifikacija],0))</f>
        <v>NE</v>
      </c>
    </row>
    <row r="379" spans="1:7" ht="12.75" customHeight="1" x14ac:dyDescent="0.2">
      <c r="A379" s="22" t="s">
        <v>2326</v>
      </c>
      <c r="B379" s="22" t="s">
        <v>2327</v>
      </c>
      <c r="D379" s="22" t="str">
        <f>_xlfn.TEXTJOIN(" ",TRUE,LEFT(Tabela_FAW[[#This Row],[ŠIFRA]],2),RIGHT(LEFT(Tabela_FAW[[#This Row],[ŠIFRA]],4),2),RIGHT(LEFT(Tabela_FAW[[#This Row],[ŠIFRA]],6),2))</f>
        <v>20 01 19</v>
      </c>
      <c r="E379" s="22" t="str" cm="1">
        <f t="array" ref="E379">IF(INDEX(Tabela_seznam_klasifikacij[NEVAREN],MATCH(Tabela_FAW[[#This Row],[Klasifikacija_delna]],LEFT(Tabela_seznam_klasifikacij[Klasifikacijska številka],8),0))="DA",_xlfn.TEXTJOIN("",TRUE,Tabela_FAW[[#This Row],[Klasifikacija_delna]],"*"),Tabela_FAW[[#This Row],[Klasifikacija_delna]])</f>
        <v>20 01 19*</v>
      </c>
      <c r="F379" s="22" t="str">
        <f>INDEX(Tabela_glavno[Zbiranje EKOL],MATCH(Tabela_FAW[[#This Row],[Klasifikacija]],Tabela_glavno[Klasifikacija],0))</f>
        <v>NE</v>
      </c>
      <c r="G379" s="22" t="str">
        <f>INDEX(Tabela_glavno[Dovoljen prevzem],MATCH(Tabela_FAW[[#This Row],[Klasifikacija]],Tabela_glavno[Klasifikacija],0))</f>
        <v>NE</v>
      </c>
    </row>
    <row r="380" spans="1:7" ht="12.75" customHeight="1" x14ac:dyDescent="0.2">
      <c r="A380" s="22" t="s">
        <v>2328</v>
      </c>
      <c r="B380" s="22" t="s">
        <v>2329</v>
      </c>
      <c r="C380" s="22" t="s">
        <v>2330</v>
      </c>
      <c r="D380" s="22" t="str">
        <f>_xlfn.TEXTJOIN(" ",TRUE,LEFT(Tabela_FAW[[#This Row],[ŠIFRA]],2),RIGHT(LEFT(Tabela_FAW[[#This Row],[ŠIFRA]],4),2),RIGHT(LEFT(Tabela_FAW[[#This Row],[ŠIFRA]],6),2))</f>
        <v>20 01 19</v>
      </c>
      <c r="E380" s="22" t="str" cm="1">
        <f t="array" ref="E380">IF(INDEX(Tabela_seznam_klasifikacij[NEVAREN],MATCH(Tabela_FAW[[#This Row],[Klasifikacija_delna]],LEFT(Tabela_seznam_klasifikacij[Klasifikacijska številka],8),0))="DA",_xlfn.TEXTJOIN("",TRUE,Tabela_FAW[[#This Row],[Klasifikacija_delna]],"*"),Tabela_FAW[[#This Row],[Klasifikacija_delna]])</f>
        <v>20 01 19*</v>
      </c>
      <c r="F380" s="22" t="str">
        <f>INDEX(Tabela_glavno[Zbiranje EKOL],MATCH(Tabela_FAW[[#This Row],[Klasifikacija]],Tabela_glavno[Klasifikacija],0))</f>
        <v>NE</v>
      </c>
      <c r="G380" s="22" t="str">
        <f>INDEX(Tabela_glavno[Dovoljen prevzem],MATCH(Tabela_FAW[[#This Row],[Klasifikacija]],Tabela_glavno[Klasifikacija],0))</f>
        <v>NE</v>
      </c>
    </row>
    <row r="381" spans="1:7" ht="12.75" customHeight="1" x14ac:dyDescent="0.2">
      <c r="A381" s="22" t="s">
        <v>2331</v>
      </c>
      <c r="B381" s="22" t="s">
        <v>2332</v>
      </c>
      <c r="D381" s="22" t="str">
        <f>_xlfn.TEXTJOIN(" ",TRUE,LEFT(Tabela_FAW[[#This Row],[ŠIFRA]],2),RIGHT(LEFT(Tabela_FAW[[#This Row],[ŠIFRA]],4),2),RIGHT(LEFT(Tabela_FAW[[#This Row],[ŠIFRA]],6),2))</f>
        <v>20 01 19</v>
      </c>
      <c r="E381" s="22" t="str" cm="1">
        <f t="array" ref="E381">IF(INDEX(Tabela_seznam_klasifikacij[NEVAREN],MATCH(Tabela_FAW[[#This Row],[Klasifikacija_delna]],LEFT(Tabela_seznam_klasifikacij[Klasifikacijska številka],8),0))="DA",_xlfn.TEXTJOIN("",TRUE,Tabela_FAW[[#This Row],[Klasifikacija_delna]],"*"),Tabela_FAW[[#This Row],[Klasifikacija_delna]])</f>
        <v>20 01 19*</v>
      </c>
      <c r="F381" s="22" t="str">
        <f>INDEX(Tabela_glavno[Zbiranje EKOL],MATCH(Tabela_FAW[[#This Row],[Klasifikacija]],Tabela_glavno[Klasifikacija],0))</f>
        <v>NE</v>
      </c>
      <c r="G381" s="22" t="str">
        <f>INDEX(Tabela_glavno[Dovoljen prevzem],MATCH(Tabela_FAW[[#This Row],[Klasifikacija]],Tabela_glavno[Klasifikacija],0))</f>
        <v>NE</v>
      </c>
    </row>
    <row r="382" spans="1:7" ht="12.75" customHeight="1" x14ac:dyDescent="0.2">
      <c r="A382" s="22" t="s">
        <v>2333</v>
      </c>
      <c r="B382" s="22" t="s">
        <v>2334</v>
      </c>
      <c r="C382" s="22" t="s">
        <v>1934</v>
      </c>
      <c r="D382" s="22" t="str">
        <f>_xlfn.TEXTJOIN(" ",TRUE,LEFT(Tabela_FAW[[#This Row],[ŠIFRA]],2),RIGHT(LEFT(Tabela_FAW[[#This Row],[ŠIFRA]],4),2),RIGHT(LEFT(Tabela_FAW[[#This Row],[ŠIFRA]],6),2))</f>
        <v>20 01 21</v>
      </c>
      <c r="E382" s="22" t="str" cm="1">
        <f t="array" ref="E382">IF(INDEX(Tabela_seznam_klasifikacij[NEVAREN],MATCH(Tabela_FAW[[#This Row],[Klasifikacija_delna]],LEFT(Tabela_seznam_klasifikacij[Klasifikacijska številka],8),0))="DA",_xlfn.TEXTJOIN("",TRUE,Tabela_FAW[[#This Row],[Klasifikacija_delna]],"*"),Tabela_FAW[[#This Row],[Klasifikacija_delna]])</f>
        <v>20 01 21*</v>
      </c>
      <c r="F382" s="22" t="str">
        <f>INDEX(Tabela_glavno[Zbiranje EKOL],MATCH(Tabela_FAW[[#This Row],[Klasifikacija]],Tabela_glavno[Klasifikacija],0))</f>
        <v>NE</v>
      </c>
      <c r="G382" s="22" t="str">
        <f>INDEX(Tabela_glavno[Dovoljen prevzem],MATCH(Tabela_FAW[[#This Row],[Klasifikacija]],Tabela_glavno[Klasifikacija],0))</f>
        <v>NE</v>
      </c>
    </row>
    <row r="383" spans="1:7" ht="12.75" customHeight="1" x14ac:dyDescent="0.2">
      <c r="A383" s="22" t="s">
        <v>2335</v>
      </c>
      <c r="B383" s="22" t="s">
        <v>2336</v>
      </c>
      <c r="D383" s="22" t="str">
        <f>_xlfn.TEXTJOIN(" ",TRUE,LEFT(Tabela_FAW[[#This Row],[ŠIFRA]],2),RIGHT(LEFT(Tabela_FAW[[#This Row],[ŠIFRA]],4),2),RIGHT(LEFT(Tabela_FAW[[#This Row],[ŠIFRA]],6),2))</f>
        <v>20 01 25</v>
      </c>
      <c r="E383" s="22" t="str" cm="1">
        <f t="array" ref="E383">IF(INDEX(Tabela_seznam_klasifikacij[NEVAREN],MATCH(Tabela_FAW[[#This Row],[Klasifikacija_delna]],LEFT(Tabela_seznam_klasifikacij[Klasifikacijska številka],8),0))="DA",_xlfn.TEXTJOIN("",TRUE,Tabela_FAW[[#This Row],[Klasifikacija_delna]],"*"),Tabela_FAW[[#This Row],[Klasifikacija_delna]])</f>
        <v>20 01 25</v>
      </c>
      <c r="F383" s="22" t="str">
        <f>INDEX(Tabela_glavno[Zbiranje EKOL],MATCH(Tabela_FAW[[#This Row],[Klasifikacija]],Tabela_glavno[Klasifikacija],0))</f>
        <v>DA</v>
      </c>
      <c r="G383" s="22" t="str">
        <f>INDEX(Tabela_glavno[Dovoljen prevzem],MATCH(Tabela_FAW[[#This Row],[Klasifikacija]],Tabela_glavno[Klasifikacija],0))</f>
        <v>DA</v>
      </c>
    </row>
    <row r="384" spans="1:7" ht="12.75" customHeight="1" x14ac:dyDescent="0.2">
      <c r="A384" s="22" t="s">
        <v>2337</v>
      </c>
      <c r="B384" s="22" t="s">
        <v>2338</v>
      </c>
      <c r="D384" s="22" t="str">
        <f>_xlfn.TEXTJOIN(" ",TRUE,LEFT(Tabela_FAW[[#This Row],[ŠIFRA]],2),RIGHT(LEFT(Tabela_FAW[[#This Row],[ŠIFRA]],4),2),RIGHT(LEFT(Tabela_FAW[[#This Row],[ŠIFRA]],6),2))</f>
        <v>20 01 25</v>
      </c>
      <c r="E384" s="22" t="str" cm="1">
        <f t="array" ref="E384">IF(INDEX(Tabela_seznam_klasifikacij[NEVAREN],MATCH(Tabela_FAW[[#This Row],[Klasifikacija_delna]],LEFT(Tabela_seznam_klasifikacij[Klasifikacijska številka],8),0))="DA",_xlfn.TEXTJOIN("",TRUE,Tabela_FAW[[#This Row],[Klasifikacija_delna]],"*"),Tabela_FAW[[#This Row],[Klasifikacija_delna]])</f>
        <v>20 01 25</v>
      </c>
      <c r="F384" s="22" t="str">
        <f>INDEX(Tabela_glavno[Zbiranje EKOL],MATCH(Tabela_FAW[[#This Row],[Klasifikacija]],Tabela_glavno[Klasifikacija],0))</f>
        <v>DA</v>
      </c>
      <c r="G384" s="22" t="str">
        <f>INDEX(Tabela_glavno[Dovoljen prevzem],MATCH(Tabela_FAW[[#This Row],[Klasifikacija]],Tabela_glavno[Klasifikacija],0))</f>
        <v>DA</v>
      </c>
    </row>
    <row r="385" spans="1:7" ht="12.75" customHeight="1" x14ac:dyDescent="0.2">
      <c r="A385" s="22" t="s">
        <v>2339</v>
      </c>
      <c r="B385" s="22" t="s">
        <v>2336</v>
      </c>
      <c r="C385" s="22" t="s">
        <v>2340</v>
      </c>
      <c r="D385" s="22" t="str">
        <f>_xlfn.TEXTJOIN(" ",TRUE,LEFT(Tabela_FAW[[#This Row],[ŠIFRA]],2),RIGHT(LEFT(Tabela_FAW[[#This Row],[ŠIFRA]],4),2),RIGHT(LEFT(Tabela_FAW[[#This Row],[ŠIFRA]],6),2))</f>
        <v>20 01 25</v>
      </c>
      <c r="E385" s="22" t="str" cm="1">
        <f t="array" ref="E385">IF(INDEX(Tabela_seznam_klasifikacij[NEVAREN],MATCH(Tabela_FAW[[#This Row],[Klasifikacija_delna]],LEFT(Tabela_seznam_klasifikacij[Klasifikacijska številka],8),0))="DA",_xlfn.TEXTJOIN("",TRUE,Tabela_FAW[[#This Row],[Klasifikacija_delna]],"*"),Tabela_FAW[[#This Row],[Klasifikacija_delna]])</f>
        <v>20 01 25</v>
      </c>
      <c r="F385" s="22" t="str">
        <f>INDEX(Tabela_glavno[Zbiranje EKOL],MATCH(Tabela_FAW[[#This Row],[Klasifikacija]],Tabela_glavno[Klasifikacija],0))</f>
        <v>DA</v>
      </c>
      <c r="G385" s="22" t="str">
        <f>INDEX(Tabela_glavno[Dovoljen prevzem],MATCH(Tabela_FAW[[#This Row],[Klasifikacija]],Tabela_glavno[Klasifikacija],0))</f>
        <v>DA</v>
      </c>
    </row>
    <row r="386" spans="1:7" ht="12.75" customHeight="1" x14ac:dyDescent="0.2">
      <c r="A386" s="22" t="s">
        <v>2341</v>
      </c>
      <c r="B386" s="22" t="s">
        <v>2336</v>
      </c>
      <c r="D386" s="22" t="str">
        <f>_xlfn.TEXTJOIN(" ",TRUE,LEFT(Tabela_FAW[[#This Row],[ŠIFRA]],2),RIGHT(LEFT(Tabela_FAW[[#This Row],[ŠIFRA]],4),2),RIGHT(LEFT(Tabela_FAW[[#This Row],[ŠIFRA]],6),2))</f>
        <v>20 01 25</v>
      </c>
      <c r="E386" s="22" t="str" cm="1">
        <f t="array" ref="E386">IF(INDEX(Tabela_seznam_klasifikacij[NEVAREN],MATCH(Tabela_FAW[[#This Row],[Klasifikacija_delna]],LEFT(Tabela_seznam_klasifikacij[Klasifikacijska številka],8),0))="DA",_xlfn.TEXTJOIN("",TRUE,Tabela_FAW[[#This Row],[Klasifikacija_delna]],"*"),Tabela_FAW[[#This Row],[Klasifikacija_delna]])</f>
        <v>20 01 25</v>
      </c>
      <c r="F386" s="22" t="str">
        <f>INDEX(Tabela_glavno[Zbiranje EKOL],MATCH(Tabela_FAW[[#This Row],[Klasifikacija]],Tabela_glavno[Klasifikacija],0))</f>
        <v>DA</v>
      </c>
      <c r="G386" s="22" t="str">
        <f>INDEX(Tabela_glavno[Dovoljen prevzem],MATCH(Tabela_FAW[[#This Row],[Klasifikacija]],Tabela_glavno[Klasifikacija],0))</f>
        <v>DA</v>
      </c>
    </row>
    <row r="387" spans="1:7" ht="12.75" customHeight="1" x14ac:dyDescent="0.2">
      <c r="A387" s="22" t="s">
        <v>2342</v>
      </c>
      <c r="B387" s="22" t="s">
        <v>2343</v>
      </c>
      <c r="D387" s="22" t="str">
        <f>_xlfn.TEXTJOIN(" ",TRUE,LEFT(Tabela_FAW[[#This Row],[ŠIFRA]],2),RIGHT(LEFT(Tabela_FAW[[#This Row],[ŠIFRA]],4),2),RIGHT(LEFT(Tabela_FAW[[#This Row],[ŠIFRA]],6),2))</f>
        <v>20 01 26</v>
      </c>
      <c r="E387" s="22" t="str" cm="1">
        <f t="array" ref="E387">IF(INDEX(Tabela_seznam_klasifikacij[NEVAREN],MATCH(Tabela_FAW[[#This Row],[Klasifikacija_delna]],LEFT(Tabela_seznam_klasifikacij[Klasifikacijska številka],8),0))="DA",_xlfn.TEXTJOIN("",TRUE,Tabela_FAW[[#This Row],[Klasifikacija_delna]],"*"),Tabela_FAW[[#This Row],[Klasifikacija_delna]])</f>
        <v>20 01 26*</v>
      </c>
      <c r="F387" s="22" t="str">
        <f>INDEX(Tabela_glavno[Zbiranje EKOL],MATCH(Tabela_FAW[[#This Row],[Klasifikacija]],Tabela_glavno[Klasifikacija],0))</f>
        <v>NE</v>
      </c>
      <c r="G387" s="22" t="str">
        <f>INDEX(Tabela_glavno[Dovoljen prevzem],MATCH(Tabela_FAW[[#This Row],[Klasifikacija]],Tabela_glavno[Klasifikacija],0))</f>
        <v>DA</v>
      </c>
    </row>
    <row r="388" spans="1:7" ht="12.75" customHeight="1" x14ac:dyDescent="0.2">
      <c r="A388" s="22" t="s">
        <v>2344</v>
      </c>
      <c r="B388" s="22" t="s">
        <v>2345</v>
      </c>
      <c r="C388" s="22" t="s">
        <v>1515</v>
      </c>
      <c r="D388" s="22" t="str">
        <f>_xlfn.TEXTJOIN(" ",TRUE,LEFT(Tabela_FAW[[#This Row],[ŠIFRA]],2),RIGHT(LEFT(Tabela_FAW[[#This Row],[ŠIFRA]],4),2),RIGHT(LEFT(Tabela_FAW[[#This Row],[ŠIFRA]],6),2))</f>
        <v>20 01 26</v>
      </c>
      <c r="E388" s="22" t="str" cm="1">
        <f t="array" ref="E388">IF(INDEX(Tabela_seznam_klasifikacij[NEVAREN],MATCH(Tabela_FAW[[#This Row],[Klasifikacija_delna]],LEFT(Tabela_seznam_klasifikacij[Klasifikacijska številka],8),0))="DA",_xlfn.TEXTJOIN("",TRUE,Tabela_FAW[[#This Row],[Klasifikacija_delna]],"*"),Tabela_FAW[[#This Row],[Klasifikacija_delna]])</f>
        <v>20 01 26*</v>
      </c>
      <c r="F388" s="22" t="str">
        <f>INDEX(Tabela_glavno[Zbiranje EKOL],MATCH(Tabela_FAW[[#This Row],[Klasifikacija]],Tabela_glavno[Klasifikacija],0))</f>
        <v>NE</v>
      </c>
      <c r="G388" s="22" t="str">
        <f>INDEX(Tabela_glavno[Dovoljen prevzem],MATCH(Tabela_FAW[[#This Row],[Klasifikacija]],Tabela_glavno[Klasifikacija],0))</f>
        <v>DA</v>
      </c>
    </row>
    <row r="389" spans="1:7" ht="12.75" customHeight="1" x14ac:dyDescent="0.2">
      <c r="A389" s="22" t="s">
        <v>2346</v>
      </c>
      <c r="B389" s="22" t="s">
        <v>2343</v>
      </c>
      <c r="D389" s="22" t="str">
        <f>_xlfn.TEXTJOIN(" ",TRUE,LEFT(Tabela_FAW[[#This Row],[ŠIFRA]],2),RIGHT(LEFT(Tabela_FAW[[#This Row],[ŠIFRA]],4),2),RIGHT(LEFT(Tabela_FAW[[#This Row],[ŠIFRA]],6),2))</f>
        <v>20 01 26</v>
      </c>
      <c r="E389" s="22" t="str" cm="1">
        <f t="array" ref="E389">IF(INDEX(Tabela_seznam_klasifikacij[NEVAREN],MATCH(Tabela_FAW[[#This Row],[Klasifikacija_delna]],LEFT(Tabela_seznam_klasifikacij[Klasifikacijska številka],8),0))="DA",_xlfn.TEXTJOIN("",TRUE,Tabela_FAW[[#This Row],[Klasifikacija_delna]],"*"),Tabela_FAW[[#This Row],[Klasifikacija_delna]])</f>
        <v>20 01 26*</v>
      </c>
      <c r="F389" s="22" t="str">
        <f>INDEX(Tabela_glavno[Zbiranje EKOL],MATCH(Tabela_FAW[[#This Row],[Klasifikacija]],Tabela_glavno[Klasifikacija],0))</f>
        <v>NE</v>
      </c>
      <c r="G389" s="22" t="str">
        <f>INDEX(Tabela_glavno[Dovoljen prevzem],MATCH(Tabela_FAW[[#This Row],[Klasifikacija]],Tabela_glavno[Klasifikacija],0))</f>
        <v>DA</v>
      </c>
    </row>
    <row r="390" spans="1:7" ht="12.75" customHeight="1" x14ac:dyDescent="0.2">
      <c r="A390" s="22" t="s">
        <v>2347</v>
      </c>
      <c r="B390" s="22" t="s">
        <v>2348</v>
      </c>
      <c r="C390" s="22" t="s">
        <v>1515</v>
      </c>
      <c r="D390" s="22" t="str">
        <f>_xlfn.TEXTJOIN(" ",TRUE,LEFT(Tabela_FAW[[#This Row],[ŠIFRA]],2),RIGHT(LEFT(Tabela_FAW[[#This Row],[ŠIFRA]],4),2),RIGHT(LEFT(Tabela_FAW[[#This Row],[ŠIFRA]],6),2))</f>
        <v>20 01 27</v>
      </c>
      <c r="E390" s="22" t="str" cm="1">
        <f t="array" ref="E390">IF(INDEX(Tabela_seznam_klasifikacij[NEVAREN],MATCH(Tabela_FAW[[#This Row],[Klasifikacija_delna]],LEFT(Tabela_seznam_klasifikacij[Klasifikacijska številka],8),0))="DA",_xlfn.TEXTJOIN("",TRUE,Tabela_FAW[[#This Row],[Klasifikacija_delna]],"*"),Tabela_FAW[[#This Row],[Klasifikacija_delna]])</f>
        <v>20 01 27*</v>
      </c>
      <c r="F390" s="22" t="str">
        <f>INDEX(Tabela_glavno[Zbiranje EKOL],MATCH(Tabela_FAW[[#This Row],[Klasifikacija]],Tabela_glavno[Klasifikacija],0))</f>
        <v>NE</v>
      </c>
      <c r="G390" s="22" t="str">
        <f>INDEX(Tabela_glavno[Dovoljen prevzem],MATCH(Tabela_FAW[[#This Row],[Klasifikacija]],Tabela_glavno[Klasifikacija],0))</f>
        <v>DA</v>
      </c>
    </row>
    <row r="391" spans="1:7" ht="12.75" customHeight="1" x14ac:dyDescent="0.2">
      <c r="A391" s="22" t="s">
        <v>2349</v>
      </c>
      <c r="B391" s="22" t="s">
        <v>2350</v>
      </c>
      <c r="D391" s="22" t="str">
        <f>_xlfn.TEXTJOIN(" ",TRUE,LEFT(Tabela_FAW[[#This Row],[ŠIFRA]],2),RIGHT(LEFT(Tabela_FAW[[#This Row],[ŠIFRA]],4),2),RIGHT(LEFT(Tabela_FAW[[#This Row],[ŠIFRA]],6),2))</f>
        <v>20 01 27</v>
      </c>
      <c r="E391" s="22" t="str" cm="1">
        <f t="array" ref="E391">IF(INDEX(Tabela_seznam_klasifikacij[NEVAREN],MATCH(Tabela_FAW[[#This Row],[Klasifikacija_delna]],LEFT(Tabela_seznam_klasifikacij[Klasifikacijska številka],8),0))="DA",_xlfn.TEXTJOIN("",TRUE,Tabela_FAW[[#This Row],[Klasifikacija_delna]],"*"),Tabela_FAW[[#This Row],[Klasifikacija_delna]])</f>
        <v>20 01 27*</v>
      </c>
      <c r="F391" s="22" t="str">
        <f>INDEX(Tabela_glavno[Zbiranje EKOL],MATCH(Tabela_FAW[[#This Row],[Klasifikacija]],Tabela_glavno[Klasifikacija],0))</f>
        <v>NE</v>
      </c>
      <c r="G391" s="22" t="str">
        <f>INDEX(Tabela_glavno[Dovoljen prevzem],MATCH(Tabela_FAW[[#This Row],[Klasifikacija]],Tabela_glavno[Klasifikacija],0))</f>
        <v>DA</v>
      </c>
    </row>
    <row r="392" spans="1:7" ht="12.75" customHeight="1" x14ac:dyDescent="0.2">
      <c r="A392" s="22" t="s">
        <v>2351</v>
      </c>
      <c r="B392" s="22" t="s">
        <v>2352</v>
      </c>
      <c r="C392" s="22" t="s">
        <v>2353</v>
      </c>
      <c r="D392" s="22" t="str">
        <f>_xlfn.TEXTJOIN(" ",TRUE,LEFT(Tabela_FAW[[#This Row],[ŠIFRA]],2),RIGHT(LEFT(Tabela_FAW[[#This Row],[ŠIFRA]],4),2),RIGHT(LEFT(Tabela_FAW[[#This Row],[ŠIFRA]],6),2))</f>
        <v>20 01 28</v>
      </c>
      <c r="E392" s="22" t="str" cm="1">
        <f t="array" ref="E392">IF(INDEX(Tabela_seznam_klasifikacij[NEVAREN],MATCH(Tabela_FAW[[#This Row],[Klasifikacija_delna]],LEFT(Tabela_seznam_klasifikacij[Klasifikacijska številka],8),0))="DA",_xlfn.TEXTJOIN("",TRUE,Tabela_FAW[[#This Row],[Klasifikacija_delna]],"*"),Tabela_FAW[[#This Row],[Klasifikacija_delna]])</f>
        <v>20 01 28</v>
      </c>
      <c r="F392" s="22" t="str">
        <f>INDEX(Tabela_glavno[Zbiranje EKOL],MATCH(Tabela_FAW[[#This Row],[Klasifikacija]],Tabela_glavno[Klasifikacija],0))</f>
        <v>NE</v>
      </c>
      <c r="G392" s="22" t="str">
        <f>INDEX(Tabela_glavno[Dovoljen prevzem],MATCH(Tabela_FAW[[#This Row],[Klasifikacija]],Tabela_glavno[Klasifikacija],0))</f>
        <v>DA</v>
      </c>
    </row>
    <row r="393" spans="1:7" ht="12.75" customHeight="1" x14ac:dyDescent="0.2">
      <c r="A393" s="22" t="s">
        <v>2354</v>
      </c>
      <c r="B393" s="22" t="s">
        <v>2355</v>
      </c>
      <c r="C393" s="22" t="s">
        <v>2356</v>
      </c>
      <c r="D393" s="22" t="str">
        <f>_xlfn.TEXTJOIN(" ",TRUE,LEFT(Tabela_FAW[[#This Row],[ŠIFRA]],2),RIGHT(LEFT(Tabela_FAW[[#This Row],[ŠIFRA]],4),2),RIGHT(LEFT(Tabela_FAW[[#This Row],[ŠIFRA]],6),2))</f>
        <v>20 01 29</v>
      </c>
      <c r="E393" s="22" t="str" cm="1">
        <f t="array" ref="E393">IF(INDEX(Tabela_seznam_klasifikacij[NEVAREN],MATCH(Tabela_FAW[[#This Row],[Klasifikacija_delna]],LEFT(Tabela_seznam_klasifikacij[Klasifikacijska številka],8),0))="DA",_xlfn.TEXTJOIN("",TRUE,Tabela_FAW[[#This Row],[Klasifikacija_delna]],"*"),Tabela_FAW[[#This Row],[Klasifikacija_delna]])</f>
        <v>20 01 29*</v>
      </c>
      <c r="F393" s="22" t="str">
        <f>INDEX(Tabela_glavno[Zbiranje EKOL],MATCH(Tabela_FAW[[#This Row],[Klasifikacija]],Tabela_glavno[Klasifikacija],0))</f>
        <v>NE</v>
      </c>
      <c r="G393" s="22" t="str">
        <f>INDEX(Tabela_glavno[Dovoljen prevzem],MATCH(Tabela_FAW[[#This Row],[Klasifikacija]],Tabela_glavno[Klasifikacija],0))</f>
        <v>DA - NI ODSTRANJEVANJA</v>
      </c>
    </row>
    <row r="394" spans="1:7" ht="12.75" customHeight="1" x14ac:dyDescent="0.2">
      <c r="A394" s="22" t="s">
        <v>2357</v>
      </c>
      <c r="B394" s="22" t="s">
        <v>2358</v>
      </c>
      <c r="C394" s="22" t="s">
        <v>1552</v>
      </c>
      <c r="D394" s="22" t="str">
        <f>_xlfn.TEXTJOIN(" ",TRUE,LEFT(Tabela_FAW[[#This Row],[ŠIFRA]],2),RIGHT(LEFT(Tabela_FAW[[#This Row],[ŠIFRA]],4),2),RIGHT(LEFT(Tabela_FAW[[#This Row],[ŠIFRA]],6),2))</f>
        <v>20 01 30</v>
      </c>
      <c r="E394" s="22" t="str" cm="1">
        <f t="array" ref="E394">IF(INDEX(Tabela_seznam_klasifikacij[NEVAREN],MATCH(Tabela_FAW[[#This Row],[Klasifikacija_delna]],LEFT(Tabela_seznam_klasifikacij[Klasifikacijska številka],8),0))="DA",_xlfn.TEXTJOIN("",TRUE,Tabela_FAW[[#This Row],[Klasifikacija_delna]],"*"),Tabela_FAW[[#This Row],[Klasifikacija_delna]])</f>
        <v>20 01 30</v>
      </c>
      <c r="F394" s="22" t="str">
        <f>INDEX(Tabela_glavno[Zbiranje EKOL],MATCH(Tabela_FAW[[#This Row],[Klasifikacija]],Tabela_glavno[Klasifikacija],0))</f>
        <v>NE</v>
      </c>
      <c r="G394" s="22" t="str">
        <f>INDEX(Tabela_glavno[Dovoljen prevzem],MATCH(Tabela_FAW[[#This Row],[Klasifikacija]],Tabela_glavno[Klasifikacija],0))</f>
        <v>DA - NI ODSTRANJEVANJA</v>
      </c>
    </row>
    <row r="395" spans="1:7" ht="12.75" customHeight="1" x14ac:dyDescent="0.2">
      <c r="A395" s="22" t="s">
        <v>2359</v>
      </c>
      <c r="B395" s="22" t="s">
        <v>2360</v>
      </c>
      <c r="D395" s="22" t="str">
        <f>_xlfn.TEXTJOIN(" ",TRUE,LEFT(Tabela_FAW[[#This Row],[ŠIFRA]],2),RIGHT(LEFT(Tabela_FAW[[#This Row],[ŠIFRA]],4),2),RIGHT(LEFT(Tabela_FAW[[#This Row],[ŠIFRA]],6),2))</f>
        <v>20 01 33</v>
      </c>
      <c r="E395" s="22" t="str" cm="1">
        <f t="array" ref="E395">IF(INDEX(Tabela_seznam_klasifikacij[NEVAREN],MATCH(Tabela_FAW[[#This Row],[Klasifikacija_delna]],LEFT(Tabela_seznam_klasifikacij[Klasifikacijska številka],8),0))="DA",_xlfn.TEXTJOIN("",TRUE,Tabela_FAW[[#This Row],[Klasifikacija_delna]],"*"),Tabela_FAW[[#This Row],[Klasifikacija_delna]])</f>
        <v>20 01 33*</v>
      </c>
      <c r="F395" s="22" t="str">
        <f>INDEX(Tabela_glavno[Zbiranje EKOL],MATCH(Tabela_FAW[[#This Row],[Klasifikacija]],Tabela_glavno[Klasifikacija],0))</f>
        <v>DA</v>
      </c>
      <c r="G395" s="22" t="str">
        <f>INDEX(Tabela_glavno[Dovoljen prevzem],MATCH(Tabela_FAW[[#This Row],[Klasifikacija]],Tabela_glavno[Klasifikacija],0))</f>
        <v>DA</v>
      </c>
    </row>
    <row r="396" spans="1:7" ht="12.75" customHeight="1" x14ac:dyDescent="0.2">
      <c r="A396" s="22" t="s">
        <v>2361</v>
      </c>
      <c r="B396" s="22" t="s">
        <v>2360</v>
      </c>
      <c r="C396" s="22" t="s">
        <v>2362</v>
      </c>
      <c r="D396" s="22" t="str">
        <f>_xlfn.TEXTJOIN(" ",TRUE,LEFT(Tabela_FAW[[#This Row],[ŠIFRA]],2),RIGHT(LEFT(Tabela_FAW[[#This Row],[ŠIFRA]],4),2),RIGHT(LEFT(Tabela_FAW[[#This Row],[ŠIFRA]],6),2))</f>
        <v>20 01 33</v>
      </c>
      <c r="E396" s="22" t="str" cm="1">
        <f t="array" ref="E396">IF(INDEX(Tabela_seznam_klasifikacij[NEVAREN],MATCH(Tabela_FAW[[#This Row],[Klasifikacija_delna]],LEFT(Tabela_seznam_klasifikacij[Klasifikacijska številka],8),0))="DA",_xlfn.TEXTJOIN("",TRUE,Tabela_FAW[[#This Row],[Klasifikacija_delna]],"*"),Tabela_FAW[[#This Row],[Klasifikacija_delna]])</f>
        <v>20 01 33*</v>
      </c>
      <c r="F396" s="22" t="str">
        <f>INDEX(Tabela_glavno[Zbiranje EKOL],MATCH(Tabela_FAW[[#This Row],[Klasifikacija]],Tabela_glavno[Klasifikacija],0))</f>
        <v>DA</v>
      </c>
      <c r="G396" s="22" t="str">
        <f>INDEX(Tabela_glavno[Dovoljen prevzem],MATCH(Tabela_FAW[[#This Row],[Klasifikacija]],Tabela_glavno[Klasifikacija],0))</f>
        <v>DA</v>
      </c>
    </row>
    <row r="397" spans="1:7" ht="12.75" customHeight="1" x14ac:dyDescent="0.2">
      <c r="A397" s="22" t="s">
        <v>2363</v>
      </c>
      <c r="B397" s="22" t="s">
        <v>988</v>
      </c>
      <c r="C397" s="22" t="s">
        <v>2364</v>
      </c>
      <c r="D397" s="22" t="str">
        <f>_xlfn.TEXTJOIN(" ",TRUE,LEFT(Tabela_FAW[[#This Row],[ŠIFRA]],2),RIGHT(LEFT(Tabela_FAW[[#This Row],[ŠIFRA]],4),2),RIGHT(LEFT(Tabela_FAW[[#This Row],[ŠIFRA]],6),2))</f>
        <v>20 01 39</v>
      </c>
      <c r="E397" s="22" t="str" cm="1">
        <f t="array" ref="E397">IF(INDEX(Tabela_seznam_klasifikacij[NEVAREN],MATCH(Tabela_FAW[[#This Row],[Klasifikacija_delna]],LEFT(Tabela_seznam_klasifikacij[Klasifikacijska številka],8),0))="DA",_xlfn.TEXTJOIN("",TRUE,Tabela_FAW[[#This Row],[Klasifikacija_delna]],"*"),Tabela_FAW[[#This Row],[Klasifikacija_delna]])</f>
        <v>20 01 39</v>
      </c>
      <c r="F397" s="22" t="str">
        <f>INDEX(Tabela_glavno[Zbiranje EKOL],MATCH(Tabela_FAW[[#This Row],[Klasifikacija]],Tabela_glavno[Klasifikacija],0))</f>
        <v>NE</v>
      </c>
      <c r="G397" s="22" t="str">
        <f>INDEX(Tabela_glavno[Dovoljen prevzem],MATCH(Tabela_FAW[[#This Row],[Klasifikacija]],Tabela_glavno[Klasifikacija],0))</f>
        <v>DA - NI ODSTRANJEVANJA</v>
      </c>
    </row>
    <row r="398" spans="1:7" ht="12.75" customHeight="1" x14ac:dyDescent="0.2">
      <c r="A398" s="22" t="s">
        <v>2365</v>
      </c>
      <c r="B398" s="22" t="s">
        <v>1527</v>
      </c>
      <c r="C398" s="22" t="s">
        <v>1515</v>
      </c>
      <c r="D398" s="22" t="str">
        <f>_xlfn.TEXTJOIN(" ",TRUE,LEFT(Tabela_FAW[[#This Row],[ŠIFRA]],2),RIGHT(LEFT(Tabela_FAW[[#This Row],[ŠIFRA]],4),2),RIGHT(LEFT(Tabela_FAW[[#This Row],[ŠIFRA]],6),2))</f>
        <v>20 01 99</v>
      </c>
      <c r="E398" s="22" t="str" cm="1">
        <f t="array" ref="E398">IF(INDEX(Tabela_seznam_klasifikacij[NEVAREN],MATCH(Tabela_FAW[[#This Row],[Klasifikacija_delna]],LEFT(Tabela_seznam_klasifikacij[Klasifikacijska številka],8),0))="DA",_xlfn.TEXTJOIN("",TRUE,Tabela_FAW[[#This Row],[Klasifikacija_delna]],"*"),Tabela_FAW[[#This Row],[Klasifikacija_delna]])</f>
        <v>20 01 99</v>
      </c>
      <c r="F398" s="22" t="str">
        <f>INDEX(Tabela_glavno[Zbiranje EKOL],MATCH(Tabela_FAW[[#This Row],[Klasifikacija]],Tabela_glavno[Klasifikacija],0))</f>
        <v>NE</v>
      </c>
      <c r="G398" s="22" t="str">
        <f>INDEX(Tabela_glavno[Dovoljen prevzem],MATCH(Tabela_FAW[[#This Row],[Klasifikacija]],Tabela_glavno[Klasifikacija],0))</f>
        <v>DA</v>
      </c>
    </row>
    <row r="399" spans="1:7" ht="12.75" customHeight="1" x14ac:dyDescent="0.2">
      <c r="A399" s="22" t="s">
        <v>2366</v>
      </c>
      <c r="B399" s="22" t="s">
        <v>1199</v>
      </c>
      <c r="D399" s="22" t="str">
        <f>_xlfn.TEXTJOIN(" ",TRUE,LEFT(Tabela_FAW[[#This Row],[ŠIFRA]],2),RIGHT(LEFT(Tabela_FAW[[#This Row],[ŠIFRA]],4),2),RIGHT(LEFT(Tabela_FAW[[#This Row],[ŠIFRA]],6),2))</f>
        <v>20 02 03</v>
      </c>
      <c r="E399" s="22" t="str" cm="1">
        <f t="array" ref="E399">IF(INDEX(Tabela_seznam_klasifikacij[NEVAREN],MATCH(Tabela_FAW[[#This Row],[Klasifikacija_delna]],LEFT(Tabela_seznam_klasifikacij[Klasifikacijska številka],8),0))="DA",_xlfn.TEXTJOIN("",TRUE,Tabela_FAW[[#This Row],[Klasifikacija_delna]],"*"),Tabela_FAW[[#This Row],[Klasifikacija_delna]])</f>
        <v>20 02 03</v>
      </c>
      <c r="F399" s="22" t="str">
        <f>INDEX(Tabela_glavno[Zbiranje EKOL],MATCH(Tabela_FAW[[#This Row],[Klasifikacija]],Tabela_glavno[Klasifikacija],0))</f>
        <v>DA</v>
      </c>
      <c r="G399" s="22" t="str">
        <f>INDEX(Tabela_glavno[Dovoljen prevzem],MATCH(Tabela_FAW[[#This Row],[Klasifikacija]],Tabela_glavno[Klasifikacija],0))</f>
        <v>DA - NI ODSTRANJEVANJA</v>
      </c>
    </row>
    <row r="400" spans="1:7" ht="12.75" customHeight="1" x14ac:dyDescent="0.2">
      <c r="A400" s="22" t="s">
        <v>2367</v>
      </c>
      <c r="B400" s="22" t="s">
        <v>1199</v>
      </c>
      <c r="D400" s="22" t="str">
        <f>_xlfn.TEXTJOIN(" ",TRUE,LEFT(Tabela_FAW[[#This Row],[ŠIFRA]],2),RIGHT(LEFT(Tabela_FAW[[#This Row],[ŠIFRA]],4),2),RIGHT(LEFT(Tabela_FAW[[#This Row],[ŠIFRA]],6),2))</f>
        <v>20 02 03</v>
      </c>
      <c r="E400" s="22" t="str" cm="1">
        <f t="array" ref="E400">IF(INDEX(Tabela_seznam_klasifikacij[NEVAREN],MATCH(Tabela_FAW[[#This Row],[Klasifikacija_delna]],LEFT(Tabela_seznam_klasifikacij[Klasifikacijska številka],8),0))="DA",_xlfn.TEXTJOIN("",TRUE,Tabela_FAW[[#This Row],[Klasifikacija_delna]],"*"),Tabela_FAW[[#This Row],[Klasifikacija_delna]])</f>
        <v>20 02 03</v>
      </c>
      <c r="F400" s="22" t="str">
        <f>INDEX(Tabela_glavno[Zbiranje EKOL],MATCH(Tabela_FAW[[#This Row],[Klasifikacija]],Tabela_glavno[Klasifikacija],0))</f>
        <v>DA</v>
      </c>
      <c r="G400" s="22" t="str">
        <f>INDEX(Tabela_glavno[Dovoljen prevzem],MATCH(Tabela_FAW[[#This Row],[Klasifikacija]],Tabela_glavno[Klasifikacija],0))</f>
        <v>DA - NI ODSTRANJEVANJA</v>
      </c>
    </row>
  </sheetData>
  <sheetProtection autoFilter="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2E33-A272-4D63-820B-15AF812F8A63}">
  <sheetPr>
    <pageSetUpPr fitToPage="1"/>
  </sheetPr>
  <dimension ref="A1:H840"/>
  <sheetViews>
    <sheetView workbookViewId="0">
      <pane ySplit="1" topLeftCell="A619" activePane="bottomLeft" state="frozen"/>
      <selection activeCell="C30" sqref="C30"/>
      <selection pane="bottomLeft" activeCell="K720" sqref="K720"/>
    </sheetView>
  </sheetViews>
  <sheetFormatPr defaultRowHeight="15" x14ac:dyDescent="0.25"/>
  <cols>
    <col min="1" max="1" width="11.42578125" customWidth="1"/>
    <col min="2" max="2" width="29.28515625" customWidth="1"/>
    <col min="3" max="3" width="41.5703125" customWidth="1"/>
    <col min="4" max="4" width="10.7109375" customWidth="1"/>
    <col min="5" max="5" width="54.42578125" customWidth="1"/>
    <col min="6" max="6" width="32" customWidth="1"/>
    <col min="7" max="7" width="10.85546875" customWidth="1"/>
  </cols>
  <sheetData>
    <row r="1" spans="1:8" ht="30.75" customHeight="1" x14ac:dyDescent="0.25">
      <c r="A1" s="5" t="s">
        <v>1</v>
      </c>
      <c r="B1" s="5" t="s">
        <v>528</v>
      </c>
      <c r="C1" s="5" t="s">
        <v>2427</v>
      </c>
      <c r="D1" s="5" t="s">
        <v>2368</v>
      </c>
      <c r="E1" s="5" t="s">
        <v>2416</v>
      </c>
      <c r="F1" s="5" t="s">
        <v>2470</v>
      </c>
      <c r="G1" s="5" t="s">
        <v>2471</v>
      </c>
      <c r="H1" s="5" t="s">
        <v>2445</v>
      </c>
    </row>
    <row r="2" spans="1:8" hidden="1" x14ac:dyDescent="0.25">
      <c r="A2" t="s">
        <v>196</v>
      </c>
      <c r="B2" t="str">
        <f>INDEX(Tabela_seznam_klasifikacij[Naziv odpadka],MATCH(Tabela_kontrola_FAW_aktivne[[#This Row],[Klasifikacija]],Tabela_seznam_klasifikacij[Klasifikacijska številka],0))</f>
        <v>Odpadki iz pridobivanja kovinskih mineralnih surovin</v>
      </c>
      <c r="C2" t="str">
        <f>IFERROR(INDEX(Tabela_FAW[NAZIV2],MATCH(Tabela_kontrola_FAW_aktivne[[#This Row],[Klasifikacija]],Tabela_FAW[Klasifikacija],0)),"NE")</f>
        <v>NE</v>
      </c>
      <c r="D2" t="str">
        <f>LEFT(INDEX(Tabela_glavno[Dovoljen prevzem],MATCH(Tabela_kontrola_FAW_aktivne[[#This Row],[Klasifikacija]],Tabela_glavno[Klasifikacija],0)),2)</f>
        <v>DA</v>
      </c>
      <c r="E2" t="str">
        <f>INDEX(Tabela_glavno[Odstranjevanje],MATCH(Tabela_kontrola_FAW_aktivne[[#This Row],[Klasifikacija]],Tabela_glavno[Klasifikacija],0))</f>
        <v/>
      </c>
      <c r="F2" s="1" t="str">
        <f>_xlfn.TEXTJOIN(" - ",TRUE,INDEX(Tabela_glavno[Mešanica 19 02 04*],MATCH(Tabela_kontrola_FAW_aktivne[[#This Row],[Klasifikacija]],Tabela_glavno[Klasifikacija],0)),INDEX(Tabela_glavno[Izvoz 19 02 04*],MATCH(Tabela_kontrola_FAW_aktivne[[#This Row],[Klasifikacija]],Tabela_glavno[Klasifikacija],0)))</f>
        <v>NE</v>
      </c>
      <c r="G2" s="1" t="str">
        <f>INDEX(Tabela_glavno[Mešanica 19 02 08*],MATCH(Tabela_kontrola_FAW_aktivne[[#This Row],[Klasifikacija]],Tabela_glavno[Klasifikacija],0))</f>
        <v>NE</v>
      </c>
      <c r="H2" s="1" t="str">
        <f>IFERROR(INDEX(Tabela_FAW_aktivne[Klasifikacija],MATCH(Tabela_kontrola_FAW_aktivne[[#This Row],[Klasifikacija]],Tabela_FAW_aktivne[Klasifikacija],0)),"NE")</f>
        <v>NE</v>
      </c>
    </row>
    <row r="3" spans="1:8" hidden="1" x14ac:dyDescent="0.25">
      <c r="A3" t="s">
        <v>198</v>
      </c>
      <c r="B3" t="str">
        <f>INDEX(Tabela_seznam_klasifikacij[Naziv odpadka],MATCH(Tabela_kontrola_FAW_aktivne[[#This Row],[Klasifikacija]],Tabela_seznam_klasifikacij[Klasifikacijska številka],0))</f>
        <v>Odpadki iz pridobivanja nekovinskih mineralnih surovin</v>
      </c>
      <c r="C3" t="str">
        <f>IFERROR(INDEX(Tabela_FAW[NAZIV2],MATCH(Tabela_kontrola_FAW_aktivne[[#This Row],[Klasifikacija]],Tabela_FAW[Klasifikacija],0)),"NE")</f>
        <v>NE</v>
      </c>
      <c r="D3" t="str">
        <f>LEFT(INDEX(Tabela_glavno[Dovoljen prevzem],MATCH(Tabela_kontrola_FAW_aktivne[[#This Row],[Klasifikacija]],Tabela_glavno[Klasifikacija],0)),2)</f>
        <v>DA</v>
      </c>
      <c r="E3" t="str">
        <f>INDEX(Tabela_glavno[Odstranjevanje],MATCH(Tabela_kontrola_FAW_aktivne[[#This Row],[Klasifikacija]],Tabela_glavno[Klasifikacija],0))</f>
        <v/>
      </c>
      <c r="F3" s="1" t="str">
        <f>_xlfn.TEXTJOIN(" - ",TRUE,INDEX(Tabela_glavno[Mešanica 19 02 04*],MATCH(Tabela_kontrola_FAW_aktivne[[#This Row],[Klasifikacija]],Tabela_glavno[Klasifikacija],0)),INDEX(Tabela_glavno[Izvoz 19 02 04*],MATCH(Tabela_kontrola_FAW_aktivne[[#This Row],[Klasifikacija]],Tabela_glavno[Klasifikacija],0)))</f>
        <v>NE</v>
      </c>
      <c r="G3" s="1" t="str">
        <f>INDEX(Tabela_glavno[Mešanica 19 02 08*],MATCH(Tabela_kontrola_FAW_aktivne[[#This Row],[Klasifikacija]],Tabela_glavno[Klasifikacija],0))</f>
        <v>NE</v>
      </c>
      <c r="H3" s="1" t="str">
        <f>IFERROR(INDEX(Tabela_FAW_aktivne[Klasifikacija],MATCH(Tabela_kontrola_FAW_aktivne[[#This Row],[Klasifikacija]],Tabela_FAW_aktivne[Klasifikacija],0)),"NE")</f>
        <v>NE</v>
      </c>
    </row>
    <row r="4" spans="1:8" hidden="1" x14ac:dyDescent="0.25">
      <c r="A4" t="s">
        <v>200</v>
      </c>
      <c r="B4" t="str">
        <f>INDEX(Tabela_seznam_klasifikacij[Naziv odpadka],MATCH(Tabela_kontrola_FAW_aktivne[[#This Row],[Klasifikacija]],Tabela_seznam_klasifikacij[Klasifikacijska številka],0))</f>
        <v>Kisla jalovina iz predelave sulfidne rude</v>
      </c>
      <c r="C4" t="str">
        <f>IFERROR(INDEX(Tabela_FAW[NAZIV2],MATCH(Tabela_kontrola_FAW_aktivne[[#This Row],[Klasifikacija]],Tabela_FAW[Klasifikacija],0)),"NE")</f>
        <v>NE</v>
      </c>
      <c r="D4" t="str">
        <f>LEFT(INDEX(Tabela_glavno[Dovoljen prevzem],MATCH(Tabela_kontrola_FAW_aktivne[[#This Row],[Klasifikacija]],Tabela_glavno[Klasifikacija],0)),2)</f>
        <v>DA</v>
      </c>
      <c r="E4" t="str">
        <f>INDEX(Tabela_glavno[Odstranjevanje],MATCH(Tabela_kontrola_FAW_aktivne[[#This Row],[Klasifikacija]],Tabela_glavno[Klasifikacija],0))</f>
        <v/>
      </c>
      <c r="F4" s="1" t="str">
        <f>_xlfn.TEXTJOIN(" - ",TRUE,INDEX(Tabela_glavno[Mešanica 19 02 04*],MATCH(Tabela_kontrola_FAW_aktivne[[#This Row],[Klasifikacija]],Tabela_glavno[Klasifikacija],0)),INDEX(Tabela_glavno[Izvoz 19 02 04*],MATCH(Tabela_kontrola_FAW_aktivne[[#This Row],[Klasifikacija]],Tabela_glavno[Klasifikacija],0)))</f>
        <v>NE</v>
      </c>
      <c r="G4" s="1" t="str">
        <f>INDEX(Tabela_glavno[Mešanica 19 02 08*],MATCH(Tabela_kontrola_FAW_aktivne[[#This Row],[Klasifikacija]],Tabela_glavno[Klasifikacija],0))</f>
        <v>NE</v>
      </c>
      <c r="H4" s="1" t="str">
        <f>IFERROR(INDEX(Tabela_FAW_aktivne[Klasifikacija],MATCH(Tabela_kontrola_FAW_aktivne[[#This Row],[Klasifikacija]],Tabela_FAW_aktivne[Klasifikacija],0)),"NE")</f>
        <v>NE</v>
      </c>
    </row>
    <row r="5" spans="1:8" hidden="1" x14ac:dyDescent="0.25">
      <c r="A5" t="s">
        <v>201</v>
      </c>
      <c r="B5" t="str">
        <f>INDEX(Tabela_seznam_klasifikacij[Naziv odpadka],MATCH(Tabela_kontrola_FAW_aktivne[[#This Row],[Klasifikacija]],Tabela_seznam_klasifikacij[Klasifikacijska številka],0))</f>
        <v>Druga jalovina, ki vsebuje nevarne snovi</v>
      </c>
      <c r="C5" t="str">
        <f>IFERROR(INDEX(Tabela_FAW[NAZIV2],MATCH(Tabela_kontrola_FAW_aktivne[[#This Row],[Klasifikacija]],Tabela_FAW[Klasifikacija],0)),"NE")</f>
        <v>NE</v>
      </c>
      <c r="D5" t="str">
        <f>LEFT(INDEX(Tabela_glavno[Dovoljen prevzem],MATCH(Tabela_kontrola_FAW_aktivne[[#This Row],[Klasifikacija]],Tabela_glavno[Klasifikacija],0)),2)</f>
        <v>DA</v>
      </c>
      <c r="E5" t="str">
        <f>INDEX(Tabela_glavno[Odstranjevanje],MATCH(Tabela_kontrola_FAW_aktivne[[#This Row],[Klasifikacija]],Tabela_glavno[Klasifikacija],0))</f>
        <v/>
      </c>
      <c r="F5" s="1" t="str">
        <f>_xlfn.TEXTJOIN(" - ",TRUE,INDEX(Tabela_glavno[Mešanica 19 02 04*],MATCH(Tabela_kontrola_FAW_aktivne[[#This Row],[Klasifikacija]],Tabela_glavno[Klasifikacija],0)),INDEX(Tabela_glavno[Izvoz 19 02 04*],MATCH(Tabela_kontrola_FAW_aktivne[[#This Row],[Klasifikacija]],Tabela_glavno[Klasifikacija],0)))</f>
        <v>NE</v>
      </c>
      <c r="G5" s="1" t="str">
        <f>INDEX(Tabela_glavno[Mešanica 19 02 08*],MATCH(Tabela_kontrola_FAW_aktivne[[#This Row],[Klasifikacija]],Tabela_glavno[Klasifikacija],0))</f>
        <v>NE</v>
      </c>
      <c r="H5" s="1" t="str">
        <f>IFERROR(INDEX(Tabela_FAW_aktivne[Klasifikacija],MATCH(Tabela_kontrola_FAW_aktivne[[#This Row],[Klasifikacija]],Tabela_FAW_aktivne[Klasifikacija],0)),"NE")</f>
        <v>NE</v>
      </c>
    </row>
    <row r="6" spans="1:8" hidden="1" x14ac:dyDescent="0.25">
      <c r="A6" t="s">
        <v>202</v>
      </c>
      <c r="B6" t="str">
        <f>INDEX(Tabela_seznam_klasifikacij[Naziv odpadka],MATCH(Tabela_kontrola_FAW_aktivne[[#This Row],[Klasifikacija]],Tabela_seznam_klasifikacij[Klasifikacijska številka],0))</f>
        <v>Jalovina, ki ni navedena pod 01 03 04 in 01 03 05</v>
      </c>
      <c r="C6" t="str">
        <f>IFERROR(INDEX(Tabela_FAW[NAZIV2],MATCH(Tabela_kontrola_FAW_aktivne[[#This Row],[Klasifikacija]],Tabela_FAW[Klasifikacija],0)),"NE")</f>
        <v>NE</v>
      </c>
      <c r="D6" t="str">
        <f>LEFT(INDEX(Tabela_glavno[Dovoljen prevzem],MATCH(Tabela_kontrola_FAW_aktivne[[#This Row],[Klasifikacija]],Tabela_glavno[Klasifikacija],0)),2)</f>
        <v>DA</v>
      </c>
      <c r="E6" t="str">
        <f>INDEX(Tabela_glavno[Odstranjevanje],MATCH(Tabela_kontrola_FAW_aktivne[[#This Row],[Klasifikacija]],Tabela_glavno[Klasifikacija],0))</f>
        <v/>
      </c>
      <c r="F6" s="1" t="str">
        <f>_xlfn.TEXTJOIN(" - ",TRUE,INDEX(Tabela_glavno[Mešanica 19 02 04*],MATCH(Tabela_kontrola_FAW_aktivne[[#This Row],[Klasifikacija]],Tabela_glavno[Klasifikacija],0)),INDEX(Tabela_glavno[Izvoz 19 02 04*],MATCH(Tabela_kontrola_FAW_aktivne[[#This Row],[Klasifikacija]],Tabela_glavno[Klasifikacija],0)))</f>
        <v>NE</v>
      </c>
      <c r="G6" s="1" t="str">
        <f>INDEX(Tabela_glavno[Mešanica 19 02 08*],MATCH(Tabela_kontrola_FAW_aktivne[[#This Row],[Klasifikacija]],Tabela_glavno[Klasifikacija],0))</f>
        <v>NE</v>
      </c>
      <c r="H6" s="1" t="str">
        <f>IFERROR(INDEX(Tabela_FAW_aktivne[Klasifikacija],MATCH(Tabela_kontrola_FAW_aktivne[[#This Row],[Klasifikacija]],Tabela_FAW_aktivne[Klasifikacija],0)),"NE")</f>
        <v>NE</v>
      </c>
    </row>
    <row r="7" spans="1:8" hidden="1" x14ac:dyDescent="0.25">
      <c r="A7" t="s">
        <v>205</v>
      </c>
      <c r="B7" t="str">
        <f>INDEX(Tabela_seznam_klasifikacij[Naziv odpadka],MATCH(Tabela_kontrola_FAW_aktivne[[#This Row],[Klasifikacija]],Tabela_seznam_klasifikacij[Klasifikacijska številka],0))</f>
        <v>Drugi odpadki, ki vsebujejo nevarne snovi, iz fizikalne in kemične predelave kovinskih mineralnih surovin</v>
      </c>
      <c r="C7" t="str">
        <f>IFERROR(INDEX(Tabela_FAW[NAZIV2],MATCH(Tabela_kontrola_FAW_aktivne[[#This Row],[Klasifikacija]],Tabela_FAW[Klasifikacija],0)),"NE")</f>
        <v>NE</v>
      </c>
      <c r="D7" t="str">
        <f>LEFT(INDEX(Tabela_glavno[Dovoljen prevzem],MATCH(Tabela_kontrola_FAW_aktivne[[#This Row],[Klasifikacija]],Tabela_glavno[Klasifikacija],0)),2)</f>
        <v>DA</v>
      </c>
      <c r="E7" t="str">
        <f>INDEX(Tabela_glavno[Odstranjevanje],MATCH(Tabela_kontrola_FAW_aktivne[[#This Row],[Klasifikacija]],Tabela_glavno[Klasifikacija],0))</f>
        <v/>
      </c>
      <c r="F7" s="1" t="str">
        <f>_xlfn.TEXTJOIN(" - ",TRUE,INDEX(Tabela_glavno[Mešanica 19 02 04*],MATCH(Tabela_kontrola_FAW_aktivne[[#This Row],[Klasifikacija]],Tabela_glavno[Klasifikacija],0)),INDEX(Tabela_glavno[Izvoz 19 02 04*],MATCH(Tabela_kontrola_FAW_aktivne[[#This Row],[Klasifikacija]],Tabela_glavno[Klasifikacija],0)))</f>
        <v>NE</v>
      </c>
      <c r="G7" s="1" t="str">
        <f>INDEX(Tabela_glavno[Mešanica 19 02 08*],MATCH(Tabela_kontrola_FAW_aktivne[[#This Row],[Klasifikacija]],Tabela_glavno[Klasifikacija],0))</f>
        <v>NE</v>
      </c>
      <c r="H7" s="1" t="str">
        <f>IFERROR(INDEX(Tabela_FAW_aktivne[Klasifikacija],MATCH(Tabela_kontrola_FAW_aktivne[[#This Row],[Klasifikacija]],Tabela_FAW_aktivne[Klasifikacija],0)),"NE")</f>
        <v>NE</v>
      </c>
    </row>
    <row r="8" spans="1:8" hidden="1" x14ac:dyDescent="0.25">
      <c r="A8" t="s">
        <v>206</v>
      </c>
      <c r="B8" t="str">
        <f>INDEX(Tabela_seznam_klasifikacij[Naziv odpadka],MATCH(Tabela_kontrola_FAW_aktivne[[#This Row],[Klasifikacija]],Tabela_seznam_klasifikacij[Klasifikacijska številka],0))</f>
        <v>Prašni in praškasti odpadki, ki niso navedeni pod 01 03 07</v>
      </c>
      <c r="C8" t="str">
        <f>IFERROR(INDEX(Tabela_FAW[NAZIV2],MATCH(Tabela_kontrola_FAW_aktivne[[#This Row],[Klasifikacija]],Tabela_FAW[Klasifikacija],0)),"NE")</f>
        <v>NE</v>
      </c>
      <c r="D8" t="str">
        <f>LEFT(INDEX(Tabela_glavno[Dovoljen prevzem],MATCH(Tabela_kontrola_FAW_aktivne[[#This Row],[Klasifikacija]],Tabela_glavno[Klasifikacija],0)),2)</f>
        <v>DA</v>
      </c>
      <c r="E8" t="str">
        <f>INDEX(Tabela_glavno[Odstranjevanje],MATCH(Tabela_kontrola_FAW_aktivne[[#This Row],[Klasifikacija]],Tabela_glavno[Klasifikacija],0))</f>
        <v/>
      </c>
      <c r="F8" s="1" t="str">
        <f>_xlfn.TEXTJOIN(" - ",TRUE,INDEX(Tabela_glavno[Mešanica 19 02 04*],MATCH(Tabela_kontrola_FAW_aktivne[[#This Row],[Klasifikacija]],Tabela_glavno[Klasifikacija],0)),INDEX(Tabela_glavno[Izvoz 19 02 04*],MATCH(Tabela_kontrola_FAW_aktivne[[#This Row],[Klasifikacija]],Tabela_glavno[Klasifikacija],0)))</f>
        <v>NE</v>
      </c>
      <c r="G8" s="1" t="str">
        <f>INDEX(Tabela_glavno[Mešanica 19 02 08*],MATCH(Tabela_kontrola_FAW_aktivne[[#This Row],[Klasifikacija]],Tabela_glavno[Klasifikacija],0))</f>
        <v>NE</v>
      </c>
      <c r="H8" s="1" t="str">
        <f>IFERROR(INDEX(Tabela_FAW_aktivne[Klasifikacija],MATCH(Tabela_kontrola_FAW_aktivne[[#This Row],[Klasifikacija]],Tabela_FAW_aktivne[Klasifikacija],0)),"NE")</f>
        <v>NE</v>
      </c>
    </row>
    <row r="9" spans="1:8" hidden="1" x14ac:dyDescent="0.25">
      <c r="A9" t="s">
        <v>208</v>
      </c>
      <c r="B9" t="str">
        <f>INDEX(Tabela_seznam_klasifikacij[Naziv odpadka],MATCH(Tabela_kontrola_FAW_aktivne[[#This Row],[Klasifikacija]],Tabela_seznam_klasifikacij[Klasifikacijska številka],0))</f>
        <v>Rdeče blato iz proizvodnje glinice, ki ni navedeno pod 01 03 07</v>
      </c>
      <c r="C9" t="str">
        <f>IFERROR(INDEX(Tabela_FAW[NAZIV2],MATCH(Tabela_kontrola_FAW_aktivne[[#This Row],[Klasifikacija]],Tabela_FAW[Klasifikacija],0)),"NE")</f>
        <v>NE</v>
      </c>
      <c r="D9" t="str">
        <f>LEFT(INDEX(Tabela_glavno[Dovoljen prevzem],MATCH(Tabela_kontrola_FAW_aktivne[[#This Row],[Klasifikacija]],Tabela_glavno[Klasifikacija],0)),2)</f>
        <v>DA</v>
      </c>
      <c r="E9" t="str">
        <f>INDEX(Tabela_glavno[Odstranjevanje],MATCH(Tabela_kontrola_FAW_aktivne[[#This Row],[Klasifikacija]],Tabela_glavno[Klasifikacija],0))</f>
        <v/>
      </c>
      <c r="F9" s="1" t="str">
        <f>_xlfn.TEXTJOIN(" - ",TRUE,INDEX(Tabela_glavno[Mešanica 19 02 04*],MATCH(Tabela_kontrola_FAW_aktivne[[#This Row],[Klasifikacija]],Tabela_glavno[Klasifikacija],0)),INDEX(Tabela_glavno[Izvoz 19 02 04*],MATCH(Tabela_kontrola_FAW_aktivne[[#This Row],[Klasifikacija]],Tabela_glavno[Klasifikacija],0)))</f>
        <v>NE</v>
      </c>
      <c r="G9" s="1" t="str">
        <f>INDEX(Tabela_glavno[Mešanica 19 02 08*],MATCH(Tabela_kontrola_FAW_aktivne[[#This Row],[Klasifikacija]],Tabela_glavno[Klasifikacija],0))</f>
        <v>NE</v>
      </c>
      <c r="H9" s="1" t="str">
        <f>IFERROR(INDEX(Tabela_FAW_aktivne[Klasifikacija],MATCH(Tabela_kontrola_FAW_aktivne[[#This Row],[Klasifikacija]],Tabela_FAW_aktivne[Klasifikacija],0)),"NE")</f>
        <v>NE</v>
      </c>
    </row>
    <row r="10" spans="1:8" hidden="1" x14ac:dyDescent="0.25">
      <c r="A10" t="s">
        <v>209</v>
      </c>
      <c r="B10" t="str">
        <f>INDEX(Tabela_seznam_klasifikacij[Naziv odpadka],MATCH(Tabela_kontrola_FAW_aktivne[[#This Row],[Klasifikacija]],Tabela_seznam_klasifikacij[Klasifikacijska številka],0))</f>
        <v>Drugi tovrstni odpadki</v>
      </c>
      <c r="C10" t="str">
        <f>IFERROR(INDEX(Tabela_FAW[NAZIV2],MATCH(Tabela_kontrola_FAW_aktivne[[#This Row],[Klasifikacija]],Tabela_FAW[Klasifikacija],0)),"NE")</f>
        <v>NE</v>
      </c>
      <c r="D10" t="str">
        <f>LEFT(INDEX(Tabela_glavno[Dovoljen prevzem],MATCH(Tabela_kontrola_FAW_aktivne[[#This Row],[Klasifikacija]],Tabela_glavno[Klasifikacija],0)),2)</f>
        <v>DA</v>
      </c>
      <c r="E10" t="str">
        <f>INDEX(Tabela_glavno[Odstranjevanje],MATCH(Tabela_kontrola_FAW_aktivne[[#This Row],[Klasifikacija]],Tabela_glavno[Klasifikacija],0))</f>
        <v/>
      </c>
      <c r="F10" s="1" t="str">
        <f>_xlfn.TEXTJOIN(" - ",TRUE,INDEX(Tabela_glavno[Mešanica 19 02 04*],MATCH(Tabela_kontrola_FAW_aktivne[[#This Row],[Klasifikacija]],Tabela_glavno[Klasifikacija],0)),INDEX(Tabela_glavno[Izvoz 19 02 04*],MATCH(Tabela_kontrola_FAW_aktivne[[#This Row],[Klasifikacija]],Tabela_glavno[Klasifikacija],0)))</f>
        <v>NE</v>
      </c>
      <c r="G10" s="1" t="str">
        <f>INDEX(Tabela_glavno[Mešanica 19 02 08*],MATCH(Tabela_kontrola_FAW_aktivne[[#This Row],[Klasifikacija]],Tabela_glavno[Klasifikacija],0))</f>
        <v>NE</v>
      </c>
      <c r="H10" s="1" t="str">
        <f>IFERROR(INDEX(Tabela_FAW_aktivne[Klasifikacija],MATCH(Tabela_kontrola_FAW_aktivne[[#This Row],[Klasifikacija]],Tabela_FAW_aktivne[Klasifikacija],0)),"NE")</f>
        <v>NE</v>
      </c>
    </row>
    <row r="11" spans="1:8" hidden="1" x14ac:dyDescent="0.25">
      <c r="A11" t="s">
        <v>210</v>
      </c>
      <c r="B11" t="str">
        <f>INDEX(Tabela_seznam_klasifikacij[Naziv odpadka],MATCH(Tabela_kontrola_FAW_aktivne[[#This Row],[Klasifikacija]],Tabela_seznam_klasifikacij[Klasifikacijska številka],0))</f>
        <v>Odpadki, ki vsebujejo nevarne snovi, iz fizikalne in kemične predelave nekovinskih mineralnih surovin</v>
      </c>
      <c r="C11" t="str">
        <f>IFERROR(INDEX(Tabela_FAW[NAZIV2],MATCH(Tabela_kontrola_FAW_aktivne[[#This Row],[Klasifikacija]],Tabela_FAW[Klasifikacija],0)),"NE")</f>
        <v>NE</v>
      </c>
      <c r="D11" t="str">
        <f>LEFT(INDEX(Tabela_glavno[Dovoljen prevzem],MATCH(Tabela_kontrola_FAW_aktivne[[#This Row],[Klasifikacija]],Tabela_glavno[Klasifikacija],0)),2)</f>
        <v>DA</v>
      </c>
      <c r="E11" t="str">
        <f>INDEX(Tabela_glavno[Odstranjevanje],MATCH(Tabela_kontrola_FAW_aktivne[[#This Row],[Klasifikacija]],Tabela_glavno[Klasifikacija],0))</f>
        <v/>
      </c>
      <c r="F11" s="1" t="str">
        <f>_xlfn.TEXTJOIN(" - ",TRUE,INDEX(Tabela_glavno[Mešanica 19 02 04*],MATCH(Tabela_kontrola_FAW_aktivne[[#This Row],[Klasifikacija]],Tabela_glavno[Klasifikacija],0)),INDEX(Tabela_glavno[Izvoz 19 02 04*],MATCH(Tabela_kontrola_FAW_aktivne[[#This Row],[Klasifikacija]],Tabela_glavno[Klasifikacija],0)))</f>
        <v>NE</v>
      </c>
      <c r="G11" s="1" t="str">
        <f>INDEX(Tabela_glavno[Mešanica 19 02 08*],MATCH(Tabela_kontrola_FAW_aktivne[[#This Row],[Klasifikacija]],Tabela_glavno[Klasifikacija],0))</f>
        <v>NE</v>
      </c>
      <c r="H11" s="1" t="str">
        <f>IFERROR(INDEX(Tabela_FAW_aktivne[Klasifikacija],MATCH(Tabela_kontrola_FAW_aktivne[[#This Row],[Klasifikacija]],Tabela_FAW_aktivne[Klasifikacija],0)),"NE")</f>
        <v>NE</v>
      </c>
    </row>
    <row r="12" spans="1:8" hidden="1" x14ac:dyDescent="0.25">
      <c r="A12" t="s">
        <v>211</v>
      </c>
      <c r="B12" t="str">
        <f>INDEX(Tabela_seznam_klasifikacij[Naziv odpadka],MATCH(Tabela_kontrola_FAW_aktivne[[#This Row],[Klasifikacija]],Tabela_seznam_klasifikacij[Klasifikacijska številka],0))</f>
        <v>Odpadni gramoz in drobir, ki nista navedena pod 01 04 07</v>
      </c>
      <c r="C12" t="str">
        <f>IFERROR(INDEX(Tabela_FAW[NAZIV2],MATCH(Tabela_kontrola_FAW_aktivne[[#This Row],[Klasifikacija]],Tabela_FAW[Klasifikacija],0)),"NE")</f>
        <v>NE</v>
      </c>
      <c r="D12" t="str">
        <f>LEFT(INDEX(Tabela_glavno[Dovoljen prevzem],MATCH(Tabela_kontrola_FAW_aktivne[[#This Row],[Klasifikacija]],Tabela_glavno[Klasifikacija],0)),2)</f>
        <v>DA</v>
      </c>
      <c r="E12" t="str">
        <f>INDEX(Tabela_glavno[Odstranjevanje],MATCH(Tabela_kontrola_FAW_aktivne[[#This Row],[Klasifikacija]],Tabela_glavno[Klasifikacija],0))</f>
        <v/>
      </c>
      <c r="F12" s="1" t="str">
        <f>_xlfn.TEXTJOIN(" - ",TRUE,INDEX(Tabela_glavno[Mešanica 19 02 04*],MATCH(Tabela_kontrola_FAW_aktivne[[#This Row],[Klasifikacija]],Tabela_glavno[Klasifikacija],0)),INDEX(Tabela_glavno[Izvoz 19 02 04*],MATCH(Tabela_kontrola_FAW_aktivne[[#This Row],[Klasifikacija]],Tabela_glavno[Klasifikacija],0)))</f>
        <v>NE</v>
      </c>
      <c r="G12" s="1" t="str">
        <f>INDEX(Tabela_glavno[Mešanica 19 02 08*],MATCH(Tabela_kontrola_FAW_aktivne[[#This Row],[Klasifikacija]],Tabela_glavno[Klasifikacija],0))</f>
        <v>NE</v>
      </c>
      <c r="H12" s="1" t="str">
        <f>IFERROR(INDEX(Tabela_FAW_aktivne[Klasifikacija],MATCH(Tabela_kontrola_FAW_aktivne[[#This Row],[Klasifikacija]],Tabela_FAW_aktivne[Klasifikacija],0)),"NE")</f>
        <v>NE</v>
      </c>
    </row>
    <row r="13" spans="1:8" hidden="1" x14ac:dyDescent="0.25">
      <c r="A13" t="s">
        <v>212</v>
      </c>
      <c r="B13" t="str">
        <f>INDEX(Tabela_seznam_klasifikacij[Naziv odpadka],MATCH(Tabela_kontrola_FAW_aktivne[[#This Row],[Klasifikacija]],Tabela_seznam_klasifikacij[Klasifikacijska številka],0))</f>
        <v>Odpadni pesek in gline</v>
      </c>
      <c r="C13" t="str">
        <f>IFERROR(INDEX(Tabela_FAW[NAZIV2],MATCH(Tabela_kontrola_FAW_aktivne[[#This Row],[Klasifikacija]],Tabela_FAW[Klasifikacija],0)),"NE")</f>
        <v>NE</v>
      </c>
      <c r="D13" t="str">
        <f>LEFT(INDEX(Tabela_glavno[Dovoljen prevzem],MATCH(Tabela_kontrola_FAW_aktivne[[#This Row],[Klasifikacija]],Tabela_glavno[Klasifikacija],0)),2)</f>
        <v>DA</v>
      </c>
      <c r="E13" t="str">
        <f>INDEX(Tabela_glavno[Odstranjevanje],MATCH(Tabela_kontrola_FAW_aktivne[[#This Row],[Klasifikacija]],Tabela_glavno[Klasifikacija],0))</f>
        <v/>
      </c>
      <c r="F13" s="1" t="str">
        <f>_xlfn.TEXTJOIN(" - ",TRUE,INDEX(Tabela_glavno[Mešanica 19 02 04*],MATCH(Tabela_kontrola_FAW_aktivne[[#This Row],[Klasifikacija]],Tabela_glavno[Klasifikacija],0)),INDEX(Tabela_glavno[Izvoz 19 02 04*],MATCH(Tabela_kontrola_FAW_aktivne[[#This Row],[Klasifikacija]],Tabela_glavno[Klasifikacija],0)))</f>
        <v>NE</v>
      </c>
      <c r="G13" s="1" t="str">
        <f>INDEX(Tabela_glavno[Mešanica 19 02 08*],MATCH(Tabela_kontrola_FAW_aktivne[[#This Row],[Klasifikacija]],Tabela_glavno[Klasifikacija],0))</f>
        <v>NE</v>
      </c>
      <c r="H13" s="1" t="str">
        <f>IFERROR(INDEX(Tabela_FAW_aktivne[Klasifikacija],MATCH(Tabela_kontrola_FAW_aktivne[[#This Row],[Klasifikacija]],Tabela_FAW_aktivne[Klasifikacija],0)),"NE")</f>
        <v>NE</v>
      </c>
    </row>
    <row r="14" spans="1:8" hidden="1" x14ac:dyDescent="0.25">
      <c r="A14" t="s">
        <v>213</v>
      </c>
      <c r="B14" t="str">
        <f>INDEX(Tabela_seznam_klasifikacij[Naziv odpadka],MATCH(Tabela_kontrola_FAW_aktivne[[#This Row],[Klasifikacija]],Tabela_seznam_klasifikacij[Klasifikacijska številka],0))</f>
        <v>Prašni in praškasti odpadki, ki niso navedeni pod 01 04 07</v>
      </c>
      <c r="C14" t="str">
        <f>IFERROR(INDEX(Tabela_FAW[NAZIV2],MATCH(Tabela_kontrola_FAW_aktivne[[#This Row],[Klasifikacija]],Tabela_FAW[Klasifikacija],0)),"NE")</f>
        <v>NE</v>
      </c>
      <c r="D14" t="str">
        <f>LEFT(INDEX(Tabela_glavno[Dovoljen prevzem],MATCH(Tabela_kontrola_FAW_aktivne[[#This Row],[Klasifikacija]],Tabela_glavno[Klasifikacija],0)),2)</f>
        <v>DA</v>
      </c>
      <c r="E14" t="str">
        <f>INDEX(Tabela_glavno[Odstranjevanje],MATCH(Tabela_kontrola_FAW_aktivne[[#This Row],[Klasifikacija]],Tabela_glavno[Klasifikacija],0))</f>
        <v/>
      </c>
      <c r="F14" s="1" t="str">
        <f>_xlfn.TEXTJOIN(" - ",TRUE,INDEX(Tabela_glavno[Mešanica 19 02 04*],MATCH(Tabela_kontrola_FAW_aktivne[[#This Row],[Klasifikacija]],Tabela_glavno[Klasifikacija],0)),INDEX(Tabela_glavno[Izvoz 19 02 04*],MATCH(Tabela_kontrola_FAW_aktivne[[#This Row],[Klasifikacija]],Tabela_glavno[Klasifikacija],0)))</f>
        <v>NE</v>
      </c>
      <c r="G14" s="1" t="str">
        <f>INDEX(Tabela_glavno[Mešanica 19 02 08*],MATCH(Tabela_kontrola_FAW_aktivne[[#This Row],[Klasifikacija]],Tabela_glavno[Klasifikacija],0))</f>
        <v>NE</v>
      </c>
      <c r="H14" s="1" t="str">
        <f>IFERROR(INDEX(Tabela_FAW_aktivne[Klasifikacija],MATCH(Tabela_kontrola_FAW_aktivne[[#This Row],[Klasifikacija]],Tabela_FAW_aktivne[Klasifikacija],0)),"NE")</f>
        <v>NE</v>
      </c>
    </row>
    <row r="15" spans="1:8" hidden="1" x14ac:dyDescent="0.25">
      <c r="A15" t="s">
        <v>214</v>
      </c>
      <c r="B15" t="str">
        <f>INDEX(Tabela_seznam_klasifikacij[Naziv odpadka],MATCH(Tabela_kontrola_FAW_aktivne[[#This Row],[Klasifikacija]],Tabela_seznam_klasifikacij[Klasifikacijska številka],0))</f>
        <v>Odpadki iz predelave kalijeve in kamene soli, ki niso navedeni pod 01 04 07</v>
      </c>
      <c r="C15" t="str">
        <f>IFERROR(INDEX(Tabela_FAW[NAZIV2],MATCH(Tabela_kontrola_FAW_aktivne[[#This Row],[Klasifikacija]],Tabela_FAW[Klasifikacija],0)),"NE")</f>
        <v>NE</v>
      </c>
      <c r="D15" t="str">
        <f>LEFT(INDEX(Tabela_glavno[Dovoljen prevzem],MATCH(Tabela_kontrola_FAW_aktivne[[#This Row],[Klasifikacija]],Tabela_glavno[Klasifikacija],0)),2)</f>
        <v>DA</v>
      </c>
      <c r="E15" t="str">
        <f>INDEX(Tabela_glavno[Odstranjevanje],MATCH(Tabela_kontrola_FAW_aktivne[[#This Row],[Klasifikacija]],Tabela_glavno[Klasifikacija],0))</f>
        <v/>
      </c>
      <c r="F15" s="1" t="str">
        <f>_xlfn.TEXTJOIN(" - ",TRUE,INDEX(Tabela_glavno[Mešanica 19 02 04*],MATCH(Tabela_kontrola_FAW_aktivne[[#This Row],[Klasifikacija]],Tabela_glavno[Klasifikacija],0)),INDEX(Tabela_glavno[Izvoz 19 02 04*],MATCH(Tabela_kontrola_FAW_aktivne[[#This Row],[Klasifikacija]],Tabela_glavno[Klasifikacija],0)))</f>
        <v>NE</v>
      </c>
      <c r="G15" s="1" t="str">
        <f>INDEX(Tabela_glavno[Mešanica 19 02 08*],MATCH(Tabela_kontrola_FAW_aktivne[[#This Row],[Klasifikacija]],Tabela_glavno[Klasifikacija],0))</f>
        <v>NE</v>
      </c>
      <c r="H15" s="1" t="str">
        <f>IFERROR(INDEX(Tabela_FAW_aktivne[Klasifikacija],MATCH(Tabela_kontrola_FAW_aktivne[[#This Row],[Klasifikacija]],Tabela_FAW_aktivne[Klasifikacija],0)),"NE")</f>
        <v>NE</v>
      </c>
    </row>
    <row r="16" spans="1:8" hidden="1" x14ac:dyDescent="0.25">
      <c r="A16" t="s">
        <v>215</v>
      </c>
      <c r="B16" t="str">
        <f>INDEX(Tabela_seznam_klasifikacij[Naziv odpadka],MATCH(Tabela_kontrola_FAW_aktivne[[#This Row],[Klasifikacija]],Tabela_seznam_klasifikacij[Klasifikacijska številka],0))</f>
        <v>Jalovina in drugi odpadki iz pranja in odbiranja mineralnih surovin, ki niso navedeni pod 01 04 07 in 01 04 11</v>
      </c>
      <c r="C16" t="str">
        <f>IFERROR(INDEX(Tabela_FAW[NAZIV2],MATCH(Tabela_kontrola_FAW_aktivne[[#This Row],[Klasifikacija]],Tabela_FAW[Klasifikacija],0)),"NE")</f>
        <v>NE</v>
      </c>
      <c r="D16" t="str">
        <f>LEFT(INDEX(Tabela_glavno[Dovoljen prevzem],MATCH(Tabela_kontrola_FAW_aktivne[[#This Row],[Klasifikacija]],Tabela_glavno[Klasifikacija],0)),2)</f>
        <v>DA</v>
      </c>
      <c r="E16" t="str">
        <f>INDEX(Tabela_glavno[Odstranjevanje],MATCH(Tabela_kontrola_FAW_aktivne[[#This Row],[Klasifikacija]],Tabela_glavno[Klasifikacija],0))</f>
        <v/>
      </c>
      <c r="F16" s="1" t="str">
        <f>_xlfn.TEXTJOIN(" - ",TRUE,INDEX(Tabela_glavno[Mešanica 19 02 04*],MATCH(Tabela_kontrola_FAW_aktivne[[#This Row],[Klasifikacija]],Tabela_glavno[Klasifikacija],0)),INDEX(Tabela_glavno[Izvoz 19 02 04*],MATCH(Tabela_kontrola_FAW_aktivne[[#This Row],[Klasifikacija]],Tabela_glavno[Klasifikacija],0)))</f>
        <v>NE</v>
      </c>
      <c r="G16" s="1" t="str">
        <f>INDEX(Tabela_glavno[Mešanica 19 02 08*],MATCH(Tabela_kontrola_FAW_aktivne[[#This Row],[Klasifikacija]],Tabela_glavno[Klasifikacija],0))</f>
        <v>NE</v>
      </c>
      <c r="H16" s="1" t="str">
        <f>IFERROR(INDEX(Tabela_FAW_aktivne[Klasifikacija],MATCH(Tabela_kontrola_FAW_aktivne[[#This Row],[Klasifikacija]],Tabela_FAW_aktivne[Klasifikacija],0)),"NE")</f>
        <v>NE</v>
      </c>
    </row>
    <row r="17" spans="1:8" hidden="1" x14ac:dyDescent="0.25">
      <c r="A17" t="s">
        <v>216</v>
      </c>
      <c r="B17" t="str">
        <f>INDEX(Tabela_seznam_klasifikacij[Naziv odpadka],MATCH(Tabela_kontrola_FAW_aktivne[[#This Row],[Klasifikacija]],Tabela_seznam_klasifikacij[Klasifikacijska številka],0))</f>
        <v>Odpadki pri rezanju in žaganju kamna, ki niso navedeni pod 01 04 07</v>
      </c>
      <c r="C17" t="str">
        <f>IFERROR(INDEX(Tabela_FAW[NAZIV2],MATCH(Tabela_kontrola_FAW_aktivne[[#This Row],[Klasifikacija]],Tabela_FAW[Klasifikacija],0)),"NE")</f>
        <v>NE</v>
      </c>
      <c r="D17" t="str">
        <f>LEFT(INDEX(Tabela_glavno[Dovoljen prevzem],MATCH(Tabela_kontrola_FAW_aktivne[[#This Row],[Klasifikacija]],Tabela_glavno[Klasifikacija],0)),2)</f>
        <v>DA</v>
      </c>
      <c r="E17" t="str">
        <f>INDEX(Tabela_glavno[Odstranjevanje],MATCH(Tabela_kontrola_FAW_aktivne[[#This Row],[Klasifikacija]],Tabela_glavno[Klasifikacija],0))</f>
        <v/>
      </c>
      <c r="F17" s="1" t="str">
        <f>_xlfn.TEXTJOIN(" - ",TRUE,INDEX(Tabela_glavno[Mešanica 19 02 04*],MATCH(Tabela_kontrola_FAW_aktivne[[#This Row],[Klasifikacija]],Tabela_glavno[Klasifikacija],0)),INDEX(Tabela_glavno[Izvoz 19 02 04*],MATCH(Tabela_kontrola_FAW_aktivne[[#This Row],[Klasifikacija]],Tabela_glavno[Klasifikacija],0)))</f>
        <v>NE</v>
      </c>
      <c r="G17" s="1" t="str">
        <f>INDEX(Tabela_glavno[Mešanica 19 02 08*],MATCH(Tabela_kontrola_FAW_aktivne[[#This Row],[Klasifikacija]],Tabela_glavno[Klasifikacija],0))</f>
        <v>NE</v>
      </c>
      <c r="H17" s="1" t="str">
        <f>IFERROR(INDEX(Tabela_FAW_aktivne[Klasifikacija],MATCH(Tabela_kontrola_FAW_aktivne[[#This Row],[Klasifikacija]],Tabela_FAW_aktivne[Klasifikacija],0)),"NE")</f>
        <v>NE</v>
      </c>
    </row>
    <row r="18" spans="1:8" hidden="1" x14ac:dyDescent="0.25">
      <c r="A18" t="s">
        <v>217</v>
      </c>
      <c r="B18" t="str">
        <f>INDEX(Tabela_seznam_klasifikacij[Naziv odpadka],MATCH(Tabela_kontrola_FAW_aktivne[[#This Row],[Klasifikacija]],Tabela_seznam_klasifikacij[Klasifikacijska številka],0))</f>
        <v>Drugi tovrstni odpadki</v>
      </c>
      <c r="C18" t="str">
        <f>IFERROR(INDEX(Tabela_FAW[NAZIV2],MATCH(Tabela_kontrola_FAW_aktivne[[#This Row],[Klasifikacija]],Tabela_FAW[Klasifikacija],0)),"NE")</f>
        <v>NE</v>
      </c>
      <c r="D18" t="str">
        <f>LEFT(INDEX(Tabela_glavno[Dovoljen prevzem],MATCH(Tabela_kontrola_FAW_aktivne[[#This Row],[Klasifikacija]],Tabela_glavno[Klasifikacija],0)),2)</f>
        <v>DA</v>
      </c>
      <c r="E18" t="str">
        <f>INDEX(Tabela_glavno[Odstranjevanje],MATCH(Tabela_kontrola_FAW_aktivne[[#This Row],[Klasifikacija]],Tabela_glavno[Klasifikacija],0))</f>
        <v/>
      </c>
      <c r="F18" s="1" t="str">
        <f>_xlfn.TEXTJOIN(" - ",TRUE,INDEX(Tabela_glavno[Mešanica 19 02 04*],MATCH(Tabela_kontrola_FAW_aktivne[[#This Row],[Klasifikacija]],Tabela_glavno[Klasifikacija],0)),INDEX(Tabela_glavno[Izvoz 19 02 04*],MATCH(Tabela_kontrola_FAW_aktivne[[#This Row],[Klasifikacija]],Tabela_glavno[Klasifikacija],0)))</f>
        <v>NE</v>
      </c>
      <c r="G18" s="1" t="str">
        <f>INDEX(Tabela_glavno[Mešanica 19 02 08*],MATCH(Tabela_kontrola_FAW_aktivne[[#This Row],[Klasifikacija]],Tabela_glavno[Klasifikacija],0))</f>
        <v>NE</v>
      </c>
      <c r="H18" s="1" t="str">
        <f>IFERROR(INDEX(Tabela_FAW_aktivne[Klasifikacija],MATCH(Tabela_kontrola_FAW_aktivne[[#This Row],[Klasifikacija]],Tabela_FAW_aktivne[Klasifikacija],0)),"NE")</f>
        <v>NE</v>
      </c>
    </row>
    <row r="19" spans="1:8" hidden="1" x14ac:dyDescent="0.25">
      <c r="A19" t="s">
        <v>218</v>
      </c>
      <c r="B19" t="str">
        <f>INDEX(Tabela_seznam_klasifikacij[Naziv odpadka],MATCH(Tabela_kontrola_FAW_aktivne[[#This Row],[Klasifikacija]],Tabela_seznam_klasifikacij[Klasifikacijska številka],0))</f>
        <v>Mulji in odpadki iz vodnega vrtanja</v>
      </c>
      <c r="C19" t="str">
        <f>IFERROR(INDEX(Tabela_FAW[NAZIV2],MATCH(Tabela_kontrola_FAW_aktivne[[#This Row],[Klasifikacija]],Tabela_FAW[Klasifikacija],0)),"NE")</f>
        <v>NE</v>
      </c>
      <c r="D19" t="str">
        <f>LEFT(INDEX(Tabela_glavno[Dovoljen prevzem],MATCH(Tabela_kontrola_FAW_aktivne[[#This Row],[Klasifikacija]],Tabela_glavno[Klasifikacija],0)),2)</f>
        <v>DA</v>
      </c>
      <c r="E19" t="str">
        <f>INDEX(Tabela_glavno[Odstranjevanje],MATCH(Tabela_kontrola_FAW_aktivne[[#This Row],[Klasifikacija]],Tabela_glavno[Klasifikacija],0))</f>
        <v/>
      </c>
      <c r="F19" s="1" t="str">
        <f>_xlfn.TEXTJOIN(" - ",TRUE,INDEX(Tabela_glavno[Mešanica 19 02 04*],MATCH(Tabela_kontrola_FAW_aktivne[[#This Row],[Klasifikacija]],Tabela_glavno[Klasifikacija],0)),INDEX(Tabela_glavno[Izvoz 19 02 04*],MATCH(Tabela_kontrola_FAW_aktivne[[#This Row],[Klasifikacija]],Tabela_glavno[Klasifikacija],0)))</f>
        <v>NE</v>
      </c>
      <c r="G19" s="1" t="str">
        <f>INDEX(Tabela_glavno[Mešanica 19 02 08*],MATCH(Tabela_kontrola_FAW_aktivne[[#This Row],[Klasifikacija]],Tabela_glavno[Klasifikacija],0))</f>
        <v>NE</v>
      </c>
      <c r="H19" s="1" t="str">
        <f>IFERROR(INDEX(Tabela_FAW_aktivne[Klasifikacija],MATCH(Tabela_kontrola_FAW_aktivne[[#This Row],[Klasifikacija]],Tabela_FAW_aktivne[Klasifikacija],0)),"NE")</f>
        <v>NE</v>
      </c>
    </row>
    <row r="20" spans="1:8" hidden="1" x14ac:dyDescent="0.25">
      <c r="A20" t="s">
        <v>3</v>
      </c>
      <c r="B20" t="str">
        <f>INDEX(Tabela_seznam_klasifikacij[Naziv odpadka],MATCH(Tabela_kontrola_FAW_aktivne[[#This Row],[Klasifikacija]],Tabela_seznam_klasifikacij[Klasifikacijska številka],0))</f>
        <v>Mulji in odpadki iz vrtanja, ki vsebujejo olja</v>
      </c>
      <c r="C20" t="str">
        <f>IFERROR(INDEX(Tabela_FAW[NAZIV2],MATCH(Tabela_kontrola_FAW_aktivne[[#This Row],[Klasifikacija]],Tabela_FAW[Klasifikacija],0)),"NE")</f>
        <v>NE</v>
      </c>
      <c r="D20" t="str">
        <f>LEFT(INDEX(Tabela_glavno[Dovoljen prevzem],MATCH(Tabela_kontrola_FAW_aktivne[[#This Row],[Klasifikacija]],Tabela_glavno[Klasifikacija],0)),2)</f>
        <v>DA</v>
      </c>
      <c r="E20" t="str">
        <f>INDEX(Tabela_glavno[Odstranjevanje],MATCH(Tabela_kontrola_FAW_aktivne[[#This Row],[Klasifikacija]],Tabela_glavno[Klasifikacija],0))</f>
        <v/>
      </c>
      <c r="F20" s="1" t="str">
        <f>_xlfn.TEXTJOIN(" - ",TRUE,INDEX(Tabela_glavno[Mešanica 19 02 04*],MATCH(Tabela_kontrola_FAW_aktivne[[#This Row],[Klasifikacija]],Tabela_glavno[Klasifikacija],0)),INDEX(Tabela_glavno[Izvoz 19 02 04*],MATCH(Tabela_kontrola_FAW_aktivne[[#This Row],[Klasifikacija]],Tabela_glavno[Klasifikacija],0)))</f>
        <v>DA</v>
      </c>
      <c r="G20" s="1" t="str">
        <f>INDEX(Tabela_glavno[Mešanica 19 02 08*],MATCH(Tabela_kontrola_FAW_aktivne[[#This Row],[Klasifikacija]],Tabela_glavno[Klasifikacija],0))</f>
        <v>NE</v>
      </c>
      <c r="H20" s="1" t="str">
        <f>IFERROR(INDEX(Tabela_FAW_aktivne[Klasifikacija],MATCH(Tabela_kontrola_FAW_aktivne[[#This Row],[Klasifikacija]],Tabela_FAW_aktivne[Klasifikacija],0)),"NE")</f>
        <v>NE</v>
      </c>
    </row>
    <row r="21" spans="1:8" hidden="1" x14ac:dyDescent="0.25">
      <c r="A21" t="s">
        <v>4</v>
      </c>
      <c r="B21" t="str">
        <f>INDEX(Tabela_seznam_klasifikacij[Naziv odpadka],MATCH(Tabela_kontrola_FAW_aktivne[[#This Row],[Klasifikacija]],Tabela_seznam_klasifikacij[Klasifikacijska številka],0))</f>
        <v>Mulji in odpadki iz vrtanja, ki vsebujejo nevarne snovi</v>
      </c>
      <c r="C21" t="str">
        <f>IFERROR(INDEX(Tabela_FAW[NAZIV2],MATCH(Tabela_kontrola_FAW_aktivne[[#This Row],[Klasifikacija]],Tabela_FAW[Klasifikacija],0)),"NE")</f>
        <v>NE</v>
      </c>
      <c r="D21" t="str">
        <f>LEFT(INDEX(Tabela_glavno[Dovoljen prevzem],MATCH(Tabela_kontrola_FAW_aktivne[[#This Row],[Klasifikacija]],Tabela_glavno[Klasifikacija],0)),2)</f>
        <v>DA</v>
      </c>
      <c r="E21" t="str">
        <f>INDEX(Tabela_glavno[Odstranjevanje],MATCH(Tabela_kontrola_FAW_aktivne[[#This Row],[Klasifikacija]],Tabela_glavno[Klasifikacija],0))</f>
        <v/>
      </c>
      <c r="F21" s="1" t="str">
        <f>_xlfn.TEXTJOIN(" - ",TRUE,INDEX(Tabela_glavno[Mešanica 19 02 04*],MATCH(Tabela_kontrola_FAW_aktivne[[#This Row],[Klasifikacija]],Tabela_glavno[Klasifikacija],0)),INDEX(Tabela_glavno[Izvoz 19 02 04*],MATCH(Tabela_kontrola_FAW_aktivne[[#This Row],[Klasifikacija]],Tabela_glavno[Klasifikacija],0)))</f>
        <v>DA</v>
      </c>
      <c r="G21" s="1" t="str">
        <f>INDEX(Tabela_glavno[Mešanica 19 02 08*],MATCH(Tabela_kontrola_FAW_aktivne[[#This Row],[Klasifikacija]],Tabela_glavno[Klasifikacija],0))</f>
        <v>NE</v>
      </c>
      <c r="H21" s="1" t="str">
        <f>IFERROR(INDEX(Tabela_FAW_aktivne[Klasifikacija],MATCH(Tabela_kontrola_FAW_aktivne[[#This Row],[Klasifikacija]],Tabela_FAW_aktivne[Klasifikacija],0)),"NE")</f>
        <v>NE</v>
      </c>
    </row>
    <row r="22" spans="1:8" hidden="1" x14ac:dyDescent="0.25">
      <c r="A22" t="s">
        <v>220</v>
      </c>
      <c r="B22" t="str">
        <f>INDEX(Tabela_seznam_klasifikacij[Naziv odpadka],MATCH(Tabela_kontrola_FAW_aktivne[[#This Row],[Klasifikacija]],Tabela_seznam_klasifikacij[Klasifikacijska številka],0))</f>
        <v>Mulji in odpadki iz vrtanja, ki vsebujejo barit in niso navedeni pod 01 05 05 in 01 05 06</v>
      </c>
      <c r="C22" t="str">
        <f>IFERROR(INDEX(Tabela_FAW[NAZIV2],MATCH(Tabela_kontrola_FAW_aktivne[[#This Row],[Klasifikacija]],Tabela_FAW[Klasifikacija],0)),"NE")</f>
        <v>NE</v>
      </c>
      <c r="D22" t="str">
        <f>LEFT(INDEX(Tabela_glavno[Dovoljen prevzem],MATCH(Tabela_kontrola_FAW_aktivne[[#This Row],[Klasifikacija]],Tabela_glavno[Klasifikacija],0)),2)</f>
        <v>DA</v>
      </c>
      <c r="E22" t="str">
        <f>INDEX(Tabela_glavno[Odstranjevanje],MATCH(Tabela_kontrola_FAW_aktivne[[#This Row],[Klasifikacija]],Tabela_glavno[Klasifikacija],0))</f>
        <v/>
      </c>
      <c r="F22" s="1" t="str">
        <f>_xlfn.TEXTJOIN(" - ",TRUE,INDEX(Tabela_glavno[Mešanica 19 02 04*],MATCH(Tabela_kontrola_FAW_aktivne[[#This Row],[Klasifikacija]],Tabela_glavno[Klasifikacija],0)),INDEX(Tabela_glavno[Izvoz 19 02 04*],MATCH(Tabela_kontrola_FAW_aktivne[[#This Row],[Klasifikacija]],Tabela_glavno[Klasifikacija],0)))</f>
        <v>NE</v>
      </c>
      <c r="G22" s="1" t="str">
        <f>INDEX(Tabela_glavno[Mešanica 19 02 08*],MATCH(Tabela_kontrola_FAW_aktivne[[#This Row],[Klasifikacija]],Tabela_glavno[Klasifikacija],0))</f>
        <v>NE</v>
      </c>
      <c r="H22" s="1" t="str">
        <f>IFERROR(INDEX(Tabela_FAW_aktivne[Klasifikacija],MATCH(Tabela_kontrola_FAW_aktivne[[#This Row],[Klasifikacija]],Tabela_FAW_aktivne[Klasifikacija],0)),"NE")</f>
        <v>NE</v>
      </c>
    </row>
    <row r="23" spans="1:8" hidden="1" x14ac:dyDescent="0.25">
      <c r="A23" t="s">
        <v>221</v>
      </c>
      <c r="B23" t="str">
        <f>INDEX(Tabela_seznam_klasifikacij[Naziv odpadka],MATCH(Tabela_kontrola_FAW_aktivne[[#This Row],[Klasifikacija]],Tabela_seznam_klasifikacij[Klasifikacijska številka],0))</f>
        <v>Mulji in odpadki iz vrtanja, ki vsebujejo kloride in niso navedeni pod 01 05 05 in 01 05 06</v>
      </c>
      <c r="C23" t="str">
        <f>IFERROR(INDEX(Tabela_FAW[NAZIV2],MATCH(Tabela_kontrola_FAW_aktivne[[#This Row],[Klasifikacija]],Tabela_FAW[Klasifikacija],0)),"NE")</f>
        <v>NE</v>
      </c>
      <c r="D23" t="str">
        <f>LEFT(INDEX(Tabela_glavno[Dovoljen prevzem],MATCH(Tabela_kontrola_FAW_aktivne[[#This Row],[Klasifikacija]],Tabela_glavno[Klasifikacija],0)),2)</f>
        <v>DA</v>
      </c>
      <c r="E23" t="str">
        <f>INDEX(Tabela_glavno[Odstranjevanje],MATCH(Tabela_kontrola_FAW_aktivne[[#This Row],[Klasifikacija]],Tabela_glavno[Klasifikacija],0))</f>
        <v/>
      </c>
      <c r="F23" s="1" t="str">
        <f>_xlfn.TEXTJOIN(" - ",TRUE,INDEX(Tabela_glavno[Mešanica 19 02 04*],MATCH(Tabela_kontrola_FAW_aktivne[[#This Row],[Klasifikacija]],Tabela_glavno[Klasifikacija],0)),INDEX(Tabela_glavno[Izvoz 19 02 04*],MATCH(Tabela_kontrola_FAW_aktivne[[#This Row],[Klasifikacija]],Tabela_glavno[Klasifikacija],0)))</f>
        <v>NE</v>
      </c>
      <c r="G23" s="1" t="str">
        <f>INDEX(Tabela_glavno[Mešanica 19 02 08*],MATCH(Tabela_kontrola_FAW_aktivne[[#This Row],[Klasifikacija]],Tabela_glavno[Klasifikacija],0))</f>
        <v>NE</v>
      </c>
      <c r="H23" s="1" t="str">
        <f>IFERROR(INDEX(Tabela_FAW_aktivne[Klasifikacija],MATCH(Tabela_kontrola_FAW_aktivne[[#This Row],[Klasifikacija]],Tabela_FAW_aktivne[Klasifikacija],0)),"NE")</f>
        <v>NE</v>
      </c>
    </row>
    <row r="24" spans="1:8" hidden="1" x14ac:dyDescent="0.25">
      <c r="A24" t="s">
        <v>222</v>
      </c>
      <c r="B24" t="str">
        <f>INDEX(Tabela_seznam_klasifikacij[Naziv odpadka],MATCH(Tabela_kontrola_FAW_aktivne[[#This Row],[Klasifikacija]],Tabela_seznam_klasifikacij[Klasifikacijska številka],0))</f>
        <v>Drugi tovrstni odpadki</v>
      </c>
      <c r="C24" t="str">
        <f>IFERROR(INDEX(Tabela_FAW[NAZIV2],MATCH(Tabela_kontrola_FAW_aktivne[[#This Row],[Klasifikacija]],Tabela_FAW[Klasifikacija],0)),"NE")</f>
        <v>NE</v>
      </c>
      <c r="D24" t="str">
        <f>LEFT(INDEX(Tabela_glavno[Dovoljen prevzem],MATCH(Tabela_kontrola_FAW_aktivne[[#This Row],[Klasifikacija]],Tabela_glavno[Klasifikacija],0)),2)</f>
        <v>DA</v>
      </c>
      <c r="E24" t="str">
        <f>INDEX(Tabela_glavno[Odstranjevanje],MATCH(Tabela_kontrola_FAW_aktivne[[#This Row],[Klasifikacija]],Tabela_glavno[Klasifikacija],0))</f>
        <v/>
      </c>
      <c r="F24" s="1" t="str">
        <f>_xlfn.TEXTJOIN(" - ",TRUE,INDEX(Tabela_glavno[Mešanica 19 02 04*],MATCH(Tabela_kontrola_FAW_aktivne[[#This Row],[Klasifikacija]],Tabela_glavno[Klasifikacija],0)),INDEX(Tabela_glavno[Izvoz 19 02 04*],MATCH(Tabela_kontrola_FAW_aktivne[[#This Row],[Klasifikacija]],Tabela_glavno[Klasifikacija],0)))</f>
        <v>NE</v>
      </c>
      <c r="G24" s="1" t="str">
        <f>INDEX(Tabela_glavno[Mešanica 19 02 08*],MATCH(Tabela_kontrola_FAW_aktivne[[#This Row],[Klasifikacija]],Tabela_glavno[Klasifikacija],0))</f>
        <v>NE</v>
      </c>
      <c r="H24" s="1" t="str">
        <f>IFERROR(INDEX(Tabela_FAW_aktivne[Klasifikacija],MATCH(Tabela_kontrola_FAW_aktivne[[#This Row],[Klasifikacija]],Tabela_FAW_aktivne[Klasifikacija],0)),"NE")</f>
        <v>NE</v>
      </c>
    </row>
    <row r="25" spans="1:8" hidden="1" x14ac:dyDescent="0.25">
      <c r="A25" t="s">
        <v>223</v>
      </c>
      <c r="B25" t="str">
        <f>INDEX(Tabela_seznam_klasifikacij[Naziv odpadka],MATCH(Tabela_kontrola_FAW_aktivne[[#This Row],[Klasifikacija]],Tabela_seznam_klasifikacij[Klasifikacijska številka],0))</f>
        <v>Mulji iz pranja in čiščenja</v>
      </c>
      <c r="C25" t="str">
        <f>IFERROR(INDEX(Tabela_FAW[NAZIV2],MATCH(Tabela_kontrola_FAW_aktivne[[#This Row],[Klasifikacija]],Tabela_FAW[Klasifikacija],0)),"NE")</f>
        <v>NE</v>
      </c>
      <c r="D25" t="str">
        <f>LEFT(INDEX(Tabela_glavno[Dovoljen prevzem],MATCH(Tabela_kontrola_FAW_aktivne[[#This Row],[Klasifikacija]],Tabela_glavno[Klasifikacija],0)),2)</f>
        <v>DA</v>
      </c>
      <c r="E25" t="str">
        <f>INDEX(Tabela_glavno[Odstranjevanje],MATCH(Tabela_kontrola_FAW_aktivne[[#This Row],[Klasifikacija]],Tabela_glavno[Klasifikacija],0))</f>
        <v/>
      </c>
      <c r="F25" s="1" t="str">
        <f>_xlfn.TEXTJOIN(" - ",TRUE,INDEX(Tabela_glavno[Mešanica 19 02 04*],MATCH(Tabela_kontrola_FAW_aktivne[[#This Row],[Klasifikacija]],Tabela_glavno[Klasifikacija],0)),INDEX(Tabela_glavno[Izvoz 19 02 04*],MATCH(Tabela_kontrola_FAW_aktivne[[#This Row],[Klasifikacija]],Tabela_glavno[Klasifikacija],0)))</f>
        <v>NE</v>
      </c>
      <c r="G25" s="1" t="str">
        <f>INDEX(Tabela_glavno[Mešanica 19 02 08*],MATCH(Tabela_kontrola_FAW_aktivne[[#This Row],[Klasifikacija]],Tabela_glavno[Klasifikacija],0))</f>
        <v>NE</v>
      </c>
      <c r="H25" s="1" t="str">
        <f>IFERROR(INDEX(Tabela_FAW_aktivne[Klasifikacija],MATCH(Tabela_kontrola_FAW_aktivne[[#This Row],[Klasifikacija]],Tabela_FAW_aktivne[Klasifikacija],0)),"NE")</f>
        <v>NE</v>
      </c>
    </row>
    <row r="26" spans="1:8" hidden="1" x14ac:dyDescent="0.25">
      <c r="A26" t="s">
        <v>225</v>
      </c>
      <c r="B26" t="str">
        <f>INDEX(Tabela_seznam_klasifikacij[Naziv odpadka],MATCH(Tabela_kontrola_FAW_aktivne[[#This Row],[Klasifikacija]],Tabela_seznam_klasifikacij[Klasifikacijska številka],0))</f>
        <v>Odpadna živalska tkiva</v>
      </c>
      <c r="C26" t="str">
        <f>IFERROR(INDEX(Tabela_FAW[NAZIV2],MATCH(Tabela_kontrola_FAW_aktivne[[#This Row],[Klasifikacija]],Tabela_FAW[Klasifikacija],0)),"NE")</f>
        <v>NE</v>
      </c>
      <c r="D26" t="str">
        <f>LEFT(INDEX(Tabela_glavno[Dovoljen prevzem],MATCH(Tabela_kontrola_FAW_aktivne[[#This Row],[Klasifikacija]],Tabela_glavno[Klasifikacija],0)),2)</f>
        <v>DA</v>
      </c>
      <c r="E26" t="str">
        <f>INDEX(Tabela_glavno[Odstranjevanje],MATCH(Tabela_kontrola_FAW_aktivne[[#This Row],[Klasifikacija]],Tabela_glavno[Klasifikacija],0))</f>
        <v/>
      </c>
      <c r="F26" s="1" t="str">
        <f>_xlfn.TEXTJOIN(" - ",TRUE,INDEX(Tabela_glavno[Mešanica 19 02 04*],MATCH(Tabela_kontrola_FAW_aktivne[[#This Row],[Klasifikacija]],Tabela_glavno[Klasifikacija],0)),INDEX(Tabela_glavno[Izvoz 19 02 04*],MATCH(Tabela_kontrola_FAW_aktivne[[#This Row],[Klasifikacija]],Tabela_glavno[Klasifikacija],0)))</f>
        <v>NE</v>
      </c>
      <c r="G26" s="1" t="str">
        <f>INDEX(Tabela_glavno[Mešanica 19 02 08*],MATCH(Tabela_kontrola_FAW_aktivne[[#This Row],[Klasifikacija]],Tabela_glavno[Klasifikacija],0))</f>
        <v>NE</v>
      </c>
      <c r="H26" s="1" t="str">
        <f>IFERROR(INDEX(Tabela_FAW_aktivne[Klasifikacija],MATCH(Tabela_kontrola_FAW_aktivne[[#This Row],[Klasifikacija]],Tabela_FAW_aktivne[Klasifikacija],0)),"NE")</f>
        <v>NE</v>
      </c>
    </row>
    <row r="27" spans="1:8" hidden="1" x14ac:dyDescent="0.25">
      <c r="A27" t="s">
        <v>226</v>
      </c>
      <c r="B27" t="str">
        <f>INDEX(Tabela_seznam_klasifikacij[Naziv odpadka],MATCH(Tabela_kontrola_FAW_aktivne[[#This Row],[Klasifikacija]],Tabela_seznam_klasifikacij[Klasifikacijska številka],0))</f>
        <v>Odpadna rastlinska tkiva</v>
      </c>
      <c r="C27" t="str">
        <f>IFERROR(INDEX(Tabela_FAW[NAZIV2],MATCH(Tabela_kontrola_FAW_aktivne[[#This Row],[Klasifikacija]],Tabela_FAW[Klasifikacija],0)),"NE")</f>
        <v>NE</v>
      </c>
      <c r="D27" t="str">
        <f>LEFT(INDEX(Tabela_glavno[Dovoljen prevzem],MATCH(Tabela_kontrola_FAW_aktivne[[#This Row],[Klasifikacija]],Tabela_glavno[Klasifikacija],0)),2)</f>
        <v>DA</v>
      </c>
      <c r="E27" t="str">
        <f>INDEX(Tabela_glavno[Odstranjevanje],MATCH(Tabela_kontrola_FAW_aktivne[[#This Row],[Klasifikacija]],Tabela_glavno[Klasifikacija],0))</f>
        <v/>
      </c>
      <c r="F27" s="1" t="str">
        <f>_xlfn.TEXTJOIN(" - ",TRUE,INDEX(Tabela_glavno[Mešanica 19 02 04*],MATCH(Tabela_kontrola_FAW_aktivne[[#This Row],[Klasifikacija]],Tabela_glavno[Klasifikacija],0)),INDEX(Tabela_glavno[Izvoz 19 02 04*],MATCH(Tabela_kontrola_FAW_aktivne[[#This Row],[Klasifikacija]],Tabela_glavno[Klasifikacija],0)))</f>
        <v>NE</v>
      </c>
      <c r="G27" s="1" t="str">
        <f>INDEX(Tabela_glavno[Mešanica 19 02 08*],MATCH(Tabela_kontrola_FAW_aktivne[[#This Row],[Klasifikacija]],Tabela_glavno[Klasifikacija],0))</f>
        <v>NE</v>
      </c>
      <c r="H27" s="1" t="str">
        <f>IFERROR(INDEX(Tabela_FAW_aktivne[Klasifikacija],MATCH(Tabela_kontrola_FAW_aktivne[[#This Row],[Klasifikacija]],Tabela_FAW_aktivne[Klasifikacija],0)),"NE")</f>
        <v>NE</v>
      </c>
    </row>
    <row r="28" spans="1:8" hidden="1" x14ac:dyDescent="0.25">
      <c r="A28" t="s">
        <v>228</v>
      </c>
      <c r="B28" t="str">
        <f>INDEX(Tabela_seznam_klasifikacij[Naziv odpadka],MATCH(Tabela_kontrola_FAW_aktivne[[#This Row],[Klasifikacija]],Tabela_seznam_klasifikacij[Klasifikacijska številka],0))</f>
        <v>Odpadna plastika (razen embalaže)</v>
      </c>
      <c r="C28" t="str">
        <f>IFERROR(INDEX(Tabela_FAW[NAZIV2],MATCH(Tabela_kontrola_FAW_aktivne[[#This Row],[Klasifikacija]],Tabela_FAW[Klasifikacija],0)),"NE")</f>
        <v>NE</v>
      </c>
      <c r="D28" t="str">
        <f>LEFT(INDEX(Tabela_glavno[Dovoljen prevzem],MATCH(Tabela_kontrola_FAW_aktivne[[#This Row],[Klasifikacija]],Tabela_glavno[Klasifikacija],0)),2)</f>
        <v>DA</v>
      </c>
      <c r="E28" t="str">
        <f>INDEX(Tabela_glavno[Odstranjevanje],MATCH(Tabela_kontrola_FAW_aktivne[[#This Row],[Klasifikacija]],Tabela_glavno[Klasifikacija],0))</f>
        <v/>
      </c>
      <c r="F28" s="1" t="str">
        <f>_xlfn.TEXTJOIN(" - ",TRUE,INDEX(Tabela_glavno[Mešanica 19 02 04*],MATCH(Tabela_kontrola_FAW_aktivne[[#This Row],[Klasifikacija]],Tabela_glavno[Klasifikacija],0)),INDEX(Tabela_glavno[Izvoz 19 02 04*],MATCH(Tabela_kontrola_FAW_aktivne[[#This Row],[Klasifikacija]],Tabela_glavno[Klasifikacija],0)))</f>
        <v>NE</v>
      </c>
      <c r="G28" s="1" t="str">
        <f>INDEX(Tabela_glavno[Mešanica 19 02 08*],MATCH(Tabela_kontrola_FAW_aktivne[[#This Row],[Klasifikacija]],Tabela_glavno[Klasifikacija],0))</f>
        <v>NE</v>
      </c>
      <c r="H28" s="1" t="str">
        <f>IFERROR(INDEX(Tabela_FAW_aktivne[Klasifikacija],MATCH(Tabela_kontrola_FAW_aktivne[[#This Row],[Klasifikacija]],Tabela_FAW_aktivne[Klasifikacija],0)),"NE")</f>
        <v>NE</v>
      </c>
    </row>
    <row r="29" spans="1:8" hidden="1" x14ac:dyDescent="0.25">
      <c r="A29" t="s">
        <v>230</v>
      </c>
      <c r="B29" t="str">
        <f>INDEX(Tabela_seznam_klasifikacij[Naziv odpadka],MATCH(Tabela_kontrola_FAW_aktivne[[#This Row],[Klasifikacija]],Tabela_seznam_klasifikacij[Klasifikacijska številka],0))</f>
        <v>Živalski iztrebki, urin in gnoj (tudi onesnažena slama) in ločeno zbrane odpadne vode, obdelane zunaj kraja nastanka</v>
      </c>
      <c r="C29" t="str">
        <f>IFERROR(INDEX(Tabela_FAW[NAZIV2],MATCH(Tabela_kontrola_FAW_aktivne[[#This Row],[Klasifikacija]],Tabela_FAW[Klasifikacija],0)),"NE")</f>
        <v>NE</v>
      </c>
      <c r="D29" t="str">
        <f>LEFT(INDEX(Tabela_glavno[Dovoljen prevzem],MATCH(Tabela_kontrola_FAW_aktivne[[#This Row],[Klasifikacija]],Tabela_glavno[Klasifikacija],0)),2)</f>
        <v>DA</v>
      </c>
      <c r="E29" t="str">
        <f>INDEX(Tabela_glavno[Odstranjevanje],MATCH(Tabela_kontrola_FAW_aktivne[[#This Row],[Klasifikacija]],Tabela_glavno[Klasifikacija],0))</f>
        <v/>
      </c>
      <c r="F29" s="1" t="str">
        <f>_xlfn.TEXTJOIN(" - ",TRUE,INDEX(Tabela_glavno[Mešanica 19 02 04*],MATCH(Tabela_kontrola_FAW_aktivne[[#This Row],[Klasifikacija]],Tabela_glavno[Klasifikacija],0)),INDEX(Tabela_glavno[Izvoz 19 02 04*],MATCH(Tabela_kontrola_FAW_aktivne[[#This Row],[Klasifikacija]],Tabela_glavno[Klasifikacija],0)))</f>
        <v>NE</v>
      </c>
      <c r="G29" s="1" t="str">
        <f>INDEX(Tabela_glavno[Mešanica 19 02 08*],MATCH(Tabela_kontrola_FAW_aktivne[[#This Row],[Klasifikacija]],Tabela_glavno[Klasifikacija],0))</f>
        <v>NE</v>
      </c>
      <c r="H29" s="1" t="str">
        <f>IFERROR(INDEX(Tabela_FAW_aktivne[Klasifikacija],MATCH(Tabela_kontrola_FAW_aktivne[[#This Row],[Klasifikacija]],Tabela_FAW_aktivne[Klasifikacija],0)),"NE")</f>
        <v>NE</v>
      </c>
    </row>
    <row r="30" spans="1:8" hidden="1" x14ac:dyDescent="0.25">
      <c r="A30" t="s">
        <v>231</v>
      </c>
      <c r="B30" t="str">
        <f>INDEX(Tabela_seznam_klasifikacij[Naziv odpadka],MATCH(Tabela_kontrola_FAW_aktivne[[#This Row],[Klasifikacija]],Tabela_seznam_klasifikacij[Klasifikacijska številka],0))</f>
        <v>Odpadki iz gozdarstva</v>
      </c>
      <c r="C30" t="str">
        <f>IFERROR(INDEX(Tabela_FAW[NAZIV2],MATCH(Tabela_kontrola_FAW_aktivne[[#This Row],[Klasifikacija]],Tabela_FAW[Klasifikacija],0)),"NE")</f>
        <v>NE</v>
      </c>
      <c r="D30" t="str">
        <f>LEFT(INDEX(Tabela_glavno[Dovoljen prevzem],MATCH(Tabela_kontrola_FAW_aktivne[[#This Row],[Klasifikacija]],Tabela_glavno[Klasifikacija],0)),2)</f>
        <v>DA</v>
      </c>
      <c r="E30" t="str">
        <f>INDEX(Tabela_glavno[Odstranjevanje],MATCH(Tabela_kontrola_FAW_aktivne[[#This Row],[Klasifikacija]],Tabela_glavno[Klasifikacija],0))</f>
        <v/>
      </c>
      <c r="F30" s="1" t="str">
        <f>_xlfn.TEXTJOIN(" - ",TRUE,INDEX(Tabela_glavno[Mešanica 19 02 04*],MATCH(Tabela_kontrola_FAW_aktivne[[#This Row],[Klasifikacija]],Tabela_glavno[Klasifikacija],0)),INDEX(Tabela_glavno[Izvoz 19 02 04*],MATCH(Tabela_kontrola_FAW_aktivne[[#This Row],[Klasifikacija]],Tabela_glavno[Klasifikacija],0)))</f>
        <v>NE</v>
      </c>
      <c r="G30" s="1" t="str">
        <f>INDEX(Tabela_glavno[Mešanica 19 02 08*],MATCH(Tabela_kontrola_FAW_aktivne[[#This Row],[Klasifikacija]],Tabela_glavno[Klasifikacija],0))</f>
        <v>NE</v>
      </c>
      <c r="H30" s="1" t="str">
        <f>IFERROR(INDEX(Tabela_FAW_aktivne[Klasifikacija],MATCH(Tabela_kontrola_FAW_aktivne[[#This Row],[Klasifikacija]],Tabela_FAW_aktivne[Klasifikacija],0)),"NE")</f>
        <v>NE</v>
      </c>
    </row>
    <row r="31" spans="1:8" hidden="1" x14ac:dyDescent="0.25">
      <c r="A31" t="s">
        <v>5</v>
      </c>
      <c r="B31" t="str">
        <f>INDEX(Tabela_seznam_klasifikacij[Naziv odpadka],MATCH(Tabela_kontrola_FAW_aktivne[[#This Row],[Klasifikacija]],Tabela_seznam_klasifikacij[Klasifikacijska številka],0))</f>
        <v>Agrokemični odpadki, ki vsebujejo nevarne snovi</v>
      </c>
      <c r="C31" t="str">
        <f>IFERROR(INDEX(Tabela_FAW_aktivne[NAZIV2],MATCH(Tabela_kontrola_FAW_aktivne[[#This Row],[Klasifikacija]],Tabela_FAW_aktivne[Klasifikacija],0)),"NE")</f>
        <v>NE</v>
      </c>
      <c r="D31" t="str">
        <f>LEFT(INDEX(Tabela_glavno[Dovoljen prevzem],MATCH(Tabela_kontrola_FAW_aktivne[[#This Row],[Klasifikacija]],Tabela_glavno[Klasifikacija],0)),2)</f>
        <v>DA</v>
      </c>
      <c r="E31" t="str">
        <f>INDEX(Tabela_glavno[Odstranjevanje],MATCH(Tabela_kontrola_FAW_aktivne[[#This Row],[Klasifikacija]],Tabela_glavno[Klasifikacija],0))</f>
        <v/>
      </c>
      <c r="F31" s="1" t="str">
        <f>_xlfn.TEXTJOIN(" - ",TRUE,INDEX(Tabela_glavno[Mešanica 19 02 04*],MATCH(Tabela_kontrola_FAW_aktivne[[#This Row],[Klasifikacija]],Tabela_glavno[Klasifikacija],0)),INDEX(Tabela_glavno[Izvoz 19 02 04*],MATCH(Tabela_kontrola_FAW_aktivne[[#This Row],[Klasifikacija]],Tabela_glavno[Klasifikacija],0)))</f>
        <v>DA</v>
      </c>
      <c r="G31" s="1" t="str">
        <f>INDEX(Tabela_glavno[Mešanica 19 02 08*],MATCH(Tabela_kontrola_FAW_aktivne[[#This Row],[Klasifikacija]],Tabela_glavno[Klasifikacija],0))</f>
        <v>NE</v>
      </c>
      <c r="H31" s="1" t="str">
        <f>IFERROR(INDEX(Tabela_FAW_aktivne[Klasifikacija],MATCH(Tabela_kontrola_FAW_aktivne[[#This Row],[Klasifikacija]],Tabela_FAW_aktivne[Klasifikacija],0)),"NE")</f>
        <v>NE</v>
      </c>
    </row>
    <row r="32" spans="1:8" hidden="1" x14ac:dyDescent="0.25">
      <c r="A32" t="s">
        <v>234</v>
      </c>
      <c r="B32" t="str">
        <f>INDEX(Tabela_seznam_klasifikacij[Naziv odpadka],MATCH(Tabela_kontrola_FAW_aktivne[[#This Row],[Klasifikacija]],Tabela_seznam_klasifikacij[Klasifikacijska številka],0))</f>
        <v>Agrokemični odpadki, ki niso navedeni pod 02 01 08</v>
      </c>
      <c r="C32" t="str">
        <f>IFERROR(INDEX(Tabela_FAW[NAZIV2],MATCH(Tabela_kontrola_FAW_aktivne[[#This Row],[Klasifikacija]],Tabela_FAW[Klasifikacija],0)),"NE")</f>
        <v>NE</v>
      </c>
      <c r="D32" t="str">
        <f>LEFT(INDEX(Tabela_glavno[Dovoljen prevzem],MATCH(Tabela_kontrola_FAW_aktivne[[#This Row],[Klasifikacija]],Tabela_glavno[Klasifikacija],0)),2)</f>
        <v>DA</v>
      </c>
      <c r="E32" t="str">
        <f>INDEX(Tabela_glavno[Odstranjevanje],MATCH(Tabela_kontrola_FAW_aktivne[[#This Row],[Klasifikacija]],Tabela_glavno[Klasifikacija],0))</f>
        <v/>
      </c>
      <c r="F32" s="1" t="str">
        <f>_xlfn.TEXTJOIN(" - ",TRUE,INDEX(Tabela_glavno[Mešanica 19 02 04*],MATCH(Tabela_kontrola_FAW_aktivne[[#This Row],[Klasifikacija]],Tabela_glavno[Klasifikacija],0)),INDEX(Tabela_glavno[Izvoz 19 02 04*],MATCH(Tabela_kontrola_FAW_aktivne[[#This Row],[Klasifikacija]],Tabela_glavno[Klasifikacija],0)))</f>
        <v>NE</v>
      </c>
      <c r="G32" s="1" t="str">
        <f>INDEX(Tabela_glavno[Mešanica 19 02 08*],MATCH(Tabela_kontrola_FAW_aktivne[[#This Row],[Klasifikacija]],Tabela_glavno[Klasifikacija],0))</f>
        <v>NE</v>
      </c>
      <c r="H32" s="1" t="str">
        <f>IFERROR(INDEX(Tabela_FAW_aktivne[Klasifikacija],MATCH(Tabela_kontrola_FAW_aktivne[[#This Row],[Klasifikacija]],Tabela_FAW_aktivne[Klasifikacija],0)),"NE")</f>
        <v>NE</v>
      </c>
    </row>
    <row r="33" spans="1:8" hidden="1" x14ac:dyDescent="0.25">
      <c r="A33" t="s">
        <v>235</v>
      </c>
      <c r="B33" t="str">
        <f>INDEX(Tabela_seznam_klasifikacij[Naziv odpadka],MATCH(Tabela_kontrola_FAW_aktivne[[#This Row],[Klasifikacija]],Tabela_seznam_klasifikacij[Klasifikacijska številka],0))</f>
        <v>Odpadne kovine</v>
      </c>
      <c r="C33" t="str">
        <f>IFERROR(INDEX(Tabela_FAW[NAZIV2],MATCH(Tabela_kontrola_FAW_aktivne[[#This Row],[Klasifikacija]],Tabela_FAW[Klasifikacija],0)),"NE")</f>
        <v>NE</v>
      </c>
      <c r="D33" t="str">
        <f>LEFT(INDEX(Tabela_glavno[Dovoljen prevzem],MATCH(Tabela_kontrola_FAW_aktivne[[#This Row],[Klasifikacija]],Tabela_glavno[Klasifikacija],0)),2)</f>
        <v>DA</v>
      </c>
      <c r="E33" t="str">
        <f>INDEX(Tabela_glavno[Odstranjevanje],MATCH(Tabela_kontrola_FAW_aktivne[[#This Row],[Klasifikacija]],Tabela_glavno[Klasifikacija],0))</f>
        <v/>
      </c>
      <c r="F33" s="1" t="str">
        <f>_xlfn.TEXTJOIN(" - ",TRUE,INDEX(Tabela_glavno[Mešanica 19 02 04*],MATCH(Tabela_kontrola_FAW_aktivne[[#This Row],[Klasifikacija]],Tabela_glavno[Klasifikacija],0)),INDEX(Tabela_glavno[Izvoz 19 02 04*],MATCH(Tabela_kontrola_FAW_aktivne[[#This Row],[Klasifikacija]],Tabela_glavno[Klasifikacija],0)))</f>
        <v>NE</v>
      </c>
      <c r="G33" s="1" t="str">
        <f>INDEX(Tabela_glavno[Mešanica 19 02 08*],MATCH(Tabela_kontrola_FAW_aktivne[[#This Row],[Klasifikacija]],Tabela_glavno[Klasifikacija],0))</f>
        <v>NE</v>
      </c>
      <c r="H33" s="1" t="str">
        <f>IFERROR(INDEX(Tabela_FAW_aktivne[Klasifikacija],MATCH(Tabela_kontrola_FAW_aktivne[[#This Row],[Klasifikacija]],Tabela_FAW_aktivne[Klasifikacija],0)),"NE")</f>
        <v>NE</v>
      </c>
    </row>
    <row r="34" spans="1:8" hidden="1" x14ac:dyDescent="0.25">
      <c r="A34" t="s">
        <v>237</v>
      </c>
      <c r="B34" t="str">
        <f>INDEX(Tabela_seznam_klasifikacij[Naziv odpadka],MATCH(Tabela_kontrola_FAW_aktivne[[#This Row],[Klasifikacija]],Tabela_seznam_klasifikacij[Klasifikacijska številka],0))</f>
        <v>Drugi tovrstni odpadki</v>
      </c>
      <c r="C34" t="str">
        <f>IFERROR(INDEX(Tabela_FAW[NAZIV2],MATCH(Tabela_kontrola_FAW_aktivne[[#This Row],[Klasifikacija]],Tabela_FAW[Klasifikacija],0)),"NE")</f>
        <v>NE</v>
      </c>
      <c r="D34" t="str">
        <f>LEFT(INDEX(Tabela_glavno[Dovoljen prevzem],MATCH(Tabela_kontrola_FAW_aktivne[[#This Row],[Klasifikacija]],Tabela_glavno[Klasifikacija],0)),2)</f>
        <v>DA</v>
      </c>
      <c r="E34" t="str">
        <f>INDEX(Tabela_glavno[Odstranjevanje],MATCH(Tabela_kontrola_FAW_aktivne[[#This Row],[Klasifikacija]],Tabela_glavno[Klasifikacija],0))</f>
        <v/>
      </c>
      <c r="F34" s="1" t="str">
        <f>_xlfn.TEXTJOIN(" - ",TRUE,INDEX(Tabela_glavno[Mešanica 19 02 04*],MATCH(Tabela_kontrola_FAW_aktivne[[#This Row],[Klasifikacija]],Tabela_glavno[Klasifikacija],0)),INDEX(Tabela_glavno[Izvoz 19 02 04*],MATCH(Tabela_kontrola_FAW_aktivne[[#This Row],[Klasifikacija]],Tabela_glavno[Klasifikacija],0)))</f>
        <v>NE</v>
      </c>
      <c r="G34" s="1" t="str">
        <f>INDEX(Tabela_glavno[Mešanica 19 02 08*],MATCH(Tabela_kontrola_FAW_aktivne[[#This Row],[Klasifikacija]],Tabela_glavno[Klasifikacija],0))</f>
        <v>NE</v>
      </c>
      <c r="H34" s="1" t="str">
        <f>IFERROR(INDEX(Tabela_FAW_aktivne[Klasifikacija],MATCH(Tabela_kontrola_FAW_aktivne[[#This Row],[Klasifikacija]],Tabela_FAW_aktivne[Klasifikacija],0)),"NE")</f>
        <v>NE</v>
      </c>
    </row>
    <row r="35" spans="1:8" hidden="1" x14ac:dyDescent="0.25">
      <c r="A35" t="s">
        <v>238</v>
      </c>
      <c r="B35" t="str">
        <f>INDEX(Tabela_seznam_klasifikacij[Naziv odpadka],MATCH(Tabela_kontrola_FAW_aktivne[[#This Row],[Klasifikacija]],Tabela_seznam_klasifikacij[Klasifikacijska številka],0))</f>
        <v>Mulji iz pranja in čiščenja</v>
      </c>
      <c r="C35">
        <f>IFERROR(INDEX(Tabela_FAW[NAZIV2],MATCH(Tabela_kontrola_FAW_aktivne[[#This Row],[Klasifikacija]],Tabela_FAW[Klasifikacija],0)),"NE")</f>
        <v>0</v>
      </c>
      <c r="D35" t="str">
        <f>LEFT(INDEX(Tabela_glavno[Dovoljen prevzem],MATCH(Tabela_kontrola_FAW_aktivne[[#This Row],[Klasifikacija]],Tabela_glavno[Klasifikacija],0)),2)</f>
        <v>DA</v>
      </c>
      <c r="E35" t="str">
        <f>INDEX(Tabela_glavno[Odstranjevanje],MATCH(Tabela_kontrola_FAW_aktivne[[#This Row],[Klasifikacija]],Tabela_glavno[Klasifikacija],0))</f>
        <v/>
      </c>
      <c r="F35" s="1" t="str">
        <f>_xlfn.TEXTJOIN(" - ",TRUE,INDEX(Tabela_glavno[Mešanica 19 02 04*],MATCH(Tabela_kontrola_FAW_aktivne[[#This Row],[Klasifikacija]],Tabela_glavno[Klasifikacija],0)),INDEX(Tabela_glavno[Izvoz 19 02 04*],MATCH(Tabela_kontrola_FAW_aktivne[[#This Row],[Klasifikacija]],Tabela_glavno[Klasifikacija],0)))</f>
        <v>NE</v>
      </c>
      <c r="G35" s="1" t="str">
        <f>INDEX(Tabela_glavno[Mešanica 19 02 08*],MATCH(Tabela_kontrola_FAW_aktivne[[#This Row],[Klasifikacija]],Tabela_glavno[Klasifikacija],0))</f>
        <v>NE</v>
      </c>
      <c r="H35" s="1" t="str">
        <f>IFERROR(INDEX(Tabela_FAW_aktivne[Klasifikacija],MATCH(Tabela_kontrola_FAW_aktivne[[#This Row],[Klasifikacija]],Tabela_FAW_aktivne[Klasifikacija],0)),"NE")</f>
        <v>NE</v>
      </c>
    </row>
    <row r="36" spans="1:8" hidden="1" x14ac:dyDescent="0.25">
      <c r="A36" t="s">
        <v>239</v>
      </c>
      <c r="B36" t="str">
        <f>INDEX(Tabela_seznam_klasifikacij[Naziv odpadka],MATCH(Tabela_kontrola_FAW_aktivne[[#This Row],[Klasifikacija]],Tabela_seznam_klasifikacij[Klasifikacijska številka],0))</f>
        <v>Odpadna živalska tkiva</v>
      </c>
      <c r="C36" t="str">
        <f>IFERROR(INDEX(Tabela_FAW[NAZIV2],MATCH(Tabela_kontrola_FAW_aktivne[[#This Row],[Klasifikacija]],Tabela_FAW[Klasifikacija],0)),"NE")</f>
        <v>NE</v>
      </c>
      <c r="D36" t="str">
        <f>LEFT(INDEX(Tabela_glavno[Dovoljen prevzem],MATCH(Tabela_kontrola_FAW_aktivne[[#This Row],[Klasifikacija]],Tabela_glavno[Klasifikacija],0)),2)</f>
        <v>DA</v>
      </c>
      <c r="E36" t="str">
        <f>INDEX(Tabela_glavno[Odstranjevanje],MATCH(Tabela_kontrola_FAW_aktivne[[#This Row],[Klasifikacija]],Tabela_glavno[Klasifikacija],0))</f>
        <v/>
      </c>
      <c r="F36" s="1" t="str">
        <f>_xlfn.TEXTJOIN(" - ",TRUE,INDEX(Tabela_glavno[Mešanica 19 02 04*],MATCH(Tabela_kontrola_FAW_aktivne[[#This Row],[Klasifikacija]],Tabela_glavno[Klasifikacija],0)),INDEX(Tabela_glavno[Izvoz 19 02 04*],MATCH(Tabela_kontrola_FAW_aktivne[[#This Row],[Klasifikacija]],Tabela_glavno[Klasifikacija],0)))</f>
        <v>NE</v>
      </c>
      <c r="G36" s="1" t="str">
        <f>INDEX(Tabela_glavno[Mešanica 19 02 08*],MATCH(Tabela_kontrola_FAW_aktivne[[#This Row],[Klasifikacija]],Tabela_glavno[Klasifikacija],0))</f>
        <v>NE</v>
      </c>
      <c r="H36" s="1" t="str">
        <f>IFERROR(INDEX(Tabela_FAW_aktivne[Klasifikacija],MATCH(Tabela_kontrola_FAW_aktivne[[#This Row],[Klasifikacija]],Tabela_FAW_aktivne[Klasifikacija],0)),"NE")</f>
        <v>NE</v>
      </c>
    </row>
    <row r="37" spans="1:8" hidden="1" x14ac:dyDescent="0.25">
      <c r="A37" t="s">
        <v>240</v>
      </c>
      <c r="B37" t="str">
        <f>INDEX(Tabela_seznam_klasifikacij[Naziv odpadka],MATCH(Tabela_kontrola_FAW_aktivne[[#This Row],[Klasifikacija]],Tabela_seznam_klasifikacij[Klasifikacijska številka],0))</f>
        <v>Snovi, neprimerne za uporabo ali predelavo</v>
      </c>
      <c r="C37" t="str">
        <f>IFERROR(INDEX(Tabela_FAW[NAZIV2],MATCH(Tabela_kontrola_FAW_aktivne[[#This Row],[Klasifikacija]],Tabela_FAW[Klasifikacija],0)),"NE")</f>
        <v>NE</v>
      </c>
      <c r="D37" t="str">
        <f>LEFT(INDEX(Tabela_glavno[Dovoljen prevzem],MATCH(Tabela_kontrola_FAW_aktivne[[#This Row],[Klasifikacija]],Tabela_glavno[Klasifikacija],0)),2)</f>
        <v>DA</v>
      </c>
      <c r="E37" t="str">
        <f>INDEX(Tabela_glavno[Odstranjevanje],MATCH(Tabela_kontrola_FAW_aktivne[[#This Row],[Klasifikacija]],Tabela_glavno[Klasifikacija],0))</f>
        <v/>
      </c>
      <c r="F37" s="1" t="str">
        <f>_xlfn.TEXTJOIN(" - ",TRUE,INDEX(Tabela_glavno[Mešanica 19 02 04*],MATCH(Tabela_kontrola_FAW_aktivne[[#This Row],[Klasifikacija]],Tabela_glavno[Klasifikacija],0)),INDEX(Tabela_glavno[Izvoz 19 02 04*],MATCH(Tabela_kontrola_FAW_aktivne[[#This Row],[Klasifikacija]],Tabela_glavno[Klasifikacija],0)))</f>
        <v>NE</v>
      </c>
      <c r="G37" s="1" t="str">
        <f>INDEX(Tabela_glavno[Mešanica 19 02 08*],MATCH(Tabela_kontrola_FAW_aktivne[[#This Row],[Klasifikacija]],Tabela_glavno[Klasifikacija],0))</f>
        <v>NE</v>
      </c>
      <c r="H37" s="1" t="str">
        <f>IFERROR(INDEX(Tabela_FAW_aktivne[Klasifikacija],MATCH(Tabela_kontrola_FAW_aktivne[[#This Row],[Klasifikacija]],Tabela_FAW_aktivne[Klasifikacija],0)),"NE")</f>
        <v>NE</v>
      </c>
    </row>
    <row r="38" spans="1:8" hidden="1" x14ac:dyDescent="0.25">
      <c r="A38" t="s">
        <v>6</v>
      </c>
      <c r="B38" t="str">
        <f>INDEX(Tabela_seznam_klasifikacij[Naziv odpadka],MATCH(Tabela_kontrola_FAW_aktivne[[#This Row],[Klasifikacija]],Tabela_seznam_klasifikacij[Klasifikacijska številka],0))</f>
        <v>Mulji iz čiščenja odpadne vodena kraju nastanka</v>
      </c>
      <c r="C38" t="str">
        <f>IFERROR(INDEX(Tabela_FAW[NAZIV2],MATCH(Tabela_kontrola_FAW_aktivne[[#This Row],[Klasifikacija]],Tabela_FAW[Klasifikacija],0)),"NE")</f>
        <v>M1</v>
      </c>
      <c r="D38" t="str">
        <f>LEFT(INDEX(Tabela_glavno[Dovoljen prevzem],MATCH(Tabela_kontrola_FAW_aktivne[[#This Row],[Klasifikacija]],Tabela_glavno[Klasifikacija],0)),2)</f>
        <v>DA</v>
      </c>
      <c r="E38" t="str">
        <f>INDEX(Tabela_glavno[Odstranjevanje],MATCH(Tabela_kontrola_FAW_aktivne[[#This Row],[Klasifikacija]],Tabela_glavno[Klasifikacija],0))</f>
        <v/>
      </c>
      <c r="F38" s="1" t="str">
        <f>_xlfn.TEXTJOIN(" - ",TRUE,INDEX(Tabela_glavno[Mešanica 19 02 04*],MATCH(Tabela_kontrola_FAW_aktivne[[#This Row],[Klasifikacija]],Tabela_glavno[Klasifikacija],0)),INDEX(Tabela_glavno[Izvoz 19 02 04*],MATCH(Tabela_kontrola_FAW_aktivne[[#This Row],[Klasifikacija]],Tabela_glavno[Klasifikacija],0)))</f>
        <v>NE</v>
      </c>
      <c r="G38" s="1" t="str">
        <f>INDEX(Tabela_glavno[Mešanica 19 02 08*],MATCH(Tabela_kontrola_FAW_aktivne[[#This Row],[Klasifikacija]],Tabela_glavno[Klasifikacija],0))</f>
        <v>NE</v>
      </c>
      <c r="H38" s="1" t="str">
        <f>IFERROR(INDEX(Tabela_FAW_aktivne[Klasifikacija],MATCH(Tabela_kontrola_FAW_aktivne[[#This Row],[Klasifikacija]],Tabela_FAW_aktivne[Klasifikacija],0)),"NE")</f>
        <v>NE</v>
      </c>
    </row>
    <row r="39" spans="1:8" hidden="1" x14ac:dyDescent="0.25">
      <c r="A39" t="s">
        <v>241</v>
      </c>
      <c r="B39" t="str">
        <f>INDEX(Tabela_seznam_klasifikacij[Naziv odpadka],MATCH(Tabela_kontrola_FAW_aktivne[[#This Row],[Klasifikacija]],Tabela_seznam_klasifikacij[Klasifikacijska številka],0))</f>
        <v>Drugi tovrstni odpadki</v>
      </c>
      <c r="C39" t="str">
        <f>IFERROR(INDEX(Tabela_FAW[NAZIV2],MATCH(Tabela_kontrola_FAW_aktivne[[#This Row],[Klasifikacija]],Tabela_FAW[Klasifikacija],0)),"NE")</f>
        <v>NE</v>
      </c>
      <c r="D39" t="str">
        <f>LEFT(INDEX(Tabela_glavno[Dovoljen prevzem],MATCH(Tabela_kontrola_FAW_aktivne[[#This Row],[Klasifikacija]],Tabela_glavno[Klasifikacija],0)),2)</f>
        <v>DA</v>
      </c>
      <c r="E39" t="str">
        <f>INDEX(Tabela_glavno[Odstranjevanje],MATCH(Tabela_kontrola_FAW_aktivne[[#This Row],[Klasifikacija]],Tabela_glavno[Klasifikacija],0))</f>
        <v/>
      </c>
      <c r="F39" s="1" t="str">
        <f>_xlfn.TEXTJOIN(" - ",TRUE,INDEX(Tabela_glavno[Mešanica 19 02 04*],MATCH(Tabela_kontrola_FAW_aktivne[[#This Row],[Klasifikacija]],Tabela_glavno[Klasifikacija],0)),INDEX(Tabela_glavno[Izvoz 19 02 04*],MATCH(Tabela_kontrola_FAW_aktivne[[#This Row],[Klasifikacija]],Tabela_glavno[Klasifikacija],0)))</f>
        <v>NE</v>
      </c>
      <c r="G39" s="1" t="str">
        <f>INDEX(Tabela_glavno[Mešanica 19 02 08*],MATCH(Tabela_kontrola_FAW_aktivne[[#This Row],[Klasifikacija]],Tabela_glavno[Klasifikacija],0))</f>
        <v>NE</v>
      </c>
      <c r="H39" s="1" t="str">
        <f>IFERROR(INDEX(Tabela_FAW_aktivne[Klasifikacija],MATCH(Tabela_kontrola_FAW_aktivne[[#This Row],[Klasifikacija]],Tabela_FAW_aktivne[Klasifikacija],0)),"NE")</f>
        <v>NE</v>
      </c>
    </row>
    <row r="40" spans="1:8" ht="30" customHeight="1" x14ac:dyDescent="0.25">
      <c r="A40" t="s">
        <v>242</v>
      </c>
      <c r="B40" t="str">
        <f>INDEX(Tabela_seznam_klasifikacij[Naziv odpadka],MATCH(Tabela_kontrola_FAW_aktivne[[#This Row],[Klasifikacija]],Tabela_seznam_klasifikacij[Klasifikacijska številka],0))</f>
        <v>Mulji iz pranja, čiščenja, lupljenja, centrifugiranja in ločevanja</v>
      </c>
      <c r="C40">
        <f>IFERROR(INDEX(Tabela_FAW[NAZIV2],MATCH(Tabela_kontrola_FAW_aktivne[[#This Row],[Klasifikacija]],Tabela_FAW[Klasifikacija],0)),"NE")</f>
        <v>0</v>
      </c>
      <c r="D40" t="str">
        <f>LEFT(INDEX(Tabela_glavno[Dovoljen prevzem],MATCH(Tabela_kontrola_FAW_aktivne[[#This Row],[Klasifikacija]],Tabela_glavno[Klasifikacija],0)),2)</f>
        <v>DA</v>
      </c>
      <c r="E40" t="str">
        <f>INDEX(Tabela_glavno[Odstranjevanje],MATCH(Tabela_kontrola_FAW_aktivne[[#This Row],[Klasifikacija]],Tabela_glavno[Klasifikacija],0))</f>
        <v>Koto</v>
      </c>
      <c r="F40" s="1" t="str">
        <f>_xlfn.TEXTJOIN(" - ",TRUE,INDEX(Tabela_glavno[Mešanica 19 02 04*],MATCH(Tabela_kontrola_FAW_aktivne[[#This Row],[Klasifikacija]],Tabela_glavno[Klasifikacija],0)),INDEX(Tabela_glavno[Izvoz 19 02 04*],MATCH(Tabela_kontrola_FAW_aktivne[[#This Row],[Klasifikacija]],Tabela_glavno[Klasifikacija],0)))</f>
        <v>NE</v>
      </c>
      <c r="G40" s="1" t="str">
        <f>INDEX(Tabela_glavno[Mešanica 19 02 08*],MATCH(Tabela_kontrola_FAW_aktivne[[#This Row],[Klasifikacija]],Tabela_glavno[Klasifikacija],0))</f>
        <v>NE</v>
      </c>
      <c r="H40" s="1" t="str">
        <f>IFERROR(INDEX(Tabela_FAW_aktivne[Klasifikacija],MATCH(Tabela_kontrola_FAW_aktivne[[#This Row],[Klasifikacija]],Tabela_FAW_aktivne[Klasifikacija],0)),"NE")</f>
        <v>02 03 01</v>
      </c>
    </row>
    <row r="41" spans="1:8" hidden="1" x14ac:dyDescent="0.25">
      <c r="A41" t="s">
        <v>244</v>
      </c>
      <c r="B41" t="str">
        <f>INDEX(Tabela_seznam_klasifikacij[Naziv odpadka],MATCH(Tabela_kontrola_FAW_aktivne[[#This Row],[Klasifikacija]],Tabela_seznam_klasifikacij[Klasifikacijska številka],0))</f>
        <v>Odpadni konzervansi</v>
      </c>
      <c r="C41" t="str">
        <f>IFERROR(INDEX(Tabela_FAW[NAZIV2],MATCH(Tabela_kontrola_FAW_aktivne[[#This Row],[Klasifikacija]],Tabela_FAW[Klasifikacija],0)),"NE")</f>
        <v>NE</v>
      </c>
      <c r="D41" t="str">
        <f>LEFT(INDEX(Tabela_glavno[Dovoljen prevzem],MATCH(Tabela_kontrola_FAW_aktivne[[#This Row],[Klasifikacija]],Tabela_glavno[Klasifikacija],0)),2)</f>
        <v>DA</v>
      </c>
      <c r="E41" t="str">
        <f>INDEX(Tabela_glavno[Odstranjevanje],MATCH(Tabela_kontrola_FAW_aktivne[[#This Row],[Klasifikacija]],Tabela_glavno[Klasifikacija],0))</f>
        <v/>
      </c>
      <c r="F41" s="1" t="str">
        <f>_xlfn.TEXTJOIN(" - ",TRUE,INDEX(Tabela_glavno[Mešanica 19 02 04*],MATCH(Tabela_kontrola_FAW_aktivne[[#This Row],[Klasifikacija]],Tabela_glavno[Klasifikacija],0)),INDEX(Tabela_glavno[Izvoz 19 02 04*],MATCH(Tabela_kontrola_FAW_aktivne[[#This Row],[Klasifikacija]],Tabela_glavno[Klasifikacija],0)))</f>
        <v>NE</v>
      </c>
      <c r="G41" s="1" t="str">
        <f>INDEX(Tabela_glavno[Mešanica 19 02 08*],MATCH(Tabela_kontrola_FAW_aktivne[[#This Row],[Klasifikacija]],Tabela_glavno[Klasifikacija],0))</f>
        <v>NE</v>
      </c>
      <c r="H41" s="1" t="str">
        <f>IFERROR(INDEX(Tabela_FAW_aktivne[Klasifikacija],MATCH(Tabela_kontrola_FAW_aktivne[[#This Row],[Klasifikacija]],Tabela_FAW_aktivne[Klasifikacija],0)),"NE")</f>
        <v>NE</v>
      </c>
    </row>
    <row r="42" spans="1:8" hidden="1" x14ac:dyDescent="0.25">
      <c r="A42" t="s">
        <v>245</v>
      </c>
      <c r="B42" t="str">
        <f>INDEX(Tabela_seznam_klasifikacij[Naziv odpadka],MATCH(Tabela_kontrola_FAW_aktivne[[#This Row],[Klasifikacija]],Tabela_seznam_klasifikacij[Klasifikacijska številka],0))</f>
        <v>Odpadki iz ekstrakcij s topili</v>
      </c>
      <c r="C42" t="str">
        <f>IFERROR(INDEX(Tabela_FAW[NAZIV2],MATCH(Tabela_kontrola_FAW_aktivne[[#This Row],[Klasifikacija]],Tabela_FAW[Klasifikacija],0)),"NE")</f>
        <v>NE</v>
      </c>
      <c r="D42" t="str">
        <f>LEFT(INDEX(Tabela_glavno[Dovoljen prevzem],MATCH(Tabela_kontrola_FAW_aktivne[[#This Row],[Klasifikacija]],Tabela_glavno[Klasifikacija],0)),2)</f>
        <v>DA</v>
      </c>
      <c r="E42" t="str">
        <f>INDEX(Tabela_glavno[Odstranjevanje],MATCH(Tabela_kontrola_FAW_aktivne[[#This Row],[Klasifikacija]],Tabela_glavno[Klasifikacija],0))</f>
        <v/>
      </c>
      <c r="F42" s="1" t="str">
        <f>_xlfn.TEXTJOIN(" - ",TRUE,INDEX(Tabela_glavno[Mešanica 19 02 04*],MATCH(Tabela_kontrola_FAW_aktivne[[#This Row],[Klasifikacija]],Tabela_glavno[Klasifikacija],0)),INDEX(Tabela_glavno[Izvoz 19 02 04*],MATCH(Tabela_kontrola_FAW_aktivne[[#This Row],[Klasifikacija]],Tabela_glavno[Klasifikacija],0)))</f>
        <v>NE</v>
      </c>
      <c r="G42" s="1" t="str">
        <f>INDEX(Tabela_glavno[Mešanica 19 02 08*],MATCH(Tabela_kontrola_FAW_aktivne[[#This Row],[Klasifikacija]],Tabela_glavno[Klasifikacija],0))</f>
        <v>NE</v>
      </c>
      <c r="H42" s="1" t="str">
        <f>IFERROR(INDEX(Tabela_FAW_aktivne[Klasifikacija],MATCH(Tabela_kontrola_FAW_aktivne[[#This Row],[Klasifikacija]],Tabela_FAW_aktivne[Klasifikacija],0)),"NE")</f>
        <v>NE</v>
      </c>
    </row>
    <row r="43" spans="1:8" hidden="1" x14ac:dyDescent="0.25">
      <c r="A43" t="s">
        <v>247</v>
      </c>
      <c r="B43" t="str">
        <f>INDEX(Tabela_seznam_klasifikacij[Naziv odpadka],MATCH(Tabela_kontrola_FAW_aktivne[[#This Row],[Klasifikacija]],Tabela_seznam_klasifikacij[Klasifikacijska številka],0))</f>
        <v>Snovi, neprimerne za uporabo ali predelavo</v>
      </c>
      <c r="C43" t="str">
        <f>IFERROR(INDEX(Tabela_FAW[NAZIV2],MATCH(Tabela_kontrola_FAW_aktivne[[#This Row],[Klasifikacija]],Tabela_FAW[Klasifikacija],0)),"NE")</f>
        <v>NI ADR / Cro</v>
      </c>
      <c r="D43" t="str">
        <f>LEFT(INDEX(Tabela_glavno[Dovoljen prevzem],MATCH(Tabela_kontrola_FAW_aktivne[[#This Row],[Klasifikacija]],Tabela_glavno[Klasifikacija],0)),2)</f>
        <v>DA</v>
      </c>
      <c r="E43" t="str">
        <f>INDEX(Tabela_glavno[Odstranjevanje],MATCH(Tabela_kontrola_FAW_aktivne[[#This Row],[Klasifikacija]],Tabela_glavno[Klasifikacija],0))</f>
        <v/>
      </c>
      <c r="F43" s="1" t="str">
        <f>_xlfn.TEXTJOIN(" - ",TRUE,INDEX(Tabela_glavno[Mešanica 19 02 04*],MATCH(Tabela_kontrola_FAW_aktivne[[#This Row],[Klasifikacija]],Tabela_glavno[Klasifikacija],0)),INDEX(Tabela_glavno[Izvoz 19 02 04*],MATCH(Tabela_kontrola_FAW_aktivne[[#This Row],[Klasifikacija]],Tabela_glavno[Klasifikacija],0)))</f>
        <v>NE</v>
      </c>
      <c r="G43" s="1" t="str">
        <f>INDEX(Tabela_glavno[Mešanica 19 02 08*],MATCH(Tabela_kontrola_FAW_aktivne[[#This Row],[Klasifikacija]],Tabela_glavno[Klasifikacija],0))</f>
        <v>NE</v>
      </c>
      <c r="H43" s="1" t="str">
        <f>IFERROR(INDEX(Tabela_FAW_aktivne[Klasifikacija],MATCH(Tabela_kontrola_FAW_aktivne[[#This Row],[Klasifikacija]],Tabela_FAW_aktivne[Klasifikacija],0)),"NE")</f>
        <v>NE</v>
      </c>
    </row>
    <row r="44" spans="1:8" hidden="1" x14ac:dyDescent="0.25">
      <c r="A44" t="s">
        <v>248</v>
      </c>
      <c r="B44" t="str">
        <f>INDEX(Tabela_seznam_klasifikacij[Naziv odpadka],MATCH(Tabela_kontrola_FAW_aktivne[[#This Row],[Klasifikacija]],Tabela_seznam_klasifikacij[Klasifikacijska številka],0))</f>
        <v>Mulji iz čiščenja odpadne vode na kraju nastanka</v>
      </c>
      <c r="C44" t="str">
        <f>IFERROR(INDEX(Tabela_FAW[NAZIV2],MATCH(Tabela_kontrola_FAW_aktivne[[#This Row],[Klasifikacija]],Tabela_FAW[Klasifikacija],0)),"NE")</f>
        <v>NE</v>
      </c>
      <c r="D44" t="str">
        <f>LEFT(INDEX(Tabela_glavno[Dovoljen prevzem],MATCH(Tabela_kontrola_FAW_aktivne[[#This Row],[Klasifikacija]],Tabela_glavno[Klasifikacija],0)),2)</f>
        <v>DA</v>
      </c>
      <c r="E44" t="str">
        <f>INDEX(Tabela_glavno[Odstranjevanje],MATCH(Tabela_kontrola_FAW_aktivne[[#This Row],[Klasifikacija]],Tabela_glavno[Klasifikacija],0))</f>
        <v/>
      </c>
      <c r="F44" s="1" t="str">
        <f>_xlfn.TEXTJOIN(" - ",TRUE,INDEX(Tabela_glavno[Mešanica 19 02 04*],MATCH(Tabela_kontrola_FAW_aktivne[[#This Row],[Klasifikacija]],Tabela_glavno[Klasifikacija],0)),INDEX(Tabela_glavno[Izvoz 19 02 04*],MATCH(Tabela_kontrola_FAW_aktivne[[#This Row],[Klasifikacija]],Tabela_glavno[Klasifikacija],0)))</f>
        <v>NE</v>
      </c>
      <c r="G44" s="1" t="str">
        <f>INDEX(Tabela_glavno[Mešanica 19 02 08*],MATCH(Tabela_kontrola_FAW_aktivne[[#This Row],[Klasifikacija]],Tabela_glavno[Klasifikacija],0))</f>
        <v>NE</v>
      </c>
      <c r="H44" s="1" t="str">
        <f>IFERROR(INDEX(Tabela_FAW_aktivne[Klasifikacija],MATCH(Tabela_kontrola_FAW_aktivne[[#This Row],[Klasifikacija]],Tabela_FAW_aktivne[Klasifikacija],0)),"NE")</f>
        <v>NE</v>
      </c>
    </row>
    <row r="45" spans="1:8" hidden="1" x14ac:dyDescent="0.25">
      <c r="A45" t="s">
        <v>249</v>
      </c>
      <c r="B45" t="str">
        <f>INDEX(Tabela_seznam_klasifikacij[Naziv odpadka],MATCH(Tabela_kontrola_FAW_aktivne[[#This Row],[Klasifikacija]],Tabela_seznam_klasifikacij[Klasifikacijska številka],0))</f>
        <v>Drugi tovrstni odpadki</v>
      </c>
      <c r="C45">
        <f>IFERROR(INDEX(Tabela_FAW[NAZIV2],MATCH(Tabela_kontrola_FAW_aktivne[[#This Row],[Klasifikacija]],Tabela_FAW[Klasifikacija],0)),"NE")</f>
        <v>0</v>
      </c>
      <c r="D45" t="str">
        <f>LEFT(INDEX(Tabela_glavno[Dovoljen prevzem],MATCH(Tabela_kontrola_FAW_aktivne[[#This Row],[Klasifikacija]],Tabela_glavno[Klasifikacija],0)),2)</f>
        <v>DA</v>
      </c>
      <c r="E45" t="str">
        <f>INDEX(Tabela_glavno[Odstranjevanje],MATCH(Tabela_kontrola_FAW_aktivne[[#This Row],[Klasifikacija]],Tabela_glavno[Klasifikacija],0))</f>
        <v/>
      </c>
      <c r="F45" s="1" t="str">
        <f>_xlfn.TEXTJOIN(" - ",TRUE,INDEX(Tabela_glavno[Mešanica 19 02 04*],MATCH(Tabela_kontrola_FAW_aktivne[[#This Row],[Klasifikacija]],Tabela_glavno[Klasifikacija],0)),INDEX(Tabela_glavno[Izvoz 19 02 04*],MATCH(Tabela_kontrola_FAW_aktivne[[#This Row],[Klasifikacija]],Tabela_glavno[Klasifikacija],0)))</f>
        <v>NE</v>
      </c>
      <c r="G45" s="1" t="str">
        <f>INDEX(Tabela_glavno[Mešanica 19 02 08*],MATCH(Tabela_kontrola_FAW_aktivne[[#This Row],[Klasifikacija]],Tabela_glavno[Klasifikacija],0))</f>
        <v>NE</v>
      </c>
      <c r="H45" s="1" t="str">
        <f>IFERROR(INDEX(Tabela_FAW_aktivne[Klasifikacija],MATCH(Tabela_kontrola_FAW_aktivne[[#This Row],[Klasifikacija]],Tabela_FAW_aktivne[Klasifikacija],0)),"NE")</f>
        <v>NE</v>
      </c>
    </row>
    <row r="46" spans="1:8" hidden="1" x14ac:dyDescent="0.25">
      <c r="A46" t="s">
        <v>250</v>
      </c>
      <c r="B46" t="str">
        <f>INDEX(Tabela_seznam_klasifikacij[Naziv odpadka],MATCH(Tabela_kontrola_FAW_aktivne[[#This Row],[Klasifikacija]],Tabela_seznam_klasifikacij[Klasifikacijska številka],0))</f>
        <v>Zemlja, ki ostane pri čiščenju in pranju sladkorne pese</v>
      </c>
      <c r="C46" t="str">
        <f>IFERROR(INDEX(Tabela_FAW[NAZIV2],MATCH(Tabela_kontrola_FAW_aktivne[[#This Row],[Klasifikacija]],Tabela_FAW[Klasifikacija],0)),"NE")</f>
        <v>NE</v>
      </c>
      <c r="D46" t="str">
        <f>LEFT(INDEX(Tabela_glavno[Dovoljen prevzem],MATCH(Tabela_kontrola_FAW_aktivne[[#This Row],[Klasifikacija]],Tabela_glavno[Klasifikacija],0)),2)</f>
        <v>DA</v>
      </c>
      <c r="E46" t="str">
        <f>INDEX(Tabela_glavno[Odstranjevanje],MATCH(Tabela_kontrola_FAW_aktivne[[#This Row],[Klasifikacija]],Tabela_glavno[Klasifikacija],0))</f>
        <v/>
      </c>
      <c r="F46" s="1" t="str">
        <f>_xlfn.TEXTJOIN(" - ",TRUE,INDEX(Tabela_glavno[Mešanica 19 02 04*],MATCH(Tabela_kontrola_FAW_aktivne[[#This Row],[Klasifikacija]],Tabela_glavno[Klasifikacija],0)),INDEX(Tabela_glavno[Izvoz 19 02 04*],MATCH(Tabela_kontrola_FAW_aktivne[[#This Row],[Klasifikacija]],Tabela_glavno[Klasifikacija],0)))</f>
        <v>NE</v>
      </c>
      <c r="G46" s="1" t="str">
        <f>INDEX(Tabela_glavno[Mešanica 19 02 08*],MATCH(Tabela_kontrola_FAW_aktivne[[#This Row],[Klasifikacija]],Tabela_glavno[Klasifikacija],0))</f>
        <v>NE</v>
      </c>
      <c r="H46" s="1" t="str">
        <f>IFERROR(INDEX(Tabela_FAW_aktivne[Klasifikacija],MATCH(Tabela_kontrola_FAW_aktivne[[#This Row],[Klasifikacija]],Tabela_FAW_aktivne[Klasifikacija],0)),"NE")</f>
        <v>NE</v>
      </c>
    </row>
    <row r="47" spans="1:8" hidden="1" x14ac:dyDescent="0.25">
      <c r="A47" t="s">
        <v>1207</v>
      </c>
      <c r="B47" t="str">
        <f>INDEX(Tabela_seznam_klasifikacij[Naziv odpadka],MATCH(Tabela_kontrola_FAW_aktivne[[#This Row],[Klasifikacija]],Tabela_seznam_klasifikacij[Klasifikacijska številka],0))</f>
        <v>Kalcijev karbonat, ki ne ustreza specifikaciji (saturacijski mulj)</v>
      </c>
      <c r="C47" t="str">
        <f>IFERROR(INDEX(Tabela_FAW[NAZIV2],MATCH(Tabela_kontrola_FAW_aktivne[[#This Row],[Klasifikacija]],Tabela_FAW[Klasifikacija],0)),"NE")</f>
        <v>NE</v>
      </c>
      <c r="D47" t="str">
        <f>LEFT(INDEX(Tabela_glavno[Dovoljen prevzem],MATCH(Tabela_kontrola_FAW_aktivne[[#This Row],[Klasifikacija]],Tabela_glavno[Klasifikacija],0)),2)</f>
        <v>DA</v>
      </c>
      <c r="E47" t="str">
        <f>INDEX(Tabela_glavno[Odstranjevanje],MATCH(Tabela_kontrola_FAW_aktivne[[#This Row],[Klasifikacija]],Tabela_glavno[Klasifikacija],0))</f>
        <v/>
      </c>
      <c r="F47" s="1" t="str">
        <f>_xlfn.TEXTJOIN(" - ",TRUE,INDEX(Tabela_glavno[Mešanica 19 02 04*],MATCH(Tabela_kontrola_FAW_aktivne[[#This Row],[Klasifikacija]],Tabela_glavno[Klasifikacija],0)),INDEX(Tabela_glavno[Izvoz 19 02 04*],MATCH(Tabela_kontrola_FAW_aktivne[[#This Row],[Klasifikacija]],Tabela_glavno[Klasifikacija],0)))</f>
        <v>NE</v>
      </c>
      <c r="G47" s="1" t="str">
        <f>INDEX(Tabela_glavno[Mešanica 19 02 08*],MATCH(Tabela_kontrola_FAW_aktivne[[#This Row],[Klasifikacija]],Tabela_glavno[Klasifikacija],0))</f>
        <v>NE</v>
      </c>
      <c r="H47" s="1" t="str">
        <f>IFERROR(INDEX(Tabela_FAW_aktivne[Klasifikacija],MATCH(Tabela_kontrola_FAW_aktivne[[#This Row],[Klasifikacija]],Tabela_FAW_aktivne[Klasifikacija],0)),"NE")</f>
        <v>NE</v>
      </c>
    </row>
    <row r="48" spans="1:8" hidden="1" x14ac:dyDescent="0.25">
      <c r="A48" t="s">
        <v>1208</v>
      </c>
      <c r="B48" t="str">
        <f>INDEX(Tabela_seznam_klasifikacij[Naziv odpadka],MATCH(Tabela_kontrola_FAW_aktivne[[#This Row],[Klasifikacija]],Tabela_seznam_klasifikacij[Klasifikacijska številka],0))</f>
        <v>Mulji iz čiščenja odpadne vode na kraju nastanka</v>
      </c>
      <c r="C48" t="str">
        <f>IFERROR(INDEX(Tabela_FAW[NAZIV2],MATCH(Tabela_kontrola_FAW_aktivne[[#This Row],[Klasifikacija]],Tabela_FAW[Klasifikacija],0)),"NE")</f>
        <v>NE</v>
      </c>
      <c r="D48" t="str">
        <f>LEFT(INDEX(Tabela_glavno[Dovoljen prevzem],MATCH(Tabela_kontrola_FAW_aktivne[[#This Row],[Klasifikacija]],Tabela_glavno[Klasifikacija],0)),2)</f>
        <v>DA</v>
      </c>
      <c r="E48" t="str">
        <f>INDEX(Tabela_glavno[Odstranjevanje],MATCH(Tabela_kontrola_FAW_aktivne[[#This Row],[Klasifikacija]],Tabela_glavno[Klasifikacija],0))</f>
        <v/>
      </c>
      <c r="F48" s="1" t="str">
        <f>_xlfn.TEXTJOIN(" - ",TRUE,INDEX(Tabela_glavno[Mešanica 19 02 04*],MATCH(Tabela_kontrola_FAW_aktivne[[#This Row],[Klasifikacija]],Tabela_glavno[Klasifikacija],0)),INDEX(Tabela_glavno[Izvoz 19 02 04*],MATCH(Tabela_kontrola_FAW_aktivne[[#This Row],[Klasifikacija]],Tabela_glavno[Klasifikacija],0)))</f>
        <v>NE</v>
      </c>
      <c r="G48" s="1" t="str">
        <f>INDEX(Tabela_glavno[Mešanica 19 02 08*],MATCH(Tabela_kontrola_FAW_aktivne[[#This Row],[Klasifikacija]],Tabela_glavno[Klasifikacija],0))</f>
        <v>NE</v>
      </c>
      <c r="H48" s="1" t="str">
        <f>IFERROR(INDEX(Tabela_FAW_aktivne[Klasifikacija],MATCH(Tabela_kontrola_FAW_aktivne[[#This Row],[Klasifikacija]],Tabela_FAW_aktivne[Klasifikacija],0)),"NE")</f>
        <v>NE</v>
      </c>
    </row>
    <row r="49" spans="1:8" hidden="1" x14ac:dyDescent="0.25">
      <c r="A49" t="s">
        <v>1209</v>
      </c>
      <c r="B49" t="str">
        <f>INDEX(Tabela_seznam_klasifikacij[Naziv odpadka],MATCH(Tabela_kontrola_FAW_aktivne[[#This Row],[Klasifikacija]],Tabela_seznam_klasifikacij[Klasifikacijska številka],0))</f>
        <v>Drugi tovrstni odpadki</v>
      </c>
      <c r="C49" t="str">
        <f>IFERROR(INDEX(Tabela_FAW[NAZIV2],MATCH(Tabela_kontrola_FAW_aktivne[[#This Row],[Klasifikacija]],Tabela_FAW[Klasifikacija],0)),"NE")</f>
        <v>NE</v>
      </c>
      <c r="D49" t="str">
        <f>LEFT(INDEX(Tabela_glavno[Dovoljen prevzem],MATCH(Tabela_kontrola_FAW_aktivne[[#This Row],[Klasifikacija]],Tabela_glavno[Klasifikacija],0)),2)</f>
        <v>DA</v>
      </c>
      <c r="E49" t="str">
        <f>INDEX(Tabela_glavno[Odstranjevanje],MATCH(Tabela_kontrola_FAW_aktivne[[#This Row],[Klasifikacija]],Tabela_glavno[Klasifikacija],0))</f>
        <v/>
      </c>
      <c r="F49" s="1" t="str">
        <f>_xlfn.TEXTJOIN(" - ",TRUE,INDEX(Tabela_glavno[Mešanica 19 02 04*],MATCH(Tabela_kontrola_FAW_aktivne[[#This Row],[Klasifikacija]],Tabela_glavno[Klasifikacija],0)),INDEX(Tabela_glavno[Izvoz 19 02 04*],MATCH(Tabela_kontrola_FAW_aktivne[[#This Row],[Klasifikacija]],Tabela_glavno[Klasifikacija],0)))</f>
        <v>NE</v>
      </c>
      <c r="G49" s="1" t="str">
        <f>INDEX(Tabela_glavno[Mešanica 19 02 08*],MATCH(Tabela_kontrola_FAW_aktivne[[#This Row],[Klasifikacija]],Tabela_glavno[Klasifikacija],0))</f>
        <v>NE</v>
      </c>
      <c r="H49" s="1" t="str">
        <f>IFERROR(INDEX(Tabela_FAW_aktivne[Klasifikacija],MATCH(Tabela_kontrola_FAW_aktivne[[#This Row],[Klasifikacija]],Tabela_FAW_aktivne[Klasifikacija],0)),"NE")</f>
        <v>NE</v>
      </c>
    </row>
    <row r="50" spans="1:8" hidden="1" x14ac:dyDescent="0.25">
      <c r="A50" t="s">
        <v>251</v>
      </c>
      <c r="B50" t="str">
        <f>INDEX(Tabela_seznam_klasifikacij[Naziv odpadka],MATCH(Tabela_kontrola_FAW_aktivne[[#This Row],[Klasifikacija]],Tabela_seznam_klasifikacij[Klasifikacijska številka],0))</f>
        <v>Snovi, neprimerne za uporabo ali predelavo</v>
      </c>
      <c r="C50" t="str">
        <f>IFERROR(INDEX(Tabela_FAW[NAZIV2],MATCH(Tabela_kontrola_FAW_aktivne[[#This Row],[Klasifikacija]],Tabela_FAW[Klasifikacija],0)),"NE")</f>
        <v>NI ADR / ČN Domžale</v>
      </c>
      <c r="D50" t="str">
        <f>LEFT(INDEX(Tabela_glavno[Dovoljen prevzem],MATCH(Tabela_kontrola_FAW_aktivne[[#This Row],[Klasifikacija]],Tabela_glavno[Klasifikacija],0)),2)</f>
        <v>DA</v>
      </c>
      <c r="E50" t="str">
        <f>INDEX(Tabela_glavno[Odstranjevanje],MATCH(Tabela_kontrola_FAW_aktivne[[#This Row],[Klasifikacija]],Tabela_glavno[Klasifikacija],0))</f>
        <v/>
      </c>
      <c r="F50" s="1" t="str">
        <f>_xlfn.TEXTJOIN(" - ",TRUE,INDEX(Tabela_glavno[Mešanica 19 02 04*],MATCH(Tabela_kontrola_FAW_aktivne[[#This Row],[Klasifikacija]],Tabela_glavno[Klasifikacija],0)),INDEX(Tabela_glavno[Izvoz 19 02 04*],MATCH(Tabela_kontrola_FAW_aktivne[[#This Row],[Klasifikacija]],Tabela_glavno[Klasifikacija],0)))</f>
        <v>NE</v>
      </c>
      <c r="G50" s="1" t="str">
        <f>INDEX(Tabela_glavno[Mešanica 19 02 08*],MATCH(Tabela_kontrola_FAW_aktivne[[#This Row],[Klasifikacija]],Tabela_glavno[Klasifikacija],0))</f>
        <v>NE</v>
      </c>
      <c r="H50" s="1" t="str">
        <f>IFERROR(INDEX(Tabela_FAW_aktivne[Klasifikacija],MATCH(Tabela_kontrola_FAW_aktivne[[#This Row],[Klasifikacija]],Tabela_FAW_aktivne[Klasifikacija],0)),"NE")</f>
        <v>NE</v>
      </c>
    </row>
    <row r="51" spans="1:8" hidden="1" x14ac:dyDescent="0.25">
      <c r="A51" t="s">
        <v>252</v>
      </c>
      <c r="B51" t="str">
        <f>INDEX(Tabela_seznam_klasifikacij[Naziv odpadka],MATCH(Tabela_kontrola_FAW_aktivne[[#This Row],[Klasifikacija]],Tabela_seznam_klasifikacij[Klasifikacijska številka],0))</f>
        <v>Mulji iz čiščenja odpadne vode na kraju nastanka</v>
      </c>
      <c r="C51" t="str">
        <f>IFERROR(INDEX(Tabela_FAW[NAZIV2],MATCH(Tabela_kontrola_FAW_aktivne[[#This Row],[Klasifikacija]],Tabela_FAW[Klasifikacija],0)),"NE")</f>
        <v>NI ADR / NI ODSTRANJEVANJA</v>
      </c>
      <c r="D51" t="str">
        <f>LEFT(INDEX(Tabela_glavno[Dovoljen prevzem],MATCH(Tabela_kontrola_FAW_aktivne[[#This Row],[Klasifikacija]],Tabela_glavno[Klasifikacija],0)),2)</f>
        <v>DA</v>
      </c>
      <c r="E51" t="str">
        <f>INDEX(Tabela_glavno[Odstranjevanje],MATCH(Tabela_kontrola_FAW_aktivne[[#This Row],[Klasifikacija]],Tabela_glavno[Klasifikacija],0))</f>
        <v/>
      </c>
      <c r="F51" s="1" t="str">
        <f>_xlfn.TEXTJOIN(" - ",TRUE,INDEX(Tabela_glavno[Mešanica 19 02 04*],MATCH(Tabela_kontrola_FAW_aktivne[[#This Row],[Klasifikacija]],Tabela_glavno[Klasifikacija],0)),INDEX(Tabela_glavno[Izvoz 19 02 04*],MATCH(Tabela_kontrola_FAW_aktivne[[#This Row],[Klasifikacija]],Tabela_glavno[Klasifikacija],0)))</f>
        <v>NE</v>
      </c>
      <c r="G51" s="1" t="str">
        <f>INDEX(Tabela_glavno[Mešanica 19 02 08*],MATCH(Tabela_kontrola_FAW_aktivne[[#This Row],[Klasifikacija]],Tabela_glavno[Klasifikacija],0))</f>
        <v>NE</v>
      </c>
      <c r="H51" s="1" t="str">
        <f>IFERROR(INDEX(Tabela_FAW_aktivne[Klasifikacija],MATCH(Tabela_kontrola_FAW_aktivne[[#This Row],[Klasifikacija]],Tabela_FAW_aktivne[Klasifikacija],0)),"NE")</f>
        <v>NE</v>
      </c>
    </row>
    <row r="52" spans="1:8" hidden="1" x14ac:dyDescent="0.25">
      <c r="A52" t="s">
        <v>253</v>
      </c>
      <c r="B52" t="str">
        <f>INDEX(Tabela_seznam_klasifikacij[Naziv odpadka],MATCH(Tabela_kontrola_FAW_aktivne[[#This Row],[Klasifikacija]],Tabela_seznam_klasifikacij[Klasifikacijska številka],0))</f>
        <v>Drugi tovrstni odpadki</v>
      </c>
      <c r="C52" t="str">
        <f>IFERROR(INDEX(Tabela_FAW[NAZIV2],MATCH(Tabela_kontrola_FAW_aktivne[[#This Row],[Klasifikacija]],Tabela_FAW[Klasifikacija],0)),"NE")</f>
        <v>NE</v>
      </c>
      <c r="D52" t="str">
        <f>LEFT(INDEX(Tabela_glavno[Dovoljen prevzem],MATCH(Tabela_kontrola_FAW_aktivne[[#This Row],[Klasifikacija]],Tabela_glavno[Klasifikacija],0)),2)</f>
        <v>DA</v>
      </c>
      <c r="E52" t="str">
        <f>INDEX(Tabela_glavno[Odstranjevanje],MATCH(Tabela_kontrola_FAW_aktivne[[#This Row],[Klasifikacija]],Tabela_glavno[Klasifikacija],0))</f>
        <v/>
      </c>
      <c r="F52" s="1" t="str">
        <f>_xlfn.TEXTJOIN(" - ",TRUE,INDEX(Tabela_glavno[Mešanica 19 02 04*],MATCH(Tabela_kontrola_FAW_aktivne[[#This Row],[Klasifikacija]],Tabela_glavno[Klasifikacija],0)),INDEX(Tabela_glavno[Izvoz 19 02 04*],MATCH(Tabela_kontrola_FAW_aktivne[[#This Row],[Klasifikacija]],Tabela_glavno[Klasifikacija],0)))</f>
        <v>NE</v>
      </c>
      <c r="G52" s="1" t="str">
        <f>INDEX(Tabela_glavno[Mešanica 19 02 08*],MATCH(Tabela_kontrola_FAW_aktivne[[#This Row],[Klasifikacija]],Tabela_glavno[Klasifikacija],0))</f>
        <v>NE</v>
      </c>
      <c r="H52" s="1" t="str">
        <f>IFERROR(INDEX(Tabela_FAW_aktivne[Klasifikacija],MATCH(Tabela_kontrola_FAW_aktivne[[#This Row],[Klasifikacija]],Tabela_FAW_aktivne[Klasifikacija],0)),"NE")</f>
        <v>NE</v>
      </c>
    </row>
    <row r="53" spans="1:8" hidden="1" x14ac:dyDescent="0.25">
      <c r="A53" t="s">
        <v>256</v>
      </c>
      <c r="B53" t="str">
        <f>INDEX(Tabela_seznam_klasifikacij[Naziv odpadka],MATCH(Tabela_kontrola_FAW_aktivne[[#This Row],[Klasifikacija]],Tabela_seznam_klasifikacij[Klasifikacijska številka],0))</f>
        <v>Snovi, neprimerne za uporabo ali predelavo</v>
      </c>
      <c r="C53" t="str">
        <f>IFERROR(INDEX(Tabela_FAW[NAZIV2],MATCH(Tabela_kontrola_FAW_aktivne[[#This Row],[Klasifikacija]],Tabela_FAW[Klasifikacija],0)),"NE")</f>
        <v>NI ADR / Cro</v>
      </c>
      <c r="D53" t="str">
        <f>LEFT(INDEX(Tabela_glavno[Dovoljen prevzem],MATCH(Tabela_kontrola_FAW_aktivne[[#This Row],[Klasifikacija]],Tabela_glavno[Klasifikacija],0)),2)</f>
        <v>DA</v>
      </c>
      <c r="E53" t="str">
        <f>INDEX(Tabela_glavno[Odstranjevanje],MATCH(Tabela_kontrola_FAW_aktivne[[#This Row],[Klasifikacija]],Tabela_glavno[Klasifikacija],0))</f>
        <v/>
      </c>
      <c r="F53" s="1" t="str">
        <f>_xlfn.TEXTJOIN(" - ",TRUE,INDEX(Tabela_glavno[Mešanica 19 02 04*],MATCH(Tabela_kontrola_FAW_aktivne[[#This Row],[Klasifikacija]],Tabela_glavno[Klasifikacija],0)),INDEX(Tabela_glavno[Izvoz 19 02 04*],MATCH(Tabela_kontrola_FAW_aktivne[[#This Row],[Klasifikacija]],Tabela_glavno[Klasifikacija],0)))</f>
        <v>NE</v>
      </c>
      <c r="G53" s="1" t="str">
        <f>INDEX(Tabela_glavno[Mešanica 19 02 08*],MATCH(Tabela_kontrola_FAW_aktivne[[#This Row],[Klasifikacija]],Tabela_glavno[Klasifikacija],0))</f>
        <v>NE</v>
      </c>
      <c r="H53" s="1" t="str">
        <f>IFERROR(INDEX(Tabela_FAW_aktivne[Klasifikacija],MATCH(Tabela_kontrola_FAW_aktivne[[#This Row],[Klasifikacija]],Tabela_FAW_aktivne[Klasifikacija],0)),"NE")</f>
        <v>NE</v>
      </c>
    </row>
    <row r="54" spans="1:8" hidden="1" x14ac:dyDescent="0.25">
      <c r="A54" t="s">
        <v>257</v>
      </c>
      <c r="B54" t="str">
        <f>INDEX(Tabela_seznam_klasifikacij[Naziv odpadka],MATCH(Tabela_kontrola_FAW_aktivne[[#This Row],[Klasifikacija]],Tabela_seznam_klasifikacij[Klasifikacijska številka],0))</f>
        <v>Odpadni konzervansi</v>
      </c>
      <c r="C54" t="str">
        <f>IFERROR(INDEX(Tabela_FAW[NAZIV2],MATCH(Tabela_kontrola_FAW_aktivne[[#This Row],[Klasifikacija]],Tabela_FAW[Klasifikacija],0)),"NE")</f>
        <v>NE</v>
      </c>
      <c r="D54" t="str">
        <f>LEFT(INDEX(Tabela_glavno[Dovoljen prevzem],MATCH(Tabela_kontrola_FAW_aktivne[[#This Row],[Klasifikacija]],Tabela_glavno[Klasifikacija],0)),2)</f>
        <v>DA</v>
      </c>
      <c r="E54" t="str">
        <f>INDEX(Tabela_glavno[Odstranjevanje],MATCH(Tabela_kontrola_FAW_aktivne[[#This Row],[Klasifikacija]],Tabela_glavno[Klasifikacija],0))</f>
        <v/>
      </c>
      <c r="F54" s="1" t="str">
        <f>_xlfn.TEXTJOIN(" - ",TRUE,INDEX(Tabela_glavno[Mešanica 19 02 04*],MATCH(Tabela_kontrola_FAW_aktivne[[#This Row],[Klasifikacija]],Tabela_glavno[Klasifikacija],0)),INDEX(Tabela_glavno[Izvoz 19 02 04*],MATCH(Tabela_kontrola_FAW_aktivne[[#This Row],[Klasifikacija]],Tabela_glavno[Klasifikacija],0)))</f>
        <v>NE</v>
      </c>
      <c r="G54" s="1" t="str">
        <f>INDEX(Tabela_glavno[Mešanica 19 02 08*],MATCH(Tabela_kontrola_FAW_aktivne[[#This Row],[Klasifikacija]],Tabela_glavno[Klasifikacija],0))</f>
        <v>NE</v>
      </c>
      <c r="H54" s="1" t="str">
        <f>IFERROR(INDEX(Tabela_FAW_aktivne[Klasifikacija],MATCH(Tabela_kontrola_FAW_aktivne[[#This Row],[Klasifikacija]],Tabela_FAW_aktivne[Klasifikacija],0)),"NE")</f>
        <v>NE</v>
      </c>
    </row>
    <row r="55" spans="1:8" hidden="1" x14ac:dyDescent="0.25">
      <c r="A55" t="s">
        <v>258</v>
      </c>
      <c r="B55" t="str">
        <f>INDEX(Tabela_seznam_klasifikacij[Naziv odpadka],MATCH(Tabela_kontrola_FAW_aktivne[[#This Row],[Klasifikacija]],Tabela_seznam_klasifikacij[Klasifikacijska številka],0))</f>
        <v>Mulji iz čiščenja odpadne vode na kraju nastanka</v>
      </c>
      <c r="C55" t="str">
        <f>IFERROR(INDEX(Tabela_FAW[NAZIV2],MATCH(Tabela_kontrola_FAW_aktivne[[#This Row],[Klasifikacija]],Tabela_FAW[Klasifikacija],0)),"NE")</f>
        <v>NE</v>
      </c>
      <c r="D55" t="str">
        <f>LEFT(INDEX(Tabela_glavno[Dovoljen prevzem],MATCH(Tabela_kontrola_FAW_aktivne[[#This Row],[Klasifikacija]],Tabela_glavno[Klasifikacija],0)),2)</f>
        <v>DA</v>
      </c>
      <c r="E55" t="str">
        <f>INDEX(Tabela_glavno[Odstranjevanje],MATCH(Tabela_kontrola_FAW_aktivne[[#This Row],[Klasifikacija]],Tabela_glavno[Klasifikacija],0))</f>
        <v/>
      </c>
      <c r="F55" s="1" t="str">
        <f>_xlfn.TEXTJOIN(" - ",TRUE,INDEX(Tabela_glavno[Mešanica 19 02 04*],MATCH(Tabela_kontrola_FAW_aktivne[[#This Row],[Klasifikacija]],Tabela_glavno[Klasifikacija],0)),INDEX(Tabela_glavno[Izvoz 19 02 04*],MATCH(Tabela_kontrola_FAW_aktivne[[#This Row],[Klasifikacija]],Tabela_glavno[Klasifikacija],0)))</f>
        <v>NE</v>
      </c>
      <c r="G55" s="1" t="str">
        <f>INDEX(Tabela_glavno[Mešanica 19 02 08*],MATCH(Tabela_kontrola_FAW_aktivne[[#This Row],[Klasifikacija]],Tabela_glavno[Klasifikacija],0))</f>
        <v>NE</v>
      </c>
      <c r="H55" s="1" t="str">
        <f>IFERROR(INDEX(Tabela_FAW_aktivne[Klasifikacija],MATCH(Tabela_kontrola_FAW_aktivne[[#This Row],[Klasifikacija]],Tabela_FAW_aktivne[Klasifikacija],0)),"NE")</f>
        <v>NE</v>
      </c>
    </row>
    <row r="56" spans="1:8" hidden="1" x14ac:dyDescent="0.25">
      <c r="A56" t="s">
        <v>259</v>
      </c>
      <c r="B56" t="str">
        <f>INDEX(Tabela_seznam_klasifikacij[Naziv odpadka],MATCH(Tabela_kontrola_FAW_aktivne[[#This Row],[Klasifikacija]],Tabela_seznam_klasifikacij[Klasifikacijska številka],0))</f>
        <v>Drugi tovrstni odpadki</v>
      </c>
      <c r="C56" t="str">
        <f>IFERROR(INDEX(Tabela_FAW[NAZIV2],MATCH(Tabela_kontrola_FAW_aktivne[[#This Row],[Klasifikacija]],Tabela_FAW[Klasifikacija],0)),"NE")</f>
        <v>NE</v>
      </c>
      <c r="D56" t="str">
        <f>LEFT(INDEX(Tabela_glavno[Dovoljen prevzem],MATCH(Tabela_kontrola_FAW_aktivne[[#This Row],[Klasifikacija]],Tabela_glavno[Klasifikacija],0)),2)</f>
        <v>DA</v>
      </c>
      <c r="E56" t="str">
        <f>INDEX(Tabela_glavno[Odstranjevanje],MATCH(Tabela_kontrola_FAW_aktivne[[#This Row],[Klasifikacija]],Tabela_glavno[Klasifikacija],0))</f>
        <v/>
      </c>
      <c r="F56" s="1" t="str">
        <f>_xlfn.TEXTJOIN(" - ",TRUE,INDEX(Tabela_glavno[Mešanica 19 02 04*],MATCH(Tabela_kontrola_FAW_aktivne[[#This Row],[Klasifikacija]],Tabela_glavno[Klasifikacija],0)),INDEX(Tabela_glavno[Izvoz 19 02 04*],MATCH(Tabela_kontrola_FAW_aktivne[[#This Row],[Klasifikacija]],Tabela_glavno[Klasifikacija],0)))</f>
        <v>NE</v>
      </c>
      <c r="G56" s="1" t="str">
        <f>INDEX(Tabela_glavno[Mešanica 19 02 08*],MATCH(Tabela_kontrola_FAW_aktivne[[#This Row],[Klasifikacija]],Tabela_glavno[Klasifikacija],0))</f>
        <v>NE</v>
      </c>
      <c r="H56" s="1" t="str">
        <f>IFERROR(INDEX(Tabela_FAW_aktivne[Klasifikacija],MATCH(Tabela_kontrola_FAW_aktivne[[#This Row],[Klasifikacija]],Tabela_FAW_aktivne[Klasifikacija],0)),"NE")</f>
        <v>NE</v>
      </c>
    </row>
    <row r="57" spans="1:8" hidden="1" x14ac:dyDescent="0.25">
      <c r="A57" t="s">
        <v>260</v>
      </c>
      <c r="B57" t="str">
        <f>INDEX(Tabela_seznam_klasifikacij[Naziv odpadka],MATCH(Tabela_kontrola_FAW_aktivne[[#This Row],[Klasifikacija]],Tabela_seznam_klasifikacij[Klasifikacijska številka],0))</f>
        <v>Odpadki iz pranja, čiščenja in mehanskega drobljenja surovin</v>
      </c>
      <c r="C57" t="str">
        <f>IFERROR(INDEX(Tabela_FAW[NAZIV2],MATCH(Tabela_kontrola_FAW_aktivne[[#This Row],[Klasifikacija]],Tabela_FAW[Klasifikacija],0)),"NE")</f>
        <v>NE</v>
      </c>
      <c r="D57" t="str">
        <f>LEFT(INDEX(Tabela_glavno[Dovoljen prevzem],MATCH(Tabela_kontrola_FAW_aktivne[[#This Row],[Klasifikacija]],Tabela_glavno[Klasifikacija],0)),2)</f>
        <v>DA</v>
      </c>
      <c r="E57" t="str">
        <f>INDEX(Tabela_glavno[Odstranjevanje],MATCH(Tabela_kontrola_FAW_aktivne[[#This Row],[Klasifikacija]],Tabela_glavno[Klasifikacija],0))</f>
        <v/>
      </c>
      <c r="F57" s="1" t="str">
        <f>_xlfn.TEXTJOIN(" - ",TRUE,INDEX(Tabela_glavno[Mešanica 19 02 04*],MATCH(Tabela_kontrola_FAW_aktivne[[#This Row],[Klasifikacija]],Tabela_glavno[Klasifikacija],0)),INDEX(Tabela_glavno[Izvoz 19 02 04*],MATCH(Tabela_kontrola_FAW_aktivne[[#This Row],[Klasifikacija]],Tabela_glavno[Klasifikacija],0)))</f>
        <v>NE</v>
      </c>
      <c r="G57" s="1" t="str">
        <f>INDEX(Tabela_glavno[Mešanica 19 02 08*],MATCH(Tabela_kontrola_FAW_aktivne[[#This Row],[Klasifikacija]],Tabela_glavno[Klasifikacija],0))</f>
        <v>NE</v>
      </c>
      <c r="H57" s="1" t="str">
        <f>IFERROR(INDEX(Tabela_FAW_aktivne[Klasifikacija],MATCH(Tabela_kontrola_FAW_aktivne[[#This Row],[Klasifikacija]],Tabela_FAW_aktivne[Klasifikacija],0)),"NE")</f>
        <v>NE</v>
      </c>
    </row>
    <row r="58" spans="1:8" hidden="1" x14ac:dyDescent="0.25">
      <c r="A58" t="s">
        <v>261</v>
      </c>
      <c r="B58" t="str">
        <f>INDEX(Tabela_seznam_klasifikacij[Naziv odpadka],MATCH(Tabela_kontrola_FAW_aktivne[[#This Row],[Klasifikacija]],Tabela_seznam_klasifikacij[Klasifikacijska številka],0))</f>
        <v>Odpadki iz destilacije žganih pijač</v>
      </c>
      <c r="C58" t="str">
        <f>IFERROR(INDEX(Tabela_FAW[NAZIV2],MATCH(Tabela_kontrola_FAW_aktivne[[#This Row],[Klasifikacija]],Tabela_FAW[Klasifikacija],0)),"NE")</f>
        <v>NI ADR / ČN Domžale, Cro</v>
      </c>
      <c r="D58" t="str">
        <f>LEFT(INDEX(Tabela_glavno[Dovoljen prevzem],MATCH(Tabela_kontrola_FAW_aktivne[[#This Row],[Klasifikacija]],Tabela_glavno[Klasifikacija],0)),2)</f>
        <v>DA</v>
      </c>
      <c r="E58" t="str">
        <f>INDEX(Tabela_glavno[Odstranjevanje],MATCH(Tabela_kontrola_FAW_aktivne[[#This Row],[Klasifikacija]],Tabela_glavno[Klasifikacija],0))</f>
        <v/>
      </c>
      <c r="F58" s="1" t="str">
        <f>_xlfn.TEXTJOIN(" - ",TRUE,INDEX(Tabela_glavno[Mešanica 19 02 04*],MATCH(Tabela_kontrola_FAW_aktivne[[#This Row],[Klasifikacija]],Tabela_glavno[Klasifikacija],0)),INDEX(Tabela_glavno[Izvoz 19 02 04*],MATCH(Tabela_kontrola_FAW_aktivne[[#This Row],[Klasifikacija]],Tabela_glavno[Klasifikacija],0)))</f>
        <v>NE</v>
      </c>
      <c r="G58" s="1" t="str">
        <f>INDEX(Tabela_glavno[Mešanica 19 02 08*],MATCH(Tabela_kontrola_FAW_aktivne[[#This Row],[Klasifikacija]],Tabela_glavno[Klasifikacija],0))</f>
        <v>NE</v>
      </c>
      <c r="H58" s="1" t="str">
        <f>IFERROR(INDEX(Tabela_FAW_aktivne[Klasifikacija],MATCH(Tabela_kontrola_FAW_aktivne[[#This Row],[Klasifikacija]],Tabela_FAW_aktivne[Klasifikacija],0)),"NE")</f>
        <v>NE</v>
      </c>
    </row>
    <row r="59" spans="1:8" hidden="1" x14ac:dyDescent="0.25">
      <c r="A59" t="s">
        <v>262</v>
      </c>
      <c r="B59" t="str">
        <f>INDEX(Tabela_seznam_klasifikacij[Naziv odpadka],MATCH(Tabela_kontrola_FAW_aktivne[[#This Row],[Klasifikacija]],Tabela_seznam_klasifikacij[Klasifikacijska številka],0))</f>
        <v>Odpadki iz kemijske obdelave</v>
      </c>
      <c r="C59" t="str">
        <f>IFERROR(INDEX(Tabela_FAW[NAZIV2],MATCH(Tabela_kontrola_FAW_aktivne[[#This Row],[Klasifikacija]],Tabela_FAW[Klasifikacija],0)),"NE")</f>
        <v>NE</v>
      </c>
      <c r="D59" t="str">
        <f>LEFT(INDEX(Tabela_glavno[Dovoljen prevzem],MATCH(Tabela_kontrola_FAW_aktivne[[#This Row],[Klasifikacija]],Tabela_glavno[Klasifikacija],0)),2)</f>
        <v>DA</v>
      </c>
      <c r="E59" t="str">
        <f>INDEX(Tabela_glavno[Odstranjevanje],MATCH(Tabela_kontrola_FAW_aktivne[[#This Row],[Klasifikacija]],Tabela_glavno[Klasifikacija],0))</f>
        <v/>
      </c>
      <c r="F59" s="1" t="str">
        <f>_xlfn.TEXTJOIN(" - ",TRUE,INDEX(Tabela_glavno[Mešanica 19 02 04*],MATCH(Tabela_kontrola_FAW_aktivne[[#This Row],[Klasifikacija]],Tabela_glavno[Klasifikacija],0)),INDEX(Tabela_glavno[Izvoz 19 02 04*],MATCH(Tabela_kontrola_FAW_aktivne[[#This Row],[Klasifikacija]],Tabela_glavno[Klasifikacija],0)))</f>
        <v>NE</v>
      </c>
      <c r="G59" s="1" t="str">
        <f>INDEX(Tabela_glavno[Mešanica 19 02 08*],MATCH(Tabela_kontrola_FAW_aktivne[[#This Row],[Klasifikacija]],Tabela_glavno[Klasifikacija],0))</f>
        <v>NE</v>
      </c>
      <c r="H59" s="1" t="str">
        <f>IFERROR(INDEX(Tabela_FAW_aktivne[Klasifikacija],MATCH(Tabela_kontrola_FAW_aktivne[[#This Row],[Klasifikacija]],Tabela_FAW_aktivne[Klasifikacija],0)),"NE")</f>
        <v>NE</v>
      </c>
    </row>
    <row r="60" spans="1:8" hidden="1" x14ac:dyDescent="0.25">
      <c r="A60" t="s">
        <v>263</v>
      </c>
      <c r="B60" t="str">
        <f>INDEX(Tabela_seznam_klasifikacij[Naziv odpadka],MATCH(Tabela_kontrola_FAW_aktivne[[#This Row],[Klasifikacija]],Tabela_seznam_klasifikacij[Klasifikacijska številka],0))</f>
        <v>Snovi, neprimerne za uporabo ali predelavo</v>
      </c>
      <c r="C60">
        <f>IFERROR(INDEX(Tabela_FAW[NAZIV2],MATCH(Tabela_kontrola_FAW_aktivne[[#This Row],[Klasifikacija]],Tabela_FAW[Klasifikacija],0)),"NE")</f>
        <v>0</v>
      </c>
      <c r="D60" t="str">
        <f>LEFT(INDEX(Tabela_glavno[Dovoljen prevzem],MATCH(Tabela_kontrola_FAW_aktivne[[#This Row],[Klasifikacija]],Tabela_glavno[Klasifikacija],0)),2)</f>
        <v>DA</v>
      </c>
      <c r="E60" t="str">
        <f>INDEX(Tabela_glavno[Odstranjevanje],MATCH(Tabela_kontrola_FAW_aktivne[[#This Row],[Klasifikacija]],Tabela_glavno[Klasifikacija],0))</f>
        <v/>
      </c>
      <c r="F60" s="1" t="str">
        <f>_xlfn.TEXTJOIN(" - ",TRUE,INDEX(Tabela_glavno[Mešanica 19 02 04*],MATCH(Tabela_kontrola_FAW_aktivne[[#This Row],[Klasifikacija]],Tabela_glavno[Klasifikacija],0)),INDEX(Tabela_glavno[Izvoz 19 02 04*],MATCH(Tabela_kontrola_FAW_aktivne[[#This Row],[Klasifikacija]],Tabela_glavno[Klasifikacija],0)))</f>
        <v>NE</v>
      </c>
      <c r="G60" s="1" t="str">
        <f>INDEX(Tabela_glavno[Mešanica 19 02 08*],MATCH(Tabela_kontrola_FAW_aktivne[[#This Row],[Klasifikacija]],Tabela_glavno[Klasifikacija],0))</f>
        <v>NE</v>
      </c>
      <c r="H60" s="1" t="str">
        <f>IFERROR(INDEX(Tabela_FAW_aktivne[Klasifikacija],MATCH(Tabela_kontrola_FAW_aktivne[[#This Row],[Klasifikacija]],Tabela_FAW_aktivne[Klasifikacija],0)),"NE")</f>
        <v>NE</v>
      </c>
    </row>
    <row r="61" spans="1:8" hidden="1" x14ac:dyDescent="0.25">
      <c r="A61" t="s">
        <v>264</v>
      </c>
      <c r="B61" t="str">
        <f>INDEX(Tabela_seznam_klasifikacij[Naziv odpadka],MATCH(Tabela_kontrola_FAW_aktivne[[#This Row],[Klasifikacija]],Tabela_seznam_klasifikacij[Klasifikacijska številka],0))</f>
        <v>Mulji iz čiščenja odpadne vode na kraju nastanka</v>
      </c>
      <c r="C61" t="str">
        <f>IFERROR(INDEX(Tabela_FAW[NAZIV2],MATCH(Tabela_kontrola_FAW_aktivne[[#This Row],[Klasifikacija]],Tabela_FAW[Klasifikacija],0)),"NE")</f>
        <v>NE</v>
      </c>
      <c r="D61" t="str">
        <f>LEFT(INDEX(Tabela_glavno[Dovoljen prevzem],MATCH(Tabela_kontrola_FAW_aktivne[[#This Row],[Klasifikacija]],Tabela_glavno[Klasifikacija],0)),2)</f>
        <v>DA</v>
      </c>
      <c r="E61" t="str">
        <f>INDEX(Tabela_glavno[Odstranjevanje],MATCH(Tabela_kontrola_FAW_aktivne[[#This Row],[Klasifikacija]],Tabela_glavno[Klasifikacija],0))</f>
        <v/>
      </c>
      <c r="F61" s="1" t="str">
        <f>_xlfn.TEXTJOIN(" - ",TRUE,INDEX(Tabela_glavno[Mešanica 19 02 04*],MATCH(Tabela_kontrola_FAW_aktivne[[#This Row],[Klasifikacija]],Tabela_glavno[Klasifikacija],0)),INDEX(Tabela_glavno[Izvoz 19 02 04*],MATCH(Tabela_kontrola_FAW_aktivne[[#This Row],[Klasifikacija]],Tabela_glavno[Klasifikacija],0)))</f>
        <v>NE</v>
      </c>
      <c r="G61" s="1" t="str">
        <f>INDEX(Tabela_glavno[Mešanica 19 02 08*],MATCH(Tabela_kontrola_FAW_aktivne[[#This Row],[Klasifikacija]],Tabela_glavno[Klasifikacija],0))</f>
        <v>NE</v>
      </c>
      <c r="H61" s="1" t="str">
        <f>IFERROR(INDEX(Tabela_FAW_aktivne[Klasifikacija],MATCH(Tabela_kontrola_FAW_aktivne[[#This Row],[Klasifikacija]],Tabela_FAW_aktivne[Klasifikacija],0)),"NE")</f>
        <v>NE</v>
      </c>
    </row>
    <row r="62" spans="1:8" hidden="1" x14ac:dyDescent="0.25">
      <c r="A62" t="s">
        <v>265</v>
      </c>
      <c r="B62" t="str">
        <f>INDEX(Tabela_seznam_klasifikacij[Naziv odpadka],MATCH(Tabela_kontrola_FAW_aktivne[[#This Row],[Klasifikacija]],Tabela_seznam_klasifikacij[Klasifikacijska številka],0))</f>
        <v>Drugi tovrstni odpadki</v>
      </c>
      <c r="C62" t="str">
        <f>IFERROR(INDEX(Tabela_FAW[NAZIV2],MATCH(Tabela_kontrola_FAW_aktivne[[#This Row],[Klasifikacija]],Tabela_FAW[Klasifikacija],0)),"NE")</f>
        <v>NE</v>
      </c>
      <c r="D62" t="str">
        <f>LEFT(INDEX(Tabela_glavno[Dovoljen prevzem],MATCH(Tabela_kontrola_FAW_aktivne[[#This Row],[Klasifikacija]],Tabela_glavno[Klasifikacija],0)),2)</f>
        <v>DA</v>
      </c>
      <c r="E62" t="str">
        <f>INDEX(Tabela_glavno[Odstranjevanje],MATCH(Tabela_kontrola_FAW_aktivne[[#This Row],[Klasifikacija]],Tabela_glavno[Klasifikacija],0))</f>
        <v/>
      </c>
      <c r="F62" s="1" t="str">
        <f>_xlfn.TEXTJOIN(" - ",TRUE,INDEX(Tabela_glavno[Mešanica 19 02 04*],MATCH(Tabela_kontrola_FAW_aktivne[[#This Row],[Klasifikacija]],Tabela_glavno[Klasifikacija],0)),INDEX(Tabela_glavno[Izvoz 19 02 04*],MATCH(Tabela_kontrola_FAW_aktivne[[#This Row],[Klasifikacija]],Tabela_glavno[Klasifikacija],0)))</f>
        <v>NE</v>
      </c>
      <c r="G62" s="1" t="str">
        <f>INDEX(Tabela_glavno[Mešanica 19 02 08*],MATCH(Tabela_kontrola_FAW_aktivne[[#This Row],[Klasifikacija]],Tabela_glavno[Klasifikacija],0))</f>
        <v>NE</v>
      </c>
      <c r="H62" s="1" t="str">
        <f>IFERROR(INDEX(Tabela_FAW_aktivne[Klasifikacija],MATCH(Tabela_kontrola_FAW_aktivne[[#This Row],[Klasifikacija]],Tabela_FAW_aktivne[Klasifikacija],0)),"NE")</f>
        <v>NE</v>
      </c>
    </row>
    <row r="63" spans="1:8" hidden="1" x14ac:dyDescent="0.25">
      <c r="A63" t="s">
        <v>267</v>
      </c>
      <c r="B63" t="str">
        <f>INDEX(Tabela_seznam_klasifikacij[Naziv odpadka],MATCH(Tabela_kontrola_FAW_aktivne[[#This Row],[Klasifikacija]],Tabela_seznam_klasifikacij[Klasifikacijska številka],0))</f>
        <v>Odpadna lubje in pluta</v>
      </c>
      <c r="C63" t="str">
        <f>IFERROR(INDEX(Tabela_FAW[NAZIV2],MATCH(Tabela_kontrola_FAW_aktivne[[#This Row],[Klasifikacija]],Tabela_FAW[Klasifikacija],0)),"NE")</f>
        <v>NE</v>
      </c>
      <c r="D63" t="str">
        <f>LEFT(INDEX(Tabela_glavno[Dovoljen prevzem],MATCH(Tabela_kontrola_FAW_aktivne[[#This Row],[Klasifikacija]],Tabela_glavno[Klasifikacija],0)),2)</f>
        <v>DA</v>
      </c>
      <c r="E63" t="str">
        <f>INDEX(Tabela_glavno[Odstranjevanje],MATCH(Tabela_kontrola_FAW_aktivne[[#This Row],[Klasifikacija]],Tabela_glavno[Klasifikacija],0))</f>
        <v/>
      </c>
      <c r="F63" s="1" t="str">
        <f>_xlfn.TEXTJOIN(" - ",TRUE,INDEX(Tabela_glavno[Mešanica 19 02 04*],MATCH(Tabela_kontrola_FAW_aktivne[[#This Row],[Klasifikacija]],Tabela_glavno[Klasifikacija],0)),INDEX(Tabela_glavno[Izvoz 19 02 04*],MATCH(Tabela_kontrola_FAW_aktivne[[#This Row],[Klasifikacija]],Tabela_glavno[Klasifikacija],0)))</f>
        <v>NE</v>
      </c>
      <c r="G63" s="1" t="str">
        <f>INDEX(Tabela_glavno[Mešanica 19 02 08*],MATCH(Tabela_kontrola_FAW_aktivne[[#This Row],[Klasifikacija]],Tabela_glavno[Klasifikacija],0))</f>
        <v>NE</v>
      </c>
      <c r="H63" s="1" t="str">
        <f>IFERROR(INDEX(Tabela_FAW_aktivne[Klasifikacija],MATCH(Tabela_kontrola_FAW_aktivne[[#This Row],[Klasifikacija]],Tabela_FAW_aktivne[Klasifikacija],0)),"NE")</f>
        <v>NE</v>
      </c>
    </row>
    <row r="64" spans="1:8" hidden="1" x14ac:dyDescent="0.25">
      <c r="A64" t="s">
        <v>7</v>
      </c>
      <c r="B64" t="str">
        <f>INDEX(Tabela_seznam_klasifikacij[Naziv odpadka],MATCH(Tabela_kontrola_FAW_aktivne[[#This Row],[Klasifikacija]],Tabela_seznam_klasifikacij[Klasifikacijska številka],0))</f>
        <v>Žagovina, oblanci, sekanci, odrezki, les, delci plošč in furnir, ki vsebujejo nevarne snovi</v>
      </c>
      <c r="C64" t="str">
        <f>IFERROR(INDEX(Tabela_FAW[NAZIV2],MATCH(Tabela_kontrola_FAW_aktivne[[#This Row],[Klasifikacija]],Tabela_FAW[Klasifikacija],0)),"NE")</f>
        <v>NE</v>
      </c>
      <c r="D64" t="str">
        <f>LEFT(INDEX(Tabela_glavno[Dovoljen prevzem],MATCH(Tabela_kontrola_FAW_aktivne[[#This Row],[Klasifikacija]],Tabela_glavno[Klasifikacija],0)),2)</f>
        <v>DA</v>
      </c>
      <c r="E64" t="str">
        <f>INDEX(Tabela_glavno[Odstranjevanje],MATCH(Tabela_kontrola_FAW_aktivne[[#This Row],[Klasifikacija]],Tabela_glavno[Klasifikacija],0))</f>
        <v/>
      </c>
      <c r="F64" s="1" t="str">
        <f>_xlfn.TEXTJOIN(" - ",TRUE,INDEX(Tabela_glavno[Mešanica 19 02 04*],MATCH(Tabela_kontrola_FAW_aktivne[[#This Row],[Klasifikacija]],Tabela_glavno[Klasifikacija],0)),INDEX(Tabela_glavno[Izvoz 19 02 04*],MATCH(Tabela_kontrola_FAW_aktivne[[#This Row],[Klasifikacija]],Tabela_glavno[Klasifikacija],0)))</f>
        <v>DA</v>
      </c>
      <c r="G64" s="1" t="str">
        <f>INDEX(Tabela_glavno[Mešanica 19 02 08*],MATCH(Tabela_kontrola_FAW_aktivne[[#This Row],[Klasifikacija]],Tabela_glavno[Klasifikacija],0))</f>
        <v>NE</v>
      </c>
      <c r="H64" s="1" t="str">
        <f>IFERROR(INDEX(Tabela_FAW_aktivne[Klasifikacija],MATCH(Tabela_kontrola_FAW_aktivne[[#This Row],[Klasifikacija]],Tabela_FAW_aktivne[Klasifikacija],0)),"NE")</f>
        <v>NE</v>
      </c>
    </row>
    <row r="65" spans="1:8" hidden="1" x14ac:dyDescent="0.25">
      <c r="A65" t="s">
        <v>8</v>
      </c>
      <c r="B65" t="str">
        <f>INDEX(Tabela_seznam_klasifikacij[Naziv odpadka],MATCH(Tabela_kontrola_FAW_aktivne[[#This Row],[Klasifikacija]],Tabela_seznam_klasifikacij[Klasifikacijska številka],0))</f>
        <v>Žagovina, oblanci, sekanci, odrezki, les, delci plošč in furnir, ki niso navedeni pod 03 01 04</v>
      </c>
      <c r="C65" t="str">
        <f>IFERROR(INDEX(Tabela_FAW[NAZIV2],MATCH(Tabela_kontrola_FAW_aktivne[[#This Row],[Klasifikacija]],Tabela_FAW[Klasifikacija],0)),"NE")</f>
        <v>NE</v>
      </c>
      <c r="D65" t="str">
        <f>LEFT(INDEX(Tabela_glavno[Dovoljen prevzem],MATCH(Tabela_kontrola_FAW_aktivne[[#This Row],[Klasifikacija]],Tabela_glavno[Klasifikacija],0)),2)</f>
        <v>DA</v>
      </c>
      <c r="E65" t="str">
        <f>INDEX(Tabela_glavno[Odstranjevanje],MATCH(Tabela_kontrola_FAW_aktivne[[#This Row],[Klasifikacija]],Tabela_glavno[Klasifikacija],0))</f>
        <v/>
      </c>
      <c r="F65" s="1" t="str">
        <f>_xlfn.TEXTJOIN(" - ",TRUE,INDEX(Tabela_glavno[Mešanica 19 02 04*],MATCH(Tabela_kontrola_FAW_aktivne[[#This Row],[Klasifikacija]],Tabela_glavno[Klasifikacija],0)),INDEX(Tabela_glavno[Izvoz 19 02 04*],MATCH(Tabela_kontrola_FAW_aktivne[[#This Row],[Klasifikacija]],Tabela_glavno[Klasifikacija],0)))</f>
        <v>NE</v>
      </c>
      <c r="G65" s="1" t="str">
        <f>INDEX(Tabela_glavno[Mešanica 19 02 08*],MATCH(Tabela_kontrola_FAW_aktivne[[#This Row],[Klasifikacija]],Tabela_glavno[Klasifikacija],0))</f>
        <v>NE</v>
      </c>
      <c r="H65" s="1" t="str">
        <f>IFERROR(INDEX(Tabela_FAW_aktivne[Klasifikacija],MATCH(Tabela_kontrola_FAW_aktivne[[#This Row],[Klasifikacija]],Tabela_FAW_aktivne[Klasifikacija],0)),"NE")</f>
        <v>NE</v>
      </c>
    </row>
    <row r="66" spans="1:8" hidden="1" x14ac:dyDescent="0.25">
      <c r="A66" t="s">
        <v>1210</v>
      </c>
      <c r="B66" t="str">
        <f>INDEX(Tabela_seznam_klasifikacij[Naziv odpadka],MATCH(Tabela_kontrola_FAW_aktivne[[#This Row],[Klasifikacija]],Tabela_seznam_klasifikacij[Klasifikacijska številka],0))</f>
        <v>Drugi tovrstni odpadki</v>
      </c>
      <c r="C66" t="str">
        <f>IFERROR(INDEX(Tabela_FAW[NAZIV2],MATCH(Tabela_kontrola_FAW_aktivne[[#This Row],[Klasifikacija]],Tabela_FAW[Klasifikacija],0)),"NE")</f>
        <v>NE</v>
      </c>
      <c r="D66" t="str">
        <f>LEFT(INDEX(Tabela_glavno[Dovoljen prevzem],MATCH(Tabela_kontrola_FAW_aktivne[[#This Row],[Klasifikacija]],Tabela_glavno[Klasifikacija],0)),2)</f>
        <v>DA</v>
      </c>
      <c r="E66" t="str">
        <f>INDEX(Tabela_glavno[Odstranjevanje],MATCH(Tabela_kontrola_FAW_aktivne[[#This Row],[Klasifikacija]],Tabela_glavno[Klasifikacija],0))</f>
        <v/>
      </c>
      <c r="F66" s="1" t="str">
        <f>_xlfn.TEXTJOIN(" - ",TRUE,INDEX(Tabela_glavno[Mešanica 19 02 04*],MATCH(Tabela_kontrola_FAW_aktivne[[#This Row],[Klasifikacija]],Tabela_glavno[Klasifikacija],0)),INDEX(Tabela_glavno[Izvoz 19 02 04*],MATCH(Tabela_kontrola_FAW_aktivne[[#This Row],[Klasifikacija]],Tabela_glavno[Klasifikacija],0)))</f>
        <v>NE</v>
      </c>
      <c r="G66" s="1" t="str">
        <f>INDEX(Tabela_glavno[Mešanica 19 02 08*],MATCH(Tabela_kontrola_FAW_aktivne[[#This Row],[Klasifikacija]],Tabela_glavno[Klasifikacija],0))</f>
        <v>NE</v>
      </c>
      <c r="H66" s="1" t="str">
        <f>IFERROR(INDEX(Tabela_FAW_aktivne[Klasifikacija],MATCH(Tabela_kontrola_FAW_aktivne[[#This Row],[Klasifikacija]],Tabela_FAW_aktivne[Klasifikacija],0)),"NE")</f>
        <v>NE</v>
      </c>
    </row>
    <row r="67" spans="1:8" hidden="1" x14ac:dyDescent="0.25">
      <c r="A67" t="s">
        <v>124</v>
      </c>
      <c r="B67" t="str">
        <f>INDEX(Tabela_seznam_klasifikacij[Naziv odpadka],MATCH(Tabela_kontrola_FAW_aktivne[[#This Row],[Klasifikacija]],Tabela_seznam_klasifikacij[Klasifikacijska številka],0))</f>
        <v>Nehalogenirana organska sredstva za zaščito lesa</v>
      </c>
      <c r="C67" t="str">
        <f>IFERROR(INDEX(Tabela_FAW[NAZIV2],MATCH(Tabela_kontrola_FAW_aktivne[[#This Row],[Klasifikacija]],Tabela_FAW[Klasifikacija],0)),"NE")</f>
        <v>NE</v>
      </c>
      <c r="D67" t="str">
        <f>LEFT(INDEX(Tabela_glavno[Dovoljen prevzem],MATCH(Tabela_kontrola_FAW_aktivne[[#This Row],[Klasifikacija]],Tabela_glavno[Klasifikacija],0)),2)</f>
        <v>DA</v>
      </c>
      <c r="E67" t="str">
        <f>INDEX(Tabela_glavno[Odstranjevanje],MATCH(Tabela_kontrola_FAW_aktivne[[#This Row],[Klasifikacija]],Tabela_glavno[Klasifikacija],0))</f>
        <v/>
      </c>
      <c r="F67" s="1" t="str">
        <f>_xlfn.TEXTJOIN(" - ",TRUE,INDEX(Tabela_glavno[Mešanica 19 02 04*],MATCH(Tabela_kontrola_FAW_aktivne[[#This Row],[Klasifikacija]],Tabela_glavno[Klasifikacija],0)),INDEX(Tabela_glavno[Izvoz 19 02 04*],MATCH(Tabela_kontrola_FAW_aktivne[[#This Row],[Klasifikacija]],Tabela_glavno[Klasifikacija],0)))</f>
        <v>NE</v>
      </c>
      <c r="G67" s="1" t="str">
        <f>INDEX(Tabela_glavno[Mešanica 19 02 08*],MATCH(Tabela_kontrola_FAW_aktivne[[#This Row],[Klasifikacija]],Tabela_glavno[Klasifikacija],0))</f>
        <v>DA</v>
      </c>
      <c r="H67" s="1" t="str">
        <f>IFERROR(INDEX(Tabela_FAW_aktivne[Klasifikacija],MATCH(Tabela_kontrola_FAW_aktivne[[#This Row],[Klasifikacija]],Tabela_FAW_aktivne[Klasifikacija],0)),"NE")</f>
        <v>NE</v>
      </c>
    </row>
    <row r="68" spans="1:8" hidden="1" x14ac:dyDescent="0.25">
      <c r="A68" t="s">
        <v>125</v>
      </c>
      <c r="B68" t="str">
        <f>INDEX(Tabela_seznam_klasifikacij[Naziv odpadka],MATCH(Tabela_kontrola_FAW_aktivne[[#This Row],[Klasifikacija]],Tabela_seznam_klasifikacij[Klasifikacijska številka],0))</f>
        <v>Klorirana organska sredstva za zaščito lesa</v>
      </c>
      <c r="C68" t="str">
        <f>IFERROR(INDEX(Tabela_FAW[NAZIV2],MATCH(Tabela_kontrola_FAW_aktivne[[#This Row],[Klasifikacija]],Tabela_FAW[Klasifikacija],0)),"NE")</f>
        <v>NE</v>
      </c>
      <c r="D68" t="str">
        <f>LEFT(INDEX(Tabela_glavno[Dovoljen prevzem],MATCH(Tabela_kontrola_FAW_aktivne[[#This Row],[Klasifikacija]],Tabela_glavno[Klasifikacija],0)),2)</f>
        <v>DA</v>
      </c>
      <c r="E68" t="str">
        <f>INDEX(Tabela_glavno[Odstranjevanje],MATCH(Tabela_kontrola_FAW_aktivne[[#This Row],[Klasifikacija]],Tabela_glavno[Klasifikacija],0))</f>
        <v/>
      </c>
      <c r="F68" s="1" t="str">
        <f>_xlfn.TEXTJOIN(" - ",TRUE,INDEX(Tabela_glavno[Mešanica 19 02 04*],MATCH(Tabela_kontrola_FAW_aktivne[[#This Row],[Klasifikacija]],Tabela_glavno[Klasifikacija],0)),INDEX(Tabela_glavno[Izvoz 19 02 04*],MATCH(Tabela_kontrola_FAW_aktivne[[#This Row],[Klasifikacija]],Tabela_glavno[Klasifikacija],0)))</f>
        <v>NE</v>
      </c>
      <c r="G68" s="1" t="str">
        <f>INDEX(Tabela_glavno[Mešanica 19 02 08*],MATCH(Tabela_kontrola_FAW_aktivne[[#This Row],[Klasifikacija]],Tabela_glavno[Klasifikacija],0))</f>
        <v>DA</v>
      </c>
      <c r="H68" s="1" t="str">
        <f>IFERROR(INDEX(Tabela_FAW_aktivne[Klasifikacija],MATCH(Tabela_kontrola_FAW_aktivne[[#This Row],[Klasifikacija]],Tabela_FAW_aktivne[Klasifikacija],0)),"NE")</f>
        <v>NE</v>
      </c>
    </row>
    <row r="69" spans="1:8" hidden="1" x14ac:dyDescent="0.25">
      <c r="A69" t="s">
        <v>268</v>
      </c>
      <c r="B69" t="str">
        <f>INDEX(Tabela_seznam_klasifikacij[Naziv odpadka],MATCH(Tabela_kontrola_FAW_aktivne[[#This Row],[Klasifikacija]],Tabela_seznam_klasifikacij[Klasifikacijska številka],0))</f>
        <v>Organokovinska sredstva za zaščito lesa</v>
      </c>
      <c r="C69" t="str">
        <f>IFERROR(INDEX(Tabela_FAW[NAZIV2],MATCH(Tabela_kontrola_FAW_aktivne[[#This Row],[Klasifikacija]],Tabela_FAW[Klasifikacija],0)),"NE")</f>
        <v>NE</v>
      </c>
      <c r="D69" t="str">
        <f>LEFT(INDEX(Tabela_glavno[Dovoljen prevzem],MATCH(Tabela_kontrola_FAW_aktivne[[#This Row],[Klasifikacija]],Tabela_glavno[Klasifikacija],0)),2)</f>
        <v>DA</v>
      </c>
      <c r="E69" t="str">
        <f>INDEX(Tabela_glavno[Odstranjevanje],MATCH(Tabela_kontrola_FAW_aktivne[[#This Row],[Klasifikacija]],Tabela_glavno[Klasifikacija],0))</f>
        <v/>
      </c>
      <c r="F69" s="1" t="str">
        <f>_xlfn.TEXTJOIN(" - ",TRUE,INDEX(Tabela_glavno[Mešanica 19 02 04*],MATCH(Tabela_kontrola_FAW_aktivne[[#This Row],[Klasifikacija]],Tabela_glavno[Klasifikacija],0)),INDEX(Tabela_glavno[Izvoz 19 02 04*],MATCH(Tabela_kontrola_FAW_aktivne[[#This Row],[Klasifikacija]],Tabela_glavno[Klasifikacija],0)))</f>
        <v>NE</v>
      </c>
      <c r="G69" s="1" t="str">
        <f>INDEX(Tabela_glavno[Mešanica 19 02 08*],MATCH(Tabela_kontrola_FAW_aktivne[[#This Row],[Klasifikacija]],Tabela_glavno[Klasifikacija],0))</f>
        <v>NE</v>
      </c>
      <c r="H69" s="1" t="str">
        <f>IFERROR(INDEX(Tabela_FAW_aktivne[Klasifikacija],MATCH(Tabela_kontrola_FAW_aktivne[[#This Row],[Klasifikacija]],Tabela_FAW_aktivne[Klasifikacija],0)),"NE")</f>
        <v>NE</v>
      </c>
    </row>
    <row r="70" spans="1:8" hidden="1" x14ac:dyDescent="0.25">
      <c r="A70" t="s">
        <v>269</v>
      </c>
      <c r="B70" t="str">
        <f>INDEX(Tabela_seznam_klasifikacij[Naziv odpadka],MATCH(Tabela_kontrola_FAW_aktivne[[#This Row],[Klasifikacija]],Tabela_seznam_klasifikacij[Klasifikacijska številka],0))</f>
        <v>Anorganska sredstva za zaščito lesa</v>
      </c>
      <c r="C70" t="str">
        <f>IFERROR(INDEX(Tabela_FAW[NAZIV2],MATCH(Tabela_kontrola_FAW_aktivne[[#This Row],[Klasifikacija]],Tabela_FAW[Klasifikacija],0)),"NE")</f>
        <v>NE</v>
      </c>
      <c r="D70" t="str">
        <f>LEFT(INDEX(Tabela_glavno[Dovoljen prevzem],MATCH(Tabela_kontrola_FAW_aktivne[[#This Row],[Klasifikacija]],Tabela_glavno[Klasifikacija],0)),2)</f>
        <v>DA</v>
      </c>
      <c r="E70" t="str">
        <f>INDEX(Tabela_glavno[Odstranjevanje],MATCH(Tabela_kontrola_FAW_aktivne[[#This Row],[Klasifikacija]],Tabela_glavno[Klasifikacija],0))</f>
        <v/>
      </c>
      <c r="F70" s="1" t="str">
        <f>_xlfn.TEXTJOIN(" - ",TRUE,INDEX(Tabela_glavno[Mešanica 19 02 04*],MATCH(Tabela_kontrola_FAW_aktivne[[#This Row],[Klasifikacija]],Tabela_glavno[Klasifikacija],0)),INDEX(Tabela_glavno[Izvoz 19 02 04*],MATCH(Tabela_kontrola_FAW_aktivne[[#This Row],[Klasifikacija]],Tabela_glavno[Klasifikacija],0)))</f>
        <v>NE</v>
      </c>
      <c r="G70" s="1" t="str">
        <f>INDEX(Tabela_glavno[Mešanica 19 02 08*],MATCH(Tabela_kontrola_FAW_aktivne[[#This Row],[Klasifikacija]],Tabela_glavno[Klasifikacija],0))</f>
        <v>NE</v>
      </c>
      <c r="H70" s="1" t="str">
        <f>IFERROR(INDEX(Tabela_FAW_aktivne[Klasifikacija],MATCH(Tabela_kontrola_FAW_aktivne[[#This Row],[Klasifikacija]],Tabela_FAW_aktivne[Klasifikacija],0)),"NE")</f>
        <v>NE</v>
      </c>
    </row>
    <row r="71" spans="1:8" hidden="1" x14ac:dyDescent="0.25">
      <c r="A71" t="s">
        <v>270</v>
      </c>
      <c r="B71" t="str">
        <f>INDEX(Tabela_seznam_klasifikacij[Naziv odpadka],MATCH(Tabela_kontrola_FAW_aktivne[[#This Row],[Klasifikacija]],Tabela_seznam_klasifikacij[Klasifikacijska številka],0))</f>
        <v>Druga sredstva za zaščito lesa, ki vsebujejo nevarne snovi</v>
      </c>
      <c r="C71" t="str">
        <f>IFERROR(INDEX(Tabela_FAW[NAZIV2],MATCH(Tabela_kontrola_FAW_aktivne[[#This Row],[Klasifikacija]],Tabela_FAW[Klasifikacija],0)),"NE")</f>
        <v>NE</v>
      </c>
      <c r="D71" t="str">
        <f>LEFT(INDEX(Tabela_glavno[Dovoljen prevzem],MATCH(Tabela_kontrola_FAW_aktivne[[#This Row],[Klasifikacija]],Tabela_glavno[Klasifikacija],0)),2)</f>
        <v>DA</v>
      </c>
      <c r="E71" t="str">
        <f>INDEX(Tabela_glavno[Odstranjevanje],MATCH(Tabela_kontrola_FAW_aktivne[[#This Row],[Klasifikacija]],Tabela_glavno[Klasifikacija],0))</f>
        <v/>
      </c>
      <c r="F71" s="1" t="str">
        <f>_xlfn.TEXTJOIN(" - ",TRUE,INDEX(Tabela_glavno[Mešanica 19 02 04*],MATCH(Tabela_kontrola_FAW_aktivne[[#This Row],[Klasifikacija]],Tabela_glavno[Klasifikacija],0)),INDEX(Tabela_glavno[Izvoz 19 02 04*],MATCH(Tabela_kontrola_FAW_aktivne[[#This Row],[Klasifikacija]],Tabela_glavno[Klasifikacija],0)))</f>
        <v>NE</v>
      </c>
      <c r="G71" s="1" t="str">
        <f>INDEX(Tabela_glavno[Mešanica 19 02 08*],MATCH(Tabela_kontrola_FAW_aktivne[[#This Row],[Klasifikacija]],Tabela_glavno[Klasifikacija],0))</f>
        <v>NE</v>
      </c>
      <c r="H71" s="1" t="str">
        <f>IFERROR(INDEX(Tabela_FAW_aktivne[Klasifikacija],MATCH(Tabela_kontrola_FAW_aktivne[[#This Row],[Klasifikacija]],Tabela_FAW_aktivne[Klasifikacija],0)),"NE")</f>
        <v>NE</v>
      </c>
    </row>
    <row r="72" spans="1:8" hidden="1" x14ac:dyDescent="0.25">
      <c r="A72" t="s">
        <v>271</v>
      </c>
      <c r="B72" t="str">
        <f>INDEX(Tabela_seznam_klasifikacij[Naziv odpadka],MATCH(Tabela_kontrola_FAW_aktivne[[#This Row],[Klasifikacija]],Tabela_seznam_klasifikacij[Klasifikacijska številka],0))</f>
        <v>Druga sredstva za zaščito lesa</v>
      </c>
      <c r="C72" t="str">
        <f>IFERROR(INDEX(Tabela_FAW[NAZIV2],MATCH(Tabela_kontrola_FAW_aktivne[[#This Row],[Klasifikacija]],Tabela_FAW[Klasifikacija],0)),"NE")</f>
        <v>NE</v>
      </c>
      <c r="D72" t="str">
        <f>LEFT(INDEX(Tabela_glavno[Dovoljen prevzem],MATCH(Tabela_kontrola_FAW_aktivne[[#This Row],[Klasifikacija]],Tabela_glavno[Klasifikacija],0)),2)</f>
        <v>DA</v>
      </c>
      <c r="E72" t="str">
        <f>INDEX(Tabela_glavno[Odstranjevanje],MATCH(Tabela_kontrola_FAW_aktivne[[#This Row],[Klasifikacija]],Tabela_glavno[Klasifikacija],0))</f>
        <v/>
      </c>
      <c r="F72" s="1" t="str">
        <f>_xlfn.TEXTJOIN(" - ",TRUE,INDEX(Tabela_glavno[Mešanica 19 02 04*],MATCH(Tabela_kontrola_FAW_aktivne[[#This Row],[Klasifikacija]],Tabela_glavno[Klasifikacija],0)),INDEX(Tabela_glavno[Izvoz 19 02 04*],MATCH(Tabela_kontrola_FAW_aktivne[[#This Row],[Klasifikacija]],Tabela_glavno[Klasifikacija],0)))</f>
        <v>NE</v>
      </c>
      <c r="G72" s="1" t="str">
        <f>INDEX(Tabela_glavno[Mešanica 19 02 08*],MATCH(Tabela_kontrola_FAW_aktivne[[#This Row],[Klasifikacija]],Tabela_glavno[Klasifikacija],0))</f>
        <v>NE</v>
      </c>
      <c r="H72" s="1" t="str">
        <f>IFERROR(INDEX(Tabela_FAW_aktivne[Klasifikacija],MATCH(Tabela_kontrola_FAW_aktivne[[#This Row],[Klasifikacija]],Tabela_FAW_aktivne[Klasifikacija],0)),"NE")</f>
        <v>NE</v>
      </c>
    </row>
    <row r="73" spans="1:8" hidden="1" x14ac:dyDescent="0.25">
      <c r="A73" t="s">
        <v>281</v>
      </c>
      <c r="B73" t="str">
        <f>INDEX(Tabela_seznam_klasifikacij[Naziv odpadka],MATCH(Tabela_kontrola_FAW_aktivne[[#This Row],[Klasifikacija]],Tabela_seznam_klasifikacij[Klasifikacijska številka],0))</f>
        <v>Odpadna lubje in les</v>
      </c>
      <c r="C73" t="str">
        <f>IFERROR(INDEX(Tabela_FAW[NAZIV2],MATCH(Tabela_kontrola_FAW_aktivne[[#This Row],[Klasifikacija]],Tabela_FAW[Klasifikacija],0)),"NE")</f>
        <v>NE</v>
      </c>
      <c r="D73" t="str">
        <f>LEFT(INDEX(Tabela_glavno[Dovoljen prevzem],MATCH(Tabela_kontrola_FAW_aktivne[[#This Row],[Klasifikacija]],Tabela_glavno[Klasifikacija],0)),2)</f>
        <v>DA</v>
      </c>
      <c r="E73" t="str">
        <f>INDEX(Tabela_glavno[Odstranjevanje],MATCH(Tabela_kontrola_FAW_aktivne[[#This Row],[Klasifikacija]],Tabela_glavno[Klasifikacija],0))</f>
        <v/>
      </c>
      <c r="F73" s="1" t="str">
        <f>_xlfn.TEXTJOIN(" - ",TRUE,INDEX(Tabela_glavno[Mešanica 19 02 04*],MATCH(Tabela_kontrola_FAW_aktivne[[#This Row],[Klasifikacija]],Tabela_glavno[Klasifikacija],0)),INDEX(Tabela_glavno[Izvoz 19 02 04*],MATCH(Tabela_kontrola_FAW_aktivne[[#This Row],[Klasifikacija]],Tabela_glavno[Klasifikacija],0)))</f>
        <v>NE</v>
      </c>
      <c r="G73" s="1" t="str">
        <f>INDEX(Tabela_glavno[Mešanica 19 02 08*],MATCH(Tabela_kontrola_FAW_aktivne[[#This Row],[Klasifikacija]],Tabela_glavno[Klasifikacija],0))</f>
        <v>NE</v>
      </c>
      <c r="H73" s="1" t="str">
        <f>IFERROR(INDEX(Tabela_FAW_aktivne[Klasifikacija],MATCH(Tabela_kontrola_FAW_aktivne[[#This Row],[Klasifikacija]],Tabela_FAW_aktivne[Klasifikacija],0)),"NE")</f>
        <v>NE</v>
      </c>
    </row>
    <row r="74" spans="1:8" hidden="1" x14ac:dyDescent="0.25">
      <c r="A74" t="s">
        <v>282</v>
      </c>
      <c r="B74" t="str">
        <f>INDEX(Tabela_seznam_klasifikacij[Naziv odpadka],MATCH(Tabela_kontrola_FAW_aktivne[[#This Row],[Klasifikacija]],Tabela_seznam_klasifikacij[Klasifikacijska številka],0))</f>
        <v>Usedline in mulji zelene lužnice (iz obdelave črne lužnice)</v>
      </c>
      <c r="C74" t="str">
        <f>IFERROR(INDEX(Tabela_FAW[NAZIV2],MATCH(Tabela_kontrola_FAW_aktivne[[#This Row],[Klasifikacija]],Tabela_FAW[Klasifikacija],0)),"NE")</f>
        <v>NE</v>
      </c>
      <c r="D74" t="str">
        <f>LEFT(INDEX(Tabela_glavno[Dovoljen prevzem],MATCH(Tabela_kontrola_FAW_aktivne[[#This Row],[Klasifikacija]],Tabela_glavno[Klasifikacija],0)),2)</f>
        <v>DA</v>
      </c>
      <c r="E74" t="str">
        <f>INDEX(Tabela_glavno[Odstranjevanje],MATCH(Tabela_kontrola_FAW_aktivne[[#This Row],[Klasifikacija]],Tabela_glavno[Klasifikacija],0))</f>
        <v/>
      </c>
      <c r="F74" s="1" t="str">
        <f>_xlfn.TEXTJOIN(" - ",TRUE,INDEX(Tabela_glavno[Mešanica 19 02 04*],MATCH(Tabela_kontrola_FAW_aktivne[[#This Row],[Klasifikacija]],Tabela_glavno[Klasifikacija],0)),INDEX(Tabela_glavno[Izvoz 19 02 04*],MATCH(Tabela_kontrola_FAW_aktivne[[#This Row],[Klasifikacija]],Tabela_glavno[Klasifikacija],0)))</f>
        <v>NE</v>
      </c>
      <c r="G74" s="1" t="str">
        <f>INDEX(Tabela_glavno[Mešanica 19 02 08*],MATCH(Tabela_kontrola_FAW_aktivne[[#This Row],[Klasifikacija]],Tabela_glavno[Klasifikacija],0))</f>
        <v>NE</v>
      </c>
      <c r="H74" s="1" t="str">
        <f>IFERROR(INDEX(Tabela_FAW_aktivne[Klasifikacija],MATCH(Tabela_kontrola_FAW_aktivne[[#This Row],[Klasifikacija]],Tabela_FAW_aktivne[Klasifikacija],0)),"NE")</f>
        <v>NE</v>
      </c>
    </row>
    <row r="75" spans="1:8" hidden="1" x14ac:dyDescent="0.25">
      <c r="A75" t="s">
        <v>283</v>
      </c>
      <c r="B75" t="str">
        <f>INDEX(Tabela_seznam_klasifikacij[Naziv odpadka],MATCH(Tabela_kontrola_FAW_aktivne[[#This Row],[Klasifikacija]],Tabela_seznam_klasifikacij[Klasifikacijska številka],0))</f>
        <v>Mulji tiskarskih barv (deinking) iz recikliranja papirja</v>
      </c>
      <c r="C75" t="str">
        <f>IFERROR(INDEX(Tabela_FAW[NAZIV2],MATCH(Tabela_kontrola_FAW_aktivne[[#This Row],[Klasifikacija]],Tabela_FAW[Klasifikacija],0)),"NE")</f>
        <v>NE</v>
      </c>
      <c r="D75" t="str">
        <f>LEFT(INDEX(Tabela_glavno[Dovoljen prevzem],MATCH(Tabela_kontrola_FAW_aktivne[[#This Row],[Klasifikacija]],Tabela_glavno[Klasifikacija],0)),2)</f>
        <v>DA</v>
      </c>
      <c r="E75" t="str">
        <f>INDEX(Tabela_glavno[Odstranjevanje],MATCH(Tabela_kontrola_FAW_aktivne[[#This Row],[Klasifikacija]],Tabela_glavno[Klasifikacija],0))</f>
        <v/>
      </c>
      <c r="F75" s="1" t="str">
        <f>_xlfn.TEXTJOIN(" - ",TRUE,INDEX(Tabela_glavno[Mešanica 19 02 04*],MATCH(Tabela_kontrola_FAW_aktivne[[#This Row],[Klasifikacija]],Tabela_glavno[Klasifikacija],0)),INDEX(Tabela_glavno[Izvoz 19 02 04*],MATCH(Tabela_kontrola_FAW_aktivne[[#This Row],[Klasifikacija]],Tabela_glavno[Klasifikacija],0)))</f>
        <v>NE</v>
      </c>
      <c r="G75" s="1" t="str">
        <f>INDEX(Tabela_glavno[Mešanica 19 02 08*],MATCH(Tabela_kontrola_FAW_aktivne[[#This Row],[Klasifikacija]],Tabela_glavno[Klasifikacija],0))</f>
        <v>NE</v>
      </c>
      <c r="H75" s="1" t="str">
        <f>IFERROR(INDEX(Tabela_FAW_aktivne[Klasifikacija],MATCH(Tabela_kontrola_FAW_aktivne[[#This Row],[Klasifikacija]],Tabela_FAW_aktivne[Klasifikacija],0)),"NE")</f>
        <v>NE</v>
      </c>
    </row>
    <row r="76" spans="1:8" hidden="1" x14ac:dyDescent="0.25">
      <c r="A76" t="s">
        <v>284</v>
      </c>
      <c r="B76" t="str">
        <f>INDEX(Tabela_seznam_klasifikacij[Naziv odpadka],MATCH(Tabela_kontrola_FAW_aktivne[[#This Row],[Klasifikacija]],Tabela_seznam_klasifikacij[Klasifikacijska številka],0))</f>
        <v>Mehansko ločeni rejekti (izvržki) iz papirne kaše odpadnega papirja in kartona</v>
      </c>
      <c r="C76" t="str">
        <f>IFERROR(INDEX(Tabela_FAW[NAZIV2],MATCH(Tabela_kontrola_FAW_aktivne[[#This Row],[Klasifikacija]],Tabela_FAW[Klasifikacija],0)),"NE")</f>
        <v>NE</v>
      </c>
      <c r="D76" t="str">
        <f>LEFT(INDEX(Tabela_glavno[Dovoljen prevzem],MATCH(Tabela_kontrola_FAW_aktivne[[#This Row],[Klasifikacija]],Tabela_glavno[Klasifikacija],0)),2)</f>
        <v>DA</v>
      </c>
      <c r="E76" t="str">
        <f>INDEX(Tabela_glavno[Odstranjevanje],MATCH(Tabela_kontrola_FAW_aktivne[[#This Row],[Klasifikacija]],Tabela_glavno[Klasifikacija],0))</f>
        <v/>
      </c>
      <c r="F76" s="1" t="str">
        <f>_xlfn.TEXTJOIN(" - ",TRUE,INDEX(Tabela_glavno[Mešanica 19 02 04*],MATCH(Tabela_kontrola_FAW_aktivne[[#This Row],[Klasifikacija]],Tabela_glavno[Klasifikacija],0)),INDEX(Tabela_glavno[Izvoz 19 02 04*],MATCH(Tabela_kontrola_FAW_aktivne[[#This Row],[Klasifikacija]],Tabela_glavno[Klasifikacija],0)))</f>
        <v>NE</v>
      </c>
      <c r="G76" s="1" t="str">
        <f>INDEX(Tabela_glavno[Mešanica 19 02 08*],MATCH(Tabela_kontrola_FAW_aktivne[[#This Row],[Klasifikacija]],Tabela_glavno[Klasifikacija],0))</f>
        <v>NE</v>
      </c>
      <c r="H76" s="1" t="str">
        <f>IFERROR(INDEX(Tabela_FAW_aktivne[Klasifikacija],MATCH(Tabela_kontrola_FAW_aktivne[[#This Row],[Klasifikacija]],Tabela_FAW_aktivne[Klasifikacija],0)),"NE")</f>
        <v>NE</v>
      </c>
    </row>
    <row r="77" spans="1:8" hidden="1" x14ac:dyDescent="0.25">
      <c r="A77" t="s">
        <v>285</v>
      </c>
      <c r="B77" t="str">
        <f>INDEX(Tabela_seznam_klasifikacij[Naziv odpadka],MATCH(Tabela_kontrola_FAW_aktivne[[#This Row],[Klasifikacija]],Tabela_seznam_klasifikacij[Klasifikacijska številka],0))</f>
        <v>Odpadki iz sortiranja papirja in kartona, namenjenega za recikliranje</v>
      </c>
      <c r="C77">
        <f>IFERROR(INDEX(Tabela_FAW[NAZIV2],MATCH(Tabela_kontrola_FAW_aktivne[[#This Row],[Klasifikacija]],Tabela_FAW[Klasifikacija],0)),"NE")</f>
        <v>0</v>
      </c>
      <c r="D77" t="str">
        <f>LEFT(INDEX(Tabela_glavno[Dovoljen prevzem],MATCH(Tabela_kontrola_FAW_aktivne[[#This Row],[Klasifikacija]],Tabela_glavno[Klasifikacija],0)),2)</f>
        <v>DA</v>
      </c>
      <c r="E77" t="str">
        <f>INDEX(Tabela_glavno[Odstranjevanje],MATCH(Tabela_kontrola_FAW_aktivne[[#This Row],[Klasifikacija]],Tabela_glavno[Klasifikacija],0))</f>
        <v/>
      </c>
      <c r="F77" s="1" t="str">
        <f>_xlfn.TEXTJOIN(" - ",TRUE,INDEX(Tabela_glavno[Mešanica 19 02 04*],MATCH(Tabela_kontrola_FAW_aktivne[[#This Row],[Klasifikacija]],Tabela_glavno[Klasifikacija],0)),INDEX(Tabela_glavno[Izvoz 19 02 04*],MATCH(Tabela_kontrola_FAW_aktivne[[#This Row],[Klasifikacija]],Tabela_glavno[Klasifikacija],0)))</f>
        <v>NE</v>
      </c>
      <c r="G77" s="1" t="str">
        <f>INDEX(Tabela_glavno[Mešanica 19 02 08*],MATCH(Tabela_kontrola_FAW_aktivne[[#This Row],[Klasifikacija]],Tabela_glavno[Klasifikacija],0))</f>
        <v>NE</v>
      </c>
      <c r="H77" s="1" t="str">
        <f>IFERROR(INDEX(Tabela_FAW_aktivne[Klasifikacija],MATCH(Tabela_kontrola_FAW_aktivne[[#This Row],[Klasifikacija]],Tabela_FAW_aktivne[Klasifikacija],0)),"NE")</f>
        <v>NE</v>
      </c>
    </row>
    <row r="78" spans="1:8" hidden="1" x14ac:dyDescent="0.25">
      <c r="A78" t="s">
        <v>286</v>
      </c>
      <c r="B78" t="str">
        <f>INDEX(Tabela_seznam_klasifikacij[Naziv odpadka],MATCH(Tabela_kontrola_FAW_aktivne[[#This Row],[Klasifikacija]],Tabela_seznam_klasifikacij[Klasifikacijska številka],0))</f>
        <v>Odpadni apneni mulj</v>
      </c>
      <c r="C78" t="str">
        <f>IFERROR(INDEX(Tabela_FAW[NAZIV2],MATCH(Tabela_kontrola_FAW_aktivne[[#This Row],[Klasifikacija]],Tabela_FAW[Klasifikacija],0)),"NE")</f>
        <v>NE</v>
      </c>
      <c r="D78" t="str">
        <f>LEFT(INDEX(Tabela_glavno[Dovoljen prevzem],MATCH(Tabela_kontrola_FAW_aktivne[[#This Row],[Klasifikacija]],Tabela_glavno[Klasifikacija],0)),2)</f>
        <v>DA</v>
      </c>
      <c r="E78" t="str">
        <f>INDEX(Tabela_glavno[Odstranjevanje],MATCH(Tabela_kontrola_FAW_aktivne[[#This Row],[Klasifikacija]],Tabela_glavno[Klasifikacija],0))</f>
        <v/>
      </c>
      <c r="F78" s="1" t="str">
        <f>_xlfn.TEXTJOIN(" - ",TRUE,INDEX(Tabela_glavno[Mešanica 19 02 04*],MATCH(Tabela_kontrola_FAW_aktivne[[#This Row],[Klasifikacija]],Tabela_glavno[Klasifikacija],0)),INDEX(Tabela_glavno[Izvoz 19 02 04*],MATCH(Tabela_kontrola_FAW_aktivne[[#This Row],[Klasifikacija]],Tabela_glavno[Klasifikacija],0)))</f>
        <v>NE</v>
      </c>
      <c r="G78" s="1" t="str">
        <f>INDEX(Tabela_glavno[Mešanica 19 02 08*],MATCH(Tabela_kontrola_FAW_aktivne[[#This Row],[Klasifikacija]],Tabela_glavno[Klasifikacija],0))</f>
        <v>NE</v>
      </c>
      <c r="H78" s="1" t="str">
        <f>IFERROR(INDEX(Tabela_FAW_aktivne[Klasifikacija],MATCH(Tabela_kontrola_FAW_aktivne[[#This Row],[Klasifikacija]],Tabela_FAW_aktivne[Klasifikacija],0)),"NE")</f>
        <v>NE</v>
      </c>
    </row>
    <row r="79" spans="1:8" hidden="1" x14ac:dyDescent="0.25">
      <c r="A79" t="s">
        <v>287</v>
      </c>
      <c r="B79" t="str">
        <f>INDEX(Tabela_seznam_klasifikacij[Naziv odpadka],MATCH(Tabela_kontrola_FAW_aktivne[[#This Row],[Klasifikacija]],Tabela_seznam_klasifikacij[Klasifikacijska številka],0))</f>
        <v>Vlakninski rejekti (izvržki) in mulji vlaknin, polnil in premazov iz mehanske separacije</v>
      </c>
      <c r="C79" t="str">
        <f>IFERROR(INDEX(Tabela_FAW[NAZIV2],MATCH(Tabela_kontrola_FAW_aktivne[[#This Row],[Klasifikacija]],Tabela_FAW[Klasifikacija],0)),"NE")</f>
        <v>NE</v>
      </c>
      <c r="D79" t="str">
        <f>LEFT(INDEX(Tabela_glavno[Dovoljen prevzem],MATCH(Tabela_kontrola_FAW_aktivne[[#This Row],[Klasifikacija]],Tabela_glavno[Klasifikacija],0)),2)</f>
        <v>DA</v>
      </c>
      <c r="E79" t="str">
        <f>INDEX(Tabela_glavno[Odstranjevanje],MATCH(Tabela_kontrola_FAW_aktivne[[#This Row],[Klasifikacija]],Tabela_glavno[Klasifikacija],0))</f>
        <v/>
      </c>
      <c r="F79" s="1" t="str">
        <f>_xlfn.TEXTJOIN(" - ",TRUE,INDEX(Tabela_glavno[Mešanica 19 02 04*],MATCH(Tabela_kontrola_FAW_aktivne[[#This Row],[Klasifikacija]],Tabela_glavno[Klasifikacija],0)),INDEX(Tabela_glavno[Izvoz 19 02 04*],MATCH(Tabela_kontrola_FAW_aktivne[[#This Row],[Klasifikacija]],Tabela_glavno[Klasifikacija],0)))</f>
        <v>NE</v>
      </c>
      <c r="G79" s="1" t="str">
        <f>INDEX(Tabela_glavno[Mešanica 19 02 08*],MATCH(Tabela_kontrola_FAW_aktivne[[#This Row],[Klasifikacija]],Tabela_glavno[Klasifikacija],0))</f>
        <v>NE</v>
      </c>
      <c r="H79" s="1" t="str">
        <f>IFERROR(INDEX(Tabela_FAW_aktivne[Klasifikacija],MATCH(Tabela_kontrola_FAW_aktivne[[#This Row],[Klasifikacija]],Tabela_FAW_aktivne[Klasifikacija],0)),"NE")</f>
        <v>NE</v>
      </c>
    </row>
    <row r="80" spans="1:8" ht="30" customHeight="1" x14ac:dyDescent="0.25">
      <c r="A80" t="s">
        <v>288</v>
      </c>
      <c r="B80" t="str">
        <f>INDEX(Tabela_seznam_klasifikacij[Naziv odpadka],MATCH(Tabela_kontrola_FAW_aktivne[[#This Row],[Klasifikacija]],Tabela_seznam_klasifikacij[Klasifikacijska številka],0))</f>
        <v>Mulji iz čiščenja odpadne vode na kraju nastanka, ki niso navedeni pod 03 03 10</v>
      </c>
      <c r="C80">
        <f>IFERROR(INDEX(Tabela_FAW[NAZIV2],MATCH(Tabela_kontrola_FAW_aktivne[[#This Row],[Klasifikacija]],Tabela_FAW[Klasifikacija],0)),"NE")</f>
        <v>0</v>
      </c>
      <c r="D80" t="str">
        <f>LEFT(INDEX(Tabela_glavno[Dovoljen prevzem],MATCH(Tabela_kontrola_FAW_aktivne[[#This Row],[Klasifikacija]],Tabela_glavno[Klasifikacija],0)),2)</f>
        <v>DA</v>
      </c>
      <c r="E80" t="str">
        <f>INDEX(Tabela_glavno[Odstranjevanje],MATCH(Tabela_kontrola_FAW_aktivne[[#This Row],[Klasifikacija]],Tabela_glavno[Klasifikacija],0))</f>
        <v>Kemis</v>
      </c>
      <c r="F80" s="1" t="str">
        <f>_xlfn.TEXTJOIN(" - ",TRUE,INDEX(Tabela_glavno[Mešanica 19 02 04*],MATCH(Tabela_kontrola_FAW_aktivne[[#This Row],[Klasifikacija]],Tabela_glavno[Klasifikacija],0)),INDEX(Tabela_glavno[Izvoz 19 02 04*],MATCH(Tabela_kontrola_FAW_aktivne[[#This Row],[Klasifikacija]],Tabela_glavno[Klasifikacija],0)))</f>
        <v>NE</v>
      </c>
      <c r="G80" s="1" t="str">
        <f>INDEX(Tabela_glavno[Mešanica 19 02 08*],MATCH(Tabela_kontrola_FAW_aktivne[[#This Row],[Klasifikacija]],Tabela_glavno[Klasifikacija],0))</f>
        <v>NE</v>
      </c>
      <c r="H80" s="1" t="str">
        <f>IFERROR(INDEX(Tabela_FAW_aktivne[Klasifikacija],MATCH(Tabela_kontrola_FAW_aktivne[[#This Row],[Klasifikacija]],Tabela_FAW_aktivne[Klasifikacija],0)),"NE")</f>
        <v>03 03 11</v>
      </c>
    </row>
    <row r="81" spans="1:8" hidden="1" x14ac:dyDescent="0.25">
      <c r="A81" t="s">
        <v>289</v>
      </c>
      <c r="B81" t="str">
        <f>INDEX(Tabela_seznam_klasifikacij[Naziv odpadka],MATCH(Tabela_kontrola_FAW_aktivne[[#This Row],[Klasifikacija]],Tabela_seznam_klasifikacij[Klasifikacijska številka],0))</f>
        <v>Drugi tovrstni odpadki</v>
      </c>
      <c r="C81" t="str">
        <f>IFERROR(INDEX(Tabela_FAW[NAZIV2],MATCH(Tabela_kontrola_FAW_aktivne[[#This Row],[Klasifikacija]],Tabela_FAW[Klasifikacija],0)),"NE")</f>
        <v>NE</v>
      </c>
      <c r="D81" t="str">
        <f>LEFT(INDEX(Tabela_glavno[Dovoljen prevzem],MATCH(Tabela_kontrola_FAW_aktivne[[#This Row],[Klasifikacija]],Tabela_glavno[Klasifikacija],0)),2)</f>
        <v>DA</v>
      </c>
      <c r="E81" t="str">
        <f>INDEX(Tabela_glavno[Odstranjevanje],MATCH(Tabela_kontrola_FAW_aktivne[[#This Row],[Klasifikacija]],Tabela_glavno[Klasifikacija],0))</f>
        <v/>
      </c>
      <c r="F81" s="1" t="str">
        <f>_xlfn.TEXTJOIN(" - ",TRUE,INDEX(Tabela_glavno[Mešanica 19 02 04*],MATCH(Tabela_kontrola_FAW_aktivne[[#This Row],[Klasifikacija]],Tabela_glavno[Klasifikacija],0)),INDEX(Tabela_glavno[Izvoz 19 02 04*],MATCH(Tabela_kontrola_FAW_aktivne[[#This Row],[Klasifikacija]],Tabela_glavno[Klasifikacija],0)))</f>
        <v>NE</v>
      </c>
      <c r="G81" s="1" t="str">
        <f>INDEX(Tabela_glavno[Mešanica 19 02 08*],MATCH(Tabela_kontrola_FAW_aktivne[[#This Row],[Klasifikacija]],Tabela_glavno[Klasifikacija],0))</f>
        <v>NE</v>
      </c>
      <c r="H81" s="1" t="str">
        <f>IFERROR(INDEX(Tabela_FAW_aktivne[Klasifikacija],MATCH(Tabela_kontrola_FAW_aktivne[[#This Row],[Klasifikacija]],Tabela_FAW_aktivne[Klasifikacija],0)),"NE")</f>
        <v>NE</v>
      </c>
    </row>
    <row r="82" spans="1:8" hidden="1" x14ac:dyDescent="0.25">
      <c r="A82" t="s">
        <v>293</v>
      </c>
      <c r="B82" t="str">
        <f>INDEX(Tabela_seznam_klasifikacij[Naziv odpadka],MATCH(Tabela_kontrola_FAW_aktivne[[#This Row],[Klasifikacija]],Tabela_seznam_klasifikacij[Klasifikacijska številka],0))</f>
        <v>Mezdra in odpadni luženi cepljenec</v>
      </c>
      <c r="C82" t="str">
        <f>IFERROR(INDEX(Tabela_FAW[NAZIV2],MATCH(Tabela_kontrola_FAW_aktivne[[#This Row],[Klasifikacija]],Tabela_FAW[Klasifikacija],0)),"NE")</f>
        <v>NE</v>
      </c>
      <c r="D82" t="str">
        <f>LEFT(INDEX(Tabela_glavno[Dovoljen prevzem],MATCH(Tabela_kontrola_FAW_aktivne[[#This Row],[Klasifikacija]],Tabela_glavno[Klasifikacija],0)),2)</f>
        <v>DA</v>
      </c>
      <c r="E82" t="str">
        <f>INDEX(Tabela_glavno[Odstranjevanje],MATCH(Tabela_kontrola_FAW_aktivne[[#This Row],[Klasifikacija]],Tabela_glavno[Klasifikacija],0))</f>
        <v/>
      </c>
      <c r="F82" s="1" t="str">
        <f>_xlfn.TEXTJOIN(" - ",TRUE,INDEX(Tabela_glavno[Mešanica 19 02 04*],MATCH(Tabela_kontrola_FAW_aktivne[[#This Row],[Klasifikacija]],Tabela_glavno[Klasifikacija],0)),INDEX(Tabela_glavno[Izvoz 19 02 04*],MATCH(Tabela_kontrola_FAW_aktivne[[#This Row],[Klasifikacija]],Tabela_glavno[Klasifikacija],0)))</f>
        <v>NE</v>
      </c>
      <c r="G82" s="1" t="str">
        <f>INDEX(Tabela_glavno[Mešanica 19 02 08*],MATCH(Tabela_kontrola_FAW_aktivne[[#This Row],[Klasifikacija]],Tabela_glavno[Klasifikacija],0))</f>
        <v>NE</v>
      </c>
      <c r="H82" s="1" t="str">
        <f>IFERROR(INDEX(Tabela_FAW_aktivne[Klasifikacija],MATCH(Tabela_kontrola_FAW_aktivne[[#This Row],[Klasifikacija]],Tabela_FAW_aktivne[Klasifikacija],0)),"NE")</f>
        <v>NE</v>
      </c>
    </row>
    <row r="83" spans="1:8" hidden="1" x14ac:dyDescent="0.25">
      <c r="A83" t="s">
        <v>294</v>
      </c>
      <c r="B83" t="str">
        <f>INDEX(Tabela_seznam_klasifikacij[Naziv odpadka],MATCH(Tabela_kontrola_FAW_aktivne[[#This Row],[Klasifikacija]],Tabela_seznam_klasifikacij[Klasifikacijska številka],0))</f>
        <v>Odpadki iz luženja</v>
      </c>
      <c r="C83" t="str">
        <f>IFERROR(INDEX(Tabela_FAW[NAZIV2],MATCH(Tabela_kontrola_FAW_aktivne[[#This Row],[Klasifikacija]],Tabela_FAW[Klasifikacija],0)),"NE")</f>
        <v>NE</v>
      </c>
      <c r="D83" t="str">
        <f>LEFT(INDEX(Tabela_glavno[Dovoljen prevzem],MATCH(Tabela_kontrola_FAW_aktivne[[#This Row],[Klasifikacija]],Tabela_glavno[Klasifikacija],0)),2)</f>
        <v>DA</v>
      </c>
      <c r="E83" t="str">
        <f>INDEX(Tabela_glavno[Odstranjevanje],MATCH(Tabela_kontrola_FAW_aktivne[[#This Row],[Klasifikacija]],Tabela_glavno[Klasifikacija],0))</f>
        <v/>
      </c>
      <c r="F83" s="1" t="str">
        <f>_xlfn.TEXTJOIN(" - ",TRUE,INDEX(Tabela_glavno[Mešanica 19 02 04*],MATCH(Tabela_kontrola_FAW_aktivne[[#This Row],[Klasifikacija]],Tabela_glavno[Klasifikacija],0)),INDEX(Tabela_glavno[Izvoz 19 02 04*],MATCH(Tabela_kontrola_FAW_aktivne[[#This Row],[Klasifikacija]],Tabela_glavno[Klasifikacija],0)))</f>
        <v>NE</v>
      </c>
      <c r="G83" s="1" t="str">
        <f>INDEX(Tabela_glavno[Mešanica 19 02 08*],MATCH(Tabela_kontrola_FAW_aktivne[[#This Row],[Klasifikacija]],Tabela_glavno[Klasifikacija],0))</f>
        <v>NE</v>
      </c>
      <c r="H83" s="1" t="str">
        <f>IFERROR(INDEX(Tabela_FAW_aktivne[Klasifikacija],MATCH(Tabela_kontrola_FAW_aktivne[[#This Row],[Klasifikacija]],Tabela_FAW_aktivne[Klasifikacija],0)),"NE")</f>
        <v>NE</v>
      </c>
    </row>
    <row r="84" spans="1:8" hidden="1" x14ac:dyDescent="0.25">
      <c r="A84" t="s">
        <v>9</v>
      </c>
      <c r="B84" t="str">
        <f>INDEX(Tabela_seznam_klasifikacij[Naziv odpadka],MATCH(Tabela_kontrola_FAW_aktivne[[#This Row],[Klasifikacija]],Tabela_seznam_klasifikacij[Klasifikacijska številka],0))</f>
        <v>Odpadki iz razmaščevanja, ki vsebujejo topila, brez tekoče faze</v>
      </c>
      <c r="C84" t="str">
        <f>IFERROR(INDEX(Tabela_FAW[NAZIV2],MATCH(Tabela_kontrola_FAW_aktivne[[#This Row],[Klasifikacija]],Tabela_FAW[Klasifikacija],0)),"NE")</f>
        <v>NE</v>
      </c>
      <c r="D84" t="str">
        <f>LEFT(INDEX(Tabela_glavno[Dovoljen prevzem],MATCH(Tabela_kontrola_FAW_aktivne[[#This Row],[Klasifikacija]],Tabela_glavno[Klasifikacija],0)),2)</f>
        <v>DA</v>
      </c>
      <c r="E84" t="str">
        <f>INDEX(Tabela_glavno[Odstranjevanje],MATCH(Tabela_kontrola_FAW_aktivne[[#This Row],[Klasifikacija]],Tabela_glavno[Klasifikacija],0))</f>
        <v/>
      </c>
      <c r="F84" s="1" t="str">
        <f>_xlfn.TEXTJOIN(" - ",TRUE,INDEX(Tabela_glavno[Mešanica 19 02 04*],MATCH(Tabela_kontrola_FAW_aktivne[[#This Row],[Klasifikacija]],Tabela_glavno[Klasifikacija],0)),INDEX(Tabela_glavno[Izvoz 19 02 04*],MATCH(Tabela_kontrola_FAW_aktivne[[#This Row],[Klasifikacija]],Tabela_glavno[Klasifikacija],0)))</f>
        <v>DA</v>
      </c>
      <c r="G84" s="1" t="str">
        <f>INDEX(Tabela_glavno[Mešanica 19 02 08*],MATCH(Tabela_kontrola_FAW_aktivne[[#This Row],[Klasifikacija]],Tabela_glavno[Klasifikacija],0))</f>
        <v>DA</v>
      </c>
      <c r="H84" s="1" t="str">
        <f>IFERROR(INDEX(Tabela_FAW_aktivne[Klasifikacija],MATCH(Tabela_kontrola_FAW_aktivne[[#This Row],[Klasifikacija]],Tabela_FAW_aktivne[Klasifikacija],0)),"NE")</f>
        <v>NE</v>
      </c>
    </row>
    <row r="85" spans="1:8" hidden="1" x14ac:dyDescent="0.25">
      <c r="A85" t="s">
        <v>295</v>
      </c>
      <c r="B85" t="str">
        <f>INDEX(Tabela_seznam_klasifikacij[Naziv odpadka],MATCH(Tabela_kontrola_FAW_aktivne[[#This Row],[Klasifikacija]],Tabela_seznam_klasifikacij[Klasifikacijska številka],0))</f>
        <v>Strojilna kopel, ki vsebuje krom</v>
      </c>
      <c r="C85" t="str">
        <f>IFERROR(INDEX(Tabela_FAW[NAZIV2],MATCH(Tabela_kontrola_FAW_aktivne[[#This Row],[Klasifikacija]],Tabela_FAW[Klasifikacija],0)),"NE")</f>
        <v>NE</v>
      </c>
      <c r="D85" t="str">
        <f>LEFT(INDEX(Tabela_glavno[Dovoljen prevzem],MATCH(Tabela_kontrola_FAW_aktivne[[#This Row],[Klasifikacija]],Tabela_glavno[Klasifikacija],0)),2)</f>
        <v>DA</v>
      </c>
      <c r="E85" t="str">
        <f>INDEX(Tabela_glavno[Odstranjevanje],MATCH(Tabela_kontrola_FAW_aktivne[[#This Row],[Klasifikacija]],Tabela_glavno[Klasifikacija],0))</f>
        <v/>
      </c>
      <c r="F85" s="1" t="str">
        <f>_xlfn.TEXTJOIN(" - ",TRUE,INDEX(Tabela_glavno[Mešanica 19 02 04*],MATCH(Tabela_kontrola_FAW_aktivne[[#This Row],[Klasifikacija]],Tabela_glavno[Klasifikacija],0)),INDEX(Tabela_glavno[Izvoz 19 02 04*],MATCH(Tabela_kontrola_FAW_aktivne[[#This Row],[Klasifikacija]],Tabela_glavno[Klasifikacija],0)))</f>
        <v>NE</v>
      </c>
      <c r="G85" s="1" t="str">
        <f>INDEX(Tabela_glavno[Mešanica 19 02 08*],MATCH(Tabela_kontrola_FAW_aktivne[[#This Row],[Klasifikacija]],Tabela_glavno[Klasifikacija],0))</f>
        <v>NE</v>
      </c>
      <c r="H85" s="1" t="str">
        <f>IFERROR(INDEX(Tabela_FAW_aktivne[Klasifikacija],MATCH(Tabela_kontrola_FAW_aktivne[[#This Row],[Klasifikacija]],Tabela_FAW_aktivne[Klasifikacija],0)),"NE")</f>
        <v>NE</v>
      </c>
    </row>
    <row r="86" spans="1:8" hidden="1" x14ac:dyDescent="0.25">
      <c r="A86" t="s">
        <v>296</v>
      </c>
      <c r="B86" t="str">
        <f>INDEX(Tabela_seznam_klasifikacij[Naziv odpadka],MATCH(Tabela_kontrola_FAW_aktivne[[#This Row],[Klasifikacija]],Tabela_seznam_klasifikacij[Klasifikacijska številka],0))</f>
        <v>Strojilna kopel, ki ne vsebuje kroma</v>
      </c>
      <c r="C86" t="str">
        <f>IFERROR(INDEX(Tabela_FAW[NAZIV2],MATCH(Tabela_kontrola_FAW_aktivne[[#This Row],[Klasifikacija]],Tabela_FAW[Klasifikacija],0)),"NE")</f>
        <v>NE</v>
      </c>
      <c r="D86" t="str">
        <f>LEFT(INDEX(Tabela_glavno[Dovoljen prevzem],MATCH(Tabela_kontrola_FAW_aktivne[[#This Row],[Klasifikacija]],Tabela_glavno[Klasifikacija],0)),2)</f>
        <v>DA</v>
      </c>
      <c r="E86" t="str">
        <f>INDEX(Tabela_glavno[Odstranjevanje],MATCH(Tabela_kontrola_FAW_aktivne[[#This Row],[Klasifikacija]],Tabela_glavno[Klasifikacija],0))</f>
        <v/>
      </c>
      <c r="F86" s="1" t="str">
        <f>_xlfn.TEXTJOIN(" - ",TRUE,INDEX(Tabela_glavno[Mešanica 19 02 04*],MATCH(Tabela_kontrola_FAW_aktivne[[#This Row],[Klasifikacija]],Tabela_glavno[Klasifikacija],0)),INDEX(Tabela_glavno[Izvoz 19 02 04*],MATCH(Tabela_kontrola_FAW_aktivne[[#This Row],[Klasifikacija]],Tabela_glavno[Klasifikacija],0)))</f>
        <v>NE</v>
      </c>
      <c r="G86" s="1" t="str">
        <f>INDEX(Tabela_glavno[Mešanica 19 02 08*],MATCH(Tabela_kontrola_FAW_aktivne[[#This Row],[Klasifikacija]],Tabela_glavno[Klasifikacija],0))</f>
        <v>NE</v>
      </c>
      <c r="H86" s="1" t="str">
        <f>IFERROR(INDEX(Tabela_FAW_aktivne[Klasifikacija],MATCH(Tabela_kontrola_FAW_aktivne[[#This Row],[Klasifikacija]],Tabela_FAW_aktivne[Klasifikacija],0)),"NE")</f>
        <v>NE</v>
      </c>
    </row>
    <row r="87" spans="1:8" hidden="1" x14ac:dyDescent="0.25">
      <c r="A87" t="s">
        <v>297</v>
      </c>
      <c r="B87" t="str">
        <f>INDEX(Tabela_seznam_klasifikacij[Naziv odpadka],MATCH(Tabela_kontrola_FAW_aktivne[[#This Row],[Klasifikacija]],Tabela_seznam_klasifikacij[Klasifikacijska številka],0))</f>
        <v>Mulji, ki vsebujejo krom, zlasti iz čiščenja odpadne vode na kraju nastanka</v>
      </c>
      <c r="C87" t="str">
        <f>IFERROR(INDEX(Tabela_FAW[NAZIV2],MATCH(Tabela_kontrola_FAW_aktivne[[#This Row],[Klasifikacija]],Tabela_FAW[Klasifikacija],0)),"NE")</f>
        <v>NE</v>
      </c>
      <c r="D87" t="str">
        <f>LEFT(INDEX(Tabela_glavno[Dovoljen prevzem],MATCH(Tabela_kontrola_FAW_aktivne[[#This Row],[Klasifikacija]],Tabela_glavno[Klasifikacija],0)),2)</f>
        <v>DA</v>
      </c>
      <c r="E87" t="str">
        <f>INDEX(Tabela_glavno[Odstranjevanje],MATCH(Tabela_kontrola_FAW_aktivne[[#This Row],[Klasifikacija]],Tabela_glavno[Klasifikacija],0))</f>
        <v/>
      </c>
      <c r="F87" s="1" t="str">
        <f>_xlfn.TEXTJOIN(" - ",TRUE,INDEX(Tabela_glavno[Mešanica 19 02 04*],MATCH(Tabela_kontrola_FAW_aktivne[[#This Row],[Klasifikacija]],Tabela_glavno[Klasifikacija],0)),INDEX(Tabela_glavno[Izvoz 19 02 04*],MATCH(Tabela_kontrola_FAW_aktivne[[#This Row],[Klasifikacija]],Tabela_glavno[Klasifikacija],0)))</f>
        <v>NE</v>
      </c>
      <c r="G87" s="1" t="str">
        <f>INDEX(Tabela_glavno[Mešanica 19 02 08*],MATCH(Tabela_kontrola_FAW_aktivne[[#This Row],[Klasifikacija]],Tabela_glavno[Klasifikacija],0))</f>
        <v>NE</v>
      </c>
      <c r="H87" s="1" t="str">
        <f>IFERROR(INDEX(Tabela_FAW_aktivne[Klasifikacija],MATCH(Tabela_kontrola_FAW_aktivne[[#This Row],[Klasifikacija]],Tabela_FAW_aktivne[Klasifikacija],0)),"NE")</f>
        <v>NE</v>
      </c>
    </row>
    <row r="88" spans="1:8" hidden="1" x14ac:dyDescent="0.25">
      <c r="A88" t="s">
        <v>298</v>
      </c>
      <c r="B88" t="str">
        <f>INDEX(Tabela_seznam_klasifikacij[Naziv odpadka],MATCH(Tabela_kontrola_FAW_aktivne[[#This Row],[Klasifikacija]],Tabela_seznam_klasifikacij[Klasifikacijska številka],0))</f>
        <v>Mulji, ki ne vsebujejo kroma, zlasti iz čiščenja odpadne vode na kraju nastanka</v>
      </c>
      <c r="C88" t="str">
        <f>IFERROR(INDEX(Tabela_FAW[NAZIV2],MATCH(Tabela_kontrola_FAW_aktivne[[#This Row],[Klasifikacija]],Tabela_FAW[Klasifikacija],0)),"NE")</f>
        <v>NE</v>
      </c>
      <c r="D88" t="str">
        <f>LEFT(INDEX(Tabela_glavno[Dovoljen prevzem],MATCH(Tabela_kontrola_FAW_aktivne[[#This Row],[Klasifikacija]],Tabela_glavno[Klasifikacija],0)),2)</f>
        <v>DA</v>
      </c>
      <c r="E88" t="str">
        <f>INDEX(Tabela_glavno[Odstranjevanje],MATCH(Tabela_kontrola_FAW_aktivne[[#This Row],[Klasifikacija]],Tabela_glavno[Klasifikacija],0))</f>
        <v/>
      </c>
      <c r="F88" s="1" t="str">
        <f>_xlfn.TEXTJOIN(" - ",TRUE,INDEX(Tabela_glavno[Mešanica 19 02 04*],MATCH(Tabela_kontrola_FAW_aktivne[[#This Row],[Klasifikacija]],Tabela_glavno[Klasifikacija],0)),INDEX(Tabela_glavno[Izvoz 19 02 04*],MATCH(Tabela_kontrola_FAW_aktivne[[#This Row],[Klasifikacija]],Tabela_glavno[Klasifikacija],0)))</f>
        <v>NE</v>
      </c>
      <c r="G88" s="1" t="str">
        <f>INDEX(Tabela_glavno[Mešanica 19 02 08*],MATCH(Tabela_kontrola_FAW_aktivne[[#This Row],[Klasifikacija]],Tabela_glavno[Klasifikacija],0))</f>
        <v>NE</v>
      </c>
      <c r="H88" s="1" t="str">
        <f>IFERROR(INDEX(Tabela_FAW_aktivne[Klasifikacija],MATCH(Tabela_kontrola_FAW_aktivne[[#This Row],[Klasifikacija]],Tabela_FAW_aktivne[Klasifikacija],0)),"NE")</f>
        <v>NE</v>
      </c>
    </row>
    <row r="89" spans="1:8" hidden="1" x14ac:dyDescent="0.25">
      <c r="A89" t="s">
        <v>1211</v>
      </c>
      <c r="B89" t="str">
        <f>INDEX(Tabela_seznam_klasifikacij[Naziv odpadka],MATCH(Tabela_kontrola_FAW_aktivne[[#This Row],[Klasifikacija]],Tabela_seznam_klasifikacij[Klasifikacijska številka],0))</f>
        <v>Odpadno strojeno usnje, ki vsebuje krom (ostružki, odrezki, brusilni prah)</v>
      </c>
      <c r="C89" t="str">
        <f>IFERROR(INDEX(Tabela_FAW[NAZIV2],MATCH(Tabela_kontrola_FAW_aktivne[[#This Row],[Klasifikacija]],Tabela_FAW[Klasifikacija],0)),"NE")</f>
        <v>NE</v>
      </c>
      <c r="D89" t="str">
        <f>LEFT(INDEX(Tabela_glavno[Dovoljen prevzem],MATCH(Tabela_kontrola_FAW_aktivne[[#This Row],[Klasifikacija]],Tabela_glavno[Klasifikacija],0)),2)</f>
        <v>DA</v>
      </c>
      <c r="E89" t="str">
        <f>INDEX(Tabela_glavno[Odstranjevanje],MATCH(Tabela_kontrola_FAW_aktivne[[#This Row],[Klasifikacija]],Tabela_glavno[Klasifikacija],0))</f>
        <v/>
      </c>
      <c r="F89" s="1" t="str">
        <f>_xlfn.TEXTJOIN(" - ",TRUE,INDEX(Tabela_glavno[Mešanica 19 02 04*],MATCH(Tabela_kontrola_FAW_aktivne[[#This Row],[Klasifikacija]],Tabela_glavno[Klasifikacija],0)),INDEX(Tabela_glavno[Izvoz 19 02 04*],MATCH(Tabela_kontrola_FAW_aktivne[[#This Row],[Klasifikacija]],Tabela_glavno[Klasifikacija],0)))</f>
        <v>NE</v>
      </c>
      <c r="G89" s="1" t="str">
        <f>INDEX(Tabela_glavno[Mešanica 19 02 08*],MATCH(Tabela_kontrola_FAW_aktivne[[#This Row],[Klasifikacija]],Tabela_glavno[Klasifikacija],0))</f>
        <v>NE</v>
      </c>
      <c r="H89" s="1" t="str">
        <f>IFERROR(INDEX(Tabela_FAW_aktivne[Klasifikacija],MATCH(Tabela_kontrola_FAW_aktivne[[#This Row],[Klasifikacija]],Tabela_FAW_aktivne[Klasifikacija],0)),"NE")</f>
        <v>NE</v>
      </c>
    </row>
    <row r="90" spans="1:8" hidden="1" x14ac:dyDescent="0.25">
      <c r="A90" t="s">
        <v>299</v>
      </c>
      <c r="B90" t="str">
        <f>INDEX(Tabela_seznam_klasifikacij[Naziv odpadka],MATCH(Tabela_kontrola_FAW_aktivne[[#This Row],[Klasifikacija]],Tabela_seznam_klasifikacij[Klasifikacijska številka],0))</f>
        <v>Odpadki iz oplemenitenja in dodelave krzna in usnja</v>
      </c>
      <c r="C90" t="str">
        <f>IFERROR(INDEX(Tabela_FAW[NAZIV2],MATCH(Tabela_kontrola_FAW_aktivne[[#This Row],[Klasifikacija]],Tabela_FAW[Klasifikacija],0)),"NE")</f>
        <v>NI MEŠANJA/NI ODSTRANJEVANJA</v>
      </c>
      <c r="D90" t="str">
        <f>LEFT(INDEX(Tabela_glavno[Dovoljen prevzem],MATCH(Tabela_kontrola_FAW_aktivne[[#This Row],[Klasifikacija]],Tabela_glavno[Klasifikacija],0)),2)</f>
        <v>DA</v>
      </c>
      <c r="E90" t="str">
        <f>INDEX(Tabela_glavno[Odstranjevanje],MATCH(Tabela_kontrola_FAW_aktivne[[#This Row],[Klasifikacija]],Tabela_glavno[Klasifikacija],0))</f>
        <v/>
      </c>
      <c r="F90" s="1" t="str">
        <f>_xlfn.TEXTJOIN(" - ",TRUE,INDEX(Tabela_glavno[Mešanica 19 02 04*],MATCH(Tabela_kontrola_FAW_aktivne[[#This Row],[Klasifikacija]],Tabela_glavno[Klasifikacija],0)),INDEX(Tabela_glavno[Izvoz 19 02 04*],MATCH(Tabela_kontrola_FAW_aktivne[[#This Row],[Klasifikacija]],Tabela_glavno[Klasifikacija],0)))</f>
        <v>NE</v>
      </c>
      <c r="G90" s="1" t="str">
        <f>INDEX(Tabela_glavno[Mešanica 19 02 08*],MATCH(Tabela_kontrola_FAW_aktivne[[#This Row],[Klasifikacija]],Tabela_glavno[Klasifikacija],0))</f>
        <v>NE</v>
      </c>
      <c r="H90" s="1" t="str">
        <f>IFERROR(INDEX(Tabela_FAW_aktivne[Klasifikacija],MATCH(Tabela_kontrola_FAW_aktivne[[#This Row],[Klasifikacija]],Tabela_FAW_aktivne[Klasifikacija],0)),"NE")</f>
        <v>NE</v>
      </c>
    </row>
    <row r="91" spans="1:8" hidden="1" x14ac:dyDescent="0.25">
      <c r="A91" t="s">
        <v>300</v>
      </c>
      <c r="B91" t="str">
        <f>INDEX(Tabela_seznam_klasifikacij[Naziv odpadka],MATCH(Tabela_kontrola_FAW_aktivne[[#This Row],[Klasifikacija]],Tabela_seznam_klasifikacij[Klasifikacijska številka],0))</f>
        <v>Drugi tovrstni odpadki</v>
      </c>
      <c r="C91" t="str">
        <f>IFERROR(INDEX(Tabela_FAW[NAZIV2],MATCH(Tabela_kontrola_FAW_aktivne[[#This Row],[Klasifikacija]],Tabela_FAW[Klasifikacija],0)),"NE")</f>
        <v>NE</v>
      </c>
      <c r="D91" t="str">
        <f>LEFT(INDEX(Tabela_glavno[Dovoljen prevzem],MATCH(Tabela_kontrola_FAW_aktivne[[#This Row],[Klasifikacija]],Tabela_glavno[Klasifikacija],0)),2)</f>
        <v>DA</v>
      </c>
      <c r="E91" t="str">
        <f>INDEX(Tabela_glavno[Odstranjevanje],MATCH(Tabela_kontrola_FAW_aktivne[[#This Row],[Klasifikacija]],Tabela_glavno[Klasifikacija],0))</f>
        <v/>
      </c>
      <c r="F91" s="1" t="str">
        <f>_xlfn.TEXTJOIN(" - ",TRUE,INDEX(Tabela_glavno[Mešanica 19 02 04*],MATCH(Tabela_kontrola_FAW_aktivne[[#This Row],[Klasifikacija]],Tabela_glavno[Klasifikacija],0)),INDEX(Tabela_glavno[Izvoz 19 02 04*],MATCH(Tabela_kontrola_FAW_aktivne[[#This Row],[Klasifikacija]],Tabela_glavno[Klasifikacija],0)))</f>
        <v>NE</v>
      </c>
      <c r="G91" s="1" t="str">
        <f>INDEX(Tabela_glavno[Mešanica 19 02 08*],MATCH(Tabela_kontrola_FAW_aktivne[[#This Row],[Klasifikacija]],Tabela_glavno[Klasifikacija],0))</f>
        <v>NE</v>
      </c>
      <c r="H91" s="1" t="str">
        <f>IFERROR(INDEX(Tabela_FAW_aktivne[Klasifikacija],MATCH(Tabela_kontrola_FAW_aktivne[[#This Row],[Klasifikacija]],Tabela_FAW_aktivne[Klasifikacija],0)),"NE")</f>
        <v>NE</v>
      </c>
    </row>
    <row r="92" spans="1:8" hidden="1" x14ac:dyDescent="0.25">
      <c r="A92" t="s">
        <v>303</v>
      </c>
      <c r="B92" t="str">
        <f>INDEX(Tabela_seznam_klasifikacij[Naziv odpadka],MATCH(Tabela_kontrola_FAW_aktivne[[#This Row],[Klasifikacija]],Tabela_seznam_klasifikacij[Klasifikacijska številka],0))</f>
        <v>Odpadni sestavljeni materiali (impregniran tekstil, elastomeri, plastomeri)</v>
      </c>
      <c r="C92" t="str">
        <f>IFERROR(INDEX(Tabela_FAW[NAZIV2],MATCH(Tabela_kontrola_FAW_aktivne[[#This Row],[Klasifikacija]],Tabela_FAW[Klasifikacija],0)),"NE")</f>
        <v>NI ADR</v>
      </c>
      <c r="D92" t="str">
        <f>LEFT(INDEX(Tabela_glavno[Dovoljen prevzem],MATCH(Tabela_kontrola_FAW_aktivne[[#This Row],[Klasifikacija]],Tabela_glavno[Klasifikacija],0)),2)</f>
        <v>DA</v>
      </c>
      <c r="E92" t="str">
        <f>INDEX(Tabela_glavno[Odstranjevanje],MATCH(Tabela_kontrola_FAW_aktivne[[#This Row],[Klasifikacija]],Tabela_glavno[Klasifikacija],0))</f>
        <v/>
      </c>
      <c r="F92" s="1" t="str">
        <f>_xlfn.TEXTJOIN(" - ",TRUE,INDEX(Tabela_glavno[Mešanica 19 02 04*],MATCH(Tabela_kontrola_FAW_aktivne[[#This Row],[Klasifikacija]],Tabela_glavno[Klasifikacija],0)),INDEX(Tabela_glavno[Izvoz 19 02 04*],MATCH(Tabela_kontrola_FAW_aktivne[[#This Row],[Klasifikacija]],Tabela_glavno[Klasifikacija],0)))</f>
        <v>NE</v>
      </c>
      <c r="G92" s="1" t="str">
        <f>INDEX(Tabela_glavno[Mešanica 19 02 08*],MATCH(Tabela_kontrola_FAW_aktivne[[#This Row],[Klasifikacija]],Tabela_glavno[Klasifikacija],0))</f>
        <v>NE</v>
      </c>
      <c r="H92" s="1" t="str">
        <f>IFERROR(INDEX(Tabela_FAW_aktivne[Klasifikacija],MATCH(Tabela_kontrola_FAW_aktivne[[#This Row],[Klasifikacija]],Tabela_FAW_aktivne[Klasifikacija],0)),"NE")</f>
        <v>NE</v>
      </c>
    </row>
    <row r="93" spans="1:8" hidden="1" x14ac:dyDescent="0.25">
      <c r="A93" t="s">
        <v>304</v>
      </c>
      <c r="B93" t="str">
        <f>INDEX(Tabela_seznam_klasifikacij[Naziv odpadka],MATCH(Tabela_kontrola_FAW_aktivne[[#This Row],[Klasifikacija]],Tabela_seznam_klasifikacij[Klasifikacijska številka],0))</f>
        <v>Organske snovi iz naravnih surovin (npr. maščobe, vosek)</v>
      </c>
      <c r="C93" t="str">
        <f>IFERROR(INDEX(Tabela_FAW[NAZIV2],MATCH(Tabela_kontrola_FAW_aktivne[[#This Row],[Klasifikacija]],Tabela_FAW[Klasifikacija],0)),"NE")</f>
        <v>NE</v>
      </c>
      <c r="D93" t="str">
        <f>LEFT(INDEX(Tabela_glavno[Dovoljen prevzem],MATCH(Tabela_kontrola_FAW_aktivne[[#This Row],[Klasifikacija]],Tabela_glavno[Klasifikacija],0)),2)</f>
        <v>DA</v>
      </c>
      <c r="E93" t="str">
        <f>INDEX(Tabela_glavno[Odstranjevanje],MATCH(Tabela_kontrola_FAW_aktivne[[#This Row],[Klasifikacija]],Tabela_glavno[Klasifikacija],0))</f>
        <v/>
      </c>
      <c r="F93" s="1" t="str">
        <f>_xlfn.TEXTJOIN(" - ",TRUE,INDEX(Tabela_glavno[Mešanica 19 02 04*],MATCH(Tabela_kontrola_FAW_aktivne[[#This Row],[Klasifikacija]],Tabela_glavno[Klasifikacija],0)),INDEX(Tabela_glavno[Izvoz 19 02 04*],MATCH(Tabela_kontrola_FAW_aktivne[[#This Row],[Klasifikacija]],Tabela_glavno[Klasifikacija],0)))</f>
        <v>NE</v>
      </c>
      <c r="G93" s="1" t="str">
        <f>INDEX(Tabela_glavno[Mešanica 19 02 08*],MATCH(Tabela_kontrola_FAW_aktivne[[#This Row],[Klasifikacija]],Tabela_glavno[Klasifikacija],0))</f>
        <v>NE</v>
      </c>
      <c r="H93" s="1" t="str">
        <f>IFERROR(INDEX(Tabela_FAW_aktivne[Klasifikacija],MATCH(Tabela_kontrola_FAW_aktivne[[#This Row],[Klasifikacija]],Tabela_FAW_aktivne[Klasifikacija],0)),"NE")</f>
        <v>NE</v>
      </c>
    </row>
    <row r="94" spans="1:8" hidden="1" x14ac:dyDescent="0.25">
      <c r="A94" t="s">
        <v>126</v>
      </c>
      <c r="B94" t="str">
        <f>INDEX(Tabela_seznam_klasifikacij[Naziv odpadka],MATCH(Tabela_kontrola_FAW_aktivne[[#This Row],[Klasifikacija]],Tabela_seznam_klasifikacij[Klasifikacijska številka],0))</f>
        <v>Odpadki iz dodelave, ki vsebujejo organska topila</v>
      </c>
      <c r="C94" t="str">
        <f>IFERROR(INDEX(Tabela_FAW[NAZIV2],MATCH(Tabela_kontrola_FAW_aktivne[[#This Row],[Klasifikacija]],Tabela_FAW[Klasifikacija],0)),"NE")</f>
        <v>M2</v>
      </c>
      <c r="D94" t="str">
        <f>LEFT(INDEX(Tabela_glavno[Dovoljen prevzem],MATCH(Tabela_kontrola_FAW_aktivne[[#This Row],[Klasifikacija]],Tabela_glavno[Klasifikacija],0)),2)</f>
        <v>DA</v>
      </c>
      <c r="E94" t="str">
        <f>INDEX(Tabela_glavno[Odstranjevanje],MATCH(Tabela_kontrola_FAW_aktivne[[#This Row],[Klasifikacija]],Tabela_glavno[Klasifikacija],0))</f>
        <v/>
      </c>
      <c r="F94" s="1" t="str">
        <f>_xlfn.TEXTJOIN(" - ",TRUE,INDEX(Tabela_glavno[Mešanica 19 02 04*],MATCH(Tabela_kontrola_FAW_aktivne[[#This Row],[Klasifikacija]],Tabela_glavno[Klasifikacija],0)),INDEX(Tabela_glavno[Izvoz 19 02 04*],MATCH(Tabela_kontrola_FAW_aktivne[[#This Row],[Klasifikacija]],Tabela_glavno[Klasifikacija],0)))</f>
        <v>NE</v>
      </c>
      <c r="G94" s="1" t="str">
        <f>INDEX(Tabela_glavno[Mešanica 19 02 08*],MATCH(Tabela_kontrola_FAW_aktivne[[#This Row],[Klasifikacija]],Tabela_glavno[Klasifikacija],0))</f>
        <v>DA</v>
      </c>
      <c r="H94" s="1" t="str">
        <f>IFERROR(INDEX(Tabela_FAW_aktivne[Klasifikacija],MATCH(Tabela_kontrola_FAW_aktivne[[#This Row],[Klasifikacija]],Tabela_FAW_aktivne[Klasifikacija],0)),"NE")</f>
        <v>NE</v>
      </c>
    </row>
    <row r="95" spans="1:8" hidden="1" x14ac:dyDescent="0.25">
      <c r="A95" t="s">
        <v>10</v>
      </c>
      <c r="B95" t="str">
        <f>INDEX(Tabela_seznam_klasifikacij[Naziv odpadka],MATCH(Tabela_kontrola_FAW_aktivne[[#This Row],[Klasifikacija]],Tabela_seznam_klasifikacij[Klasifikacijska številka],0))</f>
        <v>Odpadki iz dodelave, ki niso navedeni pod 04 02 14</v>
      </c>
      <c r="C95" t="str">
        <f>IFERROR(INDEX(Tabela_FAW[NAZIV2],MATCH(Tabela_kontrola_FAW_aktivne[[#This Row],[Klasifikacija]],Tabela_FAW[Klasifikacija],0)),"NE")</f>
        <v>NE</v>
      </c>
      <c r="D95" t="str">
        <f>LEFT(INDEX(Tabela_glavno[Dovoljen prevzem],MATCH(Tabela_kontrola_FAW_aktivne[[#This Row],[Klasifikacija]],Tabela_glavno[Klasifikacija],0)),2)</f>
        <v>DA</v>
      </c>
      <c r="E95" t="str">
        <f>INDEX(Tabela_glavno[Odstranjevanje],MATCH(Tabela_kontrola_FAW_aktivne[[#This Row],[Klasifikacija]],Tabela_glavno[Klasifikacija],0))</f>
        <v/>
      </c>
      <c r="F95" s="1" t="str">
        <f>_xlfn.TEXTJOIN(" - ",TRUE,INDEX(Tabela_glavno[Mešanica 19 02 04*],MATCH(Tabela_kontrola_FAW_aktivne[[#This Row],[Klasifikacija]],Tabela_glavno[Klasifikacija],0)),INDEX(Tabela_glavno[Izvoz 19 02 04*],MATCH(Tabela_kontrola_FAW_aktivne[[#This Row],[Klasifikacija]],Tabela_glavno[Klasifikacija],0)))</f>
        <v>DA</v>
      </c>
      <c r="G95" s="1" t="str">
        <f>INDEX(Tabela_glavno[Mešanica 19 02 08*],MATCH(Tabela_kontrola_FAW_aktivne[[#This Row],[Klasifikacija]],Tabela_glavno[Klasifikacija],0))</f>
        <v>DA</v>
      </c>
      <c r="H95" s="1" t="str">
        <f>IFERROR(INDEX(Tabela_FAW_aktivne[Klasifikacija],MATCH(Tabela_kontrola_FAW_aktivne[[#This Row],[Klasifikacija]],Tabela_FAW_aktivne[Klasifikacija],0)),"NE")</f>
        <v>NE</v>
      </c>
    </row>
    <row r="96" spans="1:8" hidden="1" x14ac:dyDescent="0.25">
      <c r="A96" t="s">
        <v>11</v>
      </c>
      <c r="B96" t="str">
        <f>INDEX(Tabela_seznam_klasifikacij[Naziv odpadka],MATCH(Tabela_kontrola_FAW_aktivne[[#This Row],[Klasifikacija]],Tabela_seznam_klasifikacij[Klasifikacijska številka],0))</f>
        <v>Barvila in pigmenti, ki vsebujejo nevarne snovi</v>
      </c>
      <c r="C96" t="str">
        <f>IFERROR(INDEX(Tabela_FAW[NAZIV2],MATCH(Tabela_kontrola_FAW_aktivne[[#This Row],[Klasifikacija]],Tabela_FAW[Klasifikacija],0)),"NE")</f>
        <v>NE</v>
      </c>
      <c r="D96" t="str">
        <f>LEFT(INDEX(Tabela_glavno[Dovoljen prevzem],MATCH(Tabela_kontrola_FAW_aktivne[[#This Row],[Klasifikacija]],Tabela_glavno[Klasifikacija],0)),2)</f>
        <v>DA</v>
      </c>
      <c r="E96" t="str">
        <f>INDEX(Tabela_glavno[Odstranjevanje],MATCH(Tabela_kontrola_FAW_aktivne[[#This Row],[Klasifikacija]],Tabela_glavno[Klasifikacija],0))</f>
        <v/>
      </c>
      <c r="F96" s="1" t="str">
        <f>_xlfn.TEXTJOIN(" - ",TRUE,INDEX(Tabela_glavno[Mešanica 19 02 04*],MATCH(Tabela_kontrola_FAW_aktivne[[#This Row],[Klasifikacija]],Tabela_glavno[Klasifikacija],0)),INDEX(Tabela_glavno[Izvoz 19 02 04*],MATCH(Tabela_kontrola_FAW_aktivne[[#This Row],[Klasifikacija]],Tabela_glavno[Klasifikacija],0)))</f>
        <v>DA</v>
      </c>
      <c r="G96" s="1" t="str">
        <f>INDEX(Tabela_glavno[Mešanica 19 02 08*],MATCH(Tabela_kontrola_FAW_aktivne[[#This Row],[Klasifikacija]],Tabela_glavno[Klasifikacija],0))</f>
        <v>DA</v>
      </c>
      <c r="H96" s="1" t="str">
        <f>IFERROR(INDEX(Tabela_FAW_aktivne[Klasifikacija],MATCH(Tabela_kontrola_FAW_aktivne[[#This Row],[Klasifikacija]],Tabela_FAW_aktivne[Klasifikacija],0)),"NE")</f>
        <v>NE</v>
      </c>
    </row>
    <row r="97" spans="1:8" hidden="1" x14ac:dyDescent="0.25">
      <c r="A97" t="s">
        <v>127</v>
      </c>
      <c r="B97" t="str">
        <f>INDEX(Tabela_seznam_klasifikacij[Naziv odpadka],MATCH(Tabela_kontrola_FAW_aktivne[[#This Row],[Klasifikacija]],Tabela_seznam_klasifikacij[Klasifikacijska številka],0))</f>
        <v>Barvila in pigmenti, ki niso navedeni pod 04 02 16</v>
      </c>
      <c r="C97" t="str">
        <f>IFERROR(INDEX(Tabela_FAW[NAZIV2],MATCH(Tabela_kontrola_FAW_aktivne[[#This Row],[Klasifikacija]],Tabela_FAW[Klasifikacija],0)),"NE")</f>
        <v>NE</v>
      </c>
      <c r="D97" t="str">
        <f>LEFT(INDEX(Tabela_glavno[Dovoljen prevzem],MATCH(Tabela_kontrola_FAW_aktivne[[#This Row],[Klasifikacija]],Tabela_glavno[Klasifikacija],0)),2)</f>
        <v>DA</v>
      </c>
      <c r="E97" t="str">
        <f>INDEX(Tabela_glavno[Odstranjevanje],MATCH(Tabela_kontrola_FAW_aktivne[[#This Row],[Klasifikacija]],Tabela_glavno[Klasifikacija],0))</f>
        <v/>
      </c>
      <c r="F97" s="1" t="str">
        <f>_xlfn.TEXTJOIN(" - ",TRUE,INDEX(Tabela_glavno[Mešanica 19 02 04*],MATCH(Tabela_kontrola_FAW_aktivne[[#This Row],[Klasifikacija]],Tabela_glavno[Klasifikacija],0)),INDEX(Tabela_glavno[Izvoz 19 02 04*],MATCH(Tabela_kontrola_FAW_aktivne[[#This Row],[Klasifikacija]],Tabela_glavno[Klasifikacija],0)))</f>
        <v>NE</v>
      </c>
      <c r="G97" s="1" t="str">
        <f>INDEX(Tabela_glavno[Mešanica 19 02 08*],MATCH(Tabela_kontrola_FAW_aktivne[[#This Row],[Klasifikacija]],Tabela_glavno[Klasifikacija],0))</f>
        <v>DA</v>
      </c>
      <c r="H97" s="1" t="str">
        <f>IFERROR(INDEX(Tabela_FAW_aktivne[Klasifikacija],MATCH(Tabela_kontrola_FAW_aktivne[[#This Row],[Klasifikacija]],Tabela_FAW_aktivne[Klasifikacija],0)),"NE")</f>
        <v>NE</v>
      </c>
    </row>
    <row r="98" spans="1:8" hidden="1" x14ac:dyDescent="0.25">
      <c r="A98" t="s">
        <v>12</v>
      </c>
      <c r="B98" t="str">
        <f>INDEX(Tabela_seznam_klasifikacij[Naziv odpadka],MATCH(Tabela_kontrola_FAW_aktivne[[#This Row],[Klasifikacija]],Tabela_seznam_klasifikacij[Klasifikacijska številka],0))</f>
        <v>Mulji, ki vsebujejo nevarne snovi, iz čiščenja odpadne vode na kraju nastanka</v>
      </c>
      <c r="C98" t="str">
        <f>IFERROR(INDEX(Tabela_FAW[NAZIV2],MATCH(Tabela_kontrola_FAW_aktivne[[#This Row],[Klasifikacija]],Tabela_FAW[Klasifikacija],0)),"NE")</f>
        <v>NE</v>
      </c>
      <c r="D98" t="str">
        <f>LEFT(INDEX(Tabela_glavno[Dovoljen prevzem],MATCH(Tabela_kontrola_FAW_aktivne[[#This Row],[Klasifikacija]],Tabela_glavno[Klasifikacija],0)),2)</f>
        <v>DA</v>
      </c>
      <c r="E98" t="str">
        <f>INDEX(Tabela_glavno[Odstranjevanje],MATCH(Tabela_kontrola_FAW_aktivne[[#This Row],[Klasifikacija]],Tabela_glavno[Klasifikacija],0))</f>
        <v/>
      </c>
      <c r="F98" s="1" t="str">
        <f>_xlfn.TEXTJOIN(" - ",TRUE,INDEX(Tabela_glavno[Mešanica 19 02 04*],MATCH(Tabela_kontrola_FAW_aktivne[[#This Row],[Klasifikacija]],Tabela_glavno[Klasifikacija],0)),INDEX(Tabela_glavno[Izvoz 19 02 04*],MATCH(Tabela_kontrola_FAW_aktivne[[#This Row],[Klasifikacija]],Tabela_glavno[Klasifikacija],0)))</f>
        <v>DA</v>
      </c>
      <c r="G98" s="1" t="str">
        <f>INDEX(Tabela_glavno[Mešanica 19 02 08*],MATCH(Tabela_kontrola_FAW_aktivne[[#This Row],[Klasifikacija]],Tabela_glavno[Klasifikacija],0))</f>
        <v>NE</v>
      </c>
      <c r="H98" s="1" t="str">
        <f>IFERROR(INDEX(Tabela_FAW_aktivne[Klasifikacija],MATCH(Tabela_kontrola_FAW_aktivne[[#This Row],[Klasifikacija]],Tabela_FAW_aktivne[Klasifikacija],0)),"NE")</f>
        <v>NE</v>
      </c>
    </row>
    <row r="99" spans="1:8" hidden="1" x14ac:dyDescent="0.25">
      <c r="A99" t="s">
        <v>305</v>
      </c>
      <c r="B99" t="str">
        <f>INDEX(Tabela_seznam_klasifikacij[Naziv odpadka],MATCH(Tabela_kontrola_FAW_aktivne[[#This Row],[Klasifikacija]],Tabela_seznam_klasifikacij[Klasifikacijska številka],0))</f>
        <v>Mulji iz čiščenja odpadne vode na kraju nastanka, ki niso navedeni pod 04 02 19</v>
      </c>
      <c r="C99" t="str">
        <f>IFERROR(INDEX(Tabela_FAW[NAZIV2],MATCH(Tabela_kontrola_FAW_aktivne[[#This Row],[Klasifikacija]],Tabela_FAW[Klasifikacija],0)),"NE")</f>
        <v>NI ADR / ČN Domžale</v>
      </c>
      <c r="D99" t="str">
        <f>LEFT(INDEX(Tabela_glavno[Dovoljen prevzem],MATCH(Tabela_kontrola_FAW_aktivne[[#This Row],[Klasifikacija]],Tabela_glavno[Klasifikacija],0)),2)</f>
        <v>DA</v>
      </c>
      <c r="E99" t="str">
        <f>INDEX(Tabela_glavno[Odstranjevanje],MATCH(Tabela_kontrola_FAW_aktivne[[#This Row],[Klasifikacija]],Tabela_glavno[Klasifikacija],0))</f>
        <v/>
      </c>
      <c r="F99" s="1" t="str">
        <f>_xlfn.TEXTJOIN(" - ",TRUE,INDEX(Tabela_glavno[Mešanica 19 02 04*],MATCH(Tabela_kontrola_FAW_aktivne[[#This Row],[Klasifikacija]],Tabela_glavno[Klasifikacija],0)),INDEX(Tabela_glavno[Izvoz 19 02 04*],MATCH(Tabela_kontrola_FAW_aktivne[[#This Row],[Klasifikacija]],Tabela_glavno[Klasifikacija],0)))</f>
        <v>NE</v>
      </c>
      <c r="G99" s="1" t="str">
        <f>INDEX(Tabela_glavno[Mešanica 19 02 08*],MATCH(Tabela_kontrola_FAW_aktivne[[#This Row],[Klasifikacija]],Tabela_glavno[Klasifikacija],0))</f>
        <v>NE</v>
      </c>
      <c r="H99" s="1" t="str">
        <f>IFERROR(INDEX(Tabela_FAW_aktivne[Klasifikacija],MATCH(Tabela_kontrola_FAW_aktivne[[#This Row],[Klasifikacija]],Tabela_FAW_aktivne[Klasifikacija],0)),"NE")</f>
        <v>NE</v>
      </c>
    </row>
    <row r="100" spans="1:8" hidden="1" x14ac:dyDescent="0.25">
      <c r="A100" t="s">
        <v>13</v>
      </c>
      <c r="B100" t="str">
        <f>INDEX(Tabela_seznam_klasifikacij[Naziv odpadka],MATCH(Tabela_kontrola_FAW_aktivne[[#This Row],[Klasifikacija]],Tabela_seznam_klasifikacij[Klasifikacijska številka],0))</f>
        <v>Odpadna neobdelana tekstilna vlakna</v>
      </c>
      <c r="C100" t="str">
        <f>IFERROR(INDEX(Tabela_FAW[NAZIV2],MATCH(Tabela_kontrola_FAW_aktivne[[#This Row],[Klasifikacija]],Tabela_FAW[Klasifikacija],0)),"NE")</f>
        <v>NE</v>
      </c>
      <c r="D100" t="str">
        <f>LEFT(INDEX(Tabela_glavno[Dovoljen prevzem],MATCH(Tabela_kontrola_FAW_aktivne[[#This Row],[Klasifikacija]],Tabela_glavno[Klasifikacija],0)),2)</f>
        <v>DA</v>
      </c>
      <c r="E100" t="str">
        <f>INDEX(Tabela_glavno[Odstranjevanje],MATCH(Tabela_kontrola_FAW_aktivne[[#This Row],[Klasifikacija]],Tabela_glavno[Klasifikacija],0))</f>
        <v/>
      </c>
      <c r="F100" s="1" t="str">
        <f>_xlfn.TEXTJOIN(" - ",TRUE,INDEX(Tabela_glavno[Mešanica 19 02 04*],MATCH(Tabela_kontrola_FAW_aktivne[[#This Row],[Klasifikacija]],Tabela_glavno[Klasifikacija],0)),INDEX(Tabela_glavno[Izvoz 19 02 04*],MATCH(Tabela_kontrola_FAW_aktivne[[#This Row],[Klasifikacija]],Tabela_glavno[Klasifikacija],0)))</f>
        <v>DA</v>
      </c>
      <c r="G100" s="1" t="str">
        <f>INDEX(Tabela_glavno[Mešanica 19 02 08*],MATCH(Tabela_kontrola_FAW_aktivne[[#This Row],[Klasifikacija]],Tabela_glavno[Klasifikacija],0))</f>
        <v>NE</v>
      </c>
      <c r="H100" s="1" t="str">
        <f>IFERROR(INDEX(Tabela_FAW_aktivne[Klasifikacija],MATCH(Tabela_kontrola_FAW_aktivne[[#This Row],[Klasifikacija]],Tabela_FAW_aktivne[Klasifikacija],0)),"NE")</f>
        <v>NE</v>
      </c>
    </row>
    <row r="101" spans="1:8" hidden="1" x14ac:dyDescent="0.25">
      <c r="A101" t="s">
        <v>14</v>
      </c>
      <c r="B101" t="str">
        <f>INDEX(Tabela_seznam_klasifikacij[Naziv odpadka],MATCH(Tabela_kontrola_FAW_aktivne[[#This Row],[Klasifikacija]],Tabela_seznam_klasifikacij[Klasifikacijska številka],0))</f>
        <v>Odpadna obdelana tekstilna vlakna</v>
      </c>
      <c r="C101" t="str">
        <f>IFERROR(INDEX(Tabela_FAW[NAZIV2],MATCH(Tabela_kontrola_FAW_aktivne[[#This Row],[Klasifikacija]],Tabela_FAW[Klasifikacija],0)),"NE")</f>
        <v>NE</v>
      </c>
      <c r="D101" t="str">
        <f>LEFT(INDEX(Tabela_glavno[Dovoljen prevzem],MATCH(Tabela_kontrola_FAW_aktivne[[#This Row],[Klasifikacija]],Tabela_glavno[Klasifikacija],0)),2)</f>
        <v>DA</v>
      </c>
      <c r="E101" t="str">
        <f>INDEX(Tabela_glavno[Odstranjevanje],MATCH(Tabela_kontrola_FAW_aktivne[[#This Row],[Klasifikacija]],Tabela_glavno[Klasifikacija],0))</f>
        <v/>
      </c>
      <c r="F101" s="1" t="str">
        <f>_xlfn.TEXTJOIN(" - ",TRUE,INDEX(Tabela_glavno[Mešanica 19 02 04*],MATCH(Tabela_kontrola_FAW_aktivne[[#This Row],[Klasifikacija]],Tabela_glavno[Klasifikacija],0)),INDEX(Tabela_glavno[Izvoz 19 02 04*],MATCH(Tabela_kontrola_FAW_aktivne[[#This Row],[Klasifikacija]],Tabela_glavno[Klasifikacija],0)))</f>
        <v>DA</v>
      </c>
      <c r="G101" s="1" t="str">
        <f>INDEX(Tabela_glavno[Mešanica 19 02 08*],MATCH(Tabela_kontrola_FAW_aktivne[[#This Row],[Klasifikacija]],Tabela_glavno[Klasifikacija],0))</f>
        <v>NE</v>
      </c>
      <c r="H101" s="1" t="str">
        <f>IFERROR(INDEX(Tabela_FAW_aktivne[Klasifikacija],MATCH(Tabela_kontrola_FAW_aktivne[[#This Row],[Klasifikacija]],Tabela_FAW_aktivne[Klasifikacija],0)),"NE")</f>
        <v>NE</v>
      </c>
    </row>
    <row r="102" spans="1:8" hidden="1" x14ac:dyDescent="0.25">
      <c r="A102" t="s">
        <v>306</v>
      </c>
      <c r="B102" t="str">
        <f>INDEX(Tabela_seznam_klasifikacij[Naziv odpadka],MATCH(Tabela_kontrola_FAW_aktivne[[#This Row],[Klasifikacija]],Tabela_seznam_klasifikacij[Klasifikacijska številka],0))</f>
        <v>Drugi tovrstni odpadki</v>
      </c>
      <c r="C102" t="str">
        <f>IFERROR(INDEX(Tabela_FAW[NAZIV2],MATCH(Tabela_kontrola_FAW_aktivne[[#This Row],[Klasifikacija]],Tabela_FAW[Klasifikacija],0)),"NE")</f>
        <v>NE</v>
      </c>
      <c r="D102" t="str">
        <f>LEFT(INDEX(Tabela_glavno[Dovoljen prevzem],MATCH(Tabela_kontrola_FAW_aktivne[[#This Row],[Klasifikacija]],Tabela_glavno[Klasifikacija],0)),2)</f>
        <v>DA</v>
      </c>
      <c r="E102" t="str">
        <f>INDEX(Tabela_glavno[Odstranjevanje],MATCH(Tabela_kontrola_FAW_aktivne[[#This Row],[Klasifikacija]],Tabela_glavno[Klasifikacija],0))</f>
        <v/>
      </c>
      <c r="F102" s="1" t="str">
        <f>_xlfn.TEXTJOIN(" - ",TRUE,INDEX(Tabela_glavno[Mešanica 19 02 04*],MATCH(Tabela_kontrola_FAW_aktivne[[#This Row],[Klasifikacija]],Tabela_glavno[Klasifikacija],0)),INDEX(Tabela_glavno[Izvoz 19 02 04*],MATCH(Tabela_kontrola_FAW_aktivne[[#This Row],[Klasifikacija]],Tabela_glavno[Klasifikacija],0)))</f>
        <v>NE</v>
      </c>
      <c r="G102" s="1" t="str">
        <f>INDEX(Tabela_glavno[Mešanica 19 02 08*],MATCH(Tabela_kontrola_FAW_aktivne[[#This Row],[Klasifikacija]],Tabela_glavno[Klasifikacija],0))</f>
        <v>NE</v>
      </c>
      <c r="H102" s="1" t="str">
        <f>IFERROR(INDEX(Tabela_FAW_aktivne[Klasifikacija],MATCH(Tabela_kontrola_FAW_aktivne[[#This Row],[Klasifikacija]],Tabela_FAW_aktivne[Klasifikacija],0)),"NE")</f>
        <v>NE</v>
      </c>
    </row>
    <row r="103" spans="1:8" hidden="1" x14ac:dyDescent="0.25">
      <c r="A103" t="s">
        <v>316</v>
      </c>
      <c r="B103" t="str">
        <f>INDEX(Tabela_seznam_klasifikacij[Naziv odpadka],MATCH(Tabela_kontrola_FAW_aktivne[[#This Row],[Klasifikacija]],Tabela_seznam_klasifikacij[Klasifikacijska številka],0))</f>
        <v>Mulji iz razsoljevanja</v>
      </c>
      <c r="C103" t="str">
        <f>IFERROR(INDEX(Tabela_FAW[NAZIV2],MATCH(Tabela_kontrola_FAW_aktivne[[#This Row],[Klasifikacija]],Tabela_FAW[Klasifikacija],0)),"NE")</f>
        <v>NE</v>
      </c>
      <c r="D103" t="str">
        <f>LEFT(INDEX(Tabela_glavno[Dovoljen prevzem],MATCH(Tabela_kontrola_FAW_aktivne[[#This Row],[Klasifikacija]],Tabela_glavno[Klasifikacija],0)),2)</f>
        <v>DA</v>
      </c>
      <c r="E103" t="str">
        <f>INDEX(Tabela_glavno[Odstranjevanje],MATCH(Tabela_kontrola_FAW_aktivne[[#This Row],[Klasifikacija]],Tabela_glavno[Klasifikacija],0))</f>
        <v/>
      </c>
      <c r="F103" s="1" t="str">
        <f>_xlfn.TEXTJOIN(" - ",TRUE,INDEX(Tabela_glavno[Mešanica 19 02 04*],MATCH(Tabela_kontrola_FAW_aktivne[[#This Row],[Klasifikacija]],Tabela_glavno[Klasifikacija],0)),INDEX(Tabela_glavno[Izvoz 19 02 04*],MATCH(Tabela_kontrola_FAW_aktivne[[#This Row],[Klasifikacija]],Tabela_glavno[Klasifikacija],0)))</f>
        <v>NE</v>
      </c>
      <c r="G103" s="1" t="str">
        <f>INDEX(Tabela_glavno[Mešanica 19 02 08*],MATCH(Tabela_kontrola_FAW_aktivne[[#This Row],[Klasifikacija]],Tabela_glavno[Klasifikacija],0))</f>
        <v>NE</v>
      </c>
      <c r="H103" s="1" t="str">
        <f>IFERROR(INDEX(Tabela_FAW_aktivne[Klasifikacija],MATCH(Tabela_kontrola_FAW_aktivne[[#This Row],[Klasifikacija]],Tabela_FAW_aktivne[Klasifikacija],0)),"NE")</f>
        <v>NE</v>
      </c>
    </row>
    <row r="104" spans="1:8" hidden="1" x14ac:dyDescent="0.25">
      <c r="A104" t="s">
        <v>15</v>
      </c>
      <c r="B104" t="str">
        <f>INDEX(Tabela_seznam_klasifikacij[Naziv odpadka],MATCH(Tabela_kontrola_FAW_aktivne[[#This Row],[Klasifikacija]],Tabela_seznam_klasifikacij[Klasifikacijska številka],0))</f>
        <v>Mulji z dna rezervoarjev</v>
      </c>
      <c r="C104" t="str">
        <f>IFERROR(INDEX(Tabela_FAW[NAZIV2],MATCH(Tabela_kontrola_FAW_aktivne[[#This Row],[Klasifikacija]],Tabela_FAW[Klasifikacija],0)),"NE")</f>
        <v>M1</v>
      </c>
      <c r="D104" t="str">
        <f>LEFT(INDEX(Tabela_glavno[Dovoljen prevzem],MATCH(Tabela_kontrola_FAW_aktivne[[#This Row],[Klasifikacija]],Tabela_glavno[Klasifikacija],0)),2)</f>
        <v>DA</v>
      </c>
      <c r="E104" t="str">
        <f>INDEX(Tabela_glavno[Odstranjevanje],MATCH(Tabela_kontrola_FAW_aktivne[[#This Row],[Klasifikacija]],Tabela_glavno[Klasifikacija],0))</f>
        <v/>
      </c>
      <c r="F104" s="1" t="str">
        <f>_xlfn.TEXTJOIN(" - ",TRUE,INDEX(Tabela_glavno[Mešanica 19 02 04*],MATCH(Tabela_kontrola_FAW_aktivne[[#This Row],[Klasifikacija]],Tabela_glavno[Klasifikacija],0)),INDEX(Tabela_glavno[Izvoz 19 02 04*],MATCH(Tabela_kontrola_FAW_aktivne[[#This Row],[Klasifikacija]],Tabela_glavno[Klasifikacija],0)))</f>
        <v>DA</v>
      </c>
      <c r="G104" s="1" t="str">
        <f>INDEX(Tabela_glavno[Mešanica 19 02 08*],MATCH(Tabela_kontrola_FAW_aktivne[[#This Row],[Klasifikacija]],Tabela_glavno[Klasifikacija],0))</f>
        <v>NE</v>
      </c>
      <c r="H104" s="1" t="str">
        <f>IFERROR(INDEX(Tabela_FAW_aktivne[Klasifikacija],MATCH(Tabela_kontrola_FAW_aktivne[[#This Row],[Klasifikacija]],Tabela_FAW_aktivne[Klasifikacija],0)),"NE")</f>
        <v>NE</v>
      </c>
    </row>
    <row r="105" spans="1:8" hidden="1" x14ac:dyDescent="0.25">
      <c r="A105" t="s">
        <v>317</v>
      </c>
      <c r="B105" t="str">
        <f>INDEX(Tabela_seznam_klasifikacij[Naziv odpadka],MATCH(Tabela_kontrola_FAW_aktivne[[#This Row],[Klasifikacija]],Tabela_seznam_klasifikacij[Klasifikacijska številka],0))</f>
        <v>Kisli alkilni mulji</v>
      </c>
      <c r="C105" t="str">
        <f>IFERROR(INDEX(Tabela_FAW[NAZIV2],MATCH(Tabela_kontrola_FAW_aktivne[[#This Row],[Klasifikacija]],Tabela_FAW[Klasifikacija],0)),"NE")</f>
        <v>NE</v>
      </c>
      <c r="D105" t="str">
        <f>LEFT(INDEX(Tabela_glavno[Dovoljen prevzem],MATCH(Tabela_kontrola_FAW_aktivne[[#This Row],[Klasifikacija]],Tabela_glavno[Klasifikacija],0)),2)</f>
        <v>DA</v>
      </c>
      <c r="E105" t="str">
        <f>INDEX(Tabela_glavno[Odstranjevanje],MATCH(Tabela_kontrola_FAW_aktivne[[#This Row],[Klasifikacija]],Tabela_glavno[Klasifikacija],0))</f>
        <v/>
      </c>
      <c r="F105" s="1" t="str">
        <f>_xlfn.TEXTJOIN(" - ",TRUE,INDEX(Tabela_glavno[Mešanica 19 02 04*],MATCH(Tabela_kontrola_FAW_aktivne[[#This Row],[Klasifikacija]],Tabela_glavno[Klasifikacija],0)),INDEX(Tabela_glavno[Izvoz 19 02 04*],MATCH(Tabela_kontrola_FAW_aktivne[[#This Row],[Klasifikacija]],Tabela_glavno[Klasifikacija],0)))</f>
        <v>NE</v>
      </c>
      <c r="G105" s="1" t="str">
        <f>INDEX(Tabela_glavno[Mešanica 19 02 08*],MATCH(Tabela_kontrola_FAW_aktivne[[#This Row],[Klasifikacija]],Tabela_glavno[Klasifikacija],0))</f>
        <v>NE</v>
      </c>
      <c r="H105" s="1" t="str">
        <f>IFERROR(INDEX(Tabela_FAW_aktivne[Klasifikacija],MATCH(Tabela_kontrola_FAW_aktivne[[#This Row],[Klasifikacija]],Tabela_FAW_aktivne[Klasifikacija],0)),"NE")</f>
        <v>NE</v>
      </c>
    </row>
    <row r="106" spans="1:8" hidden="1" x14ac:dyDescent="0.25">
      <c r="A106" t="s">
        <v>16</v>
      </c>
      <c r="B106" t="str">
        <f>INDEX(Tabela_seznam_klasifikacij[Naziv odpadka],MATCH(Tabela_kontrola_FAW_aktivne[[#This Row],[Klasifikacija]],Tabela_seznam_klasifikacij[Klasifikacijska številka],0))</f>
        <v>Razlitja nafte</v>
      </c>
      <c r="C106" t="str">
        <f>IFERROR(INDEX(Tabela_FAW[NAZIV2],MATCH(Tabela_kontrola_FAW_aktivne[[#This Row],[Klasifikacija]],Tabela_FAW[Klasifikacija],0)),"NE")</f>
        <v>M1</v>
      </c>
      <c r="D106" t="str">
        <f>LEFT(INDEX(Tabela_glavno[Dovoljen prevzem],MATCH(Tabela_kontrola_FAW_aktivne[[#This Row],[Klasifikacija]],Tabela_glavno[Klasifikacija],0)),2)</f>
        <v>DA</v>
      </c>
      <c r="E106" t="str">
        <f>INDEX(Tabela_glavno[Odstranjevanje],MATCH(Tabela_kontrola_FAW_aktivne[[#This Row],[Klasifikacija]],Tabela_glavno[Klasifikacija],0))</f>
        <v/>
      </c>
      <c r="F106" s="1" t="str">
        <f>_xlfn.TEXTJOIN(" - ",TRUE,INDEX(Tabela_glavno[Mešanica 19 02 04*],MATCH(Tabela_kontrola_FAW_aktivne[[#This Row],[Klasifikacija]],Tabela_glavno[Klasifikacija],0)),INDEX(Tabela_glavno[Izvoz 19 02 04*],MATCH(Tabela_kontrola_FAW_aktivne[[#This Row],[Klasifikacija]],Tabela_glavno[Klasifikacija],0)))</f>
        <v>DA</v>
      </c>
      <c r="G106" s="1" t="str">
        <f>INDEX(Tabela_glavno[Mešanica 19 02 08*],MATCH(Tabela_kontrola_FAW_aktivne[[#This Row],[Klasifikacija]],Tabela_glavno[Klasifikacija],0))</f>
        <v>NE</v>
      </c>
      <c r="H106" s="1" t="str">
        <f>IFERROR(INDEX(Tabela_FAW_aktivne[Klasifikacija],MATCH(Tabela_kontrola_FAW_aktivne[[#This Row],[Klasifikacija]],Tabela_FAW_aktivne[Klasifikacija],0)),"NE")</f>
        <v>NE</v>
      </c>
    </row>
    <row r="107" spans="1:8" hidden="1" x14ac:dyDescent="0.25">
      <c r="A107" t="s">
        <v>318</v>
      </c>
      <c r="B107" t="str">
        <f>INDEX(Tabela_seznam_klasifikacij[Naziv odpadka],MATCH(Tabela_kontrola_FAW_aktivne[[#This Row],[Klasifikacija]],Tabela_seznam_klasifikacij[Klasifikacijska številka],0))</f>
        <v>Naftni mulji iz postopkov vzdrževanja obratov ali naprav</v>
      </c>
      <c r="C107" t="str">
        <f>IFERROR(INDEX(Tabela_FAW[NAZIV2],MATCH(Tabela_kontrola_FAW_aktivne[[#This Row],[Klasifikacija]],Tabela_FAW[Klasifikacija],0)),"NE")</f>
        <v>NE</v>
      </c>
      <c r="D107" t="str">
        <f>LEFT(INDEX(Tabela_glavno[Dovoljen prevzem],MATCH(Tabela_kontrola_FAW_aktivne[[#This Row],[Klasifikacija]],Tabela_glavno[Klasifikacija],0)),2)</f>
        <v>DA</v>
      </c>
      <c r="E107" t="str">
        <f>INDEX(Tabela_glavno[Odstranjevanje],MATCH(Tabela_kontrola_FAW_aktivne[[#This Row],[Klasifikacija]],Tabela_glavno[Klasifikacija],0))</f>
        <v/>
      </c>
      <c r="F107" s="1" t="str">
        <f>_xlfn.TEXTJOIN(" - ",TRUE,INDEX(Tabela_glavno[Mešanica 19 02 04*],MATCH(Tabela_kontrola_FAW_aktivne[[#This Row],[Klasifikacija]],Tabela_glavno[Klasifikacija],0)),INDEX(Tabela_glavno[Izvoz 19 02 04*],MATCH(Tabela_kontrola_FAW_aktivne[[#This Row],[Klasifikacija]],Tabela_glavno[Klasifikacija],0)))</f>
        <v>NE</v>
      </c>
      <c r="G107" s="1" t="str">
        <f>INDEX(Tabela_glavno[Mešanica 19 02 08*],MATCH(Tabela_kontrola_FAW_aktivne[[#This Row],[Klasifikacija]],Tabela_glavno[Klasifikacija],0))</f>
        <v>NE</v>
      </c>
      <c r="H107" s="1" t="str">
        <f>IFERROR(INDEX(Tabela_FAW_aktivne[Klasifikacija],MATCH(Tabela_kontrola_FAW_aktivne[[#This Row],[Klasifikacija]],Tabela_FAW_aktivne[Klasifikacija],0)),"NE")</f>
        <v>NE</v>
      </c>
    </row>
    <row r="108" spans="1:8" hidden="1" x14ac:dyDescent="0.25">
      <c r="A108" t="s">
        <v>17</v>
      </c>
      <c r="B108" t="str">
        <f>INDEX(Tabela_seznam_klasifikacij[Naziv odpadka],MATCH(Tabela_kontrola_FAW_aktivne[[#This Row],[Klasifikacija]],Tabela_seznam_klasifikacij[Klasifikacijska številka],0))</f>
        <v>Kisli katrani</v>
      </c>
      <c r="C108" t="str">
        <f>IFERROR(INDEX(Tabela_FAW[NAZIV2],MATCH(Tabela_kontrola_FAW_aktivne[[#This Row],[Klasifikacija]],Tabela_FAW[Klasifikacija],0)),"NE")</f>
        <v>NE</v>
      </c>
      <c r="D108" t="str">
        <f>LEFT(INDEX(Tabela_glavno[Dovoljen prevzem],MATCH(Tabela_kontrola_FAW_aktivne[[#This Row],[Klasifikacija]],Tabela_glavno[Klasifikacija],0)),2)</f>
        <v>DA</v>
      </c>
      <c r="E108" t="str">
        <f>INDEX(Tabela_glavno[Odstranjevanje],MATCH(Tabela_kontrola_FAW_aktivne[[#This Row],[Klasifikacija]],Tabela_glavno[Klasifikacija],0))</f>
        <v/>
      </c>
      <c r="F108" s="1" t="str">
        <f>_xlfn.TEXTJOIN(" - ",TRUE,INDEX(Tabela_glavno[Mešanica 19 02 04*],MATCH(Tabela_kontrola_FAW_aktivne[[#This Row],[Klasifikacija]],Tabela_glavno[Klasifikacija],0)),INDEX(Tabela_glavno[Izvoz 19 02 04*],MATCH(Tabela_kontrola_FAW_aktivne[[#This Row],[Klasifikacija]],Tabela_glavno[Klasifikacija],0)))</f>
        <v>DA</v>
      </c>
      <c r="G108" s="1" t="str">
        <f>INDEX(Tabela_glavno[Mešanica 19 02 08*],MATCH(Tabela_kontrola_FAW_aktivne[[#This Row],[Klasifikacija]],Tabela_glavno[Klasifikacija],0))</f>
        <v>NE</v>
      </c>
      <c r="H108" s="1" t="str">
        <f>IFERROR(INDEX(Tabela_FAW_aktivne[Klasifikacija],MATCH(Tabela_kontrola_FAW_aktivne[[#This Row],[Klasifikacija]],Tabela_FAW_aktivne[Klasifikacija],0)),"NE")</f>
        <v>NE</v>
      </c>
    </row>
    <row r="109" spans="1:8" hidden="1" x14ac:dyDescent="0.25">
      <c r="A109" t="s">
        <v>18</v>
      </c>
      <c r="B109" t="str">
        <f>INDEX(Tabela_seznam_klasifikacij[Naziv odpadka],MATCH(Tabela_kontrola_FAW_aktivne[[#This Row],[Klasifikacija]],Tabela_seznam_klasifikacij[Klasifikacijska številka],0))</f>
        <v>Drugi katrani</v>
      </c>
      <c r="C109" t="str">
        <f>IFERROR(INDEX(Tabela_FAW[NAZIV2],MATCH(Tabela_kontrola_FAW_aktivne[[#This Row],[Klasifikacija]],Tabela_FAW[Klasifikacija],0)),"NE")</f>
        <v>NE</v>
      </c>
      <c r="D109" t="str">
        <f>LEFT(INDEX(Tabela_glavno[Dovoljen prevzem],MATCH(Tabela_kontrola_FAW_aktivne[[#This Row],[Klasifikacija]],Tabela_glavno[Klasifikacija],0)),2)</f>
        <v>DA</v>
      </c>
      <c r="E109" t="str">
        <f>INDEX(Tabela_glavno[Odstranjevanje],MATCH(Tabela_kontrola_FAW_aktivne[[#This Row],[Klasifikacija]],Tabela_glavno[Klasifikacija],0))</f>
        <v/>
      </c>
      <c r="F109" s="1" t="str">
        <f>_xlfn.TEXTJOIN(" - ",TRUE,INDEX(Tabela_glavno[Mešanica 19 02 04*],MATCH(Tabela_kontrola_FAW_aktivne[[#This Row],[Klasifikacija]],Tabela_glavno[Klasifikacija],0)),INDEX(Tabela_glavno[Izvoz 19 02 04*],MATCH(Tabela_kontrola_FAW_aktivne[[#This Row],[Klasifikacija]],Tabela_glavno[Klasifikacija],0)))</f>
        <v>DA</v>
      </c>
      <c r="G109" s="1" t="str">
        <f>INDEX(Tabela_glavno[Mešanica 19 02 08*],MATCH(Tabela_kontrola_FAW_aktivne[[#This Row],[Klasifikacija]],Tabela_glavno[Klasifikacija],0))</f>
        <v>NE</v>
      </c>
      <c r="H109" s="1" t="str">
        <f>IFERROR(INDEX(Tabela_FAW_aktivne[Klasifikacija],MATCH(Tabela_kontrola_FAW_aktivne[[#This Row],[Klasifikacija]],Tabela_FAW_aktivne[Klasifikacija],0)),"NE")</f>
        <v>NE</v>
      </c>
    </row>
    <row r="110" spans="1:8" hidden="1" x14ac:dyDescent="0.25">
      <c r="A110" t="s">
        <v>19</v>
      </c>
      <c r="B110" t="str">
        <f>INDEX(Tabela_seznam_klasifikacij[Naziv odpadka],MATCH(Tabela_kontrola_FAW_aktivne[[#This Row],[Klasifikacija]],Tabela_seznam_klasifikacij[Klasifikacijska številka],0))</f>
        <v>Mulji, ki vsebujejo nevarne snovi, iz čiščenja odpadne vode na kraju nastanka</v>
      </c>
      <c r="C110" t="str">
        <f>IFERROR(INDEX(Tabela_FAW[NAZIV2],MATCH(Tabela_kontrola_FAW_aktivne[[#This Row],[Klasifikacija]],Tabela_FAW[Klasifikacija],0)),"NE")</f>
        <v>NE</v>
      </c>
      <c r="D110" t="str">
        <f>LEFT(INDEX(Tabela_glavno[Dovoljen prevzem],MATCH(Tabela_kontrola_FAW_aktivne[[#This Row],[Klasifikacija]],Tabela_glavno[Klasifikacija],0)),2)</f>
        <v>DA</v>
      </c>
      <c r="E110" t="str">
        <f>INDEX(Tabela_glavno[Odstranjevanje],MATCH(Tabela_kontrola_FAW_aktivne[[#This Row],[Klasifikacija]],Tabela_glavno[Klasifikacija],0))</f>
        <v/>
      </c>
      <c r="F110" s="1" t="str">
        <f>_xlfn.TEXTJOIN(" - ",TRUE,INDEX(Tabela_glavno[Mešanica 19 02 04*],MATCH(Tabela_kontrola_FAW_aktivne[[#This Row],[Klasifikacija]],Tabela_glavno[Klasifikacija],0)),INDEX(Tabela_glavno[Izvoz 19 02 04*],MATCH(Tabela_kontrola_FAW_aktivne[[#This Row],[Klasifikacija]],Tabela_glavno[Klasifikacija],0)))</f>
        <v>DA</v>
      </c>
      <c r="G110" s="1" t="str">
        <f>INDEX(Tabela_glavno[Mešanica 19 02 08*],MATCH(Tabela_kontrola_FAW_aktivne[[#This Row],[Klasifikacija]],Tabela_glavno[Klasifikacija],0))</f>
        <v>NE</v>
      </c>
      <c r="H110" s="1" t="str">
        <f>IFERROR(INDEX(Tabela_FAW_aktivne[Klasifikacija],MATCH(Tabela_kontrola_FAW_aktivne[[#This Row],[Klasifikacija]],Tabela_FAW_aktivne[Klasifikacija],0)),"NE")</f>
        <v>NE</v>
      </c>
    </row>
    <row r="111" spans="1:8" hidden="1" x14ac:dyDescent="0.25">
      <c r="A111" t="s">
        <v>319</v>
      </c>
      <c r="B111" t="str">
        <f>INDEX(Tabela_seznam_klasifikacij[Naziv odpadka],MATCH(Tabela_kontrola_FAW_aktivne[[#This Row],[Klasifikacija]],Tabela_seznam_klasifikacij[Klasifikacijska številka],0))</f>
        <v>Mulji iz čiščenja odpadne vode na kraju nastanka, ki niso navedeni pod 05 01 09</v>
      </c>
      <c r="C111" t="str">
        <f>IFERROR(INDEX(Tabela_FAW[NAZIV2],MATCH(Tabela_kontrola_FAW_aktivne[[#This Row],[Klasifikacija]],Tabela_FAW[Klasifikacija],0)),"NE")</f>
        <v>NE</v>
      </c>
      <c r="D111" t="str">
        <f>LEFT(INDEX(Tabela_glavno[Dovoljen prevzem],MATCH(Tabela_kontrola_FAW_aktivne[[#This Row],[Klasifikacija]],Tabela_glavno[Klasifikacija],0)),2)</f>
        <v>DA</v>
      </c>
      <c r="E111" t="str">
        <f>INDEX(Tabela_glavno[Odstranjevanje],MATCH(Tabela_kontrola_FAW_aktivne[[#This Row],[Klasifikacija]],Tabela_glavno[Klasifikacija],0))</f>
        <v/>
      </c>
      <c r="F111" s="1" t="str">
        <f>_xlfn.TEXTJOIN(" - ",TRUE,INDEX(Tabela_glavno[Mešanica 19 02 04*],MATCH(Tabela_kontrola_FAW_aktivne[[#This Row],[Klasifikacija]],Tabela_glavno[Klasifikacija],0)),INDEX(Tabela_glavno[Izvoz 19 02 04*],MATCH(Tabela_kontrola_FAW_aktivne[[#This Row],[Klasifikacija]],Tabela_glavno[Klasifikacija],0)))</f>
        <v>NE</v>
      </c>
      <c r="G111" s="1" t="str">
        <f>INDEX(Tabela_glavno[Mešanica 19 02 08*],MATCH(Tabela_kontrola_FAW_aktivne[[#This Row],[Klasifikacija]],Tabela_glavno[Klasifikacija],0))</f>
        <v>NE</v>
      </c>
      <c r="H111" s="1" t="str">
        <f>IFERROR(INDEX(Tabela_FAW_aktivne[Klasifikacija],MATCH(Tabela_kontrola_FAW_aktivne[[#This Row],[Klasifikacija]],Tabela_FAW_aktivne[Klasifikacija],0)),"NE")</f>
        <v>NE</v>
      </c>
    </row>
    <row r="112" spans="1:8" hidden="1" x14ac:dyDescent="0.25">
      <c r="A112" t="s">
        <v>320</v>
      </c>
      <c r="B112" t="str">
        <f>INDEX(Tabela_seznam_klasifikacij[Naziv odpadka],MATCH(Tabela_kontrola_FAW_aktivne[[#This Row],[Klasifikacija]],Tabela_seznam_klasifikacij[Klasifikacijska številka],0))</f>
        <v>Odpadki iz čiščenja goriv z lugi</v>
      </c>
      <c r="C112" t="str">
        <f>IFERROR(INDEX(Tabela_FAW[NAZIV2],MATCH(Tabela_kontrola_FAW_aktivne[[#This Row],[Klasifikacija]],Tabela_FAW[Klasifikacija],0)),"NE")</f>
        <v>NE</v>
      </c>
      <c r="D112" t="str">
        <f>LEFT(INDEX(Tabela_glavno[Dovoljen prevzem],MATCH(Tabela_kontrola_FAW_aktivne[[#This Row],[Klasifikacija]],Tabela_glavno[Klasifikacija],0)),2)</f>
        <v>DA</v>
      </c>
      <c r="E112" t="str">
        <f>INDEX(Tabela_glavno[Odstranjevanje],MATCH(Tabela_kontrola_FAW_aktivne[[#This Row],[Klasifikacija]],Tabela_glavno[Klasifikacija],0))</f>
        <v/>
      </c>
      <c r="F112" s="1" t="str">
        <f>_xlfn.TEXTJOIN(" - ",TRUE,INDEX(Tabela_glavno[Mešanica 19 02 04*],MATCH(Tabela_kontrola_FAW_aktivne[[#This Row],[Klasifikacija]],Tabela_glavno[Klasifikacija],0)),INDEX(Tabela_glavno[Izvoz 19 02 04*],MATCH(Tabela_kontrola_FAW_aktivne[[#This Row],[Klasifikacija]],Tabela_glavno[Klasifikacija],0)))</f>
        <v>NE</v>
      </c>
      <c r="G112" s="1" t="str">
        <f>INDEX(Tabela_glavno[Mešanica 19 02 08*],MATCH(Tabela_kontrola_FAW_aktivne[[#This Row],[Klasifikacija]],Tabela_glavno[Klasifikacija],0))</f>
        <v>NE</v>
      </c>
      <c r="H112" s="1" t="str">
        <f>IFERROR(INDEX(Tabela_FAW_aktivne[Klasifikacija],MATCH(Tabela_kontrola_FAW_aktivne[[#This Row],[Klasifikacija]],Tabela_FAW_aktivne[Klasifikacija],0)),"NE")</f>
        <v>NE</v>
      </c>
    </row>
    <row r="113" spans="1:8" hidden="1" x14ac:dyDescent="0.25">
      <c r="A113" t="s">
        <v>321</v>
      </c>
      <c r="B113" t="str">
        <f>INDEX(Tabela_seznam_klasifikacij[Naziv odpadka],MATCH(Tabela_kontrola_FAW_aktivne[[#This Row],[Klasifikacija]],Tabela_seznam_klasifikacij[Klasifikacijska številka],0))</f>
        <v>Nafta, ki vsebuje kisline</v>
      </c>
      <c r="C113" t="str">
        <f>IFERROR(INDEX(Tabela_FAW[NAZIV2],MATCH(Tabela_kontrola_FAW_aktivne[[#This Row],[Klasifikacija]],Tabela_FAW[Klasifikacija],0)),"NE")</f>
        <v>NE</v>
      </c>
      <c r="D113" t="str">
        <f>LEFT(INDEX(Tabela_glavno[Dovoljen prevzem],MATCH(Tabela_kontrola_FAW_aktivne[[#This Row],[Klasifikacija]],Tabela_glavno[Klasifikacija],0)),2)</f>
        <v>DA</v>
      </c>
      <c r="E113" t="str">
        <f>INDEX(Tabela_glavno[Odstranjevanje],MATCH(Tabela_kontrola_FAW_aktivne[[#This Row],[Klasifikacija]],Tabela_glavno[Klasifikacija],0))</f>
        <v/>
      </c>
      <c r="F113" s="1" t="str">
        <f>_xlfn.TEXTJOIN(" - ",TRUE,INDEX(Tabela_glavno[Mešanica 19 02 04*],MATCH(Tabela_kontrola_FAW_aktivne[[#This Row],[Klasifikacija]],Tabela_glavno[Klasifikacija],0)),INDEX(Tabela_glavno[Izvoz 19 02 04*],MATCH(Tabela_kontrola_FAW_aktivne[[#This Row],[Klasifikacija]],Tabela_glavno[Klasifikacija],0)))</f>
        <v>NE</v>
      </c>
      <c r="G113" s="1" t="str">
        <f>INDEX(Tabela_glavno[Mešanica 19 02 08*],MATCH(Tabela_kontrola_FAW_aktivne[[#This Row],[Klasifikacija]],Tabela_glavno[Klasifikacija],0))</f>
        <v>NE</v>
      </c>
      <c r="H113" s="1" t="str">
        <f>IFERROR(INDEX(Tabela_FAW_aktivne[Klasifikacija],MATCH(Tabela_kontrola_FAW_aktivne[[#This Row],[Klasifikacija]],Tabela_FAW_aktivne[Klasifikacija],0)),"NE")</f>
        <v>NE</v>
      </c>
    </row>
    <row r="114" spans="1:8" hidden="1" x14ac:dyDescent="0.25">
      <c r="A114" t="s">
        <v>322</v>
      </c>
      <c r="B114" t="str">
        <f>INDEX(Tabela_seznam_klasifikacij[Naziv odpadka],MATCH(Tabela_kontrola_FAW_aktivne[[#This Row],[Klasifikacija]],Tabela_seznam_klasifikacij[Klasifikacijska številka],0))</f>
        <v>Mulji iz grelcev kotlovne vode</v>
      </c>
      <c r="C114" t="str">
        <f>IFERROR(INDEX(Tabela_FAW[NAZIV2],MATCH(Tabela_kontrola_FAW_aktivne[[#This Row],[Klasifikacija]],Tabela_FAW[Klasifikacija],0)),"NE")</f>
        <v>NE</v>
      </c>
      <c r="D114" t="str">
        <f>LEFT(INDEX(Tabela_glavno[Dovoljen prevzem],MATCH(Tabela_kontrola_FAW_aktivne[[#This Row],[Klasifikacija]],Tabela_glavno[Klasifikacija],0)),2)</f>
        <v>DA</v>
      </c>
      <c r="E114" t="str">
        <f>INDEX(Tabela_glavno[Odstranjevanje],MATCH(Tabela_kontrola_FAW_aktivne[[#This Row],[Klasifikacija]],Tabela_glavno[Klasifikacija],0))</f>
        <v/>
      </c>
      <c r="F114" s="1" t="str">
        <f>_xlfn.TEXTJOIN(" - ",TRUE,INDEX(Tabela_glavno[Mešanica 19 02 04*],MATCH(Tabela_kontrola_FAW_aktivne[[#This Row],[Klasifikacija]],Tabela_glavno[Klasifikacija],0)),INDEX(Tabela_glavno[Izvoz 19 02 04*],MATCH(Tabela_kontrola_FAW_aktivne[[#This Row],[Klasifikacija]],Tabela_glavno[Klasifikacija],0)))</f>
        <v>NE</v>
      </c>
      <c r="G114" s="1" t="str">
        <f>INDEX(Tabela_glavno[Mešanica 19 02 08*],MATCH(Tabela_kontrola_FAW_aktivne[[#This Row],[Klasifikacija]],Tabela_glavno[Klasifikacija],0))</f>
        <v>NE</v>
      </c>
      <c r="H114" s="1" t="str">
        <f>IFERROR(INDEX(Tabela_FAW_aktivne[Klasifikacija],MATCH(Tabela_kontrola_FAW_aktivne[[#This Row],[Klasifikacija]],Tabela_FAW_aktivne[Klasifikacija],0)),"NE")</f>
        <v>NE</v>
      </c>
    </row>
    <row r="115" spans="1:8" hidden="1" x14ac:dyDescent="0.25">
      <c r="A115" t="s">
        <v>323</v>
      </c>
      <c r="B115" t="str">
        <f>INDEX(Tabela_seznam_klasifikacij[Naziv odpadka],MATCH(Tabela_kontrola_FAW_aktivne[[#This Row],[Klasifikacija]],Tabela_seznam_klasifikacij[Klasifikacijska številka],0))</f>
        <v>Odpadki iz hladilnih kolon</v>
      </c>
      <c r="C115" t="str">
        <f>IFERROR(INDEX(Tabela_FAW[NAZIV2],MATCH(Tabela_kontrola_FAW_aktivne[[#This Row],[Klasifikacija]],Tabela_FAW[Klasifikacija],0)),"NE")</f>
        <v>NE</v>
      </c>
      <c r="D115" t="str">
        <f>LEFT(INDEX(Tabela_glavno[Dovoljen prevzem],MATCH(Tabela_kontrola_FAW_aktivne[[#This Row],[Klasifikacija]],Tabela_glavno[Klasifikacija],0)),2)</f>
        <v>DA</v>
      </c>
      <c r="E115" t="str">
        <f>INDEX(Tabela_glavno[Odstranjevanje],MATCH(Tabela_kontrola_FAW_aktivne[[#This Row],[Klasifikacija]],Tabela_glavno[Klasifikacija],0))</f>
        <v/>
      </c>
      <c r="F115" s="1" t="str">
        <f>_xlfn.TEXTJOIN(" - ",TRUE,INDEX(Tabela_glavno[Mešanica 19 02 04*],MATCH(Tabela_kontrola_FAW_aktivne[[#This Row],[Klasifikacija]],Tabela_glavno[Klasifikacija],0)),INDEX(Tabela_glavno[Izvoz 19 02 04*],MATCH(Tabela_kontrola_FAW_aktivne[[#This Row],[Klasifikacija]],Tabela_glavno[Klasifikacija],0)))</f>
        <v>NE</v>
      </c>
      <c r="G115" s="1" t="str">
        <f>INDEX(Tabela_glavno[Mešanica 19 02 08*],MATCH(Tabela_kontrola_FAW_aktivne[[#This Row],[Klasifikacija]],Tabela_glavno[Klasifikacija],0))</f>
        <v>NE</v>
      </c>
      <c r="H115" s="1" t="str">
        <f>IFERROR(INDEX(Tabela_FAW_aktivne[Klasifikacija],MATCH(Tabela_kontrola_FAW_aktivne[[#This Row],[Klasifikacija]],Tabela_FAW_aktivne[Klasifikacija],0)),"NE")</f>
        <v>NE</v>
      </c>
    </row>
    <row r="116" spans="1:8" hidden="1" x14ac:dyDescent="0.25">
      <c r="A116" t="s">
        <v>20</v>
      </c>
      <c r="B116" t="str">
        <f>INDEX(Tabela_seznam_klasifikacij[Naziv odpadka],MATCH(Tabela_kontrola_FAW_aktivne[[#This Row],[Klasifikacija]],Tabela_seznam_klasifikacij[Klasifikacijska številka],0))</f>
        <v>Izrabljene filtrirne gline</v>
      </c>
      <c r="C116" t="str">
        <f>IFERROR(INDEX(Tabela_FAW[NAZIV2],MATCH(Tabela_kontrola_FAW_aktivne[[#This Row],[Klasifikacija]],Tabela_FAW[Klasifikacija],0)),"NE")</f>
        <v>NE</v>
      </c>
      <c r="D116" t="str">
        <f>LEFT(INDEX(Tabela_glavno[Dovoljen prevzem],MATCH(Tabela_kontrola_FAW_aktivne[[#This Row],[Klasifikacija]],Tabela_glavno[Klasifikacija],0)),2)</f>
        <v>DA</v>
      </c>
      <c r="E116" t="str">
        <f>INDEX(Tabela_glavno[Odstranjevanje],MATCH(Tabela_kontrola_FAW_aktivne[[#This Row],[Klasifikacija]],Tabela_glavno[Klasifikacija],0))</f>
        <v/>
      </c>
      <c r="F116" s="1" t="str">
        <f>_xlfn.TEXTJOIN(" - ",TRUE,INDEX(Tabela_glavno[Mešanica 19 02 04*],MATCH(Tabela_kontrola_FAW_aktivne[[#This Row],[Klasifikacija]],Tabela_glavno[Klasifikacija],0)),INDEX(Tabela_glavno[Izvoz 19 02 04*],MATCH(Tabela_kontrola_FAW_aktivne[[#This Row],[Klasifikacija]],Tabela_glavno[Klasifikacija],0)))</f>
        <v>DA</v>
      </c>
      <c r="G116" s="1" t="str">
        <f>INDEX(Tabela_glavno[Mešanica 19 02 08*],MATCH(Tabela_kontrola_FAW_aktivne[[#This Row],[Klasifikacija]],Tabela_glavno[Klasifikacija],0))</f>
        <v>NE</v>
      </c>
      <c r="H116" s="1" t="str">
        <f>IFERROR(INDEX(Tabela_FAW_aktivne[Klasifikacija],MATCH(Tabela_kontrola_FAW_aktivne[[#This Row],[Klasifikacija]],Tabela_FAW_aktivne[Klasifikacija],0)),"NE")</f>
        <v>NE</v>
      </c>
    </row>
    <row r="117" spans="1:8" hidden="1" x14ac:dyDescent="0.25">
      <c r="A117" t="s">
        <v>324</v>
      </c>
      <c r="B117" t="str">
        <f>INDEX(Tabela_seznam_klasifikacij[Naziv odpadka],MATCH(Tabela_kontrola_FAW_aktivne[[#This Row],[Klasifikacija]],Tabela_seznam_klasifikacij[Klasifikacijska številka],0))</f>
        <v>Odpadki, ki vsebujejo žveplo, iz razžveplanja naftnih derivatov</v>
      </c>
      <c r="C117" t="str">
        <f>IFERROR(INDEX(Tabela_FAW[NAZIV2],MATCH(Tabela_kontrola_FAW_aktivne[[#This Row],[Klasifikacija]],Tabela_FAW[Klasifikacija],0)),"NE")</f>
        <v>NE</v>
      </c>
      <c r="D117" t="str">
        <f>LEFT(INDEX(Tabela_glavno[Dovoljen prevzem],MATCH(Tabela_kontrola_FAW_aktivne[[#This Row],[Klasifikacija]],Tabela_glavno[Klasifikacija],0)),2)</f>
        <v>DA</v>
      </c>
      <c r="E117" t="str">
        <f>INDEX(Tabela_glavno[Odstranjevanje],MATCH(Tabela_kontrola_FAW_aktivne[[#This Row],[Klasifikacija]],Tabela_glavno[Klasifikacija],0))</f>
        <v/>
      </c>
      <c r="F117" s="1" t="str">
        <f>_xlfn.TEXTJOIN(" - ",TRUE,INDEX(Tabela_glavno[Mešanica 19 02 04*],MATCH(Tabela_kontrola_FAW_aktivne[[#This Row],[Klasifikacija]],Tabela_glavno[Klasifikacija],0)),INDEX(Tabela_glavno[Izvoz 19 02 04*],MATCH(Tabela_kontrola_FAW_aktivne[[#This Row],[Klasifikacija]],Tabela_glavno[Klasifikacija],0)))</f>
        <v>NE</v>
      </c>
      <c r="G117" s="1" t="str">
        <f>INDEX(Tabela_glavno[Mešanica 19 02 08*],MATCH(Tabela_kontrola_FAW_aktivne[[#This Row],[Klasifikacija]],Tabela_glavno[Klasifikacija],0))</f>
        <v>NE</v>
      </c>
      <c r="H117" s="1" t="str">
        <f>IFERROR(INDEX(Tabela_FAW_aktivne[Klasifikacija],MATCH(Tabela_kontrola_FAW_aktivne[[#This Row],[Klasifikacija]],Tabela_FAW_aktivne[Klasifikacija],0)),"NE")</f>
        <v>NE</v>
      </c>
    </row>
    <row r="118" spans="1:8" hidden="1" x14ac:dyDescent="0.25">
      <c r="A118" t="s">
        <v>325</v>
      </c>
      <c r="B118" t="str">
        <f>INDEX(Tabela_seznam_klasifikacij[Naziv odpadka],MATCH(Tabela_kontrola_FAW_aktivne[[#This Row],[Klasifikacija]],Tabela_seznam_klasifikacij[Klasifikacijska številka],0))</f>
        <v>Bitumen</v>
      </c>
      <c r="C118" t="str">
        <f>IFERROR(INDEX(Tabela_FAW[NAZIV2],MATCH(Tabela_kontrola_FAW_aktivne[[#This Row],[Klasifikacija]],Tabela_FAW[Klasifikacija],0)),"NE")</f>
        <v>NE ODPIRAJ-NI ODSTRANJEVANJA</v>
      </c>
      <c r="D118" t="str">
        <f>LEFT(INDEX(Tabela_glavno[Dovoljen prevzem],MATCH(Tabela_kontrola_FAW_aktivne[[#This Row],[Klasifikacija]],Tabela_glavno[Klasifikacija],0)),2)</f>
        <v>DA</v>
      </c>
      <c r="E118" t="str">
        <f>INDEX(Tabela_glavno[Odstranjevanje],MATCH(Tabela_kontrola_FAW_aktivne[[#This Row],[Klasifikacija]],Tabela_glavno[Klasifikacija],0))</f>
        <v/>
      </c>
      <c r="F118" s="1" t="str">
        <f>_xlfn.TEXTJOIN(" - ",TRUE,INDEX(Tabela_glavno[Mešanica 19 02 04*],MATCH(Tabela_kontrola_FAW_aktivne[[#This Row],[Klasifikacija]],Tabela_glavno[Klasifikacija],0)),INDEX(Tabela_glavno[Izvoz 19 02 04*],MATCH(Tabela_kontrola_FAW_aktivne[[#This Row],[Klasifikacija]],Tabela_glavno[Klasifikacija],0)))</f>
        <v>NE</v>
      </c>
      <c r="G118" s="1" t="str">
        <f>INDEX(Tabela_glavno[Mešanica 19 02 08*],MATCH(Tabela_kontrola_FAW_aktivne[[#This Row],[Klasifikacija]],Tabela_glavno[Klasifikacija],0))</f>
        <v>NE</v>
      </c>
      <c r="H118" s="1" t="str">
        <f>IFERROR(INDEX(Tabela_FAW_aktivne[Klasifikacija],MATCH(Tabela_kontrola_FAW_aktivne[[#This Row],[Klasifikacija]],Tabela_FAW_aktivne[Klasifikacija],0)),"NE")</f>
        <v>NE</v>
      </c>
    </row>
    <row r="119" spans="1:8" hidden="1" x14ac:dyDescent="0.25">
      <c r="A119" t="s">
        <v>326</v>
      </c>
      <c r="B119" t="str">
        <f>INDEX(Tabela_seznam_klasifikacij[Naziv odpadka],MATCH(Tabela_kontrola_FAW_aktivne[[#This Row],[Klasifikacija]],Tabela_seznam_klasifikacij[Klasifikacijska številka],0))</f>
        <v>Drugi tovrstni odpadki</v>
      </c>
      <c r="C119" t="str">
        <f>IFERROR(INDEX(Tabela_FAW[NAZIV2],MATCH(Tabela_kontrola_FAW_aktivne[[#This Row],[Klasifikacija]],Tabela_FAW[Klasifikacija],0)),"NE")</f>
        <v>NE</v>
      </c>
      <c r="D119" t="str">
        <f>LEFT(INDEX(Tabela_glavno[Dovoljen prevzem],MATCH(Tabela_kontrola_FAW_aktivne[[#This Row],[Klasifikacija]],Tabela_glavno[Klasifikacija],0)),2)</f>
        <v>DA</v>
      </c>
      <c r="E119" t="str">
        <f>INDEX(Tabela_glavno[Odstranjevanje],MATCH(Tabela_kontrola_FAW_aktivne[[#This Row],[Klasifikacija]],Tabela_glavno[Klasifikacija],0))</f>
        <v/>
      </c>
      <c r="F119" s="1" t="str">
        <f>_xlfn.TEXTJOIN(" - ",TRUE,INDEX(Tabela_glavno[Mešanica 19 02 04*],MATCH(Tabela_kontrola_FAW_aktivne[[#This Row],[Klasifikacija]],Tabela_glavno[Klasifikacija],0)),INDEX(Tabela_glavno[Izvoz 19 02 04*],MATCH(Tabela_kontrola_FAW_aktivne[[#This Row],[Klasifikacija]],Tabela_glavno[Klasifikacija],0)))</f>
        <v>NE</v>
      </c>
      <c r="G119" s="1" t="str">
        <f>INDEX(Tabela_glavno[Mešanica 19 02 08*],MATCH(Tabela_kontrola_FAW_aktivne[[#This Row],[Klasifikacija]],Tabela_glavno[Klasifikacija],0))</f>
        <v>NE</v>
      </c>
      <c r="H119" s="1" t="str">
        <f>IFERROR(INDEX(Tabela_FAW_aktivne[Klasifikacija],MATCH(Tabela_kontrola_FAW_aktivne[[#This Row],[Klasifikacija]],Tabela_FAW_aktivne[Klasifikacija],0)),"NE")</f>
        <v>NE</v>
      </c>
    </row>
    <row r="120" spans="1:8" hidden="1" x14ac:dyDescent="0.25">
      <c r="A120" t="s">
        <v>21</v>
      </c>
      <c r="B120" t="str">
        <f>INDEX(Tabela_seznam_klasifikacij[Naziv odpadka],MATCH(Tabela_kontrola_FAW_aktivne[[#This Row],[Klasifikacija]],Tabela_seznam_klasifikacij[Klasifikacijska številka],0))</f>
        <v>Kisli katrani</v>
      </c>
      <c r="C120" t="str">
        <f>IFERROR(INDEX(Tabela_FAW[NAZIV2],MATCH(Tabela_kontrola_FAW_aktivne[[#This Row],[Klasifikacija]],Tabela_FAW[Klasifikacija],0)),"NE")</f>
        <v>NE</v>
      </c>
      <c r="D120" t="str">
        <f>LEFT(INDEX(Tabela_glavno[Dovoljen prevzem],MATCH(Tabela_kontrola_FAW_aktivne[[#This Row],[Klasifikacija]],Tabela_glavno[Klasifikacija],0)),2)</f>
        <v>DA</v>
      </c>
      <c r="E120" t="str">
        <f>INDEX(Tabela_glavno[Odstranjevanje],MATCH(Tabela_kontrola_FAW_aktivne[[#This Row],[Klasifikacija]],Tabela_glavno[Klasifikacija],0))</f>
        <v/>
      </c>
      <c r="F120" s="1" t="str">
        <f>_xlfn.TEXTJOIN(" - ",TRUE,INDEX(Tabela_glavno[Mešanica 19 02 04*],MATCH(Tabela_kontrola_FAW_aktivne[[#This Row],[Klasifikacija]],Tabela_glavno[Klasifikacija],0)),INDEX(Tabela_glavno[Izvoz 19 02 04*],MATCH(Tabela_kontrola_FAW_aktivne[[#This Row],[Klasifikacija]],Tabela_glavno[Klasifikacija],0)))</f>
        <v>DA</v>
      </c>
      <c r="G120" s="1" t="str">
        <f>INDEX(Tabela_glavno[Mešanica 19 02 08*],MATCH(Tabela_kontrola_FAW_aktivne[[#This Row],[Klasifikacija]],Tabela_glavno[Klasifikacija],0))</f>
        <v>NE</v>
      </c>
      <c r="H120" s="1" t="str">
        <f>IFERROR(INDEX(Tabela_FAW_aktivne[Klasifikacija],MATCH(Tabela_kontrola_FAW_aktivne[[#This Row],[Klasifikacija]],Tabela_FAW_aktivne[Klasifikacija],0)),"NE")</f>
        <v>NE</v>
      </c>
    </row>
    <row r="121" spans="1:8" hidden="1" x14ac:dyDescent="0.25">
      <c r="A121" t="s">
        <v>327</v>
      </c>
      <c r="B121" t="str">
        <f>INDEX(Tabela_seznam_klasifikacij[Naziv odpadka],MATCH(Tabela_kontrola_FAW_aktivne[[#This Row],[Klasifikacija]],Tabela_seznam_klasifikacij[Klasifikacijska številka],0))</f>
        <v>Drugi katrani</v>
      </c>
      <c r="C121" t="str">
        <f>IFERROR(INDEX(Tabela_FAW[NAZIV2],MATCH(Tabela_kontrola_FAW_aktivne[[#This Row],[Klasifikacija]],Tabela_FAW[Klasifikacija],0)),"NE")</f>
        <v>NE</v>
      </c>
      <c r="D121" t="str">
        <f>LEFT(INDEX(Tabela_glavno[Dovoljen prevzem],MATCH(Tabela_kontrola_FAW_aktivne[[#This Row],[Klasifikacija]],Tabela_glavno[Klasifikacija],0)),2)</f>
        <v>DA</v>
      </c>
      <c r="E121" t="str">
        <f>INDEX(Tabela_glavno[Odstranjevanje],MATCH(Tabela_kontrola_FAW_aktivne[[#This Row],[Klasifikacija]],Tabela_glavno[Klasifikacija],0))</f>
        <v/>
      </c>
      <c r="F121" s="1" t="str">
        <f>_xlfn.TEXTJOIN(" - ",TRUE,INDEX(Tabela_glavno[Mešanica 19 02 04*],MATCH(Tabela_kontrola_FAW_aktivne[[#This Row],[Klasifikacija]],Tabela_glavno[Klasifikacija],0)),INDEX(Tabela_glavno[Izvoz 19 02 04*],MATCH(Tabela_kontrola_FAW_aktivne[[#This Row],[Klasifikacija]],Tabela_glavno[Klasifikacija],0)))</f>
        <v>NE</v>
      </c>
      <c r="G121" s="1" t="str">
        <f>INDEX(Tabela_glavno[Mešanica 19 02 08*],MATCH(Tabela_kontrola_FAW_aktivne[[#This Row],[Klasifikacija]],Tabela_glavno[Klasifikacija],0))</f>
        <v>NE</v>
      </c>
      <c r="H121" s="1" t="str">
        <f>IFERROR(INDEX(Tabela_FAW_aktivne[Klasifikacija],MATCH(Tabela_kontrola_FAW_aktivne[[#This Row],[Klasifikacija]],Tabela_FAW_aktivne[Klasifikacija],0)),"NE")</f>
        <v>NE</v>
      </c>
    </row>
    <row r="122" spans="1:8" hidden="1" x14ac:dyDescent="0.25">
      <c r="A122" t="s">
        <v>328</v>
      </c>
      <c r="B122" t="str">
        <f>INDEX(Tabela_seznam_klasifikacij[Naziv odpadka],MATCH(Tabela_kontrola_FAW_aktivne[[#This Row],[Klasifikacija]],Tabela_seznam_klasifikacij[Klasifikacijska številka],0))</f>
        <v>Odpadki iz hladilnih kolon</v>
      </c>
      <c r="C122" t="str">
        <f>IFERROR(INDEX(Tabela_FAW[NAZIV2],MATCH(Tabela_kontrola_FAW_aktivne[[#This Row],[Klasifikacija]],Tabela_FAW[Klasifikacija],0)),"NE")</f>
        <v>NE</v>
      </c>
      <c r="D122" t="str">
        <f>LEFT(INDEX(Tabela_glavno[Dovoljen prevzem],MATCH(Tabela_kontrola_FAW_aktivne[[#This Row],[Klasifikacija]],Tabela_glavno[Klasifikacija],0)),2)</f>
        <v>DA</v>
      </c>
      <c r="E122" t="str">
        <f>INDEX(Tabela_glavno[Odstranjevanje],MATCH(Tabela_kontrola_FAW_aktivne[[#This Row],[Klasifikacija]],Tabela_glavno[Klasifikacija],0))</f>
        <v/>
      </c>
      <c r="F122" s="1" t="str">
        <f>_xlfn.TEXTJOIN(" - ",TRUE,INDEX(Tabela_glavno[Mešanica 19 02 04*],MATCH(Tabela_kontrola_FAW_aktivne[[#This Row],[Klasifikacija]],Tabela_glavno[Klasifikacija],0)),INDEX(Tabela_glavno[Izvoz 19 02 04*],MATCH(Tabela_kontrola_FAW_aktivne[[#This Row],[Klasifikacija]],Tabela_glavno[Klasifikacija],0)))</f>
        <v>NE</v>
      </c>
      <c r="G122" s="1" t="str">
        <f>INDEX(Tabela_glavno[Mešanica 19 02 08*],MATCH(Tabela_kontrola_FAW_aktivne[[#This Row],[Klasifikacija]],Tabela_glavno[Klasifikacija],0))</f>
        <v>NE</v>
      </c>
      <c r="H122" s="1" t="str">
        <f>IFERROR(INDEX(Tabela_FAW_aktivne[Klasifikacija],MATCH(Tabela_kontrola_FAW_aktivne[[#This Row],[Klasifikacija]],Tabela_FAW_aktivne[Klasifikacija],0)),"NE")</f>
        <v>NE</v>
      </c>
    </row>
    <row r="123" spans="1:8" hidden="1" x14ac:dyDescent="0.25">
      <c r="A123" t="s">
        <v>1212</v>
      </c>
      <c r="B123" t="str">
        <f>INDEX(Tabela_seznam_klasifikacij[Naziv odpadka],MATCH(Tabela_kontrola_FAW_aktivne[[#This Row],[Klasifikacija]],Tabela_seznam_klasifikacij[Klasifikacijska številka],0))</f>
        <v>Drugi tovrstni odpadki</v>
      </c>
      <c r="C123" t="str">
        <f>IFERROR(INDEX(Tabela_FAW[NAZIV2],MATCH(Tabela_kontrola_FAW_aktivne[[#This Row],[Klasifikacija]],Tabela_FAW[Klasifikacija],0)),"NE")</f>
        <v>NE</v>
      </c>
      <c r="D123" t="str">
        <f>LEFT(INDEX(Tabela_glavno[Dovoljen prevzem],MATCH(Tabela_kontrola_FAW_aktivne[[#This Row],[Klasifikacija]],Tabela_glavno[Klasifikacija],0)),2)</f>
        <v>DA</v>
      </c>
      <c r="E123" t="str">
        <f>INDEX(Tabela_glavno[Odstranjevanje],MATCH(Tabela_kontrola_FAW_aktivne[[#This Row],[Klasifikacija]],Tabela_glavno[Klasifikacija],0))</f>
        <v/>
      </c>
      <c r="F123" s="1" t="str">
        <f>_xlfn.TEXTJOIN(" - ",TRUE,INDEX(Tabela_glavno[Mešanica 19 02 04*],MATCH(Tabela_kontrola_FAW_aktivne[[#This Row],[Klasifikacija]],Tabela_glavno[Klasifikacija],0)),INDEX(Tabela_glavno[Izvoz 19 02 04*],MATCH(Tabela_kontrola_FAW_aktivne[[#This Row],[Klasifikacija]],Tabela_glavno[Klasifikacija],0)))</f>
        <v>NE</v>
      </c>
      <c r="G123" s="1" t="str">
        <f>INDEX(Tabela_glavno[Mešanica 19 02 08*],MATCH(Tabela_kontrola_FAW_aktivne[[#This Row],[Klasifikacija]],Tabela_glavno[Klasifikacija],0))</f>
        <v>NE</v>
      </c>
      <c r="H123" s="1" t="str">
        <f>IFERROR(INDEX(Tabela_FAW_aktivne[Klasifikacija],MATCH(Tabela_kontrola_FAW_aktivne[[#This Row],[Klasifikacija]],Tabela_FAW_aktivne[Klasifikacija],0)),"NE")</f>
        <v>NE</v>
      </c>
    </row>
    <row r="124" spans="1:8" hidden="1" x14ac:dyDescent="0.25">
      <c r="A124" t="s">
        <v>333</v>
      </c>
      <c r="B124" t="str">
        <f>INDEX(Tabela_seznam_klasifikacij[Naziv odpadka],MATCH(Tabela_kontrola_FAW_aktivne[[#This Row],[Klasifikacija]],Tabela_seznam_klasifikacij[Klasifikacijska številka],0))</f>
        <v>Odpadki, ki vsebujejo živo srebro</v>
      </c>
      <c r="C124" t="str">
        <f>IFERROR(INDEX(Tabela_FAW[NAZIV2],MATCH(Tabela_kontrola_FAW_aktivne[[#This Row],[Klasifikacija]],Tabela_FAW[Klasifikacija],0)),"NE")</f>
        <v>NE</v>
      </c>
      <c r="D124" t="str">
        <f>LEFT(INDEX(Tabela_glavno[Dovoljen prevzem],MATCH(Tabela_kontrola_FAW_aktivne[[#This Row],[Klasifikacija]],Tabela_glavno[Klasifikacija],0)),2)</f>
        <v>DA</v>
      </c>
      <c r="E124" t="str">
        <f>INDEX(Tabela_glavno[Odstranjevanje],MATCH(Tabela_kontrola_FAW_aktivne[[#This Row],[Klasifikacija]],Tabela_glavno[Klasifikacija],0))</f>
        <v/>
      </c>
      <c r="F124" s="1" t="str">
        <f>_xlfn.TEXTJOIN(" - ",TRUE,INDEX(Tabela_glavno[Mešanica 19 02 04*],MATCH(Tabela_kontrola_FAW_aktivne[[#This Row],[Klasifikacija]],Tabela_glavno[Klasifikacija],0)),INDEX(Tabela_glavno[Izvoz 19 02 04*],MATCH(Tabela_kontrola_FAW_aktivne[[#This Row],[Klasifikacija]],Tabela_glavno[Klasifikacija],0)))</f>
        <v>NE</v>
      </c>
      <c r="G124" s="1" t="str">
        <f>INDEX(Tabela_glavno[Mešanica 19 02 08*],MATCH(Tabela_kontrola_FAW_aktivne[[#This Row],[Klasifikacija]],Tabela_glavno[Klasifikacija],0))</f>
        <v>NE</v>
      </c>
      <c r="H124" s="1" t="str">
        <f>IFERROR(INDEX(Tabela_FAW_aktivne[Klasifikacija],MATCH(Tabela_kontrola_FAW_aktivne[[#This Row],[Klasifikacija]],Tabela_FAW_aktivne[Klasifikacija],0)),"NE")</f>
        <v>NE</v>
      </c>
    </row>
    <row r="125" spans="1:8" hidden="1" x14ac:dyDescent="0.25">
      <c r="A125" t="s">
        <v>334</v>
      </c>
      <c r="B125" t="str">
        <f>INDEX(Tabela_seznam_klasifikacij[Naziv odpadka],MATCH(Tabela_kontrola_FAW_aktivne[[#This Row],[Klasifikacija]],Tabela_seznam_klasifikacij[Klasifikacijska številka],0))</f>
        <v>Odpadki, ki vsebujejo žveplo</v>
      </c>
      <c r="C125" t="str">
        <f>IFERROR(INDEX(Tabela_FAW[NAZIV2],MATCH(Tabela_kontrola_FAW_aktivne[[#This Row],[Klasifikacija]],Tabela_FAW[Klasifikacija],0)),"NE")</f>
        <v>NE</v>
      </c>
      <c r="D125" t="str">
        <f>LEFT(INDEX(Tabela_glavno[Dovoljen prevzem],MATCH(Tabela_kontrola_FAW_aktivne[[#This Row],[Klasifikacija]],Tabela_glavno[Klasifikacija],0)),2)</f>
        <v>DA</v>
      </c>
      <c r="E125" t="str">
        <f>INDEX(Tabela_glavno[Odstranjevanje],MATCH(Tabela_kontrola_FAW_aktivne[[#This Row],[Klasifikacija]],Tabela_glavno[Klasifikacija],0))</f>
        <v/>
      </c>
      <c r="F125" s="1" t="str">
        <f>_xlfn.TEXTJOIN(" - ",TRUE,INDEX(Tabela_glavno[Mešanica 19 02 04*],MATCH(Tabela_kontrola_FAW_aktivne[[#This Row],[Klasifikacija]],Tabela_glavno[Klasifikacija],0)),INDEX(Tabela_glavno[Izvoz 19 02 04*],MATCH(Tabela_kontrola_FAW_aktivne[[#This Row],[Klasifikacija]],Tabela_glavno[Klasifikacija],0)))</f>
        <v>NE</v>
      </c>
      <c r="G125" s="1" t="str">
        <f>INDEX(Tabela_glavno[Mešanica 19 02 08*],MATCH(Tabela_kontrola_FAW_aktivne[[#This Row],[Klasifikacija]],Tabela_glavno[Klasifikacija],0))</f>
        <v>NE</v>
      </c>
      <c r="H125" s="1" t="str">
        <f>IFERROR(INDEX(Tabela_FAW_aktivne[Klasifikacija],MATCH(Tabela_kontrola_FAW_aktivne[[#This Row],[Klasifikacija]],Tabela_FAW_aktivne[Klasifikacija],0)),"NE")</f>
        <v>NE</v>
      </c>
    </row>
    <row r="126" spans="1:8" hidden="1" x14ac:dyDescent="0.25">
      <c r="A126" t="s">
        <v>335</v>
      </c>
      <c r="B126" t="str">
        <f>INDEX(Tabela_seznam_klasifikacij[Naziv odpadka],MATCH(Tabela_kontrola_FAW_aktivne[[#This Row],[Klasifikacija]],Tabela_seznam_klasifikacij[Klasifikacijska številka],0))</f>
        <v>Drugi tovrstni odpadki</v>
      </c>
      <c r="C126" t="str">
        <f>IFERROR(INDEX(Tabela_FAW[NAZIV2],MATCH(Tabela_kontrola_FAW_aktivne[[#This Row],[Klasifikacija]],Tabela_FAW[Klasifikacija],0)),"NE")</f>
        <v>NE</v>
      </c>
      <c r="D126" t="str">
        <f>LEFT(INDEX(Tabela_glavno[Dovoljen prevzem],MATCH(Tabela_kontrola_FAW_aktivne[[#This Row],[Klasifikacija]],Tabela_glavno[Klasifikacija],0)),2)</f>
        <v>DA</v>
      </c>
      <c r="E126" t="str">
        <f>INDEX(Tabela_glavno[Odstranjevanje],MATCH(Tabela_kontrola_FAW_aktivne[[#This Row],[Klasifikacija]],Tabela_glavno[Klasifikacija],0))</f>
        <v/>
      </c>
      <c r="F126" s="1" t="str">
        <f>_xlfn.TEXTJOIN(" - ",TRUE,INDEX(Tabela_glavno[Mešanica 19 02 04*],MATCH(Tabela_kontrola_FAW_aktivne[[#This Row],[Klasifikacija]],Tabela_glavno[Klasifikacija],0)),INDEX(Tabela_glavno[Izvoz 19 02 04*],MATCH(Tabela_kontrola_FAW_aktivne[[#This Row],[Klasifikacija]],Tabela_glavno[Klasifikacija],0)))</f>
        <v>NE</v>
      </c>
      <c r="G126" s="1" t="str">
        <f>INDEX(Tabela_glavno[Mešanica 19 02 08*],MATCH(Tabela_kontrola_FAW_aktivne[[#This Row],[Klasifikacija]],Tabela_glavno[Klasifikacija],0))</f>
        <v>NE</v>
      </c>
      <c r="H126" s="1" t="str">
        <f>IFERROR(INDEX(Tabela_FAW_aktivne[Klasifikacija],MATCH(Tabela_kontrola_FAW_aktivne[[#This Row],[Klasifikacija]],Tabela_FAW_aktivne[Klasifikacija],0)),"NE")</f>
        <v>NE</v>
      </c>
    </row>
    <row r="127" spans="1:8" hidden="1" x14ac:dyDescent="0.25">
      <c r="A127" t="s">
        <v>336</v>
      </c>
      <c r="B127" t="str">
        <f>INDEX(Tabela_seznam_klasifikacij[Naziv odpadka],MATCH(Tabela_kontrola_FAW_aktivne[[#This Row],[Klasifikacija]],Tabela_seznam_klasifikacij[Klasifikacijska številka],0))</f>
        <v>Žveplova in žveplasta kislina</v>
      </c>
      <c r="C127" t="str">
        <f>IFERROR(INDEX(Tabela_FAW[NAZIV2],MATCH(Tabela_kontrola_FAW_aktivne[[#This Row],[Klasifikacija]],Tabela_FAW[Klasifikacija],0)),"NE")</f>
        <v>ADR:UN 1832, r.8 /EKOLOGIJA</v>
      </c>
      <c r="D127" t="str">
        <f>LEFT(INDEX(Tabela_glavno[Dovoljen prevzem],MATCH(Tabela_kontrola_FAW_aktivne[[#This Row],[Klasifikacija]],Tabela_glavno[Klasifikacija],0)),2)</f>
        <v>DA</v>
      </c>
      <c r="E127" t="str">
        <f>INDEX(Tabela_glavno[Odstranjevanje],MATCH(Tabela_kontrola_FAW_aktivne[[#This Row],[Klasifikacija]],Tabela_glavno[Klasifikacija],0))</f>
        <v/>
      </c>
      <c r="F127" s="1" t="str">
        <f>_xlfn.TEXTJOIN(" - ",TRUE,INDEX(Tabela_glavno[Mešanica 19 02 04*],MATCH(Tabela_kontrola_FAW_aktivne[[#This Row],[Klasifikacija]],Tabela_glavno[Klasifikacija],0)),INDEX(Tabela_glavno[Izvoz 19 02 04*],MATCH(Tabela_kontrola_FAW_aktivne[[#This Row],[Klasifikacija]],Tabela_glavno[Klasifikacija],0)))</f>
        <v>NE</v>
      </c>
      <c r="G127" s="1" t="str">
        <f>INDEX(Tabela_glavno[Mešanica 19 02 08*],MATCH(Tabela_kontrola_FAW_aktivne[[#This Row],[Klasifikacija]],Tabela_glavno[Klasifikacija],0))</f>
        <v>NE</v>
      </c>
      <c r="H127" s="1" t="str">
        <f>IFERROR(INDEX(Tabela_FAW_aktivne[Klasifikacija],MATCH(Tabela_kontrola_FAW_aktivne[[#This Row],[Klasifikacija]],Tabela_FAW_aktivne[Klasifikacija],0)),"NE")</f>
        <v>NE</v>
      </c>
    </row>
    <row r="128" spans="1:8" ht="30" customHeight="1" x14ac:dyDescent="0.25">
      <c r="A128" t="s">
        <v>337</v>
      </c>
      <c r="B128" t="str">
        <f>INDEX(Tabela_seznam_klasifikacij[Naziv odpadka],MATCH(Tabela_kontrola_FAW_aktivne[[#This Row],[Klasifikacija]],Tabela_seznam_klasifikacij[Klasifikacijska številka],0))</f>
        <v>Klorovodikova kislina</v>
      </c>
      <c r="C128" t="str">
        <f>IFERROR(INDEX(Tabela_FAW[NAZIV2],MATCH(Tabela_kontrola_FAW_aktivne[[#This Row],[Klasifikacija]],Tabela_FAW[Klasifikacija],0)),"NE")</f>
        <v>ADR: DA-sproti pred prevzemom/EKOLOGIJA</v>
      </c>
      <c r="D128" t="str">
        <f>LEFT(INDEX(Tabela_glavno[Dovoljen prevzem],MATCH(Tabela_kontrola_FAW_aktivne[[#This Row],[Klasifikacija]],Tabela_glavno[Klasifikacija],0)),2)</f>
        <v>DA</v>
      </c>
      <c r="E128" t="str">
        <f>INDEX(Tabela_glavno[Odstranjevanje],MATCH(Tabela_kontrola_FAW_aktivne[[#This Row],[Klasifikacija]],Tabela_glavno[Klasifikacija],0))</f>
        <v>Ekologija</v>
      </c>
      <c r="F128" s="1" t="str">
        <f>_xlfn.TEXTJOIN(" - ",TRUE,INDEX(Tabela_glavno[Mešanica 19 02 04*],MATCH(Tabela_kontrola_FAW_aktivne[[#This Row],[Klasifikacija]],Tabela_glavno[Klasifikacija],0)),INDEX(Tabela_glavno[Izvoz 19 02 04*],MATCH(Tabela_kontrola_FAW_aktivne[[#This Row],[Klasifikacija]],Tabela_glavno[Klasifikacija],0)))</f>
        <v>NE</v>
      </c>
      <c r="G128" s="1" t="str">
        <f>INDEX(Tabela_glavno[Mešanica 19 02 08*],MATCH(Tabela_kontrola_FAW_aktivne[[#This Row],[Klasifikacija]],Tabela_glavno[Klasifikacija],0))</f>
        <v>NE</v>
      </c>
      <c r="H128" s="1" t="str">
        <f>IFERROR(INDEX(Tabela_FAW_aktivne[Klasifikacija],MATCH(Tabela_kontrola_FAW_aktivne[[#This Row],[Klasifikacija]],Tabela_FAW_aktivne[Klasifikacija],0)),"NE")</f>
        <v>06 01 02*</v>
      </c>
    </row>
    <row r="129" spans="1:8" hidden="1" x14ac:dyDescent="0.25">
      <c r="A129" t="s">
        <v>338</v>
      </c>
      <c r="B129" t="str">
        <f>INDEX(Tabela_seznam_klasifikacij[Naziv odpadka],MATCH(Tabela_kontrola_FAW_aktivne[[#This Row],[Klasifikacija]],Tabela_seznam_klasifikacij[Klasifikacijska številka],0))</f>
        <v>Fluorovodikova kislina</v>
      </c>
      <c r="C129">
        <f>IFERROR(INDEX(Tabela_FAW[NAZIV2],MATCH(Tabela_kontrola_FAW_aktivne[[#This Row],[Klasifikacija]],Tabela_FAW[Klasifikacija],0)),"NE")</f>
        <v>0</v>
      </c>
      <c r="D129" t="str">
        <f>LEFT(INDEX(Tabela_glavno[Dovoljen prevzem],MATCH(Tabela_kontrola_FAW_aktivne[[#This Row],[Klasifikacija]],Tabela_glavno[Klasifikacija],0)),2)</f>
        <v>DA</v>
      </c>
      <c r="E129" t="str">
        <f>INDEX(Tabela_glavno[Odstranjevanje],MATCH(Tabela_kontrola_FAW_aktivne[[#This Row],[Klasifikacija]],Tabela_glavno[Klasifikacija],0))</f>
        <v/>
      </c>
      <c r="F129" s="1" t="str">
        <f>_xlfn.TEXTJOIN(" - ",TRUE,INDEX(Tabela_glavno[Mešanica 19 02 04*],MATCH(Tabela_kontrola_FAW_aktivne[[#This Row],[Klasifikacija]],Tabela_glavno[Klasifikacija],0)),INDEX(Tabela_glavno[Izvoz 19 02 04*],MATCH(Tabela_kontrola_FAW_aktivne[[#This Row],[Klasifikacija]],Tabela_glavno[Klasifikacija],0)))</f>
        <v>NE</v>
      </c>
      <c r="G129" s="1" t="str">
        <f>INDEX(Tabela_glavno[Mešanica 19 02 08*],MATCH(Tabela_kontrola_FAW_aktivne[[#This Row],[Klasifikacija]],Tabela_glavno[Klasifikacija],0))</f>
        <v>NE</v>
      </c>
      <c r="H129" s="1" t="str">
        <f>IFERROR(INDEX(Tabela_FAW_aktivne[Klasifikacija],MATCH(Tabela_kontrola_FAW_aktivne[[#This Row],[Klasifikacija]],Tabela_FAW_aktivne[Klasifikacija],0)),"NE")</f>
        <v>NE</v>
      </c>
    </row>
    <row r="130" spans="1:8" hidden="1" x14ac:dyDescent="0.25">
      <c r="A130" t="s">
        <v>339</v>
      </c>
      <c r="B130" t="str">
        <f>INDEX(Tabela_seznam_klasifikacij[Naziv odpadka],MATCH(Tabela_kontrola_FAW_aktivne[[#This Row],[Klasifikacija]],Tabela_seznam_klasifikacij[Klasifikacijska številka],0))</f>
        <v>Fosforjeva in fosforasta kislina</v>
      </c>
      <c r="C130" t="str">
        <f>IFERROR(INDEX(Tabela_FAW[NAZIV2],MATCH(Tabela_kontrola_FAW_aktivne[[#This Row],[Klasifikacija]],Tabela_FAW[Klasifikacija],0)),"NE")</f>
        <v>EKOLOGIJA</v>
      </c>
      <c r="D130" t="str">
        <f>LEFT(INDEX(Tabela_glavno[Dovoljen prevzem],MATCH(Tabela_kontrola_FAW_aktivne[[#This Row],[Klasifikacija]],Tabela_glavno[Klasifikacija],0)),2)</f>
        <v>DA</v>
      </c>
      <c r="E130" t="str">
        <f>INDEX(Tabela_glavno[Odstranjevanje],MATCH(Tabela_kontrola_FAW_aktivne[[#This Row],[Klasifikacija]],Tabela_glavno[Klasifikacija],0))</f>
        <v/>
      </c>
      <c r="F130" s="1" t="str">
        <f>_xlfn.TEXTJOIN(" - ",TRUE,INDEX(Tabela_glavno[Mešanica 19 02 04*],MATCH(Tabela_kontrola_FAW_aktivne[[#This Row],[Klasifikacija]],Tabela_glavno[Klasifikacija],0)),INDEX(Tabela_glavno[Izvoz 19 02 04*],MATCH(Tabela_kontrola_FAW_aktivne[[#This Row],[Klasifikacija]],Tabela_glavno[Klasifikacija],0)))</f>
        <v>NE</v>
      </c>
      <c r="G130" s="1" t="str">
        <f>INDEX(Tabela_glavno[Mešanica 19 02 08*],MATCH(Tabela_kontrola_FAW_aktivne[[#This Row],[Klasifikacija]],Tabela_glavno[Klasifikacija],0))</f>
        <v>NE</v>
      </c>
      <c r="H130" s="1" t="str">
        <f>IFERROR(INDEX(Tabela_FAW_aktivne[Klasifikacija],MATCH(Tabela_kontrola_FAW_aktivne[[#This Row],[Klasifikacija]],Tabela_FAW_aktivne[Klasifikacija],0)),"NE")</f>
        <v>NE</v>
      </c>
    </row>
    <row r="131" spans="1:8" hidden="1" x14ac:dyDescent="0.25">
      <c r="A131" t="s">
        <v>340</v>
      </c>
      <c r="B131" t="str">
        <f>INDEX(Tabela_seznam_klasifikacij[Naziv odpadka],MATCH(Tabela_kontrola_FAW_aktivne[[#This Row],[Klasifikacija]],Tabela_seznam_klasifikacij[Klasifikacijska številka],0))</f>
        <v>Dušikova in dušikasta kislina</v>
      </c>
      <c r="C131" t="str">
        <f>IFERROR(INDEX(Tabela_FAW[NAZIV2],MATCH(Tabela_kontrola_FAW_aktivne[[#This Row],[Klasifikacija]],Tabela_FAW[Klasifikacija],0)),"NE")</f>
        <v>ADR:UN 2031, r.8/Sauberm. P</v>
      </c>
      <c r="D131" t="str">
        <f>LEFT(INDEX(Tabela_glavno[Dovoljen prevzem],MATCH(Tabela_kontrola_FAW_aktivne[[#This Row],[Klasifikacija]],Tabela_glavno[Klasifikacija],0)),2)</f>
        <v>DA</v>
      </c>
      <c r="E131" t="str">
        <f>INDEX(Tabela_glavno[Odstranjevanje],MATCH(Tabela_kontrola_FAW_aktivne[[#This Row],[Klasifikacija]],Tabela_glavno[Klasifikacija],0))</f>
        <v/>
      </c>
      <c r="F131" s="1" t="str">
        <f>_xlfn.TEXTJOIN(" - ",TRUE,INDEX(Tabela_glavno[Mešanica 19 02 04*],MATCH(Tabela_kontrola_FAW_aktivne[[#This Row],[Klasifikacija]],Tabela_glavno[Klasifikacija],0)),INDEX(Tabela_glavno[Izvoz 19 02 04*],MATCH(Tabela_kontrola_FAW_aktivne[[#This Row],[Klasifikacija]],Tabela_glavno[Klasifikacija],0)))</f>
        <v>NE</v>
      </c>
      <c r="G131" s="1" t="str">
        <f>INDEX(Tabela_glavno[Mešanica 19 02 08*],MATCH(Tabela_kontrola_FAW_aktivne[[#This Row],[Klasifikacija]],Tabela_glavno[Klasifikacija],0))</f>
        <v>NE</v>
      </c>
      <c r="H131" s="1" t="str">
        <f>IFERROR(INDEX(Tabela_FAW_aktivne[Klasifikacija],MATCH(Tabela_kontrola_FAW_aktivne[[#This Row],[Klasifikacija]],Tabela_FAW_aktivne[Klasifikacija],0)),"NE")</f>
        <v>NE</v>
      </c>
    </row>
    <row r="132" spans="1:8" ht="30" customHeight="1" x14ac:dyDescent="0.25">
      <c r="A132" t="s">
        <v>341</v>
      </c>
      <c r="B132" t="str">
        <f>INDEX(Tabela_seznam_klasifikacij[Naziv odpadka],MATCH(Tabela_kontrola_FAW_aktivne[[#This Row],[Klasifikacija]],Tabela_seznam_klasifikacij[Klasifikacijska številka],0))</f>
        <v>Druge kisline</v>
      </c>
      <c r="C132" t="str">
        <f>IFERROR(INDEX(Tabela_FAW[NAZIV2],MATCH(Tabela_kontrola_FAW_aktivne[[#This Row],[Klasifikacija]],Tabela_FAW[Klasifikacija],0)),"NE")</f>
        <v>ADR:UN 1760, r.8/ PINUS</v>
      </c>
      <c r="D132" t="str">
        <f>LEFT(INDEX(Tabela_glavno[Dovoljen prevzem],MATCH(Tabela_kontrola_FAW_aktivne[[#This Row],[Klasifikacija]],Tabela_glavno[Klasifikacija],0)),2)</f>
        <v>DA</v>
      </c>
      <c r="E132" t="str">
        <f>INDEX(Tabela_glavno[Odstranjevanje],MATCH(Tabela_kontrola_FAW_aktivne[[#This Row],[Klasifikacija]],Tabela_glavno[Klasifikacija],0))</f>
        <v>Ekologija, Kemis</v>
      </c>
      <c r="F132" s="1" t="str">
        <f>_xlfn.TEXTJOIN(" - ",TRUE,INDEX(Tabela_glavno[Mešanica 19 02 04*],MATCH(Tabela_kontrola_FAW_aktivne[[#This Row],[Klasifikacija]],Tabela_glavno[Klasifikacija],0)),INDEX(Tabela_glavno[Izvoz 19 02 04*],MATCH(Tabela_kontrola_FAW_aktivne[[#This Row],[Klasifikacija]],Tabela_glavno[Klasifikacija],0)))</f>
        <v>NE</v>
      </c>
      <c r="G132" s="1" t="str">
        <f>INDEX(Tabela_glavno[Mešanica 19 02 08*],MATCH(Tabela_kontrola_FAW_aktivne[[#This Row],[Klasifikacija]],Tabela_glavno[Klasifikacija],0))</f>
        <v>NE</v>
      </c>
      <c r="H132" s="1" t="str">
        <f>IFERROR(INDEX(Tabela_FAW_aktivne[Klasifikacija],MATCH(Tabela_kontrola_FAW_aktivne[[#This Row],[Klasifikacija]],Tabela_FAW_aktivne[Klasifikacija],0)),"NE")</f>
        <v>06 01 06*</v>
      </c>
    </row>
    <row r="133" spans="1:8" hidden="1" x14ac:dyDescent="0.25">
      <c r="A133" t="s">
        <v>342</v>
      </c>
      <c r="B133" t="str">
        <f>INDEX(Tabela_seznam_klasifikacij[Naziv odpadka],MATCH(Tabela_kontrola_FAW_aktivne[[#This Row],[Klasifikacija]],Tabela_seznam_klasifikacij[Klasifikacijska številka],0))</f>
        <v>Drugi tovrstni odpadki</v>
      </c>
      <c r="C133" t="str">
        <f>IFERROR(INDEX(Tabela_FAW[NAZIV2],MATCH(Tabela_kontrola_FAW_aktivne[[#This Row],[Klasifikacija]],Tabela_FAW[Klasifikacija],0)),"NE")</f>
        <v>NE</v>
      </c>
      <c r="D133" t="str">
        <f>LEFT(INDEX(Tabela_glavno[Dovoljen prevzem],MATCH(Tabela_kontrola_FAW_aktivne[[#This Row],[Klasifikacija]],Tabela_glavno[Klasifikacija],0)),2)</f>
        <v>DA</v>
      </c>
      <c r="E133" t="str">
        <f>INDEX(Tabela_glavno[Odstranjevanje],MATCH(Tabela_kontrola_FAW_aktivne[[#This Row],[Klasifikacija]],Tabela_glavno[Klasifikacija],0))</f>
        <v/>
      </c>
      <c r="F133" s="1" t="str">
        <f>_xlfn.TEXTJOIN(" - ",TRUE,INDEX(Tabela_glavno[Mešanica 19 02 04*],MATCH(Tabela_kontrola_FAW_aktivne[[#This Row],[Klasifikacija]],Tabela_glavno[Klasifikacija],0)),INDEX(Tabela_glavno[Izvoz 19 02 04*],MATCH(Tabela_kontrola_FAW_aktivne[[#This Row],[Klasifikacija]],Tabela_glavno[Klasifikacija],0)))</f>
        <v>NE</v>
      </c>
      <c r="G133" s="1" t="str">
        <f>INDEX(Tabela_glavno[Mešanica 19 02 08*],MATCH(Tabela_kontrola_FAW_aktivne[[#This Row],[Klasifikacija]],Tabela_glavno[Klasifikacija],0))</f>
        <v>NE</v>
      </c>
      <c r="H133" s="1" t="str">
        <f>IFERROR(INDEX(Tabela_FAW_aktivne[Klasifikacija],MATCH(Tabela_kontrola_FAW_aktivne[[#This Row],[Klasifikacija]],Tabela_FAW_aktivne[Klasifikacija],0)),"NE")</f>
        <v>NE</v>
      </c>
    </row>
    <row r="134" spans="1:8" hidden="1" x14ac:dyDescent="0.25">
      <c r="A134" t="s">
        <v>346</v>
      </c>
      <c r="B134" t="str">
        <f>INDEX(Tabela_seznam_klasifikacij[Naziv odpadka],MATCH(Tabela_kontrola_FAW_aktivne[[#This Row],[Klasifikacija]],Tabela_seznam_klasifikacij[Klasifikacijska številka],0))</f>
        <v>Kalcijev hidroksid</v>
      </c>
      <c r="C134">
        <f>IFERROR(INDEX(Tabela_FAW[NAZIV2],MATCH(Tabela_kontrola_FAW_aktivne[[#This Row],[Klasifikacija]],Tabela_FAW[Klasifikacija],0)),"NE")</f>
        <v>0</v>
      </c>
      <c r="D134" t="str">
        <f>LEFT(INDEX(Tabela_glavno[Dovoljen prevzem],MATCH(Tabela_kontrola_FAW_aktivne[[#This Row],[Klasifikacija]],Tabela_glavno[Klasifikacija],0)),2)</f>
        <v>DA</v>
      </c>
      <c r="E134" t="str">
        <f>INDEX(Tabela_glavno[Odstranjevanje],MATCH(Tabela_kontrola_FAW_aktivne[[#This Row],[Klasifikacija]],Tabela_glavno[Klasifikacija],0))</f>
        <v/>
      </c>
      <c r="F134" s="1" t="str">
        <f>_xlfn.TEXTJOIN(" - ",TRUE,INDEX(Tabela_glavno[Mešanica 19 02 04*],MATCH(Tabela_kontrola_FAW_aktivne[[#This Row],[Klasifikacija]],Tabela_glavno[Klasifikacija],0)),INDEX(Tabela_glavno[Izvoz 19 02 04*],MATCH(Tabela_kontrola_FAW_aktivne[[#This Row],[Klasifikacija]],Tabela_glavno[Klasifikacija],0)))</f>
        <v>NE</v>
      </c>
      <c r="G134" s="1" t="str">
        <f>INDEX(Tabela_glavno[Mešanica 19 02 08*],MATCH(Tabela_kontrola_FAW_aktivne[[#This Row],[Klasifikacija]],Tabela_glavno[Klasifikacija],0))</f>
        <v>NE</v>
      </c>
      <c r="H134" s="1" t="str">
        <f>IFERROR(INDEX(Tabela_FAW_aktivne[Klasifikacija],MATCH(Tabela_kontrola_FAW_aktivne[[#This Row],[Klasifikacija]],Tabela_FAW_aktivne[Klasifikacija],0)),"NE")</f>
        <v>NE</v>
      </c>
    </row>
    <row r="135" spans="1:8" ht="30" customHeight="1" x14ac:dyDescent="0.25">
      <c r="A135" t="s">
        <v>347</v>
      </c>
      <c r="B135" t="str">
        <f>INDEX(Tabela_seznam_klasifikacij[Naziv odpadka],MATCH(Tabela_kontrola_FAW_aktivne[[#This Row],[Klasifikacija]],Tabela_seznam_klasifikacij[Klasifikacijska številka],0))</f>
        <v>Amonijev hidroksid</v>
      </c>
      <c r="C135" t="str">
        <f>IFERROR(INDEX(Tabela_FAW[NAZIV2],MATCH(Tabela_kontrola_FAW_aktivne[[#This Row],[Klasifikacija]],Tabela_FAW[Klasifikacija],0)),"NE")</f>
        <v>NI ODSTRANJEVANJA</v>
      </c>
      <c r="D135" t="str">
        <f>LEFT(INDEX(Tabela_glavno[Dovoljen prevzem],MATCH(Tabela_kontrola_FAW_aktivne[[#This Row],[Klasifikacija]],Tabela_glavno[Klasifikacija],0)),2)</f>
        <v>DA</v>
      </c>
      <c r="E135" t="str">
        <f>INDEX(Tabela_glavno[Odstranjevanje],MATCH(Tabela_kontrola_FAW_aktivne[[#This Row],[Klasifikacija]],Tabela_glavno[Klasifikacija],0))</f>
        <v>Saubermacher</v>
      </c>
      <c r="F135" s="1" t="str">
        <f>_xlfn.TEXTJOIN(" - ",TRUE,INDEX(Tabela_glavno[Mešanica 19 02 04*],MATCH(Tabela_kontrola_FAW_aktivne[[#This Row],[Klasifikacija]],Tabela_glavno[Klasifikacija],0)),INDEX(Tabela_glavno[Izvoz 19 02 04*],MATCH(Tabela_kontrola_FAW_aktivne[[#This Row],[Klasifikacija]],Tabela_glavno[Klasifikacija],0)))</f>
        <v>NE</v>
      </c>
      <c r="G135" s="1" t="str">
        <f>INDEX(Tabela_glavno[Mešanica 19 02 08*],MATCH(Tabela_kontrola_FAW_aktivne[[#This Row],[Klasifikacija]],Tabela_glavno[Klasifikacija],0))</f>
        <v>NE</v>
      </c>
      <c r="H135" s="1" t="str">
        <f>IFERROR(INDEX(Tabela_FAW_aktivne[Klasifikacija],MATCH(Tabela_kontrola_FAW_aktivne[[#This Row],[Klasifikacija]],Tabela_FAW_aktivne[Klasifikacija],0)),"NE")</f>
        <v>06 02 03*</v>
      </c>
    </row>
    <row r="136" spans="1:8" hidden="1" x14ac:dyDescent="0.25">
      <c r="A136" t="s">
        <v>348</v>
      </c>
      <c r="B136" t="str">
        <f>INDEX(Tabela_seznam_klasifikacij[Naziv odpadka],MATCH(Tabela_kontrola_FAW_aktivne[[#This Row],[Klasifikacija]],Tabela_seznam_klasifikacij[Klasifikacijska številka],0))</f>
        <v>Natrijev in kalijev hidroksid</v>
      </c>
      <c r="C136" t="str">
        <f>IFERROR(INDEX(Tabela_FAW[NAZIV2],MATCH(Tabela_kontrola_FAW_aktivne[[#This Row],[Klasifikacija]],Tabela_FAW[Klasifikacija],0)),"NE")</f>
        <v>ADR:UN 1824, r.8/Ekologija</v>
      </c>
      <c r="D136" t="str">
        <f>LEFT(INDEX(Tabela_glavno[Dovoljen prevzem],MATCH(Tabela_kontrola_FAW_aktivne[[#This Row],[Klasifikacija]],Tabela_glavno[Klasifikacija],0)),2)</f>
        <v>DA</v>
      </c>
      <c r="E136" t="str">
        <f>INDEX(Tabela_glavno[Odstranjevanje],MATCH(Tabela_kontrola_FAW_aktivne[[#This Row],[Klasifikacija]],Tabela_glavno[Klasifikacija],0))</f>
        <v/>
      </c>
      <c r="F136" s="1" t="str">
        <f>_xlfn.TEXTJOIN(" - ",TRUE,INDEX(Tabela_glavno[Mešanica 19 02 04*],MATCH(Tabela_kontrola_FAW_aktivne[[#This Row],[Klasifikacija]],Tabela_glavno[Klasifikacija],0)),INDEX(Tabela_glavno[Izvoz 19 02 04*],MATCH(Tabela_kontrola_FAW_aktivne[[#This Row],[Klasifikacija]],Tabela_glavno[Klasifikacija],0)))</f>
        <v>NE</v>
      </c>
      <c r="G136" s="1" t="str">
        <f>INDEX(Tabela_glavno[Mešanica 19 02 08*],MATCH(Tabela_kontrola_FAW_aktivne[[#This Row],[Klasifikacija]],Tabela_glavno[Klasifikacija],0))</f>
        <v>NE</v>
      </c>
      <c r="H136" s="1" t="str">
        <f>IFERROR(INDEX(Tabela_FAW_aktivne[Klasifikacija],MATCH(Tabela_kontrola_FAW_aktivne[[#This Row],[Klasifikacija]],Tabela_FAW_aktivne[Klasifikacija],0)),"NE")</f>
        <v>NE</v>
      </c>
    </row>
    <row r="137" spans="1:8" ht="30" customHeight="1" x14ac:dyDescent="0.25">
      <c r="A137" t="s">
        <v>349</v>
      </c>
      <c r="B137" t="str">
        <f>INDEX(Tabela_seznam_klasifikacij[Naziv odpadka],MATCH(Tabela_kontrola_FAW_aktivne[[#This Row],[Klasifikacija]],Tabela_seznam_klasifikacij[Klasifikacijska številka],0))</f>
        <v>Drugi lugi</v>
      </c>
      <c r="C137" t="str">
        <f>IFERROR(INDEX(Tabela_FAW[NAZIV2],MATCH(Tabela_kontrola_FAW_aktivne[[#This Row],[Klasifikacija]],Tabela_FAW[Klasifikacija],0)),"NE")</f>
        <v>ADR:UN 1719, r.8/Ekologija</v>
      </c>
      <c r="D137" t="str">
        <f>LEFT(INDEX(Tabela_glavno[Dovoljen prevzem],MATCH(Tabela_kontrola_FAW_aktivne[[#This Row],[Klasifikacija]],Tabela_glavno[Klasifikacija],0)),2)</f>
        <v>DA</v>
      </c>
      <c r="E137" t="str">
        <f>INDEX(Tabela_glavno[Odstranjevanje],MATCH(Tabela_kontrola_FAW_aktivne[[#This Row],[Klasifikacija]],Tabela_glavno[Klasifikacija],0))</f>
        <v>Ekologija, Kemis</v>
      </c>
      <c r="F137" s="1" t="str">
        <f>_xlfn.TEXTJOIN(" - ",TRUE,INDEX(Tabela_glavno[Mešanica 19 02 04*],MATCH(Tabela_kontrola_FAW_aktivne[[#This Row],[Klasifikacija]],Tabela_glavno[Klasifikacija],0)),INDEX(Tabela_glavno[Izvoz 19 02 04*],MATCH(Tabela_kontrola_FAW_aktivne[[#This Row],[Klasifikacija]],Tabela_glavno[Klasifikacija],0)))</f>
        <v>NE</v>
      </c>
      <c r="G137" s="1" t="str">
        <f>INDEX(Tabela_glavno[Mešanica 19 02 08*],MATCH(Tabela_kontrola_FAW_aktivne[[#This Row],[Klasifikacija]],Tabela_glavno[Klasifikacija],0))</f>
        <v>NE</v>
      </c>
      <c r="H137" s="1" t="str">
        <f>IFERROR(INDEX(Tabela_FAW_aktivne[Klasifikacija],MATCH(Tabela_kontrola_FAW_aktivne[[#This Row],[Klasifikacija]],Tabela_FAW_aktivne[Klasifikacija],0)),"NE")</f>
        <v>06 02 05*</v>
      </c>
    </row>
    <row r="138" spans="1:8" hidden="1" x14ac:dyDescent="0.25">
      <c r="A138" t="s">
        <v>350</v>
      </c>
      <c r="B138" t="str">
        <f>INDEX(Tabela_seznam_klasifikacij[Naziv odpadka],MATCH(Tabela_kontrola_FAW_aktivne[[#This Row],[Klasifikacija]],Tabela_seznam_klasifikacij[Klasifikacijska številka],0))</f>
        <v>Drugi tovrstni odpadki</v>
      </c>
      <c r="C138" t="str">
        <f>IFERROR(INDEX(Tabela_FAW[NAZIV2],MATCH(Tabela_kontrola_FAW_aktivne[[#This Row],[Klasifikacija]],Tabela_FAW[Klasifikacija],0)),"NE")</f>
        <v>ADR: DA-sproti pred prevzemom/Sauberm. P</v>
      </c>
      <c r="D138" t="str">
        <f>LEFT(INDEX(Tabela_glavno[Dovoljen prevzem],MATCH(Tabela_kontrola_FAW_aktivne[[#This Row],[Klasifikacija]],Tabela_glavno[Klasifikacija],0)),2)</f>
        <v>DA</v>
      </c>
      <c r="E138" t="str">
        <f>INDEX(Tabela_glavno[Odstranjevanje],MATCH(Tabela_kontrola_FAW_aktivne[[#This Row],[Klasifikacija]],Tabela_glavno[Klasifikacija],0))</f>
        <v/>
      </c>
      <c r="F138" s="1" t="str">
        <f>_xlfn.TEXTJOIN(" - ",TRUE,INDEX(Tabela_glavno[Mešanica 19 02 04*],MATCH(Tabela_kontrola_FAW_aktivne[[#This Row],[Klasifikacija]],Tabela_glavno[Klasifikacija],0)),INDEX(Tabela_glavno[Izvoz 19 02 04*],MATCH(Tabela_kontrola_FAW_aktivne[[#This Row],[Klasifikacija]],Tabela_glavno[Klasifikacija],0)))</f>
        <v>NE</v>
      </c>
      <c r="G138" s="1" t="str">
        <f>INDEX(Tabela_glavno[Mešanica 19 02 08*],MATCH(Tabela_kontrola_FAW_aktivne[[#This Row],[Klasifikacija]],Tabela_glavno[Klasifikacija],0))</f>
        <v>NE</v>
      </c>
      <c r="H138" s="1" t="str">
        <f>IFERROR(INDEX(Tabela_FAW_aktivne[Klasifikacija],MATCH(Tabela_kontrola_FAW_aktivne[[#This Row],[Klasifikacija]],Tabela_FAW_aktivne[Klasifikacija],0)),"NE")</f>
        <v>NE</v>
      </c>
    </row>
    <row r="139" spans="1:8" ht="30" customHeight="1" x14ac:dyDescent="0.25">
      <c r="A139" t="s">
        <v>352</v>
      </c>
      <c r="B139" t="str">
        <f>INDEX(Tabela_seznam_klasifikacij[Naziv odpadka],MATCH(Tabela_kontrola_FAW_aktivne[[#This Row],[Klasifikacija]],Tabela_seznam_klasifikacij[Klasifikacijska številka],0))</f>
        <v>Trdne soli in raztopine, ki vsebujejo cianide</v>
      </c>
      <c r="C139" t="str">
        <f>IFERROR(INDEX(Tabela_FAW[NAZIV2],MATCH(Tabela_kontrola_FAW_aktivne[[#This Row],[Klasifikacija]],Tabela_FAW[Klasifikacija],0)),"NE")</f>
        <v>Ekologija</v>
      </c>
      <c r="D139" t="str">
        <f>LEFT(INDEX(Tabela_glavno[Dovoljen prevzem],MATCH(Tabela_kontrola_FAW_aktivne[[#This Row],[Klasifikacija]],Tabela_glavno[Klasifikacija],0)),2)</f>
        <v>DA</v>
      </c>
      <c r="E139" t="str">
        <f>INDEX(Tabela_glavno[Odstranjevanje],MATCH(Tabela_kontrola_FAW_aktivne[[#This Row],[Klasifikacija]],Tabela_glavno[Klasifikacija],0))</f>
        <v>Ekologija</v>
      </c>
      <c r="F139" s="1" t="str">
        <f>_xlfn.TEXTJOIN(" - ",TRUE,INDEX(Tabela_glavno[Mešanica 19 02 04*],MATCH(Tabela_kontrola_FAW_aktivne[[#This Row],[Klasifikacija]],Tabela_glavno[Klasifikacija],0)),INDEX(Tabela_glavno[Izvoz 19 02 04*],MATCH(Tabela_kontrola_FAW_aktivne[[#This Row],[Klasifikacija]],Tabela_glavno[Klasifikacija],0)))</f>
        <v>NE</v>
      </c>
      <c r="G139" s="1" t="str">
        <f>INDEX(Tabela_glavno[Mešanica 19 02 08*],MATCH(Tabela_kontrola_FAW_aktivne[[#This Row],[Klasifikacija]],Tabela_glavno[Klasifikacija],0))</f>
        <v>NE</v>
      </c>
      <c r="H139" s="1" t="str">
        <f>IFERROR(INDEX(Tabela_FAW_aktivne[Klasifikacija],MATCH(Tabela_kontrola_FAW_aktivne[[#This Row],[Klasifikacija]],Tabela_FAW_aktivne[Klasifikacija],0)),"NE")</f>
        <v>06 03 11*</v>
      </c>
    </row>
    <row r="140" spans="1:8" ht="30" customHeight="1" x14ac:dyDescent="0.25">
      <c r="A140" t="s">
        <v>353</v>
      </c>
      <c r="B140" t="str">
        <f>INDEX(Tabela_seznam_klasifikacij[Naziv odpadka],MATCH(Tabela_kontrola_FAW_aktivne[[#This Row],[Klasifikacija]],Tabela_seznam_klasifikacij[Klasifikacijska številka],0))</f>
        <v>Trdne soli in raztopine, ki vsebujejo težke kovine</v>
      </c>
      <c r="C140" t="str">
        <f>IFERROR(INDEX(Tabela_FAW[NAZIV2],MATCH(Tabela_kontrola_FAW_aktivne[[#This Row],[Klasifikacija]],Tabela_FAW[Klasifikacija],0)),"NE")</f>
        <v>ADR: DA-sproti pred prevzemom/EKOLOGIJA</v>
      </c>
      <c r="D140" t="str">
        <f>LEFT(INDEX(Tabela_glavno[Dovoljen prevzem],MATCH(Tabela_kontrola_FAW_aktivne[[#This Row],[Klasifikacija]],Tabela_glavno[Klasifikacija],0)),2)</f>
        <v>DA</v>
      </c>
      <c r="E140" t="str">
        <f>INDEX(Tabela_glavno[Odstranjevanje],MATCH(Tabela_kontrola_FAW_aktivne[[#This Row],[Klasifikacija]],Tabela_glavno[Klasifikacija],0))</f>
        <v>Ekologija</v>
      </c>
      <c r="F140" s="1" t="str">
        <f>_xlfn.TEXTJOIN(" - ",TRUE,INDEX(Tabela_glavno[Mešanica 19 02 04*],MATCH(Tabela_kontrola_FAW_aktivne[[#This Row],[Klasifikacija]],Tabela_glavno[Klasifikacija],0)),INDEX(Tabela_glavno[Izvoz 19 02 04*],MATCH(Tabela_kontrola_FAW_aktivne[[#This Row],[Klasifikacija]],Tabela_glavno[Klasifikacija],0)))</f>
        <v>NE</v>
      </c>
      <c r="G140" s="1" t="str">
        <f>INDEX(Tabela_glavno[Mešanica 19 02 08*],MATCH(Tabela_kontrola_FAW_aktivne[[#This Row],[Klasifikacija]],Tabela_glavno[Klasifikacija],0))</f>
        <v>NE</v>
      </c>
      <c r="H140" s="1" t="str">
        <f>IFERROR(INDEX(Tabela_FAW_aktivne[Klasifikacija],MATCH(Tabela_kontrola_FAW_aktivne[[#This Row],[Klasifikacija]],Tabela_FAW_aktivne[Klasifikacija],0)),"NE")</f>
        <v>06 03 13*</v>
      </c>
    </row>
    <row r="141" spans="1:8" hidden="1" x14ac:dyDescent="0.25">
      <c r="A141" t="s">
        <v>354</v>
      </c>
      <c r="B141" t="str">
        <f>INDEX(Tabela_seznam_klasifikacij[Naziv odpadka],MATCH(Tabela_kontrola_FAW_aktivne[[#This Row],[Klasifikacija]],Tabela_seznam_klasifikacij[Klasifikacijska številka],0))</f>
        <v>Druge trdne soli in raztopine, ki niso navedene pod 06 03 11 in 06 03 13</v>
      </c>
      <c r="C141" t="str">
        <f>IFERROR(INDEX(Tabela_FAW[NAZIV2],MATCH(Tabela_kontrola_FAW_aktivne[[#This Row],[Klasifikacija]],Tabela_FAW[Klasifikacija],0)),"NE")</f>
        <v>NE</v>
      </c>
      <c r="D141" t="str">
        <f>LEFT(INDEX(Tabela_glavno[Dovoljen prevzem],MATCH(Tabela_kontrola_FAW_aktivne[[#This Row],[Klasifikacija]],Tabela_glavno[Klasifikacija],0)),2)</f>
        <v>DA</v>
      </c>
      <c r="E141" t="str">
        <f>INDEX(Tabela_glavno[Odstranjevanje],MATCH(Tabela_kontrola_FAW_aktivne[[#This Row],[Klasifikacija]],Tabela_glavno[Klasifikacija],0))</f>
        <v/>
      </c>
      <c r="F141" s="1" t="str">
        <f>_xlfn.TEXTJOIN(" - ",TRUE,INDEX(Tabela_glavno[Mešanica 19 02 04*],MATCH(Tabela_kontrola_FAW_aktivne[[#This Row],[Klasifikacija]],Tabela_glavno[Klasifikacija],0)),INDEX(Tabela_glavno[Izvoz 19 02 04*],MATCH(Tabela_kontrola_FAW_aktivne[[#This Row],[Klasifikacija]],Tabela_glavno[Klasifikacija],0)))</f>
        <v>NE</v>
      </c>
      <c r="G141" s="1" t="str">
        <f>INDEX(Tabela_glavno[Mešanica 19 02 08*],MATCH(Tabela_kontrola_FAW_aktivne[[#This Row],[Klasifikacija]],Tabela_glavno[Klasifikacija],0))</f>
        <v>NE</v>
      </c>
      <c r="H141" s="1" t="str">
        <f>IFERROR(INDEX(Tabela_FAW_aktivne[Klasifikacija],MATCH(Tabela_kontrola_FAW_aktivne[[#This Row],[Klasifikacija]],Tabela_FAW_aktivne[Klasifikacija],0)),"NE")</f>
        <v>NE</v>
      </c>
    </row>
    <row r="142" spans="1:8" hidden="1" x14ac:dyDescent="0.25">
      <c r="A142" t="s">
        <v>355</v>
      </c>
      <c r="B142" t="str">
        <f>INDEX(Tabela_seznam_klasifikacij[Naziv odpadka],MATCH(Tabela_kontrola_FAW_aktivne[[#This Row],[Klasifikacija]],Tabela_seznam_klasifikacij[Klasifikacijska številka],0))</f>
        <v>Kovinski oksidi, ki vsebujejo težke kovine</v>
      </c>
      <c r="C142" t="str">
        <f>IFERROR(INDEX(Tabela_FAW[NAZIV2],MATCH(Tabela_kontrola_FAW_aktivne[[#This Row],[Klasifikacija]],Tabela_FAW[Klasifikacija],0)),"NE")</f>
        <v>NE</v>
      </c>
      <c r="D142" t="str">
        <f>LEFT(INDEX(Tabela_glavno[Dovoljen prevzem],MATCH(Tabela_kontrola_FAW_aktivne[[#This Row],[Klasifikacija]],Tabela_glavno[Klasifikacija],0)),2)</f>
        <v>DA</v>
      </c>
      <c r="E142" t="str">
        <f>INDEX(Tabela_glavno[Odstranjevanje],MATCH(Tabela_kontrola_FAW_aktivne[[#This Row],[Klasifikacija]],Tabela_glavno[Klasifikacija],0))</f>
        <v/>
      </c>
      <c r="F142" s="1" t="str">
        <f>_xlfn.TEXTJOIN(" - ",TRUE,INDEX(Tabela_glavno[Mešanica 19 02 04*],MATCH(Tabela_kontrola_FAW_aktivne[[#This Row],[Klasifikacija]],Tabela_glavno[Klasifikacija],0)),INDEX(Tabela_glavno[Izvoz 19 02 04*],MATCH(Tabela_kontrola_FAW_aktivne[[#This Row],[Klasifikacija]],Tabela_glavno[Klasifikacija],0)))</f>
        <v>NE</v>
      </c>
      <c r="G142" s="1" t="str">
        <f>INDEX(Tabela_glavno[Mešanica 19 02 08*],MATCH(Tabela_kontrola_FAW_aktivne[[#This Row],[Klasifikacija]],Tabela_glavno[Klasifikacija],0))</f>
        <v>NE</v>
      </c>
      <c r="H142" s="1" t="str">
        <f>IFERROR(INDEX(Tabela_FAW_aktivne[Klasifikacija],MATCH(Tabela_kontrola_FAW_aktivne[[#This Row],[Klasifikacija]],Tabela_FAW_aktivne[Klasifikacija],0)),"NE")</f>
        <v>NE</v>
      </c>
    </row>
    <row r="143" spans="1:8" hidden="1" x14ac:dyDescent="0.25">
      <c r="A143" t="s">
        <v>1213</v>
      </c>
      <c r="B143" t="str">
        <f>INDEX(Tabela_seznam_klasifikacij[Naziv odpadka],MATCH(Tabela_kontrola_FAW_aktivne[[#This Row],[Klasifikacija]],Tabela_seznam_klasifikacij[Klasifikacijska številka],0))</f>
        <v>Drugi kovinski oksidi, ki niso navedeni pod 06 03 15</v>
      </c>
      <c r="C143" t="str">
        <f>IFERROR(INDEX(Tabela_FAW[NAZIV2],MATCH(Tabela_kontrola_FAW_aktivne[[#This Row],[Klasifikacija]],Tabela_FAW[Klasifikacija],0)),"NE")</f>
        <v>NE</v>
      </c>
      <c r="D143" t="str">
        <f>LEFT(INDEX(Tabela_glavno[Dovoljen prevzem],MATCH(Tabela_kontrola_FAW_aktivne[[#This Row],[Klasifikacija]],Tabela_glavno[Klasifikacija],0)),2)</f>
        <v>DA</v>
      </c>
      <c r="E143" t="str">
        <f>INDEX(Tabela_glavno[Odstranjevanje],MATCH(Tabela_kontrola_FAW_aktivne[[#This Row],[Klasifikacija]],Tabela_glavno[Klasifikacija],0))</f>
        <v/>
      </c>
      <c r="F143" s="1" t="str">
        <f>_xlfn.TEXTJOIN(" - ",TRUE,INDEX(Tabela_glavno[Mešanica 19 02 04*],MATCH(Tabela_kontrola_FAW_aktivne[[#This Row],[Klasifikacija]],Tabela_glavno[Klasifikacija],0)),INDEX(Tabela_glavno[Izvoz 19 02 04*],MATCH(Tabela_kontrola_FAW_aktivne[[#This Row],[Klasifikacija]],Tabela_glavno[Klasifikacija],0)))</f>
        <v>NE</v>
      </c>
      <c r="G143" s="1" t="str">
        <f>INDEX(Tabela_glavno[Mešanica 19 02 08*],MATCH(Tabela_kontrola_FAW_aktivne[[#This Row],[Klasifikacija]],Tabela_glavno[Klasifikacija],0))</f>
        <v>NE</v>
      </c>
      <c r="H143" s="1" t="str">
        <f>IFERROR(INDEX(Tabela_FAW_aktivne[Klasifikacija],MATCH(Tabela_kontrola_FAW_aktivne[[#This Row],[Klasifikacija]],Tabela_FAW_aktivne[Klasifikacija],0)),"NE")</f>
        <v>NE</v>
      </c>
    </row>
    <row r="144" spans="1:8" hidden="1" x14ac:dyDescent="0.25">
      <c r="A144" t="s">
        <v>356</v>
      </c>
      <c r="B144" t="str">
        <f>INDEX(Tabela_seznam_klasifikacij[Naziv odpadka],MATCH(Tabela_kontrola_FAW_aktivne[[#This Row],[Klasifikacija]],Tabela_seznam_klasifikacij[Klasifikacijska številka],0))</f>
        <v>Drugi tovrstni odpadki</v>
      </c>
      <c r="C144" t="str">
        <f>IFERROR(INDEX(Tabela_FAW[NAZIV2],MATCH(Tabela_kontrola_FAW_aktivne[[#This Row],[Klasifikacija]],Tabela_FAW[Klasifikacija],0)),"NE")</f>
        <v>NE</v>
      </c>
      <c r="D144" t="str">
        <f>LEFT(INDEX(Tabela_glavno[Dovoljen prevzem],MATCH(Tabela_kontrola_FAW_aktivne[[#This Row],[Klasifikacija]],Tabela_glavno[Klasifikacija],0)),2)</f>
        <v>DA</v>
      </c>
      <c r="E144" t="str">
        <f>INDEX(Tabela_glavno[Odstranjevanje],MATCH(Tabela_kontrola_FAW_aktivne[[#This Row],[Klasifikacija]],Tabela_glavno[Klasifikacija],0))</f>
        <v/>
      </c>
      <c r="F144" s="1" t="str">
        <f>_xlfn.TEXTJOIN(" - ",TRUE,INDEX(Tabela_glavno[Mešanica 19 02 04*],MATCH(Tabela_kontrola_FAW_aktivne[[#This Row],[Klasifikacija]],Tabela_glavno[Klasifikacija],0)),INDEX(Tabela_glavno[Izvoz 19 02 04*],MATCH(Tabela_kontrola_FAW_aktivne[[#This Row],[Klasifikacija]],Tabela_glavno[Klasifikacija],0)))</f>
        <v>NE</v>
      </c>
      <c r="G144" s="1" t="str">
        <f>INDEX(Tabela_glavno[Mešanica 19 02 08*],MATCH(Tabela_kontrola_FAW_aktivne[[#This Row],[Klasifikacija]],Tabela_glavno[Klasifikacija],0))</f>
        <v>NE</v>
      </c>
      <c r="H144" s="1" t="str">
        <f>IFERROR(INDEX(Tabela_FAW_aktivne[Klasifikacija],MATCH(Tabela_kontrola_FAW_aktivne[[#This Row],[Klasifikacija]],Tabela_FAW_aktivne[Klasifikacija],0)),"NE")</f>
        <v>NE</v>
      </c>
    </row>
    <row r="145" spans="1:8" hidden="1" x14ac:dyDescent="0.25">
      <c r="A145" t="s">
        <v>358</v>
      </c>
      <c r="B145" t="str">
        <f>INDEX(Tabela_seznam_klasifikacij[Naziv odpadka],MATCH(Tabela_kontrola_FAW_aktivne[[#This Row],[Klasifikacija]],Tabela_seznam_klasifikacij[Klasifikacijska številka],0))</f>
        <v>Odpadki, ki vsebujejo arzen</v>
      </c>
      <c r="C145" t="str">
        <f>IFERROR(INDEX(Tabela_FAW[NAZIV2],MATCH(Tabela_kontrola_FAW_aktivne[[#This Row],[Klasifikacija]],Tabela_FAW[Klasifikacija],0)),"NE")</f>
        <v>NE</v>
      </c>
      <c r="D145" t="str">
        <f>LEFT(INDEX(Tabela_glavno[Dovoljen prevzem],MATCH(Tabela_kontrola_FAW_aktivne[[#This Row],[Klasifikacija]],Tabela_glavno[Klasifikacija],0)),2)</f>
        <v>DA</v>
      </c>
      <c r="E145" t="str">
        <f>INDEX(Tabela_glavno[Odstranjevanje],MATCH(Tabela_kontrola_FAW_aktivne[[#This Row],[Klasifikacija]],Tabela_glavno[Klasifikacija],0))</f>
        <v/>
      </c>
      <c r="F145" s="1" t="str">
        <f>_xlfn.TEXTJOIN(" - ",TRUE,INDEX(Tabela_glavno[Mešanica 19 02 04*],MATCH(Tabela_kontrola_FAW_aktivne[[#This Row],[Klasifikacija]],Tabela_glavno[Klasifikacija],0)),INDEX(Tabela_glavno[Izvoz 19 02 04*],MATCH(Tabela_kontrola_FAW_aktivne[[#This Row],[Klasifikacija]],Tabela_glavno[Klasifikacija],0)))</f>
        <v>NE</v>
      </c>
      <c r="G145" s="1" t="str">
        <f>INDEX(Tabela_glavno[Mešanica 19 02 08*],MATCH(Tabela_kontrola_FAW_aktivne[[#This Row],[Klasifikacija]],Tabela_glavno[Klasifikacija],0))</f>
        <v>NE</v>
      </c>
      <c r="H145" s="1" t="str">
        <f>IFERROR(INDEX(Tabela_FAW_aktivne[Klasifikacija],MATCH(Tabela_kontrola_FAW_aktivne[[#This Row],[Klasifikacija]],Tabela_FAW_aktivne[Klasifikacija],0)),"NE")</f>
        <v>NE</v>
      </c>
    </row>
    <row r="146" spans="1:8" ht="30" customHeight="1" x14ac:dyDescent="0.25">
      <c r="A146" t="s">
        <v>359</v>
      </c>
      <c r="B146" t="str">
        <f>INDEX(Tabela_seznam_klasifikacij[Naziv odpadka],MATCH(Tabela_kontrola_FAW_aktivne[[#This Row],[Klasifikacija]],Tabela_seznam_klasifikacij[Klasifikacijska številka],0))</f>
        <v>Odpadki, ki vsebujejo živo srebro</v>
      </c>
      <c r="C146" t="str">
        <f>IFERROR(INDEX(Tabela_FAW[NAZIV2],MATCH(Tabela_kontrola_FAW_aktivne[[#This Row],[Klasifikacija]],Tabela_FAW[Klasifikacija],0)),"NE")</f>
        <v>NIMAMO ODSTRANJEVANJA</v>
      </c>
      <c r="D146" t="str">
        <f>LEFT(INDEX(Tabela_glavno[Dovoljen prevzem],MATCH(Tabela_kontrola_FAW_aktivne[[#This Row],[Klasifikacija]],Tabela_glavno[Klasifikacija],0)),2)</f>
        <v>DA</v>
      </c>
      <c r="E146" t="str">
        <f>INDEX(Tabela_glavno[Odstranjevanje],MATCH(Tabela_kontrola_FAW_aktivne[[#This Row],[Klasifikacija]],Tabela_glavno[Klasifikacija],0))</f>
        <v/>
      </c>
      <c r="F146" s="1" t="str">
        <f>_xlfn.TEXTJOIN(" - ",TRUE,INDEX(Tabela_glavno[Mešanica 19 02 04*],MATCH(Tabela_kontrola_FAW_aktivne[[#This Row],[Klasifikacija]],Tabela_glavno[Klasifikacija],0)),INDEX(Tabela_glavno[Izvoz 19 02 04*],MATCH(Tabela_kontrola_FAW_aktivne[[#This Row],[Klasifikacija]],Tabela_glavno[Klasifikacija],0)))</f>
        <v>NE</v>
      </c>
      <c r="G146" s="1" t="str">
        <f>INDEX(Tabela_glavno[Mešanica 19 02 08*],MATCH(Tabela_kontrola_FAW_aktivne[[#This Row],[Klasifikacija]],Tabela_glavno[Klasifikacija],0))</f>
        <v>NE</v>
      </c>
      <c r="H146" s="1" t="str">
        <f>IFERROR(INDEX(Tabela_FAW_aktivne[Klasifikacija],MATCH(Tabela_kontrola_FAW_aktivne[[#This Row],[Klasifikacija]],Tabela_FAW_aktivne[Klasifikacija],0)),"NE")</f>
        <v>06 04 04*</v>
      </c>
    </row>
    <row r="147" spans="1:8" hidden="1" x14ac:dyDescent="0.25">
      <c r="A147" t="s">
        <v>360</v>
      </c>
      <c r="B147" t="str">
        <f>INDEX(Tabela_seznam_klasifikacij[Naziv odpadka],MATCH(Tabela_kontrola_FAW_aktivne[[#This Row],[Klasifikacija]],Tabela_seznam_klasifikacij[Klasifikacijska številka],0))</f>
        <v>Odpadki, ki vsebujejo druge težke kovine</v>
      </c>
      <c r="C147" t="str">
        <f>IFERROR(INDEX(Tabela_FAW[NAZIV2],MATCH(Tabela_kontrola_FAW_aktivne[[#This Row],[Klasifikacija]],Tabela_FAW[Klasifikacija],0)),"NE")</f>
        <v>Ni mešanja/ EKOLOGIJA</v>
      </c>
      <c r="D147" t="str">
        <f>LEFT(INDEX(Tabela_glavno[Dovoljen prevzem],MATCH(Tabela_kontrola_FAW_aktivne[[#This Row],[Klasifikacija]],Tabela_glavno[Klasifikacija],0)),2)</f>
        <v>DA</v>
      </c>
      <c r="E147" t="str">
        <f>INDEX(Tabela_glavno[Odstranjevanje],MATCH(Tabela_kontrola_FAW_aktivne[[#This Row],[Klasifikacija]],Tabela_glavno[Klasifikacija],0))</f>
        <v/>
      </c>
      <c r="F147" s="1" t="str">
        <f>_xlfn.TEXTJOIN(" - ",TRUE,INDEX(Tabela_glavno[Mešanica 19 02 04*],MATCH(Tabela_kontrola_FAW_aktivne[[#This Row],[Klasifikacija]],Tabela_glavno[Klasifikacija],0)),INDEX(Tabela_glavno[Izvoz 19 02 04*],MATCH(Tabela_kontrola_FAW_aktivne[[#This Row],[Klasifikacija]],Tabela_glavno[Klasifikacija],0)))</f>
        <v>NE</v>
      </c>
      <c r="G147" s="1" t="str">
        <f>INDEX(Tabela_glavno[Mešanica 19 02 08*],MATCH(Tabela_kontrola_FAW_aktivne[[#This Row],[Klasifikacija]],Tabela_glavno[Klasifikacija],0))</f>
        <v>NE</v>
      </c>
      <c r="H147" s="1" t="str">
        <f>IFERROR(INDEX(Tabela_FAW_aktivne[Klasifikacija],MATCH(Tabela_kontrola_FAW_aktivne[[#This Row],[Klasifikacija]],Tabela_FAW_aktivne[Klasifikacija],0)),"NE")</f>
        <v>NE</v>
      </c>
    </row>
    <row r="148" spans="1:8" hidden="1" x14ac:dyDescent="0.25">
      <c r="A148" t="s">
        <v>361</v>
      </c>
      <c r="B148" t="str">
        <f>INDEX(Tabela_seznam_klasifikacij[Naziv odpadka],MATCH(Tabela_kontrola_FAW_aktivne[[#This Row],[Klasifikacija]],Tabela_seznam_klasifikacij[Klasifikacijska številka],0))</f>
        <v>Drugi tovrstni odpadki</v>
      </c>
      <c r="C148" t="str">
        <f>IFERROR(INDEX(Tabela_FAW[NAZIV2],MATCH(Tabela_kontrola_FAW_aktivne[[#This Row],[Klasifikacija]],Tabela_FAW[Klasifikacija],0)),"NE")</f>
        <v>NE</v>
      </c>
      <c r="D148" t="str">
        <f>LEFT(INDEX(Tabela_glavno[Dovoljen prevzem],MATCH(Tabela_kontrola_FAW_aktivne[[#This Row],[Klasifikacija]],Tabela_glavno[Klasifikacija],0)),2)</f>
        <v>DA</v>
      </c>
      <c r="E148" t="str">
        <f>INDEX(Tabela_glavno[Odstranjevanje],MATCH(Tabela_kontrola_FAW_aktivne[[#This Row],[Klasifikacija]],Tabela_glavno[Klasifikacija],0))</f>
        <v/>
      </c>
      <c r="F148" s="1" t="str">
        <f>_xlfn.TEXTJOIN(" - ",TRUE,INDEX(Tabela_glavno[Mešanica 19 02 04*],MATCH(Tabela_kontrola_FAW_aktivne[[#This Row],[Klasifikacija]],Tabela_glavno[Klasifikacija],0)),INDEX(Tabela_glavno[Izvoz 19 02 04*],MATCH(Tabela_kontrola_FAW_aktivne[[#This Row],[Klasifikacija]],Tabela_glavno[Klasifikacija],0)))</f>
        <v>NE</v>
      </c>
      <c r="G148" s="1" t="str">
        <f>INDEX(Tabela_glavno[Mešanica 19 02 08*],MATCH(Tabela_kontrola_FAW_aktivne[[#This Row],[Klasifikacija]],Tabela_glavno[Klasifikacija],0))</f>
        <v>NE</v>
      </c>
      <c r="H148" s="1" t="str">
        <f>IFERROR(INDEX(Tabela_FAW_aktivne[Klasifikacija],MATCH(Tabela_kontrola_FAW_aktivne[[#This Row],[Klasifikacija]],Tabela_FAW_aktivne[Klasifikacija],0)),"NE")</f>
        <v>NE</v>
      </c>
    </row>
    <row r="149" spans="1:8" hidden="1" x14ac:dyDescent="0.25">
      <c r="A149" t="s">
        <v>363</v>
      </c>
      <c r="B149" t="str">
        <f>INDEX(Tabela_seznam_klasifikacij[Naziv odpadka],MATCH(Tabela_kontrola_FAW_aktivne[[#This Row],[Klasifikacija]],Tabela_seznam_klasifikacij[Klasifikacijska številka],0))</f>
        <v>Mulji, ki vsebujejo nevarne snovi, iz čiščenja odpadne vode na kraju nastanka</v>
      </c>
      <c r="C149" t="str">
        <f>IFERROR(INDEX(Tabela_FAW[NAZIV2],MATCH(Tabela_kontrola_FAW_aktivne[[#This Row],[Klasifikacija]],Tabela_FAW[Klasifikacija],0)),"NE")</f>
        <v>NE</v>
      </c>
      <c r="D149" t="str">
        <f>LEFT(INDEX(Tabela_glavno[Dovoljen prevzem],MATCH(Tabela_kontrola_FAW_aktivne[[#This Row],[Klasifikacija]],Tabela_glavno[Klasifikacija],0)),2)</f>
        <v>DA</v>
      </c>
      <c r="E149" t="str">
        <f>INDEX(Tabela_glavno[Odstranjevanje],MATCH(Tabela_kontrola_FAW_aktivne[[#This Row],[Klasifikacija]],Tabela_glavno[Klasifikacija],0))</f>
        <v/>
      </c>
      <c r="F149" s="1" t="str">
        <f>_xlfn.TEXTJOIN(" - ",TRUE,INDEX(Tabela_glavno[Mešanica 19 02 04*],MATCH(Tabela_kontrola_FAW_aktivne[[#This Row],[Klasifikacija]],Tabela_glavno[Klasifikacija],0)),INDEX(Tabela_glavno[Izvoz 19 02 04*],MATCH(Tabela_kontrola_FAW_aktivne[[#This Row],[Klasifikacija]],Tabela_glavno[Klasifikacija],0)))</f>
        <v>NE</v>
      </c>
      <c r="G149" s="1" t="str">
        <f>INDEX(Tabela_glavno[Mešanica 19 02 08*],MATCH(Tabela_kontrola_FAW_aktivne[[#This Row],[Klasifikacija]],Tabela_glavno[Klasifikacija],0))</f>
        <v>NE</v>
      </c>
      <c r="H149" s="1" t="str">
        <f>IFERROR(INDEX(Tabela_FAW_aktivne[Klasifikacija],MATCH(Tabela_kontrola_FAW_aktivne[[#This Row],[Klasifikacija]],Tabela_FAW_aktivne[Klasifikacija],0)),"NE")</f>
        <v>NE</v>
      </c>
    </row>
    <row r="150" spans="1:8" hidden="1" x14ac:dyDescent="0.25">
      <c r="A150" t="s">
        <v>364</v>
      </c>
      <c r="B150" t="str">
        <f>INDEX(Tabela_seznam_klasifikacij[Naziv odpadka],MATCH(Tabela_kontrola_FAW_aktivne[[#This Row],[Klasifikacija]],Tabela_seznam_klasifikacij[Klasifikacijska številka],0))</f>
        <v>Mulji iz čiščenja odpadne vode na kraju nastanka, ki niso navedeni pod 06 05 02</v>
      </c>
      <c r="C150">
        <f>IFERROR(INDEX(Tabela_FAW[NAZIV2],MATCH(Tabela_kontrola_FAW_aktivne[[#This Row],[Klasifikacija]],Tabela_FAW[Klasifikacija],0)),"NE")</f>
        <v>0</v>
      </c>
      <c r="D150" t="str">
        <f>LEFT(INDEX(Tabela_glavno[Dovoljen prevzem],MATCH(Tabela_kontrola_FAW_aktivne[[#This Row],[Klasifikacija]],Tabela_glavno[Klasifikacija],0)),2)</f>
        <v>DA</v>
      </c>
      <c r="E150" t="str">
        <f>INDEX(Tabela_glavno[Odstranjevanje],MATCH(Tabela_kontrola_FAW_aktivne[[#This Row],[Klasifikacija]],Tabela_glavno[Klasifikacija],0))</f>
        <v/>
      </c>
      <c r="F150" s="1" t="str">
        <f>_xlfn.TEXTJOIN(" - ",TRUE,INDEX(Tabela_glavno[Mešanica 19 02 04*],MATCH(Tabela_kontrola_FAW_aktivne[[#This Row],[Klasifikacija]],Tabela_glavno[Klasifikacija],0)),INDEX(Tabela_glavno[Izvoz 19 02 04*],MATCH(Tabela_kontrola_FAW_aktivne[[#This Row],[Klasifikacija]],Tabela_glavno[Klasifikacija],0)))</f>
        <v>NE</v>
      </c>
      <c r="G150" s="1" t="str">
        <f>INDEX(Tabela_glavno[Mešanica 19 02 08*],MATCH(Tabela_kontrola_FAW_aktivne[[#This Row],[Klasifikacija]],Tabela_glavno[Klasifikacija],0))</f>
        <v>NE</v>
      </c>
      <c r="H150" s="1" t="str">
        <f>IFERROR(INDEX(Tabela_FAW_aktivne[Klasifikacija],MATCH(Tabela_kontrola_FAW_aktivne[[#This Row],[Klasifikacija]],Tabela_FAW_aktivne[Klasifikacija],0)),"NE")</f>
        <v>NE</v>
      </c>
    </row>
    <row r="151" spans="1:8" hidden="1" x14ac:dyDescent="0.25">
      <c r="A151" t="s">
        <v>366</v>
      </c>
      <c r="B151" t="str">
        <f>INDEX(Tabela_seznam_klasifikacij[Naziv odpadka],MATCH(Tabela_kontrola_FAW_aktivne[[#This Row],[Klasifikacija]],Tabela_seznam_klasifikacij[Klasifikacijska številka],0))</f>
        <v>Odpadki, ki vsebujejo nevarne sulfide</v>
      </c>
      <c r="C151" t="str">
        <f>IFERROR(INDEX(Tabela_FAW[NAZIV2],MATCH(Tabela_kontrola_FAW_aktivne[[#This Row],[Klasifikacija]],Tabela_FAW[Klasifikacija],0)),"NE")</f>
        <v>NE</v>
      </c>
      <c r="D151" t="str">
        <f>LEFT(INDEX(Tabela_glavno[Dovoljen prevzem],MATCH(Tabela_kontrola_FAW_aktivne[[#This Row],[Klasifikacija]],Tabela_glavno[Klasifikacija],0)),2)</f>
        <v>DA</v>
      </c>
      <c r="E151" t="str">
        <f>INDEX(Tabela_glavno[Odstranjevanje],MATCH(Tabela_kontrola_FAW_aktivne[[#This Row],[Klasifikacija]],Tabela_glavno[Klasifikacija],0))</f>
        <v/>
      </c>
      <c r="F151" s="1" t="str">
        <f>_xlfn.TEXTJOIN(" - ",TRUE,INDEX(Tabela_glavno[Mešanica 19 02 04*],MATCH(Tabela_kontrola_FAW_aktivne[[#This Row],[Klasifikacija]],Tabela_glavno[Klasifikacija],0)),INDEX(Tabela_glavno[Izvoz 19 02 04*],MATCH(Tabela_kontrola_FAW_aktivne[[#This Row],[Klasifikacija]],Tabela_glavno[Klasifikacija],0)))</f>
        <v>NE</v>
      </c>
      <c r="G151" s="1" t="str">
        <f>INDEX(Tabela_glavno[Mešanica 19 02 08*],MATCH(Tabela_kontrola_FAW_aktivne[[#This Row],[Klasifikacija]],Tabela_glavno[Klasifikacija],0))</f>
        <v>NE</v>
      </c>
      <c r="H151" s="1" t="str">
        <f>IFERROR(INDEX(Tabela_FAW_aktivne[Klasifikacija],MATCH(Tabela_kontrola_FAW_aktivne[[#This Row],[Klasifikacija]],Tabela_FAW_aktivne[Klasifikacija],0)),"NE")</f>
        <v>NE</v>
      </c>
    </row>
    <row r="152" spans="1:8" hidden="1" x14ac:dyDescent="0.25">
      <c r="A152" t="s">
        <v>365</v>
      </c>
      <c r="B152" t="str">
        <f>INDEX(Tabela_seznam_klasifikacij[Naziv odpadka],MATCH(Tabela_kontrola_FAW_aktivne[[#This Row],[Klasifikacija]],Tabela_seznam_klasifikacij[Klasifikacijska številka],0))</f>
        <v>Odpadki, ki vsebujejo druge sulfide, ki niso navedeni pod 06 06 02</v>
      </c>
      <c r="C152" t="str">
        <f>IFERROR(INDEX(Tabela_FAW[NAZIV2],MATCH(Tabela_kontrola_FAW_aktivne[[#This Row],[Klasifikacija]],Tabela_FAW[Klasifikacija],0)),"NE")</f>
        <v>NE</v>
      </c>
      <c r="D152" t="str">
        <f>LEFT(INDEX(Tabela_glavno[Dovoljen prevzem],MATCH(Tabela_kontrola_FAW_aktivne[[#This Row],[Klasifikacija]],Tabela_glavno[Klasifikacija],0)),2)</f>
        <v>DA</v>
      </c>
      <c r="E152" t="str">
        <f>INDEX(Tabela_glavno[Odstranjevanje],MATCH(Tabela_kontrola_FAW_aktivne[[#This Row],[Klasifikacija]],Tabela_glavno[Klasifikacija],0))</f>
        <v/>
      </c>
      <c r="F152" s="1" t="str">
        <f>_xlfn.TEXTJOIN(" - ",TRUE,INDEX(Tabela_glavno[Mešanica 19 02 04*],MATCH(Tabela_kontrola_FAW_aktivne[[#This Row],[Klasifikacija]],Tabela_glavno[Klasifikacija],0)),INDEX(Tabela_glavno[Izvoz 19 02 04*],MATCH(Tabela_kontrola_FAW_aktivne[[#This Row],[Klasifikacija]],Tabela_glavno[Klasifikacija],0)))</f>
        <v>NE</v>
      </c>
      <c r="G152" s="1" t="str">
        <f>INDEX(Tabela_glavno[Mešanica 19 02 08*],MATCH(Tabela_kontrola_FAW_aktivne[[#This Row],[Klasifikacija]],Tabela_glavno[Klasifikacija],0))</f>
        <v>NE</v>
      </c>
      <c r="H152" s="1" t="str">
        <f>IFERROR(INDEX(Tabela_FAW_aktivne[Klasifikacija],MATCH(Tabela_kontrola_FAW_aktivne[[#This Row],[Klasifikacija]],Tabela_FAW_aktivne[Klasifikacija],0)),"NE")</f>
        <v>NE</v>
      </c>
    </row>
    <row r="153" spans="1:8" hidden="1" x14ac:dyDescent="0.25">
      <c r="A153" t="s">
        <v>367</v>
      </c>
      <c r="B153" t="str">
        <f>INDEX(Tabela_seznam_klasifikacij[Naziv odpadka],MATCH(Tabela_kontrola_FAW_aktivne[[#This Row],[Klasifikacija]],Tabela_seznam_klasifikacij[Klasifikacijska številka],0))</f>
        <v>Drugi tovrstni odpadki</v>
      </c>
      <c r="C153" t="str">
        <f>IFERROR(INDEX(Tabela_FAW[NAZIV2],MATCH(Tabela_kontrola_FAW_aktivne[[#This Row],[Klasifikacija]],Tabela_FAW[Klasifikacija],0)),"NE")</f>
        <v>NE</v>
      </c>
      <c r="D153" t="str">
        <f>LEFT(INDEX(Tabela_glavno[Dovoljen prevzem],MATCH(Tabela_kontrola_FAW_aktivne[[#This Row],[Klasifikacija]],Tabela_glavno[Klasifikacija],0)),2)</f>
        <v>DA</v>
      </c>
      <c r="E153" t="str">
        <f>INDEX(Tabela_glavno[Odstranjevanje],MATCH(Tabela_kontrola_FAW_aktivne[[#This Row],[Klasifikacija]],Tabela_glavno[Klasifikacija],0))</f>
        <v/>
      </c>
      <c r="F153" s="1" t="str">
        <f>_xlfn.TEXTJOIN(" - ",TRUE,INDEX(Tabela_glavno[Mešanica 19 02 04*],MATCH(Tabela_kontrola_FAW_aktivne[[#This Row],[Klasifikacija]],Tabela_glavno[Klasifikacija],0)),INDEX(Tabela_glavno[Izvoz 19 02 04*],MATCH(Tabela_kontrola_FAW_aktivne[[#This Row],[Klasifikacija]],Tabela_glavno[Klasifikacija],0)))</f>
        <v>NE</v>
      </c>
      <c r="G153" s="1" t="str">
        <f>INDEX(Tabela_glavno[Mešanica 19 02 08*],MATCH(Tabela_kontrola_FAW_aktivne[[#This Row],[Klasifikacija]],Tabela_glavno[Klasifikacija],0))</f>
        <v>NE</v>
      </c>
      <c r="H153" s="1" t="str">
        <f>IFERROR(INDEX(Tabela_FAW_aktivne[Klasifikacija],MATCH(Tabela_kontrola_FAW_aktivne[[#This Row],[Klasifikacija]],Tabela_FAW_aktivne[Klasifikacija],0)),"NE")</f>
        <v>NE</v>
      </c>
    </row>
    <row r="154" spans="1:8" hidden="1" x14ac:dyDescent="0.25">
      <c r="A154" t="s">
        <v>370</v>
      </c>
      <c r="B154" t="str">
        <f>INDEX(Tabela_seznam_klasifikacij[Naziv odpadka],MATCH(Tabela_kontrola_FAW_aktivne[[#This Row],[Klasifikacija]],Tabela_seznam_klasifikacij[Klasifikacijska številka],0))</f>
        <v>Elektrolizni odpadki, ki vsebujejo azbest</v>
      </c>
      <c r="C154" t="str">
        <f>IFERROR(INDEX(Tabela_FAW[NAZIV2],MATCH(Tabela_kontrola_FAW_aktivne[[#This Row],[Klasifikacija]],Tabela_FAW[Klasifikacija],0)),"NE")</f>
        <v>NE</v>
      </c>
      <c r="D154" t="str">
        <f>LEFT(INDEX(Tabela_glavno[Dovoljen prevzem],MATCH(Tabela_kontrola_FAW_aktivne[[#This Row],[Klasifikacija]],Tabela_glavno[Klasifikacija],0)),2)</f>
        <v>DA</v>
      </c>
      <c r="E154" t="str">
        <f>INDEX(Tabela_glavno[Odstranjevanje],MATCH(Tabela_kontrola_FAW_aktivne[[#This Row],[Klasifikacija]],Tabela_glavno[Klasifikacija],0))</f>
        <v/>
      </c>
      <c r="F154" s="1" t="str">
        <f>_xlfn.TEXTJOIN(" - ",TRUE,INDEX(Tabela_glavno[Mešanica 19 02 04*],MATCH(Tabela_kontrola_FAW_aktivne[[#This Row],[Klasifikacija]],Tabela_glavno[Klasifikacija],0)),INDEX(Tabela_glavno[Izvoz 19 02 04*],MATCH(Tabela_kontrola_FAW_aktivne[[#This Row],[Klasifikacija]],Tabela_glavno[Klasifikacija],0)))</f>
        <v>NE</v>
      </c>
      <c r="G154" s="1" t="str">
        <f>INDEX(Tabela_glavno[Mešanica 19 02 08*],MATCH(Tabela_kontrola_FAW_aktivne[[#This Row],[Klasifikacija]],Tabela_glavno[Klasifikacija],0))</f>
        <v>NE</v>
      </c>
      <c r="H154" s="1" t="str">
        <f>IFERROR(INDEX(Tabela_FAW_aktivne[Klasifikacija],MATCH(Tabela_kontrola_FAW_aktivne[[#This Row],[Klasifikacija]],Tabela_FAW_aktivne[Klasifikacija],0)),"NE")</f>
        <v>NE</v>
      </c>
    </row>
    <row r="155" spans="1:8" hidden="1" x14ac:dyDescent="0.25">
      <c r="A155" t="s">
        <v>371</v>
      </c>
      <c r="B155" t="str">
        <f>INDEX(Tabela_seznam_klasifikacij[Naziv odpadka],MATCH(Tabela_kontrola_FAW_aktivne[[#This Row],[Klasifikacija]],Tabela_seznam_klasifikacij[Klasifikacijska številka],0))</f>
        <v>Aktivno oglje iz pridobivanja klora</v>
      </c>
      <c r="C155" t="str">
        <f>IFERROR(INDEX(Tabela_FAW[NAZIV2],MATCH(Tabela_kontrola_FAW_aktivne[[#This Row],[Klasifikacija]],Tabela_FAW[Klasifikacija],0)),"NE")</f>
        <v>NE</v>
      </c>
      <c r="D155" t="str">
        <f>LEFT(INDEX(Tabela_glavno[Dovoljen prevzem],MATCH(Tabela_kontrola_FAW_aktivne[[#This Row],[Klasifikacija]],Tabela_glavno[Klasifikacija],0)),2)</f>
        <v>DA</v>
      </c>
      <c r="E155" t="str">
        <f>INDEX(Tabela_glavno[Odstranjevanje],MATCH(Tabela_kontrola_FAW_aktivne[[#This Row],[Klasifikacija]],Tabela_glavno[Klasifikacija],0))</f>
        <v/>
      </c>
      <c r="F155" s="1" t="str">
        <f>_xlfn.TEXTJOIN(" - ",TRUE,INDEX(Tabela_glavno[Mešanica 19 02 04*],MATCH(Tabela_kontrola_FAW_aktivne[[#This Row],[Klasifikacija]],Tabela_glavno[Klasifikacija],0)),INDEX(Tabela_glavno[Izvoz 19 02 04*],MATCH(Tabela_kontrola_FAW_aktivne[[#This Row],[Klasifikacija]],Tabela_glavno[Klasifikacija],0)))</f>
        <v>NE</v>
      </c>
      <c r="G155" s="1" t="str">
        <f>INDEX(Tabela_glavno[Mešanica 19 02 08*],MATCH(Tabela_kontrola_FAW_aktivne[[#This Row],[Klasifikacija]],Tabela_glavno[Klasifikacija],0))</f>
        <v>NE</v>
      </c>
      <c r="H155" s="1" t="str">
        <f>IFERROR(INDEX(Tabela_FAW_aktivne[Klasifikacija],MATCH(Tabela_kontrola_FAW_aktivne[[#This Row],[Klasifikacija]],Tabela_FAW_aktivne[Klasifikacija],0)),"NE")</f>
        <v>NE</v>
      </c>
    </row>
    <row r="156" spans="1:8" hidden="1" x14ac:dyDescent="0.25">
      <c r="A156" t="s">
        <v>372</v>
      </c>
      <c r="B156" t="str">
        <f>INDEX(Tabela_seznam_klasifikacij[Naziv odpadka],MATCH(Tabela_kontrola_FAW_aktivne[[#This Row],[Klasifikacija]],Tabela_seznam_klasifikacij[Klasifikacijska številka],0))</f>
        <v>Mulj barijevega sulfata, ki vsebuje živo srebro</v>
      </c>
      <c r="C156" t="str">
        <f>IFERROR(INDEX(Tabela_FAW[NAZIV2],MATCH(Tabela_kontrola_FAW_aktivne[[#This Row],[Klasifikacija]],Tabela_FAW[Klasifikacija],0)),"NE")</f>
        <v>NE</v>
      </c>
      <c r="D156" t="str">
        <f>LEFT(INDEX(Tabela_glavno[Dovoljen prevzem],MATCH(Tabela_kontrola_FAW_aktivne[[#This Row],[Klasifikacija]],Tabela_glavno[Klasifikacija],0)),2)</f>
        <v>DA</v>
      </c>
      <c r="E156" t="str">
        <f>INDEX(Tabela_glavno[Odstranjevanje],MATCH(Tabela_kontrola_FAW_aktivne[[#This Row],[Klasifikacija]],Tabela_glavno[Klasifikacija],0))</f>
        <v/>
      </c>
      <c r="F156" s="1" t="str">
        <f>_xlfn.TEXTJOIN(" - ",TRUE,INDEX(Tabela_glavno[Mešanica 19 02 04*],MATCH(Tabela_kontrola_FAW_aktivne[[#This Row],[Klasifikacija]],Tabela_glavno[Klasifikacija],0)),INDEX(Tabela_glavno[Izvoz 19 02 04*],MATCH(Tabela_kontrola_FAW_aktivne[[#This Row],[Klasifikacija]],Tabela_glavno[Klasifikacija],0)))</f>
        <v>NE</v>
      </c>
      <c r="G156" s="1" t="str">
        <f>INDEX(Tabela_glavno[Mešanica 19 02 08*],MATCH(Tabela_kontrola_FAW_aktivne[[#This Row],[Klasifikacija]],Tabela_glavno[Klasifikacija],0))</f>
        <v>NE</v>
      </c>
      <c r="H156" s="1" t="str">
        <f>IFERROR(INDEX(Tabela_FAW_aktivne[Klasifikacija],MATCH(Tabela_kontrola_FAW_aktivne[[#This Row],[Klasifikacija]],Tabela_FAW_aktivne[Klasifikacija],0)),"NE")</f>
        <v>NE</v>
      </c>
    </row>
    <row r="157" spans="1:8" hidden="1" x14ac:dyDescent="0.25">
      <c r="A157" t="s">
        <v>373</v>
      </c>
      <c r="B157" t="str">
        <f>INDEX(Tabela_seznam_klasifikacij[Naziv odpadka],MATCH(Tabela_kontrola_FAW_aktivne[[#This Row],[Klasifikacija]],Tabela_seznam_klasifikacij[Klasifikacijska številka],0))</f>
        <v>Raztopine in kisline, npr. kontaktna kislina</v>
      </c>
      <c r="C157" t="str">
        <f>IFERROR(INDEX(Tabela_FAW[NAZIV2],MATCH(Tabela_kontrola_FAW_aktivne[[#This Row],[Klasifikacija]],Tabela_FAW[Klasifikacija],0)),"NE")</f>
        <v>NE</v>
      </c>
      <c r="D157" t="str">
        <f>LEFT(INDEX(Tabela_glavno[Dovoljen prevzem],MATCH(Tabela_kontrola_FAW_aktivne[[#This Row],[Klasifikacija]],Tabela_glavno[Klasifikacija],0)),2)</f>
        <v>DA</v>
      </c>
      <c r="E157" t="str">
        <f>INDEX(Tabela_glavno[Odstranjevanje],MATCH(Tabela_kontrola_FAW_aktivne[[#This Row],[Klasifikacija]],Tabela_glavno[Klasifikacija],0))</f>
        <v/>
      </c>
      <c r="F157" s="1" t="str">
        <f>_xlfn.TEXTJOIN(" - ",TRUE,INDEX(Tabela_glavno[Mešanica 19 02 04*],MATCH(Tabela_kontrola_FAW_aktivne[[#This Row],[Klasifikacija]],Tabela_glavno[Klasifikacija],0)),INDEX(Tabela_glavno[Izvoz 19 02 04*],MATCH(Tabela_kontrola_FAW_aktivne[[#This Row],[Klasifikacija]],Tabela_glavno[Klasifikacija],0)))</f>
        <v>NE</v>
      </c>
      <c r="G157" s="1" t="str">
        <f>INDEX(Tabela_glavno[Mešanica 19 02 08*],MATCH(Tabela_kontrola_FAW_aktivne[[#This Row],[Klasifikacija]],Tabela_glavno[Klasifikacija],0))</f>
        <v>NE</v>
      </c>
      <c r="H157" s="1" t="str">
        <f>IFERROR(INDEX(Tabela_FAW_aktivne[Klasifikacija],MATCH(Tabela_kontrola_FAW_aktivne[[#This Row],[Klasifikacija]],Tabela_FAW_aktivne[Klasifikacija],0)),"NE")</f>
        <v>NE</v>
      </c>
    </row>
    <row r="158" spans="1:8" hidden="1" x14ac:dyDescent="0.25">
      <c r="A158" t="s">
        <v>374</v>
      </c>
      <c r="B158" t="str">
        <f>INDEX(Tabela_seznam_klasifikacij[Naziv odpadka],MATCH(Tabela_kontrola_FAW_aktivne[[#This Row],[Klasifikacija]],Tabela_seznam_klasifikacij[Klasifikacijska številka],0))</f>
        <v>Drugi tovrstni odpadki</v>
      </c>
      <c r="C158" t="str">
        <f>IFERROR(INDEX(Tabela_FAW[NAZIV2],MATCH(Tabela_kontrola_FAW_aktivne[[#This Row],[Klasifikacija]],Tabela_FAW[Klasifikacija],0)),"NE")</f>
        <v>NE</v>
      </c>
      <c r="D158" t="str">
        <f>LEFT(INDEX(Tabela_glavno[Dovoljen prevzem],MATCH(Tabela_kontrola_FAW_aktivne[[#This Row],[Klasifikacija]],Tabela_glavno[Klasifikacija],0)),2)</f>
        <v>DA</v>
      </c>
      <c r="E158" t="str">
        <f>INDEX(Tabela_glavno[Odstranjevanje],MATCH(Tabela_kontrola_FAW_aktivne[[#This Row],[Klasifikacija]],Tabela_glavno[Klasifikacija],0))</f>
        <v/>
      </c>
      <c r="F158" s="1" t="str">
        <f>_xlfn.TEXTJOIN(" - ",TRUE,INDEX(Tabela_glavno[Mešanica 19 02 04*],MATCH(Tabela_kontrola_FAW_aktivne[[#This Row],[Klasifikacija]],Tabela_glavno[Klasifikacija],0)),INDEX(Tabela_glavno[Izvoz 19 02 04*],MATCH(Tabela_kontrola_FAW_aktivne[[#This Row],[Klasifikacija]],Tabela_glavno[Klasifikacija],0)))</f>
        <v>NE</v>
      </c>
      <c r="G158" s="1" t="str">
        <f>INDEX(Tabela_glavno[Mešanica 19 02 08*],MATCH(Tabela_kontrola_FAW_aktivne[[#This Row],[Klasifikacija]],Tabela_glavno[Klasifikacija],0))</f>
        <v>NE</v>
      </c>
      <c r="H158" s="1" t="str">
        <f>IFERROR(INDEX(Tabela_FAW_aktivne[Klasifikacija],MATCH(Tabela_kontrola_FAW_aktivne[[#This Row],[Klasifikacija]],Tabela_FAW_aktivne[Klasifikacija],0)),"NE")</f>
        <v>NE</v>
      </c>
    </row>
    <row r="159" spans="1:8" hidden="1" x14ac:dyDescent="0.25">
      <c r="A159" t="s">
        <v>375</v>
      </c>
      <c r="B159" t="str">
        <f>INDEX(Tabela_seznam_klasifikacij[Naziv odpadka],MATCH(Tabela_kontrola_FAW_aktivne[[#This Row],[Klasifikacija]],Tabela_seznam_klasifikacij[Klasifikacijska številka],0))</f>
        <v>Odpadki, ki vsebujejo nevarne silikone</v>
      </c>
      <c r="C159" t="str">
        <f>IFERROR(INDEX(Tabela_FAW[NAZIV2],MATCH(Tabela_kontrola_FAW_aktivne[[#This Row],[Klasifikacija]],Tabela_FAW[Klasifikacija],0)),"NE")</f>
        <v>NE</v>
      </c>
      <c r="D159" t="str">
        <f>LEFT(INDEX(Tabela_glavno[Dovoljen prevzem],MATCH(Tabela_kontrola_FAW_aktivne[[#This Row],[Klasifikacija]],Tabela_glavno[Klasifikacija],0)),2)</f>
        <v>DA</v>
      </c>
      <c r="E159" t="str">
        <f>INDEX(Tabela_glavno[Odstranjevanje],MATCH(Tabela_kontrola_FAW_aktivne[[#This Row],[Klasifikacija]],Tabela_glavno[Klasifikacija],0))</f>
        <v/>
      </c>
      <c r="F159" s="1" t="str">
        <f>_xlfn.TEXTJOIN(" - ",TRUE,INDEX(Tabela_glavno[Mešanica 19 02 04*],MATCH(Tabela_kontrola_FAW_aktivne[[#This Row],[Klasifikacija]],Tabela_glavno[Klasifikacija],0)),INDEX(Tabela_glavno[Izvoz 19 02 04*],MATCH(Tabela_kontrola_FAW_aktivne[[#This Row],[Klasifikacija]],Tabela_glavno[Klasifikacija],0)))</f>
        <v>NE</v>
      </c>
      <c r="G159" s="1" t="str">
        <f>INDEX(Tabela_glavno[Mešanica 19 02 08*],MATCH(Tabela_kontrola_FAW_aktivne[[#This Row],[Klasifikacija]],Tabela_glavno[Klasifikacija],0))</f>
        <v>NE</v>
      </c>
      <c r="H159" s="1" t="str">
        <f>IFERROR(INDEX(Tabela_FAW_aktivne[Klasifikacija],MATCH(Tabela_kontrola_FAW_aktivne[[#This Row],[Klasifikacija]],Tabela_FAW_aktivne[Klasifikacija],0)),"NE")</f>
        <v>NE</v>
      </c>
    </row>
    <row r="160" spans="1:8" hidden="1" x14ac:dyDescent="0.25">
      <c r="A160" t="s">
        <v>376</v>
      </c>
      <c r="B160" t="str">
        <f>INDEX(Tabela_seznam_klasifikacij[Naziv odpadka],MATCH(Tabela_kontrola_FAW_aktivne[[#This Row],[Klasifikacija]],Tabela_seznam_klasifikacij[Klasifikacijska številka],0))</f>
        <v>Drugi tovrstni odpadki</v>
      </c>
      <c r="C160" t="str">
        <f>IFERROR(INDEX(Tabela_FAW[NAZIV2],MATCH(Tabela_kontrola_FAW_aktivne[[#This Row],[Klasifikacija]],Tabela_FAW[Klasifikacija],0)),"NE")</f>
        <v>NE</v>
      </c>
      <c r="D160" t="str">
        <f>LEFT(INDEX(Tabela_glavno[Dovoljen prevzem],MATCH(Tabela_kontrola_FAW_aktivne[[#This Row],[Klasifikacija]],Tabela_glavno[Klasifikacija],0)),2)</f>
        <v>DA</v>
      </c>
      <c r="E160" t="str">
        <f>INDEX(Tabela_glavno[Odstranjevanje],MATCH(Tabela_kontrola_FAW_aktivne[[#This Row],[Klasifikacija]],Tabela_glavno[Klasifikacija],0))</f>
        <v/>
      </c>
      <c r="F160" s="1" t="str">
        <f>_xlfn.TEXTJOIN(" - ",TRUE,INDEX(Tabela_glavno[Mešanica 19 02 04*],MATCH(Tabela_kontrola_FAW_aktivne[[#This Row],[Klasifikacija]],Tabela_glavno[Klasifikacija],0)),INDEX(Tabela_glavno[Izvoz 19 02 04*],MATCH(Tabela_kontrola_FAW_aktivne[[#This Row],[Klasifikacija]],Tabela_glavno[Klasifikacija],0)))</f>
        <v>NE</v>
      </c>
      <c r="G160" s="1" t="str">
        <f>INDEX(Tabela_glavno[Mešanica 19 02 08*],MATCH(Tabela_kontrola_FAW_aktivne[[#This Row],[Klasifikacija]],Tabela_glavno[Klasifikacija],0))</f>
        <v>NE</v>
      </c>
      <c r="H160" s="1" t="str">
        <f>IFERROR(INDEX(Tabela_FAW_aktivne[Klasifikacija],MATCH(Tabela_kontrola_FAW_aktivne[[#This Row],[Klasifikacija]],Tabela_FAW_aktivne[Klasifikacija],0)),"NE")</f>
        <v>NE</v>
      </c>
    </row>
    <row r="161" spans="1:8" hidden="1" x14ac:dyDescent="0.25">
      <c r="A161" t="s">
        <v>378</v>
      </c>
      <c r="B161" t="str">
        <f>INDEX(Tabela_seznam_klasifikacij[Naziv odpadka],MATCH(Tabela_kontrola_FAW_aktivne[[#This Row],[Klasifikacija]],Tabela_seznam_klasifikacij[Klasifikacijska številka],0))</f>
        <v>Fosforna žlindra</v>
      </c>
      <c r="C161" t="str">
        <f>IFERROR(INDEX(Tabela_FAW[NAZIV2],MATCH(Tabela_kontrola_FAW_aktivne[[#This Row],[Klasifikacija]],Tabela_FAW[Klasifikacija],0)),"NE")</f>
        <v>NE</v>
      </c>
      <c r="D161" t="str">
        <f>LEFT(INDEX(Tabela_glavno[Dovoljen prevzem],MATCH(Tabela_kontrola_FAW_aktivne[[#This Row],[Klasifikacija]],Tabela_glavno[Klasifikacija],0)),2)</f>
        <v>DA</v>
      </c>
      <c r="E161" t="str">
        <f>INDEX(Tabela_glavno[Odstranjevanje],MATCH(Tabela_kontrola_FAW_aktivne[[#This Row],[Klasifikacija]],Tabela_glavno[Klasifikacija],0))</f>
        <v/>
      </c>
      <c r="F161" s="1" t="str">
        <f>_xlfn.TEXTJOIN(" - ",TRUE,INDEX(Tabela_glavno[Mešanica 19 02 04*],MATCH(Tabela_kontrola_FAW_aktivne[[#This Row],[Klasifikacija]],Tabela_glavno[Klasifikacija],0)),INDEX(Tabela_glavno[Izvoz 19 02 04*],MATCH(Tabela_kontrola_FAW_aktivne[[#This Row],[Klasifikacija]],Tabela_glavno[Klasifikacija],0)))</f>
        <v>NE</v>
      </c>
      <c r="G161" s="1" t="str">
        <f>INDEX(Tabela_glavno[Mešanica 19 02 08*],MATCH(Tabela_kontrola_FAW_aktivne[[#This Row],[Klasifikacija]],Tabela_glavno[Klasifikacija],0))</f>
        <v>NE</v>
      </c>
      <c r="H161" s="1" t="str">
        <f>IFERROR(INDEX(Tabela_FAW_aktivne[Klasifikacija],MATCH(Tabela_kontrola_FAW_aktivne[[#This Row],[Klasifikacija]],Tabela_FAW_aktivne[Klasifikacija],0)),"NE")</f>
        <v>NE</v>
      </c>
    </row>
    <row r="162" spans="1:8" hidden="1" x14ac:dyDescent="0.25">
      <c r="A162" t="s">
        <v>380</v>
      </c>
      <c r="B162" t="str">
        <f>INDEX(Tabela_seznam_klasifikacij[Naziv odpadka],MATCH(Tabela_kontrola_FAW_aktivne[[#This Row],[Klasifikacija]],Tabela_seznam_klasifikacij[Klasifikacijska številka],0))</f>
        <v>Odpadki iz reakcij na osnovi kalcija, ki vsebujejo nevarne snovi</v>
      </c>
      <c r="C162" t="str">
        <f>IFERROR(INDEX(Tabela_FAW[NAZIV2],MATCH(Tabela_kontrola_FAW_aktivne[[#This Row],[Klasifikacija]],Tabela_FAW[Klasifikacija],0)),"NE")</f>
        <v>NE</v>
      </c>
      <c r="D162" t="str">
        <f>LEFT(INDEX(Tabela_glavno[Dovoljen prevzem],MATCH(Tabela_kontrola_FAW_aktivne[[#This Row],[Klasifikacija]],Tabela_glavno[Klasifikacija],0)),2)</f>
        <v>DA</v>
      </c>
      <c r="E162" t="str">
        <f>INDEX(Tabela_glavno[Odstranjevanje],MATCH(Tabela_kontrola_FAW_aktivne[[#This Row],[Klasifikacija]],Tabela_glavno[Klasifikacija],0))</f>
        <v/>
      </c>
      <c r="F162" s="1" t="str">
        <f>_xlfn.TEXTJOIN(" - ",TRUE,INDEX(Tabela_glavno[Mešanica 19 02 04*],MATCH(Tabela_kontrola_FAW_aktivne[[#This Row],[Klasifikacija]],Tabela_glavno[Klasifikacija],0)),INDEX(Tabela_glavno[Izvoz 19 02 04*],MATCH(Tabela_kontrola_FAW_aktivne[[#This Row],[Klasifikacija]],Tabela_glavno[Klasifikacija],0)))</f>
        <v>NE</v>
      </c>
      <c r="G162" s="1" t="str">
        <f>INDEX(Tabela_glavno[Mešanica 19 02 08*],MATCH(Tabela_kontrola_FAW_aktivne[[#This Row],[Klasifikacija]],Tabela_glavno[Klasifikacija],0))</f>
        <v>NE</v>
      </c>
      <c r="H162" s="1" t="str">
        <f>IFERROR(INDEX(Tabela_FAW_aktivne[Klasifikacija],MATCH(Tabela_kontrola_FAW_aktivne[[#This Row],[Klasifikacija]],Tabela_FAW_aktivne[Klasifikacija],0)),"NE")</f>
        <v>NE</v>
      </c>
    </row>
    <row r="163" spans="1:8" hidden="1" x14ac:dyDescent="0.25">
      <c r="A163" t="s">
        <v>379</v>
      </c>
      <c r="B163" t="str">
        <f>INDEX(Tabela_seznam_klasifikacij[Naziv odpadka],MATCH(Tabela_kontrola_FAW_aktivne[[#This Row],[Klasifikacija]],Tabela_seznam_klasifikacij[Klasifikacijska številka],0))</f>
        <v>Odpadki iz reakcij na osnovi kalcija, ki niso navedeni pod 06 09 03</v>
      </c>
      <c r="C163" t="str">
        <f>IFERROR(INDEX(Tabela_FAW[NAZIV2],MATCH(Tabela_kontrola_FAW_aktivne[[#This Row],[Klasifikacija]],Tabela_FAW[Klasifikacija],0)),"NE")</f>
        <v>NE</v>
      </c>
      <c r="D163" t="str">
        <f>LEFT(INDEX(Tabela_glavno[Dovoljen prevzem],MATCH(Tabela_kontrola_FAW_aktivne[[#This Row],[Klasifikacija]],Tabela_glavno[Klasifikacija],0)),2)</f>
        <v>DA</v>
      </c>
      <c r="E163" t="str">
        <f>INDEX(Tabela_glavno[Odstranjevanje],MATCH(Tabela_kontrola_FAW_aktivne[[#This Row],[Klasifikacija]],Tabela_glavno[Klasifikacija],0))</f>
        <v/>
      </c>
      <c r="F163" s="1" t="str">
        <f>_xlfn.TEXTJOIN(" - ",TRUE,INDEX(Tabela_glavno[Mešanica 19 02 04*],MATCH(Tabela_kontrola_FAW_aktivne[[#This Row],[Klasifikacija]],Tabela_glavno[Klasifikacija],0)),INDEX(Tabela_glavno[Izvoz 19 02 04*],MATCH(Tabela_kontrola_FAW_aktivne[[#This Row],[Klasifikacija]],Tabela_glavno[Klasifikacija],0)))</f>
        <v>NE</v>
      </c>
      <c r="G163" s="1" t="str">
        <f>INDEX(Tabela_glavno[Mešanica 19 02 08*],MATCH(Tabela_kontrola_FAW_aktivne[[#This Row],[Klasifikacija]],Tabela_glavno[Klasifikacija],0))</f>
        <v>NE</v>
      </c>
      <c r="H163" s="1" t="str">
        <f>IFERROR(INDEX(Tabela_FAW_aktivne[Klasifikacija],MATCH(Tabela_kontrola_FAW_aktivne[[#This Row],[Klasifikacija]],Tabela_FAW_aktivne[Klasifikacija],0)),"NE")</f>
        <v>NE</v>
      </c>
    </row>
    <row r="164" spans="1:8" hidden="1" x14ac:dyDescent="0.25">
      <c r="A164" t="s">
        <v>381</v>
      </c>
      <c r="B164" t="str">
        <f>INDEX(Tabela_seznam_klasifikacij[Naziv odpadka],MATCH(Tabela_kontrola_FAW_aktivne[[#This Row],[Klasifikacija]],Tabela_seznam_klasifikacij[Klasifikacijska številka],0))</f>
        <v>Drugi tovrstni odpadki</v>
      </c>
      <c r="C164" t="str">
        <f>IFERROR(INDEX(Tabela_FAW[NAZIV2],MATCH(Tabela_kontrola_FAW_aktivne[[#This Row],[Klasifikacija]],Tabela_FAW[Klasifikacija],0)),"NE")</f>
        <v>NE</v>
      </c>
      <c r="D164" t="str">
        <f>LEFT(INDEX(Tabela_glavno[Dovoljen prevzem],MATCH(Tabela_kontrola_FAW_aktivne[[#This Row],[Klasifikacija]],Tabela_glavno[Klasifikacija],0)),2)</f>
        <v>DA</v>
      </c>
      <c r="E164" t="str">
        <f>INDEX(Tabela_glavno[Odstranjevanje],MATCH(Tabela_kontrola_FAW_aktivne[[#This Row],[Klasifikacija]],Tabela_glavno[Klasifikacija],0))</f>
        <v/>
      </c>
      <c r="F164" s="1" t="str">
        <f>_xlfn.TEXTJOIN(" - ",TRUE,INDEX(Tabela_glavno[Mešanica 19 02 04*],MATCH(Tabela_kontrola_FAW_aktivne[[#This Row],[Klasifikacija]],Tabela_glavno[Klasifikacija],0)),INDEX(Tabela_glavno[Izvoz 19 02 04*],MATCH(Tabela_kontrola_FAW_aktivne[[#This Row],[Klasifikacija]],Tabela_glavno[Klasifikacija],0)))</f>
        <v>NE</v>
      </c>
      <c r="G164" s="1" t="str">
        <f>INDEX(Tabela_glavno[Mešanica 19 02 08*],MATCH(Tabela_kontrola_FAW_aktivne[[#This Row],[Klasifikacija]],Tabela_glavno[Klasifikacija],0))</f>
        <v>NE</v>
      </c>
      <c r="H164" s="1" t="str">
        <f>IFERROR(INDEX(Tabela_FAW_aktivne[Klasifikacija],MATCH(Tabela_kontrola_FAW_aktivne[[#This Row],[Klasifikacija]],Tabela_FAW_aktivne[Klasifikacija],0)),"NE")</f>
        <v>NE</v>
      </c>
    </row>
    <row r="165" spans="1:8" hidden="1" x14ac:dyDescent="0.25">
      <c r="A165" t="s">
        <v>382</v>
      </c>
      <c r="B165" t="str">
        <f>INDEX(Tabela_seznam_klasifikacij[Naziv odpadka],MATCH(Tabela_kontrola_FAW_aktivne[[#This Row],[Klasifikacija]],Tabela_seznam_klasifikacij[Klasifikacijska številka],0))</f>
        <v>Odpadki, ki vsebujejo nevarne snovi</v>
      </c>
      <c r="C165" t="str">
        <f>IFERROR(INDEX(Tabela_FAW[NAZIV2],MATCH(Tabela_kontrola_FAW_aktivne[[#This Row],[Klasifikacija]],Tabela_FAW[Klasifikacija],0)),"NE")</f>
        <v>NE</v>
      </c>
      <c r="D165" t="str">
        <f>LEFT(INDEX(Tabela_glavno[Dovoljen prevzem],MATCH(Tabela_kontrola_FAW_aktivne[[#This Row],[Klasifikacija]],Tabela_glavno[Klasifikacija],0)),2)</f>
        <v>DA</v>
      </c>
      <c r="E165" t="str">
        <f>INDEX(Tabela_glavno[Odstranjevanje],MATCH(Tabela_kontrola_FAW_aktivne[[#This Row],[Klasifikacija]],Tabela_glavno[Klasifikacija],0))</f>
        <v/>
      </c>
      <c r="F165" s="1" t="str">
        <f>_xlfn.TEXTJOIN(" - ",TRUE,INDEX(Tabela_glavno[Mešanica 19 02 04*],MATCH(Tabela_kontrola_FAW_aktivne[[#This Row],[Klasifikacija]],Tabela_glavno[Klasifikacija],0)),INDEX(Tabela_glavno[Izvoz 19 02 04*],MATCH(Tabela_kontrola_FAW_aktivne[[#This Row],[Klasifikacija]],Tabela_glavno[Klasifikacija],0)))</f>
        <v>NE</v>
      </c>
      <c r="G165" s="1" t="str">
        <f>INDEX(Tabela_glavno[Mešanica 19 02 08*],MATCH(Tabela_kontrola_FAW_aktivne[[#This Row],[Klasifikacija]],Tabela_glavno[Klasifikacija],0))</f>
        <v>NE</v>
      </c>
      <c r="H165" s="1" t="str">
        <f>IFERROR(INDEX(Tabela_FAW_aktivne[Klasifikacija],MATCH(Tabela_kontrola_FAW_aktivne[[#This Row],[Klasifikacija]],Tabela_FAW_aktivne[Klasifikacija],0)),"NE")</f>
        <v>NE</v>
      </c>
    </row>
    <row r="166" spans="1:8" hidden="1" x14ac:dyDescent="0.25">
      <c r="A166" t="s">
        <v>383</v>
      </c>
      <c r="B166" t="str">
        <f>INDEX(Tabela_seznam_klasifikacij[Naziv odpadka],MATCH(Tabela_kontrola_FAW_aktivne[[#This Row],[Klasifikacija]],Tabela_seznam_klasifikacij[Klasifikacijska številka],0))</f>
        <v>Drugi tovrstni odpadki</v>
      </c>
      <c r="C166" t="str">
        <f>IFERROR(INDEX(Tabela_FAW[NAZIV2],MATCH(Tabela_kontrola_FAW_aktivne[[#This Row],[Klasifikacija]],Tabela_FAW[Klasifikacija],0)),"NE")</f>
        <v>NE</v>
      </c>
      <c r="D166" t="str">
        <f>LEFT(INDEX(Tabela_glavno[Dovoljen prevzem],MATCH(Tabela_kontrola_FAW_aktivne[[#This Row],[Klasifikacija]],Tabela_glavno[Klasifikacija],0)),2)</f>
        <v>DA</v>
      </c>
      <c r="E166" t="str">
        <f>INDEX(Tabela_glavno[Odstranjevanje],MATCH(Tabela_kontrola_FAW_aktivne[[#This Row],[Klasifikacija]],Tabela_glavno[Klasifikacija],0))</f>
        <v/>
      </c>
      <c r="F166" s="1" t="str">
        <f>_xlfn.TEXTJOIN(" - ",TRUE,INDEX(Tabela_glavno[Mešanica 19 02 04*],MATCH(Tabela_kontrola_FAW_aktivne[[#This Row],[Klasifikacija]],Tabela_glavno[Klasifikacija],0)),INDEX(Tabela_glavno[Izvoz 19 02 04*],MATCH(Tabela_kontrola_FAW_aktivne[[#This Row],[Klasifikacija]],Tabela_glavno[Klasifikacija],0)))</f>
        <v>NE</v>
      </c>
      <c r="G166" s="1" t="str">
        <f>INDEX(Tabela_glavno[Mešanica 19 02 08*],MATCH(Tabela_kontrola_FAW_aktivne[[#This Row],[Klasifikacija]],Tabela_glavno[Klasifikacija],0))</f>
        <v>NE</v>
      </c>
      <c r="H166" s="1" t="str">
        <f>IFERROR(INDEX(Tabela_FAW_aktivne[Klasifikacija],MATCH(Tabela_kontrola_FAW_aktivne[[#This Row],[Klasifikacija]],Tabela_FAW_aktivne[Klasifikacija],0)),"NE")</f>
        <v>NE</v>
      </c>
    </row>
    <row r="167" spans="1:8" hidden="1" x14ac:dyDescent="0.25">
      <c r="A167" t="s">
        <v>387</v>
      </c>
      <c r="B167" t="str">
        <f>INDEX(Tabela_seznam_klasifikacij[Naziv odpadka],MATCH(Tabela_kontrola_FAW_aktivne[[#This Row],[Klasifikacija]],Tabela_seznam_klasifikacij[Klasifikacijska številka],0))</f>
        <v>Odpadki iz reakcij na osnovi kalcija iz proizvodnje titanovega dioksida</v>
      </c>
      <c r="C167" t="str">
        <f>IFERROR(INDEX(Tabela_FAW[NAZIV2],MATCH(Tabela_kontrola_FAW_aktivne[[#This Row],[Klasifikacija]],Tabela_FAW[Klasifikacija],0)),"NE")</f>
        <v>NE</v>
      </c>
      <c r="D167" t="str">
        <f>LEFT(INDEX(Tabela_glavno[Dovoljen prevzem],MATCH(Tabela_kontrola_FAW_aktivne[[#This Row],[Klasifikacija]],Tabela_glavno[Klasifikacija],0)),2)</f>
        <v>DA</v>
      </c>
      <c r="E167" t="str">
        <f>INDEX(Tabela_glavno[Odstranjevanje],MATCH(Tabela_kontrola_FAW_aktivne[[#This Row],[Klasifikacija]],Tabela_glavno[Klasifikacija],0))</f>
        <v/>
      </c>
      <c r="F167" s="1" t="str">
        <f>_xlfn.TEXTJOIN(" - ",TRUE,INDEX(Tabela_glavno[Mešanica 19 02 04*],MATCH(Tabela_kontrola_FAW_aktivne[[#This Row],[Klasifikacija]],Tabela_glavno[Klasifikacija],0)),INDEX(Tabela_glavno[Izvoz 19 02 04*],MATCH(Tabela_kontrola_FAW_aktivne[[#This Row],[Klasifikacija]],Tabela_glavno[Klasifikacija],0)))</f>
        <v>NE</v>
      </c>
      <c r="G167" s="1" t="str">
        <f>INDEX(Tabela_glavno[Mešanica 19 02 08*],MATCH(Tabela_kontrola_FAW_aktivne[[#This Row],[Klasifikacija]],Tabela_glavno[Klasifikacija],0))</f>
        <v>NE</v>
      </c>
      <c r="H167" s="1" t="str">
        <f>IFERROR(INDEX(Tabela_FAW_aktivne[Klasifikacija],MATCH(Tabela_kontrola_FAW_aktivne[[#This Row],[Klasifikacija]],Tabela_FAW_aktivne[Klasifikacija],0)),"NE")</f>
        <v>NE</v>
      </c>
    </row>
    <row r="168" spans="1:8" hidden="1" x14ac:dyDescent="0.25">
      <c r="A168" t="s">
        <v>388</v>
      </c>
      <c r="B168" t="str">
        <f>INDEX(Tabela_seznam_klasifikacij[Naziv odpadka],MATCH(Tabela_kontrola_FAW_aktivne[[#This Row],[Klasifikacija]],Tabela_seznam_klasifikacij[Klasifikacijska številka],0))</f>
        <v>Drugi tovrstni odpadki</v>
      </c>
      <c r="C168" t="str">
        <f>IFERROR(INDEX(Tabela_FAW[NAZIV2],MATCH(Tabela_kontrola_FAW_aktivne[[#This Row],[Klasifikacija]],Tabela_FAW[Klasifikacija],0)),"NE")</f>
        <v>NE</v>
      </c>
      <c r="D168" t="str">
        <f>LEFT(INDEX(Tabela_glavno[Dovoljen prevzem],MATCH(Tabela_kontrola_FAW_aktivne[[#This Row],[Klasifikacija]],Tabela_glavno[Klasifikacija],0)),2)</f>
        <v>DA</v>
      </c>
      <c r="E168" t="str">
        <f>INDEX(Tabela_glavno[Odstranjevanje],MATCH(Tabela_kontrola_FAW_aktivne[[#This Row],[Klasifikacija]],Tabela_glavno[Klasifikacija],0))</f>
        <v/>
      </c>
      <c r="F168" s="1" t="str">
        <f>_xlfn.TEXTJOIN(" - ",TRUE,INDEX(Tabela_glavno[Mešanica 19 02 04*],MATCH(Tabela_kontrola_FAW_aktivne[[#This Row],[Klasifikacija]],Tabela_glavno[Klasifikacija],0)),INDEX(Tabela_glavno[Izvoz 19 02 04*],MATCH(Tabela_kontrola_FAW_aktivne[[#This Row],[Klasifikacija]],Tabela_glavno[Klasifikacija],0)))</f>
        <v>NE</v>
      </c>
      <c r="G168" s="1" t="str">
        <f>INDEX(Tabela_glavno[Mešanica 19 02 08*],MATCH(Tabela_kontrola_FAW_aktivne[[#This Row],[Klasifikacija]],Tabela_glavno[Klasifikacija],0))</f>
        <v>NE</v>
      </c>
      <c r="H168" s="1" t="str">
        <f>IFERROR(INDEX(Tabela_FAW_aktivne[Klasifikacija],MATCH(Tabela_kontrola_FAW_aktivne[[#This Row],[Klasifikacija]],Tabela_FAW_aktivne[Klasifikacija],0)),"NE")</f>
        <v>NE</v>
      </c>
    </row>
    <row r="169" spans="1:8" hidden="1" x14ac:dyDescent="0.25">
      <c r="A169" t="s">
        <v>389</v>
      </c>
      <c r="B169" t="str">
        <f>INDEX(Tabela_seznam_klasifikacij[Naziv odpadka],MATCH(Tabela_kontrola_FAW_aktivne[[#This Row],[Klasifikacija]],Tabela_seznam_klasifikacij[Klasifikacijska številka],0))</f>
        <v>Anorganski pesticidi, sredstva za zaščito lesa in drugi biocidi</v>
      </c>
      <c r="C169">
        <f>IFERROR(INDEX(Tabela_FAW[NAZIV2],MATCH(Tabela_kontrola_FAW_aktivne[[#This Row],[Klasifikacija]],Tabela_FAW[Klasifikacija],0)),"NE")</f>
        <v>0</v>
      </c>
      <c r="D169" t="str">
        <f>LEFT(INDEX(Tabela_glavno[Dovoljen prevzem],MATCH(Tabela_kontrola_FAW_aktivne[[#This Row],[Klasifikacija]],Tabela_glavno[Klasifikacija],0)),2)</f>
        <v>DA</v>
      </c>
      <c r="E169" t="str">
        <f>INDEX(Tabela_glavno[Odstranjevanje],MATCH(Tabela_kontrola_FAW_aktivne[[#This Row],[Klasifikacija]],Tabela_glavno[Klasifikacija],0))</f>
        <v/>
      </c>
      <c r="F169" s="1" t="str">
        <f>_xlfn.TEXTJOIN(" - ",TRUE,INDEX(Tabela_glavno[Mešanica 19 02 04*],MATCH(Tabela_kontrola_FAW_aktivne[[#This Row],[Klasifikacija]],Tabela_glavno[Klasifikacija],0)),INDEX(Tabela_glavno[Izvoz 19 02 04*],MATCH(Tabela_kontrola_FAW_aktivne[[#This Row],[Klasifikacija]],Tabela_glavno[Klasifikacija],0)))</f>
        <v>NE</v>
      </c>
      <c r="G169" s="1" t="str">
        <f>INDEX(Tabela_glavno[Mešanica 19 02 08*],MATCH(Tabela_kontrola_FAW_aktivne[[#This Row],[Klasifikacija]],Tabela_glavno[Klasifikacija],0))</f>
        <v>NE</v>
      </c>
      <c r="H169" s="1" t="str">
        <f>IFERROR(INDEX(Tabela_FAW_aktivne[Klasifikacija],MATCH(Tabela_kontrola_FAW_aktivne[[#This Row],[Klasifikacija]],Tabela_FAW_aktivne[Klasifikacija],0)),"NE")</f>
        <v>NE</v>
      </c>
    </row>
    <row r="170" spans="1:8" hidden="1" x14ac:dyDescent="0.25">
      <c r="A170" t="s">
        <v>22</v>
      </c>
      <c r="B170" t="str">
        <f>INDEX(Tabela_seznam_klasifikacij[Naziv odpadka],MATCH(Tabela_kontrola_FAW_aktivne[[#This Row],[Klasifikacija]],Tabela_seznam_klasifikacij[Klasifikacijska številka],0))</f>
        <v>Izrabljeno aktivno oglje (razen 06 07 02)</v>
      </c>
      <c r="C170" t="str">
        <f>IFERROR(INDEX(Tabela_FAW[NAZIV2],MATCH(Tabela_kontrola_FAW_aktivne[[#This Row],[Klasifikacija]],Tabela_FAW[Klasifikacija],0)),"NE")</f>
        <v>M1 ADR: DA-sproti pred prevzemom/Sauberm</v>
      </c>
      <c r="D170" t="str">
        <f>LEFT(INDEX(Tabela_glavno[Dovoljen prevzem],MATCH(Tabela_kontrola_FAW_aktivne[[#This Row],[Klasifikacija]],Tabela_glavno[Klasifikacija],0)),2)</f>
        <v>DA</v>
      </c>
      <c r="E170" t="str">
        <f>INDEX(Tabela_glavno[Odstranjevanje],MATCH(Tabela_kontrola_FAW_aktivne[[#This Row],[Klasifikacija]],Tabela_glavno[Klasifikacija],0))</f>
        <v/>
      </c>
      <c r="F170" s="1" t="str">
        <f>_xlfn.TEXTJOIN(" - ",TRUE,INDEX(Tabela_glavno[Mešanica 19 02 04*],MATCH(Tabela_kontrola_FAW_aktivne[[#This Row],[Klasifikacija]],Tabela_glavno[Klasifikacija],0)),INDEX(Tabela_glavno[Izvoz 19 02 04*],MATCH(Tabela_kontrola_FAW_aktivne[[#This Row],[Klasifikacija]],Tabela_glavno[Klasifikacija],0)))</f>
        <v>DA</v>
      </c>
      <c r="G170" s="1" t="str">
        <f>INDEX(Tabela_glavno[Mešanica 19 02 08*],MATCH(Tabela_kontrola_FAW_aktivne[[#This Row],[Klasifikacija]],Tabela_glavno[Klasifikacija],0))</f>
        <v>NE</v>
      </c>
      <c r="H170" s="1" t="str">
        <f>IFERROR(INDEX(Tabela_FAW_aktivne[Klasifikacija],MATCH(Tabela_kontrola_FAW_aktivne[[#This Row],[Klasifikacija]],Tabela_FAW_aktivne[Klasifikacija],0)),"NE")</f>
        <v>NE</v>
      </c>
    </row>
    <row r="171" spans="1:8" hidden="1" x14ac:dyDescent="0.25">
      <c r="A171" t="s">
        <v>390</v>
      </c>
      <c r="B171" t="str">
        <f>INDEX(Tabela_seznam_klasifikacij[Naziv odpadka],MATCH(Tabela_kontrola_FAW_aktivne[[#This Row],[Klasifikacija]],Tabela_seznam_klasifikacij[Klasifikacijska številka],0))</f>
        <v>Ogljik (industrijske saje)</v>
      </c>
      <c r="C171" t="str">
        <f>IFERROR(INDEX(Tabela_FAW[NAZIV2],MATCH(Tabela_kontrola_FAW_aktivne[[#This Row],[Klasifikacija]],Tabela_FAW[Klasifikacija],0)),"NE")</f>
        <v>NI ODSTRANJEVANJA</v>
      </c>
      <c r="D171" t="str">
        <f>LEFT(INDEX(Tabela_glavno[Dovoljen prevzem],MATCH(Tabela_kontrola_FAW_aktivne[[#This Row],[Klasifikacija]],Tabela_glavno[Klasifikacija],0)),2)</f>
        <v>DA</v>
      </c>
      <c r="E171" t="str">
        <f>INDEX(Tabela_glavno[Odstranjevanje],MATCH(Tabela_kontrola_FAW_aktivne[[#This Row],[Klasifikacija]],Tabela_glavno[Klasifikacija],0))</f>
        <v/>
      </c>
      <c r="F171" s="1" t="str">
        <f>_xlfn.TEXTJOIN(" - ",TRUE,INDEX(Tabela_glavno[Mešanica 19 02 04*],MATCH(Tabela_kontrola_FAW_aktivne[[#This Row],[Klasifikacija]],Tabela_glavno[Klasifikacija],0)),INDEX(Tabela_glavno[Izvoz 19 02 04*],MATCH(Tabela_kontrola_FAW_aktivne[[#This Row],[Klasifikacija]],Tabela_glavno[Klasifikacija],0)))</f>
        <v>NE</v>
      </c>
      <c r="G171" s="1" t="str">
        <f>INDEX(Tabela_glavno[Mešanica 19 02 08*],MATCH(Tabela_kontrola_FAW_aktivne[[#This Row],[Klasifikacija]],Tabela_glavno[Klasifikacija],0))</f>
        <v>NE</v>
      </c>
      <c r="H171" s="1" t="str">
        <f>IFERROR(INDEX(Tabela_FAW_aktivne[Klasifikacija],MATCH(Tabela_kontrola_FAW_aktivne[[#This Row],[Klasifikacija]],Tabela_FAW_aktivne[Klasifikacija],0)),"NE")</f>
        <v>NE</v>
      </c>
    </row>
    <row r="172" spans="1:8" hidden="1" x14ac:dyDescent="0.25">
      <c r="A172" t="s">
        <v>391</v>
      </c>
      <c r="B172" t="str">
        <f>INDEX(Tabela_seznam_klasifikacij[Naziv odpadka],MATCH(Tabela_kontrola_FAW_aktivne[[#This Row],[Klasifikacija]],Tabela_seznam_klasifikacij[Klasifikacijska številka],0))</f>
        <v>Odpadki iz predelave azbesta</v>
      </c>
      <c r="C172" t="str">
        <f>IFERROR(INDEX(Tabela_FAW[NAZIV2],MATCH(Tabela_kontrola_FAW_aktivne[[#This Row],[Klasifikacija]],Tabela_FAW[Klasifikacija],0)),"NE")</f>
        <v>NE</v>
      </c>
      <c r="D172" t="str">
        <f>LEFT(INDEX(Tabela_glavno[Dovoljen prevzem],MATCH(Tabela_kontrola_FAW_aktivne[[#This Row],[Klasifikacija]],Tabela_glavno[Klasifikacija],0)),2)</f>
        <v>DA</v>
      </c>
      <c r="E172" t="str">
        <f>INDEX(Tabela_glavno[Odstranjevanje],MATCH(Tabela_kontrola_FAW_aktivne[[#This Row],[Klasifikacija]],Tabela_glavno[Klasifikacija],0))</f>
        <v/>
      </c>
      <c r="F172" s="1" t="str">
        <f>_xlfn.TEXTJOIN(" - ",TRUE,INDEX(Tabela_glavno[Mešanica 19 02 04*],MATCH(Tabela_kontrola_FAW_aktivne[[#This Row],[Klasifikacija]],Tabela_glavno[Klasifikacija],0)),INDEX(Tabela_glavno[Izvoz 19 02 04*],MATCH(Tabela_kontrola_FAW_aktivne[[#This Row],[Klasifikacija]],Tabela_glavno[Klasifikacija],0)))</f>
        <v>NE</v>
      </c>
      <c r="G172" s="1" t="str">
        <f>INDEX(Tabela_glavno[Mešanica 19 02 08*],MATCH(Tabela_kontrola_FAW_aktivne[[#This Row],[Klasifikacija]],Tabela_glavno[Klasifikacija],0))</f>
        <v>NE</v>
      </c>
      <c r="H172" s="1" t="str">
        <f>IFERROR(INDEX(Tabela_FAW_aktivne[Klasifikacija],MATCH(Tabela_kontrola_FAW_aktivne[[#This Row],[Klasifikacija]],Tabela_FAW_aktivne[Klasifikacija],0)),"NE")</f>
        <v>NE</v>
      </c>
    </row>
    <row r="173" spans="1:8" hidden="1" x14ac:dyDescent="0.25">
      <c r="A173" t="s">
        <v>392</v>
      </c>
      <c r="B173" t="str">
        <f>INDEX(Tabela_seznam_klasifikacij[Naziv odpadka],MATCH(Tabela_kontrola_FAW_aktivne[[#This Row],[Klasifikacija]],Tabela_seznam_klasifikacij[Klasifikacijska številka],0))</f>
        <v>Saje (čad)</v>
      </c>
      <c r="C173" t="str">
        <f>IFERROR(INDEX(Tabela_FAW[NAZIV2],MATCH(Tabela_kontrola_FAW_aktivne[[#This Row],[Klasifikacija]],Tabela_FAW[Klasifikacija],0)),"NE")</f>
        <v>NE</v>
      </c>
      <c r="D173" t="str">
        <f>LEFT(INDEX(Tabela_glavno[Dovoljen prevzem],MATCH(Tabela_kontrola_FAW_aktivne[[#This Row],[Klasifikacija]],Tabela_glavno[Klasifikacija],0)),2)</f>
        <v>DA</v>
      </c>
      <c r="E173" t="str">
        <f>INDEX(Tabela_glavno[Odstranjevanje],MATCH(Tabela_kontrola_FAW_aktivne[[#This Row],[Klasifikacija]],Tabela_glavno[Klasifikacija],0))</f>
        <v/>
      </c>
      <c r="F173" s="1" t="str">
        <f>_xlfn.TEXTJOIN(" - ",TRUE,INDEX(Tabela_glavno[Mešanica 19 02 04*],MATCH(Tabela_kontrola_FAW_aktivne[[#This Row],[Klasifikacija]],Tabela_glavno[Klasifikacija],0)),INDEX(Tabela_glavno[Izvoz 19 02 04*],MATCH(Tabela_kontrola_FAW_aktivne[[#This Row],[Klasifikacija]],Tabela_glavno[Klasifikacija],0)))</f>
        <v>NE</v>
      </c>
      <c r="G173" s="1" t="str">
        <f>INDEX(Tabela_glavno[Mešanica 19 02 08*],MATCH(Tabela_kontrola_FAW_aktivne[[#This Row],[Klasifikacija]],Tabela_glavno[Klasifikacija],0))</f>
        <v>NE</v>
      </c>
      <c r="H173" s="1" t="str">
        <f>IFERROR(INDEX(Tabela_FAW_aktivne[Klasifikacija],MATCH(Tabela_kontrola_FAW_aktivne[[#This Row],[Klasifikacija]],Tabela_FAW_aktivne[Klasifikacija],0)),"NE")</f>
        <v>NE</v>
      </c>
    </row>
    <row r="174" spans="1:8" hidden="1" x14ac:dyDescent="0.25">
      <c r="A174" t="s">
        <v>393</v>
      </c>
      <c r="B174" t="str">
        <f>INDEX(Tabela_seznam_klasifikacij[Naziv odpadka],MATCH(Tabela_kontrola_FAW_aktivne[[#This Row],[Klasifikacija]],Tabela_seznam_klasifikacij[Klasifikacijska številka],0))</f>
        <v>Drugi tovrstni odpadki</v>
      </c>
      <c r="C174" t="str">
        <f>IFERROR(INDEX(Tabela_FAW[NAZIV2],MATCH(Tabela_kontrola_FAW_aktivne[[#This Row],[Klasifikacija]],Tabela_FAW[Klasifikacija],0)),"NE")</f>
        <v>NE</v>
      </c>
      <c r="D174" t="str">
        <f>LEFT(INDEX(Tabela_glavno[Dovoljen prevzem],MATCH(Tabela_kontrola_FAW_aktivne[[#This Row],[Klasifikacija]],Tabela_glavno[Klasifikacija],0)),2)</f>
        <v>DA</v>
      </c>
      <c r="E174" t="str">
        <f>INDEX(Tabela_glavno[Odstranjevanje],MATCH(Tabela_kontrola_FAW_aktivne[[#This Row],[Klasifikacija]],Tabela_glavno[Klasifikacija],0))</f>
        <v/>
      </c>
      <c r="F174" s="1" t="str">
        <f>_xlfn.TEXTJOIN(" - ",TRUE,INDEX(Tabela_glavno[Mešanica 19 02 04*],MATCH(Tabela_kontrola_FAW_aktivne[[#This Row],[Klasifikacija]],Tabela_glavno[Klasifikacija],0)),INDEX(Tabela_glavno[Izvoz 19 02 04*],MATCH(Tabela_kontrola_FAW_aktivne[[#This Row],[Klasifikacija]],Tabela_glavno[Klasifikacija],0)))</f>
        <v>NE</v>
      </c>
      <c r="G174" s="1" t="str">
        <f>INDEX(Tabela_glavno[Mešanica 19 02 08*],MATCH(Tabela_kontrola_FAW_aktivne[[#This Row],[Klasifikacija]],Tabela_glavno[Klasifikacija],0))</f>
        <v>NE</v>
      </c>
      <c r="H174" s="1" t="str">
        <f>IFERROR(INDEX(Tabela_FAW_aktivne[Klasifikacija],MATCH(Tabela_kontrola_FAW_aktivne[[#This Row],[Klasifikacija]],Tabela_FAW_aktivne[Klasifikacija],0)),"NE")</f>
        <v>NE</v>
      </c>
    </row>
    <row r="175" spans="1:8" hidden="1" x14ac:dyDescent="0.25">
      <c r="A175" t="s">
        <v>394</v>
      </c>
      <c r="B175" t="str">
        <f>INDEX(Tabela_seznam_klasifikacij[Naziv odpadka],MATCH(Tabela_kontrola_FAW_aktivne[[#This Row],[Klasifikacija]],Tabela_seznam_klasifikacij[Klasifikacijska številka],0))</f>
        <v>Vodne pralne tekočine in matične lužnice</v>
      </c>
      <c r="C175">
        <f>IFERROR(INDEX(Tabela_FAW[NAZIV2],MATCH(Tabela_kontrola_FAW_aktivne[[#This Row],[Klasifikacija]],Tabela_FAW[Klasifikacija],0)),"NE")</f>
        <v>0</v>
      </c>
      <c r="D175" t="str">
        <f>LEFT(INDEX(Tabela_glavno[Dovoljen prevzem],MATCH(Tabela_kontrola_FAW_aktivne[[#This Row],[Klasifikacija]],Tabela_glavno[Klasifikacija],0)),2)</f>
        <v>DA</v>
      </c>
      <c r="E175" t="str">
        <f>INDEX(Tabela_glavno[Odstranjevanje],MATCH(Tabela_kontrola_FAW_aktivne[[#This Row],[Klasifikacija]],Tabela_glavno[Klasifikacija],0))</f>
        <v/>
      </c>
      <c r="F175" s="1" t="str">
        <f>_xlfn.TEXTJOIN(" - ",TRUE,INDEX(Tabela_glavno[Mešanica 19 02 04*],MATCH(Tabela_kontrola_FAW_aktivne[[#This Row],[Klasifikacija]],Tabela_glavno[Klasifikacija],0)),INDEX(Tabela_glavno[Izvoz 19 02 04*],MATCH(Tabela_kontrola_FAW_aktivne[[#This Row],[Klasifikacija]],Tabela_glavno[Klasifikacija],0)))</f>
        <v>NE</v>
      </c>
      <c r="G175" s="1" t="str">
        <f>INDEX(Tabela_glavno[Mešanica 19 02 08*],MATCH(Tabela_kontrola_FAW_aktivne[[#This Row],[Klasifikacija]],Tabela_glavno[Klasifikacija],0))</f>
        <v>NE</v>
      </c>
      <c r="H175" s="1" t="str">
        <f>IFERROR(INDEX(Tabela_FAW_aktivne[Klasifikacija],MATCH(Tabela_kontrola_FAW_aktivne[[#This Row],[Klasifikacija]],Tabela_FAW_aktivne[Klasifikacija],0)),"NE")</f>
        <v>NE</v>
      </c>
    </row>
    <row r="176" spans="1:8" hidden="1" x14ac:dyDescent="0.25">
      <c r="A176" t="s">
        <v>128</v>
      </c>
      <c r="B176" t="str">
        <f>INDEX(Tabela_seznam_klasifikacij[Naziv odpadka],MATCH(Tabela_kontrola_FAW_aktivne[[#This Row],[Klasifikacija]],Tabela_seznam_klasifikacij[Klasifikacijska številka],0))</f>
        <v>Organska halogenirana topila, pralne tekočine in matične lužnice</v>
      </c>
      <c r="C176" t="str">
        <f>IFERROR(INDEX(Tabela_FAW[NAZIV2],MATCH(Tabela_kontrola_FAW_aktivne[[#This Row],[Klasifikacija]],Tabela_FAW[Klasifikacija],0)),"NE")</f>
        <v>M2 ADR: DA UN 1993, r. 3/Kemis-NI ODSTR.</v>
      </c>
      <c r="D176" t="str">
        <f>LEFT(INDEX(Tabela_glavno[Dovoljen prevzem],MATCH(Tabela_kontrola_FAW_aktivne[[#This Row],[Klasifikacija]],Tabela_glavno[Klasifikacija],0)),2)</f>
        <v>DA</v>
      </c>
      <c r="E176" t="str">
        <f>INDEX(Tabela_glavno[Odstranjevanje],MATCH(Tabela_kontrola_FAW_aktivne[[#This Row],[Klasifikacija]],Tabela_glavno[Klasifikacija],0))</f>
        <v/>
      </c>
      <c r="F176" s="1" t="str">
        <f>_xlfn.TEXTJOIN(" - ",TRUE,INDEX(Tabela_glavno[Mešanica 19 02 04*],MATCH(Tabela_kontrola_FAW_aktivne[[#This Row],[Klasifikacija]],Tabela_glavno[Klasifikacija],0)),INDEX(Tabela_glavno[Izvoz 19 02 04*],MATCH(Tabela_kontrola_FAW_aktivne[[#This Row],[Klasifikacija]],Tabela_glavno[Klasifikacija],0)))</f>
        <v>NE</v>
      </c>
      <c r="G176" s="1" t="str">
        <f>INDEX(Tabela_glavno[Mešanica 19 02 08*],MATCH(Tabela_kontrola_FAW_aktivne[[#This Row],[Klasifikacija]],Tabela_glavno[Klasifikacija],0))</f>
        <v>DA</v>
      </c>
      <c r="H176" s="1" t="str">
        <f>IFERROR(INDEX(Tabela_FAW_aktivne[Klasifikacija],MATCH(Tabela_kontrola_FAW_aktivne[[#This Row],[Klasifikacija]],Tabela_FAW_aktivne[Klasifikacija],0)),"NE")</f>
        <v>NE</v>
      </c>
    </row>
    <row r="177" spans="1:8" hidden="1" x14ac:dyDescent="0.25">
      <c r="A177" t="s">
        <v>129</v>
      </c>
      <c r="B177" t="str">
        <f>INDEX(Tabela_seznam_klasifikacij[Naziv odpadka],MATCH(Tabela_kontrola_FAW_aktivne[[#This Row],[Klasifikacija]],Tabela_seznam_klasifikacij[Klasifikacijska številka],0))</f>
        <v>Druga organska topila, pralne tekočine in matične lužnice</v>
      </c>
      <c r="C177" t="str">
        <f>IFERROR(INDEX(Tabela_FAW[NAZIV2],MATCH(Tabela_kontrola_FAW_aktivne[[#This Row],[Klasifikacija]],Tabela_FAW[Klasifikacija],0)),"NE")</f>
        <v>M2 ADR: DA-sproti pred prevzemom/Kemis</v>
      </c>
      <c r="D177" t="str">
        <f>LEFT(INDEX(Tabela_glavno[Dovoljen prevzem],MATCH(Tabela_kontrola_FAW_aktivne[[#This Row],[Klasifikacija]],Tabela_glavno[Klasifikacija],0)),2)</f>
        <v>DA</v>
      </c>
      <c r="E177" t="str">
        <f>INDEX(Tabela_glavno[Odstranjevanje],MATCH(Tabela_kontrola_FAW_aktivne[[#This Row],[Klasifikacija]],Tabela_glavno[Klasifikacija],0))</f>
        <v/>
      </c>
      <c r="F177" s="1" t="str">
        <f>_xlfn.TEXTJOIN(" - ",TRUE,INDEX(Tabela_glavno[Mešanica 19 02 04*],MATCH(Tabela_kontrola_FAW_aktivne[[#This Row],[Klasifikacija]],Tabela_glavno[Klasifikacija],0)),INDEX(Tabela_glavno[Izvoz 19 02 04*],MATCH(Tabela_kontrola_FAW_aktivne[[#This Row],[Klasifikacija]],Tabela_glavno[Klasifikacija],0)))</f>
        <v>NE</v>
      </c>
      <c r="G177" s="1" t="str">
        <f>INDEX(Tabela_glavno[Mešanica 19 02 08*],MATCH(Tabela_kontrola_FAW_aktivne[[#This Row],[Klasifikacija]],Tabela_glavno[Klasifikacija],0))</f>
        <v>DA</v>
      </c>
      <c r="H177" s="1" t="str">
        <f>IFERROR(INDEX(Tabela_FAW_aktivne[Klasifikacija],MATCH(Tabela_kontrola_FAW_aktivne[[#This Row],[Klasifikacija]],Tabela_FAW_aktivne[Klasifikacija],0)),"NE")</f>
        <v>NE</v>
      </c>
    </row>
    <row r="178" spans="1:8" hidden="1" x14ac:dyDescent="0.25">
      <c r="A178" t="s">
        <v>130</v>
      </c>
      <c r="B178" t="str">
        <f>INDEX(Tabela_seznam_klasifikacij[Naziv odpadka],MATCH(Tabela_kontrola_FAW_aktivne[[#This Row],[Klasifikacija]],Tabela_seznam_klasifikacij[Klasifikacijska številka],0))</f>
        <v>Halogenirani ostanki iz destilacij in kemijskih reakcij</v>
      </c>
      <c r="C178">
        <f>IFERROR(INDEX(Tabela_FAW[NAZIV2],MATCH(Tabela_kontrola_FAW_aktivne[[#This Row],[Klasifikacija]],Tabela_FAW[Klasifikacija],0)),"NE")</f>
        <v>0</v>
      </c>
      <c r="D178" t="str">
        <f>LEFT(INDEX(Tabela_glavno[Dovoljen prevzem],MATCH(Tabela_kontrola_FAW_aktivne[[#This Row],[Klasifikacija]],Tabela_glavno[Klasifikacija],0)),2)</f>
        <v>DA</v>
      </c>
      <c r="E178" t="str">
        <f>INDEX(Tabela_glavno[Odstranjevanje],MATCH(Tabela_kontrola_FAW_aktivne[[#This Row],[Klasifikacija]],Tabela_glavno[Klasifikacija],0))</f>
        <v/>
      </c>
      <c r="F178" s="1" t="str">
        <f>_xlfn.TEXTJOIN(" - ",TRUE,INDEX(Tabela_glavno[Mešanica 19 02 04*],MATCH(Tabela_kontrola_FAW_aktivne[[#This Row],[Klasifikacija]],Tabela_glavno[Klasifikacija],0)),INDEX(Tabela_glavno[Izvoz 19 02 04*],MATCH(Tabela_kontrola_FAW_aktivne[[#This Row],[Klasifikacija]],Tabela_glavno[Klasifikacija],0)))</f>
        <v>NE</v>
      </c>
      <c r="G178" s="1" t="str">
        <f>INDEX(Tabela_glavno[Mešanica 19 02 08*],MATCH(Tabela_kontrola_FAW_aktivne[[#This Row],[Klasifikacija]],Tabela_glavno[Klasifikacija],0))</f>
        <v>DA</v>
      </c>
      <c r="H178" s="1" t="str">
        <f>IFERROR(INDEX(Tabela_FAW_aktivne[Klasifikacija],MATCH(Tabela_kontrola_FAW_aktivne[[#This Row],[Klasifikacija]],Tabela_FAW_aktivne[Klasifikacija],0)),"NE")</f>
        <v>NE</v>
      </c>
    </row>
    <row r="179" spans="1:8" hidden="1" x14ac:dyDescent="0.25">
      <c r="A179" t="s">
        <v>131</v>
      </c>
      <c r="B179" t="str">
        <f>INDEX(Tabela_seznam_klasifikacij[Naziv odpadka],MATCH(Tabela_kontrola_FAW_aktivne[[#This Row],[Klasifikacija]],Tabela_seznam_klasifikacij[Klasifikacijska številka],0))</f>
        <v>Drugi ostanki iz destilacij in kemijskih reakcij</v>
      </c>
      <c r="C179" t="str">
        <f>IFERROR(INDEX(Tabela_FAW[NAZIV2],MATCH(Tabela_kontrola_FAW_aktivne[[#This Row],[Klasifikacija]],Tabela_FAW[Klasifikacija],0)),"NE")</f>
        <v>NE</v>
      </c>
      <c r="D179" t="str">
        <f>LEFT(INDEX(Tabela_glavno[Dovoljen prevzem],MATCH(Tabela_kontrola_FAW_aktivne[[#This Row],[Klasifikacija]],Tabela_glavno[Klasifikacija],0)),2)</f>
        <v>DA</v>
      </c>
      <c r="E179" t="str">
        <f>INDEX(Tabela_glavno[Odstranjevanje],MATCH(Tabela_kontrola_FAW_aktivne[[#This Row],[Klasifikacija]],Tabela_glavno[Klasifikacija],0))</f>
        <v/>
      </c>
      <c r="F179" s="1" t="str">
        <f>_xlfn.TEXTJOIN(" - ",TRUE,INDEX(Tabela_glavno[Mešanica 19 02 04*],MATCH(Tabela_kontrola_FAW_aktivne[[#This Row],[Klasifikacija]],Tabela_glavno[Klasifikacija],0)),INDEX(Tabela_glavno[Izvoz 19 02 04*],MATCH(Tabela_kontrola_FAW_aktivne[[#This Row],[Klasifikacija]],Tabela_glavno[Klasifikacija],0)))</f>
        <v>NE</v>
      </c>
      <c r="G179" s="1" t="str">
        <f>INDEX(Tabela_glavno[Mešanica 19 02 08*],MATCH(Tabela_kontrola_FAW_aktivne[[#This Row],[Klasifikacija]],Tabela_glavno[Klasifikacija],0))</f>
        <v>DA</v>
      </c>
      <c r="H179" s="1" t="str">
        <f>IFERROR(INDEX(Tabela_FAW_aktivne[Klasifikacija],MATCH(Tabela_kontrola_FAW_aktivne[[#This Row],[Klasifikacija]],Tabela_FAW_aktivne[Klasifikacija],0)),"NE")</f>
        <v>NE</v>
      </c>
    </row>
    <row r="180" spans="1:8" hidden="1" x14ac:dyDescent="0.25">
      <c r="A180" t="s">
        <v>395</v>
      </c>
      <c r="B180" t="str">
        <f>INDEX(Tabela_seznam_klasifikacij[Naziv odpadka],MATCH(Tabela_kontrola_FAW_aktivne[[#This Row],[Klasifikacija]],Tabela_seznam_klasifikacij[Klasifikacijska številka],0))</f>
        <v>Halogenirane filtrne pogače in izrabljeni absorbenti</v>
      </c>
      <c r="C180" t="str">
        <f>IFERROR(INDEX(Tabela_FAW[NAZIV2],MATCH(Tabela_kontrola_FAW_aktivne[[#This Row],[Klasifikacija]],Tabela_FAW[Klasifikacija],0)),"NE")</f>
        <v>NE</v>
      </c>
      <c r="D180" t="str">
        <f>LEFT(INDEX(Tabela_glavno[Dovoljen prevzem],MATCH(Tabela_kontrola_FAW_aktivne[[#This Row],[Klasifikacija]],Tabela_glavno[Klasifikacija],0)),2)</f>
        <v>DA</v>
      </c>
      <c r="E180" t="str">
        <f>INDEX(Tabela_glavno[Odstranjevanje],MATCH(Tabela_kontrola_FAW_aktivne[[#This Row],[Klasifikacija]],Tabela_glavno[Klasifikacija],0))</f>
        <v/>
      </c>
      <c r="F180" s="1" t="str">
        <f>_xlfn.TEXTJOIN(" - ",TRUE,INDEX(Tabela_glavno[Mešanica 19 02 04*],MATCH(Tabela_kontrola_FAW_aktivne[[#This Row],[Klasifikacija]],Tabela_glavno[Klasifikacija],0)),INDEX(Tabela_glavno[Izvoz 19 02 04*],MATCH(Tabela_kontrola_FAW_aktivne[[#This Row],[Klasifikacija]],Tabela_glavno[Klasifikacija],0)))</f>
        <v>NE</v>
      </c>
      <c r="G180" s="1" t="str">
        <f>INDEX(Tabela_glavno[Mešanica 19 02 08*],MATCH(Tabela_kontrola_FAW_aktivne[[#This Row],[Klasifikacija]],Tabela_glavno[Klasifikacija],0))</f>
        <v>NE</v>
      </c>
      <c r="H180" s="1" t="str">
        <f>IFERROR(INDEX(Tabela_FAW_aktivne[Klasifikacija],MATCH(Tabela_kontrola_FAW_aktivne[[#This Row],[Klasifikacija]],Tabela_FAW_aktivne[Klasifikacija],0)),"NE")</f>
        <v>NE</v>
      </c>
    </row>
    <row r="181" spans="1:8" hidden="1" x14ac:dyDescent="0.25">
      <c r="A181" t="s">
        <v>23</v>
      </c>
      <c r="B181" t="str">
        <f>INDEX(Tabela_seznam_klasifikacij[Naziv odpadka],MATCH(Tabela_kontrola_FAW_aktivne[[#This Row],[Klasifikacija]],Tabela_seznam_klasifikacij[Klasifikacijska številka],0))</f>
        <v>Druge filtrne pogače in izrabljeni absorbenti</v>
      </c>
      <c r="C181" t="str">
        <f>IFERROR(INDEX(Tabela_FAW[NAZIV2],MATCH(Tabela_kontrola_FAW_aktivne[[#This Row],[Klasifikacija]],Tabela_FAW[Klasifikacija],0)),"NE")</f>
        <v>NE</v>
      </c>
      <c r="D181" t="str">
        <f>LEFT(INDEX(Tabela_glavno[Dovoljen prevzem],MATCH(Tabela_kontrola_FAW_aktivne[[#This Row],[Klasifikacija]],Tabela_glavno[Klasifikacija],0)),2)</f>
        <v>DA</v>
      </c>
      <c r="E181" t="str">
        <f>INDEX(Tabela_glavno[Odstranjevanje],MATCH(Tabela_kontrola_FAW_aktivne[[#This Row],[Klasifikacija]],Tabela_glavno[Klasifikacija],0))</f>
        <v/>
      </c>
      <c r="F181" s="1" t="str">
        <f>_xlfn.TEXTJOIN(" - ",TRUE,INDEX(Tabela_glavno[Mešanica 19 02 04*],MATCH(Tabela_kontrola_FAW_aktivne[[#This Row],[Klasifikacija]],Tabela_glavno[Klasifikacija],0)),INDEX(Tabela_glavno[Izvoz 19 02 04*],MATCH(Tabela_kontrola_FAW_aktivne[[#This Row],[Klasifikacija]],Tabela_glavno[Klasifikacija],0)))</f>
        <v>DA</v>
      </c>
      <c r="G181" s="1" t="str">
        <f>INDEX(Tabela_glavno[Mešanica 19 02 08*],MATCH(Tabela_kontrola_FAW_aktivne[[#This Row],[Klasifikacija]],Tabela_glavno[Klasifikacija],0))</f>
        <v>NE</v>
      </c>
      <c r="H181" s="1" t="str">
        <f>IFERROR(INDEX(Tabela_FAW_aktivne[Klasifikacija],MATCH(Tabela_kontrola_FAW_aktivne[[#This Row],[Klasifikacija]],Tabela_FAW_aktivne[Klasifikacija],0)),"NE")</f>
        <v>NE</v>
      </c>
    </row>
    <row r="182" spans="1:8" hidden="1" x14ac:dyDescent="0.25">
      <c r="A182" t="s">
        <v>24</v>
      </c>
      <c r="B182" t="str">
        <f>INDEX(Tabela_seznam_klasifikacij[Naziv odpadka],MATCH(Tabela_kontrola_FAW_aktivne[[#This Row],[Klasifikacija]],Tabela_seznam_klasifikacij[Klasifikacijska številka],0))</f>
        <v>Mulji, ki vsebujejo nevarne snovi, iz čiščenja odpadne vode na kraju nastanka</v>
      </c>
      <c r="C182" t="str">
        <f>IFERROR(INDEX(Tabela_FAW[NAZIV2],MATCH(Tabela_kontrola_FAW_aktivne[[#This Row],[Klasifikacija]],Tabela_FAW[Klasifikacija],0)),"NE")</f>
        <v>NE</v>
      </c>
      <c r="D182" t="str">
        <f>LEFT(INDEX(Tabela_glavno[Dovoljen prevzem],MATCH(Tabela_kontrola_FAW_aktivne[[#This Row],[Klasifikacija]],Tabela_glavno[Klasifikacija],0)),2)</f>
        <v>DA</v>
      </c>
      <c r="E182" t="str">
        <f>INDEX(Tabela_glavno[Odstranjevanje],MATCH(Tabela_kontrola_FAW_aktivne[[#This Row],[Klasifikacija]],Tabela_glavno[Klasifikacija],0))</f>
        <v/>
      </c>
      <c r="F182" s="1" t="str">
        <f>_xlfn.TEXTJOIN(" - ",TRUE,INDEX(Tabela_glavno[Mešanica 19 02 04*],MATCH(Tabela_kontrola_FAW_aktivne[[#This Row],[Klasifikacija]],Tabela_glavno[Klasifikacija],0)),INDEX(Tabela_glavno[Izvoz 19 02 04*],MATCH(Tabela_kontrola_FAW_aktivne[[#This Row],[Klasifikacija]],Tabela_glavno[Klasifikacija],0)))</f>
        <v>DA</v>
      </c>
      <c r="G182" s="1" t="str">
        <f>INDEX(Tabela_glavno[Mešanica 19 02 08*],MATCH(Tabela_kontrola_FAW_aktivne[[#This Row],[Klasifikacija]],Tabela_glavno[Klasifikacija],0))</f>
        <v>NE</v>
      </c>
      <c r="H182" s="1" t="str">
        <f>IFERROR(INDEX(Tabela_FAW_aktivne[Klasifikacija],MATCH(Tabela_kontrola_FAW_aktivne[[#This Row],[Klasifikacija]],Tabela_FAW_aktivne[Klasifikacija],0)),"NE")</f>
        <v>NE</v>
      </c>
    </row>
    <row r="183" spans="1:8" hidden="1" x14ac:dyDescent="0.25">
      <c r="A183" t="s">
        <v>396</v>
      </c>
      <c r="B183" t="str">
        <f>INDEX(Tabela_seznam_klasifikacij[Naziv odpadka],MATCH(Tabela_kontrola_FAW_aktivne[[#This Row],[Klasifikacija]],Tabela_seznam_klasifikacij[Klasifikacijska številka],0))</f>
        <v>Mulji iz čiščenja odpadne vode na kraju nastanka, ki niso navedeni pod 07 01 11,</v>
      </c>
      <c r="C183" t="str">
        <f>IFERROR(INDEX(Tabela_FAW[NAZIV2],MATCH(Tabela_kontrola_FAW_aktivne[[#This Row],[Klasifikacija]],Tabela_FAW[Klasifikacija],0)),"NE")</f>
        <v>NE</v>
      </c>
      <c r="D183" t="str">
        <f>LEFT(INDEX(Tabela_glavno[Dovoljen prevzem],MATCH(Tabela_kontrola_FAW_aktivne[[#This Row],[Klasifikacija]],Tabela_glavno[Klasifikacija],0)),2)</f>
        <v>DA</v>
      </c>
      <c r="E183" t="str">
        <f>INDEX(Tabela_glavno[Odstranjevanje],MATCH(Tabela_kontrola_FAW_aktivne[[#This Row],[Klasifikacija]],Tabela_glavno[Klasifikacija],0))</f>
        <v/>
      </c>
      <c r="F183" s="1" t="str">
        <f>_xlfn.TEXTJOIN(" - ",TRUE,INDEX(Tabela_glavno[Mešanica 19 02 04*],MATCH(Tabela_kontrola_FAW_aktivne[[#This Row],[Klasifikacija]],Tabela_glavno[Klasifikacija],0)),INDEX(Tabela_glavno[Izvoz 19 02 04*],MATCH(Tabela_kontrola_FAW_aktivne[[#This Row],[Klasifikacija]],Tabela_glavno[Klasifikacija],0)))</f>
        <v>NE</v>
      </c>
      <c r="G183" s="1" t="str">
        <f>INDEX(Tabela_glavno[Mešanica 19 02 08*],MATCH(Tabela_kontrola_FAW_aktivne[[#This Row],[Klasifikacija]],Tabela_glavno[Klasifikacija],0))</f>
        <v>NE</v>
      </c>
      <c r="H183" s="1" t="str">
        <f>IFERROR(INDEX(Tabela_FAW_aktivne[Klasifikacija],MATCH(Tabela_kontrola_FAW_aktivne[[#This Row],[Klasifikacija]],Tabela_FAW_aktivne[Klasifikacija],0)),"NE")</f>
        <v>NE</v>
      </c>
    </row>
    <row r="184" spans="1:8" hidden="1" x14ac:dyDescent="0.25">
      <c r="A184" t="s">
        <v>397</v>
      </c>
      <c r="B184" t="str">
        <f>INDEX(Tabela_seznam_klasifikacij[Naziv odpadka],MATCH(Tabela_kontrola_FAW_aktivne[[#This Row],[Klasifikacija]],Tabela_seznam_klasifikacij[Klasifikacijska številka],0))</f>
        <v>Drugi tovrstni odpadki</v>
      </c>
      <c r="C184" t="str">
        <f>IFERROR(INDEX(Tabela_FAW[NAZIV2],MATCH(Tabela_kontrola_FAW_aktivne[[#This Row],[Klasifikacija]],Tabela_FAW[Klasifikacija],0)),"NE")</f>
        <v>NE</v>
      </c>
      <c r="D184" t="str">
        <f>LEFT(INDEX(Tabela_glavno[Dovoljen prevzem],MATCH(Tabela_kontrola_FAW_aktivne[[#This Row],[Klasifikacija]],Tabela_glavno[Klasifikacija],0)),2)</f>
        <v>DA</v>
      </c>
      <c r="E184" t="str">
        <f>INDEX(Tabela_glavno[Odstranjevanje],MATCH(Tabela_kontrola_FAW_aktivne[[#This Row],[Klasifikacija]],Tabela_glavno[Klasifikacija],0))</f>
        <v/>
      </c>
      <c r="F184" s="1" t="str">
        <f>_xlfn.TEXTJOIN(" - ",TRUE,INDEX(Tabela_glavno[Mešanica 19 02 04*],MATCH(Tabela_kontrola_FAW_aktivne[[#This Row],[Klasifikacija]],Tabela_glavno[Klasifikacija],0)),INDEX(Tabela_glavno[Izvoz 19 02 04*],MATCH(Tabela_kontrola_FAW_aktivne[[#This Row],[Klasifikacija]],Tabela_glavno[Klasifikacija],0)))</f>
        <v>NE</v>
      </c>
      <c r="G184" s="1" t="str">
        <f>INDEX(Tabela_glavno[Mešanica 19 02 08*],MATCH(Tabela_kontrola_FAW_aktivne[[#This Row],[Klasifikacija]],Tabela_glavno[Klasifikacija],0))</f>
        <v>NE</v>
      </c>
      <c r="H184" s="1" t="str">
        <f>IFERROR(INDEX(Tabela_FAW_aktivne[Klasifikacija],MATCH(Tabela_kontrola_FAW_aktivne[[#This Row],[Klasifikacija]],Tabela_FAW_aktivne[Klasifikacija],0)),"NE")</f>
        <v>NE</v>
      </c>
    </row>
    <row r="185" spans="1:8" hidden="1" x14ac:dyDescent="0.25">
      <c r="A185" t="s">
        <v>400</v>
      </c>
      <c r="B185" t="str">
        <f>INDEX(Tabela_seznam_klasifikacij[Naziv odpadka],MATCH(Tabela_kontrola_FAW_aktivne[[#This Row],[Klasifikacija]],Tabela_seznam_klasifikacij[Klasifikacijska številka],0))</f>
        <v>Vodne pralne raztopine in matične lužnice</v>
      </c>
      <c r="C185" t="str">
        <f>IFERROR(INDEX(Tabela_FAW[NAZIV2],MATCH(Tabela_kontrola_FAW_aktivne[[#This Row],[Klasifikacija]],Tabela_FAW[Klasifikacija],0)),"NE")</f>
        <v>Kemis</v>
      </c>
      <c r="D185" t="str">
        <f>LEFT(INDEX(Tabela_glavno[Dovoljen prevzem],MATCH(Tabela_kontrola_FAW_aktivne[[#This Row],[Klasifikacija]],Tabela_glavno[Klasifikacija],0)),2)</f>
        <v>DA</v>
      </c>
      <c r="E185" t="str">
        <f>INDEX(Tabela_glavno[Odstranjevanje],MATCH(Tabela_kontrola_FAW_aktivne[[#This Row],[Klasifikacija]],Tabela_glavno[Klasifikacija],0))</f>
        <v/>
      </c>
      <c r="F185" s="1" t="str">
        <f>_xlfn.TEXTJOIN(" - ",TRUE,INDEX(Tabela_glavno[Mešanica 19 02 04*],MATCH(Tabela_kontrola_FAW_aktivne[[#This Row],[Klasifikacija]],Tabela_glavno[Klasifikacija],0)),INDEX(Tabela_glavno[Izvoz 19 02 04*],MATCH(Tabela_kontrola_FAW_aktivne[[#This Row],[Klasifikacija]],Tabela_glavno[Klasifikacija],0)))</f>
        <v>NE</v>
      </c>
      <c r="G185" s="1" t="str">
        <f>INDEX(Tabela_glavno[Mešanica 19 02 08*],MATCH(Tabela_kontrola_FAW_aktivne[[#This Row],[Klasifikacija]],Tabela_glavno[Klasifikacija],0))</f>
        <v>NE</v>
      </c>
      <c r="H185" s="1" t="str">
        <f>IFERROR(INDEX(Tabela_FAW_aktivne[Klasifikacija],MATCH(Tabela_kontrola_FAW_aktivne[[#This Row],[Klasifikacija]],Tabela_FAW_aktivne[Klasifikacija],0)),"NE")</f>
        <v>NE</v>
      </c>
    </row>
    <row r="186" spans="1:8" hidden="1" x14ac:dyDescent="0.25">
      <c r="A186" t="s">
        <v>132</v>
      </c>
      <c r="B186" t="str">
        <f>INDEX(Tabela_seznam_klasifikacij[Naziv odpadka],MATCH(Tabela_kontrola_FAW_aktivne[[#This Row],[Klasifikacija]],Tabela_seznam_klasifikacij[Klasifikacijska številka],0))</f>
        <v>Organska halogenirana topila, pralne tekočine in matične lužnice</v>
      </c>
      <c r="C186" t="str">
        <f>IFERROR(INDEX(Tabela_FAW[NAZIV2],MATCH(Tabela_kontrola_FAW_aktivne[[#This Row],[Klasifikacija]],Tabela_FAW[Klasifikacija],0)),"NE")</f>
        <v>NE</v>
      </c>
      <c r="D186" t="str">
        <f>LEFT(INDEX(Tabela_glavno[Dovoljen prevzem],MATCH(Tabela_kontrola_FAW_aktivne[[#This Row],[Klasifikacija]],Tabela_glavno[Klasifikacija],0)),2)</f>
        <v>DA</v>
      </c>
      <c r="E186" t="str">
        <f>INDEX(Tabela_glavno[Odstranjevanje],MATCH(Tabela_kontrola_FAW_aktivne[[#This Row],[Klasifikacija]],Tabela_glavno[Klasifikacija],0))</f>
        <v/>
      </c>
      <c r="F186" s="1" t="str">
        <f>_xlfn.TEXTJOIN(" - ",TRUE,INDEX(Tabela_glavno[Mešanica 19 02 04*],MATCH(Tabela_kontrola_FAW_aktivne[[#This Row],[Klasifikacija]],Tabela_glavno[Klasifikacija],0)),INDEX(Tabela_glavno[Izvoz 19 02 04*],MATCH(Tabela_kontrola_FAW_aktivne[[#This Row],[Klasifikacija]],Tabela_glavno[Klasifikacija],0)))</f>
        <v>NE</v>
      </c>
      <c r="G186" s="1" t="str">
        <f>INDEX(Tabela_glavno[Mešanica 19 02 08*],MATCH(Tabela_kontrola_FAW_aktivne[[#This Row],[Klasifikacija]],Tabela_glavno[Klasifikacija],0))</f>
        <v>DA</v>
      </c>
      <c r="H186" s="1" t="str">
        <f>IFERROR(INDEX(Tabela_FAW_aktivne[Klasifikacija],MATCH(Tabela_kontrola_FAW_aktivne[[#This Row],[Klasifikacija]],Tabela_FAW_aktivne[Klasifikacija],0)),"NE")</f>
        <v>NE</v>
      </c>
    </row>
    <row r="187" spans="1:8" hidden="1" x14ac:dyDescent="0.25">
      <c r="A187" t="s">
        <v>133</v>
      </c>
      <c r="B187" t="str">
        <f>INDEX(Tabela_seznam_klasifikacij[Naziv odpadka],MATCH(Tabela_kontrola_FAW_aktivne[[#This Row],[Klasifikacija]],Tabela_seznam_klasifikacij[Klasifikacijska številka],0))</f>
        <v>Druga organska topila, pralne tekočine in matične lužnice</v>
      </c>
      <c r="C187" t="str">
        <f>IFERROR(INDEX(Tabela_FAW[NAZIV2],MATCH(Tabela_kontrola_FAW_aktivne[[#This Row],[Klasifikacija]],Tabela_FAW[Klasifikacija],0)),"NE")</f>
        <v>M2 ADR: DA UN 1993, r.3 /Kemis</v>
      </c>
      <c r="D187" t="str">
        <f>LEFT(INDEX(Tabela_glavno[Dovoljen prevzem],MATCH(Tabela_kontrola_FAW_aktivne[[#This Row],[Klasifikacija]],Tabela_glavno[Klasifikacija],0)),2)</f>
        <v>DA</v>
      </c>
      <c r="E187" t="str">
        <f>INDEX(Tabela_glavno[Odstranjevanje],MATCH(Tabela_kontrola_FAW_aktivne[[#This Row],[Klasifikacija]],Tabela_glavno[Klasifikacija],0))</f>
        <v/>
      </c>
      <c r="F187" s="1" t="str">
        <f>_xlfn.TEXTJOIN(" - ",TRUE,INDEX(Tabela_glavno[Mešanica 19 02 04*],MATCH(Tabela_kontrola_FAW_aktivne[[#This Row],[Klasifikacija]],Tabela_glavno[Klasifikacija],0)),INDEX(Tabela_glavno[Izvoz 19 02 04*],MATCH(Tabela_kontrola_FAW_aktivne[[#This Row],[Klasifikacija]],Tabela_glavno[Klasifikacija],0)))</f>
        <v>NE</v>
      </c>
      <c r="G187" s="1" t="str">
        <f>INDEX(Tabela_glavno[Mešanica 19 02 08*],MATCH(Tabela_kontrola_FAW_aktivne[[#This Row],[Klasifikacija]],Tabela_glavno[Klasifikacija],0))</f>
        <v>DA</v>
      </c>
      <c r="H187" s="1" t="str">
        <f>IFERROR(INDEX(Tabela_FAW_aktivne[Klasifikacija],MATCH(Tabela_kontrola_FAW_aktivne[[#This Row],[Klasifikacija]],Tabela_FAW_aktivne[Klasifikacija],0)),"NE")</f>
        <v>NE</v>
      </c>
    </row>
    <row r="188" spans="1:8" hidden="1" x14ac:dyDescent="0.25">
      <c r="A188" t="s">
        <v>134</v>
      </c>
      <c r="B188" t="str">
        <f>INDEX(Tabela_seznam_klasifikacij[Naziv odpadka],MATCH(Tabela_kontrola_FAW_aktivne[[#This Row],[Klasifikacija]],Tabela_seznam_klasifikacij[Klasifikacijska številka],0))</f>
        <v>Halogenirani ostanki iz destilacij in kemijskih reakcij</v>
      </c>
      <c r="C188" t="str">
        <f>IFERROR(INDEX(Tabela_FAW[NAZIV2],MATCH(Tabela_kontrola_FAW_aktivne[[#This Row],[Klasifikacija]],Tabela_FAW[Klasifikacija],0)),"NE")</f>
        <v>NE</v>
      </c>
      <c r="D188" t="str">
        <f>LEFT(INDEX(Tabela_glavno[Dovoljen prevzem],MATCH(Tabela_kontrola_FAW_aktivne[[#This Row],[Klasifikacija]],Tabela_glavno[Klasifikacija],0)),2)</f>
        <v>DA</v>
      </c>
      <c r="E188" t="str">
        <f>INDEX(Tabela_glavno[Odstranjevanje],MATCH(Tabela_kontrola_FAW_aktivne[[#This Row],[Klasifikacija]],Tabela_glavno[Klasifikacija],0))</f>
        <v/>
      </c>
      <c r="F188" s="1" t="str">
        <f>_xlfn.TEXTJOIN(" - ",TRUE,INDEX(Tabela_glavno[Mešanica 19 02 04*],MATCH(Tabela_kontrola_FAW_aktivne[[#This Row],[Klasifikacija]],Tabela_glavno[Klasifikacija],0)),INDEX(Tabela_glavno[Izvoz 19 02 04*],MATCH(Tabela_kontrola_FAW_aktivne[[#This Row],[Klasifikacija]],Tabela_glavno[Klasifikacija],0)))</f>
        <v>NE</v>
      </c>
      <c r="G188" s="1" t="str">
        <f>INDEX(Tabela_glavno[Mešanica 19 02 08*],MATCH(Tabela_kontrola_FAW_aktivne[[#This Row],[Klasifikacija]],Tabela_glavno[Klasifikacija],0))</f>
        <v>DA</v>
      </c>
      <c r="H188" s="1" t="str">
        <f>IFERROR(INDEX(Tabela_FAW_aktivne[Klasifikacija],MATCH(Tabela_kontrola_FAW_aktivne[[#This Row],[Klasifikacija]],Tabela_FAW_aktivne[Klasifikacija],0)),"NE")</f>
        <v>NE</v>
      </c>
    </row>
    <row r="189" spans="1:8" ht="30" customHeight="1" x14ac:dyDescent="0.25">
      <c r="A189" t="s">
        <v>135</v>
      </c>
      <c r="B189" t="str">
        <f>INDEX(Tabela_seznam_klasifikacij[Naziv odpadka],MATCH(Tabela_kontrola_FAW_aktivne[[#This Row],[Klasifikacija]],Tabela_seznam_klasifikacij[Klasifikacijska številka],0))</f>
        <v>Drugi ostanki iz destilacij in kemijskih reakcij</v>
      </c>
      <c r="C189" t="str">
        <f>IFERROR(INDEX(Tabela_FAW[NAZIV2],MATCH(Tabela_kontrola_FAW_aktivne[[#This Row],[Klasifikacija]],Tabela_FAW[Klasifikacija],0)),"NE")</f>
        <v>M2 sproti pred prevzemom / Kemis</v>
      </c>
      <c r="D189" t="str">
        <f>LEFT(INDEX(Tabela_glavno[Dovoljen prevzem],MATCH(Tabela_kontrola_FAW_aktivne[[#This Row],[Klasifikacija]],Tabela_glavno[Klasifikacija],0)),2)</f>
        <v>DA</v>
      </c>
      <c r="E189" t="str">
        <f>INDEX(Tabela_glavno[Odstranjevanje],MATCH(Tabela_kontrola_FAW_aktivne[[#This Row],[Klasifikacija]],Tabela_glavno[Klasifikacija],0))</f>
        <v>Kemis</v>
      </c>
      <c r="F189" s="1" t="str">
        <f>_xlfn.TEXTJOIN(" - ",TRUE,INDEX(Tabela_glavno[Mešanica 19 02 04*],MATCH(Tabela_kontrola_FAW_aktivne[[#This Row],[Klasifikacija]],Tabela_glavno[Klasifikacija],0)),INDEX(Tabela_glavno[Izvoz 19 02 04*],MATCH(Tabela_kontrola_FAW_aktivne[[#This Row],[Klasifikacija]],Tabela_glavno[Klasifikacija],0)))</f>
        <v>NE</v>
      </c>
      <c r="G189" s="1" t="str">
        <f>INDEX(Tabela_glavno[Mešanica 19 02 08*],MATCH(Tabela_kontrola_FAW_aktivne[[#This Row],[Klasifikacija]],Tabela_glavno[Klasifikacija],0))</f>
        <v>DA</v>
      </c>
      <c r="H189" s="1" t="str">
        <f>IFERROR(INDEX(Tabela_FAW_aktivne[Klasifikacija],MATCH(Tabela_kontrola_FAW_aktivne[[#This Row],[Klasifikacija]],Tabela_FAW_aktivne[Klasifikacija],0)),"NE")</f>
        <v>07 02 08*</v>
      </c>
    </row>
    <row r="190" spans="1:8" hidden="1" x14ac:dyDescent="0.25">
      <c r="A190" t="s">
        <v>401</v>
      </c>
      <c r="B190" t="str">
        <f>INDEX(Tabela_seznam_klasifikacij[Naziv odpadka],MATCH(Tabela_kontrola_FAW_aktivne[[#This Row],[Klasifikacija]],Tabela_seznam_klasifikacij[Klasifikacijska številka],0))</f>
        <v>Halogenirane filtrne pogače in izrabljeni absorbenti</v>
      </c>
      <c r="C190" t="str">
        <f>IFERROR(INDEX(Tabela_FAW[NAZIV2],MATCH(Tabela_kontrola_FAW_aktivne[[#This Row],[Klasifikacija]],Tabela_FAW[Klasifikacija],0)),"NE")</f>
        <v>NE</v>
      </c>
      <c r="D190" t="str">
        <f>LEFT(INDEX(Tabela_glavno[Dovoljen prevzem],MATCH(Tabela_kontrola_FAW_aktivne[[#This Row],[Klasifikacija]],Tabela_glavno[Klasifikacija],0)),2)</f>
        <v>DA</v>
      </c>
      <c r="E190" t="str">
        <f>INDEX(Tabela_glavno[Odstranjevanje],MATCH(Tabela_kontrola_FAW_aktivne[[#This Row],[Klasifikacija]],Tabela_glavno[Klasifikacija],0))</f>
        <v/>
      </c>
      <c r="F190" s="1" t="str">
        <f>_xlfn.TEXTJOIN(" - ",TRUE,INDEX(Tabela_glavno[Mešanica 19 02 04*],MATCH(Tabela_kontrola_FAW_aktivne[[#This Row],[Klasifikacija]],Tabela_glavno[Klasifikacija],0)),INDEX(Tabela_glavno[Izvoz 19 02 04*],MATCH(Tabela_kontrola_FAW_aktivne[[#This Row],[Klasifikacija]],Tabela_glavno[Klasifikacija],0)))</f>
        <v>NE</v>
      </c>
      <c r="G190" s="1" t="str">
        <f>INDEX(Tabela_glavno[Mešanica 19 02 08*],MATCH(Tabela_kontrola_FAW_aktivne[[#This Row],[Klasifikacija]],Tabela_glavno[Klasifikacija],0))</f>
        <v>NE</v>
      </c>
      <c r="H190" s="1" t="str">
        <f>IFERROR(INDEX(Tabela_FAW_aktivne[Klasifikacija],MATCH(Tabela_kontrola_FAW_aktivne[[#This Row],[Klasifikacija]],Tabela_FAW_aktivne[Klasifikacija],0)),"NE")</f>
        <v>NE</v>
      </c>
    </row>
    <row r="191" spans="1:8" hidden="1" x14ac:dyDescent="0.25">
      <c r="A191" t="s">
        <v>25</v>
      </c>
      <c r="B191" t="str">
        <f>INDEX(Tabela_seznam_klasifikacij[Naziv odpadka],MATCH(Tabela_kontrola_FAW_aktivne[[#This Row],[Klasifikacija]],Tabela_seznam_klasifikacij[Klasifikacijska številka],0))</f>
        <v>Druge filtrne pogače in izrabljeni absorbenti</v>
      </c>
      <c r="C191" t="str">
        <f>IFERROR(INDEX(Tabela_FAW[NAZIV2],MATCH(Tabela_kontrola_FAW_aktivne[[#This Row],[Klasifikacija]],Tabela_FAW[Klasifikacija],0)),"NE")</f>
        <v>NE</v>
      </c>
      <c r="D191" t="str">
        <f>LEFT(INDEX(Tabela_glavno[Dovoljen prevzem],MATCH(Tabela_kontrola_FAW_aktivne[[#This Row],[Klasifikacija]],Tabela_glavno[Klasifikacija],0)),2)</f>
        <v>DA</v>
      </c>
      <c r="E191" t="str">
        <f>INDEX(Tabela_glavno[Odstranjevanje],MATCH(Tabela_kontrola_FAW_aktivne[[#This Row],[Klasifikacija]],Tabela_glavno[Klasifikacija],0))</f>
        <v/>
      </c>
      <c r="F191" s="1" t="str">
        <f>_xlfn.TEXTJOIN(" - ",TRUE,INDEX(Tabela_glavno[Mešanica 19 02 04*],MATCH(Tabela_kontrola_FAW_aktivne[[#This Row],[Klasifikacija]],Tabela_glavno[Klasifikacija],0)),INDEX(Tabela_glavno[Izvoz 19 02 04*],MATCH(Tabela_kontrola_FAW_aktivne[[#This Row],[Klasifikacija]],Tabela_glavno[Klasifikacija],0)))</f>
        <v>DA</v>
      </c>
      <c r="G191" s="1" t="str">
        <f>INDEX(Tabela_glavno[Mešanica 19 02 08*],MATCH(Tabela_kontrola_FAW_aktivne[[#This Row],[Klasifikacija]],Tabela_glavno[Klasifikacija],0))</f>
        <v>NE</v>
      </c>
      <c r="H191" s="1" t="str">
        <f>IFERROR(INDEX(Tabela_FAW_aktivne[Klasifikacija],MATCH(Tabela_kontrola_FAW_aktivne[[#This Row],[Klasifikacija]],Tabela_FAW_aktivne[Klasifikacija],0)),"NE")</f>
        <v>NE</v>
      </c>
    </row>
    <row r="192" spans="1:8" hidden="1" x14ac:dyDescent="0.25">
      <c r="A192" t="s">
        <v>26</v>
      </c>
      <c r="B192" t="str">
        <f>INDEX(Tabela_seznam_klasifikacij[Naziv odpadka],MATCH(Tabela_kontrola_FAW_aktivne[[#This Row],[Klasifikacija]],Tabela_seznam_klasifikacij[Klasifikacijska številka],0))</f>
        <v>Mulji, ki vsebujejo nevarne snovi, iz čiščenja odpadne vode na kraju nastanka</v>
      </c>
      <c r="C192" t="str">
        <f>IFERROR(INDEX(Tabela_FAW[NAZIV2],MATCH(Tabela_kontrola_FAW_aktivne[[#This Row],[Klasifikacija]],Tabela_FAW[Klasifikacija],0)),"NE")</f>
        <v>NE</v>
      </c>
      <c r="D192" t="str">
        <f>LEFT(INDEX(Tabela_glavno[Dovoljen prevzem],MATCH(Tabela_kontrola_FAW_aktivne[[#This Row],[Klasifikacija]],Tabela_glavno[Klasifikacija],0)),2)</f>
        <v>DA</v>
      </c>
      <c r="E192" t="str">
        <f>INDEX(Tabela_glavno[Odstranjevanje],MATCH(Tabela_kontrola_FAW_aktivne[[#This Row],[Klasifikacija]],Tabela_glavno[Klasifikacija],0))</f>
        <v/>
      </c>
      <c r="F192" s="1" t="str">
        <f>_xlfn.TEXTJOIN(" - ",TRUE,INDEX(Tabela_glavno[Mešanica 19 02 04*],MATCH(Tabela_kontrola_FAW_aktivne[[#This Row],[Klasifikacija]],Tabela_glavno[Klasifikacija],0)),INDEX(Tabela_glavno[Izvoz 19 02 04*],MATCH(Tabela_kontrola_FAW_aktivne[[#This Row],[Klasifikacija]],Tabela_glavno[Klasifikacija],0)))</f>
        <v>DA</v>
      </c>
      <c r="G192" s="1" t="str">
        <f>INDEX(Tabela_glavno[Mešanica 19 02 08*],MATCH(Tabela_kontrola_FAW_aktivne[[#This Row],[Klasifikacija]],Tabela_glavno[Klasifikacija],0))</f>
        <v>NE</v>
      </c>
      <c r="H192" s="1" t="str">
        <f>IFERROR(INDEX(Tabela_FAW_aktivne[Klasifikacija],MATCH(Tabela_kontrola_FAW_aktivne[[#This Row],[Klasifikacija]],Tabela_FAW_aktivne[Klasifikacija],0)),"NE")</f>
        <v>NE</v>
      </c>
    </row>
    <row r="193" spans="1:8" hidden="1" x14ac:dyDescent="0.25">
      <c r="A193" t="s">
        <v>27</v>
      </c>
      <c r="B193" t="str">
        <f>INDEX(Tabela_seznam_klasifikacij[Naziv odpadka],MATCH(Tabela_kontrola_FAW_aktivne[[#This Row],[Klasifikacija]],Tabela_seznam_klasifikacij[Klasifikacijska številka],0))</f>
        <v>Mulji iz čiščenja odpadne vode na kraju nastanka, ki niso navedeni pod 07 02 11</v>
      </c>
      <c r="C193" t="str">
        <f>IFERROR(INDEX(Tabela_FAW[NAZIV2],MATCH(Tabela_kontrola_FAW_aktivne[[#This Row],[Klasifikacija]],Tabela_FAW[Klasifikacija],0)),"NE")</f>
        <v>M1 NI ADR / Kemis</v>
      </c>
      <c r="D193" t="str">
        <f>LEFT(INDEX(Tabela_glavno[Dovoljen prevzem],MATCH(Tabela_kontrola_FAW_aktivne[[#This Row],[Klasifikacija]],Tabela_glavno[Klasifikacija],0)),2)</f>
        <v>DA</v>
      </c>
      <c r="E193" t="str">
        <f>INDEX(Tabela_glavno[Odstranjevanje],MATCH(Tabela_kontrola_FAW_aktivne[[#This Row],[Klasifikacija]],Tabela_glavno[Klasifikacija],0))</f>
        <v/>
      </c>
      <c r="F193" s="1" t="str">
        <f>_xlfn.TEXTJOIN(" - ",TRUE,INDEX(Tabela_glavno[Mešanica 19 02 04*],MATCH(Tabela_kontrola_FAW_aktivne[[#This Row],[Klasifikacija]],Tabela_glavno[Klasifikacija],0)),INDEX(Tabela_glavno[Izvoz 19 02 04*],MATCH(Tabela_kontrola_FAW_aktivne[[#This Row],[Klasifikacija]],Tabela_glavno[Klasifikacija],0)))</f>
        <v>DA</v>
      </c>
      <c r="G193" s="1" t="str">
        <f>INDEX(Tabela_glavno[Mešanica 19 02 08*],MATCH(Tabela_kontrola_FAW_aktivne[[#This Row],[Klasifikacija]],Tabela_glavno[Klasifikacija],0))</f>
        <v>NE</v>
      </c>
      <c r="H193" s="1" t="str">
        <f>IFERROR(INDEX(Tabela_FAW_aktivne[Klasifikacija],MATCH(Tabela_kontrola_FAW_aktivne[[#This Row],[Klasifikacija]],Tabela_FAW_aktivne[Klasifikacija],0)),"NE")</f>
        <v>NE</v>
      </c>
    </row>
    <row r="194" spans="1:8" ht="30" customHeight="1" x14ac:dyDescent="0.25">
      <c r="A194" t="s">
        <v>28</v>
      </c>
      <c r="B194" t="str">
        <f>INDEX(Tabela_seznam_klasifikacij[Naziv odpadka],MATCH(Tabela_kontrola_FAW_aktivne[[#This Row],[Klasifikacija]],Tabela_seznam_klasifikacij[Klasifikacijska številka],0))</f>
        <v>Odpadna plastika</v>
      </c>
      <c r="C194" t="str">
        <f>IFERROR(INDEX(Tabela_FAW[NAZIV2],MATCH(Tabela_kontrola_FAW_aktivne[[#This Row],[Klasifikacija]],Tabela_FAW[Klasifikacija],0)),"NE")</f>
        <v>M1 NI ADR / Koto, Cep, (Dinos)</v>
      </c>
      <c r="D194" t="str">
        <f>LEFT(INDEX(Tabela_glavno[Dovoljen prevzem],MATCH(Tabela_kontrola_FAW_aktivne[[#This Row],[Klasifikacija]],Tabela_glavno[Klasifikacija],0)),2)</f>
        <v>DA</v>
      </c>
      <c r="E194" t="str">
        <f>INDEX(Tabela_glavno[Odstranjevanje],MATCH(Tabela_kontrola_FAW_aktivne[[#This Row],[Klasifikacija]],Tabela_glavno[Klasifikacija],0))</f>
        <v>Komteks</v>
      </c>
      <c r="F194" s="1" t="str">
        <f>_xlfn.TEXTJOIN(" - ",TRUE,INDEX(Tabela_glavno[Mešanica 19 02 04*],MATCH(Tabela_kontrola_FAW_aktivne[[#This Row],[Klasifikacija]],Tabela_glavno[Klasifikacija],0)),INDEX(Tabela_glavno[Izvoz 19 02 04*],MATCH(Tabela_kontrola_FAW_aktivne[[#This Row],[Klasifikacija]],Tabela_glavno[Klasifikacija],0)))</f>
        <v>NE</v>
      </c>
      <c r="G194" s="1" t="str">
        <f>INDEX(Tabela_glavno[Mešanica 19 02 08*],MATCH(Tabela_kontrola_FAW_aktivne[[#This Row],[Klasifikacija]],Tabela_glavno[Klasifikacija],0))</f>
        <v>NE</v>
      </c>
      <c r="H194" s="1" t="str">
        <f>IFERROR(INDEX(Tabela_FAW_aktivne[Klasifikacija],MATCH(Tabela_kontrola_FAW_aktivne[[#This Row],[Klasifikacija]],Tabela_FAW_aktivne[Klasifikacija],0)),"NE")</f>
        <v>07 02 13</v>
      </c>
    </row>
    <row r="195" spans="1:8" ht="30" customHeight="1" x14ac:dyDescent="0.25">
      <c r="A195" t="s">
        <v>29</v>
      </c>
      <c r="B195" t="str">
        <f>INDEX(Tabela_seznam_klasifikacij[Naziv odpadka],MATCH(Tabela_kontrola_FAW_aktivne[[#This Row],[Klasifikacija]],Tabela_seznam_klasifikacij[Klasifikacijska številka],0))</f>
        <v>Odpadni aditivi, ki vsebujejo nevarne snovi</v>
      </c>
      <c r="C195" t="str">
        <f>IFERROR(INDEX(Tabela_FAW[NAZIV2],MATCH(Tabela_kontrola_FAW_aktivne[[#This Row],[Klasifikacija]],Tabela_FAW[Klasifikacija],0)),"NE")</f>
        <v>M1 ADR: 3077, r.9 / ???</v>
      </c>
      <c r="D195" t="str">
        <f>LEFT(INDEX(Tabela_glavno[Dovoljen prevzem],MATCH(Tabela_kontrola_FAW_aktivne[[#This Row],[Klasifikacija]],Tabela_glavno[Klasifikacija],0)),2)</f>
        <v>DA</v>
      </c>
      <c r="E195" t="str">
        <f>INDEX(Tabela_glavno[Odstranjevanje],MATCH(Tabela_kontrola_FAW_aktivne[[#This Row],[Klasifikacija]],Tabela_glavno[Klasifikacija],0))</f>
        <v/>
      </c>
      <c r="F195" s="1" t="str">
        <f>_xlfn.TEXTJOIN(" - ",TRUE,INDEX(Tabela_glavno[Mešanica 19 02 04*],MATCH(Tabela_kontrola_FAW_aktivne[[#This Row],[Klasifikacija]],Tabela_glavno[Klasifikacija],0)),INDEX(Tabela_glavno[Izvoz 19 02 04*],MATCH(Tabela_kontrola_FAW_aktivne[[#This Row],[Klasifikacija]],Tabela_glavno[Klasifikacija],0)))</f>
        <v>DA - AVG</v>
      </c>
      <c r="G195" s="1" t="str">
        <f>INDEX(Tabela_glavno[Mešanica 19 02 08*],MATCH(Tabela_kontrola_FAW_aktivne[[#This Row],[Klasifikacija]],Tabela_glavno[Klasifikacija],0))</f>
        <v>NE</v>
      </c>
      <c r="H195" s="1" t="str">
        <f>IFERROR(INDEX(Tabela_FAW_aktivne[Klasifikacija],MATCH(Tabela_kontrola_FAW_aktivne[[#This Row],[Klasifikacija]],Tabela_FAW_aktivne[Klasifikacija],0)),"NE")</f>
        <v>07 02 14*</v>
      </c>
    </row>
    <row r="196" spans="1:8" hidden="1" x14ac:dyDescent="0.25">
      <c r="A196" t="s">
        <v>402</v>
      </c>
      <c r="B196" t="str">
        <f>INDEX(Tabela_seznam_klasifikacij[Naziv odpadka],MATCH(Tabela_kontrola_FAW_aktivne[[#This Row],[Klasifikacija]],Tabela_seznam_klasifikacij[Klasifikacijska številka],0))</f>
        <v>Odpadni aditivi, ki niso navedeni pod 07 02 14</v>
      </c>
      <c r="C196">
        <f>IFERROR(INDEX(Tabela_FAW[NAZIV2],MATCH(Tabela_kontrola_FAW_aktivne[[#This Row],[Klasifikacija]],Tabela_FAW[Klasifikacija],0)),"NE")</f>
        <v>0</v>
      </c>
      <c r="D196" t="str">
        <f>LEFT(INDEX(Tabela_glavno[Dovoljen prevzem],MATCH(Tabela_kontrola_FAW_aktivne[[#This Row],[Klasifikacija]],Tabela_glavno[Klasifikacija],0)),2)</f>
        <v>DA</v>
      </c>
      <c r="E196" t="str">
        <f>INDEX(Tabela_glavno[Odstranjevanje],MATCH(Tabela_kontrola_FAW_aktivne[[#This Row],[Klasifikacija]],Tabela_glavno[Klasifikacija],0))</f>
        <v/>
      </c>
      <c r="F196" s="1" t="str">
        <f>_xlfn.TEXTJOIN(" - ",TRUE,INDEX(Tabela_glavno[Mešanica 19 02 04*],MATCH(Tabela_kontrola_FAW_aktivne[[#This Row],[Klasifikacija]],Tabela_glavno[Klasifikacija],0)),INDEX(Tabela_glavno[Izvoz 19 02 04*],MATCH(Tabela_kontrola_FAW_aktivne[[#This Row],[Klasifikacija]],Tabela_glavno[Klasifikacija],0)))</f>
        <v>NE</v>
      </c>
      <c r="G196" s="1" t="str">
        <f>INDEX(Tabela_glavno[Mešanica 19 02 08*],MATCH(Tabela_kontrola_FAW_aktivne[[#This Row],[Klasifikacija]],Tabela_glavno[Klasifikacija],0))</f>
        <v>NE</v>
      </c>
      <c r="H196" s="1" t="str">
        <f>IFERROR(INDEX(Tabela_FAW_aktivne[Klasifikacija],MATCH(Tabela_kontrola_FAW_aktivne[[#This Row],[Klasifikacija]],Tabela_FAW_aktivne[Klasifikacija],0)),"NE")</f>
        <v>NE</v>
      </c>
    </row>
    <row r="197" spans="1:8" hidden="1" x14ac:dyDescent="0.25">
      <c r="A197" t="s">
        <v>403</v>
      </c>
      <c r="B197" t="str">
        <f>INDEX(Tabela_seznam_klasifikacij[Naziv odpadka],MATCH(Tabela_kontrola_FAW_aktivne[[#This Row],[Klasifikacija]],Tabela_seznam_klasifikacij[Klasifikacijska številka],0))</f>
        <v>Odpadki, ki vsebujejo nevarne silikone</v>
      </c>
      <c r="C197" t="str">
        <f>IFERROR(INDEX(Tabela_FAW[NAZIV2],MATCH(Tabela_kontrola_FAW_aktivne[[#This Row],[Klasifikacija]],Tabela_FAW[Klasifikacija],0)),"NE")</f>
        <v>NE</v>
      </c>
      <c r="D197" t="str">
        <f>LEFT(INDEX(Tabela_glavno[Dovoljen prevzem],MATCH(Tabela_kontrola_FAW_aktivne[[#This Row],[Klasifikacija]],Tabela_glavno[Klasifikacija],0)),2)</f>
        <v>DA</v>
      </c>
      <c r="E197" t="str">
        <f>INDEX(Tabela_glavno[Odstranjevanje],MATCH(Tabela_kontrola_FAW_aktivne[[#This Row],[Klasifikacija]],Tabela_glavno[Klasifikacija],0))</f>
        <v/>
      </c>
      <c r="F197" s="1" t="str">
        <f>_xlfn.TEXTJOIN(" - ",TRUE,INDEX(Tabela_glavno[Mešanica 19 02 04*],MATCH(Tabela_kontrola_FAW_aktivne[[#This Row],[Klasifikacija]],Tabela_glavno[Klasifikacija],0)),INDEX(Tabela_glavno[Izvoz 19 02 04*],MATCH(Tabela_kontrola_FAW_aktivne[[#This Row],[Klasifikacija]],Tabela_glavno[Klasifikacija],0)))</f>
        <v>NE</v>
      </c>
      <c r="G197" s="1" t="str">
        <f>INDEX(Tabela_glavno[Mešanica 19 02 08*],MATCH(Tabela_kontrola_FAW_aktivne[[#This Row],[Klasifikacija]],Tabela_glavno[Klasifikacija],0))</f>
        <v>NE</v>
      </c>
      <c r="H197" s="1" t="str">
        <f>IFERROR(INDEX(Tabela_FAW_aktivne[Klasifikacija],MATCH(Tabela_kontrola_FAW_aktivne[[#This Row],[Klasifikacija]],Tabela_FAW_aktivne[Klasifikacija],0)),"NE")</f>
        <v>NE</v>
      </c>
    </row>
    <row r="198" spans="1:8" hidden="1" x14ac:dyDescent="0.25">
      <c r="A198" t="s">
        <v>404</v>
      </c>
      <c r="B198" t="str">
        <f>INDEX(Tabela_seznam_klasifikacij[Naziv odpadka],MATCH(Tabela_kontrola_FAW_aktivne[[#This Row],[Klasifikacija]],Tabela_seznam_klasifikacij[Klasifikacijska številka],0))</f>
        <v>Odpadki, ki vsebujejo silikone, ki niso navedeni pod 07 02 16</v>
      </c>
      <c r="C198">
        <f>IFERROR(INDEX(Tabela_FAW[NAZIV2],MATCH(Tabela_kontrola_FAW_aktivne[[#This Row],[Klasifikacija]],Tabela_FAW[Klasifikacija],0)),"NE")</f>
        <v>0</v>
      </c>
      <c r="D198" t="str">
        <f>LEFT(INDEX(Tabela_glavno[Dovoljen prevzem],MATCH(Tabela_kontrola_FAW_aktivne[[#This Row],[Klasifikacija]],Tabela_glavno[Klasifikacija],0)),2)</f>
        <v>DA</v>
      </c>
      <c r="E198" t="str">
        <f>INDEX(Tabela_glavno[Odstranjevanje],MATCH(Tabela_kontrola_FAW_aktivne[[#This Row],[Klasifikacija]],Tabela_glavno[Klasifikacija],0))</f>
        <v/>
      </c>
      <c r="F198" s="1" t="str">
        <f>_xlfn.TEXTJOIN(" - ",TRUE,INDEX(Tabela_glavno[Mešanica 19 02 04*],MATCH(Tabela_kontrola_FAW_aktivne[[#This Row],[Klasifikacija]],Tabela_glavno[Klasifikacija],0)),INDEX(Tabela_glavno[Izvoz 19 02 04*],MATCH(Tabela_kontrola_FAW_aktivne[[#This Row],[Klasifikacija]],Tabela_glavno[Klasifikacija],0)))</f>
        <v>NE</v>
      </c>
      <c r="G198" s="1" t="str">
        <f>INDEX(Tabela_glavno[Mešanica 19 02 08*],MATCH(Tabela_kontrola_FAW_aktivne[[#This Row],[Klasifikacija]],Tabela_glavno[Klasifikacija],0))</f>
        <v>NE</v>
      </c>
      <c r="H198" s="1" t="str">
        <f>IFERROR(INDEX(Tabela_FAW_aktivne[Klasifikacija],MATCH(Tabela_kontrola_FAW_aktivne[[#This Row],[Klasifikacija]],Tabela_FAW_aktivne[Klasifikacija],0)),"NE")</f>
        <v>NE</v>
      </c>
    </row>
    <row r="199" spans="1:8" ht="30" customHeight="1" x14ac:dyDescent="0.25">
      <c r="A199" t="s">
        <v>405</v>
      </c>
      <c r="B199" t="str">
        <f>INDEX(Tabela_seznam_klasifikacij[Naziv odpadka],MATCH(Tabela_kontrola_FAW_aktivne[[#This Row],[Klasifikacija]],Tabela_seznam_klasifikacij[Klasifikacijska številka],0))</f>
        <v>Drugi tovrstni odpadki</v>
      </c>
      <c r="C199" t="str">
        <f>IFERROR(INDEX(Tabela_FAW[NAZIV2],MATCH(Tabela_kontrola_FAW_aktivne[[#This Row],[Klasifikacija]],Tabela_FAW[Klasifikacija],0)),"NE")</f>
        <v>Ekologija</v>
      </c>
      <c r="D199" t="str">
        <f>LEFT(INDEX(Tabela_glavno[Dovoljen prevzem],MATCH(Tabela_kontrola_FAW_aktivne[[#This Row],[Klasifikacija]],Tabela_glavno[Klasifikacija],0)),2)</f>
        <v>DA</v>
      </c>
      <c r="E199" t="str">
        <f>INDEX(Tabela_glavno[Odstranjevanje],MATCH(Tabela_kontrola_FAW_aktivne[[#This Row],[Klasifikacija]],Tabela_glavno[Klasifikacija],0))</f>
        <v/>
      </c>
      <c r="F199" s="1" t="str">
        <f>_xlfn.TEXTJOIN(" - ",TRUE,INDEX(Tabela_glavno[Mešanica 19 02 04*],MATCH(Tabela_kontrola_FAW_aktivne[[#This Row],[Klasifikacija]],Tabela_glavno[Klasifikacija],0)),INDEX(Tabela_glavno[Izvoz 19 02 04*],MATCH(Tabela_kontrola_FAW_aktivne[[#This Row],[Klasifikacija]],Tabela_glavno[Klasifikacija],0)))</f>
        <v>NE</v>
      </c>
      <c r="G199" s="1" t="str">
        <f>INDEX(Tabela_glavno[Mešanica 19 02 08*],MATCH(Tabela_kontrola_FAW_aktivne[[#This Row],[Klasifikacija]],Tabela_glavno[Klasifikacija],0))</f>
        <v>NE</v>
      </c>
      <c r="H199" s="1" t="str">
        <f>IFERROR(INDEX(Tabela_FAW_aktivne[Klasifikacija],MATCH(Tabela_kontrola_FAW_aktivne[[#This Row],[Klasifikacija]],Tabela_FAW_aktivne[Klasifikacija],0)),"NE")</f>
        <v>07 02 99</v>
      </c>
    </row>
    <row r="200" spans="1:8" hidden="1" x14ac:dyDescent="0.25">
      <c r="A200" t="s">
        <v>406</v>
      </c>
      <c r="B200" t="str">
        <f>INDEX(Tabela_seznam_klasifikacij[Naziv odpadka],MATCH(Tabela_kontrola_FAW_aktivne[[#This Row],[Klasifikacija]],Tabela_seznam_klasifikacij[Klasifikacijska številka],0))</f>
        <v>Vodne pralne raztopine in matične lužnice</v>
      </c>
      <c r="C200" t="str">
        <f>IFERROR(INDEX(Tabela_FAW[NAZIV2],MATCH(Tabela_kontrola_FAW_aktivne[[#This Row],[Klasifikacija]],Tabela_FAW[Klasifikacija],0)),"NE")</f>
        <v>NE</v>
      </c>
      <c r="D200" t="str">
        <f>LEFT(INDEX(Tabela_glavno[Dovoljen prevzem],MATCH(Tabela_kontrola_FAW_aktivne[[#This Row],[Klasifikacija]],Tabela_glavno[Klasifikacija],0)),2)</f>
        <v>DA</v>
      </c>
      <c r="E200" t="str">
        <f>INDEX(Tabela_glavno[Odstranjevanje],MATCH(Tabela_kontrola_FAW_aktivne[[#This Row],[Klasifikacija]],Tabela_glavno[Klasifikacija],0))</f>
        <v/>
      </c>
      <c r="F200" s="1" t="str">
        <f>_xlfn.TEXTJOIN(" - ",TRUE,INDEX(Tabela_glavno[Mešanica 19 02 04*],MATCH(Tabela_kontrola_FAW_aktivne[[#This Row],[Klasifikacija]],Tabela_glavno[Klasifikacija],0)),INDEX(Tabela_glavno[Izvoz 19 02 04*],MATCH(Tabela_kontrola_FAW_aktivne[[#This Row],[Klasifikacija]],Tabela_glavno[Klasifikacija],0)))</f>
        <v>NE</v>
      </c>
      <c r="G200" s="1" t="str">
        <f>INDEX(Tabela_glavno[Mešanica 19 02 08*],MATCH(Tabela_kontrola_FAW_aktivne[[#This Row],[Klasifikacija]],Tabela_glavno[Klasifikacija],0))</f>
        <v>NE</v>
      </c>
      <c r="H200" s="1" t="str">
        <f>IFERROR(INDEX(Tabela_FAW_aktivne[Klasifikacija],MATCH(Tabela_kontrola_FAW_aktivne[[#This Row],[Klasifikacija]],Tabela_FAW_aktivne[Klasifikacija],0)),"NE")</f>
        <v>NE</v>
      </c>
    </row>
    <row r="201" spans="1:8" hidden="1" x14ac:dyDescent="0.25">
      <c r="A201" t="s">
        <v>136</v>
      </c>
      <c r="B201" t="str">
        <f>INDEX(Tabela_seznam_klasifikacij[Naziv odpadka],MATCH(Tabela_kontrola_FAW_aktivne[[#This Row],[Klasifikacija]],Tabela_seznam_klasifikacij[Klasifikacijska številka],0))</f>
        <v>Organska halogenirana topila, pralne tekočine in matične lužnice</v>
      </c>
      <c r="C201" t="str">
        <f>IFERROR(INDEX(Tabela_FAW[NAZIV2],MATCH(Tabela_kontrola_FAW_aktivne[[#This Row],[Klasifikacija]],Tabela_FAW[Klasifikacija],0)),"NE")</f>
        <v>NE</v>
      </c>
      <c r="D201" t="str">
        <f>LEFT(INDEX(Tabela_glavno[Dovoljen prevzem],MATCH(Tabela_kontrola_FAW_aktivne[[#This Row],[Klasifikacija]],Tabela_glavno[Klasifikacija],0)),2)</f>
        <v>DA</v>
      </c>
      <c r="E201" t="str">
        <f>INDEX(Tabela_glavno[Odstranjevanje],MATCH(Tabela_kontrola_FAW_aktivne[[#This Row],[Klasifikacija]],Tabela_glavno[Klasifikacija],0))</f>
        <v/>
      </c>
      <c r="F201" s="1" t="str">
        <f>_xlfn.TEXTJOIN(" - ",TRUE,INDEX(Tabela_glavno[Mešanica 19 02 04*],MATCH(Tabela_kontrola_FAW_aktivne[[#This Row],[Klasifikacija]],Tabela_glavno[Klasifikacija],0)),INDEX(Tabela_glavno[Izvoz 19 02 04*],MATCH(Tabela_kontrola_FAW_aktivne[[#This Row],[Klasifikacija]],Tabela_glavno[Klasifikacija],0)))</f>
        <v>NE</v>
      </c>
      <c r="G201" s="1" t="str">
        <f>INDEX(Tabela_glavno[Mešanica 19 02 08*],MATCH(Tabela_kontrola_FAW_aktivne[[#This Row],[Klasifikacija]],Tabela_glavno[Klasifikacija],0))</f>
        <v>DA</v>
      </c>
      <c r="H201" s="1" t="str">
        <f>IFERROR(INDEX(Tabela_FAW_aktivne[Klasifikacija],MATCH(Tabela_kontrola_FAW_aktivne[[#This Row],[Klasifikacija]],Tabela_FAW_aktivne[Klasifikacija],0)),"NE")</f>
        <v>NE</v>
      </c>
    </row>
    <row r="202" spans="1:8" hidden="1" x14ac:dyDescent="0.25">
      <c r="A202" t="s">
        <v>137</v>
      </c>
      <c r="B202" t="str">
        <f>INDEX(Tabela_seznam_klasifikacij[Naziv odpadka],MATCH(Tabela_kontrola_FAW_aktivne[[#This Row],[Klasifikacija]],Tabela_seznam_klasifikacij[Klasifikacijska številka],0))</f>
        <v>Druga organska topila, pralne tekočine in matične lužnice</v>
      </c>
      <c r="C202" t="str">
        <f>IFERROR(INDEX(Tabela_FAW[NAZIV2],MATCH(Tabela_kontrola_FAW_aktivne[[#This Row],[Klasifikacija]],Tabela_FAW[Klasifikacija],0)),"NE")</f>
        <v>M2 ADR:DA UN 1993, r.3/Kemis,Pinus</v>
      </c>
      <c r="D202" t="str">
        <f>LEFT(INDEX(Tabela_glavno[Dovoljen prevzem],MATCH(Tabela_kontrola_FAW_aktivne[[#This Row],[Klasifikacija]],Tabela_glavno[Klasifikacija],0)),2)</f>
        <v>DA</v>
      </c>
      <c r="E202" t="str">
        <f>INDEX(Tabela_glavno[Odstranjevanje],MATCH(Tabela_kontrola_FAW_aktivne[[#This Row],[Klasifikacija]],Tabela_glavno[Klasifikacija],0))</f>
        <v/>
      </c>
      <c r="F202" s="1" t="str">
        <f>_xlfn.TEXTJOIN(" - ",TRUE,INDEX(Tabela_glavno[Mešanica 19 02 04*],MATCH(Tabela_kontrola_FAW_aktivne[[#This Row],[Klasifikacija]],Tabela_glavno[Klasifikacija],0)),INDEX(Tabela_glavno[Izvoz 19 02 04*],MATCH(Tabela_kontrola_FAW_aktivne[[#This Row],[Klasifikacija]],Tabela_glavno[Klasifikacija],0)))</f>
        <v>NE</v>
      </c>
      <c r="G202" s="1" t="str">
        <f>INDEX(Tabela_glavno[Mešanica 19 02 08*],MATCH(Tabela_kontrola_FAW_aktivne[[#This Row],[Klasifikacija]],Tabela_glavno[Klasifikacija],0))</f>
        <v>DA</v>
      </c>
      <c r="H202" s="1" t="str">
        <f>IFERROR(INDEX(Tabela_FAW_aktivne[Klasifikacija],MATCH(Tabela_kontrola_FAW_aktivne[[#This Row],[Klasifikacija]],Tabela_FAW_aktivne[Klasifikacija],0)),"NE")</f>
        <v>NE</v>
      </c>
    </row>
    <row r="203" spans="1:8" hidden="1" x14ac:dyDescent="0.25">
      <c r="A203" t="s">
        <v>138</v>
      </c>
      <c r="B203" t="str">
        <f>INDEX(Tabela_seznam_klasifikacij[Naziv odpadka],MATCH(Tabela_kontrola_FAW_aktivne[[#This Row],[Klasifikacija]],Tabela_seznam_klasifikacij[Klasifikacijska številka],0))</f>
        <v>Halogenirani ostanki iz destilacij in kemijskih reakcij</v>
      </c>
      <c r="C203" t="str">
        <f>IFERROR(INDEX(Tabela_FAW[NAZIV2],MATCH(Tabela_kontrola_FAW_aktivne[[#This Row],[Klasifikacija]],Tabela_FAW[Klasifikacija],0)),"NE")</f>
        <v>NE</v>
      </c>
      <c r="D203" t="str">
        <f>LEFT(INDEX(Tabela_glavno[Dovoljen prevzem],MATCH(Tabela_kontrola_FAW_aktivne[[#This Row],[Klasifikacija]],Tabela_glavno[Klasifikacija],0)),2)</f>
        <v>DA</v>
      </c>
      <c r="E203" t="str">
        <f>INDEX(Tabela_glavno[Odstranjevanje],MATCH(Tabela_kontrola_FAW_aktivne[[#This Row],[Klasifikacija]],Tabela_glavno[Klasifikacija],0))</f>
        <v/>
      </c>
      <c r="F203" s="1" t="str">
        <f>_xlfn.TEXTJOIN(" - ",TRUE,INDEX(Tabela_glavno[Mešanica 19 02 04*],MATCH(Tabela_kontrola_FAW_aktivne[[#This Row],[Klasifikacija]],Tabela_glavno[Klasifikacija],0)),INDEX(Tabela_glavno[Izvoz 19 02 04*],MATCH(Tabela_kontrola_FAW_aktivne[[#This Row],[Klasifikacija]],Tabela_glavno[Klasifikacija],0)))</f>
        <v>NE</v>
      </c>
      <c r="G203" s="1" t="str">
        <f>INDEX(Tabela_glavno[Mešanica 19 02 08*],MATCH(Tabela_kontrola_FAW_aktivne[[#This Row],[Klasifikacija]],Tabela_glavno[Klasifikacija],0))</f>
        <v>DA</v>
      </c>
      <c r="H203" s="1" t="str">
        <f>IFERROR(INDEX(Tabela_FAW_aktivne[Klasifikacija],MATCH(Tabela_kontrola_FAW_aktivne[[#This Row],[Klasifikacija]],Tabela_FAW_aktivne[Klasifikacija],0)),"NE")</f>
        <v>NE</v>
      </c>
    </row>
    <row r="204" spans="1:8" hidden="1" x14ac:dyDescent="0.25">
      <c r="A204" t="s">
        <v>139</v>
      </c>
      <c r="B204" t="str">
        <f>INDEX(Tabela_seznam_klasifikacij[Naziv odpadka],MATCH(Tabela_kontrola_FAW_aktivne[[#This Row],[Klasifikacija]],Tabela_seznam_klasifikacij[Klasifikacijska številka],0))</f>
        <v>Drugi ostanki iz destilacij in kemijskih reakcij</v>
      </c>
      <c r="C204" t="str">
        <f>IFERROR(INDEX(Tabela_FAW[NAZIV2],MATCH(Tabela_kontrola_FAW_aktivne[[#This Row],[Klasifikacija]],Tabela_FAW[Klasifikacija],0)),"NE")</f>
        <v>M2</v>
      </c>
      <c r="D204" t="str">
        <f>LEFT(INDEX(Tabela_glavno[Dovoljen prevzem],MATCH(Tabela_kontrola_FAW_aktivne[[#This Row],[Klasifikacija]],Tabela_glavno[Klasifikacija],0)),2)</f>
        <v>DA</v>
      </c>
      <c r="E204" t="str">
        <f>INDEX(Tabela_glavno[Odstranjevanje],MATCH(Tabela_kontrola_FAW_aktivne[[#This Row],[Klasifikacija]],Tabela_glavno[Klasifikacija],0))</f>
        <v/>
      </c>
      <c r="F204" s="1" t="str">
        <f>_xlfn.TEXTJOIN(" - ",TRUE,INDEX(Tabela_glavno[Mešanica 19 02 04*],MATCH(Tabela_kontrola_FAW_aktivne[[#This Row],[Klasifikacija]],Tabela_glavno[Klasifikacija],0)),INDEX(Tabela_glavno[Izvoz 19 02 04*],MATCH(Tabela_kontrola_FAW_aktivne[[#This Row],[Klasifikacija]],Tabela_glavno[Klasifikacija],0)))</f>
        <v>NE</v>
      </c>
      <c r="G204" s="1" t="str">
        <f>INDEX(Tabela_glavno[Mešanica 19 02 08*],MATCH(Tabela_kontrola_FAW_aktivne[[#This Row],[Klasifikacija]],Tabela_glavno[Klasifikacija],0))</f>
        <v>DA</v>
      </c>
      <c r="H204" s="1" t="str">
        <f>IFERROR(INDEX(Tabela_FAW_aktivne[Klasifikacija],MATCH(Tabela_kontrola_FAW_aktivne[[#This Row],[Klasifikacija]],Tabela_FAW_aktivne[Klasifikacija],0)),"NE")</f>
        <v>NE</v>
      </c>
    </row>
    <row r="205" spans="1:8" hidden="1" x14ac:dyDescent="0.25">
      <c r="A205" t="s">
        <v>407</v>
      </c>
      <c r="B205" t="str">
        <f>INDEX(Tabela_seznam_klasifikacij[Naziv odpadka],MATCH(Tabela_kontrola_FAW_aktivne[[#This Row],[Klasifikacija]],Tabela_seznam_klasifikacij[Klasifikacijska številka],0))</f>
        <v>Halogenirane filtrne pogače in izrabljeni absorbenti</v>
      </c>
      <c r="C205" t="str">
        <f>IFERROR(INDEX(Tabela_FAW[NAZIV2],MATCH(Tabela_kontrola_FAW_aktivne[[#This Row],[Klasifikacija]],Tabela_FAW[Klasifikacija],0)),"NE")</f>
        <v>NE</v>
      </c>
      <c r="D205" t="str">
        <f>LEFT(INDEX(Tabela_glavno[Dovoljen prevzem],MATCH(Tabela_kontrola_FAW_aktivne[[#This Row],[Klasifikacija]],Tabela_glavno[Klasifikacija],0)),2)</f>
        <v>DA</v>
      </c>
      <c r="E205" t="str">
        <f>INDEX(Tabela_glavno[Odstranjevanje],MATCH(Tabela_kontrola_FAW_aktivne[[#This Row],[Klasifikacija]],Tabela_glavno[Klasifikacija],0))</f>
        <v/>
      </c>
      <c r="F205" s="1" t="str">
        <f>_xlfn.TEXTJOIN(" - ",TRUE,INDEX(Tabela_glavno[Mešanica 19 02 04*],MATCH(Tabela_kontrola_FAW_aktivne[[#This Row],[Klasifikacija]],Tabela_glavno[Klasifikacija],0)),INDEX(Tabela_glavno[Izvoz 19 02 04*],MATCH(Tabela_kontrola_FAW_aktivne[[#This Row],[Klasifikacija]],Tabela_glavno[Klasifikacija],0)))</f>
        <v>NE</v>
      </c>
      <c r="G205" s="1" t="str">
        <f>INDEX(Tabela_glavno[Mešanica 19 02 08*],MATCH(Tabela_kontrola_FAW_aktivne[[#This Row],[Klasifikacija]],Tabela_glavno[Klasifikacija],0))</f>
        <v>NE</v>
      </c>
      <c r="H205" s="1" t="str">
        <f>IFERROR(INDEX(Tabela_FAW_aktivne[Klasifikacija],MATCH(Tabela_kontrola_FAW_aktivne[[#This Row],[Klasifikacija]],Tabela_FAW_aktivne[Klasifikacija],0)),"NE")</f>
        <v>NE</v>
      </c>
    </row>
    <row r="206" spans="1:8" hidden="1" x14ac:dyDescent="0.25">
      <c r="A206" t="s">
        <v>30</v>
      </c>
      <c r="B206" t="str">
        <f>INDEX(Tabela_seznam_klasifikacij[Naziv odpadka],MATCH(Tabela_kontrola_FAW_aktivne[[#This Row],[Klasifikacija]],Tabela_seznam_klasifikacij[Klasifikacijska številka],0))</f>
        <v>Druge filtrne pogače in izrabljeni absorbenti</v>
      </c>
      <c r="C206" t="str">
        <f>IFERROR(INDEX(Tabela_FAW[NAZIV2],MATCH(Tabela_kontrola_FAW_aktivne[[#This Row],[Klasifikacija]],Tabela_FAW[Klasifikacija],0)),"NE")</f>
        <v>NE</v>
      </c>
      <c r="D206" t="str">
        <f>LEFT(INDEX(Tabela_glavno[Dovoljen prevzem],MATCH(Tabela_kontrola_FAW_aktivne[[#This Row],[Klasifikacija]],Tabela_glavno[Klasifikacija],0)),2)</f>
        <v>DA</v>
      </c>
      <c r="E206" t="str">
        <f>INDEX(Tabela_glavno[Odstranjevanje],MATCH(Tabela_kontrola_FAW_aktivne[[#This Row],[Klasifikacija]],Tabela_glavno[Klasifikacija],0))</f>
        <v/>
      </c>
      <c r="F206" s="1" t="str">
        <f>_xlfn.TEXTJOIN(" - ",TRUE,INDEX(Tabela_glavno[Mešanica 19 02 04*],MATCH(Tabela_kontrola_FAW_aktivne[[#This Row],[Klasifikacija]],Tabela_glavno[Klasifikacija],0)),INDEX(Tabela_glavno[Izvoz 19 02 04*],MATCH(Tabela_kontrola_FAW_aktivne[[#This Row],[Klasifikacija]],Tabela_glavno[Klasifikacija],0)))</f>
        <v>DA</v>
      </c>
      <c r="G206" s="1" t="str">
        <f>INDEX(Tabela_glavno[Mešanica 19 02 08*],MATCH(Tabela_kontrola_FAW_aktivne[[#This Row],[Klasifikacija]],Tabela_glavno[Klasifikacija],0))</f>
        <v>NE</v>
      </c>
      <c r="H206" s="1" t="str">
        <f>IFERROR(INDEX(Tabela_FAW_aktivne[Klasifikacija],MATCH(Tabela_kontrola_FAW_aktivne[[#This Row],[Klasifikacija]],Tabela_FAW_aktivne[Klasifikacija],0)),"NE")</f>
        <v>NE</v>
      </c>
    </row>
    <row r="207" spans="1:8" hidden="1" x14ac:dyDescent="0.25">
      <c r="A207" t="s">
        <v>31</v>
      </c>
      <c r="B207" t="str">
        <f>INDEX(Tabela_seznam_klasifikacij[Naziv odpadka],MATCH(Tabela_kontrola_FAW_aktivne[[#This Row],[Klasifikacija]],Tabela_seznam_klasifikacij[Klasifikacijska številka],0))</f>
        <v>Mulji, ki vsebujejo nevarne snovi, iz čiščenja odpadne vode na kraju nastanka</v>
      </c>
      <c r="C207" t="str">
        <f>IFERROR(INDEX(Tabela_FAW[NAZIV2],MATCH(Tabela_kontrola_FAW_aktivne[[#This Row],[Klasifikacija]],Tabela_FAW[Klasifikacija],0)),"NE")</f>
        <v>NE</v>
      </c>
      <c r="D207" t="str">
        <f>LEFT(INDEX(Tabela_glavno[Dovoljen prevzem],MATCH(Tabela_kontrola_FAW_aktivne[[#This Row],[Klasifikacija]],Tabela_glavno[Klasifikacija],0)),2)</f>
        <v>DA</v>
      </c>
      <c r="E207" t="str">
        <f>INDEX(Tabela_glavno[Odstranjevanje],MATCH(Tabela_kontrola_FAW_aktivne[[#This Row],[Klasifikacija]],Tabela_glavno[Klasifikacija],0))</f>
        <v/>
      </c>
      <c r="F207" s="1" t="str">
        <f>_xlfn.TEXTJOIN(" - ",TRUE,INDEX(Tabela_glavno[Mešanica 19 02 04*],MATCH(Tabela_kontrola_FAW_aktivne[[#This Row],[Klasifikacija]],Tabela_glavno[Klasifikacija],0)),INDEX(Tabela_glavno[Izvoz 19 02 04*],MATCH(Tabela_kontrola_FAW_aktivne[[#This Row],[Klasifikacija]],Tabela_glavno[Klasifikacija],0)))</f>
        <v>DA</v>
      </c>
      <c r="G207" s="1" t="str">
        <f>INDEX(Tabela_glavno[Mešanica 19 02 08*],MATCH(Tabela_kontrola_FAW_aktivne[[#This Row],[Klasifikacija]],Tabela_glavno[Klasifikacija],0))</f>
        <v>NE</v>
      </c>
      <c r="H207" s="1" t="str">
        <f>IFERROR(INDEX(Tabela_FAW_aktivne[Klasifikacija],MATCH(Tabela_kontrola_FAW_aktivne[[#This Row],[Klasifikacija]],Tabela_FAW_aktivne[Klasifikacija],0)),"NE")</f>
        <v>NE</v>
      </c>
    </row>
    <row r="208" spans="1:8" hidden="1" x14ac:dyDescent="0.25">
      <c r="A208" t="s">
        <v>408</v>
      </c>
      <c r="B208" t="str">
        <f>INDEX(Tabela_seznam_klasifikacij[Naziv odpadka],MATCH(Tabela_kontrola_FAW_aktivne[[#This Row],[Klasifikacija]],Tabela_seznam_klasifikacij[Klasifikacijska številka],0))</f>
        <v>Mulji iz čiščenja odpadne vode na kraju nastanka, ki niso navedeni pod 07 03 11</v>
      </c>
      <c r="C208" t="str">
        <f>IFERROR(INDEX(Tabela_FAW[NAZIV2],MATCH(Tabela_kontrola_FAW_aktivne[[#This Row],[Klasifikacija]],Tabela_FAW[Klasifikacija],0)),"NE")</f>
        <v>NE</v>
      </c>
      <c r="D208" t="str">
        <f>LEFT(INDEX(Tabela_glavno[Dovoljen prevzem],MATCH(Tabela_kontrola_FAW_aktivne[[#This Row],[Klasifikacija]],Tabela_glavno[Klasifikacija],0)),2)</f>
        <v>DA</v>
      </c>
      <c r="E208" t="str">
        <f>INDEX(Tabela_glavno[Odstranjevanje],MATCH(Tabela_kontrola_FAW_aktivne[[#This Row],[Klasifikacija]],Tabela_glavno[Klasifikacija],0))</f>
        <v/>
      </c>
      <c r="F208" s="1" t="str">
        <f>_xlfn.TEXTJOIN(" - ",TRUE,INDEX(Tabela_glavno[Mešanica 19 02 04*],MATCH(Tabela_kontrola_FAW_aktivne[[#This Row],[Klasifikacija]],Tabela_glavno[Klasifikacija],0)),INDEX(Tabela_glavno[Izvoz 19 02 04*],MATCH(Tabela_kontrola_FAW_aktivne[[#This Row],[Klasifikacija]],Tabela_glavno[Klasifikacija],0)))</f>
        <v>NE</v>
      </c>
      <c r="G208" s="1" t="str">
        <f>INDEX(Tabela_glavno[Mešanica 19 02 08*],MATCH(Tabela_kontrola_FAW_aktivne[[#This Row],[Klasifikacija]],Tabela_glavno[Klasifikacija],0))</f>
        <v>NE</v>
      </c>
      <c r="H208" s="1" t="str">
        <f>IFERROR(INDEX(Tabela_FAW_aktivne[Klasifikacija],MATCH(Tabela_kontrola_FAW_aktivne[[#This Row],[Klasifikacija]],Tabela_FAW_aktivne[Klasifikacija],0)),"NE")</f>
        <v>NE</v>
      </c>
    </row>
    <row r="209" spans="1:8" hidden="1" x14ac:dyDescent="0.25">
      <c r="A209" t="s">
        <v>409</v>
      </c>
      <c r="B209" t="str">
        <f>INDEX(Tabela_seznam_klasifikacij[Naziv odpadka],MATCH(Tabela_kontrola_FAW_aktivne[[#This Row],[Klasifikacija]],Tabela_seznam_klasifikacij[Klasifikacijska številka],0))</f>
        <v>Drugi tovrstni odpadki</v>
      </c>
      <c r="C209" t="str">
        <f>IFERROR(INDEX(Tabela_FAW[NAZIV2],MATCH(Tabela_kontrola_FAW_aktivne[[#This Row],[Klasifikacija]],Tabela_FAW[Klasifikacija],0)),"NE")</f>
        <v>Ekologija, Pinus</v>
      </c>
      <c r="D209" t="str">
        <f>LEFT(INDEX(Tabela_glavno[Dovoljen prevzem],MATCH(Tabela_kontrola_FAW_aktivne[[#This Row],[Klasifikacija]],Tabela_glavno[Klasifikacija],0)),2)</f>
        <v>DA</v>
      </c>
      <c r="E209" t="str">
        <f>INDEX(Tabela_glavno[Odstranjevanje],MATCH(Tabela_kontrola_FAW_aktivne[[#This Row],[Klasifikacija]],Tabela_glavno[Klasifikacija],0))</f>
        <v/>
      </c>
      <c r="F209" s="1" t="str">
        <f>_xlfn.TEXTJOIN(" - ",TRUE,INDEX(Tabela_glavno[Mešanica 19 02 04*],MATCH(Tabela_kontrola_FAW_aktivne[[#This Row],[Klasifikacija]],Tabela_glavno[Klasifikacija],0)),INDEX(Tabela_glavno[Izvoz 19 02 04*],MATCH(Tabela_kontrola_FAW_aktivne[[#This Row],[Klasifikacija]],Tabela_glavno[Klasifikacija],0)))</f>
        <v>NE</v>
      </c>
      <c r="G209" s="1" t="str">
        <f>INDEX(Tabela_glavno[Mešanica 19 02 08*],MATCH(Tabela_kontrola_FAW_aktivne[[#This Row],[Klasifikacija]],Tabela_glavno[Klasifikacija],0))</f>
        <v>NE</v>
      </c>
      <c r="H209" s="1" t="str">
        <f>IFERROR(INDEX(Tabela_FAW_aktivne[Klasifikacija],MATCH(Tabela_kontrola_FAW_aktivne[[#This Row],[Klasifikacija]],Tabela_FAW_aktivne[Klasifikacija],0)),"NE")</f>
        <v>NE</v>
      </c>
    </row>
    <row r="210" spans="1:8" hidden="1" x14ac:dyDescent="0.25">
      <c r="A210" t="s">
        <v>411</v>
      </c>
      <c r="B210" t="str">
        <f>INDEX(Tabela_seznam_klasifikacij[Naziv odpadka],MATCH(Tabela_kontrola_FAW_aktivne[[#This Row],[Klasifikacija]],Tabela_seznam_klasifikacij[Klasifikacijska številka],0))</f>
        <v>Vodne pralne raztopine in matične lužnice</v>
      </c>
      <c r="C210">
        <f>IFERROR(INDEX(Tabela_FAW[NAZIV2],MATCH(Tabela_kontrola_FAW_aktivne[[#This Row],[Klasifikacija]],Tabela_FAW[Klasifikacija],0)),"NE")</f>
        <v>0</v>
      </c>
      <c r="D210" t="str">
        <f>LEFT(INDEX(Tabela_glavno[Dovoljen prevzem],MATCH(Tabela_kontrola_FAW_aktivne[[#This Row],[Klasifikacija]],Tabela_glavno[Klasifikacija],0)),2)</f>
        <v>DA</v>
      </c>
      <c r="E210" t="str">
        <f>INDEX(Tabela_glavno[Odstranjevanje],MATCH(Tabela_kontrola_FAW_aktivne[[#This Row],[Klasifikacija]],Tabela_glavno[Klasifikacija],0))</f>
        <v/>
      </c>
      <c r="F210" s="1" t="str">
        <f>_xlfn.TEXTJOIN(" - ",TRUE,INDEX(Tabela_glavno[Mešanica 19 02 04*],MATCH(Tabela_kontrola_FAW_aktivne[[#This Row],[Klasifikacija]],Tabela_glavno[Klasifikacija],0)),INDEX(Tabela_glavno[Izvoz 19 02 04*],MATCH(Tabela_kontrola_FAW_aktivne[[#This Row],[Klasifikacija]],Tabela_glavno[Klasifikacija],0)))</f>
        <v>NE</v>
      </c>
      <c r="G210" s="1" t="str">
        <f>INDEX(Tabela_glavno[Mešanica 19 02 08*],MATCH(Tabela_kontrola_FAW_aktivne[[#This Row],[Klasifikacija]],Tabela_glavno[Klasifikacija],0))</f>
        <v>NE</v>
      </c>
      <c r="H210" s="1" t="str">
        <f>IFERROR(INDEX(Tabela_FAW_aktivne[Klasifikacija],MATCH(Tabela_kontrola_FAW_aktivne[[#This Row],[Klasifikacija]],Tabela_FAW_aktivne[Klasifikacija],0)),"NE")</f>
        <v>NE</v>
      </c>
    </row>
    <row r="211" spans="1:8" hidden="1" x14ac:dyDescent="0.25">
      <c r="A211" t="s">
        <v>140</v>
      </c>
      <c r="B211" t="str">
        <f>INDEX(Tabela_seznam_klasifikacij[Naziv odpadka],MATCH(Tabela_kontrola_FAW_aktivne[[#This Row],[Klasifikacija]],Tabela_seznam_klasifikacij[Klasifikacijska številka],0))</f>
        <v>Organska halogenirana topila, pralne tekočine in matične lužnice</v>
      </c>
      <c r="C211" t="str">
        <f>IFERROR(INDEX(Tabela_FAW[NAZIV2],MATCH(Tabela_kontrola_FAW_aktivne[[#This Row],[Klasifikacija]],Tabela_FAW[Klasifikacija],0)),"NE")</f>
        <v>NE</v>
      </c>
      <c r="D211" t="str">
        <f>LEFT(INDEX(Tabela_glavno[Dovoljen prevzem],MATCH(Tabela_kontrola_FAW_aktivne[[#This Row],[Klasifikacija]],Tabela_glavno[Klasifikacija],0)),2)</f>
        <v>DA</v>
      </c>
      <c r="E211" t="str">
        <f>INDEX(Tabela_glavno[Odstranjevanje],MATCH(Tabela_kontrola_FAW_aktivne[[#This Row],[Klasifikacija]],Tabela_glavno[Klasifikacija],0))</f>
        <v/>
      </c>
      <c r="F211" s="1" t="str">
        <f>_xlfn.TEXTJOIN(" - ",TRUE,INDEX(Tabela_glavno[Mešanica 19 02 04*],MATCH(Tabela_kontrola_FAW_aktivne[[#This Row],[Klasifikacija]],Tabela_glavno[Klasifikacija],0)),INDEX(Tabela_glavno[Izvoz 19 02 04*],MATCH(Tabela_kontrola_FAW_aktivne[[#This Row],[Klasifikacija]],Tabela_glavno[Klasifikacija],0)))</f>
        <v>NE</v>
      </c>
      <c r="G211" s="1" t="str">
        <f>INDEX(Tabela_glavno[Mešanica 19 02 08*],MATCH(Tabela_kontrola_FAW_aktivne[[#This Row],[Klasifikacija]],Tabela_glavno[Klasifikacija],0))</f>
        <v>DA</v>
      </c>
      <c r="H211" s="1" t="str">
        <f>IFERROR(INDEX(Tabela_FAW_aktivne[Klasifikacija],MATCH(Tabela_kontrola_FAW_aktivne[[#This Row],[Klasifikacija]],Tabela_FAW_aktivne[Klasifikacija],0)),"NE")</f>
        <v>NE</v>
      </c>
    </row>
    <row r="212" spans="1:8" hidden="1" x14ac:dyDescent="0.25">
      <c r="A212" t="s">
        <v>141</v>
      </c>
      <c r="B212" t="str">
        <f>INDEX(Tabela_seznam_klasifikacij[Naziv odpadka],MATCH(Tabela_kontrola_FAW_aktivne[[#This Row],[Klasifikacija]],Tabela_seznam_klasifikacij[Klasifikacijska številka],0))</f>
        <v>Druga organska topila, pralne tekočine in matične lužnice</v>
      </c>
      <c r="C212" t="str">
        <f>IFERROR(INDEX(Tabela_FAW[NAZIV2],MATCH(Tabela_kontrola_FAW_aktivne[[#This Row],[Klasifikacija]],Tabela_FAW[Klasifikacija],0)),"NE")</f>
        <v>NE</v>
      </c>
      <c r="D212" t="str">
        <f>LEFT(INDEX(Tabela_glavno[Dovoljen prevzem],MATCH(Tabela_kontrola_FAW_aktivne[[#This Row],[Klasifikacija]],Tabela_glavno[Klasifikacija],0)),2)</f>
        <v>DA</v>
      </c>
      <c r="E212" t="str">
        <f>INDEX(Tabela_glavno[Odstranjevanje],MATCH(Tabela_kontrola_FAW_aktivne[[#This Row],[Klasifikacija]],Tabela_glavno[Klasifikacija],0))</f>
        <v/>
      </c>
      <c r="F212" s="1" t="str">
        <f>_xlfn.TEXTJOIN(" - ",TRUE,INDEX(Tabela_glavno[Mešanica 19 02 04*],MATCH(Tabela_kontrola_FAW_aktivne[[#This Row],[Klasifikacija]],Tabela_glavno[Klasifikacija],0)),INDEX(Tabela_glavno[Izvoz 19 02 04*],MATCH(Tabela_kontrola_FAW_aktivne[[#This Row],[Klasifikacija]],Tabela_glavno[Klasifikacija],0)))</f>
        <v>NE</v>
      </c>
      <c r="G212" s="1" t="str">
        <f>INDEX(Tabela_glavno[Mešanica 19 02 08*],MATCH(Tabela_kontrola_FAW_aktivne[[#This Row],[Klasifikacija]],Tabela_glavno[Klasifikacija],0))</f>
        <v>DA</v>
      </c>
      <c r="H212" s="1" t="str">
        <f>IFERROR(INDEX(Tabela_FAW_aktivne[Klasifikacija],MATCH(Tabela_kontrola_FAW_aktivne[[#This Row],[Klasifikacija]],Tabela_FAW_aktivne[Klasifikacija],0)),"NE")</f>
        <v>NE</v>
      </c>
    </row>
    <row r="213" spans="1:8" hidden="1" x14ac:dyDescent="0.25">
      <c r="A213" t="s">
        <v>142</v>
      </c>
      <c r="B213" t="str">
        <f>INDEX(Tabela_seznam_klasifikacij[Naziv odpadka],MATCH(Tabela_kontrola_FAW_aktivne[[#This Row],[Klasifikacija]],Tabela_seznam_klasifikacij[Klasifikacijska številka],0))</f>
        <v>Halogenirani ostanki iz destilacij in kemijskih reakcij</v>
      </c>
      <c r="C213" t="str">
        <f>IFERROR(INDEX(Tabela_FAW[NAZIV2],MATCH(Tabela_kontrola_FAW_aktivne[[#This Row],[Klasifikacija]],Tabela_FAW[Klasifikacija],0)),"NE")</f>
        <v>NE</v>
      </c>
      <c r="D213" t="str">
        <f>LEFT(INDEX(Tabela_glavno[Dovoljen prevzem],MATCH(Tabela_kontrola_FAW_aktivne[[#This Row],[Klasifikacija]],Tabela_glavno[Klasifikacija],0)),2)</f>
        <v>DA</v>
      </c>
      <c r="E213" t="str">
        <f>INDEX(Tabela_glavno[Odstranjevanje],MATCH(Tabela_kontrola_FAW_aktivne[[#This Row],[Klasifikacija]],Tabela_glavno[Klasifikacija],0))</f>
        <v/>
      </c>
      <c r="F213" s="1" t="str">
        <f>_xlfn.TEXTJOIN(" - ",TRUE,INDEX(Tabela_glavno[Mešanica 19 02 04*],MATCH(Tabela_kontrola_FAW_aktivne[[#This Row],[Klasifikacija]],Tabela_glavno[Klasifikacija],0)),INDEX(Tabela_glavno[Izvoz 19 02 04*],MATCH(Tabela_kontrola_FAW_aktivne[[#This Row],[Klasifikacija]],Tabela_glavno[Klasifikacija],0)))</f>
        <v>NE</v>
      </c>
      <c r="G213" s="1" t="str">
        <f>INDEX(Tabela_glavno[Mešanica 19 02 08*],MATCH(Tabela_kontrola_FAW_aktivne[[#This Row],[Klasifikacija]],Tabela_glavno[Klasifikacija],0))</f>
        <v>DA</v>
      </c>
      <c r="H213" s="1" t="str">
        <f>IFERROR(INDEX(Tabela_FAW_aktivne[Klasifikacija],MATCH(Tabela_kontrola_FAW_aktivne[[#This Row],[Klasifikacija]],Tabela_FAW_aktivne[Klasifikacija],0)),"NE")</f>
        <v>NE</v>
      </c>
    </row>
    <row r="214" spans="1:8" hidden="1" x14ac:dyDescent="0.25">
      <c r="A214" t="s">
        <v>143</v>
      </c>
      <c r="B214" t="str">
        <f>INDEX(Tabela_seznam_klasifikacij[Naziv odpadka],MATCH(Tabela_kontrola_FAW_aktivne[[#This Row],[Klasifikacija]],Tabela_seznam_klasifikacij[Klasifikacijska številka],0))</f>
        <v>Drugi ostanki iz destilacij in kemijskih reakcij</v>
      </c>
      <c r="C214" t="str">
        <f>IFERROR(INDEX(Tabela_FAW[NAZIV2],MATCH(Tabela_kontrola_FAW_aktivne[[#This Row],[Klasifikacija]],Tabela_FAW[Klasifikacija],0)),"NE")</f>
        <v>NE</v>
      </c>
      <c r="D214" t="str">
        <f>LEFT(INDEX(Tabela_glavno[Dovoljen prevzem],MATCH(Tabela_kontrola_FAW_aktivne[[#This Row],[Klasifikacija]],Tabela_glavno[Klasifikacija],0)),2)</f>
        <v>DA</v>
      </c>
      <c r="E214" t="str">
        <f>INDEX(Tabela_glavno[Odstranjevanje],MATCH(Tabela_kontrola_FAW_aktivne[[#This Row],[Klasifikacija]],Tabela_glavno[Klasifikacija],0))</f>
        <v/>
      </c>
      <c r="F214" s="1" t="str">
        <f>_xlfn.TEXTJOIN(" - ",TRUE,INDEX(Tabela_glavno[Mešanica 19 02 04*],MATCH(Tabela_kontrola_FAW_aktivne[[#This Row],[Klasifikacija]],Tabela_glavno[Klasifikacija],0)),INDEX(Tabela_glavno[Izvoz 19 02 04*],MATCH(Tabela_kontrola_FAW_aktivne[[#This Row],[Klasifikacija]],Tabela_glavno[Klasifikacija],0)))</f>
        <v>NE</v>
      </c>
      <c r="G214" s="1" t="str">
        <f>INDEX(Tabela_glavno[Mešanica 19 02 08*],MATCH(Tabela_kontrola_FAW_aktivne[[#This Row],[Klasifikacija]],Tabela_glavno[Klasifikacija],0))</f>
        <v>DA</v>
      </c>
      <c r="H214" s="1" t="str">
        <f>IFERROR(INDEX(Tabela_FAW_aktivne[Klasifikacija],MATCH(Tabela_kontrola_FAW_aktivne[[#This Row],[Klasifikacija]],Tabela_FAW_aktivne[Klasifikacija],0)),"NE")</f>
        <v>NE</v>
      </c>
    </row>
    <row r="215" spans="1:8" hidden="1" x14ac:dyDescent="0.25">
      <c r="A215" t="s">
        <v>412</v>
      </c>
      <c r="B215" t="str">
        <f>INDEX(Tabela_seznam_klasifikacij[Naziv odpadka],MATCH(Tabela_kontrola_FAW_aktivne[[#This Row],[Klasifikacija]],Tabela_seznam_klasifikacij[Klasifikacijska številka],0))</f>
        <v>Halogenirane filtrne pogače in izrabljeni absorbenti</v>
      </c>
      <c r="C215" t="str">
        <f>IFERROR(INDEX(Tabela_FAW[NAZIV2],MATCH(Tabela_kontrola_FAW_aktivne[[#This Row],[Klasifikacija]],Tabela_FAW[Klasifikacija],0)),"NE")</f>
        <v>NE</v>
      </c>
      <c r="D215" t="str">
        <f>LEFT(INDEX(Tabela_glavno[Dovoljen prevzem],MATCH(Tabela_kontrola_FAW_aktivne[[#This Row],[Klasifikacija]],Tabela_glavno[Klasifikacija],0)),2)</f>
        <v>DA</v>
      </c>
      <c r="E215" t="str">
        <f>INDEX(Tabela_glavno[Odstranjevanje],MATCH(Tabela_kontrola_FAW_aktivne[[#This Row],[Klasifikacija]],Tabela_glavno[Klasifikacija],0))</f>
        <v/>
      </c>
      <c r="F215" s="1" t="str">
        <f>_xlfn.TEXTJOIN(" - ",TRUE,INDEX(Tabela_glavno[Mešanica 19 02 04*],MATCH(Tabela_kontrola_FAW_aktivne[[#This Row],[Klasifikacija]],Tabela_glavno[Klasifikacija],0)),INDEX(Tabela_glavno[Izvoz 19 02 04*],MATCH(Tabela_kontrola_FAW_aktivne[[#This Row],[Klasifikacija]],Tabela_glavno[Klasifikacija],0)))</f>
        <v>NE</v>
      </c>
      <c r="G215" s="1" t="str">
        <f>INDEX(Tabela_glavno[Mešanica 19 02 08*],MATCH(Tabela_kontrola_FAW_aktivne[[#This Row],[Klasifikacija]],Tabela_glavno[Klasifikacija],0))</f>
        <v>NE</v>
      </c>
      <c r="H215" s="1" t="str">
        <f>IFERROR(INDEX(Tabela_FAW_aktivne[Klasifikacija],MATCH(Tabela_kontrola_FAW_aktivne[[#This Row],[Klasifikacija]],Tabela_FAW_aktivne[Klasifikacija],0)),"NE")</f>
        <v>NE</v>
      </c>
    </row>
    <row r="216" spans="1:8" hidden="1" x14ac:dyDescent="0.25">
      <c r="A216" t="s">
        <v>32</v>
      </c>
      <c r="B216" t="str">
        <f>INDEX(Tabela_seznam_klasifikacij[Naziv odpadka],MATCH(Tabela_kontrola_FAW_aktivne[[#This Row],[Klasifikacija]],Tabela_seznam_klasifikacij[Klasifikacijska številka],0))</f>
        <v>Druge filtrne pogače in izrabljeni absorbenti</v>
      </c>
      <c r="C216" t="str">
        <f>IFERROR(INDEX(Tabela_FAW[NAZIV2],MATCH(Tabela_kontrola_FAW_aktivne[[#This Row],[Klasifikacija]],Tabela_FAW[Klasifikacija],0)),"NE")</f>
        <v>NE</v>
      </c>
      <c r="D216" t="str">
        <f>LEFT(INDEX(Tabela_glavno[Dovoljen prevzem],MATCH(Tabela_kontrola_FAW_aktivne[[#This Row],[Klasifikacija]],Tabela_glavno[Klasifikacija],0)),2)</f>
        <v>DA</v>
      </c>
      <c r="E216" t="str">
        <f>INDEX(Tabela_glavno[Odstranjevanje],MATCH(Tabela_kontrola_FAW_aktivne[[#This Row],[Klasifikacija]],Tabela_glavno[Klasifikacija],0))</f>
        <v/>
      </c>
      <c r="F216" s="1" t="str">
        <f>_xlfn.TEXTJOIN(" - ",TRUE,INDEX(Tabela_glavno[Mešanica 19 02 04*],MATCH(Tabela_kontrola_FAW_aktivne[[#This Row],[Klasifikacija]],Tabela_glavno[Klasifikacija],0)),INDEX(Tabela_glavno[Izvoz 19 02 04*],MATCH(Tabela_kontrola_FAW_aktivne[[#This Row],[Klasifikacija]],Tabela_glavno[Klasifikacija],0)))</f>
        <v>DA</v>
      </c>
      <c r="G216" s="1" t="str">
        <f>INDEX(Tabela_glavno[Mešanica 19 02 08*],MATCH(Tabela_kontrola_FAW_aktivne[[#This Row],[Klasifikacija]],Tabela_glavno[Klasifikacija],0))</f>
        <v>NE</v>
      </c>
      <c r="H216" s="1" t="str">
        <f>IFERROR(INDEX(Tabela_FAW_aktivne[Klasifikacija],MATCH(Tabela_kontrola_FAW_aktivne[[#This Row],[Klasifikacija]],Tabela_FAW_aktivne[Klasifikacija],0)),"NE")</f>
        <v>NE</v>
      </c>
    </row>
    <row r="217" spans="1:8" hidden="1" x14ac:dyDescent="0.25">
      <c r="A217" t="s">
        <v>33</v>
      </c>
      <c r="B217" t="str">
        <f>INDEX(Tabela_seznam_klasifikacij[Naziv odpadka],MATCH(Tabela_kontrola_FAW_aktivne[[#This Row],[Klasifikacija]],Tabela_seznam_klasifikacij[Klasifikacijska številka],0))</f>
        <v>Mulji, ki vsebujejo nevarne snovi, iz čiščenja odpadne vode na kraju nastanka</v>
      </c>
      <c r="C217" t="str">
        <f>IFERROR(INDEX(Tabela_FAW[NAZIV2],MATCH(Tabela_kontrola_FAW_aktivne[[#This Row],[Klasifikacija]],Tabela_FAW[Klasifikacija],0)),"NE")</f>
        <v>NE</v>
      </c>
      <c r="D217" t="str">
        <f>LEFT(INDEX(Tabela_glavno[Dovoljen prevzem],MATCH(Tabela_kontrola_FAW_aktivne[[#This Row],[Klasifikacija]],Tabela_glavno[Klasifikacija],0)),2)</f>
        <v>DA</v>
      </c>
      <c r="E217" t="str">
        <f>INDEX(Tabela_glavno[Odstranjevanje],MATCH(Tabela_kontrola_FAW_aktivne[[#This Row],[Klasifikacija]],Tabela_glavno[Klasifikacija],0))</f>
        <v/>
      </c>
      <c r="F217" s="1" t="str">
        <f>_xlfn.TEXTJOIN(" - ",TRUE,INDEX(Tabela_glavno[Mešanica 19 02 04*],MATCH(Tabela_kontrola_FAW_aktivne[[#This Row],[Klasifikacija]],Tabela_glavno[Klasifikacija],0)),INDEX(Tabela_glavno[Izvoz 19 02 04*],MATCH(Tabela_kontrola_FAW_aktivne[[#This Row],[Klasifikacija]],Tabela_glavno[Klasifikacija],0)))</f>
        <v>DA</v>
      </c>
      <c r="G217" s="1" t="str">
        <f>INDEX(Tabela_glavno[Mešanica 19 02 08*],MATCH(Tabela_kontrola_FAW_aktivne[[#This Row],[Klasifikacija]],Tabela_glavno[Klasifikacija],0))</f>
        <v>NE</v>
      </c>
      <c r="H217" s="1" t="str">
        <f>IFERROR(INDEX(Tabela_FAW_aktivne[Klasifikacija],MATCH(Tabela_kontrola_FAW_aktivne[[#This Row],[Klasifikacija]],Tabela_FAW_aktivne[Klasifikacija],0)),"NE")</f>
        <v>NE</v>
      </c>
    </row>
    <row r="218" spans="1:8" hidden="1" x14ac:dyDescent="0.25">
      <c r="A218" t="s">
        <v>413</v>
      </c>
      <c r="B218" t="str">
        <f>INDEX(Tabela_seznam_klasifikacij[Naziv odpadka],MATCH(Tabela_kontrola_FAW_aktivne[[#This Row],[Klasifikacija]],Tabela_seznam_klasifikacij[Klasifikacijska številka],0))</f>
        <v>Mulji iz čiščenja odpadne vode na kraju nastanka, ki niso navedeni pod 07 04 11</v>
      </c>
      <c r="C218" t="str">
        <f>IFERROR(INDEX(Tabela_FAW[NAZIV2],MATCH(Tabela_kontrola_FAW_aktivne[[#This Row],[Klasifikacija]],Tabela_FAW[Klasifikacija],0)),"NE")</f>
        <v>NE</v>
      </c>
      <c r="D218" t="str">
        <f>LEFT(INDEX(Tabela_glavno[Dovoljen prevzem],MATCH(Tabela_kontrola_FAW_aktivne[[#This Row],[Klasifikacija]],Tabela_glavno[Klasifikacija],0)),2)</f>
        <v>DA</v>
      </c>
      <c r="E218" t="str">
        <f>INDEX(Tabela_glavno[Odstranjevanje],MATCH(Tabela_kontrola_FAW_aktivne[[#This Row],[Klasifikacija]],Tabela_glavno[Klasifikacija],0))</f>
        <v/>
      </c>
      <c r="F218" s="1" t="str">
        <f>_xlfn.TEXTJOIN(" - ",TRUE,INDEX(Tabela_glavno[Mešanica 19 02 04*],MATCH(Tabela_kontrola_FAW_aktivne[[#This Row],[Klasifikacija]],Tabela_glavno[Klasifikacija],0)),INDEX(Tabela_glavno[Izvoz 19 02 04*],MATCH(Tabela_kontrola_FAW_aktivne[[#This Row],[Klasifikacija]],Tabela_glavno[Klasifikacija],0)))</f>
        <v>NE</v>
      </c>
      <c r="G218" s="1" t="str">
        <f>INDEX(Tabela_glavno[Mešanica 19 02 08*],MATCH(Tabela_kontrola_FAW_aktivne[[#This Row],[Klasifikacija]],Tabela_glavno[Klasifikacija],0))</f>
        <v>NE</v>
      </c>
      <c r="H218" s="1" t="str">
        <f>IFERROR(INDEX(Tabela_FAW_aktivne[Klasifikacija],MATCH(Tabela_kontrola_FAW_aktivne[[#This Row],[Klasifikacija]],Tabela_FAW_aktivne[Klasifikacija],0)),"NE")</f>
        <v>NE</v>
      </c>
    </row>
    <row r="219" spans="1:8" hidden="1" x14ac:dyDescent="0.25">
      <c r="A219" t="s">
        <v>414</v>
      </c>
      <c r="B219" t="str">
        <f>INDEX(Tabela_seznam_klasifikacij[Naziv odpadka],MATCH(Tabela_kontrola_FAW_aktivne[[#This Row],[Klasifikacija]],Tabela_seznam_klasifikacij[Klasifikacijska številka],0))</f>
        <v>Trdni odpadki, ki vsebujejo nevarne snovi</v>
      </c>
      <c r="C219">
        <f>IFERROR(INDEX(Tabela_FAW[NAZIV2],MATCH(Tabela_kontrola_FAW_aktivne[[#This Row],[Klasifikacija]],Tabela_FAW[Klasifikacija],0)),"NE")</f>
        <v>0</v>
      </c>
      <c r="D219" t="str">
        <f>LEFT(INDEX(Tabela_glavno[Dovoljen prevzem],MATCH(Tabela_kontrola_FAW_aktivne[[#This Row],[Klasifikacija]],Tabela_glavno[Klasifikacija],0)),2)</f>
        <v>DA</v>
      </c>
      <c r="E219" t="str">
        <f>INDEX(Tabela_glavno[Odstranjevanje],MATCH(Tabela_kontrola_FAW_aktivne[[#This Row],[Klasifikacija]],Tabela_glavno[Klasifikacija],0))</f>
        <v/>
      </c>
      <c r="F219" s="1" t="str">
        <f>_xlfn.TEXTJOIN(" - ",TRUE,INDEX(Tabela_glavno[Mešanica 19 02 04*],MATCH(Tabela_kontrola_FAW_aktivne[[#This Row],[Klasifikacija]],Tabela_glavno[Klasifikacija],0)),INDEX(Tabela_glavno[Izvoz 19 02 04*],MATCH(Tabela_kontrola_FAW_aktivne[[#This Row],[Klasifikacija]],Tabela_glavno[Klasifikacija],0)))</f>
        <v>NE</v>
      </c>
      <c r="G219" s="1" t="str">
        <f>INDEX(Tabela_glavno[Mešanica 19 02 08*],MATCH(Tabela_kontrola_FAW_aktivne[[#This Row],[Klasifikacija]],Tabela_glavno[Klasifikacija],0))</f>
        <v>NE</v>
      </c>
      <c r="H219" s="1" t="str">
        <f>IFERROR(INDEX(Tabela_FAW_aktivne[Klasifikacija],MATCH(Tabela_kontrola_FAW_aktivne[[#This Row],[Klasifikacija]],Tabela_FAW_aktivne[Klasifikacija],0)),"NE")</f>
        <v>NE</v>
      </c>
    </row>
    <row r="220" spans="1:8" hidden="1" x14ac:dyDescent="0.25">
      <c r="A220" t="s">
        <v>415</v>
      </c>
      <c r="B220" t="str">
        <f>INDEX(Tabela_seznam_klasifikacij[Naziv odpadka],MATCH(Tabela_kontrola_FAW_aktivne[[#This Row],[Klasifikacija]],Tabela_seznam_klasifikacij[Klasifikacijska številka],0))</f>
        <v>Drugi tovrstni odpadki</v>
      </c>
      <c r="C220" t="str">
        <f>IFERROR(INDEX(Tabela_FAW[NAZIV2],MATCH(Tabela_kontrola_FAW_aktivne[[#This Row],[Klasifikacija]],Tabela_FAW[Klasifikacija],0)),"NE")</f>
        <v>NE</v>
      </c>
      <c r="D220" t="str">
        <f>LEFT(INDEX(Tabela_glavno[Dovoljen prevzem],MATCH(Tabela_kontrola_FAW_aktivne[[#This Row],[Klasifikacija]],Tabela_glavno[Klasifikacija],0)),2)</f>
        <v>DA</v>
      </c>
      <c r="E220" t="str">
        <f>INDEX(Tabela_glavno[Odstranjevanje],MATCH(Tabela_kontrola_FAW_aktivne[[#This Row],[Klasifikacija]],Tabela_glavno[Klasifikacija],0))</f>
        <v/>
      </c>
      <c r="F220" s="1" t="str">
        <f>_xlfn.TEXTJOIN(" - ",TRUE,INDEX(Tabela_glavno[Mešanica 19 02 04*],MATCH(Tabela_kontrola_FAW_aktivne[[#This Row],[Klasifikacija]],Tabela_glavno[Klasifikacija],0)),INDEX(Tabela_glavno[Izvoz 19 02 04*],MATCH(Tabela_kontrola_FAW_aktivne[[#This Row],[Klasifikacija]],Tabela_glavno[Klasifikacija],0)))</f>
        <v>NE</v>
      </c>
      <c r="G220" s="1" t="str">
        <f>INDEX(Tabela_glavno[Mešanica 19 02 08*],MATCH(Tabela_kontrola_FAW_aktivne[[#This Row],[Klasifikacija]],Tabela_glavno[Klasifikacija],0))</f>
        <v>NE</v>
      </c>
      <c r="H220" s="1" t="str">
        <f>IFERROR(INDEX(Tabela_FAW_aktivne[Klasifikacija],MATCH(Tabela_kontrola_FAW_aktivne[[#This Row],[Klasifikacija]],Tabela_FAW_aktivne[Klasifikacija],0)),"NE")</f>
        <v>NE</v>
      </c>
    </row>
    <row r="221" spans="1:8" hidden="1" x14ac:dyDescent="0.25">
      <c r="A221" t="s">
        <v>416</v>
      </c>
      <c r="B221" t="str">
        <f>INDEX(Tabela_seznam_klasifikacij[Naziv odpadka],MATCH(Tabela_kontrola_FAW_aktivne[[#This Row],[Klasifikacija]],Tabela_seznam_klasifikacij[Klasifikacijska številka],0))</f>
        <v>Vodne pralne raztopine in matične lužnice</v>
      </c>
      <c r="C221" t="str">
        <f>IFERROR(INDEX(Tabela_FAW[NAZIV2],MATCH(Tabela_kontrola_FAW_aktivne[[#This Row],[Klasifikacija]],Tabela_FAW[Klasifikacija],0)),"NE")</f>
        <v>ADR: DA-sproti pred prevzemom/Kemis</v>
      </c>
      <c r="D221" t="str">
        <f>LEFT(INDEX(Tabela_glavno[Dovoljen prevzem],MATCH(Tabela_kontrola_FAW_aktivne[[#This Row],[Klasifikacija]],Tabela_glavno[Klasifikacija],0)),2)</f>
        <v>DA</v>
      </c>
      <c r="E221" t="str">
        <f>INDEX(Tabela_glavno[Odstranjevanje],MATCH(Tabela_kontrola_FAW_aktivne[[#This Row],[Klasifikacija]],Tabela_glavno[Klasifikacija],0))</f>
        <v/>
      </c>
      <c r="F221" s="1" t="str">
        <f>_xlfn.TEXTJOIN(" - ",TRUE,INDEX(Tabela_glavno[Mešanica 19 02 04*],MATCH(Tabela_kontrola_FAW_aktivne[[#This Row],[Klasifikacija]],Tabela_glavno[Klasifikacija],0)),INDEX(Tabela_glavno[Izvoz 19 02 04*],MATCH(Tabela_kontrola_FAW_aktivne[[#This Row],[Klasifikacija]],Tabela_glavno[Klasifikacija],0)))</f>
        <v>NE</v>
      </c>
      <c r="G221" s="1" t="str">
        <f>INDEX(Tabela_glavno[Mešanica 19 02 08*],MATCH(Tabela_kontrola_FAW_aktivne[[#This Row],[Klasifikacija]],Tabela_glavno[Klasifikacija],0))</f>
        <v>NE</v>
      </c>
      <c r="H221" s="1" t="str">
        <f>IFERROR(INDEX(Tabela_FAW_aktivne[Klasifikacija],MATCH(Tabela_kontrola_FAW_aktivne[[#This Row],[Klasifikacija]],Tabela_FAW_aktivne[Klasifikacija],0)),"NE")</f>
        <v>NE</v>
      </c>
    </row>
    <row r="222" spans="1:8" hidden="1" x14ac:dyDescent="0.25">
      <c r="A222" t="s">
        <v>144</v>
      </c>
      <c r="B222" t="str">
        <f>INDEX(Tabela_seznam_klasifikacij[Naziv odpadka],MATCH(Tabela_kontrola_FAW_aktivne[[#This Row],[Klasifikacija]],Tabela_seznam_klasifikacij[Klasifikacijska številka],0))</f>
        <v>Organska halogenirana topila, pralne tekočine in matične lužnice</v>
      </c>
      <c r="C222" t="str">
        <f>IFERROR(INDEX(Tabela_FAW[NAZIV2],MATCH(Tabela_kontrola_FAW_aktivne[[#This Row],[Klasifikacija]],Tabela_FAW[Klasifikacija],0)),"NE")</f>
        <v>NE</v>
      </c>
      <c r="D222" t="str">
        <f>LEFT(INDEX(Tabela_glavno[Dovoljen prevzem],MATCH(Tabela_kontrola_FAW_aktivne[[#This Row],[Klasifikacija]],Tabela_glavno[Klasifikacija],0)),2)</f>
        <v>DA</v>
      </c>
      <c r="E222" t="str">
        <f>INDEX(Tabela_glavno[Odstranjevanje],MATCH(Tabela_kontrola_FAW_aktivne[[#This Row],[Klasifikacija]],Tabela_glavno[Klasifikacija],0))</f>
        <v/>
      </c>
      <c r="F222" s="1" t="str">
        <f>_xlfn.TEXTJOIN(" - ",TRUE,INDEX(Tabela_glavno[Mešanica 19 02 04*],MATCH(Tabela_kontrola_FAW_aktivne[[#This Row],[Klasifikacija]],Tabela_glavno[Klasifikacija],0)),INDEX(Tabela_glavno[Izvoz 19 02 04*],MATCH(Tabela_kontrola_FAW_aktivne[[#This Row],[Klasifikacija]],Tabela_glavno[Klasifikacija],0)))</f>
        <v>NE</v>
      </c>
      <c r="G222" s="1" t="str">
        <f>INDEX(Tabela_glavno[Mešanica 19 02 08*],MATCH(Tabela_kontrola_FAW_aktivne[[#This Row],[Klasifikacija]],Tabela_glavno[Klasifikacija],0))</f>
        <v>DA</v>
      </c>
      <c r="H222" s="1" t="str">
        <f>IFERROR(INDEX(Tabela_FAW_aktivne[Klasifikacija],MATCH(Tabela_kontrola_FAW_aktivne[[#This Row],[Klasifikacija]],Tabela_FAW_aktivne[Klasifikacija],0)),"NE")</f>
        <v>NE</v>
      </c>
    </row>
    <row r="223" spans="1:8" hidden="1" x14ac:dyDescent="0.25">
      <c r="A223" t="s">
        <v>145</v>
      </c>
      <c r="B223" t="str">
        <f>INDEX(Tabela_seznam_klasifikacij[Naziv odpadka],MATCH(Tabela_kontrola_FAW_aktivne[[#This Row],[Klasifikacija]],Tabela_seznam_klasifikacij[Klasifikacijska številka],0))</f>
        <v>Druga organska topila, pralne tekočine in matične lužnice</v>
      </c>
      <c r="C223" t="str">
        <f>IFERROR(INDEX(Tabela_FAW[NAZIV2],MATCH(Tabela_kontrola_FAW_aktivne[[#This Row],[Klasifikacija]],Tabela_FAW[Klasifikacija],0)),"NE")</f>
        <v>M2 ADR: DA UN 1993, r.3Kemis</v>
      </c>
      <c r="D223" t="str">
        <f>LEFT(INDEX(Tabela_glavno[Dovoljen prevzem],MATCH(Tabela_kontrola_FAW_aktivne[[#This Row],[Klasifikacija]],Tabela_glavno[Klasifikacija],0)),2)</f>
        <v>DA</v>
      </c>
      <c r="E223" t="str">
        <f>INDEX(Tabela_glavno[Odstranjevanje],MATCH(Tabela_kontrola_FAW_aktivne[[#This Row],[Klasifikacija]],Tabela_glavno[Klasifikacija],0))</f>
        <v/>
      </c>
      <c r="F223" s="1" t="str">
        <f>_xlfn.TEXTJOIN(" - ",TRUE,INDEX(Tabela_glavno[Mešanica 19 02 04*],MATCH(Tabela_kontrola_FAW_aktivne[[#This Row],[Klasifikacija]],Tabela_glavno[Klasifikacija],0)),INDEX(Tabela_glavno[Izvoz 19 02 04*],MATCH(Tabela_kontrola_FAW_aktivne[[#This Row],[Klasifikacija]],Tabela_glavno[Klasifikacija],0)))</f>
        <v>NE</v>
      </c>
      <c r="G223" s="1" t="str">
        <f>INDEX(Tabela_glavno[Mešanica 19 02 08*],MATCH(Tabela_kontrola_FAW_aktivne[[#This Row],[Klasifikacija]],Tabela_glavno[Klasifikacija],0))</f>
        <v>DA</v>
      </c>
      <c r="H223" s="1" t="str">
        <f>IFERROR(INDEX(Tabela_FAW_aktivne[Klasifikacija],MATCH(Tabela_kontrola_FAW_aktivne[[#This Row],[Klasifikacija]],Tabela_FAW_aktivne[Klasifikacija],0)),"NE")</f>
        <v>NE</v>
      </c>
    </row>
    <row r="224" spans="1:8" hidden="1" x14ac:dyDescent="0.25">
      <c r="A224" t="s">
        <v>147</v>
      </c>
      <c r="B224" t="str">
        <f>INDEX(Tabela_seznam_klasifikacij[Naziv odpadka],MATCH(Tabela_kontrola_FAW_aktivne[[#This Row],[Klasifikacija]],Tabela_seznam_klasifikacij[Klasifikacijska številka],0))</f>
        <v>Halogenirani ostanki iz destilacij in kemijskih reakcij</v>
      </c>
      <c r="C224" t="str">
        <f>IFERROR(INDEX(Tabela_FAW[NAZIV2],MATCH(Tabela_kontrola_FAW_aktivne[[#This Row],[Klasifikacija]],Tabela_FAW[Klasifikacija],0)),"NE")</f>
        <v>NE</v>
      </c>
      <c r="D224" t="str">
        <f>LEFT(INDEX(Tabela_glavno[Dovoljen prevzem],MATCH(Tabela_kontrola_FAW_aktivne[[#This Row],[Klasifikacija]],Tabela_glavno[Klasifikacija],0)),2)</f>
        <v>DA</v>
      </c>
      <c r="E224" t="str">
        <f>INDEX(Tabela_glavno[Odstranjevanje],MATCH(Tabela_kontrola_FAW_aktivne[[#This Row],[Klasifikacija]],Tabela_glavno[Klasifikacija],0))</f>
        <v/>
      </c>
      <c r="F224" s="1" t="str">
        <f>_xlfn.TEXTJOIN(" - ",TRUE,INDEX(Tabela_glavno[Mešanica 19 02 04*],MATCH(Tabela_kontrola_FAW_aktivne[[#This Row],[Klasifikacija]],Tabela_glavno[Klasifikacija],0)),INDEX(Tabela_glavno[Izvoz 19 02 04*],MATCH(Tabela_kontrola_FAW_aktivne[[#This Row],[Klasifikacija]],Tabela_glavno[Klasifikacija],0)))</f>
        <v>NE</v>
      </c>
      <c r="G224" s="1" t="str">
        <f>INDEX(Tabela_glavno[Mešanica 19 02 08*],MATCH(Tabela_kontrola_FAW_aktivne[[#This Row],[Klasifikacija]],Tabela_glavno[Klasifikacija],0))</f>
        <v>DA</v>
      </c>
      <c r="H224" s="1" t="str">
        <f>IFERROR(INDEX(Tabela_FAW_aktivne[Klasifikacija],MATCH(Tabela_kontrola_FAW_aktivne[[#This Row],[Klasifikacija]],Tabela_FAW_aktivne[Klasifikacija],0)),"NE")</f>
        <v>NE</v>
      </c>
    </row>
    <row r="225" spans="1:8" hidden="1" x14ac:dyDescent="0.25">
      <c r="A225" t="s">
        <v>146</v>
      </c>
      <c r="B225" t="str">
        <f>INDEX(Tabela_seznam_klasifikacij[Naziv odpadka],MATCH(Tabela_kontrola_FAW_aktivne[[#This Row],[Klasifikacija]],Tabela_seznam_klasifikacij[Klasifikacijska številka],0))</f>
        <v>Drugi ostanki iz destilacij in kemijskih reakcij</v>
      </c>
      <c r="C225" t="str">
        <f>IFERROR(INDEX(Tabela_FAW[NAZIV2],MATCH(Tabela_kontrola_FAW_aktivne[[#This Row],[Klasifikacija]],Tabela_FAW[Klasifikacija],0)),"NE")</f>
        <v>M2 NI ADR / Kemis</v>
      </c>
      <c r="D225" t="str">
        <f>LEFT(INDEX(Tabela_glavno[Dovoljen prevzem],MATCH(Tabela_kontrola_FAW_aktivne[[#This Row],[Klasifikacija]],Tabela_glavno[Klasifikacija],0)),2)</f>
        <v>DA</v>
      </c>
      <c r="E225" t="str">
        <f>INDEX(Tabela_glavno[Odstranjevanje],MATCH(Tabela_kontrola_FAW_aktivne[[#This Row],[Klasifikacija]],Tabela_glavno[Klasifikacija],0))</f>
        <v/>
      </c>
      <c r="F225" s="1" t="str">
        <f>_xlfn.TEXTJOIN(" - ",TRUE,INDEX(Tabela_glavno[Mešanica 19 02 04*],MATCH(Tabela_kontrola_FAW_aktivne[[#This Row],[Klasifikacija]],Tabela_glavno[Klasifikacija],0)),INDEX(Tabela_glavno[Izvoz 19 02 04*],MATCH(Tabela_kontrola_FAW_aktivne[[#This Row],[Klasifikacija]],Tabela_glavno[Klasifikacija],0)))</f>
        <v>NE</v>
      </c>
      <c r="G225" s="1" t="str">
        <f>INDEX(Tabela_glavno[Mešanica 19 02 08*],MATCH(Tabela_kontrola_FAW_aktivne[[#This Row],[Klasifikacija]],Tabela_glavno[Klasifikacija],0))</f>
        <v>DA</v>
      </c>
      <c r="H225" s="1" t="str">
        <f>IFERROR(INDEX(Tabela_FAW_aktivne[Klasifikacija],MATCH(Tabela_kontrola_FAW_aktivne[[#This Row],[Klasifikacija]],Tabela_FAW_aktivne[Klasifikacija],0)),"NE")</f>
        <v>NE</v>
      </c>
    </row>
    <row r="226" spans="1:8" hidden="1" x14ac:dyDescent="0.25">
      <c r="A226" t="s">
        <v>417</v>
      </c>
      <c r="B226" t="str">
        <f>INDEX(Tabela_seznam_klasifikacij[Naziv odpadka],MATCH(Tabela_kontrola_FAW_aktivne[[#This Row],[Klasifikacija]],Tabela_seznam_klasifikacij[Klasifikacijska številka],0))</f>
        <v>Halogenirane filtrne pogače in izrabljeni absorbenti</v>
      </c>
      <c r="C226" t="str">
        <f>IFERROR(INDEX(Tabela_FAW[NAZIV2],MATCH(Tabela_kontrola_FAW_aktivne[[#This Row],[Klasifikacija]],Tabela_FAW[Klasifikacija],0)),"NE")</f>
        <v>NE</v>
      </c>
      <c r="D226" t="str">
        <f>LEFT(INDEX(Tabela_glavno[Dovoljen prevzem],MATCH(Tabela_kontrola_FAW_aktivne[[#This Row],[Klasifikacija]],Tabela_glavno[Klasifikacija],0)),2)</f>
        <v>DA</v>
      </c>
      <c r="E226" t="str">
        <f>INDEX(Tabela_glavno[Odstranjevanje],MATCH(Tabela_kontrola_FAW_aktivne[[#This Row],[Klasifikacija]],Tabela_glavno[Klasifikacija],0))</f>
        <v/>
      </c>
      <c r="F226" s="1" t="str">
        <f>_xlfn.TEXTJOIN(" - ",TRUE,INDEX(Tabela_glavno[Mešanica 19 02 04*],MATCH(Tabela_kontrola_FAW_aktivne[[#This Row],[Klasifikacija]],Tabela_glavno[Klasifikacija],0)),INDEX(Tabela_glavno[Izvoz 19 02 04*],MATCH(Tabela_kontrola_FAW_aktivne[[#This Row],[Klasifikacija]],Tabela_glavno[Klasifikacija],0)))</f>
        <v>NE</v>
      </c>
      <c r="G226" s="1" t="str">
        <f>INDEX(Tabela_glavno[Mešanica 19 02 08*],MATCH(Tabela_kontrola_FAW_aktivne[[#This Row],[Klasifikacija]],Tabela_glavno[Klasifikacija],0))</f>
        <v>NE</v>
      </c>
      <c r="H226" s="1" t="str">
        <f>IFERROR(INDEX(Tabela_FAW_aktivne[Klasifikacija],MATCH(Tabela_kontrola_FAW_aktivne[[#This Row],[Klasifikacija]],Tabela_FAW_aktivne[Klasifikacija],0)),"NE")</f>
        <v>NE</v>
      </c>
    </row>
    <row r="227" spans="1:8" hidden="1" x14ac:dyDescent="0.25">
      <c r="A227" t="s">
        <v>34</v>
      </c>
      <c r="B227" t="str">
        <f>INDEX(Tabela_seznam_klasifikacij[Naziv odpadka],MATCH(Tabela_kontrola_FAW_aktivne[[#This Row],[Klasifikacija]],Tabela_seznam_klasifikacij[Klasifikacijska številka],0))</f>
        <v>Druge filtrne pogače in izrabljeni absorbenti</v>
      </c>
      <c r="C227" t="str">
        <f>IFERROR(INDEX(Tabela_FAW[NAZIV2],MATCH(Tabela_kontrola_FAW_aktivne[[#This Row],[Klasifikacija]],Tabela_FAW[Klasifikacija],0)),"NE")</f>
        <v>NE</v>
      </c>
      <c r="D227" t="str">
        <f>LEFT(INDEX(Tabela_glavno[Dovoljen prevzem],MATCH(Tabela_kontrola_FAW_aktivne[[#This Row],[Klasifikacija]],Tabela_glavno[Klasifikacija],0)),2)</f>
        <v>DA</v>
      </c>
      <c r="E227" t="str">
        <f>INDEX(Tabela_glavno[Odstranjevanje],MATCH(Tabela_kontrola_FAW_aktivne[[#This Row],[Klasifikacija]],Tabela_glavno[Klasifikacija],0))</f>
        <v/>
      </c>
      <c r="F227" s="1" t="str">
        <f>_xlfn.TEXTJOIN(" - ",TRUE,INDEX(Tabela_glavno[Mešanica 19 02 04*],MATCH(Tabela_kontrola_FAW_aktivne[[#This Row],[Klasifikacija]],Tabela_glavno[Klasifikacija],0)),INDEX(Tabela_glavno[Izvoz 19 02 04*],MATCH(Tabela_kontrola_FAW_aktivne[[#This Row],[Klasifikacija]],Tabela_glavno[Klasifikacija],0)))</f>
        <v>DA</v>
      </c>
      <c r="G227" s="1" t="str">
        <f>INDEX(Tabela_glavno[Mešanica 19 02 08*],MATCH(Tabela_kontrola_FAW_aktivne[[#This Row],[Klasifikacija]],Tabela_glavno[Klasifikacija],0))</f>
        <v>NE</v>
      </c>
      <c r="H227" s="1" t="str">
        <f>IFERROR(INDEX(Tabela_FAW_aktivne[Klasifikacija],MATCH(Tabela_kontrola_FAW_aktivne[[#This Row],[Klasifikacija]],Tabela_FAW_aktivne[Klasifikacija],0)),"NE")</f>
        <v>NE</v>
      </c>
    </row>
    <row r="228" spans="1:8" hidden="1" x14ac:dyDescent="0.25">
      <c r="A228" t="s">
        <v>35</v>
      </c>
      <c r="B228" t="str">
        <f>INDEX(Tabela_seznam_klasifikacij[Naziv odpadka],MATCH(Tabela_kontrola_FAW_aktivne[[#This Row],[Klasifikacija]],Tabela_seznam_klasifikacij[Klasifikacijska številka],0))</f>
        <v>Mulji, ki vsebujejo nevarne snovi, iz čiščenja odpadne vode na kraju nastanka</v>
      </c>
      <c r="C228" t="str">
        <f>IFERROR(INDEX(Tabela_FAW[NAZIV2],MATCH(Tabela_kontrola_FAW_aktivne[[#This Row],[Klasifikacija]],Tabela_FAW[Klasifikacija],0)),"NE")</f>
        <v>NE</v>
      </c>
      <c r="D228" t="str">
        <f>LEFT(INDEX(Tabela_glavno[Dovoljen prevzem],MATCH(Tabela_kontrola_FAW_aktivne[[#This Row],[Klasifikacija]],Tabela_glavno[Klasifikacija],0)),2)</f>
        <v>DA</v>
      </c>
      <c r="E228" t="str">
        <f>INDEX(Tabela_glavno[Odstranjevanje],MATCH(Tabela_kontrola_FAW_aktivne[[#This Row],[Klasifikacija]],Tabela_glavno[Klasifikacija],0))</f>
        <v/>
      </c>
      <c r="F228" s="1" t="str">
        <f>_xlfn.TEXTJOIN(" - ",TRUE,INDEX(Tabela_glavno[Mešanica 19 02 04*],MATCH(Tabela_kontrola_FAW_aktivne[[#This Row],[Klasifikacija]],Tabela_glavno[Klasifikacija],0)),INDEX(Tabela_glavno[Izvoz 19 02 04*],MATCH(Tabela_kontrola_FAW_aktivne[[#This Row],[Klasifikacija]],Tabela_glavno[Klasifikacija],0)))</f>
        <v>DA</v>
      </c>
      <c r="G228" s="1" t="str">
        <f>INDEX(Tabela_glavno[Mešanica 19 02 08*],MATCH(Tabela_kontrola_FAW_aktivne[[#This Row],[Klasifikacija]],Tabela_glavno[Klasifikacija],0))</f>
        <v>NE</v>
      </c>
      <c r="H228" s="1" t="str">
        <f>IFERROR(INDEX(Tabela_FAW_aktivne[Klasifikacija],MATCH(Tabela_kontrola_FAW_aktivne[[#This Row],[Klasifikacija]],Tabela_FAW_aktivne[Klasifikacija],0)),"NE")</f>
        <v>NE</v>
      </c>
    </row>
    <row r="229" spans="1:8" hidden="1" x14ac:dyDescent="0.25">
      <c r="A229" t="s">
        <v>419</v>
      </c>
      <c r="B229" t="str">
        <f>INDEX(Tabela_seznam_klasifikacij[Naziv odpadka],MATCH(Tabela_kontrola_FAW_aktivne[[#This Row],[Klasifikacija]],Tabela_seznam_klasifikacij[Klasifikacijska številka],0))</f>
        <v>Mulji iz čiščenja odpadne vode na kraju nastanka, ki niso navedeni pod 07 05 11</v>
      </c>
      <c r="C229" t="str">
        <f>IFERROR(INDEX(Tabela_FAW[NAZIV2],MATCH(Tabela_kontrola_FAW_aktivne[[#This Row],[Klasifikacija]],Tabela_FAW[Klasifikacija],0)),"NE")</f>
        <v>NE</v>
      </c>
      <c r="D229" t="str">
        <f>LEFT(INDEX(Tabela_glavno[Dovoljen prevzem],MATCH(Tabela_kontrola_FAW_aktivne[[#This Row],[Klasifikacija]],Tabela_glavno[Klasifikacija],0)),2)</f>
        <v>DA</v>
      </c>
      <c r="E229" t="str">
        <f>INDEX(Tabela_glavno[Odstranjevanje],MATCH(Tabela_kontrola_FAW_aktivne[[#This Row],[Klasifikacija]],Tabela_glavno[Klasifikacija],0))</f>
        <v/>
      </c>
      <c r="F229" s="1" t="str">
        <f>_xlfn.TEXTJOIN(" - ",TRUE,INDEX(Tabela_glavno[Mešanica 19 02 04*],MATCH(Tabela_kontrola_FAW_aktivne[[#This Row],[Klasifikacija]],Tabela_glavno[Klasifikacija],0)),INDEX(Tabela_glavno[Izvoz 19 02 04*],MATCH(Tabela_kontrola_FAW_aktivne[[#This Row],[Klasifikacija]],Tabela_glavno[Klasifikacija],0)))</f>
        <v>NE</v>
      </c>
      <c r="G229" s="1" t="str">
        <f>INDEX(Tabela_glavno[Mešanica 19 02 08*],MATCH(Tabela_kontrola_FAW_aktivne[[#This Row],[Klasifikacija]],Tabela_glavno[Klasifikacija],0))</f>
        <v>NE</v>
      </c>
      <c r="H229" s="1" t="str">
        <f>IFERROR(INDEX(Tabela_FAW_aktivne[Klasifikacija],MATCH(Tabela_kontrola_FAW_aktivne[[#This Row],[Klasifikacija]],Tabela_FAW_aktivne[Klasifikacija],0)),"NE")</f>
        <v>NE</v>
      </c>
    </row>
    <row r="230" spans="1:8" hidden="1" x14ac:dyDescent="0.25">
      <c r="A230" t="s">
        <v>418</v>
      </c>
      <c r="B230" t="str">
        <f>INDEX(Tabela_seznam_klasifikacij[Naziv odpadka],MATCH(Tabela_kontrola_FAW_aktivne[[#This Row],[Klasifikacija]],Tabela_seznam_klasifikacij[Klasifikacijska številka],0))</f>
        <v>Trdni odpadki, ki vsebujejo nevarne snovi</v>
      </c>
      <c r="C230" t="str">
        <f>IFERROR(INDEX(Tabela_FAW[NAZIV2],MATCH(Tabela_kontrola_FAW_aktivne[[#This Row],[Klasifikacija]],Tabela_FAW[Klasifikacija],0)),"NE")</f>
        <v>ADR: DA-sproti pred prevzemom/???</v>
      </c>
      <c r="D230" t="str">
        <f>LEFT(INDEX(Tabela_glavno[Dovoljen prevzem],MATCH(Tabela_kontrola_FAW_aktivne[[#This Row],[Klasifikacija]],Tabela_glavno[Klasifikacija],0)),2)</f>
        <v>DA</v>
      </c>
      <c r="E230" t="str">
        <f>INDEX(Tabela_glavno[Odstranjevanje],MATCH(Tabela_kontrola_FAW_aktivne[[#This Row],[Klasifikacija]],Tabela_glavno[Klasifikacija],0))</f>
        <v/>
      </c>
      <c r="F230" s="1" t="str">
        <f>_xlfn.TEXTJOIN(" - ",TRUE,INDEX(Tabela_glavno[Mešanica 19 02 04*],MATCH(Tabela_kontrola_FAW_aktivne[[#This Row],[Klasifikacija]],Tabela_glavno[Klasifikacija],0)),INDEX(Tabela_glavno[Izvoz 19 02 04*],MATCH(Tabela_kontrola_FAW_aktivne[[#This Row],[Klasifikacija]],Tabela_glavno[Klasifikacija],0)))</f>
        <v>NE</v>
      </c>
      <c r="G230" s="1" t="str">
        <f>INDEX(Tabela_glavno[Mešanica 19 02 08*],MATCH(Tabela_kontrola_FAW_aktivne[[#This Row],[Klasifikacija]],Tabela_glavno[Klasifikacija],0))</f>
        <v>NE</v>
      </c>
      <c r="H230" s="1" t="str">
        <f>IFERROR(INDEX(Tabela_FAW_aktivne[Klasifikacija],MATCH(Tabela_kontrola_FAW_aktivne[[#This Row],[Klasifikacija]],Tabela_FAW_aktivne[Klasifikacija],0)),"NE")</f>
        <v>NE</v>
      </c>
    </row>
    <row r="231" spans="1:8" hidden="1" x14ac:dyDescent="0.25">
      <c r="A231" t="s">
        <v>420</v>
      </c>
      <c r="B231" t="str">
        <f>INDEX(Tabela_seznam_klasifikacij[Naziv odpadka],MATCH(Tabela_kontrola_FAW_aktivne[[#This Row],[Klasifikacija]],Tabela_seznam_klasifikacij[Klasifikacijska številka],0))</f>
        <v>Trdni odpadki, ki niso navedeni pod 07 05 13</v>
      </c>
      <c r="C231" t="str">
        <f>IFERROR(INDEX(Tabela_FAW[NAZIV2],MATCH(Tabela_kontrola_FAW_aktivne[[#This Row],[Klasifikacija]],Tabela_FAW[Klasifikacija],0)),"NE")</f>
        <v>NE</v>
      </c>
      <c r="D231" t="str">
        <f>LEFT(INDEX(Tabela_glavno[Dovoljen prevzem],MATCH(Tabela_kontrola_FAW_aktivne[[#This Row],[Klasifikacija]],Tabela_glavno[Klasifikacija],0)),2)</f>
        <v>DA</v>
      </c>
      <c r="E231" t="str">
        <f>INDEX(Tabela_glavno[Odstranjevanje],MATCH(Tabela_kontrola_FAW_aktivne[[#This Row],[Klasifikacija]],Tabela_glavno[Klasifikacija],0))</f>
        <v/>
      </c>
      <c r="F231" s="1" t="str">
        <f>_xlfn.TEXTJOIN(" - ",TRUE,INDEX(Tabela_glavno[Mešanica 19 02 04*],MATCH(Tabela_kontrola_FAW_aktivne[[#This Row],[Klasifikacija]],Tabela_glavno[Klasifikacija],0)),INDEX(Tabela_glavno[Izvoz 19 02 04*],MATCH(Tabela_kontrola_FAW_aktivne[[#This Row],[Klasifikacija]],Tabela_glavno[Klasifikacija],0)))</f>
        <v>NE</v>
      </c>
      <c r="G231" s="1" t="str">
        <f>INDEX(Tabela_glavno[Mešanica 19 02 08*],MATCH(Tabela_kontrola_FAW_aktivne[[#This Row],[Klasifikacija]],Tabela_glavno[Klasifikacija],0))</f>
        <v>NE</v>
      </c>
      <c r="H231" s="1" t="str">
        <f>IFERROR(INDEX(Tabela_FAW_aktivne[Klasifikacija],MATCH(Tabela_kontrola_FAW_aktivne[[#This Row],[Klasifikacija]],Tabela_FAW_aktivne[Klasifikacija],0)),"NE")</f>
        <v>NE</v>
      </c>
    </row>
    <row r="232" spans="1:8" hidden="1" x14ac:dyDescent="0.25">
      <c r="A232" t="s">
        <v>421</v>
      </c>
      <c r="B232" t="str">
        <f>INDEX(Tabela_seznam_klasifikacij[Naziv odpadka],MATCH(Tabela_kontrola_FAW_aktivne[[#This Row],[Klasifikacija]],Tabela_seznam_klasifikacij[Klasifikacijska številka],0))</f>
        <v>Drugi tovrstni odpadki</v>
      </c>
      <c r="C232" t="str">
        <f>IFERROR(INDEX(Tabela_FAW[NAZIV2],MATCH(Tabela_kontrola_FAW_aktivne[[#This Row],[Klasifikacija]],Tabela_FAW[Klasifikacija],0)),"NE")</f>
        <v>NE</v>
      </c>
      <c r="D232" t="str">
        <f>LEFT(INDEX(Tabela_glavno[Dovoljen prevzem],MATCH(Tabela_kontrola_FAW_aktivne[[#This Row],[Klasifikacija]],Tabela_glavno[Klasifikacija],0)),2)</f>
        <v>DA</v>
      </c>
      <c r="E232" t="str">
        <f>INDEX(Tabela_glavno[Odstranjevanje],MATCH(Tabela_kontrola_FAW_aktivne[[#This Row],[Klasifikacija]],Tabela_glavno[Klasifikacija],0))</f>
        <v/>
      </c>
      <c r="F232" s="1" t="str">
        <f>_xlfn.TEXTJOIN(" - ",TRUE,INDEX(Tabela_glavno[Mešanica 19 02 04*],MATCH(Tabela_kontrola_FAW_aktivne[[#This Row],[Klasifikacija]],Tabela_glavno[Klasifikacija],0)),INDEX(Tabela_glavno[Izvoz 19 02 04*],MATCH(Tabela_kontrola_FAW_aktivne[[#This Row],[Klasifikacija]],Tabela_glavno[Klasifikacija],0)))</f>
        <v>NE</v>
      </c>
      <c r="G232" s="1" t="str">
        <f>INDEX(Tabela_glavno[Mešanica 19 02 08*],MATCH(Tabela_kontrola_FAW_aktivne[[#This Row],[Klasifikacija]],Tabela_glavno[Klasifikacija],0))</f>
        <v>NE</v>
      </c>
      <c r="H232" s="1" t="str">
        <f>IFERROR(INDEX(Tabela_FAW_aktivne[Klasifikacija],MATCH(Tabela_kontrola_FAW_aktivne[[#This Row],[Klasifikacija]],Tabela_FAW_aktivne[Klasifikacija],0)),"NE")</f>
        <v>NE</v>
      </c>
    </row>
    <row r="233" spans="1:8" ht="30" customHeight="1" x14ac:dyDescent="0.25">
      <c r="A233" t="s">
        <v>422</v>
      </c>
      <c r="B233" t="str">
        <f>INDEX(Tabela_seznam_klasifikacij[Naziv odpadka],MATCH(Tabela_kontrola_FAW_aktivne[[#This Row],[Klasifikacija]],Tabela_seznam_klasifikacij[Klasifikacijska številka],0))</f>
        <v>Vodne pralne raztopine in matične lužnice</v>
      </c>
      <c r="C233" t="str">
        <f>IFERROR(INDEX(Tabela_FAW[NAZIV2],MATCH(Tabela_kontrola_FAW_aktivne[[#This Row],[Klasifikacija]],Tabela_FAW[Klasifikacija],0)),"NE")</f>
        <v>ADR: DA-sproti pred prevzemom/Kemis</v>
      </c>
      <c r="D233" t="str">
        <f>LEFT(INDEX(Tabela_glavno[Dovoljen prevzem],MATCH(Tabela_kontrola_FAW_aktivne[[#This Row],[Klasifikacija]],Tabela_glavno[Klasifikacija],0)),2)</f>
        <v>DA</v>
      </c>
      <c r="E233" t="str">
        <f>INDEX(Tabela_glavno[Odstranjevanje],MATCH(Tabela_kontrola_FAW_aktivne[[#This Row],[Klasifikacija]],Tabela_glavno[Klasifikacija],0))</f>
        <v>Kemis</v>
      </c>
      <c r="F233" s="1" t="str">
        <f>_xlfn.TEXTJOIN(" - ",TRUE,INDEX(Tabela_glavno[Mešanica 19 02 04*],MATCH(Tabela_kontrola_FAW_aktivne[[#This Row],[Klasifikacija]],Tabela_glavno[Klasifikacija],0)),INDEX(Tabela_glavno[Izvoz 19 02 04*],MATCH(Tabela_kontrola_FAW_aktivne[[#This Row],[Klasifikacija]],Tabela_glavno[Klasifikacija],0)))</f>
        <v>NE</v>
      </c>
      <c r="G233" s="1" t="str">
        <f>INDEX(Tabela_glavno[Mešanica 19 02 08*],MATCH(Tabela_kontrola_FAW_aktivne[[#This Row],[Klasifikacija]],Tabela_glavno[Klasifikacija],0))</f>
        <v>NE</v>
      </c>
      <c r="H233" s="1" t="str">
        <f>IFERROR(INDEX(Tabela_FAW_aktivne[Klasifikacija],MATCH(Tabela_kontrola_FAW_aktivne[[#This Row],[Klasifikacija]],Tabela_FAW_aktivne[Klasifikacija],0)),"NE")</f>
        <v>07 06 01*</v>
      </c>
    </row>
    <row r="234" spans="1:8" ht="30" customHeight="1" x14ac:dyDescent="0.25">
      <c r="A234" t="s">
        <v>148</v>
      </c>
      <c r="B234" t="str">
        <f>INDEX(Tabela_seznam_klasifikacij[Naziv odpadka],MATCH(Tabela_kontrola_FAW_aktivne[[#This Row],[Klasifikacija]],Tabela_seznam_klasifikacij[Klasifikacijska številka],0))</f>
        <v>Organska halogenirana topila, pralne tekočine in matične lužnice</v>
      </c>
      <c r="C234" t="str">
        <f>IFERROR(INDEX(Tabela_FAW[NAZIV2],MATCH(Tabela_kontrola_FAW_aktivne[[#This Row],[Klasifikacija]],Tabela_FAW[Klasifikacija],0)),"NE")</f>
        <v>M2</v>
      </c>
      <c r="D234" t="str">
        <f>LEFT(INDEX(Tabela_glavno[Dovoljen prevzem],MATCH(Tabela_kontrola_FAW_aktivne[[#This Row],[Klasifikacija]],Tabela_glavno[Klasifikacija],0)),2)</f>
        <v>DA</v>
      </c>
      <c r="E234" t="str">
        <f>INDEX(Tabela_glavno[Odstranjevanje],MATCH(Tabela_kontrola_FAW_aktivne[[#This Row],[Klasifikacija]],Tabela_glavno[Klasifikacija],0))</f>
        <v/>
      </c>
      <c r="F234" s="1" t="str">
        <f>_xlfn.TEXTJOIN(" - ",TRUE,INDEX(Tabela_glavno[Mešanica 19 02 04*],MATCH(Tabela_kontrola_FAW_aktivne[[#This Row],[Klasifikacija]],Tabela_glavno[Klasifikacija],0)),INDEX(Tabela_glavno[Izvoz 19 02 04*],MATCH(Tabela_kontrola_FAW_aktivne[[#This Row],[Klasifikacija]],Tabela_glavno[Klasifikacija],0)))</f>
        <v>NE</v>
      </c>
      <c r="G234" s="1" t="str">
        <f>INDEX(Tabela_glavno[Mešanica 19 02 08*],MATCH(Tabela_kontrola_FAW_aktivne[[#This Row],[Klasifikacija]],Tabela_glavno[Klasifikacija],0))</f>
        <v>DA</v>
      </c>
      <c r="H234" s="1" t="str">
        <f>IFERROR(INDEX(Tabela_FAW_aktivne[Klasifikacija],MATCH(Tabela_kontrola_FAW_aktivne[[#This Row],[Klasifikacija]],Tabela_FAW_aktivne[Klasifikacija],0)),"NE")</f>
        <v>07 06 03*</v>
      </c>
    </row>
    <row r="235" spans="1:8" ht="30" customHeight="1" x14ac:dyDescent="0.25">
      <c r="A235" t="s">
        <v>149</v>
      </c>
      <c r="B235" t="str">
        <f>INDEX(Tabela_seznam_klasifikacij[Naziv odpadka],MATCH(Tabela_kontrola_FAW_aktivne[[#This Row],[Klasifikacija]],Tabela_seznam_klasifikacij[Klasifikacijska številka],0))</f>
        <v>Druga organska topila, pralne tekočine in matične lužnice</v>
      </c>
      <c r="C235" t="str">
        <f>IFERROR(INDEX(Tabela_FAW[NAZIV2],MATCH(Tabela_kontrola_FAW_aktivne[[#This Row],[Klasifikacija]],Tabela_FAW[Klasifikacija],0)),"NE")</f>
        <v>M2 ADR: DA UN 1993, r.3/Kemis</v>
      </c>
      <c r="D235" t="str">
        <f>LEFT(INDEX(Tabela_glavno[Dovoljen prevzem],MATCH(Tabela_kontrola_FAW_aktivne[[#This Row],[Klasifikacija]],Tabela_glavno[Klasifikacija],0)),2)</f>
        <v>DA</v>
      </c>
      <c r="E235" t="str">
        <f>INDEX(Tabela_glavno[Odstranjevanje],MATCH(Tabela_kontrola_FAW_aktivne[[#This Row],[Klasifikacija]],Tabela_glavno[Klasifikacija],0))</f>
        <v>Kemis</v>
      </c>
      <c r="F235" s="1" t="str">
        <f>_xlfn.TEXTJOIN(" - ",TRUE,INDEX(Tabela_glavno[Mešanica 19 02 04*],MATCH(Tabela_kontrola_FAW_aktivne[[#This Row],[Klasifikacija]],Tabela_glavno[Klasifikacija],0)),INDEX(Tabela_glavno[Izvoz 19 02 04*],MATCH(Tabela_kontrola_FAW_aktivne[[#This Row],[Klasifikacija]],Tabela_glavno[Klasifikacija],0)))</f>
        <v>NE</v>
      </c>
      <c r="G235" s="1" t="str">
        <f>INDEX(Tabela_glavno[Mešanica 19 02 08*],MATCH(Tabela_kontrola_FAW_aktivne[[#This Row],[Klasifikacija]],Tabela_glavno[Klasifikacija],0))</f>
        <v>DA</v>
      </c>
      <c r="H235" s="1" t="str">
        <f>IFERROR(INDEX(Tabela_FAW_aktivne[Klasifikacija],MATCH(Tabela_kontrola_FAW_aktivne[[#This Row],[Klasifikacija]],Tabela_FAW_aktivne[Klasifikacija],0)),"NE")</f>
        <v>07 06 04*</v>
      </c>
    </row>
    <row r="236" spans="1:8" hidden="1" x14ac:dyDescent="0.25">
      <c r="A236" t="s">
        <v>150</v>
      </c>
      <c r="B236" t="str">
        <f>INDEX(Tabela_seznam_klasifikacij[Naziv odpadka],MATCH(Tabela_kontrola_FAW_aktivne[[#This Row],[Klasifikacija]],Tabela_seznam_klasifikacij[Klasifikacijska številka],0))</f>
        <v>Halogenirani ostanki iz destilacij in kemijskih reakcij</v>
      </c>
      <c r="C236" t="str">
        <f>IFERROR(INDEX(Tabela_FAW[NAZIV2],MATCH(Tabela_kontrola_FAW_aktivne[[#This Row],[Klasifikacija]],Tabela_FAW[Klasifikacija],0)),"NE")</f>
        <v>NE</v>
      </c>
      <c r="D236" t="str">
        <f>LEFT(INDEX(Tabela_glavno[Dovoljen prevzem],MATCH(Tabela_kontrola_FAW_aktivne[[#This Row],[Klasifikacija]],Tabela_glavno[Klasifikacija],0)),2)</f>
        <v>DA</v>
      </c>
      <c r="E236" t="str">
        <f>INDEX(Tabela_glavno[Odstranjevanje],MATCH(Tabela_kontrola_FAW_aktivne[[#This Row],[Klasifikacija]],Tabela_glavno[Klasifikacija],0))</f>
        <v/>
      </c>
      <c r="F236" s="1" t="str">
        <f>_xlfn.TEXTJOIN(" - ",TRUE,INDEX(Tabela_glavno[Mešanica 19 02 04*],MATCH(Tabela_kontrola_FAW_aktivne[[#This Row],[Klasifikacija]],Tabela_glavno[Klasifikacija],0)),INDEX(Tabela_glavno[Izvoz 19 02 04*],MATCH(Tabela_kontrola_FAW_aktivne[[#This Row],[Klasifikacija]],Tabela_glavno[Klasifikacija],0)))</f>
        <v>NE</v>
      </c>
      <c r="G236" s="1" t="str">
        <f>INDEX(Tabela_glavno[Mešanica 19 02 08*],MATCH(Tabela_kontrola_FAW_aktivne[[#This Row],[Klasifikacija]],Tabela_glavno[Klasifikacija],0))</f>
        <v>DA</v>
      </c>
      <c r="H236" s="1" t="str">
        <f>IFERROR(INDEX(Tabela_FAW_aktivne[Klasifikacija],MATCH(Tabela_kontrola_FAW_aktivne[[#This Row],[Klasifikacija]],Tabela_FAW_aktivne[Klasifikacija],0)),"NE")</f>
        <v>NE</v>
      </c>
    </row>
    <row r="237" spans="1:8" hidden="1" x14ac:dyDescent="0.25">
      <c r="A237" t="s">
        <v>151</v>
      </c>
      <c r="B237" t="str">
        <f>INDEX(Tabela_seznam_klasifikacij[Naziv odpadka],MATCH(Tabela_kontrola_FAW_aktivne[[#This Row],[Klasifikacija]],Tabela_seznam_klasifikacij[Klasifikacijska številka],0))</f>
        <v>Drugi ostanki iz destilacij in kemijskih reakcij</v>
      </c>
      <c r="C237" t="str">
        <f>IFERROR(INDEX(Tabela_FAW[NAZIV2],MATCH(Tabela_kontrola_FAW_aktivne[[#This Row],[Klasifikacija]],Tabela_FAW[Klasifikacija],0)),"NE")</f>
        <v>NE</v>
      </c>
      <c r="D237" t="str">
        <f>LEFT(INDEX(Tabela_glavno[Dovoljen prevzem],MATCH(Tabela_kontrola_FAW_aktivne[[#This Row],[Klasifikacija]],Tabela_glavno[Klasifikacija],0)),2)</f>
        <v>DA</v>
      </c>
      <c r="E237" t="str">
        <f>INDEX(Tabela_glavno[Odstranjevanje],MATCH(Tabela_kontrola_FAW_aktivne[[#This Row],[Klasifikacija]],Tabela_glavno[Klasifikacija],0))</f>
        <v/>
      </c>
      <c r="F237" s="1" t="str">
        <f>_xlfn.TEXTJOIN(" - ",TRUE,INDEX(Tabela_glavno[Mešanica 19 02 04*],MATCH(Tabela_kontrola_FAW_aktivne[[#This Row],[Klasifikacija]],Tabela_glavno[Klasifikacija],0)),INDEX(Tabela_glavno[Izvoz 19 02 04*],MATCH(Tabela_kontrola_FAW_aktivne[[#This Row],[Klasifikacija]],Tabela_glavno[Klasifikacija],0)))</f>
        <v>NE</v>
      </c>
      <c r="G237" s="1" t="str">
        <f>INDEX(Tabela_glavno[Mešanica 19 02 08*],MATCH(Tabela_kontrola_FAW_aktivne[[#This Row],[Klasifikacija]],Tabela_glavno[Klasifikacija],0))</f>
        <v>DA</v>
      </c>
      <c r="H237" s="1" t="str">
        <f>IFERROR(INDEX(Tabela_FAW_aktivne[Klasifikacija],MATCH(Tabela_kontrola_FAW_aktivne[[#This Row],[Klasifikacija]],Tabela_FAW_aktivne[Klasifikacija],0)),"NE")</f>
        <v>NE</v>
      </c>
    </row>
    <row r="238" spans="1:8" hidden="1" x14ac:dyDescent="0.25">
      <c r="A238" t="s">
        <v>423</v>
      </c>
      <c r="B238" t="str">
        <f>INDEX(Tabela_seznam_klasifikacij[Naziv odpadka],MATCH(Tabela_kontrola_FAW_aktivne[[#This Row],[Klasifikacija]],Tabela_seznam_klasifikacij[Klasifikacijska številka],0))</f>
        <v>Halogenirane filtrne pogače in izrabljeni absorbenti</v>
      </c>
      <c r="C238" t="str">
        <f>IFERROR(INDEX(Tabela_FAW[NAZIV2],MATCH(Tabela_kontrola_FAW_aktivne[[#This Row],[Klasifikacija]],Tabela_FAW[Klasifikacija],0)),"NE")</f>
        <v>NE</v>
      </c>
      <c r="D238" t="str">
        <f>LEFT(INDEX(Tabela_glavno[Dovoljen prevzem],MATCH(Tabela_kontrola_FAW_aktivne[[#This Row],[Klasifikacija]],Tabela_glavno[Klasifikacija],0)),2)</f>
        <v>DA</v>
      </c>
      <c r="E238" t="str">
        <f>INDEX(Tabela_glavno[Odstranjevanje],MATCH(Tabela_kontrola_FAW_aktivne[[#This Row],[Klasifikacija]],Tabela_glavno[Klasifikacija],0))</f>
        <v/>
      </c>
      <c r="F238" s="1" t="str">
        <f>_xlfn.TEXTJOIN(" - ",TRUE,INDEX(Tabela_glavno[Mešanica 19 02 04*],MATCH(Tabela_kontrola_FAW_aktivne[[#This Row],[Klasifikacija]],Tabela_glavno[Klasifikacija],0)),INDEX(Tabela_glavno[Izvoz 19 02 04*],MATCH(Tabela_kontrola_FAW_aktivne[[#This Row],[Klasifikacija]],Tabela_glavno[Klasifikacija],0)))</f>
        <v>NE</v>
      </c>
      <c r="G238" s="1" t="str">
        <f>INDEX(Tabela_glavno[Mešanica 19 02 08*],MATCH(Tabela_kontrola_FAW_aktivne[[#This Row],[Klasifikacija]],Tabela_glavno[Klasifikacija],0))</f>
        <v>NE</v>
      </c>
      <c r="H238" s="1" t="str">
        <f>IFERROR(INDEX(Tabela_FAW_aktivne[Klasifikacija],MATCH(Tabela_kontrola_FAW_aktivne[[#This Row],[Klasifikacija]],Tabela_FAW_aktivne[Klasifikacija],0)),"NE")</f>
        <v>NE</v>
      </c>
    </row>
    <row r="239" spans="1:8" hidden="1" x14ac:dyDescent="0.25">
      <c r="A239" t="s">
        <v>36</v>
      </c>
      <c r="B239" t="str">
        <f>INDEX(Tabela_seznam_klasifikacij[Naziv odpadka],MATCH(Tabela_kontrola_FAW_aktivne[[#This Row],[Klasifikacija]],Tabela_seznam_klasifikacij[Klasifikacijska številka],0))</f>
        <v>Druge filtrne pogače in izrabljeni absorbenti</v>
      </c>
      <c r="C239" t="str">
        <f>IFERROR(INDEX(Tabela_FAW[NAZIV2],MATCH(Tabela_kontrola_FAW_aktivne[[#This Row],[Klasifikacija]],Tabela_FAW[Klasifikacija],0)),"NE")</f>
        <v>NE</v>
      </c>
      <c r="D239" t="str">
        <f>LEFT(INDEX(Tabela_glavno[Dovoljen prevzem],MATCH(Tabela_kontrola_FAW_aktivne[[#This Row],[Klasifikacija]],Tabela_glavno[Klasifikacija],0)),2)</f>
        <v>DA</v>
      </c>
      <c r="E239" t="str">
        <f>INDEX(Tabela_glavno[Odstranjevanje],MATCH(Tabela_kontrola_FAW_aktivne[[#This Row],[Klasifikacija]],Tabela_glavno[Klasifikacija],0))</f>
        <v/>
      </c>
      <c r="F239" s="1" t="str">
        <f>_xlfn.TEXTJOIN(" - ",TRUE,INDEX(Tabela_glavno[Mešanica 19 02 04*],MATCH(Tabela_kontrola_FAW_aktivne[[#This Row],[Klasifikacija]],Tabela_glavno[Klasifikacija],0)),INDEX(Tabela_glavno[Izvoz 19 02 04*],MATCH(Tabela_kontrola_FAW_aktivne[[#This Row],[Klasifikacija]],Tabela_glavno[Klasifikacija],0)))</f>
        <v>DA</v>
      </c>
      <c r="G239" s="1" t="str">
        <f>INDEX(Tabela_glavno[Mešanica 19 02 08*],MATCH(Tabela_kontrola_FAW_aktivne[[#This Row],[Klasifikacija]],Tabela_glavno[Klasifikacija],0))</f>
        <v>NE</v>
      </c>
      <c r="H239" s="1" t="str">
        <f>IFERROR(INDEX(Tabela_FAW_aktivne[Klasifikacija],MATCH(Tabela_kontrola_FAW_aktivne[[#This Row],[Klasifikacija]],Tabela_FAW_aktivne[Klasifikacija],0)),"NE")</f>
        <v>NE</v>
      </c>
    </row>
    <row r="240" spans="1:8" hidden="1" x14ac:dyDescent="0.25">
      <c r="A240" t="s">
        <v>37</v>
      </c>
      <c r="B240" t="str">
        <f>INDEX(Tabela_seznam_klasifikacij[Naziv odpadka],MATCH(Tabela_kontrola_FAW_aktivne[[#This Row],[Klasifikacija]],Tabela_seznam_klasifikacij[Klasifikacijska številka],0))</f>
        <v>Mulji, ki vsebujejo nevarne snovi, iz čiščenja odpadne vode na kraju nastanka</v>
      </c>
      <c r="C240" t="str">
        <f>IFERROR(INDEX(Tabela_FAW[NAZIV2],MATCH(Tabela_kontrola_FAW_aktivne[[#This Row],[Klasifikacija]],Tabela_FAW[Klasifikacija],0)),"NE")</f>
        <v>NE</v>
      </c>
      <c r="D240" t="str">
        <f>LEFT(INDEX(Tabela_glavno[Dovoljen prevzem],MATCH(Tabela_kontrola_FAW_aktivne[[#This Row],[Klasifikacija]],Tabela_glavno[Klasifikacija],0)),2)</f>
        <v>DA</v>
      </c>
      <c r="E240" t="str">
        <f>INDEX(Tabela_glavno[Odstranjevanje],MATCH(Tabela_kontrola_FAW_aktivne[[#This Row],[Klasifikacija]],Tabela_glavno[Klasifikacija],0))</f>
        <v/>
      </c>
      <c r="F240" s="1" t="str">
        <f>_xlfn.TEXTJOIN(" - ",TRUE,INDEX(Tabela_glavno[Mešanica 19 02 04*],MATCH(Tabela_kontrola_FAW_aktivne[[#This Row],[Klasifikacija]],Tabela_glavno[Klasifikacija],0)),INDEX(Tabela_glavno[Izvoz 19 02 04*],MATCH(Tabela_kontrola_FAW_aktivne[[#This Row],[Klasifikacija]],Tabela_glavno[Klasifikacija],0)))</f>
        <v>DA</v>
      </c>
      <c r="G240" s="1" t="str">
        <f>INDEX(Tabela_glavno[Mešanica 19 02 08*],MATCH(Tabela_kontrola_FAW_aktivne[[#This Row],[Klasifikacija]],Tabela_glavno[Klasifikacija],0))</f>
        <v>NE</v>
      </c>
      <c r="H240" s="1" t="str">
        <f>IFERROR(INDEX(Tabela_FAW_aktivne[Klasifikacija],MATCH(Tabela_kontrola_FAW_aktivne[[#This Row],[Klasifikacija]],Tabela_FAW_aktivne[Klasifikacija],0)),"NE")</f>
        <v>NE</v>
      </c>
    </row>
    <row r="241" spans="1:8" hidden="1" x14ac:dyDescent="0.25">
      <c r="A241" t="s">
        <v>424</v>
      </c>
      <c r="B241" t="str">
        <f>INDEX(Tabela_seznam_klasifikacij[Naziv odpadka],MATCH(Tabela_kontrola_FAW_aktivne[[#This Row],[Klasifikacija]],Tabela_seznam_klasifikacij[Klasifikacijska številka],0))</f>
        <v>Mulji iz čiščenja odpadne vode na kraju nastanka, ki niso navedeni pod 07 06 11</v>
      </c>
      <c r="C241" t="str">
        <f>IFERROR(INDEX(Tabela_FAW[NAZIV2],MATCH(Tabela_kontrola_FAW_aktivne[[#This Row],[Klasifikacija]],Tabela_FAW[Klasifikacija],0)),"NE")</f>
        <v>Ni mešanja</v>
      </c>
      <c r="D241" t="str">
        <f>LEFT(INDEX(Tabela_glavno[Dovoljen prevzem],MATCH(Tabela_kontrola_FAW_aktivne[[#This Row],[Klasifikacija]],Tabela_glavno[Klasifikacija],0)),2)</f>
        <v>DA</v>
      </c>
      <c r="E241" t="str">
        <f>INDEX(Tabela_glavno[Odstranjevanje],MATCH(Tabela_kontrola_FAW_aktivne[[#This Row],[Klasifikacija]],Tabela_glavno[Klasifikacija],0))</f>
        <v/>
      </c>
      <c r="F241" s="1" t="str">
        <f>_xlfn.TEXTJOIN(" - ",TRUE,INDEX(Tabela_glavno[Mešanica 19 02 04*],MATCH(Tabela_kontrola_FAW_aktivne[[#This Row],[Klasifikacija]],Tabela_glavno[Klasifikacija],0)),INDEX(Tabela_glavno[Izvoz 19 02 04*],MATCH(Tabela_kontrola_FAW_aktivne[[#This Row],[Klasifikacija]],Tabela_glavno[Klasifikacija],0)))</f>
        <v>NE</v>
      </c>
      <c r="G241" s="1" t="str">
        <f>INDEX(Tabela_glavno[Mešanica 19 02 08*],MATCH(Tabela_kontrola_FAW_aktivne[[#This Row],[Klasifikacija]],Tabela_glavno[Klasifikacija],0))</f>
        <v>NE</v>
      </c>
      <c r="H241" s="1" t="str">
        <f>IFERROR(INDEX(Tabela_FAW_aktivne[Klasifikacija],MATCH(Tabela_kontrola_FAW_aktivne[[#This Row],[Klasifikacija]],Tabela_FAW_aktivne[Klasifikacija],0)),"NE")</f>
        <v>NE</v>
      </c>
    </row>
    <row r="242" spans="1:8" hidden="1" x14ac:dyDescent="0.25">
      <c r="A242" t="s">
        <v>425</v>
      </c>
      <c r="B242" t="str">
        <f>INDEX(Tabela_seznam_klasifikacij[Naziv odpadka],MATCH(Tabela_kontrola_FAW_aktivne[[#This Row],[Klasifikacija]],Tabela_seznam_klasifikacij[Klasifikacijska številka],0))</f>
        <v>Drugi tovrstni odpadki</v>
      </c>
      <c r="C242" t="str">
        <f>IFERROR(INDEX(Tabela_FAW[NAZIV2],MATCH(Tabela_kontrola_FAW_aktivne[[#This Row],[Klasifikacija]],Tabela_FAW[Klasifikacija],0)),"NE")</f>
        <v>ADR: DA-sproti pred prevzemom/Pinus</v>
      </c>
      <c r="D242" t="str">
        <f>LEFT(INDEX(Tabela_glavno[Dovoljen prevzem],MATCH(Tabela_kontrola_FAW_aktivne[[#This Row],[Klasifikacija]],Tabela_glavno[Klasifikacija],0)),2)</f>
        <v>DA</v>
      </c>
      <c r="E242" t="str">
        <f>INDEX(Tabela_glavno[Odstranjevanje],MATCH(Tabela_kontrola_FAW_aktivne[[#This Row],[Klasifikacija]],Tabela_glavno[Klasifikacija],0))</f>
        <v/>
      </c>
      <c r="F242" s="1" t="str">
        <f>_xlfn.TEXTJOIN(" - ",TRUE,INDEX(Tabela_glavno[Mešanica 19 02 04*],MATCH(Tabela_kontrola_FAW_aktivne[[#This Row],[Klasifikacija]],Tabela_glavno[Klasifikacija],0)),INDEX(Tabela_glavno[Izvoz 19 02 04*],MATCH(Tabela_kontrola_FAW_aktivne[[#This Row],[Klasifikacija]],Tabela_glavno[Klasifikacija],0)))</f>
        <v>NE</v>
      </c>
      <c r="G242" s="1" t="str">
        <f>INDEX(Tabela_glavno[Mešanica 19 02 08*],MATCH(Tabela_kontrola_FAW_aktivne[[#This Row],[Klasifikacija]],Tabela_glavno[Klasifikacija],0))</f>
        <v>NE</v>
      </c>
      <c r="H242" s="1" t="str">
        <f>IFERROR(INDEX(Tabela_FAW_aktivne[Klasifikacija],MATCH(Tabela_kontrola_FAW_aktivne[[#This Row],[Klasifikacija]],Tabela_FAW_aktivne[Klasifikacija],0)),"NE")</f>
        <v>NE</v>
      </c>
    </row>
    <row r="243" spans="1:8" hidden="1" x14ac:dyDescent="0.25">
      <c r="A243" t="s">
        <v>426</v>
      </c>
      <c r="B243" t="str">
        <f>INDEX(Tabela_seznam_klasifikacij[Naziv odpadka],MATCH(Tabela_kontrola_FAW_aktivne[[#This Row],[Klasifikacija]],Tabela_seznam_klasifikacij[Klasifikacijska številka],0))</f>
        <v>Vodne pralne raztopine in matične lužnice</v>
      </c>
      <c r="C243">
        <f>IFERROR(INDEX(Tabela_FAW[NAZIV2],MATCH(Tabela_kontrola_FAW_aktivne[[#This Row],[Klasifikacija]],Tabela_FAW[Klasifikacija],0)),"NE")</f>
        <v>0</v>
      </c>
      <c r="D243" t="str">
        <f>LEFT(INDEX(Tabela_glavno[Dovoljen prevzem],MATCH(Tabela_kontrola_FAW_aktivne[[#This Row],[Klasifikacija]],Tabela_glavno[Klasifikacija],0)),2)</f>
        <v>DA</v>
      </c>
      <c r="E243" t="str">
        <f>INDEX(Tabela_glavno[Odstranjevanje],MATCH(Tabela_kontrola_FAW_aktivne[[#This Row],[Klasifikacija]],Tabela_glavno[Klasifikacija],0))</f>
        <v/>
      </c>
      <c r="F243" s="1" t="str">
        <f>_xlfn.TEXTJOIN(" - ",TRUE,INDEX(Tabela_glavno[Mešanica 19 02 04*],MATCH(Tabela_kontrola_FAW_aktivne[[#This Row],[Klasifikacija]],Tabela_glavno[Klasifikacija],0)),INDEX(Tabela_glavno[Izvoz 19 02 04*],MATCH(Tabela_kontrola_FAW_aktivne[[#This Row],[Klasifikacija]],Tabela_glavno[Klasifikacija],0)))</f>
        <v>NE</v>
      </c>
      <c r="G243" s="1" t="str">
        <f>INDEX(Tabela_glavno[Mešanica 19 02 08*],MATCH(Tabela_kontrola_FAW_aktivne[[#This Row],[Klasifikacija]],Tabela_glavno[Klasifikacija],0))</f>
        <v>NE</v>
      </c>
      <c r="H243" s="1" t="str">
        <f>IFERROR(INDEX(Tabela_FAW_aktivne[Klasifikacija],MATCH(Tabela_kontrola_FAW_aktivne[[#This Row],[Klasifikacija]],Tabela_FAW_aktivne[Klasifikacija],0)),"NE")</f>
        <v>NE</v>
      </c>
    </row>
    <row r="244" spans="1:8" hidden="1" x14ac:dyDescent="0.25">
      <c r="A244" t="s">
        <v>152</v>
      </c>
      <c r="B244" t="str">
        <f>INDEX(Tabela_seznam_klasifikacij[Naziv odpadka],MATCH(Tabela_kontrola_FAW_aktivne[[#This Row],[Klasifikacija]],Tabela_seznam_klasifikacij[Klasifikacijska številka],0))</f>
        <v>Organska halogenirana topila, pralne tekočine in matične lužnice</v>
      </c>
      <c r="C244" t="str">
        <f>IFERROR(INDEX(Tabela_FAW[NAZIV2],MATCH(Tabela_kontrola_FAW_aktivne[[#This Row],[Klasifikacija]],Tabela_FAW[Klasifikacija],0)),"NE")</f>
        <v>NE</v>
      </c>
      <c r="D244" t="str">
        <f>LEFT(INDEX(Tabela_glavno[Dovoljen prevzem],MATCH(Tabela_kontrola_FAW_aktivne[[#This Row],[Klasifikacija]],Tabela_glavno[Klasifikacija],0)),2)</f>
        <v>DA</v>
      </c>
      <c r="E244" t="str">
        <f>INDEX(Tabela_glavno[Odstranjevanje],MATCH(Tabela_kontrola_FAW_aktivne[[#This Row],[Klasifikacija]],Tabela_glavno[Klasifikacija],0))</f>
        <v/>
      </c>
      <c r="F244" s="1" t="str">
        <f>_xlfn.TEXTJOIN(" - ",TRUE,INDEX(Tabela_glavno[Mešanica 19 02 04*],MATCH(Tabela_kontrola_FAW_aktivne[[#This Row],[Klasifikacija]],Tabela_glavno[Klasifikacija],0)),INDEX(Tabela_glavno[Izvoz 19 02 04*],MATCH(Tabela_kontrola_FAW_aktivne[[#This Row],[Klasifikacija]],Tabela_glavno[Klasifikacija],0)))</f>
        <v>NE</v>
      </c>
      <c r="G244" s="1" t="str">
        <f>INDEX(Tabela_glavno[Mešanica 19 02 08*],MATCH(Tabela_kontrola_FAW_aktivne[[#This Row],[Klasifikacija]],Tabela_glavno[Klasifikacija],0))</f>
        <v>DA</v>
      </c>
      <c r="H244" s="1" t="str">
        <f>IFERROR(INDEX(Tabela_FAW_aktivne[Klasifikacija],MATCH(Tabela_kontrola_FAW_aktivne[[#This Row],[Klasifikacija]],Tabela_FAW_aktivne[Klasifikacija],0)),"NE")</f>
        <v>NE</v>
      </c>
    </row>
    <row r="245" spans="1:8" hidden="1" x14ac:dyDescent="0.25">
      <c r="A245" t="s">
        <v>153</v>
      </c>
      <c r="B245" t="str">
        <f>INDEX(Tabela_seznam_klasifikacij[Naziv odpadka],MATCH(Tabela_kontrola_FAW_aktivne[[#This Row],[Klasifikacija]],Tabela_seznam_klasifikacij[Klasifikacijska številka],0))</f>
        <v>Druga organska topila, pralne tekočine in matične lužnice</v>
      </c>
      <c r="C245" t="str">
        <f>IFERROR(INDEX(Tabela_FAW[NAZIV2],MATCH(Tabela_kontrola_FAW_aktivne[[#This Row],[Klasifikacija]],Tabela_FAW[Klasifikacija],0)),"NE")</f>
        <v>M2 ADR: DA UN 1993, r.3/Kemis</v>
      </c>
      <c r="D245" t="str">
        <f>LEFT(INDEX(Tabela_glavno[Dovoljen prevzem],MATCH(Tabela_kontrola_FAW_aktivne[[#This Row],[Klasifikacija]],Tabela_glavno[Klasifikacija],0)),2)</f>
        <v>DA</v>
      </c>
      <c r="E245" t="str">
        <f>INDEX(Tabela_glavno[Odstranjevanje],MATCH(Tabela_kontrola_FAW_aktivne[[#This Row],[Klasifikacija]],Tabela_glavno[Klasifikacija],0))</f>
        <v/>
      </c>
      <c r="F245" s="1" t="str">
        <f>_xlfn.TEXTJOIN(" - ",TRUE,INDEX(Tabela_glavno[Mešanica 19 02 04*],MATCH(Tabela_kontrola_FAW_aktivne[[#This Row],[Klasifikacija]],Tabela_glavno[Klasifikacija],0)),INDEX(Tabela_glavno[Izvoz 19 02 04*],MATCH(Tabela_kontrola_FAW_aktivne[[#This Row],[Klasifikacija]],Tabela_glavno[Klasifikacija],0)))</f>
        <v>NE</v>
      </c>
      <c r="G245" s="1" t="str">
        <f>INDEX(Tabela_glavno[Mešanica 19 02 08*],MATCH(Tabela_kontrola_FAW_aktivne[[#This Row],[Klasifikacija]],Tabela_glavno[Klasifikacija],0))</f>
        <v>DA</v>
      </c>
      <c r="H245" s="1" t="str">
        <f>IFERROR(INDEX(Tabela_FAW_aktivne[Klasifikacija],MATCH(Tabela_kontrola_FAW_aktivne[[#This Row],[Klasifikacija]],Tabela_FAW_aktivne[Klasifikacija],0)),"NE")</f>
        <v>NE</v>
      </c>
    </row>
    <row r="246" spans="1:8" hidden="1" x14ac:dyDescent="0.25">
      <c r="A246" t="s">
        <v>154</v>
      </c>
      <c r="B246" t="str">
        <f>INDEX(Tabela_seznam_klasifikacij[Naziv odpadka],MATCH(Tabela_kontrola_FAW_aktivne[[#This Row],[Klasifikacija]],Tabela_seznam_klasifikacij[Klasifikacijska številka],0))</f>
        <v>Halogenirani ostanki iz destilacij in kemijskih reakcij</v>
      </c>
      <c r="C246" t="str">
        <f>IFERROR(INDEX(Tabela_FAW[NAZIV2],MATCH(Tabela_kontrola_FAW_aktivne[[#This Row],[Klasifikacija]],Tabela_FAW[Klasifikacija],0)),"NE")</f>
        <v>NE</v>
      </c>
      <c r="D246" t="str">
        <f>LEFT(INDEX(Tabela_glavno[Dovoljen prevzem],MATCH(Tabela_kontrola_FAW_aktivne[[#This Row],[Klasifikacija]],Tabela_glavno[Klasifikacija],0)),2)</f>
        <v>DA</v>
      </c>
      <c r="E246" t="str">
        <f>INDEX(Tabela_glavno[Odstranjevanje],MATCH(Tabela_kontrola_FAW_aktivne[[#This Row],[Klasifikacija]],Tabela_glavno[Klasifikacija],0))</f>
        <v/>
      </c>
      <c r="F246" s="1" t="str">
        <f>_xlfn.TEXTJOIN(" - ",TRUE,INDEX(Tabela_glavno[Mešanica 19 02 04*],MATCH(Tabela_kontrola_FAW_aktivne[[#This Row],[Klasifikacija]],Tabela_glavno[Klasifikacija],0)),INDEX(Tabela_glavno[Izvoz 19 02 04*],MATCH(Tabela_kontrola_FAW_aktivne[[#This Row],[Klasifikacija]],Tabela_glavno[Klasifikacija],0)))</f>
        <v>NE</v>
      </c>
      <c r="G246" s="1" t="str">
        <f>INDEX(Tabela_glavno[Mešanica 19 02 08*],MATCH(Tabela_kontrola_FAW_aktivne[[#This Row],[Klasifikacija]],Tabela_glavno[Klasifikacija],0))</f>
        <v>DA</v>
      </c>
      <c r="H246" s="1" t="str">
        <f>IFERROR(INDEX(Tabela_FAW_aktivne[Klasifikacija],MATCH(Tabela_kontrola_FAW_aktivne[[#This Row],[Klasifikacija]],Tabela_FAW_aktivne[Klasifikacija],0)),"NE")</f>
        <v>NE</v>
      </c>
    </row>
    <row r="247" spans="1:8" hidden="1" x14ac:dyDescent="0.25">
      <c r="A247" t="s">
        <v>155</v>
      </c>
      <c r="B247" t="str">
        <f>INDEX(Tabela_seznam_klasifikacij[Naziv odpadka],MATCH(Tabela_kontrola_FAW_aktivne[[#This Row],[Klasifikacija]],Tabela_seznam_klasifikacij[Klasifikacijska številka],0))</f>
        <v>Drugi ostanki iz destilacij in kemijskih reakcij</v>
      </c>
      <c r="C247" t="str">
        <f>IFERROR(INDEX(Tabela_FAW[NAZIV2],MATCH(Tabela_kontrola_FAW_aktivne[[#This Row],[Klasifikacija]],Tabela_FAW[Klasifikacija],0)),"NE")</f>
        <v>NE</v>
      </c>
      <c r="D247" t="str">
        <f>LEFT(INDEX(Tabela_glavno[Dovoljen prevzem],MATCH(Tabela_kontrola_FAW_aktivne[[#This Row],[Klasifikacija]],Tabela_glavno[Klasifikacija],0)),2)</f>
        <v>DA</v>
      </c>
      <c r="E247" t="str">
        <f>INDEX(Tabela_glavno[Odstranjevanje],MATCH(Tabela_kontrola_FAW_aktivne[[#This Row],[Klasifikacija]],Tabela_glavno[Klasifikacija],0))</f>
        <v/>
      </c>
      <c r="F247" s="1" t="str">
        <f>_xlfn.TEXTJOIN(" - ",TRUE,INDEX(Tabela_glavno[Mešanica 19 02 04*],MATCH(Tabela_kontrola_FAW_aktivne[[#This Row],[Klasifikacija]],Tabela_glavno[Klasifikacija],0)),INDEX(Tabela_glavno[Izvoz 19 02 04*],MATCH(Tabela_kontrola_FAW_aktivne[[#This Row],[Klasifikacija]],Tabela_glavno[Klasifikacija],0)))</f>
        <v>NE</v>
      </c>
      <c r="G247" s="1" t="str">
        <f>INDEX(Tabela_glavno[Mešanica 19 02 08*],MATCH(Tabela_kontrola_FAW_aktivne[[#This Row],[Klasifikacija]],Tabela_glavno[Klasifikacija],0))</f>
        <v>DA</v>
      </c>
      <c r="H247" s="1" t="str">
        <f>IFERROR(INDEX(Tabela_FAW_aktivne[Klasifikacija],MATCH(Tabela_kontrola_FAW_aktivne[[#This Row],[Klasifikacija]],Tabela_FAW_aktivne[Klasifikacija],0)),"NE")</f>
        <v>NE</v>
      </c>
    </row>
    <row r="248" spans="1:8" hidden="1" x14ac:dyDescent="0.25">
      <c r="A248" t="s">
        <v>427</v>
      </c>
      <c r="B248" t="str">
        <f>INDEX(Tabela_seznam_klasifikacij[Naziv odpadka],MATCH(Tabela_kontrola_FAW_aktivne[[#This Row],[Klasifikacija]],Tabela_seznam_klasifikacij[Klasifikacijska številka],0))</f>
        <v>Halogenirane filtrne pogače in izrabljeni absorbenti</v>
      </c>
      <c r="C248" t="str">
        <f>IFERROR(INDEX(Tabela_FAW[NAZIV2],MATCH(Tabela_kontrola_FAW_aktivne[[#This Row],[Klasifikacija]],Tabela_FAW[Klasifikacija],0)),"NE")</f>
        <v>NE</v>
      </c>
      <c r="D248" t="str">
        <f>LEFT(INDEX(Tabela_glavno[Dovoljen prevzem],MATCH(Tabela_kontrola_FAW_aktivne[[#This Row],[Klasifikacija]],Tabela_glavno[Klasifikacija],0)),2)</f>
        <v>DA</v>
      </c>
      <c r="E248" t="str">
        <f>INDEX(Tabela_glavno[Odstranjevanje],MATCH(Tabela_kontrola_FAW_aktivne[[#This Row],[Klasifikacija]],Tabela_glavno[Klasifikacija],0))</f>
        <v/>
      </c>
      <c r="F248" s="1" t="str">
        <f>_xlfn.TEXTJOIN(" - ",TRUE,INDEX(Tabela_glavno[Mešanica 19 02 04*],MATCH(Tabela_kontrola_FAW_aktivne[[#This Row],[Klasifikacija]],Tabela_glavno[Klasifikacija],0)),INDEX(Tabela_glavno[Izvoz 19 02 04*],MATCH(Tabela_kontrola_FAW_aktivne[[#This Row],[Klasifikacija]],Tabela_glavno[Klasifikacija],0)))</f>
        <v>NE</v>
      </c>
      <c r="G248" s="1" t="str">
        <f>INDEX(Tabela_glavno[Mešanica 19 02 08*],MATCH(Tabela_kontrola_FAW_aktivne[[#This Row],[Klasifikacija]],Tabela_glavno[Klasifikacija],0))</f>
        <v>NE</v>
      </c>
      <c r="H248" s="1" t="str">
        <f>IFERROR(INDEX(Tabela_FAW_aktivne[Klasifikacija],MATCH(Tabela_kontrola_FAW_aktivne[[#This Row],[Klasifikacija]],Tabela_FAW_aktivne[Klasifikacija],0)),"NE")</f>
        <v>NE</v>
      </c>
    </row>
    <row r="249" spans="1:8" hidden="1" x14ac:dyDescent="0.25">
      <c r="A249" t="s">
        <v>38</v>
      </c>
      <c r="B249" t="str">
        <f>INDEX(Tabela_seznam_klasifikacij[Naziv odpadka],MATCH(Tabela_kontrola_FAW_aktivne[[#This Row],[Klasifikacija]],Tabela_seznam_klasifikacij[Klasifikacijska številka],0))</f>
        <v>Druge filtrne pogače in izrabljeni absorbenti</v>
      </c>
      <c r="C249" t="str">
        <f>IFERROR(INDEX(Tabela_FAW[NAZIV2],MATCH(Tabela_kontrola_FAW_aktivne[[#This Row],[Klasifikacija]],Tabela_FAW[Klasifikacija],0)),"NE")</f>
        <v>NE</v>
      </c>
      <c r="D249" t="str">
        <f>LEFT(INDEX(Tabela_glavno[Dovoljen prevzem],MATCH(Tabela_kontrola_FAW_aktivne[[#This Row],[Klasifikacija]],Tabela_glavno[Klasifikacija],0)),2)</f>
        <v>DA</v>
      </c>
      <c r="E249" t="str">
        <f>INDEX(Tabela_glavno[Odstranjevanje],MATCH(Tabela_kontrola_FAW_aktivne[[#This Row],[Klasifikacija]],Tabela_glavno[Klasifikacija],0))</f>
        <v/>
      </c>
      <c r="F249" s="1" t="str">
        <f>_xlfn.TEXTJOIN(" - ",TRUE,INDEX(Tabela_glavno[Mešanica 19 02 04*],MATCH(Tabela_kontrola_FAW_aktivne[[#This Row],[Klasifikacija]],Tabela_glavno[Klasifikacija],0)),INDEX(Tabela_glavno[Izvoz 19 02 04*],MATCH(Tabela_kontrola_FAW_aktivne[[#This Row],[Klasifikacija]],Tabela_glavno[Klasifikacija],0)))</f>
        <v>DA</v>
      </c>
      <c r="G249" s="1" t="str">
        <f>INDEX(Tabela_glavno[Mešanica 19 02 08*],MATCH(Tabela_kontrola_FAW_aktivne[[#This Row],[Klasifikacija]],Tabela_glavno[Klasifikacija],0))</f>
        <v>NE</v>
      </c>
      <c r="H249" s="1" t="str">
        <f>IFERROR(INDEX(Tabela_FAW_aktivne[Klasifikacija],MATCH(Tabela_kontrola_FAW_aktivne[[#This Row],[Klasifikacija]],Tabela_FAW_aktivne[Klasifikacija],0)),"NE")</f>
        <v>NE</v>
      </c>
    </row>
    <row r="250" spans="1:8" hidden="1" x14ac:dyDescent="0.25">
      <c r="A250" t="s">
        <v>39</v>
      </c>
      <c r="B250" t="str">
        <f>INDEX(Tabela_seznam_klasifikacij[Naziv odpadka],MATCH(Tabela_kontrola_FAW_aktivne[[#This Row],[Klasifikacija]],Tabela_seznam_klasifikacij[Klasifikacijska številka],0))</f>
        <v>Mulji, ki vsebujejo nevarne snovi, iz čiščenja odpadne vode na kraju nastanka</v>
      </c>
      <c r="C250" t="str">
        <f>IFERROR(INDEX(Tabela_FAW[NAZIV2],MATCH(Tabela_kontrola_FAW_aktivne[[#This Row],[Klasifikacija]],Tabela_FAW[Klasifikacija],0)),"NE")</f>
        <v>NE</v>
      </c>
      <c r="D250" t="str">
        <f>LEFT(INDEX(Tabela_glavno[Dovoljen prevzem],MATCH(Tabela_kontrola_FAW_aktivne[[#This Row],[Klasifikacija]],Tabela_glavno[Klasifikacija],0)),2)</f>
        <v>DA</v>
      </c>
      <c r="E250" t="str">
        <f>INDEX(Tabela_glavno[Odstranjevanje],MATCH(Tabela_kontrola_FAW_aktivne[[#This Row],[Klasifikacija]],Tabela_glavno[Klasifikacija],0))</f>
        <v/>
      </c>
      <c r="F250" s="1" t="str">
        <f>_xlfn.TEXTJOIN(" - ",TRUE,INDEX(Tabela_glavno[Mešanica 19 02 04*],MATCH(Tabela_kontrola_FAW_aktivne[[#This Row],[Klasifikacija]],Tabela_glavno[Klasifikacija],0)),INDEX(Tabela_glavno[Izvoz 19 02 04*],MATCH(Tabela_kontrola_FAW_aktivne[[#This Row],[Klasifikacija]],Tabela_glavno[Klasifikacija],0)))</f>
        <v>DA</v>
      </c>
      <c r="G250" s="1" t="str">
        <f>INDEX(Tabela_glavno[Mešanica 19 02 08*],MATCH(Tabela_kontrola_FAW_aktivne[[#This Row],[Klasifikacija]],Tabela_glavno[Klasifikacija],0))</f>
        <v>NE</v>
      </c>
      <c r="H250" s="1" t="str">
        <f>IFERROR(INDEX(Tabela_FAW_aktivne[Klasifikacija],MATCH(Tabela_kontrola_FAW_aktivne[[#This Row],[Klasifikacija]],Tabela_FAW_aktivne[Klasifikacija],0)),"NE")</f>
        <v>NE</v>
      </c>
    </row>
    <row r="251" spans="1:8" hidden="1" x14ac:dyDescent="0.25">
      <c r="A251" t="s">
        <v>428</v>
      </c>
      <c r="B251" t="str">
        <f>INDEX(Tabela_seznam_klasifikacij[Naziv odpadka],MATCH(Tabela_kontrola_FAW_aktivne[[#This Row],[Klasifikacija]],Tabela_seznam_klasifikacij[Klasifikacijska številka],0))</f>
        <v>Mulji iz čiščenja odpadne vode na kraju nastanka, ki niso navedeni pod 07 07 11</v>
      </c>
      <c r="C251" t="str">
        <f>IFERROR(INDEX(Tabela_FAW[NAZIV2],MATCH(Tabela_kontrola_FAW_aktivne[[#This Row],[Klasifikacija]],Tabela_FAW[Klasifikacija],0)),"NE")</f>
        <v>NE</v>
      </c>
      <c r="D251" t="str">
        <f>LEFT(INDEX(Tabela_glavno[Dovoljen prevzem],MATCH(Tabela_kontrola_FAW_aktivne[[#This Row],[Klasifikacija]],Tabela_glavno[Klasifikacija],0)),2)</f>
        <v>DA</v>
      </c>
      <c r="E251" t="str">
        <f>INDEX(Tabela_glavno[Odstranjevanje],MATCH(Tabela_kontrola_FAW_aktivne[[#This Row],[Klasifikacija]],Tabela_glavno[Klasifikacija],0))</f>
        <v/>
      </c>
      <c r="F251" s="1" t="str">
        <f>_xlfn.TEXTJOIN(" - ",TRUE,INDEX(Tabela_glavno[Mešanica 19 02 04*],MATCH(Tabela_kontrola_FAW_aktivne[[#This Row],[Klasifikacija]],Tabela_glavno[Klasifikacija],0)),INDEX(Tabela_glavno[Izvoz 19 02 04*],MATCH(Tabela_kontrola_FAW_aktivne[[#This Row],[Klasifikacija]],Tabela_glavno[Klasifikacija],0)))</f>
        <v>NE</v>
      </c>
      <c r="G251" s="1" t="str">
        <f>INDEX(Tabela_glavno[Mešanica 19 02 08*],MATCH(Tabela_kontrola_FAW_aktivne[[#This Row],[Klasifikacija]],Tabela_glavno[Klasifikacija],0))</f>
        <v>NE</v>
      </c>
      <c r="H251" s="1" t="str">
        <f>IFERROR(INDEX(Tabela_FAW_aktivne[Klasifikacija],MATCH(Tabela_kontrola_FAW_aktivne[[#This Row],[Klasifikacija]],Tabela_FAW_aktivne[Klasifikacija],0)),"NE")</f>
        <v>NE</v>
      </c>
    </row>
    <row r="252" spans="1:8" hidden="1" x14ac:dyDescent="0.25">
      <c r="A252" t="s">
        <v>429</v>
      </c>
      <c r="B252" t="str">
        <f>INDEX(Tabela_seznam_klasifikacij[Naziv odpadka],MATCH(Tabela_kontrola_FAW_aktivne[[#This Row],[Klasifikacija]],Tabela_seznam_klasifikacij[Klasifikacijska številka],0))</f>
        <v>Drugi tovrstni odpadki</v>
      </c>
      <c r="C252" t="str">
        <f>IFERROR(INDEX(Tabela_FAW[NAZIV2],MATCH(Tabela_kontrola_FAW_aktivne[[#This Row],[Klasifikacija]],Tabela_FAW[Klasifikacija],0)),"NE")</f>
        <v>NE</v>
      </c>
      <c r="D252" t="str">
        <f>LEFT(INDEX(Tabela_glavno[Dovoljen prevzem],MATCH(Tabela_kontrola_FAW_aktivne[[#This Row],[Klasifikacija]],Tabela_glavno[Klasifikacija],0)),2)</f>
        <v>DA</v>
      </c>
      <c r="E252" t="str">
        <f>INDEX(Tabela_glavno[Odstranjevanje],MATCH(Tabela_kontrola_FAW_aktivne[[#This Row],[Klasifikacija]],Tabela_glavno[Klasifikacija],0))</f>
        <v/>
      </c>
      <c r="F252" s="1" t="str">
        <f>_xlfn.TEXTJOIN(" - ",TRUE,INDEX(Tabela_glavno[Mešanica 19 02 04*],MATCH(Tabela_kontrola_FAW_aktivne[[#This Row],[Klasifikacija]],Tabela_glavno[Klasifikacija],0)),INDEX(Tabela_glavno[Izvoz 19 02 04*],MATCH(Tabela_kontrola_FAW_aktivne[[#This Row],[Klasifikacija]],Tabela_glavno[Klasifikacija],0)))</f>
        <v>NE</v>
      </c>
      <c r="G252" s="1" t="str">
        <f>INDEX(Tabela_glavno[Mešanica 19 02 08*],MATCH(Tabela_kontrola_FAW_aktivne[[#This Row],[Klasifikacija]],Tabela_glavno[Klasifikacija],0))</f>
        <v>NE</v>
      </c>
      <c r="H252" s="1" t="str">
        <f>IFERROR(INDEX(Tabela_FAW_aktivne[Klasifikacija],MATCH(Tabela_kontrola_FAW_aktivne[[#This Row],[Klasifikacija]],Tabela_FAW_aktivne[Klasifikacija],0)),"NE")</f>
        <v>NE</v>
      </c>
    </row>
    <row r="253" spans="1:8" ht="30" customHeight="1" x14ac:dyDescent="0.25">
      <c r="A253" t="s">
        <v>40</v>
      </c>
      <c r="B253" t="str">
        <f>INDEX(Tabela_seznam_klasifikacij[Naziv odpadka],MATCH(Tabela_kontrola_FAW_aktivne[[#This Row],[Klasifikacija]],Tabela_seznam_klasifikacij[Klasifikacijska številka],0))</f>
        <v>Odpadne barve in laki, ki vsebujejo organska topila ali druge nevarne snovi</v>
      </c>
      <c r="C253" t="str">
        <f>IFERROR(INDEX(Tabela_FAW[NAZIV2],MATCH(Tabela_kontrola_FAW_aktivne[[#This Row],[Klasifikacija]],Tabela_FAW[Klasifikacija],0)),"NE")</f>
        <v>M1, M2 UN3077, r.9 /Kemis(tek), AVG(trd</v>
      </c>
      <c r="D253" t="str">
        <f>LEFT(INDEX(Tabela_glavno[Dovoljen prevzem],MATCH(Tabela_kontrola_FAW_aktivne[[#This Row],[Klasifikacija]],Tabela_glavno[Klasifikacija],0)),2)</f>
        <v>DA</v>
      </c>
      <c r="E253" t="str">
        <f>INDEX(Tabela_glavno[Odstranjevanje],MATCH(Tabela_kontrola_FAW_aktivne[[#This Row],[Klasifikacija]],Tabela_glavno[Klasifikacija],0))</f>
        <v>Kemis</v>
      </c>
      <c r="F253"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 AGR</v>
      </c>
      <c r="G253" s="1" t="str">
        <f>INDEX(Tabela_glavno[Mešanica 19 02 08*],MATCH(Tabela_kontrola_FAW_aktivne[[#This Row],[Klasifikacija]],Tabela_glavno[Klasifikacija],0))</f>
        <v>DA</v>
      </c>
      <c r="H253" s="1" t="str">
        <f>IFERROR(INDEX(Tabela_FAW_aktivne[Klasifikacija],MATCH(Tabela_kontrola_FAW_aktivne[[#This Row],[Klasifikacija]],Tabela_FAW_aktivne[Klasifikacija],0)),"NE")</f>
        <v>08 01 11*</v>
      </c>
    </row>
    <row r="254" spans="1:8" ht="30" customHeight="1" x14ac:dyDescent="0.25">
      <c r="A254" t="s">
        <v>156</v>
      </c>
      <c r="B254" t="str">
        <f>INDEX(Tabela_seznam_klasifikacij[Naziv odpadka],MATCH(Tabela_kontrola_FAW_aktivne[[#This Row],[Klasifikacija]],Tabela_seznam_klasifikacij[Klasifikacijska številka],0))</f>
        <v>Odpadne barve in laki, ki niso navedeni pod 08 01 11</v>
      </c>
      <c r="C254" t="str">
        <f>IFERROR(INDEX(Tabela_FAW[NAZIV2],MATCH(Tabela_kontrola_FAW_aktivne[[#This Row],[Klasifikacija]],Tabela_FAW[Klasifikacija],0)),"NE")</f>
        <v>M1, M2 NI ADR /Kemis (tekoč), AVG (trden</v>
      </c>
      <c r="D254" t="str">
        <f>LEFT(INDEX(Tabela_glavno[Dovoljen prevzem],MATCH(Tabela_kontrola_FAW_aktivne[[#This Row],[Klasifikacija]],Tabela_glavno[Klasifikacija],0)),2)</f>
        <v>DA</v>
      </c>
      <c r="E254" t="str">
        <f>INDEX(Tabela_glavno[Odstranjevanje],MATCH(Tabela_kontrola_FAW_aktivne[[#This Row],[Klasifikacija]],Tabela_glavno[Klasifikacija],0))</f>
        <v/>
      </c>
      <c r="F254" s="1" t="str">
        <f>_xlfn.TEXTJOIN(" - ",TRUE,INDEX(Tabela_glavno[Mešanica 19 02 04*],MATCH(Tabela_kontrola_FAW_aktivne[[#This Row],[Klasifikacija]],Tabela_glavno[Klasifikacija],0)),INDEX(Tabela_glavno[Izvoz 19 02 04*],MATCH(Tabela_kontrola_FAW_aktivne[[#This Row],[Klasifikacija]],Tabela_glavno[Klasifikacija],0)))</f>
        <v>DA - AVG</v>
      </c>
      <c r="G254" s="1" t="str">
        <f>INDEX(Tabela_glavno[Mešanica 19 02 08*],MATCH(Tabela_kontrola_FAW_aktivne[[#This Row],[Klasifikacija]],Tabela_glavno[Klasifikacija],0))</f>
        <v>DA</v>
      </c>
      <c r="H254" s="1" t="str">
        <f>IFERROR(INDEX(Tabela_FAW_aktivne[Klasifikacija],MATCH(Tabela_kontrola_FAW_aktivne[[#This Row],[Klasifikacija]],Tabela_FAW_aktivne[Klasifikacija],0)),"NE")</f>
        <v>08 01 12</v>
      </c>
    </row>
    <row r="255" spans="1:8" ht="30" customHeight="1" x14ac:dyDescent="0.25">
      <c r="A255" t="s">
        <v>41</v>
      </c>
      <c r="B255" t="str">
        <f>INDEX(Tabela_seznam_klasifikacij[Naziv odpadka],MATCH(Tabela_kontrola_FAW_aktivne[[#This Row],[Klasifikacija]],Tabela_seznam_klasifikacij[Klasifikacijska številka],0))</f>
        <v>Mulji barv ali lakov, ki vsebujejo organska topila ali druge nevarne snovi</v>
      </c>
      <c r="C255" t="str">
        <f>IFERROR(INDEX(Tabela_FAW[NAZIV2],MATCH(Tabela_kontrola_FAW_aktivne[[#This Row],[Klasifikacija]],Tabela_FAW[Klasifikacija],0)),"NE")</f>
        <v>M1 NI ADR / Kemis (tekoč), AVG (trden)</v>
      </c>
      <c r="D255" t="str">
        <f>LEFT(INDEX(Tabela_glavno[Dovoljen prevzem],MATCH(Tabela_kontrola_FAW_aktivne[[#This Row],[Klasifikacija]],Tabela_glavno[Klasifikacija],0)),2)</f>
        <v>DA</v>
      </c>
      <c r="E255" t="str">
        <f>INDEX(Tabela_glavno[Odstranjevanje],MATCH(Tabela_kontrola_FAW_aktivne[[#This Row],[Klasifikacija]],Tabela_glavno[Klasifikacija],0))</f>
        <v/>
      </c>
      <c r="F255" s="1" t="str">
        <f>_xlfn.TEXTJOIN(" - ",TRUE,INDEX(Tabela_glavno[Mešanica 19 02 04*],MATCH(Tabela_kontrola_FAW_aktivne[[#This Row],[Klasifikacija]],Tabela_glavno[Klasifikacija],0)),INDEX(Tabela_glavno[Izvoz 19 02 04*],MATCH(Tabela_kontrola_FAW_aktivne[[#This Row],[Klasifikacija]],Tabela_glavno[Klasifikacija],0)))</f>
        <v>DA - AVG</v>
      </c>
      <c r="G255" s="1" t="str">
        <f>INDEX(Tabela_glavno[Mešanica 19 02 08*],MATCH(Tabela_kontrola_FAW_aktivne[[#This Row],[Klasifikacija]],Tabela_glavno[Klasifikacija],0))</f>
        <v>NE</v>
      </c>
      <c r="H255" s="1" t="str">
        <f>IFERROR(INDEX(Tabela_FAW_aktivne[Klasifikacija],MATCH(Tabela_kontrola_FAW_aktivne[[#This Row],[Klasifikacija]],Tabela_FAW_aktivne[Klasifikacija],0)),"NE")</f>
        <v>08 01 13*</v>
      </c>
    </row>
    <row r="256" spans="1:8" ht="30" customHeight="1" x14ac:dyDescent="0.25">
      <c r="A256" t="s">
        <v>42</v>
      </c>
      <c r="B256" t="str">
        <f>INDEX(Tabela_seznam_klasifikacij[Naziv odpadka],MATCH(Tabela_kontrola_FAW_aktivne[[#This Row],[Klasifikacija]],Tabela_seznam_klasifikacij[Klasifikacijska številka],0))</f>
        <v>Mulji barv ali lakov, ki niso navedeni pod 08 01 13</v>
      </c>
      <c r="C256" t="str">
        <f>IFERROR(INDEX(Tabela_FAW[NAZIV2],MATCH(Tabela_kontrola_FAW_aktivne[[#This Row],[Klasifikacija]],Tabela_FAW[Klasifikacija],0)),"NE")</f>
        <v>M1</v>
      </c>
      <c r="D256" t="str">
        <f>LEFT(INDEX(Tabela_glavno[Dovoljen prevzem],MATCH(Tabela_kontrola_FAW_aktivne[[#This Row],[Klasifikacija]],Tabela_glavno[Klasifikacija],0)),2)</f>
        <v>DA</v>
      </c>
      <c r="E256" t="str">
        <f>INDEX(Tabela_glavno[Odstranjevanje],MATCH(Tabela_kontrola_FAW_aktivne[[#This Row],[Klasifikacija]],Tabela_glavno[Klasifikacija],0))</f>
        <v/>
      </c>
      <c r="F256" s="1" t="str">
        <f>_xlfn.TEXTJOIN(" - ",TRUE,INDEX(Tabela_glavno[Mešanica 19 02 04*],MATCH(Tabela_kontrola_FAW_aktivne[[#This Row],[Klasifikacija]],Tabela_glavno[Klasifikacija],0)),INDEX(Tabela_glavno[Izvoz 19 02 04*],MATCH(Tabela_kontrola_FAW_aktivne[[#This Row],[Klasifikacija]],Tabela_glavno[Klasifikacija],0)))</f>
        <v>DA - AVG</v>
      </c>
      <c r="G256" s="1" t="str">
        <f>INDEX(Tabela_glavno[Mešanica 19 02 08*],MATCH(Tabela_kontrola_FAW_aktivne[[#This Row],[Klasifikacija]],Tabela_glavno[Klasifikacija],0))</f>
        <v>NE</v>
      </c>
      <c r="H256" s="1" t="str">
        <f>IFERROR(INDEX(Tabela_FAW_aktivne[Klasifikacija],MATCH(Tabela_kontrola_FAW_aktivne[[#This Row],[Klasifikacija]],Tabela_FAW_aktivne[Klasifikacija],0)),"NE")</f>
        <v>08 01 14</v>
      </c>
    </row>
    <row r="257" spans="1:8" ht="30" customHeight="1" x14ac:dyDescent="0.25">
      <c r="A257" t="s">
        <v>43</v>
      </c>
      <c r="B257" t="str">
        <f>INDEX(Tabela_seznam_klasifikacij[Naziv odpadka],MATCH(Tabela_kontrola_FAW_aktivne[[#This Row],[Klasifikacija]],Tabela_seznam_klasifikacij[Klasifikacijska številka],0))</f>
        <v>Vodni mulji, ki vsebujejo barve ali lake, ki vsebujejo organska topila ali druge nevarne snovi</v>
      </c>
      <c r="C257" t="str">
        <f>IFERROR(INDEX(Tabela_FAW[NAZIV2],MATCH(Tabela_kontrola_FAW_aktivne[[#This Row],[Klasifikacija]],Tabela_FAW[Klasifikacija],0)),"NE")</f>
        <v>M1, M2 UN3082, r.9/Kemis(tek), AVG (trd)</v>
      </c>
      <c r="D257" t="str">
        <f>LEFT(INDEX(Tabela_glavno[Dovoljen prevzem],MATCH(Tabela_kontrola_FAW_aktivne[[#This Row],[Klasifikacija]],Tabela_glavno[Klasifikacija],0)),2)</f>
        <v>DA</v>
      </c>
      <c r="E257" t="str">
        <f>INDEX(Tabela_glavno[Odstranjevanje],MATCH(Tabela_kontrola_FAW_aktivne[[#This Row],[Klasifikacija]],Tabela_glavno[Klasifikacija],0))</f>
        <v/>
      </c>
      <c r="F257" s="1" t="str">
        <f>_xlfn.TEXTJOIN(" - ",TRUE,INDEX(Tabela_glavno[Mešanica 19 02 04*],MATCH(Tabela_kontrola_FAW_aktivne[[#This Row],[Klasifikacija]],Tabela_glavno[Klasifikacija],0)),INDEX(Tabela_glavno[Izvoz 19 02 04*],MATCH(Tabela_kontrola_FAW_aktivne[[#This Row],[Klasifikacija]],Tabela_glavno[Klasifikacija],0)))</f>
        <v>DA - AVG</v>
      </c>
      <c r="G257" s="1" t="str">
        <f>INDEX(Tabela_glavno[Mešanica 19 02 08*],MATCH(Tabela_kontrola_FAW_aktivne[[#This Row],[Klasifikacija]],Tabela_glavno[Klasifikacija],0))</f>
        <v>DA</v>
      </c>
      <c r="H257" s="1" t="str">
        <f>IFERROR(INDEX(Tabela_FAW_aktivne[Klasifikacija],MATCH(Tabela_kontrola_FAW_aktivne[[#This Row],[Klasifikacija]],Tabela_FAW_aktivne[Klasifikacija],0)),"NE")</f>
        <v>08 01 15*</v>
      </c>
    </row>
    <row r="258" spans="1:8" hidden="1" x14ac:dyDescent="0.25">
      <c r="A258" t="s">
        <v>44</v>
      </c>
      <c r="B258" t="str">
        <f>INDEX(Tabela_seznam_klasifikacij[Naziv odpadka],MATCH(Tabela_kontrola_FAW_aktivne[[#This Row],[Klasifikacija]],Tabela_seznam_klasifikacij[Klasifikacijska številka],0))</f>
        <v>Vodni mulji, ki vsebujejo barve ali lake, ki niso navedeni pod 08 01 15</v>
      </c>
      <c r="C258" t="str">
        <f>IFERROR(INDEX(Tabela_FAW[NAZIV2],MATCH(Tabela_kontrola_FAW_aktivne[[#This Row],[Klasifikacija]],Tabela_FAW[Klasifikacija],0)),"NE")</f>
        <v>M1 NI ADR / Kemis</v>
      </c>
      <c r="D258" t="str">
        <f>LEFT(INDEX(Tabela_glavno[Dovoljen prevzem],MATCH(Tabela_kontrola_FAW_aktivne[[#This Row],[Klasifikacija]],Tabela_glavno[Klasifikacija],0)),2)</f>
        <v>DA</v>
      </c>
      <c r="E258" t="str">
        <f>INDEX(Tabela_glavno[Odstranjevanje],MATCH(Tabela_kontrola_FAW_aktivne[[#This Row],[Klasifikacija]],Tabela_glavno[Klasifikacija],0))</f>
        <v/>
      </c>
      <c r="F258" s="1" t="str">
        <f>_xlfn.TEXTJOIN(" - ",TRUE,INDEX(Tabela_glavno[Mešanica 19 02 04*],MATCH(Tabela_kontrola_FAW_aktivne[[#This Row],[Klasifikacija]],Tabela_glavno[Klasifikacija],0)),INDEX(Tabela_glavno[Izvoz 19 02 04*],MATCH(Tabela_kontrola_FAW_aktivne[[#This Row],[Klasifikacija]],Tabela_glavno[Klasifikacija],0)))</f>
        <v>DA</v>
      </c>
      <c r="G258" s="1" t="str">
        <f>INDEX(Tabela_glavno[Mešanica 19 02 08*],MATCH(Tabela_kontrola_FAW_aktivne[[#This Row],[Klasifikacija]],Tabela_glavno[Klasifikacija],0))</f>
        <v>NE</v>
      </c>
      <c r="H258" s="1" t="str">
        <f>IFERROR(INDEX(Tabela_FAW_aktivne[Klasifikacija],MATCH(Tabela_kontrola_FAW_aktivne[[#This Row],[Klasifikacija]],Tabela_FAW_aktivne[Klasifikacija],0)),"NE")</f>
        <v>NE</v>
      </c>
    </row>
    <row r="259" spans="1:8" ht="30" customHeight="1" x14ac:dyDescent="0.25">
      <c r="A259" t="s">
        <v>45</v>
      </c>
      <c r="B259" t="str">
        <f>INDEX(Tabela_seznam_klasifikacij[Naziv odpadka],MATCH(Tabela_kontrola_FAW_aktivne[[#This Row],[Klasifikacija]],Tabela_seznam_klasifikacij[Klasifikacijska številka],0))</f>
        <v>Odpadki iz odstranjevanja barv ali lakov, ki vsebujejo organska topila ali druge nevarne snovi</v>
      </c>
      <c r="C259" t="str">
        <f>IFERROR(INDEX(Tabela_FAW[NAZIV2],MATCH(Tabela_kontrola_FAW_aktivne[[#This Row],[Klasifikacija]],Tabela_FAW[Klasifikacija],0)),"NE")</f>
        <v>M1, M2 NI ADR / Kemis</v>
      </c>
      <c r="D259" t="str">
        <f>LEFT(INDEX(Tabela_glavno[Dovoljen prevzem],MATCH(Tabela_kontrola_FAW_aktivne[[#This Row],[Klasifikacija]],Tabela_glavno[Klasifikacija],0)),2)</f>
        <v>DA</v>
      </c>
      <c r="E259" t="str">
        <f>INDEX(Tabela_glavno[Odstranjevanje],MATCH(Tabela_kontrola_FAW_aktivne[[#This Row],[Klasifikacija]],Tabela_glavno[Klasifikacija],0))</f>
        <v>Kemis</v>
      </c>
      <c r="F259"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 AGR</v>
      </c>
      <c r="G259" s="1" t="str">
        <f>INDEX(Tabela_glavno[Mešanica 19 02 08*],MATCH(Tabela_kontrola_FAW_aktivne[[#This Row],[Klasifikacija]],Tabela_glavno[Klasifikacija],0))</f>
        <v>DA</v>
      </c>
      <c r="H259" s="1" t="str">
        <f>IFERROR(INDEX(Tabela_FAW_aktivne[Klasifikacija],MATCH(Tabela_kontrola_FAW_aktivne[[#This Row],[Klasifikacija]],Tabela_FAW_aktivne[Klasifikacija],0)),"NE")</f>
        <v>08 01 17*</v>
      </c>
    </row>
    <row r="260" spans="1:8" hidden="1" x14ac:dyDescent="0.25">
      <c r="A260" t="s">
        <v>46</v>
      </c>
      <c r="B260" t="str">
        <f>INDEX(Tabela_seznam_klasifikacij[Naziv odpadka],MATCH(Tabela_kontrola_FAW_aktivne[[#This Row],[Klasifikacija]],Tabela_seznam_klasifikacij[Klasifikacijska številka],0))</f>
        <v>Odpadki iz odstranjevanja barv ali lakov, ki niso navedeni pod 08 01 17</v>
      </c>
      <c r="C260">
        <f>IFERROR(INDEX(Tabela_FAW[NAZIV2],MATCH(Tabela_kontrola_FAW_aktivne[[#This Row],[Klasifikacija]],Tabela_FAW[Klasifikacija],0)),"NE")</f>
        <v>0</v>
      </c>
      <c r="D260" t="str">
        <f>LEFT(INDEX(Tabela_glavno[Dovoljen prevzem],MATCH(Tabela_kontrola_FAW_aktivne[[#This Row],[Klasifikacija]],Tabela_glavno[Klasifikacija],0)),2)</f>
        <v>DA</v>
      </c>
      <c r="E260" t="str">
        <f>INDEX(Tabela_glavno[Odstranjevanje],MATCH(Tabela_kontrola_FAW_aktivne[[#This Row],[Klasifikacija]],Tabela_glavno[Klasifikacija],0))</f>
        <v/>
      </c>
      <c r="F260" s="1" t="str">
        <f>_xlfn.TEXTJOIN(" - ",TRUE,INDEX(Tabela_glavno[Mešanica 19 02 04*],MATCH(Tabela_kontrola_FAW_aktivne[[#This Row],[Klasifikacija]],Tabela_glavno[Klasifikacija],0)),INDEX(Tabela_glavno[Izvoz 19 02 04*],MATCH(Tabela_kontrola_FAW_aktivne[[#This Row],[Klasifikacija]],Tabela_glavno[Klasifikacija],0)))</f>
        <v>DA</v>
      </c>
      <c r="G260" s="1" t="str">
        <f>INDEX(Tabela_glavno[Mešanica 19 02 08*],MATCH(Tabela_kontrola_FAW_aktivne[[#This Row],[Klasifikacija]],Tabela_glavno[Klasifikacija],0))</f>
        <v>DA</v>
      </c>
      <c r="H260" s="1" t="str">
        <f>IFERROR(INDEX(Tabela_FAW_aktivne[Klasifikacija],MATCH(Tabela_kontrola_FAW_aktivne[[#This Row],[Klasifikacija]],Tabela_FAW_aktivne[Klasifikacija],0)),"NE")</f>
        <v>NE</v>
      </c>
    </row>
    <row r="261" spans="1:8" ht="30" customHeight="1" x14ac:dyDescent="0.25">
      <c r="A261" t="s">
        <v>47</v>
      </c>
      <c r="B261" t="str">
        <f>INDEX(Tabela_seznam_klasifikacij[Naziv odpadka],MATCH(Tabela_kontrola_FAW_aktivne[[#This Row],[Klasifikacija]],Tabela_seznam_klasifikacij[Klasifikacijska številka],0))</f>
        <v>Vodne suspenzije, ki vsebujejo barve in lake, ki vsebujejo organska topila ali druge nevarne snovi</v>
      </c>
      <c r="C261" t="str">
        <f>IFERROR(INDEX(Tabela_FAW[NAZIV2],MATCH(Tabela_kontrola_FAW_aktivne[[#This Row],[Klasifikacija]],Tabela_FAW[Klasifikacija],0)),"NE")</f>
        <v>M1, M2 ADR: UN 3077, r.9 / Kemis</v>
      </c>
      <c r="D261" t="str">
        <f>LEFT(INDEX(Tabela_glavno[Dovoljen prevzem],MATCH(Tabela_kontrola_FAW_aktivne[[#This Row],[Klasifikacija]],Tabela_glavno[Klasifikacija],0)),2)</f>
        <v>DA</v>
      </c>
      <c r="E261" t="str">
        <f>INDEX(Tabela_glavno[Odstranjevanje],MATCH(Tabela_kontrola_FAW_aktivne[[#This Row],[Klasifikacija]],Tabela_glavno[Klasifikacija],0))</f>
        <v>Veolia Umweltservice, Kemis, SOVAG</v>
      </c>
      <c r="F261" s="1" t="str">
        <f>_xlfn.TEXTJOIN(" - ",TRUE,INDEX(Tabela_glavno[Mešanica 19 02 04*],MATCH(Tabela_kontrola_FAW_aktivne[[#This Row],[Klasifikacija]],Tabela_glavno[Klasifikacija],0)),INDEX(Tabela_glavno[Izvoz 19 02 04*],MATCH(Tabela_kontrola_FAW_aktivne[[#This Row],[Klasifikacija]],Tabela_glavno[Klasifikacija],0)))</f>
        <v>NE - AVG</v>
      </c>
      <c r="G261" s="1" t="str">
        <f>INDEX(Tabela_glavno[Mešanica 19 02 08*],MATCH(Tabela_kontrola_FAW_aktivne[[#This Row],[Klasifikacija]],Tabela_glavno[Klasifikacija],0))</f>
        <v>DA</v>
      </c>
      <c r="H261" s="1" t="str">
        <f>IFERROR(INDEX(Tabela_FAW_aktivne[Klasifikacija],MATCH(Tabela_kontrola_FAW_aktivne[[#This Row],[Klasifikacija]],Tabela_FAW_aktivne[Klasifikacija],0)),"NE")</f>
        <v>08 01 19*</v>
      </c>
    </row>
    <row r="262" spans="1:8" ht="30" customHeight="1" x14ac:dyDescent="0.25">
      <c r="A262" t="s">
        <v>158</v>
      </c>
      <c r="B262" t="str">
        <f>INDEX(Tabela_seznam_klasifikacij[Naziv odpadka],MATCH(Tabela_kontrola_FAW_aktivne[[#This Row],[Klasifikacija]],Tabela_seznam_klasifikacij[Klasifikacijska številka],0))</f>
        <v>Vodne suspenzije, ki vsebujejo barve ali lake, ki niso navedene pod 08 01 19</v>
      </c>
      <c r="C262" t="str">
        <f>IFERROR(INDEX(Tabela_FAW[NAZIV2],MATCH(Tabela_kontrola_FAW_aktivne[[#This Row],[Klasifikacija]],Tabela_FAW[Klasifikacija],0)),"NE")</f>
        <v>M2 NI ADR / Kemis</v>
      </c>
      <c r="D262" t="str">
        <f>LEFT(INDEX(Tabela_glavno[Dovoljen prevzem],MATCH(Tabela_kontrola_FAW_aktivne[[#This Row],[Klasifikacija]],Tabela_glavno[Klasifikacija],0)),2)</f>
        <v>DA</v>
      </c>
      <c r="E262" t="str">
        <f>INDEX(Tabela_glavno[Odstranjevanje],MATCH(Tabela_kontrola_FAW_aktivne[[#This Row],[Klasifikacija]],Tabela_glavno[Klasifikacija],0))</f>
        <v>Kemis</v>
      </c>
      <c r="F262" s="1" t="str">
        <f>_xlfn.TEXTJOIN(" - ",TRUE,INDEX(Tabela_glavno[Mešanica 19 02 04*],MATCH(Tabela_kontrola_FAW_aktivne[[#This Row],[Klasifikacija]],Tabela_glavno[Klasifikacija],0)),INDEX(Tabela_glavno[Izvoz 19 02 04*],MATCH(Tabela_kontrola_FAW_aktivne[[#This Row],[Klasifikacija]],Tabela_glavno[Klasifikacija],0)))</f>
        <v>NE</v>
      </c>
      <c r="G262" s="1" t="str">
        <f>INDEX(Tabela_glavno[Mešanica 19 02 08*],MATCH(Tabela_kontrola_FAW_aktivne[[#This Row],[Klasifikacija]],Tabela_glavno[Klasifikacija],0))</f>
        <v>DA</v>
      </c>
      <c r="H262" s="1" t="str">
        <f>IFERROR(INDEX(Tabela_FAW_aktivne[Klasifikacija],MATCH(Tabela_kontrola_FAW_aktivne[[#This Row],[Klasifikacija]],Tabela_FAW_aktivne[Klasifikacija],0)),"NE")</f>
        <v>08 01 20</v>
      </c>
    </row>
    <row r="263" spans="1:8" ht="30" customHeight="1" x14ac:dyDescent="0.25">
      <c r="A263" t="s">
        <v>48</v>
      </c>
      <c r="B263" t="str">
        <f>INDEX(Tabela_seznam_klasifikacij[Naziv odpadka],MATCH(Tabela_kontrola_FAW_aktivne[[#This Row],[Klasifikacija]],Tabela_seznam_klasifikacij[Klasifikacijska številka],0))</f>
        <v>Odpadna sredstva za odstranjevanje barv ali lakov</v>
      </c>
      <c r="C263" t="str">
        <f>IFERROR(INDEX(Tabela_FAW[NAZIV2],MATCH(Tabela_kontrola_FAW_aktivne[[#This Row],[Klasifikacija]],Tabela_FAW[Klasifikacija],0)),"NE")</f>
        <v>M1, M2 ADR: UN 1993, r.3  / Kemis</v>
      </c>
      <c r="D263" t="str">
        <f>LEFT(INDEX(Tabela_glavno[Dovoljen prevzem],MATCH(Tabela_kontrola_FAW_aktivne[[#This Row],[Klasifikacija]],Tabela_glavno[Klasifikacija],0)),2)</f>
        <v>DA</v>
      </c>
      <c r="E263" t="str">
        <f>INDEX(Tabela_glavno[Odstranjevanje],MATCH(Tabela_kontrola_FAW_aktivne[[#This Row],[Klasifikacija]],Tabela_glavno[Klasifikacija],0))</f>
        <v/>
      </c>
      <c r="F263"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 AGR</v>
      </c>
      <c r="G263" s="1" t="str">
        <f>INDEX(Tabela_glavno[Mešanica 19 02 08*],MATCH(Tabela_kontrola_FAW_aktivne[[#This Row],[Klasifikacija]],Tabela_glavno[Klasifikacija],0))</f>
        <v>DA</v>
      </c>
      <c r="H263" s="1" t="str">
        <f>IFERROR(INDEX(Tabela_FAW_aktivne[Klasifikacija],MATCH(Tabela_kontrola_FAW_aktivne[[#This Row],[Klasifikacija]],Tabela_FAW_aktivne[Klasifikacija],0)),"NE")</f>
        <v>08 01 21*</v>
      </c>
    </row>
    <row r="264" spans="1:8" hidden="1" x14ac:dyDescent="0.25">
      <c r="A264" t="s">
        <v>49</v>
      </c>
      <c r="B264" t="str">
        <f>INDEX(Tabela_seznam_klasifikacij[Naziv odpadka],MATCH(Tabela_kontrola_FAW_aktivne[[#This Row],[Klasifikacija]],Tabela_seznam_klasifikacij[Klasifikacijska številka],0))</f>
        <v>Drugi tovrstni odpadki</v>
      </c>
      <c r="C264" t="str">
        <f>IFERROR(INDEX(Tabela_FAW[NAZIV2],MATCH(Tabela_kontrola_FAW_aktivne[[#This Row],[Klasifikacija]],Tabela_FAW[Klasifikacija],0)),"NE")</f>
        <v>M1 NI ADR / ???</v>
      </c>
      <c r="D264" t="str">
        <f>LEFT(INDEX(Tabela_glavno[Dovoljen prevzem],MATCH(Tabela_kontrola_FAW_aktivne[[#This Row],[Klasifikacija]],Tabela_glavno[Klasifikacija],0)),2)</f>
        <v>DA</v>
      </c>
      <c r="E264" t="str">
        <f>INDEX(Tabela_glavno[Odstranjevanje],MATCH(Tabela_kontrola_FAW_aktivne[[#This Row],[Klasifikacija]],Tabela_glavno[Klasifikacija],0))</f>
        <v/>
      </c>
      <c r="F264" s="1" t="str">
        <f>_xlfn.TEXTJOIN(" - ",TRUE,INDEX(Tabela_glavno[Mešanica 19 02 04*],MATCH(Tabela_kontrola_FAW_aktivne[[#This Row],[Klasifikacija]],Tabela_glavno[Klasifikacija],0)),INDEX(Tabela_glavno[Izvoz 19 02 04*],MATCH(Tabela_kontrola_FAW_aktivne[[#This Row],[Klasifikacija]],Tabela_glavno[Klasifikacija],0)))</f>
        <v>DA</v>
      </c>
      <c r="G264" s="1" t="str">
        <f>INDEX(Tabela_glavno[Mešanica 19 02 08*],MATCH(Tabela_kontrola_FAW_aktivne[[#This Row],[Klasifikacija]],Tabela_glavno[Klasifikacija],0))</f>
        <v>NE</v>
      </c>
      <c r="H264" s="1" t="str">
        <f>IFERROR(INDEX(Tabela_FAW_aktivne[Klasifikacija],MATCH(Tabela_kontrola_FAW_aktivne[[#This Row],[Klasifikacija]],Tabela_FAW_aktivne[Klasifikacija],0)),"NE")</f>
        <v>NE</v>
      </c>
    </row>
    <row r="265" spans="1:8" ht="30" customHeight="1" x14ac:dyDescent="0.25">
      <c r="A265" t="s">
        <v>50</v>
      </c>
      <c r="B265" t="str">
        <f>INDEX(Tabela_seznam_klasifikacij[Naziv odpadka],MATCH(Tabela_kontrola_FAW_aktivne[[#This Row],[Klasifikacija]],Tabela_seznam_klasifikacij[Klasifikacijska številka],0))</f>
        <v>Odpadna praškasta sredstva za površinsko zaščito</v>
      </c>
      <c r="C265" t="str">
        <f>IFERROR(INDEX(Tabela_FAW[NAZIV2],MATCH(Tabela_kontrola_FAW_aktivne[[#This Row],[Klasifikacija]],Tabela_FAW[Klasifikacija],0)),"NE")</f>
        <v>M1 NI ADR / Surovina</v>
      </c>
      <c r="D265" t="str">
        <f>LEFT(INDEX(Tabela_glavno[Dovoljen prevzem],MATCH(Tabela_kontrola_FAW_aktivne[[#This Row],[Klasifikacija]],Tabela_glavno[Klasifikacija],0)),2)</f>
        <v>DA</v>
      </c>
      <c r="E265" t="str">
        <f>INDEX(Tabela_glavno[Odstranjevanje],MATCH(Tabela_kontrola_FAW_aktivne[[#This Row],[Klasifikacija]],Tabela_glavno[Klasifikacija],0))</f>
        <v>Kemis, Ekologija</v>
      </c>
      <c r="F265" s="1" t="str">
        <f>_xlfn.TEXTJOIN(" - ",TRUE,INDEX(Tabela_glavno[Mešanica 19 02 04*],MATCH(Tabela_kontrola_FAW_aktivne[[#This Row],[Klasifikacija]],Tabela_glavno[Klasifikacija],0)),INDEX(Tabela_glavno[Izvoz 19 02 04*],MATCH(Tabela_kontrola_FAW_aktivne[[#This Row],[Klasifikacija]],Tabela_glavno[Klasifikacija],0)))</f>
        <v>DA</v>
      </c>
      <c r="G265" s="1" t="str">
        <f>INDEX(Tabela_glavno[Mešanica 19 02 08*],MATCH(Tabela_kontrola_FAW_aktivne[[#This Row],[Klasifikacija]],Tabela_glavno[Klasifikacija],0))</f>
        <v>NE</v>
      </c>
      <c r="H265" s="1" t="str">
        <f>IFERROR(INDEX(Tabela_FAW_aktivne[Klasifikacija],MATCH(Tabela_kontrola_FAW_aktivne[[#This Row],[Klasifikacija]],Tabela_FAW_aktivne[Klasifikacija],0)),"NE")</f>
        <v>08 02 01</v>
      </c>
    </row>
    <row r="266" spans="1:8" hidden="1" x14ac:dyDescent="0.25">
      <c r="A266" t="s">
        <v>51</v>
      </c>
      <c r="B266" t="str">
        <f>INDEX(Tabela_seznam_klasifikacij[Naziv odpadka],MATCH(Tabela_kontrola_FAW_aktivne[[#This Row],[Klasifikacija]],Tabela_seznam_klasifikacij[Klasifikacijska številka],0))</f>
        <v>Vodni mulji, ki vsebujejo keramične materiale</v>
      </c>
      <c r="C266" t="str">
        <f>IFERROR(INDEX(Tabela_FAW[NAZIV2],MATCH(Tabela_kontrola_FAW_aktivne[[#This Row],[Klasifikacija]],Tabela_FAW[Klasifikacija],0)),"NE")</f>
        <v>NE</v>
      </c>
      <c r="D266" t="str">
        <f>LEFT(INDEX(Tabela_glavno[Dovoljen prevzem],MATCH(Tabela_kontrola_FAW_aktivne[[#This Row],[Klasifikacija]],Tabela_glavno[Klasifikacija],0)),2)</f>
        <v>DA</v>
      </c>
      <c r="E266" t="str">
        <f>INDEX(Tabela_glavno[Odstranjevanje],MATCH(Tabela_kontrola_FAW_aktivne[[#This Row],[Klasifikacija]],Tabela_glavno[Klasifikacija],0))</f>
        <v/>
      </c>
      <c r="F266" s="1" t="str">
        <f>_xlfn.TEXTJOIN(" - ",TRUE,INDEX(Tabela_glavno[Mešanica 19 02 04*],MATCH(Tabela_kontrola_FAW_aktivne[[#This Row],[Klasifikacija]],Tabela_glavno[Klasifikacija],0)),INDEX(Tabela_glavno[Izvoz 19 02 04*],MATCH(Tabela_kontrola_FAW_aktivne[[#This Row],[Klasifikacija]],Tabela_glavno[Klasifikacija],0)))</f>
        <v>DA</v>
      </c>
      <c r="G266" s="1" t="str">
        <f>INDEX(Tabela_glavno[Mešanica 19 02 08*],MATCH(Tabela_kontrola_FAW_aktivne[[#This Row],[Klasifikacija]],Tabela_glavno[Klasifikacija],0))</f>
        <v>NE</v>
      </c>
      <c r="H266" s="1" t="str">
        <f>IFERROR(INDEX(Tabela_FAW_aktivne[Klasifikacija],MATCH(Tabela_kontrola_FAW_aktivne[[#This Row],[Klasifikacija]],Tabela_FAW_aktivne[Klasifikacija],0)),"NE")</f>
        <v>NE</v>
      </c>
    </row>
    <row r="267" spans="1:8" hidden="1" x14ac:dyDescent="0.25">
      <c r="A267" t="s">
        <v>434</v>
      </c>
      <c r="B267" t="str">
        <f>INDEX(Tabela_seznam_klasifikacij[Naziv odpadka],MATCH(Tabela_kontrola_FAW_aktivne[[#This Row],[Klasifikacija]],Tabela_seznam_klasifikacij[Klasifikacijska številka],0))</f>
        <v>Vodne suspenzije, ki vsebujejo keramične materiale</v>
      </c>
      <c r="C267" t="str">
        <f>IFERROR(INDEX(Tabela_FAW[NAZIV2],MATCH(Tabela_kontrola_FAW_aktivne[[#This Row],[Klasifikacija]],Tabela_FAW[Klasifikacija],0)),"NE")</f>
        <v>NE</v>
      </c>
      <c r="D267" t="str">
        <f>LEFT(INDEX(Tabela_glavno[Dovoljen prevzem],MATCH(Tabela_kontrola_FAW_aktivne[[#This Row],[Klasifikacija]],Tabela_glavno[Klasifikacija],0)),2)</f>
        <v>DA</v>
      </c>
      <c r="E267" t="str">
        <f>INDEX(Tabela_glavno[Odstranjevanje],MATCH(Tabela_kontrola_FAW_aktivne[[#This Row],[Klasifikacija]],Tabela_glavno[Klasifikacija],0))</f>
        <v/>
      </c>
      <c r="F267" s="1" t="str">
        <f>_xlfn.TEXTJOIN(" - ",TRUE,INDEX(Tabela_glavno[Mešanica 19 02 04*],MATCH(Tabela_kontrola_FAW_aktivne[[#This Row],[Klasifikacija]],Tabela_glavno[Klasifikacija],0)),INDEX(Tabela_glavno[Izvoz 19 02 04*],MATCH(Tabela_kontrola_FAW_aktivne[[#This Row],[Klasifikacija]],Tabela_glavno[Klasifikacija],0)))</f>
        <v>NE</v>
      </c>
      <c r="G267" s="1" t="str">
        <f>INDEX(Tabela_glavno[Mešanica 19 02 08*],MATCH(Tabela_kontrola_FAW_aktivne[[#This Row],[Klasifikacija]],Tabela_glavno[Klasifikacija],0))</f>
        <v>NE</v>
      </c>
      <c r="H267" s="1" t="str">
        <f>IFERROR(INDEX(Tabela_FAW_aktivne[Klasifikacija],MATCH(Tabela_kontrola_FAW_aktivne[[#This Row],[Klasifikacija]],Tabela_FAW_aktivne[Klasifikacija],0)),"NE")</f>
        <v>NE</v>
      </c>
    </row>
    <row r="268" spans="1:8" hidden="1" x14ac:dyDescent="0.25">
      <c r="A268" t="s">
        <v>435</v>
      </c>
      <c r="B268" t="str">
        <f>INDEX(Tabela_seznam_klasifikacij[Naziv odpadka],MATCH(Tabela_kontrola_FAW_aktivne[[#This Row],[Klasifikacija]],Tabela_seznam_klasifikacij[Klasifikacijska številka],0))</f>
        <v>Drugi tovrstni odpadki</v>
      </c>
      <c r="C268" t="str">
        <f>IFERROR(INDEX(Tabela_FAW[NAZIV2],MATCH(Tabela_kontrola_FAW_aktivne[[#This Row],[Klasifikacija]],Tabela_FAW[Klasifikacija],0)),"NE")</f>
        <v>NE</v>
      </c>
      <c r="D268" t="str">
        <f>LEFT(INDEX(Tabela_glavno[Dovoljen prevzem],MATCH(Tabela_kontrola_FAW_aktivne[[#This Row],[Klasifikacija]],Tabela_glavno[Klasifikacija],0)),2)</f>
        <v>DA</v>
      </c>
      <c r="E268" t="str">
        <f>INDEX(Tabela_glavno[Odstranjevanje],MATCH(Tabela_kontrola_FAW_aktivne[[#This Row],[Klasifikacija]],Tabela_glavno[Klasifikacija],0))</f>
        <v/>
      </c>
      <c r="F268" s="1" t="str">
        <f>_xlfn.TEXTJOIN(" - ",TRUE,INDEX(Tabela_glavno[Mešanica 19 02 04*],MATCH(Tabela_kontrola_FAW_aktivne[[#This Row],[Klasifikacija]],Tabela_glavno[Klasifikacija],0)),INDEX(Tabela_glavno[Izvoz 19 02 04*],MATCH(Tabela_kontrola_FAW_aktivne[[#This Row],[Klasifikacija]],Tabela_glavno[Klasifikacija],0)))</f>
        <v>NE</v>
      </c>
      <c r="G268" s="1" t="str">
        <f>INDEX(Tabela_glavno[Mešanica 19 02 08*],MATCH(Tabela_kontrola_FAW_aktivne[[#This Row],[Klasifikacija]],Tabela_glavno[Klasifikacija],0))</f>
        <v>NE</v>
      </c>
      <c r="H268" s="1" t="str">
        <f>IFERROR(INDEX(Tabela_FAW_aktivne[Klasifikacija],MATCH(Tabela_kontrola_FAW_aktivne[[#This Row],[Klasifikacija]],Tabela_FAW_aktivne[Klasifikacija],0)),"NE")</f>
        <v>NE</v>
      </c>
    </row>
    <row r="269" spans="1:8" ht="30" customHeight="1" x14ac:dyDescent="0.25">
      <c r="A269" t="s">
        <v>52</v>
      </c>
      <c r="B269" t="str">
        <f>INDEX(Tabela_seznam_klasifikacij[Naziv odpadka],MATCH(Tabela_kontrola_FAW_aktivne[[#This Row],[Klasifikacija]],Tabela_seznam_klasifikacij[Klasifikacijska številka],0))</f>
        <v>Vodni mulji, ki vsebujejo tiskarske barve</v>
      </c>
      <c r="C269" t="str">
        <f>IFERROR(INDEX(Tabela_FAW[NAZIV2],MATCH(Tabela_kontrola_FAW_aktivne[[#This Row],[Klasifikacija]],Tabela_FAW[Klasifikacija],0)),"NE")</f>
        <v>M1 ADR: UN 3077, r.9 / Kemis, Pinus</v>
      </c>
      <c r="D269" t="str">
        <f>LEFT(INDEX(Tabela_glavno[Dovoljen prevzem],MATCH(Tabela_kontrola_FAW_aktivne[[#This Row],[Klasifikacija]],Tabela_glavno[Klasifikacija],0)),2)</f>
        <v>DA</v>
      </c>
      <c r="E269" t="str">
        <f>INDEX(Tabela_glavno[Odstranjevanje],MATCH(Tabela_kontrola_FAW_aktivne[[#This Row],[Klasifikacija]],Tabela_glavno[Klasifikacija],0))</f>
        <v/>
      </c>
      <c r="F269" s="1" t="str">
        <f>_xlfn.TEXTJOIN(" - ",TRUE,INDEX(Tabela_glavno[Mešanica 19 02 04*],MATCH(Tabela_kontrola_FAW_aktivne[[#This Row],[Klasifikacija]],Tabela_glavno[Klasifikacija],0)),INDEX(Tabela_glavno[Izvoz 19 02 04*],MATCH(Tabela_kontrola_FAW_aktivne[[#This Row],[Klasifikacija]],Tabela_glavno[Klasifikacija],0)))</f>
        <v>DA</v>
      </c>
      <c r="G269" s="1" t="str">
        <f>INDEX(Tabela_glavno[Mešanica 19 02 08*],MATCH(Tabela_kontrola_FAW_aktivne[[#This Row],[Klasifikacija]],Tabela_glavno[Klasifikacija],0))</f>
        <v>NE</v>
      </c>
      <c r="H269" s="1" t="str">
        <f>IFERROR(INDEX(Tabela_FAW_aktivne[Klasifikacija],MATCH(Tabela_kontrola_FAW_aktivne[[#This Row],[Klasifikacija]],Tabela_FAW_aktivne[Klasifikacija],0)),"NE")</f>
        <v>08 03 07</v>
      </c>
    </row>
    <row r="270" spans="1:8" hidden="1" x14ac:dyDescent="0.25">
      <c r="A270" t="s">
        <v>53</v>
      </c>
      <c r="B270" t="str">
        <f>INDEX(Tabela_seznam_klasifikacij[Naziv odpadka],MATCH(Tabela_kontrola_FAW_aktivne[[#This Row],[Klasifikacija]],Tabela_seznam_klasifikacij[Klasifikacijska številka],0))</f>
        <v>Odpadne vodne raztopine, ki vsebujejo tiskarske barve</v>
      </c>
      <c r="C270" t="str">
        <f>IFERROR(INDEX(Tabela_FAW[NAZIV2],MATCH(Tabela_kontrola_FAW_aktivne[[#This Row],[Klasifikacija]],Tabela_FAW[Klasifikacija],0)),"NE")</f>
        <v>M1 / Kemis</v>
      </c>
      <c r="D270" t="str">
        <f>LEFT(INDEX(Tabela_glavno[Dovoljen prevzem],MATCH(Tabela_kontrola_FAW_aktivne[[#This Row],[Klasifikacija]],Tabela_glavno[Klasifikacija],0)),2)</f>
        <v>DA</v>
      </c>
      <c r="E270" t="str">
        <f>INDEX(Tabela_glavno[Odstranjevanje],MATCH(Tabela_kontrola_FAW_aktivne[[#This Row],[Klasifikacija]],Tabela_glavno[Klasifikacija],0))</f>
        <v/>
      </c>
      <c r="F270" s="1" t="str">
        <f>_xlfn.TEXTJOIN(" - ",TRUE,INDEX(Tabela_glavno[Mešanica 19 02 04*],MATCH(Tabela_kontrola_FAW_aktivne[[#This Row],[Klasifikacija]],Tabela_glavno[Klasifikacija],0)),INDEX(Tabela_glavno[Izvoz 19 02 04*],MATCH(Tabela_kontrola_FAW_aktivne[[#This Row],[Klasifikacija]],Tabela_glavno[Klasifikacija],0)))</f>
        <v>NE</v>
      </c>
      <c r="G270" s="1" t="str">
        <f>INDEX(Tabela_glavno[Mešanica 19 02 08*],MATCH(Tabela_kontrola_FAW_aktivne[[#This Row],[Klasifikacija]],Tabela_glavno[Klasifikacija],0))</f>
        <v>DA</v>
      </c>
      <c r="H270" s="1" t="str">
        <f>IFERROR(INDEX(Tabela_FAW_aktivne[Klasifikacija],MATCH(Tabela_kontrola_FAW_aktivne[[#This Row],[Klasifikacija]],Tabela_FAW_aktivne[Klasifikacija],0)),"NE")</f>
        <v>NE</v>
      </c>
    </row>
    <row r="271" spans="1:8" ht="30" customHeight="1" x14ac:dyDescent="0.25">
      <c r="A271" t="s">
        <v>54</v>
      </c>
      <c r="B271" t="str">
        <f>INDEX(Tabela_seznam_klasifikacij[Naziv odpadka],MATCH(Tabela_kontrola_FAW_aktivne[[#This Row],[Klasifikacija]],Tabela_seznam_klasifikacij[Klasifikacijska številka],0))</f>
        <v>Odpadne tiskarske barve, ki vsebujejo nevarne snovi</v>
      </c>
      <c r="C271" t="str">
        <f>IFERROR(INDEX(Tabela_FAW[NAZIV2],MATCH(Tabela_kontrola_FAW_aktivne[[#This Row],[Klasifikacija]],Tabela_FAW[Klasifikacija],0)),"NE")</f>
        <v>M1, M2 ADR: UN 3082, r.9 / Kemis</v>
      </c>
      <c r="D271" t="str">
        <f>LEFT(INDEX(Tabela_glavno[Dovoljen prevzem],MATCH(Tabela_kontrola_FAW_aktivne[[#This Row],[Klasifikacija]],Tabela_glavno[Klasifikacija],0)),2)</f>
        <v>DA</v>
      </c>
      <c r="E271" t="str">
        <f>INDEX(Tabela_glavno[Odstranjevanje],MATCH(Tabela_kontrola_FAW_aktivne[[#This Row],[Klasifikacija]],Tabela_glavno[Klasifikacija],0))</f>
        <v/>
      </c>
      <c r="F271"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271" s="1" t="str">
        <f>INDEX(Tabela_glavno[Mešanica 19 02 08*],MATCH(Tabela_kontrola_FAW_aktivne[[#This Row],[Klasifikacija]],Tabela_glavno[Klasifikacija],0))</f>
        <v>DA</v>
      </c>
      <c r="H271" s="1" t="str">
        <f>IFERROR(INDEX(Tabela_FAW_aktivne[Klasifikacija],MATCH(Tabela_kontrola_FAW_aktivne[[#This Row],[Klasifikacija]],Tabela_FAW_aktivne[Klasifikacija],0)),"NE")</f>
        <v>08 03 12*</v>
      </c>
    </row>
    <row r="272" spans="1:8" hidden="1" x14ac:dyDescent="0.25">
      <c r="A272" t="s">
        <v>159</v>
      </c>
      <c r="B272" t="str">
        <f>INDEX(Tabela_seznam_klasifikacij[Naziv odpadka],MATCH(Tabela_kontrola_FAW_aktivne[[#This Row],[Klasifikacija]],Tabela_seznam_klasifikacij[Klasifikacijska številka],0))</f>
        <v>Odpadne tiskarske barve, ki niso navedene pod 08 03 12</v>
      </c>
      <c r="C272" t="str">
        <f>IFERROR(INDEX(Tabela_FAW[NAZIV2],MATCH(Tabela_kontrola_FAW_aktivne[[#This Row],[Klasifikacija]],Tabela_FAW[Klasifikacija],0)),"NE")</f>
        <v>M2, NI ADR</v>
      </c>
      <c r="D272" t="str">
        <f>LEFT(INDEX(Tabela_glavno[Dovoljen prevzem],MATCH(Tabela_kontrola_FAW_aktivne[[#This Row],[Klasifikacija]],Tabela_glavno[Klasifikacija],0)),2)</f>
        <v>DA</v>
      </c>
      <c r="E272" t="str">
        <f>INDEX(Tabela_glavno[Odstranjevanje],MATCH(Tabela_kontrola_FAW_aktivne[[#This Row],[Klasifikacija]],Tabela_glavno[Klasifikacija],0))</f>
        <v/>
      </c>
      <c r="F272" s="1" t="str">
        <f>_xlfn.TEXTJOIN(" - ",TRUE,INDEX(Tabela_glavno[Mešanica 19 02 04*],MATCH(Tabela_kontrola_FAW_aktivne[[#This Row],[Klasifikacija]],Tabela_glavno[Klasifikacija],0)),INDEX(Tabela_glavno[Izvoz 19 02 04*],MATCH(Tabela_kontrola_FAW_aktivne[[#This Row],[Klasifikacija]],Tabela_glavno[Klasifikacija],0)))</f>
        <v>NE</v>
      </c>
      <c r="G272" s="1" t="str">
        <f>INDEX(Tabela_glavno[Mešanica 19 02 08*],MATCH(Tabela_kontrola_FAW_aktivne[[#This Row],[Klasifikacija]],Tabela_glavno[Klasifikacija],0))</f>
        <v>DA</v>
      </c>
      <c r="H272" s="1" t="str">
        <f>IFERROR(INDEX(Tabela_FAW_aktivne[Klasifikacija],MATCH(Tabela_kontrola_FAW_aktivne[[#This Row],[Klasifikacija]],Tabela_FAW_aktivne[Klasifikacija],0)),"NE")</f>
        <v>NE</v>
      </c>
    </row>
    <row r="273" spans="1:8" ht="30" customHeight="1" x14ac:dyDescent="0.25">
      <c r="A273" t="s">
        <v>55</v>
      </c>
      <c r="B273" t="str">
        <f>INDEX(Tabela_seznam_klasifikacij[Naziv odpadka],MATCH(Tabela_kontrola_FAW_aktivne[[#This Row],[Klasifikacija]],Tabela_seznam_klasifikacij[Klasifikacijska številka],0))</f>
        <v>Mulji tiskarskih barv, ki vsebujejo nevarne snovi</v>
      </c>
      <c r="C273" t="str">
        <f>IFERROR(INDEX(Tabela_FAW[NAZIV2],MATCH(Tabela_kontrola_FAW_aktivne[[#This Row],[Klasifikacija]],Tabela_FAW[Klasifikacija],0)),"NE")</f>
        <v>M1 / Izvoz AVG</v>
      </c>
      <c r="D273" t="str">
        <f>LEFT(INDEX(Tabela_glavno[Dovoljen prevzem],MATCH(Tabela_kontrola_FAW_aktivne[[#This Row],[Klasifikacija]],Tabela_glavno[Klasifikacija],0)),2)</f>
        <v>DA</v>
      </c>
      <c r="E273" t="str">
        <f>INDEX(Tabela_glavno[Odstranjevanje],MATCH(Tabela_kontrola_FAW_aktivne[[#This Row],[Klasifikacija]],Tabela_glavno[Klasifikacija],0))</f>
        <v/>
      </c>
      <c r="F273" s="1" t="str">
        <f>_xlfn.TEXTJOIN(" - ",TRUE,INDEX(Tabela_glavno[Mešanica 19 02 04*],MATCH(Tabela_kontrola_FAW_aktivne[[#This Row],[Klasifikacija]],Tabela_glavno[Klasifikacija],0)),INDEX(Tabela_glavno[Izvoz 19 02 04*],MATCH(Tabela_kontrola_FAW_aktivne[[#This Row],[Klasifikacija]],Tabela_glavno[Klasifikacija],0)))</f>
        <v>DA - AVG</v>
      </c>
      <c r="G273" s="1" t="str">
        <f>INDEX(Tabela_glavno[Mešanica 19 02 08*],MATCH(Tabela_kontrola_FAW_aktivne[[#This Row],[Klasifikacija]],Tabela_glavno[Klasifikacija],0))</f>
        <v>NE</v>
      </c>
      <c r="H273" s="1" t="str">
        <f>IFERROR(INDEX(Tabela_FAW_aktivne[Klasifikacija],MATCH(Tabela_kontrola_FAW_aktivne[[#This Row],[Klasifikacija]],Tabela_FAW_aktivne[Klasifikacija],0)),"NE")</f>
        <v>08 03 14*</v>
      </c>
    </row>
    <row r="274" spans="1:8" hidden="1" x14ac:dyDescent="0.25">
      <c r="A274" t="s">
        <v>442</v>
      </c>
      <c r="B274" t="str">
        <f>INDEX(Tabela_seznam_klasifikacij[Naziv odpadka],MATCH(Tabela_kontrola_FAW_aktivne[[#This Row],[Klasifikacija]],Tabela_seznam_klasifikacij[Klasifikacijska številka],0))</f>
        <v>Mulji tiskarskih barv, ki niso navedeni pod 08 03 14</v>
      </c>
      <c r="C274" t="str">
        <f>IFERROR(INDEX(Tabela_FAW[NAZIV2],MATCH(Tabela_kontrola_FAW_aktivne[[#This Row],[Klasifikacija]],Tabela_FAW[Klasifikacija],0)),"NE")</f>
        <v>NE</v>
      </c>
      <c r="D274" t="str">
        <f>LEFT(INDEX(Tabela_glavno[Dovoljen prevzem],MATCH(Tabela_kontrola_FAW_aktivne[[#This Row],[Klasifikacija]],Tabela_glavno[Klasifikacija],0)),2)</f>
        <v>DA</v>
      </c>
      <c r="E274" t="str">
        <f>INDEX(Tabela_glavno[Odstranjevanje],MATCH(Tabela_kontrola_FAW_aktivne[[#This Row],[Klasifikacija]],Tabela_glavno[Klasifikacija],0))</f>
        <v/>
      </c>
      <c r="F274" s="1" t="str">
        <f>_xlfn.TEXTJOIN(" - ",TRUE,INDEX(Tabela_glavno[Mešanica 19 02 04*],MATCH(Tabela_kontrola_FAW_aktivne[[#This Row],[Klasifikacija]],Tabela_glavno[Klasifikacija],0)),INDEX(Tabela_glavno[Izvoz 19 02 04*],MATCH(Tabela_kontrola_FAW_aktivne[[#This Row],[Klasifikacija]],Tabela_glavno[Klasifikacija],0)))</f>
        <v>NE</v>
      </c>
      <c r="G274" s="1" t="str">
        <f>INDEX(Tabela_glavno[Mešanica 19 02 08*],MATCH(Tabela_kontrola_FAW_aktivne[[#This Row],[Klasifikacija]],Tabela_glavno[Klasifikacija],0))</f>
        <v>NE</v>
      </c>
      <c r="H274" s="1" t="str">
        <f>IFERROR(INDEX(Tabela_FAW_aktivne[Klasifikacija],MATCH(Tabela_kontrola_FAW_aktivne[[#This Row],[Klasifikacija]],Tabela_FAW_aktivne[Klasifikacija],0)),"NE")</f>
        <v>NE</v>
      </c>
    </row>
    <row r="275" spans="1:8" hidden="1" x14ac:dyDescent="0.25">
      <c r="A275" t="s">
        <v>160</v>
      </c>
      <c r="B275" t="str">
        <f>INDEX(Tabela_seznam_klasifikacij[Naziv odpadka],MATCH(Tabela_kontrola_FAW_aktivne[[#This Row],[Klasifikacija]],Tabela_seznam_klasifikacij[Klasifikacijska številka],0))</f>
        <v>Odpadne raztopine za jedkanje</v>
      </c>
      <c r="C275" t="str">
        <f>IFERROR(INDEX(Tabela_FAW[NAZIV2],MATCH(Tabela_kontrola_FAW_aktivne[[#This Row],[Klasifikacija]],Tabela_FAW[Klasifikacija],0)),"NE")</f>
        <v>M2</v>
      </c>
      <c r="D275" t="str">
        <f>LEFT(INDEX(Tabela_glavno[Dovoljen prevzem],MATCH(Tabela_kontrola_FAW_aktivne[[#This Row],[Klasifikacija]],Tabela_glavno[Klasifikacija],0)),2)</f>
        <v>DA</v>
      </c>
      <c r="E275" t="str">
        <f>INDEX(Tabela_glavno[Odstranjevanje],MATCH(Tabela_kontrola_FAW_aktivne[[#This Row],[Klasifikacija]],Tabela_glavno[Klasifikacija],0))</f>
        <v/>
      </c>
      <c r="F275" s="1" t="str">
        <f>_xlfn.TEXTJOIN(" - ",TRUE,INDEX(Tabela_glavno[Mešanica 19 02 04*],MATCH(Tabela_kontrola_FAW_aktivne[[#This Row],[Klasifikacija]],Tabela_glavno[Klasifikacija],0)),INDEX(Tabela_glavno[Izvoz 19 02 04*],MATCH(Tabela_kontrola_FAW_aktivne[[#This Row],[Klasifikacija]],Tabela_glavno[Klasifikacija],0)))</f>
        <v>NE</v>
      </c>
      <c r="G275" s="1" t="str">
        <f>INDEX(Tabela_glavno[Mešanica 19 02 08*],MATCH(Tabela_kontrola_FAW_aktivne[[#This Row],[Klasifikacija]],Tabela_glavno[Klasifikacija],0))</f>
        <v>DA</v>
      </c>
      <c r="H275" s="1" t="str">
        <f>IFERROR(INDEX(Tabela_FAW_aktivne[Klasifikacija],MATCH(Tabela_kontrola_FAW_aktivne[[#This Row],[Klasifikacija]],Tabela_FAW_aktivne[Klasifikacija],0)),"NE")</f>
        <v>NE</v>
      </c>
    </row>
    <row r="276" spans="1:8" ht="30" customHeight="1" x14ac:dyDescent="0.25">
      <c r="A276" t="s">
        <v>56</v>
      </c>
      <c r="B276" t="str">
        <f>INDEX(Tabela_seznam_klasifikacij[Naziv odpadka],MATCH(Tabela_kontrola_FAW_aktivne[[#This Row],[Klasifikacija]],Tabela_seznam_klasifikacij[Klasifikacijska številka],0))</f>
        <v>Odpadni tiskarski tonerji, ki vsebujejo nevarne snovi</v>
      </c>
      <c r="C276" t="str">
        <f>IFERROR(INDEX(Tabela_FAW[NAZIV2],MATCH(Tabela_kontrola_FAW_aktivne[[#This Row],[Klasifikacija]],Tabela_FAW[Klasifikacija],0)),"NE")</f>
        <v>M1 NI ADR / ???</v>
      </c>
      <c r="D276" t="str">
        <f>LEFT(INDEX(Tabela_glavno[Dovoljen prevzem],MATCH(Tabela_kontrola_FAW_aktivne[[#This Row],[Klasifikacija]],Tabela_glavno[Klasifikacija],0)),2)</f>
        <v>DA</v>
      </c>
      <c r="E276" t="str">
        <f>INDEX(Tabela_glavno[Odstranjevanje],MATCH(Tabela_kontrola_FAW_aktivne[[#This Row],[Klasifikacija]],Tabela_glavno[Klasifikacija],0))</f>
        <v/>
      </c>
      <c r="F276"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276" s="1" t="str">
        <f>INDEX(Tabela_glavno[Mešanica 19 02 08*],MATCH(Tabela_kontrola_FAW_aktivne[[#This Row],[Klasifikacija]],Tabela_glavno[Klasifikacija],0))</f>
        <v>NE</v>
      </c>
      <c r="H276" s="1" t="str">
        <f>IFERROR(INDEX(Tabela_FAW_aktivne[Klasifikacija],MATCH(Tabela_kontrola_FAW_aktivne[[#This Row],[Klasifikacija]],Tabela_FAW_aktivne[Klasifikacija],0)),"NE")</f>
        <v>08 03 17*</v>
      </c>
    </row>
    <row r="277" spans="1:8" ht="30" customHeight="1" x14ac:dyDescent="0.25">
      <c r="A277" t="s">
        <v>191</v>
      </c>
      <c r="B277" t="str">
        <f>INDEX(Tabela_seznam_klasifikacij[Naziv odpadka],MATCH(Tabela_kontrola_FAW_aktivne[[#This Row],[Klasifikacija]],Tabela_seznam_klasifikacij[Klasifikacijska številka],0))</f>
        <v>Odpadni tiskarski tonerji, ki niso navedeni pod 08 03 17</v>
      </c>
      <c r="C277" t="str">
        <f>IFERROR(INDEX(Tabela_FAW[NAZIV2],MATCH(Tabela_kontrola_FAW_aktivne[[#This Row],[Klasifikacija]],Tabela_FAW[Klasifikacija],0)),"NE")</f>
        <v>NI ADR /</v>
      </c>
      <c r="D277" t="str">
        <f>LEFT(INDEX(Tabela_glavno[Dovoljen prevzem],MATCH(Tabela_kontrola_FAW_aktivne[[#This Row],[Klasifikacija]],Tabela_glavno[Klasifikacija],0)),2)</f>
        <v>DA</v>
      </c>
      <c r="E277" t="str">
        <f>INDEX(Tabela_glavno[Odstranjevanje],MATCH(Tabela_kontrola_FAW_aktivne[[#This Row],[Klasifikacija]],Tabela_glavno[Klasifikacija],0))</f>
        <v>PUP, SM</v>
      </c>
      <c r="F277" s="1" t="str">
        <f>_xlfn.TEXTJOIN(" - ",TRUE,INDEX(Tabela_glavno[Mešanica 19 02 04*],MATCH(Tabela_kontrola_FAW_aktivne[[#This Row],[Klasifikacija]],Tabela_glavno[Klasifikacija],0)),INDEX(Tabela_glavno[Izvoz 19 02 04*],MATCH(Tabela_kontrola_FAW_aktivne[[#This Row],[Klasifikacija]],Tabela_glavno[Klasifikacija],0)))</f>
        <v>DA</v>
      </c>
      <c r="G277" s="1" t="str">
        <f>INDEX(Tabela_glavno[Mešanica 19 02 08*],MATCH(Tabela_kontrola_FAW_aktivne[[#This Row],[Klasifikacija]],Tabela_glavno[Klasifikacija],0))</f>
        <v>NE</v>
      </c>
      <c r="H277" s="1" t="str">
        <f>IFERROR(INDEX(Tabela_FAW_aktivne[Klasifikacija],MATCH(Tabela_kontrola_FAW_aktivne[[#This Row],[Klasifikacija]],Tabela_FAW_aktivne[Klasifikacija],0)),"NE")</f>
        <v>08 03 18</v>
      </c>
    </row>
    <row r="278" spans="1:8" hidden="1" x14ac:dyDescent="0.25">
      <c r="A278" t="s">
        <v>57</v>
      </c>
      <c r="B278" t="str">
        <f>INDEX(Tabela_seznam_klasifikacij[Naziv odpadka],MATCH(Tabela_kontrola_FAW_aktivne[[#This Row],[Klasifikacija]],Tabela_seznam_klasifikacij[Klasifikacijska številka],0))</f>
        <v>Razpršena olja</v>
      </c>
      <c r="C278" t="str">
        <f>IFERROR(INDEX(Tabela_FAW[NAZIV2],MATCH(Tabela_kontrola_FAW_aktivne[[#This Row],[Klasifikacija]],Tabela_FAW[Klasifikacija],0)),"NE")</f>
        <v>NE</v>
      </c>
      <c r="D278" t="str">
        <f>LEFT(INDEX(Tabela_glavno[Dovoljen prevzem],MATCH(Tabela_kontrola_FAW_aktivne[[#This Row],[Klasifikacija]],Tabela_glavno[Klasifikacija],0)),2)</f>
        <v>DA</v>
      </c>
      <c r="E278" t="str">
        <f>INDEX(Tabela_glavno[Odstranjevanje],MATCH(Tabela_kontrola_FAW_aktivne[[#This Row],[Klasifikacija]],Tabela_glavno[Klasifikacija],0))</f>
        <v/>
      </c>
      <c r="F278" s="1" t="str">
        <f>_xlfn.TEXTJOIN(" - ",TRUE,INDEX(Tabela_glavno[Mešanica 19 02 04*],MATCH(Tabela_kontrola_FAW_aktivne[[#This Row],[Klasifikacija]],Tabela_glavno[Klasifikacija],0)),INDEX(Tabela_glavno[Izvoz 19 02 04*],MATCH(Tabela_kontrola_FAW_aktivne[[#This Row],[Klasifikacija]],Tabela_glavno[Klasifikacija],0)))</f>
        <v>DA</v>
      </c>
      <c r="G278" s="1" t="str">
        <f>INDEX(Tabela_glavno[Mešanica 19 02 08*],MATCH(Tabela_kontrola_FAW_aktivne[[#This Row],[Klasifikacija]],Tabela_glavno[Klasifikacija],0))</f>
        <v>NE</v>
      </c>
      <c r="H278" s="1" t="str">
        <f>IFERROR(INDEX(Tabela_FAW_aktivne[Klasifikacija],MATCH(Tabela_kontrola_FAW_aktivne[[#This Row],[Klasifikacija]],Tabela_FAW_aktivne[Klasifikacija],0)),"NE")</f>
        <v>NE</v>
      </c>
    </row>
    <row r="279" spans="1:8" hidden="1" x14ac:dyDescent="0.25">
      <c r="A279" t="s">
        <v>58</v>
      </c>
      <c r="B279" t="str">
        <f>INDEX(Tabela_seznam_klasifikacij[Naziv odpadka],MATCH(Tabela_kontrola_FAW_aktivne[[#This Row],[Klasifikacija]],Tabela_seznam_klasifikacij[Klasifikacijska številka],0))</f>
        <v>Drugi tovrstni odpadki</v>
      </c>
      <c r="C279" t="str">
        <f>IFERROR(INDEX(Tabela_FAW[NAZIV2],MATCH(Tabela_kontrola_FAW_aktivne[[#This Row],[Klasifikacija]],Tabela_FAW[Klasifikacija],0)),"NE")</f>
        <v>M1 NI ADR / ???</v>
      </c>
      <c r="D279" t="str">
        <f>LEFT(INDEX(Tabela_glavno[Dovoljen prevzem],MATCH(Tabela_kontrola_FAW_aktivne[[#This Row],[Klasifikacija]],Tabela_glavno[Klasifikacija],0)),2)</f>
        <v>DA</v>
      </c>
      <c r="E279" t="str">
        <f>INDEX(Tabela_glavno[Odstranjevanje],MATCH(Tabela_kontrola_FAW_aktivne[[#This Row],[Klasifikacija]],Tabela_glavno[Klasifikacija],0))</f>
        <v/>
      </c>
      <c r="F279" s="1" t="str">
        <f>_xlfn.TEXTJOIN(" - ",TRUE,INDEX(Tabela_glavno[Mešanica 19 02 04*],MATCH(Tabela_kontrola_FAW_aktivne[[#This Row],[Klasifikacija]],Tabela_glavno[Klasifikacija],0)),INDEX(Tabela_glavno[Izvoz 19 02 04*],MATCH(Tabela_kontrola_FAW_aktivne[[#This Row],[Klasifikacija]],Tabela_glavno[Klasifikacija],0)))</f>
        <v>DA</v>
      </c>
      <c r="G279" s="1" t="str">
        <f>INDEX(Tabela_glavno[Mešanica 19 02 08*],MATCH(Tabela_kontrola_FAW_aktivne[[#This Row],[Klasifikacija]],Tabela_glavno[Klasifikacija],0))</f>
        <v>NE</v>
      </c>
      <c r="H279" s="1" t="str">
        <f>IFERROR(INDEX(Tabela_FAW_aktivne[Klasifikacija],MATCH(Tabela_kontrola_FAW_aktivne[[#This Row],[Klasifikacija]],Tabela_FAW_aktivne[Klasifikacija],0)),"NE")</f>
        <v>NE</v>
      </c>
    </row>
    <row r="280" spans="1:8" ht="30" customHeight="1" x14ac:dyDescent="0.25">
      <c r="A280" t="s">
        <v>59</v>
      </c>
      <c r="B280" t="str">
        <f>INDEX(Tabela_seznam_klasifikacij[Naziv odpadka],MATCH(Tabela_kontrola_FAW_aktivne[[#This Row],[Klasifikacija]],Tabela_seznam_klasifikacij[Klasifikacijska številka],0))</f>
        <v>Odpadna lepila in tesnilne mase, ki vsebujejo organska topila ali druge nevarne snovi</v>
      </c>
      <c r="C280" t="str">
        <f>IFERROR(INDEX(Tabela_FAW[NAZIV2],MATCH(Tabela_kontrola_FAW_aktivne[[#This Row],[Klasifikacija]],Tabela_FAW[Klasifikacija],0)),"NE")</f>
        <v>M1 ADR: DA-sproti pred prevzemom/ AVG</v>
      </c>
      <c r="D280" t="str">
        <f>LEFT(INDEX(Tabela_glavno[Dovoljen prevzem],MATCH(Tabela_kontrola_FAW_aktivne[[#This Row],[Klasifikacija]],Tabela_glavno[Klasifikacija],0)),2)</f>
        <v>DA</v>
      </c>
      <c r="E280" t="str">
        <f>INDEX(Tabela_glavno[Odstranjevanje],MATCH(Tabela_kontrola_FAW_aktivne[[#This Row],[Klasifikacija]],Tabela_glavno[Klasifikacija],0))</f>
        <v/>
      </c>
      <c r="F280"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280" s="1" t="str">
        <f>INDEX(Tabela_glavno[Mešanica 19 02 08*],MATCH(Tabela_kontrola_FAW_aktivne[[#This Row],[Klasifikacija]],Tabela_glavno[Klasifikacija],0))</f>
        <v>NE</v>
      </c>
      <c r="H280" s="1" t="str">
        <f>IFERROR(INDEX(Tabela_FAW_aktivne[Klasifikacija],MATCH(Tabela_kontrola_FAW_aktivne[[#This Row],[Klasifikacija]],Tabela_FAW_aktivne[Klasifikacija],0)),"NE")</f>
        <v>08 04 09*</v>
      </c>
    </row>
    <row r="281" spans="1:8" ht="30" customHeight="1" x14ac:dyDescent="0.25">
      <c r="A281" t="s">
        <v>60</v>
      </c>
      <c r="B281" t="str">
        <f>INDEX(Tabela_seznam_klasifikacij[Naziv odpadka],MATCH(Tabela_kontrola_FAW_aktivne[[#This Row],[Klasifikacija]],Tabela_seznam_klasifikacij[Klasifikacijska številka],0))</f>
        <v>Odpadna lepila in tesnilne mase, ki niso navedene pod 08 04 09</v>
      </c>
      <c r="C281" t="str">
        <f>IFERROR(INDEX(Tabela_FAW[NAZIV2],MATCH(Tabela_kontrola_FAW_aktivne[[#This Row],[Klasifikacija]],Tabela_FAW[Klasifikacija],0)),"NE")</f>
        <v>M1 NI ADR / Izvoz AVG</v>
      </c>
      <c r="D281" t="str">
        <f>LEFT(INDEX(Tabela_glavno[Dovoljen prevzem],MATCH(Tabela_kontrola_FAW_aktivne[[#This Row],[Klasifikacija]],Tabela_glavno[Klasifikacija],0)),2)</f>
        <v>DA</v>
      </c>
      <c r="E281" t="str">
        <f>INDEX(Tabela_glavno[Odstranjevanje],MATCH(Tabela_kontrola_FAW_aktivne[[#This Row],[Klasifikacija]],Tabela_glavno[Klasifikacija],0))</f>
        <v/>
      </c>
      <c r="F281" s="1" t="str">
        <f>_xlfn.TEXTJOIN(" - ",TRUE,INDEX(Tabela_glavno[Mešanica 19 02 04*],MATCH(Tabela_kontrola_FAW_aktivne[[#This Row],[Klasifikacija]],Tabela_glavno[Klasifikacija],0)),INDEX(Tabela_glavno[Izvoz 19 02 04*],MATCH(Tabela_kontrola_FAW_aktivne[[#This Row],[Klasifikacija]],Tabela_glavno[Klasifikacija],0)))</f>
        <v>DA - AVG</v>
      </c>
      <c r="G281" s="1" t="str">
        <f>INDEX(Tabela_glavno[Mešanica 19 02 08*],MATCH(Tabela_kontrola_FAW_aktivne[[#This Row],[Klasifikacija]],Tabela_glavno[Klasifikacija],0))</f>
        <v>NE</v>
      </c>
      <c r="H281" s="1" t="str">
        <f>IFERROR(INDEX(Tabela_FAW_aktivne[Klasifikacija],MATCH(Tabela_kontrola_FAW_aktivne[[#This Row],[Klasifikacija]],Tabela_FAW_aktivne[Klasifikacija],0)),"NE")</f>
        <v>08 04 10</v>
      </c>
    </row>
    <row r="282" spans="1:8" ht="30" customHeight="1" x14ac:dyDescent="0.25">
      <c r="A282" t="s">
        <v>61</v>
      </c>
      <c r="B282" t="str">
        <f>INDEX(Tabela_seznam_klasifikacij[Naziv odpadka],MATCH(Tabela_kontrola_FAW_aktivne[[#This Row],[Klasifikacija]],Tabela_seznam_klasifikacij[Klasifikacijska številka],0))</f>
        <v>Mulji lepil in tesnilnih mas, ki vsebujejo organska topila ali druge nevarne snovi</v>
      </c>
      <c r="C282" t="str">
        <f>IFERROR(INDEX(Tabela_FAW[NAZIV2],MATCH(Tabela_kontrola_FAW_aktivne[[#This Row],[Klasifikacija]],Tabela_FAW[Klasifikacija],0)),"NE")</f>
        <v>M1 ADR: DA-sproti pred prevzemom/Kemis</v>
      </c>
      <c r="D282" t="str">
        <f>LEFT(INDEX(Tabela_glavno[Dovoljen prevzem],MATCH(Tabela_kontrola_FAW_aktivne[[#This Row],[Klasifikacija]],Tabela_glavno[Klasifikacija],0)),2)</f>
        <v>DA</v>
      </c>
      <c r="E282" t="str">
        <f>INDEX(Tabela_glavno[Odstranjevanje],MATCH(Tabela_kontrola_FAW_aktivne[[#This Row],[Klasifikacija]],Tabela_glavno[Klasifikacija],0))</f>
        <v/>
      </c>
      <c r="F282" s="1" t="str">
        <f>_xlfn.TEXTJOIN(" - ",TRUE,INDEX(Tabela_glavno[Mešanica 19 02 04*],MATCH(Tabela_kontrola_FAW_aktivne[[#This Row],[Klasifikacija]],Tabela_glavno[Klasifikacija],0)),INDEX(Tabela_glavno[Izvoz 19 02 04*],MATCH(Tabela_kontrola_FAW_aktivne[[#This Row],[Klasifikacija]],Tabela_glavno[Klasifikacija],0)))</f>
        <v>DA - GSB, Wien Energie</v>
      </c>
      <c r="G282" s="1" t="str">
        <f>INDEX(Tabela_glavno[Mešanica 19 02 08*],MATCH(Tabela_kontrola_FAW_aktivne[[#This Row],[Klasifikacija]],Tabela_glavno[Klasifikacija],0))</f>
        <v>NE</v>
      </c>
      <c r="H282" s="1" t="str">
        <f>IFERROR(INDEX(Tabela_FAW_aktivne[Klasifikacija],MATCH(Tabela_kontrola_FAW_aktivne[[#This Row],[Klasifikacija]],Tabela_FAW_aktivne[Klasifikacija],0)),"NE")</f>
        <v>08 04 11*</v>
      </c>
    </row>
    <row r="283" spans="1:8" hidden="1" x14ac:dyDescent="0.25">
      <c r="A283" t="s">
        <v>62</v>
      </c>
      <c r="B283" t="str">
        <f>INDEX(Tabela_seznam_klasifikacij[Naziv odpadka],MATCH(Tabela_kontrola_FAW_aktivne[[#This Row],[Klasifikacija]],Tabela_seznam_klasifikacij[Klasifikacijska številka],0))</f>
        <v>Mulji lepil in tesnilnih mas, ki niso navedeni pod 08 04 11</v>
      </c>
      <c r="C283" t="str">
        <f>IFERROR(INDEX(Tabela_FAW[NAZIV2],MATCH(Tabela_kontrola_FAW_aktivne[[#This Row],[Klasifikacija]],Tabela_FAW[Klasifikacija],0)),"NE")</f>
        <v>M1 / Izvoz AVG</v>
      </c>
      <c r="D283" t="str">
        <f>LEFT(INDEX(Tabela_glavno[Dovoljen prevzem],MATCH(Tabela_kontrola_FAW_aktivne[[#This Row],[Klasifikacija]],Tabela_glavno[Klasifikacija],0)),2)</f>
        <v>DA</v>
      </c>
      <c r="E283" t="str">
        <f>INDEX(Tabela_glavno[Odstranjevanje],MATCH(Tabela_kontrola_FAW_aktivne[[#This Row],[Klasifikacija]],Tabela_glavno[Klasifikacija],0))</f>
        <v/>
      </c>
      <c r="F283" s="1" t="str">
        <f>_xlfn.TEXTJOIN(" - ",TRUE,INDEX(Tabela_glavno[Mešanica 19 02 04*],MATCH(Tabela_kontrola_FAW_aktivne[[#This Row],[Klasifikacija]],Tabela_glavno[Klasifikacija],0)),INDEX(Tabela_glavno[Izvoz 19 02 04*],MATCH(Tabela_kontrola_FAW_aktivne[[#This Row],[Klasifikacija]],Tabela_glavno[Klasifikacija],0)))</f>
        <v>DA</v>
      </c>
      <c r="G283" s="1" t="str">
        <f>INDEX(Tabela_glavno[Mešanica 19 02 08*],MATCH(Tabela_kontrola_FAW_aktivne[[#This Row],[Klasifikacija]],Tabela_glavno[Klasifikacija],0))</f>
        <v>NE</v>
      </c>
      <c r="H283" s="1" t="str">
        <f>IFERROR(INDEX(Tabela_FAW_aktivne[Klasifikacija],MATCH(Tabela_kontrola_FAW_aktivne[[#This Row],[Klasifikacija]],Tabela_FAW_aktivne[Klasifikacija],0)),"NE")</f>
        <v>NE</v>
      </c>
    </row>
    <row r="284" spans="1:8" hidden="1" x14ac:dyDescent="0.25">
      <c r="A284" t="s">
        <v>63</v>
      </c>
      <c r="B284" t="str">
        <f>INDEX(Tabela_seznam_klasifikacij[Naziv odpadka],MATCH(Tabela_kontrola_FAW_aktivne[[#This Row],[Klasifikacija]],Tabela_seznam_klasifikacij[Klasifikacijska številka],0))</f>
        <v>Vodni mulji, ki vsebujejo lepila in tesnilne mase, ki vsebujejo organska topila ali druge nevarne snovi</v>
      </c>
      <c r="C284" t="str">
        <f>IFERROR(INDEX(Tabela_FAW[NAZIV2],MATCH(Tabela_kontrola_FAW_aktivne[[#This Row],[Klasifikacija]],Tabela_FAW[Klasifikacija],0)),"NE")</f>
        <v>M1</v>
      </c>
      <c r="D284" t="str">
        <f>LEFT(INDEX(Tabela_glavno[Dovoljen prevzem],MATCH(Tabela_kontrola_FAW_aktivne[[#This Row],[Klasifikacija]],Tabela_glavno[Klasifikacija],0)),2)</f>
        <v>DA</v>
      </c>
      <c r="E284" t="str">
        <f>INDEX(Tabela_glavno[Odstranjevanje],MATCH(Tabela_kontrola_FAW_aktivne[[#This Row],[Klasifikacija]],Tabela_glavno[Klasifikacija],0))</f>
        <v/>
      </c>
      <c r="F284" s="1" t="str">
        <f>_xlfn.TEXTJOIN(" - ",TRUE,INDEX(Tabela_glavno[Mešanica 19 02 04*],MATCH(Tabela_kontrola_FAW_aktivne[[#This Row],[Klasifikacija]],Tabela_glavno[Klasifikacija],0)),INDEX(Tabela_glavno[Izvoz 19 02 04*],MATCH(Tabela_kontrola_FAW_aktivne[[#This Row],[Klasifikacija]],Tabela_glavno[Klasifikacija],0)))</f>
        <v>DA</v>
      </c>
      <c r="G284" s="1" t="str">
        <f>INDEX(Tabela_glavno[Mešanica 19 02 08*],MATCH(Tabela_kontrola_FAW_aktivne[[#This Row],[Klasifikacija]],Tabela_glavno[Klasifikacija],0))</f>
        <v>NE</v>
      </c>
      <c r="H284" s="1" t="str">
        <f>IFERROR(INDEX(Tabela_FAW_aktivne[Klasifikacija],MATCH(Tabela_kontrola_FAW_aktivne[[#This Row],[Klasifikacija]],Tabela_FAW_aktivne[Klasifikacija],0)),"NE")</f>
        <v>NE</v>
      </c>
    </row>
    <row r="285" spans="1:8" hidden="1" x14ac:dyDescent="0.25">
      <c r="A285" t="s">
        <v>446</v>
      </c>
      <c r="B285" t="str">
        <f>INDEX(Tabela_seznam_klasifikacij[Naziv odpadka],MATCH(Tabela_kontrola_FAW_aktivne[[#This Row],[Klasifikacija]],Tabela_seznam_klasifikacij[Klasifikacijska številka],0))</f>
        <v>Vodni mulji, ki vsebujejo lepila ali tesnilne mase, ki niso navedeni pod 08 04 13</v>
      </c>
      <c r="C285" t="str">
        <f>IFERROR(INDEX(Tabela_FAW[NAZIV2],MATCH(Tabela_kontrola_FAW_aktivne[[#This Row],[Klasifikacija]],Tabela_FAW[Klasifikacija],0)),"NE")</f>
        <v>NI MEŠANJA</v>
      </c>
      <c r="D285" t="str">
        <f>LEFT(INDEX(Tabela_glavno[Dovoljen prevzem],MATCH(Tabela_kontrola_FAW_aktivne[[#This Row],[Klasifikacija]],Tabela_glavno[Klasifikacija],0)),2)</f>
        <v>DA</v>
      </c>
      <c r="E285" t="str">
        <f>INDEX(Tabela_glavno[Odstranjevanje],MATCH(Tabela_kontrola_FAW_aktivne[[#This Row],[Klasifikacija]],Tabela_glavno[Klasifikacija],0))</f>
        <v/>
      </c>
      <c r="F285" s="1" t="str">
        <f>_xlfn.TEXTJOIN(" - ",TRUE,INDEX(Tabela_glavno[Mešanica 19 02 04*],MATCH(Tabela_kontrola_FAW_aktivne[[#This Row],[Klasifikacija]],Tabela_glavno[Klasifikacija],0)),INDEX(Tabela_glavno[Izvoz 19 02 04*],MATCH(Tabela_kontrola_FAW_aktivne[[#This Row],[Klasifikacija]],Tabela_glavno[Klasifikacija],0)))</f>
        <v>NE</v>
      </c>
      <c r="G285" s="1" t="str">
        <f>INDEX(Tabela_glavno[Mešanica 19 02 08*],MATCH(Tabela_kontrola_FAW_aktivne[[#This Row],[Klasifikacija]],Tabela_glavno[Klasifikacija],0))</f>
        <v>NE</v>
      </c>
      <c r="H285" s="1" t="str">
        <f>IFERROR(INDEX(Tabela_FAW_aktivne[Klasifikacija],MATCH(Tabela_kontrola_FAW_aktivne[[#This Row],[Klasifikacija]],Tabela_FAW_aktivne[Klasifikacija],0)),"NE")</f>
        <v>NE</v>
      </c>
    </row>
    <row r="286" spans="1:8" hidden="1" x14ac:dyDescent="0.25">
      <c r="A286" t="s">
        <v>64</v>
      </c>
      <c r="B286" t="str">
        <f>INDEX(Tabela_seznam_klasifikacij[Naziv odpadka],MATCH(Tabela_kontrola_FAW_aktivne[[#This Row],[Klasifikacija]],Tabela_seznam_klasifikacij[Klasifikacijska številka],0))</f>
        <v>Odpadne vodne raztopine, ki vsebujejo lepila ali tesnilne mase, ki vsebujejo organska topila ali druge nevarne snovi</v>
      </c>
      <c r="C286" t="str">
        <f>IFERROR(INDEX(Tabela_FAW[NAZIV2],MATCH(Tabela_kontrola_FAW_aktivne[[#This Row],[Klasifikacija]],Tabela_FAW[Klasifikacija],0)),"NE")</f>
        <v>M1, M2 ADR: DA-sproti pred prevz./Kemis</v>
      </c>
      <c r="D286" t="str">
        <f>LEFT(INDEX(Tabela_glavno[Dovoljen prevzem],MATCH(Tabela_kontrola_FAW_aktivne[[#This Row],[Klasifikacija]],Tabela_glavno[Klasifikacija],0)),2)</f>
        <v>DA</v>
      </c>
      <c r="E286" t="str">
        <f>INDEX(Tabela_glavno[Odstranjevanje],MATCH(Tabela_kontrola_FAW_aktivne[[#This Row],[Klasifikacija]],Tabela_glavno[Klasifikacija],0))</f>
        <v/>
      </c>
      <c r="F286" s="1" t="str">
        <f>_xlfn.TEXTJOIN(" - ",TRUE,INDEX(Tabela_glavno[Mešanica 19 02 04*],MATCH(Tabela_kontrola_FAW_aktivne[[#This Row],[Klasifikacija]],Tabela_glavno[Klasifikacija],0)),INDEX(Tabela_glavno[Izvoz 19 02 04*],MATCH(Tabela_kontrola_FAW_aktivne[[#This Row],[Klasifikacija]],Tabela_glavno[Klasifikacija],0)))</f>
        <v>NE</v>
      </c>
      <c r="G286" s="1" t="str">
        <f>INDEX(Tabela_glavno[Mešanica 19 02 08*],MATCH(Tabela_kontrola_FAW_aktivne[[#This Row],[Klasifikacija]],Tabela_glavno[Klasifikacija],0))</f>
        <v>DA</v>
      </c>
      <c r="H286" s="1" t="str">
        <f>IFERROR(INDEX(Tabela_FAW_aktivne[Klasifikacija],MATCH(Tabela_kontrola_FAW_aktivne[[#This Row],[Klasifikacija]],Tabela_FAW_aktivne[Klasifikacija],0)),"NE")</f>
        <v>NE</v>
      </c>
    </row>
    <row r="287" spans="1:8" hidden="1" x14ac:dyDescent="0.25">
      <c r="A287" t="s">
        <v>447</v>
      </c>
      <c r="B287" t="str">
        <f>INDEX(Tabela_seznam_klasifikacij[Naziv odpadka],MATCH(Tabela_kontrola_FAW_aktivne[[#This Row],[Klasifikacija]],Tabela_seznam_klasifikacij[Klasifikacijska številka],0))</f>
        <v>Odpadne vodne raztpine, ki vsebujejo lepila ali tesnilne mase, ki niso navedene pod 08 04 15</v>
      </c>
      <c r="C287" t="str">
        <f>IFERROR(INDEX(Tabela_FAW[NAZIV2],MATCH(Tabela_kontrola_FAW_aktivne[[#This Row],[Klasifikacija]],Tabela_FAW[Klasifikacija],0)),"NE")</f>
        <v>Pinus, Kemis</v>
      </c>
      <c r="D287" t="str">
        <f>LEFT(INDEX(Tabela_glavno[Dovoljen prevzem],MATCH(Tabela_kontrola_FAW_aktivne[[#This Row],[Klasifikacija]],Tabela_glavno[Klasifikacija],0)),2)</f>
        <v>DA</v>
      </c>
      <c r="E287" t="str">
        <f>INDEX(Tabela_glavno[Odstranjevanje],MATCH(Tabela_kontrola_FAW_aktivne[[#This Row],[Klasifikacija]],Tabela_glavno[Klasifikacija],0))</f>
        <v/>
      </c>
      <c r="F287" s="1" t="str">
        <f>_xlfn.TEXTJOIN(" - ",TRUE,INDEX(Tabela_glavno[Mešanica 19 02 04*],MATCH(Tabela_kontrola_FAW_aktivne[[#This Row],[Klasifikacija]],Tabela_glavno[Klasifikacija],0)),INDEX(Tabela_glavno[Izvoz 19 02 04*],MATCH(Tabela_kontrola_FAW_aktivne[[#This Row],[Klasifikacija]],Tabela_glavno[Klasifikacija],0)))</f>
        <v>NE</v>
      </c>
      <c r="G287" s="1" t="str">
        <f>INDEX(Tabela_glavno[Mešanica 19 02 08*],MATCH(Tabela_kontrola_FAW_aktivne[[#This Row],[Klasifikacija]],Tabela_glavno[Klasifikacija],0))</f>
        <v>NE</v>
      </c>
      <c r="H287" s="1" t="str">
        <f>IFERROR(INDEX(Tabela_FAW_aktivne[Klasifikacija],MATCH(Tabela_kontrola_FAW_aktivne[[#This Row],[Klasifikacija]],Tabela_FAW_aktivne[Klasifikacija],0)),"NE")</f>
        <v>NE</v>
      </c>
    </row>
    <row r="288" spans="1:8" hidden="1" x14ac:dyDescent="0.25">
      <c r="A288" t="s">
        <v>448</v>
      </c>
      <c r="B288" t="str">
        <f>INDEX(Tabela_seznam_klasifikacij[Naziv odpadka],MATCH(Tabela_kontrola_FAW_aktivne[[#This Row],[Klasifikacija]],Tabela_seznam_klasifikacij[Klasifikacijska številka],0))</f>
        <v>Olja smol (kolofonije)</v>
      </c>
      <c r="C288" t="str">
        <f>IFERROR(INDEX(Tabela_FAW[NAZIV2],MATCH(Tabela_kontrola_FAW_aktivne[[#This Row],[Klasifikacija]],Tabela_FAW[Klasifikacija],0)),"NE")</f>
        <v>NE</v>
      </c>
      <c r="D288" t="str">
        <f>LEFT(INDEX(Tabela_glavno[Dovoljen prevzem],MATCH(Tabela_kontrola_FAW_aktivne[[#This Row],[Klasifikacija]],Tabela_glavno[Klasifikacija],0)),2)</f>
        <v>DA</v>
      </c>
      <c r="E288" t="str">
        <f>INDEX(Tabela_glavno[Odstranjevanje],MATCH(Tabela_kontrola_FAW_aktivne[[#This Row],[Klasifikacija]],Tabela_glavno[Klasifikacija],0))</f>
        <v/>
      </c>
      <c r="F288" s="1" t="str">
        <f>_xlfn.TEXTJOIN(" - ",TRUE,INDEX(Tabela_glavno[Mešanica 19 02 04*],MATCH(Tabela_kontrola_FAW_aktivne[[#This Row],[Klasifikacija]],Tabela_glavno[Klasifikacija],0)),INDEX(Tabela_glavno[Izvoz 19 02 04*],MATCH(Tabela_kontrola_FAW_aktivne[[#This Row],[Klasifikacija]],Tabela_glavno[Klasifikacija],0)))</f>
        <v>NE</v>
      </c>
      <c r="G288" s="1" t="str">
        <f>INDEX(Tabela_glavno[Mešanica 19 02 08*],MATCH(Tabela_kontrola_FAW_aktivne[[#This Row],[Klasifikacija]],Tabela_glavno[Klasifikacija],0))</f>
        <v>NE</v>
      </c>
      <c r="H288" s="1" t="str">
        <f>IFERROR(INDEX(Tabela_FAW_aktivne[Klasifikacija],MATCH(Tabela_kontrola_FAW_aktivne[[#This Row],[Klasifikacija]],Tabela_FAW_aktivne[Klasifikacija],0)),"NE")</f>
        <v>NE</v>
      </c>
    </row>
    <row r="289" spans="1:8" hidden="1" x14ac:dyDescent="0.25">
      <c r="A289" t="s">
        <v>449</v>
      </c>
      <c r="B289" t="str">
        <f>INDEX(Tabela_seznam_klasifikacij[Naziv odpadka],MATCH(Tabela_kontrola_FAW_aktivne[[#This Row],[Klasifikacija]],Tabela_seznam_klasifikacij[Klasifikacijska številka],0))</f>
        <v>Drugi tovrstni odpadki</v>
      </c>
      <c r="C289" t="str">
        <f>IFERROR(INDEX(Tabela_FAW[NAZIV2],MATCH(Tabela_kontrola_FAW_aktivne[[#This Row],[Klasifikacija]],Tabela_FAW[Klasifikacija],0)),"NE")</f>
        <v>NE</v>
      </c>
      <c r="D289" t="str">
        <f>LEFT(INDEX(Tabela_glavno[Dovoljen prevzem],MATCH(Tabela_kontrola_FAW_aktivne[[#This Row],[Klasifikacija]],Tabela_glavno[Klasifikacija],0)),2)</f>
        <v>DA</v>
      </c>
      <c r="E289" t="str">
        <f>INDEX(Tabela_glavno[Odstranjevanje],MATCH(Tabela_kontrola_FAW_aktivne[[#This Row],[Klasifikacija]],Tabela_glavno[Klasifikacija],0))</f>
        <v/>
      </c>
      <c r="F289" s="1" t="str">
        <f>_xlfn.TEXTJOIN(" - ",TRUE,INDEX(Tabela_glavno[Mešanica 19 02 04*],MATCH(Tabela_kontrola_FAW_aktivne[[#This Row],[Klasifikacija]],Tabela_glavno[Klasifikacija],0)),INDEX(Tabela_glavno[Izvoz 19 02 04*],MATCH(Tabela_kontrola_FAW_aktivne[[#This Row],[Klasifikacija]],Tabela_glavno[Klasifikacija],0)))</f>
        <v>NE</v>
      </c>
      <c r="G289" s="1" t="str">
        <f>INDEX(Tabela_glavno[Mešanica 19 02 08*],MATCH(Tabela_kontrola_FAW_aktivne[[#This Row],[Klasifikacija]],Tabela_glavno[Klasifikacija],0))</f>
        <v>NE</v>
      </c>
      <c r="H289" s="1" t="str">
        <f>IFERROR(INDEX(Tabela_FAW_aktivne[Klasifikacija],MATCH(Tabela_kontrola_FAW_aktivne[[#This Row],[Klasifikacija]],Tabela_FAW_aktivne[Klasifikacija],0)),"NE")</f>
        <v>NE</v>
      </c>
    </row>
    <row r="290" spans="1:8" ht="30" customHeight="1" x14ac:dyDescent="0.25">
      <c r="A290" t="s">
        <v>450</v>
      </c>
      <c r="B290" t="str">
        <f>INDEX(Tabela_seznam_klasifikacij[Naziv odpadka],MATCH(Tabela_kontrola_FAW_aktivne[[#This Row],[Klasifikacija]],Tabela_seznam_klasifikacij[Klasifikacijska številka],0))</f>
        <v>Odpadni izocianati</v>
      </c>
      <c r="C290" t="str">
        <f>IFERROR(INDEX(Tabela_FAW[NAZIV2],MATCH(Tabela_kontrola_FAW_aktivne[[#This Row],[Klasifikacija]],Tabela_FAW[Klasifikacija],0)),"NE")</f>
        <v>AVG-notifikacija samo za TKK</v>
      </c>
      <c r="D290" t="str">
        <f>LEFT(INDEX(Tabela_glavno[Dovoljen prevzem],MATCH(Tabela_kontrola_FAW_aktivne[[#This Row],[Klasifikacija]],Tabela_glavno[Klasifikacija],0)),2)</f>
        <v>DA</v>
      </c>
      <c r="E290" t="str">
        <f>INDEX(Tabela_glavno[Odstranjevanje],MATCH(Tabela_kontrola_FAW_aktivne[[#This Row],[Klasifikacija]],Tabela_glavno[Klasifikacija],0))</f>
        <v/>
      </c>
      <c r="F290" s="1" t="str">
        <f>_xlfn.TEXTJOIN(" - ",TRUE,INDEX(Tabela_glavno[Mešanica 19 02 04*],MATCH(Tabela_kontrola_FAW_aktivne[[#This Row],[Klasifikacija]],Tabela_glavno[Klasifikacija],0)),INDEX(Tabela_glavno[Izvoz 19 02 04*],MATCH(Tabela_kontrola_FAW_aktivne[[#This Row],[Klasifikacija]],Tabela_glavno[Klasifikacija],0)))</f>
        <v>NE</v>
      </c>
      <c r="G290" s="1" t="str">
        <f>INDEX(Tabela_glavno[Mešanica 19 02 08*],MATCH(Tabela_kontrola_FAW_aktivne[[#This Row],[Klasifikacija]],Tabela_glavno[Klasifikacija],0))</f>
        <v>NE</v>
      </c>
      <c r="H290" s="1" t="str">
        <f>IFERROR(INDEX(Tabela_FAW_aktivne[Klasifikacija],MATCH(Tabela_kontrola_FAW_aktivne[[#This Row],[Klasifikacija]],Tabela_FAW_aktivne[Klasifikacija],0)),"NE")</f>
        <v>08 05 01*</v>
      </c>
    </row>
    <row r="291" spans="1:8" ht="30" customHeight="1" x14ac:dyDescent="0.25">
      <c r="A291" t="s">
        <v>457</v>
      </c>
      <c r="B291" t="str">
        <f>INDEX(Tabela_seznam_klasifikacij[Naziv odpadka],MATCH(Tabela_kontrola_FAW_aktivne[[#This Row],[Klasifikacija]],Tabela_seznam_klasifikacij[Klasifikacijska številka],0))</f>
        <v>Razvijalci in aktivatorji na vodni osnovi</v>
      </c>
      <c r="C291" t="str">
        <f>IFERROR(INDEX(Tabela_FAW[NAZIV2],MATCH(Tabela_kontrola_FAW_aktivne[[#This Row],[Klasifikacija]],Tabela_FAW[Klasifikacija],0)),"NE")</f>
        <v>NI ADR / Kemis</v>
      </c>
      <c r="D291" t="str">
        <f>LEFT(INDEX(Tabela_glavno[Dovoljen prevzem],MATCH(Tabela_kontrola_FAW_aktivne[[#This Row],[Klasifikacija]],Tabela_glavno[Klasifikacija],0)),2)</f>
        <v>DA</v>
      </c>
      <c r="E291" t="str">
        <f>INDEX(Tabela_glavno[Odstranjevanje],MATCH(Tabela_kontrola_FAW_aktivne[[#This Row],[Klasifikacija]],Tabela_glavno[Klasifikacija],0))</f>
        <v>Kemis</v>
      </c>
      <c r="F291" s="1" t="str">
        <f>_xlfn.TEXTJOIN(" - ",TRUE,INDEX(Tabela_glavno[Mešanica 19 02 04*],MATCH(Tabela_kontrola_FAW_aktivne[[#This Row],[Klasifikacija]],Tabela_glavno[Klasifikacija],0)),INDEX(Tabela_glavno[Izvoz 19 02 04*],MATCH(Tabela_kontrola_FAW_aktivne[[#This Row],[Klasifikacija]],Tabela_glavno[Klasifikacija],0)))</f>
        <v>NE</v>
      </c>
      <c r="G291" s="1" t="str">
        <f>INDEX(Tabela_glavno[Mešanica 19 02 08*],MATCH(Tabela_kontrola_FAW_aktivne[[#This Row],[Klasifikacija]],Tabela_glavno[Klasifikacija],0))</f>
        <v>NE</v>
      </c>
      <c r="H291" s="1" t="str">
        <f>IFERROR(INDEX(Tabela_FAW_aktivne[Klasifikacija],MATCH(Tabela_kontrola_FAW_aktivne[[#This Row],[Klasifikacija]],Tabela_FAW_aktivne[Klasifikacija],0)),"NE")</f>
        <v>09 01 01*</v>
      </c>
    </row>
    <row r="292" spans="1:8" ht="30" customHeight="1" x14ac:dyDescent="0.25">
      <c r="A292" t="s">
        <v>458</v>
      </c>
      <c r="B292" t="str">
        <f>INDEX(Tabela_seznam_klasifikacij[Naziv odpadka],MATCH(Tabela_kontrola_FAW_aktivne[[#This Row],[Klasifikacija]],Tabela_seznam_klasifikacij[Klasifikacijska številka],0))</f>
        <v>Razvijalci na vodni osnovi za off-set plošče</v>
      </c>
      <c r="C292" t="str">
        <f>IFERROR(INDEX(Tabela_FAW[NAZIV2],MATCH(Tabela_kontrola_FAW_aktivne[[#This Row],[Klasifikacija]],Tabela_FAW[Klasifikacija],0)),"NE")</f>
        <v>NI ADR / Kemis</v>
      </c>
      <c r="D292" t="str">
        <f>LEFT(INDEX(Tabela_glavno[Dovoljen prevzem],MATCH(Tabela_kontrola_FAW_aktivne[[#This Row],[Klasifikacija]],Tabela_glavno[Klasifikacija],0)),2)</f>
        <v>DA</v>
      </c>
      <c r="E292" t="str">
        <f>INDEX(Tabela_glavno[Odstranjevanje],MATCH(Tabela_kontrola_FAW_aktivne[[#This Row],[Klasifikacija]],Tabela_glavno[Klasifikacija],0))</f>
        <v>Kemis</v>
      </c>
      <c r="F292" s="1" t="str">
        <f>_xlfn.TEXTJOIN(" - ",TRUE,INDEX(Tabela_glavno[Mešanica 19 02 04*],MATCH(Tabela_kontrola_FAW_aktivne[[#This Row],[Klasifikacija]],Tabela_glavno[Klasifikacija],0)),INDEX(Tabela_glavno[Izvoz 19 02 04*],MATCH(Tabela_kontrola_FAW_aktivne[[#This Row],[Klasifikacija]],Tabela_glavno[Klasifikacija],0)))</f>
        <v>NE</v>
      </c>
      <c r="G292" s="1" t="str">
        <f>INDEX(Tabela_glavno[Mešanica 19 02 08*],MATCH(Tabela_kontrola_FAW_aktivne[[#This Row],[Klasifikacija]],Tabela_glavno[Klasifikacija],0))</f>
        <v>NE</v>
      </c>
      <c r="H292" s="1" t="str">
        <f>IFERROR(INDEX(Tabela_FAW_aktivne[Klasifikacija],MATCH(Tabela_kontrola_FAW_aktivne[[#This Row],[Klasifikacija]],Tabela_FAW_aktivne[Klasifikacija],0)),"NE")</f>
        <v>09 01 02*</v>
      </c>
    </row>
    <row r="293" spans="1:8" ht="30" customHeight="1" x14ac:dyDescent="0.25">
      <c r="A293" t="s">
        <v>459</v>
      </c>
      <c r="B293" t="str">
        <f>INDEX(Tabela_seznam_klasifikacij[Naziv odpadka],MATCH(Tabela_kontrola_FAW_aktivne[[#This Row],[Klasifikacija]],Tabela_seznam_klasifikacij[Klasifikacijska številka],0))</f>
        <v>Razvijalci na osnovi topil</v>
      </c>
      <c r="C293" t="str">
        <f>IFERROR(INDEX(Tabela_FAW[NAZIV2],MATCH(Tabela_kontrola_FAW_aktivne[[#This Row],[Klasifikacija]],Tabela_FAW[Klasifikacija],0)),"NE")</f>
        <v>NI ADR / Kemis</v>
      </c>
      <c r="D293" t="str">
        <f>LEFT(INDEX(Tabela_glavno[Dovoljen prevzem],MATCH(Tabela_kontrola_FAW_aktivne[[#This Row],[Klasifikacija]],Tabela_glavno[Klasifikacija],0)),2)</f>
        <v>DA</v>
      </c>
      <c r="E293" t="str">
        <f>INDEX(Tabela_glavno[Odstranjevanje],MATCH(Tabela_kontrola_FAW_aktivne[[#This Row],[Klasifikacija]],Tabela_glavno[Klasifikacija],0))</f>
        <v>Kemis</v>
      </c>
      <c r="F293" s="1" t="str">
        <f>_xlfn.TEXTJOIN(" - ",TRUE,INDEX(Tabela_glavno[Mešanica 19 02 04*],MATCH(Tabela_kontrola_FAW_aktivne[[#This Row],[Klasifikacija]],Tabela_glavno[Klasifikacija],0)),INDEX(Tabela_glavno[Izvoz 19 02 04*],MATCH(Tabela_kontrola_FAW_aktivne[[#This Row],[Klasifikacija]],Tabela_glavno[Klasifikacija],0)))</f>
        <v>NE</v>
      </c>
      <c r="G293" s="1" t="str">
        <f>INDEX(Tabela_glavno[Mešanica 19 02 08*],MATCH(Tabela_kontrola_FAW_aktivne[[#This Row],[Klasifikacija]],Tabela_glavno[Klasifikacija],0))</f>
        <v>NE</v>
      </c>
      <c r="H293" s="1" t="str">
        <f>IFERROR(INDEX(Tabela_FAW_aktivne[Klasifikacija],MATCH(Tabela_kontrola_FAW_aktivne[[#This Row],[Klasifikacija]],Tabela_FAW_aktivne[Klasifikacija],0)),"NE")</f>
        <v>09 01 03*</v>
      </c>
    </row>
    <row r="294" spans="1:8" ht="30" customHeight="1" x14ac:dyDescent="0.25">
      <c r="A294" t="s">
        <v>460</v>
      </c>
      <c r="B294" t="str">
        <f>INDEX(Tabela_seznam_klasifikacij[Naziv odpadka],MATCH(Tabela_kontrola_FAW_aktivne[[#This Row],[Klasifikacija]],Tabela_seznam_klasifikacij[Klasifikacijska številka],0))</f>
        <v>Fiksirne raztopine</v>
      </c>
      <c r="C294" t="str">
        <f>IFERROR(INDEX(Tabela_FAW[NAZIV2],MATCH(Tabela_kontrola_FAW_aktivne[[#This Row],[Klasifikacija]],Tabela_FAW[Klasifikacija],0)),"NE")</f>
        <v>NI ADR / Kemis</v>
      </c>
      <c r="D294" t="str">
        <f>LEFT(INDEX(Tabela_glavno[Dovoljen prevzem],MATCH(Tabela_kontrola_FAW_aktivne[[#This Row],[Klasifikacija]],Tabela_glavno[Klasifikacija],0)),2)</f>
        <v>DA</v>
      </c>
      <c r="E294" t="str">
        <f>INDEX(Tabela_glavno[Odstranjevanje],MATCH(Tabela_kontrola_FAW_aktivne[[#This Row],[Klasifikacija]],Tabela_glavno[Klasifikacija],0))</f>
        <v>Kemis</v>
      </c>
      <c r="F294" s="1" t="str">
        <f>_xlfn.TEXTJOIN(" - ",TRUE,INDEX(Tabela_glavno[Mešanica 19 02 04*],MATCH(Tabela_kontrola_FAW_aktivne[[#This Row],[Klasifikacija]],Tabela_glavno[Klasifikacija],0)),INDEX(Tabela_glavno[Izvoz 19 02 04*],MATCH(Tabela_kontrola_FAW_aktivne[[#This Row],[Klasifikacija]],Tabela_glavno[Klasifikacija],0)))</f>
        <v>NE</v>
      </c>
      <c r="G294" s="1" t="str">
        <f>INDEX(Tabela_glavno[Mešanica 19 02 08*],MATCH(Tabela_kontrola_FAW_aktivne[[#This Row],[Klasifikacija]],Tabela_glavno[Klasifikacija],0))</f>
        <v>NE</v>
      </c>
      <c r="H294" s="1" t="str">
        <f>IFERROR(INDEX(Tabela_FAW_aktivne[Klasifikacija],MATCH(Tabela_kontrola_FAW_aktivne[[#This Row],[Klasifikacija]],Tabela_FAW_aktivne[Klasifikacija],0)),"NE")</f>
        <v>09 01 04*</v>
      </c>
    </row>
    <row r="295" spans="1:8" hidden="1" x14ac:dyDescent="0.25">
      <c r="A295" t="s">
        <v>461</v>
      </c>
      <c r="B295" t="str">
        <f>INDEX(Tabela_seznam_klasifikacij[Naziv odpadka],MATCH(Tabela_kontrola_FAW_aktivne[[#This Row],[Klasifikacija]],Tabela_seznam_klasifikacij[Klasifikacijska številka],0))</f>
        <v>Belilne in belilno-fiksirne raztopine</v>
      </c>
      <c r="C295" t="str">
        <f>IFERROR(INDEX(Tabela_FAW[NAZIV2],MATCH(Tabela_kontrola_FAW_aktivne[[#This Row],[Klasifikacija]],Tabela_FAW[Klasifikacija],0)),"NE")</f>
        <v>Kemis, Pinus</v>
      </c>
      <c r="D295" t="str">
        <f>LEFT(INDEX(Tabela_glavno[Dovoljen prevzem],MATCH(Tabela_kontrola_FAW_aktivne[[#This Row],[Klasifikacija]],Tabela_glavno[Klasifikacija],0)),2)</f>
        <v>DA</v>
      </c>
      <c r="E295" t="str">
        <f>INDEX(Tabela_glavno[Odstranjevanje],MATCH(Tabela_kontrola_FAW_aktivne[[#This Row],[Klasifikacija]],Tabela_glavno[Klasifikacija],0))</f>
        <v/>
      </c>
      <c r="F295" s="1" t="str">
        <f>_xlfn.TEXTJOIN(" - ",TRUE,INDEX(Tabela_glavno[Mešanica 19 02 04*],MATCH(Tabela_kontrola_FAW_aktivne[[#This Row],[Klasifikacija]],Tabela_glavno[Klasifikacija],0)),INDEX(Tabela_glavno[Izvoz 19 02 04*],MATCH(Tabela_kontrola_FAW_aktivne[[#This Row],[Klasifikacija]],Tabela_glavno[Klasifikacija],0)))</f>
        <v>NE</v>
      </c>
      <c r="G295" s="1" t="str">
        <f>INDEX(Tabela_glavno[Mešanica 19 02 08*],MATCH(Tabela_kontrola_FAW_aktivne[[#This Row],[Klasifikacija]],Tabela_glavno[Klasifikacija],0))</f>
        <v>NE</v>
      </c>
      <c r="H295" s="1" t="str">
        <f>IFERROR(INDEX(Tabela_FAW_aktivne[Klasifikacija],MATCH(Tabela_kontrola_FAW_aktivne[[#This Row],[Klasifikacija]],Tabela_FAW_aktivne[Klasifikacija],0)),"NE")</f>
        <v>NE</v>
      </c>
    </row>
    <row r="296" spans="1:8" hidden="1" x14ac:dyDescent="0.25">
      <c r="A296" t="s">
        <v>462</v>
      </c>
      <c r="B296" t="str">
        <f>INDEX(Tabela_seznam_klasifikacij[Naziv odpadka],MATCH(Tabela_kontrola_FAW_aktivne[[#This Row],[Klasifikacija]],Tabela_seznam_klasifikacij[Klasifikacijska številka],0))</f>
        <v>Odpadki z vsebnostjo srebra iz obdelave fotografskih odpadkov na kraju nastanka</v>
      </c>
      <c r="C296" t="str">
        <f>IFERROR(INDEX(Tabela_FAW[NAZIV2],MATCH(Tabela_kontrola_FAW_aktivne[[#This Row],[Klasifikacija]],Tabela_FAW[Klasifikacija],0)),"NE")</f>
        <v>NE</v>
      </c>
      <c r="D296" t="str">
        <f>LEFT(INDEX(Tabela_glavno[Dovoljen prevzem],MATCH(Tabela_kontrola_FAW_aktivne[[#This Row],[Klasifikacija]],Tabela_glavno[Klasifikacija],0)),2)</f>
        <v>DA</v>
      </c>
      <c r="E296" t="str">
        <f>INDEX(Tabela_glavno[Odstranjevanje],MATCH(Tabela_kontrola_FAW_aktivne[[#This Row],[Klasifikacija]],Tabela_glavno[Klasifikacija],0))</f>
        <v/>
      </c>
      <c r="F296" s="1" t="str">
        <f>_xlfn.TEXTJOIN(" - ",TRUE,INDEX(Tabela_glavno[Mešanica 19 02 04*],MATCH(Tabela_kontrola_FAW_aktivne[[#This Row],[Klasifikacija]],Tabela_glavno[Klasifikacija],0)),INDEX(Tabela_glavno[Izvoz 19 02 04*],MATCH(Tabela_kontrola_FAW_aktivne[[#This Row],[Klasifikacija]],Tabela_glavno[Klasifikacija],0)))</f>
        <v>NE</v>
      </c>
      <c r="G296" s="1" t="str">
        <f>INDEX(Tabela_glavno[Mešanica 19 02 08*],MATCH(Tabela_kontrola_FAW_aktivne[[#This Row],[Klasifikacija]],Tabela_glavno[Klasifikacija],0))</f>
        <v>NE</v>
      </c>
      <c r="H296" s="1" t="str">
        <f>IFERROR(INDEX(Tabela_FAW_aktivne[Klasifikacija],MATCH(Tabela_kontrola_FAW_aktivne[[#This Row],[Klasifikacija]],Tabela_FAW_aktivne[Klasifikacija],0)),"NE")</f>
        <v>NE</v>
      </c>
    </row>
    <row r="297" spans="1:8" hidden="1" x14ac:dyDescent="0.25">
      <c r="A297" t="s">
        <v>463</v>
      </c>
      <c r="B297" t="str">
        <f>INDEX(Tabela_seznam_klasifikacij[Naziv odpadka],MATCH(Tabela_kontrola_FAW_aktivne[[#This Row],[Klasifikacija]],Tabela_seznam_klasifikacij[Klasifikacijska številka],0))</f>
        <v>Filmi in fotografski papir, ki vsebujejo srebro ali srebrove spojine</v>
      </c>
      <c r="C297" t="str">
        <f>IFERROR(INDEX(Tabela_FAW[NAZIV2],MATCH(Tabela_kontrola_FAW_aktivne[[#This Row],[Klasifikacija]],Tabela_FAW[Klasifikacija],0)),"NE")</f>
        <v>NE</v>
      </c>
      <c r="D297" t="str">
        <f>LEFT(INDEX(Tabela_glavno[Dovoljen prevzem],MATCH(Tabela_kontrola_FAW_aktivne[[#This Row],[Klasifikacija]],Tabela_glavno[Klasifikacija],0)),2)</f>
        <v>DA</v>
      </c>
      <c r="E297" t="str">
        <f>INDEX(Tabela_glavno[Odstranjevanje],MATCH(Tabela_kontrola_FAW_aktivne[[#This Row],[Klasifikacija]],Tabela_glavno[Klasifikacija],0))</f>
        <v/>
      </c>
      <c r="F297" s="1" t="str">
        <f>_xlfn.TEXTJOIN(" - ",TRUE,INDEX(Tabela_glavno[Mešanica 19 02 04*],MATCH(Tabela_kontrola_FAW_aktivne[[#This Row],[Klasifikacija]],Tabela_glavno[Klasifikacija],0)),INDEX(Tabela_glavno[Izvoz 19 02 04*],MATCH(Tabela_kontrola_FAW_aktivne[[#This Row],[Klasifikacija]],Tabela_glavno[Klasifikacija],0)))</f>
        <v>NE</v>
      </c>
      <c r="G297" s="1" t="str">
        <f>INDEX(Tabela_glavno[Mešanica 19 02 08*],MATCH(Tabela_kontrola_FAW_aktivne[[#This Row],[Klasifikacija]],Tabela_glavno[Klasifikacija],0))</f>
        <v>NE</v>
      </c>
      <c r="H297" s="1" t="str">
        <f>IFERROR(INDEX(Tabela_FAW_aktivne[Klasifikacija],MATCH(Tabela_kontrola_FAW_aktivne[[#This Row],[Klasifikacija]],Tabela_FAW_aktivne[Klasifikacija],0)),"NE")</f>
        <v>NE</v>
      </c>
    </row>
    <row r="298" spans="1:8" hidden="1" x14ac:dyDescent="0.25">
      <c r="A298" t="s">
        <v>464</v>
      </c>
      <c r="B298" t="str">
        <f>INDEX(Tabela_seznam_klasifikacij[Naziv odpadka],MATCH(Tabela_kontrola_FAW_aktivne[[#This Row],[Klasifikacija]],Tabela_seznam_klasifikacij[Klasifikacijska številka],0))</f>
        <v>Filmi in fotografski papir, ki ne vsebujejo srebra ali srebrovih spojin</v>
      </c>
      <c r="C298" t="str">
        <f>IFERROR(INDEX(Tabela_FAW[NAZIV2],MATCH(Tabela_kontrola_FAW_aktivne[[#This Row],[Klasifikacija]],Tabela_FAW[Klasifikacija],0)),"NE")</f>
        <v>Ni mešanja</v>
      </c>
      <c r="D298" t="str">
        <f>LEFT(INDEX(Tabela_glavno[Dovoljen prevzem],MATCH(Tabela_kontrola_FAW_aktivne[[#This Row],[Klasifikacija]],Tabela_glavno[Klasifikacija],0)),2)</f>
        <v>DA</v>
      </c>
      <c r="E298" t="str">
        <f>INDEX(Tabela_glavno[Odstranjevanje],MATCH(Tabela_kontrola_FAW_aktivne[[#This Row],[Klasifikacija]],Tabela_glavno[Klasifikacija],0))</f>
        <v/>
      </c>
      <c r="F298" s="1" t="str">
        <f>_xlfn.TEXTJOIN(" - ",TRUE,INDEX(Tabela_glavno[Mešanica 19 02 04*],MATCH(Tabela_kontrola_FAW_aktivne[[#This Row],[Klasifikacija]],Tabela_glavno[Klasifikacija],0)),INDEX(Tabela_glavno[Izvoz 19 02 04*],MATCH(Tabela_kontrola_FAW_aktivne[[#This Row],[Klasifikacija]],Tabela_glavno[Klasifikacija],0)))</f>
        <v>NE</v>
      </c>
      <c r="G298" s="1" t="str">
        <f>INDEX(Tabela_glavno[Mešanica 19 02 08*],MATCH(Tabela_kontrola_FAW_aktivne[[#This Row],[Klasifikacija]],Tabela_glavno[Klasifikacija],0))</f>
        <v>NE</v>
      </c>
      <c r="H298" s="1" t="str">
        <f>IFERROR(INDEX(Tabela_FAW_aktivne[Klasifikacija],MATCH(Tabela_kontrola_FAW_aktivne[[#This Row],[Klasifikacija]],Tabela_FAW_aktivne[Klasifikacija],0)),"NE")</f>
        <v>NE</v>
      </c>
    </row>
    <row r="299" spans="1:8" hidden="1" x14ac:dyDescent="0.25">
      <c r="A299" t="s">
        <v>465</v>
      </c>
      <c r="B299" t="str">
        <f>INDEX(Tabela_seznam_klasifikacij[Naziv odpadka],MATCH(Tabela_kontrola_FAW_aktivne[[#This Row],[Klasifikacija]],Tabela_seznam_klasifikacij[Klasifikacijska številka],0))</f>
        <v>Fotoaparati za enkratno uporabo, brez baterij</v>
      </c>
      <c r="C299" t="str">
        <f>IFERROR(INDEX(Tabela_FAW[NAZIV2],MATCH(Tabela_kontrola_FAW_aktivne[[#This Row],[Klasifikacija]],Tabela_FAW[Klasifikacija],0)),"NE")</f>
        <v>NE</v>
      </c>
      <c r="D299" t="str">
        <f>LEFT(INDEX(Tabela_glavno[Dovoljen prevzem],MATCH(Tabela_kontrola_FAW_aktivne[[#This Row],[Klasifikacija]],Tabela_glavno[Klasifikacija],0)),2)</f>
        <v>DA</v>
      </c>
      <c r="E299" t="str">
        <f>INDEX(Tabela_glavno[Odstranjevanje],MATCH(Tabela_kontrola_FAW_aktivne[[#This Row],[Klasifikacija]],Tabela_glavno[Klasifikacija],0))</f>
        <v/>
      </c>
      <c r="F299" s="1" t="str">
        <f>_xlfn.TEXTJOIN(" - ",TRUE,INDEX(Tabela_glavno[Mešanica 19 02 04*],MATCH(Tabela_kontrola_FAW_aktivne[[#This Row],[Klasifikacija]],Tabela_glavno[Klasifikacija],0)),INDEX(Tabela_glavno[Izvoz 19 02 04*],MATCH(Tabela_kontrola_FAW_aktivne[[#This Row],[Klasifikacija]],Tabela_glavno[Klasifikacija],0)))</f>
        <v>NE</v>
      </c>
      <c r="G299" s="1" t="str">
        <f>INDEX(Tabela_glavno[Mešanica 19 02 08*],MATCH(Tabela_kontrola_FAW_aktivne[[#This Row],[Klasifikacija]],Tabela_glavno[Klasifikacija],0))</f>
        <v>NE</v>
      </c>
      <c r="H299" s="1" t="str">
        <f>IFERROR(INDEX(Tabela_FAW_aktivne[Klasifikacija],MATCH(Tabela_kontrola_FAW_aktivne[[#This Row],[Klasifikacija]],Tabela_FAW_aktivne[Klasifikacija],0)),"NE")</f>
        <v>NE</v>
      </c>
    </row>
    <row r="300" spans="1:8" hidden="1" x14ac:dyDescent="0.25">
      <c r="A300" t="s">
        <v>466</v>
      </c>
      <c r="B300" t="str">
        <f>INDEX(Tabela_seznam_klasifikacij[Naziv odpadka],MATCH(Tabela_kontrola_FAW_aktivne[[#This Row],[Klasifikacija]],Tabela_seznam_klasifikacij[Klasifikacijska številka],0))</f>
        <v>Fotoaparati za enkratno uporabo, z baterijami, ki so navedene pod 16 06 01, 16 06 02 ali 16 06 03</v>
      </c>
      <c r="C300" t="str">
        <f>IFERROR(INDEX(Tabela_FAW[NAZIV2],MATCH(Tabela_kontrola_FAW_aktivne[[#This Row],[Klasifikacija]],Tabela_FAW[Klasifikacija],0)),"NE")</f>
        <v>NE</v>
      </c>
      <c r="D300" t="str">
        <f>LEFT(INDEX(Tabela_glavno[Dovoljen prevzem],MATCH(Tabela_kontrola_FAW_aktivne[[#This Row],[Klasifikacija]],Tabela_glavno[Klasifikacija],0)),2)</f>
        <v>DA</v>
      </c>
      <c r="E300" t="str">
        <f>INDEX(Tabela_glavno[Odstranjevanje],MATCH(Tabela_kontrola_FAW_aktivne[[#This Row],[Klasifikacija]],Tabela_glavno[Klasifikacija],0))</f>
        <v/>
      </c>
      <c r="F300" s="1" t="str">
        <f>_xlfn.TEXTJOIN(" - ",TRUE,INDEX(Tabela_glavno[Mešanica 19 02 04*],MATCH(Tabela_kontrola_FAW_aktivne[[#This Row],[Klasifikacija]],Tabela_glavno[Klasifikacija],0)),INDEX(Tabela_glavno[Izvoz 19 02 04*],MATCH(Tabela_kontrola_FAW_aktivne[[#This Row],[Klasifikacija]],Tabela_glavno[Klasifikacija],0)))</f>
        <v>NE</v>
      </c>
      <c r="G300" s="1" t="str">
        <f>INDEX(Tabela_glavno[Mešanica 19 02 08*],MATCH(Tabela_kontrola_FAW_aktivne[[#This Row],[Klasifikacija]],Tabela_glavno[Klasifikacija],0))</f>
        <v>NE</v>
      </c>
      <c r="H300" s="1" t="str">
        <f>IFERROR(INDEX(Tabela_FAW_aktivne[Klasifikacija],MATCH(Tabela_kontrola_FAW_aktivne[[#This Row],[Klasifikacija]],Tabela_FAW_aktivne[Klasifikacija],0)),"NE")</f>
        <v>NE</v>
      </c>
    </row>
    <row r="301" spans="1:8" hidden="1" x14ac:dyDescent="0.25">
      <c r="A301" t="s">
        <v>467</v>
      </c>
      <c r="B301" t="str">
        <f>INDEX(Tabela_seznam_klasifikacij[Naziv odpadka],MATCH(Tabela_kontrola_FAW_aktivne[[#This Row],[Klasifikacija]],Tabela_seznam_klasifikacij[Klasifikacijska številka],0))</f>
        <v>Fotoaparati za enkratno uporabo, z baterijami, ki niso navedene pod 09 01 11</v>
      </c>
      <c r="C301" t="str">
        <f>IFERROR(INDEX(Tabela_FAW[NAZIV2],MATCH(Tabela_kontrola_FAW_aktivne[[#This Row],[Klasifikacija]],Tabela_FAW[Klasifikacija],0)),"NE")</f>
        <v>NE</v>
      </c>
      <c r="D301" t="str">
        <f>LEFT(INDEX(Tabela_glavno[Dovoljen prevzem],MATCH(Tabela_kontrola_FAW_aktivne[[#This Row],[Klasifikacija]],Tabela_glavno[Klasifikacija],0)),2)</f>
        <v>DA</v>
      </c>
      <c r="E301" t="str">
        <f>INDEX(Tabela_glavno[Odstranjevanje],MATCH(Tabela_kontrola_FAW_aktivne[[#This Row],[Klasifikacija]],Tabela_glavno[Klasifikacija],0))</f>
        <v/>
      </c>
      <c r="F301" s="1" t="str">
        <f>_xlfn.TEXTJOIN(" - ",TRUE,INDEX(Tabela_glavno[Mešanica 19 02 04*],MATCH(Tabela_kontrola_FAW_aktivne[[#This Row],[Klasifikacija]],Tabela_glavno[Klasifikacija],0)),INDEX(Tabela_glavno[Izvoz 19 02 04*],MATCH(Tabela_kontrola_FAW_aktivne[[#This Row],[Klasifikacija]],Tabela_glavno[Klasifikacija],0)))</f>
        <v>NE</v>
      </c>
      <c r="G301" s="1" t="str">
        <f>INDEX(Tabela_glavno[Mešanica 19 02 08*],MATCH(Tabela_kontrola_FAW_aktivne[[#This Row],[Klasifikacija]],Tabela_glavno[Klasifikacija],0))</f>
        <v>NE</v>
      </c>
      <c r="H301" s="1" t="str">
        <f>IFERROR(INDEX(Tabela_FAW_aktivne[Klasifikacija],MATCH(Tabela_kontrola_FAW_aktivne[[#This Row],[Klasifikacija]],Tabela_FAW_aktivne[Klasifikacija],0)),"NE")</f>
        <v>NE</v>
      </c>
    </row>
    <row r="302" spans="1:8" hidden="1" x14ac:dyDescent="0.25">
      <c r="A302" t="s">
        <v>468</v>
      </c>
      <c r="B302" t="str">
        <f>INDEX(Tabela_seznam_klasifikacij[Naziv odpadka],MATCH(Tabela_kontrola_FAW_aktivne[[#This Row],[Klasifikacija]],Tabela_seznam_klasifikacij[Klasifikacijska številka],0))</f>
        <v>Odpadne vodne raztopine iz izločanja srebra na kraju nastanka, ki niso navedene pod 09 01 06</v>
      </c>
      <c r="C302">
        <f>IFERROR(INDEX(Tabela_FAW[NAZIV2],MATCH(Tabela_kontrola_FAW_aktivne[[#This Row],[Klasifikacija]],Tabela_FAW[Klasifikacija],0)),"NE")</f>
        <v>0</v>
      </c>
      <c r="D302" t="str">
        <f>LEFT(INDEX(Tabela_glavno[Dovoljen prevzem],MATCH(Tabela_kontrola_FAW_aktivne[[#This Row],[Klasifikacija]],Tabela_glavno[Klasifikacija],0)),2)</f>
        <v>DA</v>
      </c>
      <c r="E302" t="str">
        <f>INDEX(Tabela_glavno[Odstranjevanje],MATCH(Tabela_kontrola_FAW_aktivne[[#This Row],[Klasifikacija]],Tabela_glavno[Klasifikacija],0))</f>
        <v/>
      </c>
      <c r="F302" s="1" t="str">
        <f>_xlfn.TEXTJOIN(" - ",TRUE,INDEX(Tabela_glavno[Mešanica 19 02 04*],MATCH(Tabela_kontrola_FAW_aktivne[[#This Row],[Klasifikacija]],Tabela_glavno[Klasifikacija],0)),INDEX(Tabela_glavno[Izvoz 19 02 04*],MATCH(Tabela_kontrola_FAW_aktivne[[#This Row],[Klasifikacija]],Tabela_glavno[Klasifikacija],0)))</f>
        <v>NE</v>
      </c>
      <c r="G302" s="1" t="str">
        <f>INDEX(Tabela_glavno[Mešanica 19 02 08*],MATCH(Tabela_kontrola_FAW_aktivne[[#This Row],[Klasifikacija]],Tabela_glavno[Klasifikacija],0))</f>
        <v>NE</v>
      </c>
      <c r="H302" s="1" t="str">
        <f>IFERROR(INDEX(Tabela_FAW_aktivne[Klasifikacija],MATCH(Tabela_kontrola_FAW_aktivne[[#This Row],[Klasifikacija]],Tabela_FAW_aktivne[Klasifikacija],0)),"NE")</f>
        <v>NE</v>
      </c>
    </row>
    <row r="303" spans="1:8" hidden="1" x14ac:dyDescent="0.25">
      <c r="A303" t="s">
        <v>469</v>
      </c>
      <c r="B303" t="str">
        <f>INDEX(Tabela_seznam_klasifikacij[Naziv odpadka],MATCH(Tabela_kontrola_FAW_aktivne[[#This Row],[Klasifikacija]],Tabela_seznam_klasifikacij[Klasifikacijska številka],0))</f>
        <v>Drugi tovrstni odpadki</v>
      </c>
      <c r="C303" t="str">
        <f>IFERROR(INDEX(Tabela_FAW[NAZIV2],MATCH(Tabela_kontrola_FAW_aktivne[[#This Row],[Klasifikacija]],Tabela_FAW[Klasifikacija],0)),"NE")</f>
        <v>NE</v>
      </c>
      <c r="D303" t="str">
        <f>LEFT(INDEX(Tabela_glavno[Dovoljen prevzem],MATCH(Tabela_kontrola_FAW_aktivne[[#This Row],[Klasifikacija]],Tabela_glavno[Klasifikacija],0)),2)</f>
        <v>DA</v>
      </c>
      <c r="E303" t="str">
        <f>INDEX(Tabela_glavno[Odstranjevanje],MATCH(Tabela_kontrola_FAW_aktivne[[#This Row],[Klasifikacija]],Tabela_glavno[Klasifikacija],0))</f>
        <v/>
      </c>
      <c r="F303" s="1" t="str">
        <f>_xlfn.TEXTJOIN(" - ",TRUE,INDEX(Tabela_glavno[Mešanica 19 02 04*],MATCH(Tabela_kontrola_FAW_aktivne[[#This Row],[Klasifikacija]],Tabela_glavno[Klasifikacija],0)),INDEX(Tabela_glavno[Izvoz 19 02 04*],MATCH(Tabela_kontrola_FAW_aktivne[[#This Row],[Klasifikacija]],Tabela_glavno[Klasifikacija],0)))</f>
        <v>NE</v>
      </c>
      <c r="G303" s="1" t="str">
        <f>INDEX(Tabela_glavno[Mešanica 19 02 08*],MATCH(Tabela_kontrola_FAW_aktivne[[#This Row],[Klasifikacija]],Tabela_glavno[Klasifikacija],0))</f>
        <v>NE</v>
      </c>
      <c r="H303" s="1" t="str">
        <f>IFERROR(INDEX(Tabela_FAW_aktivne[Klasifikacija],MATCH(Tabela_kontrola_FAW_aktivne[[#This Row],[Klasifikacija]],Tabela_FAW_aktivne[Klasifikacija],0)),"NE")</f>
        <v>NE</v>
      </c>
    </row>
    <row r="304" spans="1:8" ht="30" customHeight="1" x14ac:dyDescent="0.25">
      <c r="A304" t="s">
        <v>470</v>
      </c>
      <c r="B304" t="str">
        <f>INDEX(Tabela_seznam_klasifikacij[Naziv odpadka],MATCH(Tabela_kontrola_FAW_aktivne[[#This Row],[Klasifikacija]],Tabela_seznam_klasifikacij[Klasifikacijska številka],0))</f>
        <v>Pepel, žlindra in kotlovni prah (razen kotlovskega prahu, ki je naveden pod 10 01 04)</v>
      </c>
      <c r="C304" t="str">
        <f>IFERROR(INDEX(Tabela_FAW[NAZIV2],MATCH(Tabela_kontrola_FAW_aktivne[[#This Row],[Klasifikacija]],Tabela_FAW[Klasifikacija],0)),"NE")</f>
        <v>Ni mešanja Kemis ne odstranjuje</v>
      </c>
      <c r="D304" t="str">
        <f>LEFT(INDEX(Tabela_glavno[Dovoljen prevzem],MATCH(Tabela_kontrola_FAW_aktivne[[#This Row],[Klasifikacija]],Tabela_glavno[Klasifikacija],0)),2)</f>
        <v>DA</v>
      </c>
      <c r="E304" t="str">
        <f>INDEX(Tabela_glavno[Odstranjevanje],MATCH(Tabela_kontrola_FAW_aktivne[[#This Row],[Klasifikacija]],Tabela_glavno[Klasifikacija],0))</f>
        <v>Termit</v>
      </c>
      <c r="F304" s="1" t="str">
        <f>_xlfn.TEXTJOIN(" - ",TRUE,INDEX(Tabela_glavno[Mešanica 19 02 04*],MATCH(Tabela_kontrola_FAW_aktivne[[#This Row],[Klasifikacija]],Tabela_glavno[Klasifikacija],0)),INDEX(Tabela_glavno[Izvoz 19 02 04*],MATCH(Tabela_kontrola_FAW_aktivne[[#This Row],[Klasifikacija]],Tabela_glavno[Klasifikacija],0)))</f>
        <v>NE</v>
      </c>
      <c r="G304" s="1" t="str">
        <f>INDEX(Tabela_glavno[Mešanica 19 02 08*],MATCH(Tabela_kontrola_FAW_aktivne[[#This Row],[Klasifikacija]],Tabela_glavno[Klasifikacija],0))</f>
        <v>NE</v>
      </c>
      <c r="H304" s="1" t="str">
        <f>IFERROR(INDEX(Tabela_FAW_aktivne[Klasifikacija],MATCH(Tabela_kontrola_FAW_aktivne[[#This Row],[Klasifikacija]],Tabela_FAW_aktivne[Klasifikacija],0)),"NE")</f>
        <v>10 01 01</v>
      </c>
    </row>
    <row r="305" spans="1:8" hidden="1" x14ac:dyDescent="0.25">
      <c r="A305" t="s">
        <v>473</v>
      </c>
      <c r="B305" t="str">
        <f>INDEX(Tabela_seznam_klasifikacij[Naziv odpadka],MATCH(Tabela_kontrola_FAW_aktivne[[#This Row],[Klasifikacija]],Tabela_seznam_klasifikacij[Klasifikacijska številka],0))</f>
        <v>Elektrofiltrski pepel iz kurilnih naprav na premog</v>
      </c>
      <c r="C305" t="str">
        <f>IFERROR(INDEX(Tabela_FAW[NAZIV2],MATCH(Tabela_kontrola_FAW_aktivne[[#This Row],[Klasifikacija]],Tabela_FAW[Klasifikacija],0)),"NE")</f>
        <v>NE</v>
      </c>
      <c r="D305" t="str">
        <f>LEFT(INDEX(Tabela_glavno[Dovoljen prevzem],MATCH(Tabela_kontrola_FAW_aktivne[[#This Row],[Klasifikacija]],Tabela_glavno[Klasifikacija],0)),2)</f>
        <v>DA</v>
      </c>
      <c r="E305" t="str">
        <f>INDEX(Tabela_glavno[Odstranjevanje],MATCH(Tabela_kontrola_FAW_aktivne[[#This Row],[Klasifikacija]],Tabela_glavno[Klasifikacija],0))</f>
        <v/>
      </c>
      <c r="F305" s="1" t="str">
        <f>_xlfn.TEXTJOIN(" - ",TRUE,INDEX(Tabela_glavno[Mešanica 19 02 04*],MATCH(Tabela_kontrola_FAW_aktivne[[#This Row],[Klasifikacija]],Tabela_glavno[Klasifikacija],0)),INDEX(Tabela_glavno[Izvoz 19 02 04*],MATCH(Tabela_kontrola_FAW_aktivne[[#This Row],[Klasifikacija]],Tabela_glavno[Klasifikacija],0)))</f>
        <v>NE</v>
      </c>
      <c r="G305" s="1" t="str">
        <f>INDEX(Tabela_glavno[Mešanica 19 02 08*],MATCH(Tabela_kontrola_FAW_aktivne[[#This Row],[Klasifikacija]],Tabela_glavno[Klasifikacija],0))</f>
        <v>NE</v>
      </c>
      <c r="H305" s="1" t="str">
        <f>IFERROR(INDEX(Tabela_FAW_aktivne[Klasifikacija],MATCH(Tabela_kontrola_FAW_aktivne[[#This Row],[Klasifikacija]],Tabela_FAW_aktivne[Klasifikacija],0)),"NE")</f>
        <v>NE</v>
      </c>
    </row>
    <row r="306" spans="1:8" hidden="1" x14ac:dyDescent="0.25">
      <c r="A306" t="s">
        <v>474</v>
      </c>
      <c r="B306" t="str">
        <f>INDEX(Tabela_seznam_klasifikacij[Naziv odpadka],MATCH(Tabela_kontrola_FAW_aktivne[[#This Row],[Klasifikacija]],Tabela_seznam_klasifikacij[Klasifikacijska številka],0))</f>
        <v>Elektrofiltrski pepel iz kurilnih naprav na šoto in neobdelan les</v>
      </c>
      <c r="C306" t="str">
        <f>IFERROR(INDEX(Tabela_FAW[NAZIV2],MATCH(Tabela_kontrola_FAW_aktivne[[#This Row],[Klasifikacija]],Tabela_FAW[Klasifikacija],0)),"NE")</f>
        <v>Ni mešanja</v>
      </c>
      <c r="D306" t="str">
        <f>LEFT(INDEX(Tabela_glavno[Dovoljen prevzem],MATCH(Tabela_kontrola_FAW_aktivne[[#This Row],[Klasifikacija]],Tabela_glavno[Klasifikacija],0)),2)</f>
        <v>DA</v>
      </c>
      <c r="E306" t="str">
        <f>INDEX(Tabela_glavno[Odstranjevanje],MATCH(Tabela_kontrola_FAW_aktivne[[#This Row],[Klasifikacija]],Tabela_glavno[Klasifikacija],0))</f>
        <v/>
      </c>
      <c r="F306" s="1" t="str">
        <f>_xlfn.TEXTJOIN(" - ",TRUE,INDEX(Tabela_glavno[Mešanica 19 02 04*],MATCH(Tabela_kontrola_FAW_aktivne[[#This Row],[Klasifikacija]],Tabela_glavno[Klasifikacija],0)),INDEX(Tabela_glavno[Izvoz 19 02 04*],MATCH(Tabela_kontrola_FAW_aktivne[[#This Row],[Klasifikacija]],Tabela_glavno[Klasifikacija],0)))</f>
        <v>NE</v>
      </c>
      <c r="G306" s="1" t="str">
        <f>INDEX(Tabela_glavno[Mešanica 19 02 08*],MATCH(Tabela_kontrola_FAW_aktivne[[#This Row],[Klasifikacija]],Tabela_glavno[Klasifikacija],0))</f>
        <v>NE</v>
      </c>
      <c r="H306" s="1" t="str">
        <f>IFERROR(INDEX(Tabela_FAW_aktivne[Klasifikacija],MATCH(Tabela_kontrola_FAW_aktivne[[#This Row],[Klasifikacija]],Tabela_FAW_aktivne[Klasifikacija],0)),"NE")</f>
        <v>NE</v>
      </c>
    </row>
    <row r="307" spans="1:8" hidden="1" x14ac:dyDescent="0.25">
      <c r="A307" t="s">
        <v>475</v>
      </c>
      <c r="B307" t="str">
        <f>INDEX(Tabela_seznam_klasifikacij[Naziv odpadka],MATCH(Tabela_kontrola_FAW_aktivne[[#This Row],[Klasifikacija]],Tabela_seznam_klasifikacij[Klasifikacijska številka],0))</f>
        <v>Elektrofiltrski pepel in kotlovski prah iz kurilnih naprav na olje</v>
      </c>
      <c r="C307" t="str">
        <f>IFERROR(INDEX(Tabela_FAW[NAZIV2],MATCH(Tabela_kontrola_FAW_aktivne[[#This Row],[Klasifikacija]],Tabela_FAW[Klasifikacija],0)),"NE")</f>
        <v>NE</v>
      </c>
      <c r="D307" t="str">
        <f>LEFT(INDEX(Tabela_glavno[Dovoljen prevzem],MATCH(Tabela_kontrola_FAW_aktivne[[#This Row],[Klasifikacija]],Tabela_glavno[Klasifikacija],0)),2)</f>
        <v>DA</v>
      </c>
      <c r="E307" t="str">
        <f>INDEX(Tabela_glavno[Odstranjevanje],MATCH(Tabela_kontrola_FAW_aktivne[[#This Row],[Klasifikacija]],Tabela_glavno[Klasifikacija],0))</f>
        <v/>
      </c>
      <c r="F307" s="1" t="str">
        <f>_xlfn.TEXTJOIN(" - ",TRUE,INDEX(Tabela_glavno[Mešanica 19 02 04*],MATCH(Tabela_kontrola_FAW_aktivne[[#This Row],[Klasifikacija]],Tabela_glavno[Klasifikacija],0)),INDEX(Tabela_glavno[Izvoz 19 02 04*],MATCH(Tabela_kontrola_FAW_aktivne[[#This Row],[Klasifikacija]],Tabela_glavno[Klasifikacija],0)))</f>
        <v>NE</v>
      </c>
      <c r="G307" s="1" t="str">
        <f>INDEX(Tabela_glavno[Mešanica 19 02 08*],MATCH(Tabela_kontrola_FAW_aktivne[[#This Row],[Klasifikacija]],Tabela_glavno[Klasifikacija],0))</f>
        <v>NE</v>
      </c>
      <c r="H307" s="1" t="str">
        <f>IFERROR(INDEX(Tabela_FAW_aktivne[Klasifikacija],MATCH(Tabela_kontrola_FAW_aktivne[[#This Row],[Klasifikacija]],Tabela_FAW_aktivne[Klasifikacija],0)),"NE")</f>
        <v>NE</v>
      </c>
    </row>
    <row r="308" spans="1:8" hidden="1" x14ac:dyDescent="0.25">
      <c r="A308" t="s">
        <v>476</v>
      </c>
      <c r="B308" t="str">
        <f>INDEX(Tabela_seznam_klasifikacij[Naziv odpadka],MATCH(Tabela_kontrola_FAW_aktivne[[#This Row],[Klasifikacija]],Tabela_seznam_klasifikacij[Klasifikacijska številka],0))</f>
        <v>Trdni odpadki iz razžvepljanja dimnih plinov z reakcijami na osnovi kalcija</v>
      </c>
      <c r="C308" t="str">
        <f>IFERROR(INDEX(Tabela_FAW[NAZIV2],MATCH(Tabela_kontrola_FAW_aktivne[[#This Row],[Klasifikacija]],Tabela_FAW[Klasifikacija],0)),"NE")</f>
        <v>NE</v>
      </c>
      <c r="D308" t="str">
        <f>LEFT(INDEX(Tabela_glavno[Dovoljen prevzem],MATCH(Tabela_kontrola_FAW_aktivne[[#This Row],[Klasifikacija]],Tabela_glavno[Klasifikacija],0)),2)</f>
        <v>DA</v>
      </c>
      <c r="E308" t="str">
        <f>INDEX(Tabela_glavno[Odstranjevanje],MATCH(Tabela_kontrola_FAW_aktivne[[#This Row],[Klasifikacija]],Tabela_glavno[Klasifikacija],0))</f>
        <v/>
      </c>
      <c r="F308" s="1" t="str">
        <f>_xlfn.TEXTJOIN(" - ",TRUE,INDEX(Tabela_glavno[Mešanica 19 02 04*],MATCH(Tabela_kontrola_FAW_aktivne[[#This Row],[Klasifikacija]],Tabela_glavno[Klasifikacija],0)),INDEX(Tabela_glavno[Izvoz 19 02 04*],MATCH(Tabela_kontrola_FAW_aktivne[[#This Row],[Klasifikacija]],Tabela_glavno[Klasifikacija],0)))</f>
        <v>NE</v>
      </c>
      <c r="G308" s="1" t="str">
        <f>INDEX(Tabela_glavno[Mešanica 19 02 08*],MATCH(Tabela_kontrola_FAW_aktivne[[#This Row],[Klasifikacija]],Tabela_glavno[Klasifikacija],0))</f>
        <v>NE</v>
      </c>
      <c r="H308" s="1" t="str">
        <f>IFERROR(INDEX(Tabela_FAW_aktivne[Klasifikacija],MATCH(Tabela_kontrola_FAW_aktivne[[#This Row],[Klasifikacija]],Tabela_FAW_aktivne[Klasifikacija],0)),"NE")</f>
        <v>NE</v>
      </c>
    </row>
    <row r="309" spans="1:8" hidden="1" x14ac:dyDescent="0.25">
      <c r="A309" t="s">
        <v>477</v>
      </c>
      <c r="B309" t="str">
        <f>INDEX(Tabela_seznam_klasifikacij[Naziv odpadka],MATCH(Tabela_kontrola_FAW_aktivne[[#This Row],[Klasifikacija]],Tabela_seznam_klasifikacij[Klasifikacijska številka],0))</f>
        <v>Muljasti odpadki iz razžvepljanja dimnih plinov z reakcijami na osnovi kalcija</v>
      </c>
      <c r="C309" t="str">
        <f>IFERROR(INDEX(Tabela_FAW[NAZIV2],MATCH(Tabela_kontrola_FAW_aktivne[[#This Row],[Klasifikacija]],Tabela_FAW[Klasifikacija],0)),"NE")</f>
        <v>NE</v>
      </c>
      <c r="D309" t="str">
        <f>LEFT(INDEX(Tabela_glavno[Dovoljen prevzem],MATCH(Tabela_kontrola_FAW_aktivne[[#This Row],[Klasifikacija]],Tabela_glavno[Klasifikacija],0)),2)</f>
        <v>DA</v>
      </c>
      <c r="E309" t="str">
        <f>INDEX(Tabela_glavno[Odstranjevanje],MATCH(Tabela_kontrola_FAW_aktivne[[#This Row],[Klasifikacija]],Tabela_glavno[Klasifikacija],0))</f>
        <v/>
      </c>
      <c r="F309" s="1" t="str">
        <f>_xlfn.TEXTJOIN(" - ",TRUE,INDEX(Tabela_glavno[Mešanica 19 02 04*],MATCH(Tabela_kontrola_FAW_aktivne[[#This Row],[Klasifikacija]],Tabela_glavno[Klasifikacija],0)),INDEX(Tabela_glavno[Izvoz 19 02 04*],MATCH(Tabela_kontrola_FAW_aktivne[[#This Row],[Klasifikacija]],Tabela_glavno[Klasifikacija],0)))</f>
        <v>NE</v>
      </c>
      <c r="G309" s="1" t="str">
        <f>INDEX(Tabela_glavno[Mešanica 19 02 08*],MATCH(Tabela_kontrola_FAW_aktivne[[#This Row],[Klasifikacija]],Tabela_glavno[Klasifikacija],0))</f>
        <v>NE</v>
      </c>
      <c r="H309" s="1" t="str">
        <f>IFERROR(INDEX(Tabela_FAW_aktivne[Klasifikacija],MATCH(Tabela_kontrola_FAW_aktivne[[#This Row],[Klasifikacija]],Tabela_FAW_aktivne[Klasifikacija],0)),"NE")</f>
        <v>NE</v>
      </c>
    </row>
    <row r="310" spans="1:8" hidden="1" x14ac:dyDescent="0.25">
      <c r="A310" t="s">
        <v>478</v>
      </c>
      <c r="B310" t="str">
        <f>INDEX(Tabela_seznam_klasifikacij[Naziv odpadka],MATCH(Tabela_kontrola_FAW_aktivne[[#This Row],[Klasifikacija]],Tabela_seznam_klasifikacij[Klasifikacijska številka],0))</f>
        <v>Žveplova kislina</v>
      </c>
      <c r="C310" t="str">
        <f>IFERROR(INDEX(Tabela_FAW[NAZIV2],MATCH(Tabela_kontrola_FAW_aktivne[[#This Row],[Klasifikacija]],Tabela_FAW[Klasifikacija],0)),"NE")</f>
        <v>NE</v>
      </c>
      <c r="D310" t="str">
        <f>LEFT(INDEX(Tabela_glavno[Dovoljen prevzem],MATCH(Tabela_kontrola_FAW_aktivne[[#This Row],[Klasifikacija]],Tabela_glavno[Klasifikacija],0)),2)</f>
        <v>DA</v>
      </c>
      <c r="E310" t="str">
        <f>INDEX(Tabela_glavno[Odstranjevanje],MATCH(Tabela_kontrola_FAW_aktivne[[#This Row],[Klasifikacija]],Tabela_glavno[Klasifikacija],0))</f>
        <v/>
      </c>
      <c r="F310" s="1" t="str">
        <f>_xlfn.TEXTJOIN(" - ",TRUE,INDEX(Tabela_glavno[Mešanica 19 02 04*],MATCH(Tabela_kontrola_FAW_aktivne[[#This Row],[Klasifikacija]],Tabela_glavno[Klasifikacija],0)),INDEX(Tabela_glavno[Izvoz 19 02 04*],MATCH(Tabela_kontrola_FAW_aktivne[[#This Row],[Klasifikacija]],Tabela_glavno[Klasifikacija],0)))</f>
        <v>NE</v>
      </c>
      <c r="G310" s="1" t="str">
        <f>INDEX(Tabela_glavno[Mešanica 19 02 08*],MATCH(Tabela_kontrola_FAW_aktivne[[#This Row],[Klasifikacija]],Tabela_glavno[Klasifikacija],0))</f>
        <v>NE</v>
      </c>
      <c r="H310" s="1" t="str">
        <f>IFERROR(INDEX(Tabela_FAW_aktivne[Klasifikacija],MATCH(Tabela_kontrola_FAW_aktivne[[#This Row],[Klasifikacija]],Tabela_FAW_aktivne[Klasifikacija],0)),"NE")</f>
        <v>NE</v>
      </c>
    </row>
    <row r="311" spans="1:8" hidden="1" x14ac:dyDescent="0.25">
      <c r="A311" t="s">
        <v>479</v>
      </c>
      <c r="B311" t="str">
        <f>INDEX(Tabela_seznam_klasifikacij[Naziv odpadka],MATCH(Tabela_kontrola_FAW_aktivne[[#This Row],[Klasifikacija]],Tabela_seznam_klasifikacij[Klasifikacijska številka],0))</f>
        <v>Elektrofiltrski pepel iz sežiga emulgiranih ogljikovodikov</v>
      </c>
      <c r="C311" t="str">
        <f>IFERROR(INDEX(Tabela_FAW[NAZIV2],MATCH(Tabela_kontrola_FAW_aktivne[[#This Row],[Klasifikacija]],Tabela_FAW[Klasifikacija],0)),"NE")</f>
        <v>NE</v>
      </c>
      <c r="D311" t="str">
        <f>LEFT(INDEX(Tabela_glavno[Dovoljen prevzem],MATCH(Tabela_kontrola_FAW_aktivne[[#This Row],[Klasifikacija]],Tabela_glavno[Klasifikacija],0)),2)</f>
        <v>DA</v>
      </c>
      <c r="E311" t="str">
        <f>INDEX(Tabela_glavno[Odstranjevanje],MATCH(Tabela_kontrola_FAW_aktivne[[#This Row],[Klasifikacija]],Tabela_glavno[Klasifikacija],0))</f>
        <v/>
      </c>
      <c r="F311" s="1" t="str">
        <f>_xlfn.TEXTJOIN(" - ",TRUE,INDEX(Tabela_glavno[Mešanica 19 02 04*],MATCH(Tabela_kontrola_FAW_aktivne[[#This Row],[Klasifikacija]],Tabela_glavno[Klasifikacija],0)),INDEX(Tabela_glavno[Izvoz 19 02 04*],MATCH(Tabela_kontrola_FAW_aktivne[[#This Row],[Klasifikacija]],Tabela_glavno[Klasifikacija],0)))</f>
        <v>NE</v>
      </c>
      <c r="G311" s="1" t="str">
        <f>INDEX(Tabela_glavno[Mešanica 19 02 08*],MATCH(Tabela_kontrola_FAW_aktivne[[#This Row],[Klasifikacija]],Tabela_glavno[Klasifikacija],0))</f>
        <v>NE</v>
      </c>
      <c r="H311" s="1" t="str">
        <f>IFERROR(INDEX(Tabela_FAW_aktivne[Klasifikacija],MATCH(Tabela_kontrola_FAW_aktivne[[#This Row],[Klasifikacija]],Tabela_FAW_aktivne[Klasifikacija],0)),"NE")</f>
        <v>NE</v>
      </c>
    </row>
    <row r="312" spans="1:8" hidden="1" x14ac:dyDescent="0.25">
      <c r="A312" t="s">
        <v>480</v>
      </c>
      <c r="B312" t="str">
        <f>INDEX(Tabela_seznam_klasifikacij[Naziv odpadka],MATCH(Tabela_kontrola_FAW_aktivne[[#This Row],[Klasifikacija]],Tabela_seznam_klasifikacij[Klasifikacijska številka],0))</f>
        <v>Pepel, žlindra in kotlovski prah, ki vsebujejo nevarne snovi, iz naprav za sosežig</v>
      </c>
      <c r="C312" t="str">
        <f>IFERROR(INDEX(Tabela_FAW[NAZIV2],MATCH(Tabela_kontrola_FAW_aktivne[[#This Row],[Klasifikacija]],Tabela_FAW[Klasifikacija],0)),"NE")</f>
        <v>NE</v>
      </c>
      <c r="D312" t="str">
        <f>LEFT(INDEX(Tabela_glavno[Dovoljen prevzem],MATCH(Tabela_kontrola_FAW_aktivne[[#This Row],[Klasifikacija]],Tabela_glavno[Klasifikacija],0)),2)</f>
        <v>DA</v>
      </c>
      <c r="E312" t="str">
        <f>INDEX(Tabela_glavno[Odstranjevanje],MATCH(Tabela_kontrola_FAW_aktivne[[#This Row],[Klasifikacija]],Tabela_glavno[Klasifikacija],0))</f>
        <v/>
      </c>
      <c r="F312" s="1" t="str">
        <f>_xlfn.TEXTJOIN(" - ",TRUE,INDEX(Tabela_glavno[Mešanica 19 02 04*],MATCH(Tabela_kontrola_FAW_aktivne[[#This Row],[Klasifikacija]],Tabela_glavno[Klasifikacija],0)),INDEX(Tabela_glavno[Izvoz 19 02 04*],MATCH(Tabela_kontrola_FAW_aktivne[[#This Row],[Klasifikacija]],Tabela_glavno[Klasifikacija],0)))</f>
        <v>NE</v>
      </c>
      <c r="G312" s="1" t="str">
        <f>INDEX(Tabela_glavno[Mešanica 19 02 08*],MATCH(Tabela_kontrola_FAW_aktivne[[#This Row],[Klasifikacija]],Tabela_glavno[Klasifikacija],0))</f>
        <v>NE</v>
      </c>
      <c r="H312" s="1" t="str">
        <f>IFERROR(INDEX(Tabela_FAW_aktivne[Klasifikacija],MATCH(Tabela_kontrola_FAW_aktivne[[#This Row],[Klasifikacija]],Tabela_FAW_aktivne[Klasifikacija],0)),"NE")</f>
        <v>NE</v>
      </c>
    </row>
    <row r="313" spans="1:8" hidden="1" x14ac:dyDescent="0.25">
      <c r="A313" t="s">
        <v>481</v>
      </c>
      <c r="B313" t="str">
        <f>INDEX(Tabela_seznam_klasifikacij[Naziv odpadka],MATCH(Tabela_kontrola_FAW_aktivne[[#This Row],[Klasifikacija]],Tabela_seznam_klasifikacij[Klasifikacijska številka],0))</f>
        <v>Pepel, žlindra in kotlovski prah iz naprav za sosežig, ki niso navedeni pod 10 01 14</v>
      </c>
      <c r="C313" t="str">
        <f>IFERROR(INDEX(Tabela_FAW[NAZIV2],MATCH(Tabela_kontrola_FAW_aktivne[[#This Row],[Klasifikacija]],Tabela_FAW[Klasifikacija],0)),"NE")</f>
        <v>NE</v>
      </c>
      <c r="D313" t="str">
        <f>LEFT(INDEX(Tabela_glavno[Dovoljen prevzem],MATCH(Tabela_kontrola_FAW_aktivne[[#This Row],[Klasifikacija]],Tabela_glavno[Klasifikacija],0)),2)</f>
        <v>DA</v>
      </c>
      <c r="E313" t="str">
        <f>INDEX(Tabela_glavno[Odstranjevanje],MATCH(Tabela_kontrola_FAW_aktivne[[#This Row],[Klasifikacija]],Tabela_glavno[Klasifikacija],0))</f>
        <v/>
      </c>
      <c r="F313" s="1" t="str">
        <f>_xlfn.TEXTJOIN(" - ",TRUE,INDEX(Tabela_glavno[Mešanica 19 02 04*],MATCH(Tabela_kontrola_FAW_aktivne[[#This Row],[Klasifikacija]],Tabela_glavno[Klasifikacija],0)),INDEX(Tabela_glavno[Izvoz 19 02 04*],MATCH(Tabela_kontrola_FAW_aktivne[[#This Row],[Klasifikacija]],Tabela_glavno[Klasifikacija],0)))</f>
        <v>NE</v>
      </c>
      <c r="G313" s="1" t="str">
        <f>INDEX(Tabela_glavno[Mešanica 19 02 08*],MATCH(Tabela_kontrola_FAW_aktivne[[#This Row],[Klasifikacija]],Tabela_glavno[Klasifikacija],0))</f>
        <v>NE</v>
      </c>
      <c r="H313" s="1" t="str">
        <f>IFERROR(INDEX(Tabela_FAW_aktivne[Klasifikacija],MATCH(Tabela_kontrola_FAW_aktivne[[#This Row],[Klasifikacija]],Tabela_FAW_aktivne[Klasifikacija],0)),"NE")</f>
        <v>NE</v>
      </c>
    </row>
    <row r="314" spans="1:8" hidden="1" x14ac:dyDescent="0.25">
      <c r="A314" t="s">
        <v>482</v>
      </c>
      <c r="B314" t="str">
        <f>INDEX(Tabela_seznam_klasifikacij[Naziv odpadka],MATCH(Tabela_kontrola_FAW_aktivne[[#This Row],[Klasifikacija]],Tabela_seznam_klasifikacij[Klasifikacijska številka],0))</f>
        <v>Elektrofiltrski pepel, ki vsebuje nevarne snovi, iz naprav za sosežig</v>
      </c>
      <c r="C314" t="str">
        <f>IFERROR(INDEX(Tabela_FAW[NAZIV2],MATCH(Tabela_kontrola_FAW_aktivne[[#This Row],[Klasifikacija]],Tabela_FAW[Klasifikacija],0)),"NE")</f>
        <v>NE</v>
      </c>
      <c r="D314" t="str">
        <f>LEFT(INDEX(Tabela_glavno[Dovoljen prevzem],MATCH(Tabela_kontrola_FAW_aktivne[[#This Row],[Klasifikacija]],Tabela_glavno[Klasifikacija],0)),2)</f>
        <v>DA</v>
      </c>
      <c r="E314" t="str">
        <f>INDEX(Tabela_glavno[Odstranjevanje],MATCH(Tabela_kontrola_FAW_aktivne[[#This Row],[Klasifikacija]],Tabela_glavno[Klasifikacija],0))</f>
        <v/>
      </c>
      <c r="F314" s="1" t="str">
        <f>_xlfn.TEXTJOIN(" - ",TRUE,INDEX(Tabela_glavno[Mešanica 19 02 04*],MATCH(Tabela_kontrola_FAW_aktivne[[#This Row],[Klasifikacija]],Tabela_glavno[Klasifikacija],0)),INDEX(Tabela_glavno[Izvoz 19 02 04*],MATCH(Tabela_kontrola_FAW_aktivne[[#This Row],[Klasifikacija]],Tabela_glavno[Klasifikacija],0)))</f>
        <v>NE</v>
      </c>
      <c r="G314" s="1" t="str">
        <f>INDEX(Tabela_glavno[Mešanica 19 02 08*],MATCH(Tabela_kontrola_FAW_aktivne[[#This Row],[Klasifikacija]],Tabela_glavno[Klasifikacija],0))</f>
        <v>NE</v>
      </c>
      <c r="H314" s="1" t="str">
        <f>IFERROR(INDEX(Tabela_FAW_aktivne[Klasifikacija],MATCH(Tabela_kontrola_FAW_aktivne[[#This Row],[Klasifikacija]],Tabela_FAW_aktivne[Klasifikacija],0)),"NE")</f>
        <v>NE</v>
      </c>
    </row>
    <row r="315" spans="1:8" hidden="1" x14ac:dyDescent="0.25">
      <c r="A315" t="s">
        <v>483</v>
      </c>
      <c r="B315" t="str">
        <f>INDEX(Tabela_seznam_klasifikacij[Naziv odpadka],MATCH(Tabela_kontrola_FAW_aktivne[[#This Row],[Klasifikacija]],Tabela_seznam_klasifikacij[Klasifikacijska številka],0))</f>
        <v>Elektrofiltrski pepel iz naprav za sosežig, ki ni naveden pod 10 01 16</v>
      </c>
      <c r="C315" t="str">
        <f>IFERROR(INDEX(Tabela_FAW[NAZIV2],MATCH(Tabela_kontrola_FAW_aktivne[[#This Row],[Klasifikacija]],Tabela_FAW[Klasifikacija],0)),"NE")</f>
        <v>NE</v>
      </c>
      <c r="D315" t="str">
        <f>LEFT(INDEX(Tabela_glavno[Dovoljen prevzem],MATCH(Tabela_kontrola_FAW_aktivne[[#This Row],[Klasifikacija]],Tabela_glavno[Klasifikacija],0)),2)</f>
        <v>DA</v>
      </c>
      <c r="E315" t="str">
        <f>INDEX(Tabela_glavno[Odstranjevanje],MATCH(Tabela_kontrola_FAW_aktivne[[#This Row],[Klasifikacija]],Tabela_glavno[Klasifikacija],0))</f>
        <v/>
      </c>
      <c r="F315" s="1" t="str">
        <f>_xlfn.TEXTJOIN(" - ",TRUE,INDEX(Tabela_glavno[Mešanica 19 02 04*],MATCH(Tabela_kontrola_FAW_aktivne[[#This Row],[Klasifikacija]],Tabela_glavno[Klasifikacija],0)),INDEX(Tabela_glavno[Izvoz 19 02 04*],MATCH(Tabela_kontrola_FAW_aktivne[[#This Row],[Klasifikacija]],Tabela_glavno[Klasifikacija],0)))</f>
        <v>NE</v>
      </c>
      <c r="G315" s="1" t="str">
        <f>INDEX(Tabela_glavno[Mešanica 19 02 08*],MATCH(Tabela_kontrola_FAW_aktivne[[#This Row],[Klasifikacija]],Tabela_glavno[Klasifikacija],0))</f>
        <v>NE</v>
      </c>
      <c r="H315" s="1" t="str">
        <f>IFERROR(INDEX(Tabela_FAW_aktivne[Klasifikacija],MATCH(Tabela_kontrola_FAW_aktivne[[#This Row],[Klasifikacija]],Tabela_FAW_aktivne[Klasifikacija],0)),"NE")</f>
        <v>NE</v>
      </c>
    </row>
    <row r="316" spans="1:8" hidden="1" x14ac:dyDescent="0.25">
      <c r="A316" t="s">
        <v>484</v>
      </c>
      <c r="B316" t="str">
        <f>INDEX(Tabela_seznam_klasifikacij[Naziv odpadka],MATCH(Tabela_kontrola_FAW_aktivne[[#This Row],[Klasifikacija]],Tabela_seznam_klasifikacij[Klasifikacijska številka],0))</f>
        <v>Odpadki, ki vsebujejo nevarne snovi, iz čiščenja odpadnih plinov</v>
      </c>
      <c r="C316">
        <f>IFERROR(INDEX(Tabela_FAW[NAZIV2],MATCH(Tabela_kontrola_FAW_aktivne[[#This Row],[Klasifikacija]],Tabela_FAW[Klasifikacija],0)),"NE")</f>
        <v>0</v>
      </c>
      <c r="D316" t="str">
        <f>LEFT(INDEX(Tabela_glavno[Dovoljen prevzem],MATCH(Tabela_kontrola_FAW_aktivne[[#This Row],[Klasifikacija]],Tabela_glavno[Klasifikacija],0)),2)</f>
        <v>DA</v>
      </c>
      <c r="E316" t="str">
        <f>INDEX(Tabela_glavno[Odstranjevanje],MATCH(Tabela_kontrola_FAW_aktivne[[#This Row],[Klasifikacija]],Tabela_glavno[Klasifikacija],0))</f>
        <v/>
      </c>
      <c r="F316" s="1" t="str">
        <f>_xlfn.TEXTJOIN(" - ",TRUE,INDEX(Tabela_glavno[Mešanica 19 02 04*],MATCH(Tabela_kontrola_FAW_aktivne[[#This Row],[Klasifikacija]],Tabela_glavno[Klasifikacija],0)),INDEX(Tabela_glavno[Izvoz 19 02 04*],MATCH(Tabela_kontrola_FAW_aktivne[[#This Row],[Klasifikacija]],Tabela_glavno[Klasifikacija],0)))</f>
        <v>NE</v>
      </c>
      <c r="G316" s="1" t="str">
        <f>INDEX(Tabela_glavno[Mešanica 19 02 08*],MATCH(Tabela_kontrola_FAW_aktivne[[#This Row],[Klasifikacija]],Tabela_glavno[Klasifikacija],0))</f>
        <v>NE</v>
      </c>
      <c r="H316" s="1" t="str">
        <f>IFERROR(INDEX(Tabela_FAW_aktivne[Klasifikacija],MATCH(Tabela_kontrola_FAW_aktivne[[#This Row],[Klasifikacija]],Tabela_FAW_aktivne[Klasifikacija],0)),"NE")</f>
        <v>NE</v>
      </c>
    </row>
    <row r="317" spans="1:8" hidden="1" x14ac:dyDescent="0.25">
      <c r="A317" t="s">
        <v>485</v>
      </c>
      <c r="B317" t="str">
        <f>INDEX(Tabela_seznam_klasifikacij[Naziv odpadka],MATCH(Tabela_kontrola_FAW_aktivne[[#This Row],[Klasifikacija]],Tabela_seznam_klasifikacij[Klasifikacijska številka],0))</f>
        <v>Odpadki iz čiščenja odpadnih plinov, ki niso navedeni pod 10 01 05, 10 01 07 in 10 01 18</v>
      </c>
      <c r="C317" t="str">
        <f>IFERROR(INDEX(Tabela_FAW[NAZIV2],MATCH(Tabela_kontrola_FAW_aktivne[[#This Row],[Klasifikacija]],Tabela_FAW[Klasifikacija],0)),"NE")</f>
        <v>NE</v>
      </c>
      <c r="D317" t="str">
        <f>LEFT(INDEX(Tabela_glavno[Dovoljen prevzem],MATCH(Tabela_kontrola_FAW_aktivne[[#This Row],[Klasifikacija]],Tabela_glavno[Klasifikacija],0)),2)</f>
        <v>DA</v>
      </c>
      <c r="E317" t="str">
        <f>INDEX(Tabela_glavno[Odstranjevanje],MATCH(Tabela_kontrola_FAW_aktivne[[#This Row],[Klasifikacija]],Tabela_glavno[Klasifikacija],0))</f>
        <v/>
      </c>
      <c r="F317" s="1" t="str">
        <f>_xlfn.TEXTJOIN(" - ",TRUE,INDEX(Tabela_glavno[Mešanica 19 02 04*],MATCH(Tabela_kontrola_FAW_aktivne[[#This Row],[Klasifikacija]],Tabela_glavno[Klasifikacija],0)),INDEX(Tabela_glavno[Izvoz 19 02 04*],MATCH(Tabela_kontrola_FAW_aktivne[[#This Row],[Klasifikacija]],Tabela_glavno[Klasifikacija],0)))</f>
        <v>NE</v>
      </c>
      <c r="G317" s="1" t="str">
        <f>INDEX(Tabela_glavno[Mešanica 19 02 08*],MATCH(Tabela_kontrola_FAW_aktivne[[#This Row],[Klasifikacija]],Tabela_glavno[Klasifikacija],0))</f>
        <v>NE</v>
      </c>
      <c r="H317" s="1" t="str">
        <f>IFERROR(INDEX(Tabela_FAW_aktivne[Klasifikacija],MATCH(Tabela_kontrola_FAW_aktivne[[#This Row],[Klasifikacija]],Tabela_FAW_aktivne[Klasifikacija],0)),"NE")</f>
        <v>NE</v>
      </c>
    </row>
    <row r="318" spans="1:8" hidden="1" x14ac:dyDescent="0.25">
      <c r="A318" t="s">
        <v>486</v>
      </c>
      <c r="B318" t="str">
        <f>INDEX(Tabela_seznam_klasifikacij[Naziv odpadka],MATCH(Tabela_kontrola_FAW_aktivne[[#This Row],[Klasifikacija]],Tabela_seznam_klasifikacij[Klasifikacijska številka],0))</f>
        <v>Mulji, ki vsebujejo nevarne snovi, iz čiščenja odpadne vode na kraju nastanka</v>
      </c>
      <c r="C318" t="str">
        <f>IFERROR(INDEX(Tabela_FAW[NAZIV2],MATCH(Tabela_kontrola_FAW_aktivne[[#This Row],[Klasifikacija]],Tabela_FAW[Klasifikacija],0)),"NE")</f>
        <v>NE</v>
      </c>
      <c r="D318" t="str">
        <f>LEFT(INDEX(Tabela_glavno[Dovoljen prevzem],MATCH(Tabela_kontrola_FAW_aktivne[[#This Row],[Klasifikacija]],Tabela_glavno[Klasifikacija],0)),2)</f>
        <v>DA</v>
      </c>
      <c r="E318" t="str">
        <f>INDEX(Tabela_glavno[Odstranjevanje],MATCH(Tabela_kontrola_FAW_aktivne[[#This Row],[Klasifikacija]],Tabela_glavno[Klasifikacija],0))</f>
        <v/>
      </c>
      <c r="F318" s="1" t="str">
        <f>_xlfn.TEXTJOIN(" - ",TRUE,INDEX(Tabela_glavno[Mešanica 19 02 04*],MATCH(Tabela_kontrola_FAW_aktivne[[#This Row],[Klasifikacija]],Tabela_glavno[Klasifikacija],0)),INDEX(Tabela_glavno[Izvoz 19 02 04*],MATCH(Tabela_kontrola_FAW_aktivne[[#This Row],[Klasifikacija]],Tabela_glavno[Klasifikacija],0)))</f>
        <v>NE</v>
      </c>
      <c r="G318" s="1" t="str">
        <f>INDEX(Tabela_glavno[Mešanica 19 02 08*],MATCH(Tabela_kontrola_FAW_aktivne[[#This Row],[Klasifikacija]],Tabela_glavno[Klasifikacija],0))</f>
        <v>NE</v>
      </c>
      <c r="H318" s="1" t="str">
        <f>IFERROR(INDEX(Tabela_FAW_aktivne[Klasifikacija],MATCH(Tabela_kontrola_FAW_aktivne[[#This Row],[Klasifikacija]],Tabela_FAW_aktivne[Klasifikacija],0)),"NE")</f>
        <v>NE</v>
      </c>
    </row>
    <row r="319" spans="1:8" hidden="1" x14ac:dyDescent="0.25">
      <c r="A319" t="s">
        <v>487</v>
      </c>
      <c r="B319" t="str">
        <f>INDEX(Tabela_seznam_klasifikacij[Naziv odpadka],MATCH(Tabela_kontrola_FAW_aktivne[[#This Row],[Klasifikacija]],Tabela_seznam_klasifikacij[Klasifikacijska številka],0))</f>
        <v>Mulji iz čiščenja odpadne vode na kraju nastanka, ki niso navedeni pod 10 01 20</v>
      </c>
      <c r="C319" t="str">
        <f>IFERROR(INDEX(Tabela_FAW[NAZIV2],MATCH(Tabela_kontrola_FAW_aktivne[[#This Row],[Klasifikacija]],Tabela_FAW[Klasifikacija],0)),"NE")</f>
        <v>NE</v>
      </c>
      <c r="D319" t="str">
        <f>LEFT(INDEX(Tabela_glavno[Dovoljen prevzem],MATCH(Tabela_kontrola_FAW_aktivne[[#This Row],[Klasifikacija]],Tabela_glavno[Klasifikacija],0)),2)</f>
        <v>DA</v>
      </c>
      <c r="E319" t="str">
        <f>INDEX(Tabela_glavno[Odstranjevanje],MATCH(Tabela_kontrola_FAW_aktivne[[#This Row],[Klasifikacija]],Tabela_glavno[Klasifikacija],0))</f>
        <v/>
      </c>
      <c r="F319" s="1" t="str">
        <f>_xlfn.TEXTJOIN(" - ",TRUE,INDEX(Tabela_glavno[Mešanica 19 02 04*],MATCH(Tabela_kontrola_FAW_aktivne[[#This Row],[Klasifikacija]],Tabela_glavno[Klasifikacija],0)),INDEX(Tabela_glavno[Izvoz 19 02 04*],MATCH(Tabela_kontrola_FAW_aktivne[[#This Row],[Klasifikacija]],Tabela_glavno[Klasifikacija],0)))</f>
        <v>NE</v>
      </c>
      <c r="G319" s="1" t="str">
        <f>INDEX(Tabela_glavno[Mešanica 19 02 08*],MATCH(Tabela_kontrola_FAW_aktivne[[#This Row],[Klasifikacija]],Tabela_glavno[Klasifikacija],0))</f>
        <v>NE</v>
      </c>
      <c r="H319" s="1" t="str">
        <f>IFERROR(INDEX(Tabela_FAW_aktivne[Klasifikacija],MATCH(Tabela_kontrola_FAW_aktivne[[#This Row],[Klasifikacija]],Tabela_FAW_aktivne[Klasifikacija],0)),"NE")</f>
        <v>NE</v>
      </c>
    </row>
    <row r="320" spans="1:8" hidden="1" x14ac:dyDescent="0.25">
      <c r="A320" t="s">
        <v>488</v>
      </c>
      <c r="B320" t="str">
        <f>INDEX(Tabela_seznam_klasifikacij[Naziv odpadka],MATCH(Tabela_kontrola_FAW_aktivne[[#This Row],[Klasifikacija]],Tabela_seznam_klasifikacij[Klasifikacijska številka],0))</f>
        <v>Vodni mulji, ki vsebujejo nevarne snovi, iz čiščenja kotlov</v>
      </c>
      <c r="C320" t="str">
        <f>IFERROR(INDEX(Tabela_FAW[NAZIV2],MATCH(Tabela_kontrola_FAW_aktivne[[#This Row],[Klasifikacija]],Tabela_FAW[Klasifikacija],0)),"NE")</f>
        <v>NE</v>
      </c>
      <c r="D320" t="str">
        <f>LEFT(INDEX(Tabela_glavno[Dovoljen prevzem],MATCH(Tabela_kontrola_FAW_aktivne[[#This Row],[Klasifikacija]],Tabela_glavno[Klasifikacija],0)),2)</f>
        <v>DA</v>
      </c>
      <c r="E320" t="str">
        <f>INDEX(Tabela_glavno[Odstranjevanje],MATCH(Tabela_kontrola_FAW_aktivne[[#This Row],[Klasifikacija]],Tabela_glavno[Klasifikacija],0))</f>
        <v/>
      </c>
      <c r="F320" s="1" t="str">
        <f>_xlfn.TEXTJOIN(" - ",TRUE,INDEX(Tabela_glavno[Mešanica 19 02 04*],MATCH(Tabela_kontrola_FAW_aktivne[[#This Row],[Klasifikacija]],Tabela_glavno[Klasifikacija],0)),INDEX(Tabela_glavno[Izvoz 19 02 04*],MATCH(Tabela_kontrola_FAW_aktivne[[#This Row],[Klasifikacija]],Tabela_glavno[Klasifikacija],0)))</f>
        <v>NE</v>
      </c>
      <c r="G320" s="1" t="str">
        <f>INDEX(Tabela_glavno[Mešanica 19 02 08*],MATCH(Tabela_kontrola_FAW_aktivne[[#This Row],[Klasifikacija]],Tabela_glavno[Klasifikacija],0))</f>
        <v>NE</v>
      </c>
      <c r="H320" s="1" t="str">
        <f>IFERROR(INDEX(Tabela_FAW_aktivne[Klasifikacija],MATCH(Tabela_kontrola_FAW_aktivne[[#This Row],[Klasifikacija]],Tabela_FAW_aktivne[Klasifikacija],0)),"NE")</f>
        <v>NE</v>
      </c>
    </row>
    <row r="321" spans="1:8" hidden="1" x14ac:dyDescent="0.25">
      <c r="A321" t="s">
        <v>489</v>
      </c>
      <c r="B321" t="str">
        <f>INDEX(Tabela_seznam_klasifikacij[Naziv odpadka],MATCH(Tabela_kontrola_FAW_aktivne[[#This Row],[Klasifikacija]],Tabela_seznam_klasifikacij[Klasifikacijska številka],0))</f>
        <v>Vodni mulji iz čiščenja kotlov, ki niso navedeni pod 10 01 22</v>
      </c>
      <c r="C321" t="str">
        <f>IFERROR(INDEX(Tabela_FAW[NAZIV2],MATCH(Tabela_kontrola_FAW_aktivne[[#This Row],[Klasifikacija]],Tabela_FAW[Klasifikacija],0)),"NE")</f>
        <v>NE</v>
      </c>
      <c r="D321" t="str">
        <f>LEFT(INDEX(Tabela_glavno[Dovoljen prevzem],MATCH(Tabela_kontrola_FAW_aktivne[[#This Row],[Klasifikacija]],Tabela_glavno[Klasifikacija],0)),2)</f>
        <v>DA</v>
      </c>
      <c r="E321" t="str">
        <f>INDEX(Tabela_glavno[Odstranjevanje],MATCH(Tabela_kontrola_FAW_aktivne[[#This Row],[Klasifikacija]],Tabela_glavno[Klasifikacija],0))</f>
        <v/>
      </c>
      <c r="F321" s="1" t="str">
        <f>_xlfn.TEXTJOIN(" - ",TRUE,INDEX(Tabela_glavno[Mešanica 19 02 04*],MATCH(Tabela_kontrola_FAW_aktivne[[#This Row],[Klasifikacija]],Tabela_glavno[Klasifikacija],0)),INDEX(Tabela_glavno[Izvoz 19 02 04*],MATCH(Tabela_kontrola_FAW_aktivne[[#This Row],[Klasifikacija]],Tabela_glavno[Klasifikacija],0)))</f>
        <v>NE</v>
      </c>
      <c r="G321" s="1" t="str">
        <f>INDEX(Tabela_glavno[Mešanica 19 02 08*],MATCH(Tabela_kontrola_FAW_aktivne[[#This Row],[Klasifikacija]],Tabela_glavno[Klasifikacija],0))</f>
        <v>NE</v>
      </c>
      <c r="H321" s="1" t="str">
        <f>IFERROR(INDEX(Tabela_FAW_aktivne[Klasifikacija],MATCH(Tabela_kontrola_FAW_aktivne[[#This Row],[Klasifikacija]],Tabela_FAW_aktivne[Klasifikacija],0)),"NE")</f>
        <v>NE</v>
      </c>
    </row>
    <row r="322" spans="1:8" hidden="1" x14ac:dyDescent="0.25">
      <c r="A322" t="s">
        <v>490</v>
      </c>
      <c r="B322" t="str">
        <f>INDEX(Tabela_seznam_klasifikacij[Naziv odpadka],MATCH(Tabela_kontrola_FAW_aktivne[[#This Row],[Klasifikacija]],Tabela_seznam_klasifikacij[Klasifikacijska številka],0))</f>
        <v>Peski iz kurišč na lebdeči sloj</v>
      </c>
      <c r="C322" t="str">
        <f>IFERROR(INDEX(Tabela_FAW[NAZIV2],MATCH(Tabela_kontrola_FAW_aktivne[[#This Row],[Klasifikacija]],Tabela_FAW[Klasifikacija],0)),"NE")</f>
        <v>NE</v>
      </c>
      <c r="D322" t="str">
        <f>LEFT(INDEX(Tabela_glavno[Dovoljen prevzem],MATCH(Tabela_kontrola_FAW_aktivne[[#This Row],[Klasifikacija]],Tabela_glavno[Klasifikacija],0)),2)</f>
        <v>DA</v>
      </c>
      <c r="E322" t="str">
        <f>INDEX(Tabela_glavno[Odstranjevanje],MATCH(Tabela_kontrola_FAW_aktivne[[#This Row],[Klasifikacija]],Tabela_glavno[Klasifikacija],0))</f>
        <v/>
      </c>
      <c r="F322" s="1" t="str">
        <f>_xlfn.TEXTJOIN(" - ",TRUE,INDEX(Tabela_glavno[Mešanica 19 02 04*],MATCH(Tabela_kontrola_FAW_aktivne[[#This Row],[Klasifikacija]],Tabela_glavno[Klasifikacija],0)),INDEX(Tabela_glavno[Izvoz 19 02 04*],MATCH(Tabela_kontrola_FAW_aktivne[[#This Row],[Klasifikacija]],Tabela_glavno[Klasifikacija],0)))</f>
        <v>NE</v>
      </c>
      <c r="G322" s="1" t="str">
        <f>INDEX(Tabela_glavno[Mešanica 19 02 08*],MATCH(Tabela_kontrola_FAW_aktivne[[#This Row],[Klasifikacija]],Tabela_glavno[Klasifikacija],0))</f>
        <v>NE</v>
      </c>
      <c r="H322" s="1" t="str">
        <f>IFERROR(INDEX(Tabela_FAW_aktivne[Klasifikacija],MATCH(Tabela_kontrola_FAW_aktivne[[#This Row],[Klasifikacija]],Tabela_FAW_aktivne[Klasifikacija],0)),"NE")</f>
        <v>NE</v>
      </c>
    </row>
    <row r="323" spans="1:8" hidden="1" x14ac:dyDescent="0.25">
      <c r="A323" t="s">
        <v>491</v>
      </c>
      <c r="B323" t="str">
        <f>INDEX(Tabela_seznam_klasifikacij[Naziv odpadka],MATCH(Tabela_kontrola_FAW_aktivne[[#This Row],[Klasifikacija]],Tabela_seznam_klasifikacij[Klasifikacijska številka],0))</f>
        <v>Odpadki iz skladiščenja in pripravi goriva v elektrarnah na premog</v>
      </c>
      <c r="C323" t="str">
        <f>IFERROR(INDEX(Tabela_FAW[NAZIV2],MATCH(Tabela_kontrola_FAW_aktivne[[#This Row],[Klasifikacija]],Tabela_FAW[Klasifikacija],0)),"NE")</f>
        <v>NE</v>
      </c>
      <c r="D323" t="str">
        <f>LEFT(INDEX(Tabela_glavno[Dovoljen prevzem],MATCH(Tabela_kontrola_FAW_aktivne[[#This Row],[Klasifikacija]],Tabela_glavno[Klasifikacija],0)),2)</f>
        <v>DA</v>
      </c>
      <c r="E323" t="str">
        <f>INDEX(Tabela_glavno[Odstranjevanje],MATCH(Tabela_kontrola_FAW_aktivne[[#This Row],[Klasifikacija]],Tabela_glavno[Klasifikacija],0))</f>
        <v/>
      </c>
      <c r="F323" s="1" t="str">
        <f>_xlfn.TEXTJOIN(" - ",TRUE,INDEX(Tabela_glavno[Mešanica 19 02 04*],MATCH(Tabela_kontrola_FAW_aktivne[[#This Row],[Klasifikacija]],Tabela_glavno[Klasifikacija],0)),INDEX(Tabela_glavno[Izvoz 19 02 04*],MATCH(Tabela_kontrola_FAW_aktivne[[#This Row],[Klasifikacija]],Tabela_glavno[Klasifikacija],0)))</f>
        <v>NE</v>
      </c>
      <c r="G323" s="1" t="str">
        <f>INDEX(Tabela_glavno[Mešanica 19 02 08*],MATCH(Tabela_kontrola_FAW_aktivne[[#This Row],[Klasifikacija]],Tabela_glavno[Klasifikacija],0))</f>
        <v>NE</v>
      </c>
      <c r="H323" s="1" t="str">
        <f>IFERROR(INDEX(Tabela_FAW_aktivne[Klasifikacija],MATCH(Tabela_kontrola_FAW_aktivne[[#This Row],[Klasifikacija]],Tabela_FAW_aktivne[Klasifikacija],0)),"NE")</f>
        <v>NE</v>
      </c>
    </row>
    <row r="324" spans="1:8" hidden="1" x14ac:dyDescent="0.25">
      <c r="A324" t="s">
        <v>492</v>
      </c>
      <c r="B324" t="str">
        <f>INDEX(Tabela_seznam_klasifikacij[Naziv odpadka],MATCH(Tabela_kontrola_FAW_aktivne[[#This Row],[Klasifikacija]],Tabela_seznam_klasifikacij[Klasifikacijska številka],0))</f>
        <v>Odpadki iz obdelave hladilne vode</v>
      </c>
      <c r="C324" t="str">
        <f>IFERROR(INDEX(Tabela_FAW[NAZIV2],MATCH(Tabela_kontrola_FAW_aktivne[[#This Row],[Klasifikacija]],Tabela_FAW[Klasifikacija],0)),"NE")</f>
        <v>NE</v>
      </c>
      <c r="D324" t="str">
        <f>LEFT(INDEX(Tabela_glavno[Dovoljen prevzem],MATCH(Tabela_kontrola_FAW_aktivne[[#This Row],[Klasifikacija]],Tabela_glavno[Klasifikacija],0)),2)</f>
        <v>DA</v>
      </c>
      <c r="E324" t="str">
        <f>INDEX(Tabela_glavno[Odstranjevanje],MATCH(Tabela_kontrola_FAW_aktivne[[#This Row],[Klasifikacija]],Tabela_glavno[Klasifikacija],0))</f>
        <v/>
      </c>
      <c r="F324" s="1" t="str">
        <f>_xlfn.TEXTJOIN(" - ",TRUE,INDEX(Tabela_glavno[Mešanica 19 02 04*],MATCH(Tabela_kontrola_FAW_aktivne[[#This Row],[Klasifikacija]],Tabela_glavno[Klasifikacija],0)),INDEX(Tabela_glavno[Izvoz 19 02 04*],MATCH(Tabela_kontrola_FAW_aktivne[[#This Row],[Klasifikacija]],Tabela_glavno[Klasifikacija],0)))</f>
        <v>NE</v>
      </c>
      <c r="G324" s="1" t="str">
        <f>INDEX(Tabela_glavno[Mešanica 19 02 08*],MATCH(Tabela_kontrola_FAW_aktivne[[#This Row],[Klasifikacija]],Tabela_glavno[Klasifikacija],0))</f>
        <v>NE</v>
      </c>
      <c r="H324" s="1" t="str">
        <f>IFERROR(INDEX(Tabela_FAW_aktivne[Klasifikacija],MATCH(Tabela_kontrola_FAW_aktivne[[#This Row],[Klasifikacija]],Tabela_FAW_aktivne[Klasifikacija],0)),"NE")</f>
        <v>NE</v>
      </c>
    </row>
    <row r="325" spans="1:8" hidden="1" x14ac:dyDescent="0.25">
      <c r="A325" t="s">
        <v>493</v>
      </c>
      <c r="B325" t="str">
        <f>INDEX(Tabela_seznam_klasifikacij[Naziv odpadka],MATCH(Tabela_kontrola_FAW_aktivne[[#This Row],[Klasifikacija]],Tabela_seznam_klasifikacij[Klasifikacijska številka],0))</f>
        <v>Drugi tovrstni odpadki</v>
      </c>
      <c r="C325" t="str">
        <f>IFERROR(INDEX(Tabela_FAW[NAZIV2],MATCH(Tabela_kontrola_FAW_aktivne[[#This Row],[Klasifikacija]],Tabela_FAW[Klasifikacija],0)),"NE")</f>
        <v>NE</v>
      </c>
      <c r="D325" t="str">
        <f>LEFT(INDEX(Tabela_glavno[Dovoljen prevzem],MATCH(Tabela_kontrola_FAW_aktivne[[#This Row],[Klasifikacija]],Tabela_glavno[Klasifikacija],0)),2)</f>
        <v>DA</v>
      </c>
      <c r="E325" t="str">
        <f>INDEX(Tabela_glavno[Odstranjevanje],MATCH(Tabela_kontrola_FAW_aktivne[[#This Row],[Klasifikacija]],Tabela_glavno[Klasifikacija],0))</f>
        <v/>
      </c>
      <c r="F325" s="1" t="str">
        <f>_xlfn.TEXTJOIN(" - ",TRUE,INDEX(Tabela_glavno[Mešanica 19 02 04*],MATCH(Tabela_kontrola_FAW_aktivne[[#This Row],[Klasifikacija]],Tabela_glavno[Klasifikacija],0)),INDEX(Tabela_glavno[Izvoz 19 02 04*],MATCH(Tabela_kontrola_FAW_aktivne[[#This Row],[Klasifikacija]],Tabela_glavno[Klasifikacija],0)))</f>
        <v>NE</v>
      </c>
      <c r="G325" s="1" t="str">
        <f>INDEX(Tabela_glavno[Mešanica 19 02 08*],MATCH(Tabela_kontrola_FAW_aktivne[[#This Row],[Klasifikacija]],Tabela_glavno[Klasifikacija],0))</f>
        <v>NE</v>
      </c>
      <c r="H325" s="1" t="str">
        <f>IFERROR(INDEX(Tabela_FAW_aktivne[Klasifikacija],MATCH(Tabela_kontrola_FAW_aktivne[[#This Row],[Klasifikacija]],Tabela_FAW_aktivne[Klasifikacija],0)),"NE")</f>
        <v>NE</v>
      </c>
    </row>
    <row r="326" spans="1:8" ht="30" customHeight="1" x14ac:dyDescent="0.25">
      <c r="A326" t="s">
        <v>494</v>
      </c>
      <c r="B326" t="str">
        <f>INDEX(Tabela_seznam_klasifikacij[Naziv odpadka],MATCH(Tabela_kontrola_FAW_aktivne[[#This Row],[Klasifikacija]],Tabela_seznam_klasifikacij[Klasifikacijska številka],0))</f>
        <v>Odpadki iz predelave žlindre</v>
      </c>
      <c r="C326" t="str">
        <f>IFERROR(INDEX(Tabela_FAW[NAZIV2],MATCH(Tabela_kontrola_FAW_aktivne[[#This Row],[Klasifikacija]],Tabela_FAW[Klasifikacija],0)),"NE")</f>
        <v>KEMIS NE ODSTRANJUJE</v>
      </c>
      <c r="D326" t="str">
        <f>LEFT(INDEX(Tabela_glavno[Dovoljen prevzem],MATCH(Tabela_kontrola_FAW_aktivne[[#This Row],[Klasifikacija]],Tabela_glavno[Klasifikacija],0)),2)</f>
        <v>DA</v>
      </c>
      <c r="E326" t="str">
        <f>INDEX(Tabela_glavno[Odstranjevanje],MATCH(Tabela_kontrola_FAW_aktivne[[#This Row],[Klasifikacija]],Tabela_glavno[Klasifikacija],0))</f>
        <v/>
      </c>
      <c r="F326" s="1" t="str">
        <f>_xlfn.TEXTJOIN(" - ",TRUE,INDEX(Tabela_glavno[Mešanica 19 02 04*],MATCH(Tabela_kontrola_FAW_aktivne[[#This Row],[Klasifikacija]],Tabela_glavno[Klasifikacija],0)),INDEX(Tabela_glavno[Izvoz 19 02 04*],MATCH(Tabela_kontrola_FAW_aktivne[[#This Row],[Klasifikacija]],Tabela_glavno[Klasifikacija],0)))</f>
        <v>NE</v>
      </c>
      <c r="G326" s="1" t="str">
        <f>INDEX(Tabela_glavno[Mešanica 19 02 08*],MATCH(Tabela_kontrola_FAW_aktivne[[#This Row],[Klasifikacija]],Tabela_glavno[Klasifikacija],0))</f>
        <v>NE</v>
      </c>
      <c r="H326" s="1" t="str">
        <f>IFERROR(INDEX(Tabela_FAW_aktivne[Klasifikacija],MATCH(Tabela_kontrola_FAW_aktivne[[#This Row],[Klasifikacija]],Tabela_FAW_aktivne[Klasifikacija],0)),"NE")</f>
        <v>10 02 01</v>
      </c>
    </row>
    <row r="327" spans="1:8" hidden="1" x14ac:dyDescent="0.25">
      <c r="A327" t="s">
        <v>495</v>
      </c>
      <c r="B327" t="str">
        <f>INDEX(Tabela_seznam_klasifikacij[Naziv odpadka],MATCH(Tabela_kontrola_FAW_aktivne[[#This Row],[Klasifikacija]],Tabela_seznam_klasifikacij[Klasifikacijska številka],0))</f>
        <v>Nepredelana žlindra</v>
      </c>
      <c r="C327" t="str">
        <f>IFERROR(INDEX(Tabela_FAW[NAZIV2],MATCH(Tabela_kontrola_FAW_aktivne[[#This Row],[Klasifikacija]],Tabela_FAW[Klasifikacija],0)),"NE")</f>
        <v>NE</v>
      </c>
      <c r="D327" t="str">
        <f>LEFT(INDEX(Tabela_glavno[Dovoljen prevzem],MATCH(Tabela_kontrola_FAW_aktivne[[#This Row],[Klasifikacija]],Tabela_glavno[Klasifikacija],0)),2)</f>
        <v>DA</v>
      </c>
      <c r="E327" t="str">
        <f>INDEX(Tabela_glavno[Odstranjevanje],MATCH(Tabela_kontrola_FAW_aktivne[[#This Row],[Klasifikacija]],Tabela_glavno[Klasifikacija],0))</f>
        <v/>
      </c>
      <c r="F327" s="1" t="str">
        <f>_xlfn.TEXTJOIN(" - ",TRUE,INDEX(Tabela_glavno[Mešanica 19 02 04*],MATCH(Tabela_kontrola_FAW_aktivne[[#This Row],[Klasifikacija]],Tabela_glavno[Klasifikacija],0)),INDEX(Tabela_glavno[Izvoz 19 02 04*],MATCH(Tabela_kontrola_FAW_aktivne[[#This Row],[Klasifikacija]],Tabela_glavno[Klasifikacija],0)))</f>
        <v>NE</v>
      </c>
      <c r="G327" s="1" t="str">
        <f>INDEX(Tabela_glavno[Mešanica 19 02 08*],MATCH(Tabela_kontrola_FAW_aktivne[[#This Row],[Klasifikacija]],Tabela_glavno[Klasifikacija],0))</f>
        <v>NE</v>
      </c>
      <c r="H327" s="1" t="str">
        <f>IFERROR(INDEX(Tabela_FAW_aktivne[Klasifikacija],MATCH(Tabela_kontrola_FAW_aktivne[[#This Row],[Klasifikacija]],Tabela_FAW_aktivne[Klasifikacija],0)),"NE")</f>
        <v>NE</v>
      </c>
    </row>
    <row r="328" spans="1:8" hidden="1" x14ac:dyDescent="0.25">
      <c r="A328" t="s">
        <v>496</v>
      </c>
      <c r="B328" t="str">
        <f>INDEX(Tabela_seznam_klasifikacij[Naziv odpadka],MATCH(Tabela_kontrola_FAW_aktivne[[#This Row],[Klasifikacija]],Tabela_seznam_klasifikacij[Klasifikacijska številka],0))</f>
        <v xml:space="preserve">Trdni odpadki, ki vsebujejo nevarne snovi, iz obdelave plinov </v>
      </c>
      <c r="C328" t="str">
        <f>IFERROR(INDEX(Tabela_FAW[NAZIV2],MATCH(Tabela_kontrola_FAW_aktivne[[#This Row],[Klasifikacija]],Tabela_FAW[Klasifikacija],0)),"NE")</f>
        <v>NE</v>
      </c>
      <c r="D328" t="str">
        <f>LEFT(INDEX(Tabela_glavno[Dovoljen prevzem],MATCH(Tabela_kontrola_FAW_aktivne[[#This Row],[Klasifikacija]],Tabela_glavno[Klasifikacija],0)),2)</f>
        <v>DA</v>
      </c>
      <c r="E328" t="str">
        <f>INDEX(Tabela_glavno[Odstranjevanje],MATCH(Tabela_kontrola_FAW_aktivne[[#This Row],[Klasifikacija]],Tabela_glavno[Klasifikacija],0))</f>
        <v/>
      </c>
      <c r="F328" s="1" t="str">
        <f>_xlfn.TEXTJOIN(" - ",TRUE,INDEX(Tabela_glavno[Mešanica 19 02 04*],MATCH(Tabela_kontrola_FAW_aktivne[[#This Row],[Klasifikacija]],Tabela_glavno[Klasifikacija],0)),INDEX(Tabela_glavno[Izvoz 19 02 04*],MATCH(Tabela_kontrola_FAW_aktivne[[#This Row],[Klasifikacija]],Tabela_glavno[Klasifikacija],0)))</f>
        <v>NE</v>
      </c>
      <c r="G328" s="1" t="str">
        <f>INDEX(Tabela_glavno[Mešanica 19 02 08*],MATCH(Tabela_kontrola_FAW_aktivne[[#This Row],[Klasifikacija]],Tabela_glavno[Klasifikacija],0))</f>
        <v>NE</v>
      </c>
      <c r="H328" s="1" t="str">
        <f>IFERROR(INDEX(Tabela_FAW_aktivne[Klasifikacija],MATCH(Tabela_kontrola_FAW_aktivne[[#This Row],[Klasifikacija]],Tabela_FAW_aktivne[Klasifikacija],0)),"NE")</f>
        <v>NE</v>
      </c>
    </row>
    <row r="329" spans="1:8" hidden="1" x14ac:dyDescent="0.25">
      <c r="A329" t="s">
        <v>497</v>
      </c>
      <c r="B329" t="str">
        <f>INDEX(Tabela_seznam_klasifikacij[Naziv odpadka],MATCH(Tabela_kontrola_FAW_aktivne[[#This Row],[Klasifikacija]],Tabela_seznam_klasifikacij[Klasifikacijska številka],0))</f>
        <v>Trdni odpadki iz čiščenja odpadnih plinov, ki niso navedeni pod 10 02 07</v>
      </c>
      <c r="C329" t="str">
        <f>IFERROR(INDEX(Tabela_FAW[NAZIV2],MATCH(Tabela_kontrola_FAW_aktivne[[#This Row],[Klasifikacija]],Tabela_FAW[Klasifikacija],0)),"NE")</f>
        <v>NE</v>
      </c>
      <c r="D329" t="str">
        <f>LEFT(INDEX(Tabela_glavno[Dovoljen prevzem],MATCH(Tabela_kontrola_FAW_aktivne[[#This Row],[Klasifikacija]],Tabela_glavno[Klasifikacija],0)),2)</f>
        <v>DA</v>
      </c>
      <c r="E329" t="str">
        <f>INDEX(Tabela_glavno[Odstranjevanje],MATCH(Tabela_kontrola_FAW_aktivne[[#This Row],[Klasifikacija]],Tabela_glavno[Klasifikacija],0))</f>
        <v/>
      </c>
      <c r="F329" s="1" t="str">
        <f>_xlfn.TEXTJOIN(" - ",TRUE,INDEX(Tabela_glavno[Mešanica 19 02 04*],MATCH(Tabela_kontrola_FAW_aktivne[[#This Row],[Klasifikacija]],Tabela_glavno[Klasifikacija],0)),INDEX(Tabela_glavno[Izvoz 19 02 04*],MATCH(Tabela_kontrola_FAW_aktivne[[#This Row],[Klasifikacija]],Tabela_glavno[Klasifikacija],0)))</f>
        <v>NE</v>
      </c>
      <c r="G329" s="1" t="str">
        <f>INDEX(Tabela_glavno[Mešanica 19 02 08*],MATCH(Tabela_kontrola_FAW_aktivne[[#This Row],[Klasifikacija]],Tabela_glavno[Klasifikacija],0))</f>
        <v>NE</v>
      </c>
      <c r="H329" s="1" t="str">
        <f>IFERROR(INDEX(Tabela_FAW_aktivne[Klasifikacija],MATCH(Tabela_kontrola_FAW_aktivne[[#This Row],[Klasifikacija]],Tabela_FAW_aktivne[Klasifikacija],0)),"NE")</f>
        <v>NE</v>
      </c>
    </row>
    <row r="330" spans="1:8" hidden="1" x14ac:dyDescent="0.25">
      <c r="A330" t="s">
        <v>498</v>
      </c>
      <c r="B330" t="str">
        <f>INDEX(Tabela_seznam_klasifikacij[Naziv odpadka],MATCH(Tabela_kontrola_FAW_aktivne[[#This Row],[Klasifikacija]],Tabela_seznam_klasifikacij[Klasifikacijska številka],0))</f>
        <v>Valjarniška škaja</v>
      </c>
      <c r="C330" t="str">
        <f>IFERROR(INDEX(Tabela_FAW[NAZIV2],MATCH(Tabela_kontrola_FAW_aktivne[[#This Row],[Klasifikacija]],Tabela_FAW[Klasifikacija],0)),"NE")</f>
        <v>NE</v>
      </c>
      <c r="D330" t="str">
        <f>LEFT(INDEX(Tabela_glavno[Dovoljen prevzem],MATCH(Tabela_kontrola_FAW_aktivne[[#This Row],[Klasifikacija]],Tabela_glavno[Klasifikacija],0)),2)</f>
        <v>DA</v>
      </c>
      <c r="E330" t="str">
        <f>INDEX(Tabela_glavno[Odstranjevanje],MATCH(Tabela_kontrola_FAW_aktivne[[#This Row],[Klasifikacija]],Tabela_glavno[Klasifikacija],0))</f>
        <v/>
      </c>
      <c r="F330" s="1" t="str">
        <f>_xlfn.TEXTJOIN(" - ",TRUE,INDEX(Tabela_glavno[Mešanica 19 02 04*],MATCH(Tabela_kontrola_FAW_aktivne[[#This Row],[Klasifikacija]],Tabela_glavno[Klasifikacija],0)),INDEX(Tabela_glavno[Izvoz 19 02 04*],MATCH(Tabela_kontrola_FAW_aktivne[[#This Row],[Klasifikacija]],Tabela_glavno[Klasifikacija],0)))</f>
        <v>NE</v>
      </c>
      <c r="G330" s="1" t="str">
        <f>INDEX(Tabela_glavno[Mešanica 19 02 08*],MATCH(Tabela_kontrola_FAW_aktivne[[#This Row],[Klasifikacija]],Tabela_glavno[Klasifikacija],0))</f>
        <v>NE</v>
      </c>
      <c r="H330" s="1" t="str">
        <f>IFERROR(INDEX(Tabela_FAW_aktivne[Klasifikacija],MATCH(Tabela_kontrola_FAW_aktivne[[#This Row],[Klasifikacija]],Tabela_FAW_aktivne[Klasifikacija],0)),"NE")</f>
        <v>NE</v>
      </c>
    </row>
    <row r="331" spans="1:8" hidden="1" x14ac:dyDescent="0.25">
      <c r="A331" t="s">
        <v>499</v>
      </c>
      <c r="B331" t="str">
        <f>INDEX(Tabela_seznam_klasifikacij[Naziv odpadka],MATCH(Tabela_kontrola_FAW_aktivne[[#This Row],[Klasifikacija]],Tabela_seznam_klasifikacij[Klasifikacijska številka],0))</f>
        <v>Odpadki, ki vsebujejo olja, iz obdelave hladilne vode</v>
      </c>
      <c r="C331" t="str">
        <f>IFERROR(INDEX(Tabela_FAW[NAZIV2],MATCH(Tabela_kontrola_FAW_aktivne[[#This Row],[Klasifikacija]],Tabela_FAW[Klasifikacija],0)),"NE")</f>
        <v>Kemis, Pinus</v>
      </c>
      <c r="D331" t="str">
        <f>LEFT(INDEX(Tabela_glavno[Dovoljen prevzem],MATCH(Tabela_kontrola_FAW_aktivne[[#This Row],[Klasifikacija]],Tabela_glavno[Klasifikacija],0)),2)</f>
        <v>DA</v>
      </c>
      <c r="E331" t="str">
        <f>INDEX(Tabela_glavno[Odstranjevanje],MATCH(Tabela_kontrola_FAW_aktivne[[#This Row],[Klasifikacija]],Tabela_glavno[Klasifikacija],0))</f>
        <v/>
      </c>
      <c r="F331" s="1" t="str">
        <f>_xlfn.TEXTJOIN(" - ",TRUE,INDEX(Tabela_glavno[Mešanica 19 02 04*],MATCH(Tabela_kontrola_FAW_aktivne[[#This Row],[Klasifikacija]],Tabela_glavno[Klasifikacija],0)),INDEX(Tabela_glavno[Izvoz 19 02 04*],MATCH(Tabela_kontrola_FAW_aktivne[[#This Row],[Klasifikacija]],Tabela_glavno[Klasifikacija],0)))</f>
        <v>NE</v>
      </c>
      <c r="G331" s="1" t="str">
        <f>INDEX(Tabela_glavno[Mešanica 19 02 08*],MATCH(Tabela_kontrola_FAW_aktivne[[#This Row],[Klasifikacija]],Tabela_glavno[Klasifikacija],0))</f>
        <v>NE</v>
      </c>
      <c r="H331" s="1" t="str">
        <f>IFERROR(INDEX(Tabela_FAW_aktivne[Klasifikacija],MATCH(Tabela_kontrola_FAW_aktivne[[#This Row],[Klasifikacija]],Tabela_FAW_aktivne[Klasifikacija],0)),"NE")</f>
        <v>NE</v>
      </c>
    </row>
    <row r="332" spans="1:8" hidden="1" x14ac:dyDescent="0.25">
      <c r="A332" t="s">
        <v>500</v>
      </c>
      <c r="B332" t="str">
        <f>INDEX(Tabela_seznam_klasifikacij[Naziv odpadka],MATCH(Tabela_kontrola_FAW_aktivne[[#This Row],[Klasifikacija]],Tabela_seznam_klasifikacij[Klasifikacijska številka],0))</f>
        <v>Odpadki iz obdelave hladilne vode, ki niso navedeni pod 10 02 11</v>
      </c>
      <c r="C332" t="str">
        <f>IFERROR(INDEX(Tabela_FAW[NAZIV2],MATCH(Tabela_kontrola_FAW_aktivne[[#This Row],[Klasifikacija]],Tabela_FAW[Klasifikacija],0)),"NE")</f>
        <v>NE</v>
      </c>
      <c r="D332" t="str">
        <f>LEFT(INDEX(Tabela_glavno[Dovoljen prevzem],MATCH(Tabela_kontrola_FAW_aktivne[[#This Row],[Klasifikacija]],Tabela_glavno[Klasifikacija],0)),2)</f>
        <v>DA</v>
      </c>
      <c r="E332" t="str">
        <f>INDEX(Tabela_glavno[Odstranjevanje],MATCH(Tabela_kontrola_FAW_aktivne[[#This Row],[Klasifikacija]],Tabela_glavno[Klasifikacija],0))</f>
        <v/>
      </c>
      <c r="F332" s="1" t="str">
        <f>_xlfn.TEXTJOIN(" - ",TRUE,INDEX(Tabela_glavno[Mešanica 19 02 04*],MATCH(Tabela_kontrola_FAW_aktivne[[#This Row],[Klasifikacija]],Tabela_glavno[Klasifikacija],0)),INDEX(Tabela_glavno[Izvoz 19 02 04*],MATCH(Tabela_kontrola_FAW_aktivne[[#This Row],[Klasifikacija]],Tabela_glavno[Klasifikacija],0)))</f>
        <v>NE</v>
      </c>
      <c r="G332" s="1" t="str">
        <f>INDEX(Tabela_glavno[Mešanica 19 02 08*],MATCH(Tabela_kontrola_FAW_aktivne[[#This Row],[Klasifikacija]],Tabela_glavno[Klasifikacija],0))</f>
        <v>NE</v>
      </c>
      <c r="H332" s="1" t="str">
        <f>IFERROR(INDEX(Tabela_FAW_aktivne[Klasifikacija],MATCH(Tabela_kontrola_FAW_aktivne[[#This Row],[Klasifikacija]],Tabela_FAW_aktivne[Klasifikacija],0)),"NE")</f>
        <v>NE</v>
      </c>
    </row>
    <row r="333" spans="1:8" hidden="1" x14ac:dyDescent="0.25">
      <c r="A333" t="s">
        <v>501</v>
      </c>
      <c r="B333" t="str">
        <f>INDEX(Tabela_seznam_klasifikacij[Naziv odpadka],MATCH(Tabela_kontrola_FAW_aktivne[[#This Row],[Klasifikacija]],Tabela_seznam_klasifikacij[Klasifikacijska številka],0))</f>
        <v>Mulji in filtrne pogače, ki vsebujejo nevarne snovi iz čiščenja odpadnih plinov</v>
      </c>
      <c r="C333" t="str">
        <f>IFERROR(INDEX(Tabela_FAW[NAZIV2],MATCH(Tabela_kontrola_FAW_aktivne[[#This Row],[Klasifikacija]],Tabela_FAW[Klasifikacija],0)),"NE")</f>
        <v>NE</v>
      </c>
      <c r="D333" t="str">
        <f>LEFT(INDEX(Tabela_glavno[Dovoljen prevzem],MATCH(Tabela_kontrola_FAW_aktivne[[#This Row],[Klasifikacija]],Tabela_glavno[Klasifikacija],0)),2)</f>
        <v>DA</v>
      </c>
      <c r="E333" t="str">
        <f>INDEX(Tabela_glavno[Odstranjevanje],MATCH(Tabela_kontrola_FAW_aktivne[[#This Row],[Klasifikacija]],Tabela_glavno[Klasifikacija],0))</f>
        <v/>
      </c>
      <c r="F333" s="1" t="str">
        <f>_xlfn.TEXTJOIN(" - ",TRUE,INDEX(Tabela_glavno[Mešanica 19 02 04*],MATCH(Tabela_kontrola_FAW_aktivne[[#This Row],[Klasifikacija]],Tabela_glavno[Klasifikacija],0)),INDEX(Tabela_glavno[Izvoz 19 02 04*],MATCH(Tabela_kontrola_FAW_aktivne[[#This Row],[Klasifikacija]],Tabela_glavno[Klasifikacija],0)))</f>
        <v>NE</v>
      </c>
      <c r="G333" s="1" t="str">
        <f>INDEX(Tabela_glavno[Mešanica 19 02 08*],MATCH(Tabela_kontrola_FAW_aktivne[[#This Row],[Klasifikacija]],Tabela_glavno[Klasifikacija],0))</f>
        <v>NE</v>
      </c>
      <c r="H333" s="1" t="str">
        <f>IFERROR(INDEX(Tabela_FAW_aktivne[Klasifikacija],MATCH(Tabela_kontrola_FAW_aktivne[[#This Row],[Klasifikacija]],Tabela_FAW_aktivne[Klasifikacija],0)),"NE")</f>
        <v>NE</v>
      </c>
    </row>
    <row r="334" spans="1:8" hidden="1" x14ac:dyDescent="0.25">
      <c r="A334" t="s">
        <v>502</v>
      </c>
      <c r="B334" t="str">
        <f>INDEX(Tabela_seznam_klasifikacij[Naziv odpadka],MATCH(Tabela_kontrola_FAW_aktivne[[#This Row],[Klasifikacija]],Tabela_seznam_klasifikacij[Klasifikacijska številka],0))</f>
        <v>Mulji in filtrne pogače iz čiščenja odpadnih plinov, ki niso navedeni pod 10 02 13</v>
      </c>
      <c r="C334" t="str">
        <f>IFERROR(INDEX(Tabela_FAW[NAZIV2],MATCH(Tabela_kontrola_FAW_aktivne[[#This Row],[Klasifikacija]],Tabela_FAW[Klasifikacija],0)),"NE")</f>
        <v>NE</v>
      </c>
      <c r="D334" t="str">
        <f>LEFT(INDEX(Tabela_glavno[Dovoljen prevzem],MATCH(Tabela_kontrola_FAW_aktivne[[#This Row],[Klasifikacija]],Tabela_glavno[Klasifikacija],0)),2)</f>
        <v>DA</v>
      </c>
      <c r="E334" t="str">
        <f>INDEX(Tabela_glavno[Odstranjevanje],MATCH(Tabela_kontrola_FAW_aktivne[[#This Row],[Klasifikacija]],Tabela_glavno[Klasifikacija],0))</f>
        <v/>
      </c>
      <c r="F334" s="1" t="str">
        <f>_xlfn.TEXTJOIN(" - ",TRUE,INDEX(Tabela_glavno[Mešanica 19 02 04*],MATCH(Tabela_kontrola_FAW_aktivne[[#This Row],[Klasifikacija]],Tabela_glavno[Klasifikacija],0)),INDEX(Tabela_glavno[Izvoz 19 02 04*],MATCH(Tabela_kontrola_FAW_aktivne[[#This Row],[Klasifikacija]],Tabela_glavno[Klasifikacija],0)))</f>
        <v>NE</v>
      </c>
      <c r="G334" s="1" t="str">
        <f>INDEX(Tabela_glavno[Mešanica 19 02 08*],MATCH(Tabela_kontrola_FAW_aktivne[[#This Row],[Klasifikacija]],Tabela_glavno[Klasifikacija],0))</f>
        <v>NE</v>
      </c>
      <c r="H334" s="1" t="str">
        <f>IFERROR(INDEX(Tabela_FAW_aktivne[Klasifikacija],MATCH(Tabela_kontrola_FAW_aktivne[[#This Row],[Klasifikacija]],Tabela_FAW_aktivne[Klasifikacija],0)),"NE")</f>
        <v>NE</v>
      </c>
    </row>
    <row r="335" spans="1:8" hidden="1" x14ac:dyDescent="0.25">
      <c r="A335" t="s">
        <v>503</v>
      </c>
      <c r="B335" t="str">
        <f>INDEX(Tabela_seznam_klasifikacij[Naziv odpadka],MATCH(Tabela_kontrola_FAW_aktivne[[#This Row],[Klasifikacija]],Tabela_seznam_klasifikacij[Klasifikacijska številka],0))</f>
        <v>Drugi mulji in filtrne pogače</v>
      </c>
      <c r="C335" t="str">
        <f>IFERROR(INDEX(Tabela_FAW[NAZIV2],MATCH(Tabela_kontrola_FAW_aktivne[[#This Row],[Klasifikacija]],Tabela_FAW[Klasifikacija],0)),"NE")</f>
        <v>NE</v>
      </c>
      <c r="D335" t="str">
        <f>LEFT(INDEX(Tabela_glavno[Dovoljen prevzem],MATCH(Tabela_kontrola_FAW_aktivne[[#This Row],[Klasifikacija]],Tabela_glavno[Klasifikacija],0)),2)</f>
        <v>DA</v>
      </c>
      <c r="E335" t="str">
        <f>INDEX(Tabela_glavno[Odstranjevanje],MATCH(Tabela_kontrola_FAW_aktivne[[#This Row],[Klasifikacija]],Tabela_glavno[Klasifikacija],0))</f>
        <v/>
      </c>
      <c r="F335" s="1" t="str">
        <f>_xlfn.TEXTJOIN(" - ",TRUE,INDEX(Tabela_glavno[Mešanica 19 02 04*],MATCH(Tabela_kontrola_FAW_aktivne[[#This Row],[Klasifikacija]],Tabela_glavno[Klasifikacija],0)),INDEX(Tabela_glavno[Izvoz 19 02 04*],MATCH(Tabela_kontrola_FAW_aktivne[[#This Row],[Klasifikacija]],Tabela_glavno[Klasifikacija],0)))</f>
        <v>NE</v>
      </c>
      <c r="G335" s="1" t="str">
        <f>INDEX(Tabela_glavno[Mešanica 19 02 08*],MATCH(Tabela_kontrola_FAW_aktivne[[#This Row],[Klasifikacija]],Tabela_glavno[Klasifikacija],0))</f>
        <v>NE</v>
      </c>
      <c r="H335" s="1" t="str">
        <f>IFERROR(INDEX(Tabela_FAW_aktivne[Klasifikacija],MATCH(Tabela_kontrola_FAW_aktivne[[#This Row],[Klasifikacija]],Tabela_FAW_aktivne[Klasifikacija],0)),"NE")</f>
        <v>NE</v>
      </c>
    </row>
    <row r="336" spans="1:8" hidden="1" x14ac:dyDescent="0.25">
      <c r="A336" t="s">
        <v>504</v>
      </c>
      <c r="B336" t="str">
        <f>INDEX(Tabela_seznam_klasifikacij[Naziv odpadka],MATCH(Tabela_kontrola_FAW_aktivne[[#This Row],[Klasifikacija]],Tabela_seznam_klasifikacij[Klasifikacijska številka],0))</f>
        <v>Drugi tovrstni odpadki</v>
      </c>
      <c r="C336" t="str">
        <f>IFERROR(INDEX(Tabela_FAW[NAZIV2],MATCH(Tabela_kontrola_FAW_aktivne[[#This Row],[Klasifikacija]],Tabela_FAW[Klasifikacija],0)),"NE")</f>
        <v>NI ADR / ???</v>
      </c>
      <c r="D336" t="str">
        <f>LEFT(INDEX(Tabela_glavno[Dovoljen prevzem],MATCH(Tabela_kontrola_FAW_aktivne[[#This Row],[Klasifikacija]],Tabela_glavno[Klasifikacija],0)),2)</f>
        <v>DA</v>
      </c>
      <c r="E336" t="str">
        <f>INDEX(Tabela_glavno[Odstranjevanje],MATCH(Tabela_kontrola_FAW_aktivne[[#This Row],[Klasifikacija]],Tabela_glavno[Klasifikacija],0))</f>
        <v/>
      </c>
      <c r="F336" s="1" t="str">
        <f>_xlfn.TEXTJOIN(" - ",TRUE,INDEX(Tabela_glavno[Mešanica 19 02 04*],MATCH(Tabela_kontrola_FAW_aktivne[[#This Row],[Klasifikacija]],Tabela_glavno[Klasifikacija],0)),INDEX(Tabela_glavno[Izvoz 19 02 04*],MATCH(Tabela_kontrola_FAW_aktivne[[#This Row],[Klasifikacija]],Tabela_glavno[Klasifikacija],0)))</f>
        <v>NE</v>
      </c>
      <c r="G336" s="1" t="str">
        <f>INDEX(Tabela_glavno[Mešanica 19 02 08*],MATCH(Tabela_kontrola_FAW_aktivne[[#This Row],[Klasifikacija]],Tabela_glavno[Klasifikacija],0))</f>
        <v>NE</v>
      </c>
      <c r="H336" s="1" t="str">
        <f>IFERROR(INDEX(Tabela_FAW_aktivne[Klasifikacija],MATCH(Tabela_kontrola_FAW_aktivne[[#This Row],[Klasifikacija]],Tabela_FAW_aktivne[Klasifikacija],0)),"NE")</f>
        <v>NE</v>
      </c>
    </row>
    <row r="337" spans="1:8" hidden="1" x14ac:dyDescent="0.25">
      <c r="A337" t="s">
        <v>507</v>
      </c>
      <c r="B337" t="str">
        <f>INDEX(Tabela_seznam_klasifikacij[Naziv odpadka],MATCH(Tabela_kontrola_FAW_aktivne[[#This Row],[Klasifikacija]],Tabela_seznam_klasifikacij[Klasifikacijska številka],0))</f>
        <v>Ostanki izrabljenih anod</v>
      </c>
      <c r="C337" t="str">
        <f>IFERROR(INDEX(Tabela_FAW[NAZIV2],MATCH(Tabela_kontrola_FAW_aktivne[[#This Row],[Klasifikacija]],Tabela_FAW[Klasifikacija],0)),"NE")</f>
        <v>NE</v>
      </c>
      <c r="D337" t="str">
        <f>LEFT(INDEX(Tabela_glavno[Dovoljen prevzem],MATCH(Tabela_kontrola_FAW_aktivne[[#This Row],[Klasifikacija]],Tabela_glavno[Klasifikacija],0)),2)</f>
        <v>DA</v>
      </c>
      <c r="E337" t="str">
        <f>INDEX(Tabela_glavno[Odstranjevanje],MATCH(Tabela_kontrola_FAW_aktivne[[#This Row],[Klasifikacija]],Tabela_glavno[Klasifikacija],0))</f>
        <v/>
      </c>
      <c r="F337" s="1" t="str">
        <f>_xlfn.TEXTJOIN(" - ",TRUE,INDEX(Tabela_glavno[Mešanica 19 02 04*],MATCH(Tabela_kontrola_FAW_aktivne[[#This Row],[Klasifikacija]],Tabela_glavno[Klasifikacija],0)),INDEX(Tabela_glavno[Izvoz 19 02 04*],MATCH(Tabela_kontrola_FAW_aktivne[[#This Row],[Klasifikacija]],Tabela_glavno[Klasifikacija],0)))</f>
        <v>NE</v>
      </c>
      <c r="G337" s="1" t="str">
        <f>INDEX(Tabela_glavno[Mešanica 19 02 08*],MATCH(Tabela_kontrola_FAW_aktivne[[#This Row],[Klasifikacija]],Tabela_glavno[Klasifikacija],0))</f>
        <v>NE</v>
      </c>
      <c r="H337" s="1" t="str">
        <f>IFERROR(INDEX(Tabela_FAW_aktivne[Klasifikacija],MATCH(Tabela_kontrola_FAW_aktivne[[#This Row],[Klasifikacija]],Tabela_FAW_aktivne[Klasifikacija],0)),"NE")</f>
        <v>NE</v>
      </c>
    </row>
    <row r="338" spans="1:8" hidden="1" x14ac:dyDescent="0.25">
      <c r="A338" t="s">
        <v>508</v>
      </c>
      <c r="B338" t="str">
        <f>INDEX(Tabela_seznam_klasifikacij[Naziv odpadka],MATCH(Tabela_kontrola_FAW_aktivne[[#This Row],[Klasifikacija]],Tabela_seznam_klasifikacij[Klasifikacijska številka],0))</f>
        <v>Žlindra iz primarnega taljenja (beli posnemki)</v>
      </c>
      <c r="C338" t="str">
        <f>IFERROR(INDEX(Tabela_FAW[NAZIV2],MATCH(Tabela_kontrola_FAW_aktivne[[#This Row],[Klasifikacija]],Tabela_FAW[Klasifikacija],0)),"NE")</f>
        <v>NE</v>
      </c>
      <c r="D338" t="str">
        <f>LEFT(INDEX(Tabela_glavno[Dovoljen prevzem],MATCH(Tabela_kontrola_FAW_aktivne[[#This Row],[Klasifikacija]],Tabela_glavno[Klasifikacija],0)),2)</f>
        <v>DA</v>
      </c>
      <c r="E338" t="str">
        <f>INDEX(Tabela_glavno[Odstranjevanje],MATCH(Tabela_kontrola_FAW_aktivne[[#This Row],[Klasifikacija]],Tabela_glavno[Klasifikacija],0))</f>
        <v/>
      </c>
      <c r="F338" s="1" t="str">
        <f>_xlfn.TEXTJOIN(" - ",TRUE,INDEX(Tabela_glavno[Mešanica 19 02 04*],MATCH(Tabela_kontrola_FAW_aktivne[[#This Row],[Klasifikacija]],Tabela_glavno[Klasifikacija],0)),INDEX(Tabela_glavno[Izvoz 19 02 04*],MATCH(Tabela_kontrola_FAW_aktivne[[#This Row],[Klasifikacija]],Tabela_glavno[Klasifikacija],0)))</f>
        <v>NE</v>
      </c>
      <c r="G338" s="1" t="str">
        <f>INDEX(Tabela_glavno[Mešanica 19 02 08*],MATCH(Tabela_kontrola_FAW_aktivne[[#This Row],[Klasifikacija]],Tabela_glavno[Klasifikacija],0))</f>
        <v>NE</v>
      </c>
      <c r="H338" s="1" t="str">
        <f>IFERROR(INDEX(Tabela_FAW_aktivne[Klasifikacija],MATCH(Tabela_kontrola_FAW_aktivne[[#This Row],[Klasifikacija]],Tabela_FAW_aktivne[Klasifikacija],0)),"NE")</f>
        <v>NE</v>
      </c>
    </row>
    <row r="339" spans="1:8" hidden="1" x14ac:dyDescent="0.25">
      <c r="A339" t="s">
        <v>509</v>
      </c>
      <c r="B339" t="str">
        <f>INDEX(Tabela_seznam_klasifikacij[Naziv odpadka],MATCH(Tabela_kontrola_FAW_aktivne[[#This Row],[Klasifikacija]],Tabela_seznam_klasifikacij[Klasifikacijska številka],0))</f>
        <v>Odpadni boksit</v>
      </c>
      <c r="C339" t="str">
        <f>IFERROR(INDEX(Tabela_FAW[NAZIV2],MATCH(Tabela_kontrola_FAW_aktivne[[#This Row],[Klasifikacija]],Tabela_FAW[Klasifikacija],0)),"NE")</f>
        <v>NE</v>
      </c>
      <c r="D339" t="str">
        <f>LEFT(INDEX(Tabela_glavno[Dovoljen prevzem],MATCH(Tabela_kontrola_FAW_aktivne[[#This Row],[Klasifikacija]],Tabela_glavno[Klasifikacija],0)),2)</f>
        <v>DA</v>
      </c>
      <c r="E339" t="str">
        <f>INDEX(Tabela_glavno[Odstranjevanje],MATCH(Tabela_kontrola_FAW_aktivne[[#This Row],[Klasifikacija]],Tabela_glavno[Klasifikacija],0))</f>
        <v/>
      </c>
      <c r="F339" s="1" t="str">
        <f>_xlfn.TEXTJOIN(" - ",TRUE,INDEX(Tabela_glavno[Mešanica 19 02 04*],MATCH(Tabela_kontrola_FAW_aktivne[[#This Row],[Klasifikacija]],Tabela_glavno[Klasifikacija],0)),INDEX(Tabela_glavno[Izvoz 19 02 04*],MATCH(Tabela_kontrola_FAW_aktivne[[#This Row],[Klasifikacija]],Tabela_glavno[Klasifikacija],0)))</f>
        <v>NE</v>
      </c>
      <c r="G339" s="1" t="str">
        <f>INDEX(Tabela_glavno[Mešanica 19 02 08*],MATCH(Tabela_kontrola_FAW_aktivne[[#This Row],[Klasifikacija]],Tabela_glavno[Klasifikacija],0))</f>
        <v>NE</v>
      </c>
      <c r="H339" s="1" t="str">
        <f>IFERROR(INDEX(Tabela_FAW_aktivne[Klasifikacija],MATCH(Tabela_kontrola_FAW_aktivne[[#This Row],[Klasifikacija]],Tabela_FAW_aktivne[Klasifikacija],0)),"NE")</f>
        <v>NE</v>
      </c>
    </row>
    <row r="340" spans="1:8" hidden="1" x14ac:dyDescent="0.25">
      <c r="A340" t="s">
        <v>510</v>
      </c>
      <c r="B340" t="str">
        <f>INDEX(Tabela_seznam_klasifikacij[Naziv odpadka],MATCH(Tabela_kontrola_FAW_aktivne[[#This Row],[Klasifikacija]],Tabela_seznam_klasifikacij[Klasifikacijska številka],0))</f>
        <v>Solne žlindre iz sekundarnega taljenja</v>
      </c>
      <c r="C340" t="str">
        <f>IFERROR(INDEX(Tabela_FAW[NAZIV2],MATCH(Tabela_kontrola_FAW_aktivne[[#This Row],[Klasifikacija]],Tabela_FAW[Klasifikacija],0)),"NE")</f>
        <v>NE</v>
      </c>
      <c r="D340" t="str">
        <f>LEFT(INDEX(Tabela_glavno[Dovoljen prevzem],MATCH(Tabela_kontrola_FAW_aktivne[[#This Row],[Klasifikacija]],Tabela_glavno[Klasifikacija],0)),2)</f>
        <v>DA</v>
      </c>
      <c r="E340" t="str">
        <f>INDEX(Tabela_glavno[Odstranjevanje],MATCH(Tabela_kontrola_FAW_aktivne[[#This Row],[Klasifikacija]],Tabela_glavno[Klasifikacija],0))</f>
        <v/>
      </c>
      <c r="F340" s="1" t="str">
        <f>_xlfn.TEXTJOIN(" - ",TRUE,INDEX(Tabela_glavno[Mešanica 19 02 04*],MATCH(Tabela_kontrola_FAW_aktivne[[#This Row],[Klasifikacija]],Tabela_glavno[Klasifikacija],0)),INDEX(Tabela_glavno[Izvoz 19 02 04*],MATCH(Tabela_kontrola_FAW_aktivne[[#This Row],[Klasifikacija]],Tabela_glavno[Klasifikacija],0)))</f>
        <v>NE</v>
      </c>
      <c r="G340" s="1" t="str">
        <f>INDEX(Tabela_glavno[Mešanica 19 02 08*],MATCH(Tabela_kontrola_FAW_aktivne[[#This Row],[Klasifikacija]],Tabela_glavno[Klasifikacija],0))</f>
        <v>NE</v>
      </c>
      <c r="H340" s="1" t="str">
        <f>IFERROR(INDEX(Tabela_FAW_aktivne[Klasifikacija],MATCH(Tabela_kontrola_FAW_aktivne[[#This Row],[Klasifikacija]],Tabela_FAW_aktivne[Klasifikacija],0)),"NE")</f>
        <v>NE</v>
      </c>
    </row>
    <row r="341" spans="1:8" hidden="1" x14ac:dyDescent="0.25">
      <c r="A341" t="s">
        <v>511</v>
      </c>
      <c r="B341" t="str">
        <f>INDEX(Tabela_seznam_klasifikacij[Naziv odpadka],MATCH(Tabela_kontrola_FAW_aktivne[[#This Row],[Klasifikacija]],Tabela_seznam_klasifikacij[Klasifikacijska številka],0))</f>
        <v>Črni posnemki iz sekundarnega taljenja</v>
      </c>
      <c r="C341" t="str">
        <f>IFERROR(INDEX(Tabela_FAW[NAZIV2],MATCH(Tabela_kontrola_FAW_aktivne[[#This Row],[Klasifikacija]],Tabela_FAW[Klasifikacija],0)),"NE")</f>
        <v>NE</v>
      </c>
      <c r="D341" t="str">
        <f>LEFT(INDEX(Tabela_glavno[Dovoljen prevzem],MATCH(Tabela_kontrola_FAW_aktivne[[#This Row],[Klasifikacija]],Tabela_glavno[Klasifikacija],0)),2)</f>
        <v>DA</v>
      </c>
      <c r="E341" t="str">
        <f>INDEX(Tabela_glavno[Odstranjevanje],MATCH(Tabela_kontrola_FAW_aktivne[[#This Row],[Klasifikacija]],Tabela_glavno[Klasifikacija],0))</f>
        <v/>
      </c>
      <c r="F341" s="1" t="str">
        <f>_xlfn.TEXTJOIN(" - ",TRUE,INDEX(Tabela_glavno[Mešanica 19 02 04*],MATCH(Tabela_kontrola_FAW_aktivne[[#This Row],[Klasifikacija]],Tabela_glavno[Klasifikacija],0)),INDEX(Tabela_glavno[Izvoz 19 02 04*],MATCH(Tabela_kontrola_FAW_aktivne[[#This Row],[Klasifikacija]],Tabela_glavno[Klasifikacija],0)))</f>
        <v>NE</v>
      </c>
      <c r="G341" s="1" t="str">
        <f>INDEX(Tabela_glavno[Mešanica 19 02 08*],MATCH(Tabela_kontrola_FAW_aktivne[[#This Row],[Klasifikacija]],Tabela_glavno[Klasifikacija],0))</f>
        <v>NE</v>
      </c>
      <c r="H341" s="1" t="str">
        <f>IFERROR(INDEX(Tabela_FAW_aktivne[Klasifikacija],MATCH(Tabela_kontrola_FAW_aktivne[[#This Row],[Klasifikacija]],Tabela_FAW_aktivne[Klasifikacija],0)),"NE")</f>
        <v>NE</v>
      </c>
    </row>
    <row r="342" spans="1:8" hidden="1" x14ac:dyDescent="0.25">
      <c r="A342" t="s">
        <v>512</v>
      </c>
      <c r="B342" t="str">
        <f>INDEX(Tabela_seznam_klasifikacij[Naziv odpadka],MATCH(Tabela_kontrola_FAW_aktivne[[#This Row],[Klasifikacija]],Tabela_seznam_klasifikacij[Klasifikacijska številka],0))</f>
        <v>Posnemki, ki so gorljivi, ali pa pri stiku z vodo sproščajo gorljive pline v nevarnih količinah</v>
      </c>
      <c r="C342" t="str">
        <f>IFERROR(INDEX(Tabela_FAW[NAZIV2],MATCH(Tabela_kontrola_FAW_aktivne[[#This Row],[Klasifikacija]],Tabela_FAW[Klasifikacija],0)),"NE")</f>
        <v>NE</v>
      </c>
      <c r="D342" t="str">
        <f>LEFT(INDEX(Tabela_glavno[Dovoljen prevzem],MATCH(Tabela_kontrola_FAW_aktivne[[#This Row],[Klasifikacija]],Tabela_glavno[Klasifikacija],0)),2)</f>
        <v>DA</v>
      </c>
      <c r="E342" t="str">
        <f>INDEX(Tabela_glavno[Odstranjevanje],MATCH(Tabela_kontrola_FAW_aktivne[[#This Row],[Klasifikacija]],Tabela_glavno[Klasifikacija],0))</f>
        <v/>
      </c>
      <c r="F342" s="1" t="str">
        <f>_xlfn.TEXTJOIN(" - ",TRUE,INDEX(Tabela_glavno[Mešanica 19 02 04*],MATCH(Tabela_kontrola_FAW_aktivne[[#This Row],[Klasifikacija]],Tabela_glavno[Klasifikacija],0)),INDEX(Tabela_glavno[Izvoz 19 02 04*],MATCH(Tabela_kontrola_FAW_aktivne[[#This Row],[Klasifikacija]],Tabela_glavno[Klasifikacija],0)))</f>
        <v>NE</v>
      </c>
      <c r="G342" s="1" t="str">
        <f>INDEX(Tabela_glavno[Mešanica 19 02 08*],MATCH(Tabela_kontrola_FAW_aktivne[[#This Row],[Klasifikacija]],Tabela_glavno[Klasifikacija],0))</f>
        <v>NE</v>
      </c>
      <c r="H342" s="1" t="str">
        <f>IFERROR(INDEX(Tabela_FAW_aktivne[Klasifikacija],MATCH(Tabela_kontrola_FAW_aktivne[[#This Row],[Klasifikacija]],Tabela_FAW_aktivne[Klasifikacija],0)),"NE")</f>
        <v>NE</v>
      </c>
    </row>
    <row r="343" spans="1:8" hidden="1" x14ac:dyDescent="0.25">
      <c r="A343" t="s">
        <v>513</v>
      </c>
      <c r="B343" t="str">
        <f>INDEX(Tabela_seznam_klasifikacij[Naziv odpadka],MATCH(Tabela_kontrola_FAW_aktivne[[#This Row],[Klasifikacija]],Tabela_seznam_klasifikacij[Klasifikacijska številka],0))</f>
        <v>Posnemki, ki niso navedeni pod 10 03 15</v>
      </c>
      <c r="C343" t="str">
        <f>IFERROR(INDEX(Tabela_FAW[NAZIV2],MATCH(Tabela_kontrola_FAW_aktivne[[#This Row],[Klasifikacija]],Tabela_FAW[Klasifikacija],0)),"NE")</f>
        <v>NE</v>
      </c>
      <c r="D343" t="str">
        <f>LEFT(INDEX(Tabela_glavno[Dovoljen prevzem],MATCH(Tabela_kontrola_FAW_aktivne[[#This Row],[Klasifikacija]],Tabela_glavno[Klasifikacija],0)),2)</f>
        <v>DA</v>
      </c>
      <c r="E343" t="str">
        <f>INDEX(Tabela_glavno[Odstranjevanje],MATCH(Tabela_kontrola_FAW_aktivne[[#This Row],[Klasifikacija]],Tabela_glavno[Klasifikacija],0))</f>
        <v/>
      </c>
      <c r="F343" s="1" t="str">
        <f>_xlfn.TEXTJOIN(" - ",TRUE,INDEX(Tabela_glavno[Mešanica 19 02 04*],MATCH(Tabela_kontrola_FAW_aktivne[[#This Row],[Klasifikacija]],Tabela_glavno[Klasifikacija],0)),INDEX(Tabela_glavno[Izvoz 19 02 04*],MATCH(Tabela_kontrola_FAW_aktivne[[#This Row],[Klasifikacija]],Tabela_glavno[Klasifikacija],0)))</f>
        <v>NE</v>
      </c>
      <c r="G343" s="1" t="str">
        <f>INDEX(Tabela_glavno[Mešanica 19 02 08*],MATCH(Tabela_kontrola_FAW_aktivne[[#This Row],[Klasifikacija]],Tabela_glavno[Klasifikacija],0))</f>
        <v>NE</v>
      </c>
      <c r="H343" s="1" t="str">
        <f>IFERROR(INDEX(Tabela_FAW_aktivne[Klasifikacija],MATCH(Tabela_kontrola_FAW_aktivne[[#This Row],[Klasifikacija]],Tabela_FAW_aktivne[Klasifikacija],0)),"NE")</f>
        <v>NE</v>
      </c>
    </row>
    <row r="344" spans="1:8" hidden="1" x14ac:dyDescent="0.25">
      <c r="A344" t="s">
        <v>514</v>
      </c>
      <c r="B344" t="str">
        <f>INDEX(Tabela_seznam_klasifikacij[Naziv odpadka],MATCH(Tabela_kontrola_FAW_aktivne[[#This Row],[Klasifikacija]],Tabela_seznam_klasifikacij[Klasifikacijska številka],0))</f>
        <v>Odpadki iz proizvodnje anod, ki vsebujejo katran</v>
      </c>
      <c r="C344" t="str">
        <f>IFERROR(INDEX(Tabela_FAW[NAZIV2],MATCH(Tabela_kontrola_FAW_aktivne[[#This Row],[Klasifikacija]],Tabela_FAW[Klasifikacija],0)),"NE")</f>
        <v>NE</v>
      </c>
      <c r="D344" t="str">
        <f>LEFT(INDEX(Tabela_glavno[Dovoljen prevzem],MATCH(Tabela_kontrola_FAW_aktivne[[#This Row],[Klasifikacija]],Tabela_glavno[Klasifikacija],0)),2)</f>
        <v>DA</v>
      </c>
      <c r="E344" t="str">
        <f>INDEX(Tabela_glavno[Odstranjevanje],MATCH(Tabela_kontrola_FAW_aktivne[[#This Row],[Klasifikacija]],Tabela_glavno[Klasifikacija],0))</f>
        <v/>
      </c>
      <c r="F344" s="1" t="str">
        <f>_xlfn.TEXTJOIN(" - ",TRUE,INDEX(Tabela_glavno[Mešanica 19 02 04*],MATCH(Tabela_kontrola_FAW_aktivne[[#This Row],[Klasifikacija]],Tabela_glavno[Klasifikacija],0)),INDEX(Tabela_glavno[Izvoz 19 02 04*],MATCH(Tabela_kontrola_FAW_aktivne[[#This Row],[Klasifikacija]],Tabela_glavno[Klasifikacija],0)))</f>
        <v>NE</v>
      </c>
      <c r="G344" s="1" t="str">
        <f>INDEX(Tabela_glavno[Mešanica 19 02 08*],MATCH(Tabela_kontrola_FAW_aktivne[[#This Row],[Klasifikacija]],Tabela_glavno[Klasifikacija],0))</f>
        <v>NE</v>
      </c>
      <c r="H344" s="1" t="str">
        <f>IFERROR(INDEX(Tabela_FAW_aktivne[Klasifikacija],MATCH(Tabela_kontrola_FAW_aktivne[[#This Row],[Klasifikacija]],Tabela_FAW_aktivne[Klasifikacija],0)),"NE")</f>
        <v>NE</v>
      </c>
    </row>
    <row r="345" spans="1:8" hidden="1" x14ac:dyDescent="0.25">
      <c r="A345" t="s">
        <v>515</v>
      </c>
      <c r="B345" t="str">
        <f>INDEX(Tabela_seznam_klasifikacij[Naziv odpadka],MATCH(Tabela_kontrola_FAW_aktivne[[#This Row],[Klasifikacija]],Tabela_seznam_klasifikacij[Klasifikacijska številka],0))</f>
        <v>Odpadki iz proizvodnje anod, ki vsebujejo ogljik in niso navedeni pod 10 03 17</v>
      </c>
      <c r="C345" t="str">
        <f>IFERROR(INDEX(Tabela_FAW[NAZIV2],MATCH(Tabela_kontrola_FAW_aktivne[[#This Row],[Klasifikacija]],Tabela_FAW[Klasifikacija],0)),"NE")</f>
        <v>NE</v>
      </c>
      <c r="D345" t="str">
        <f>LEFT(INDEX(Tabela_glavno[Dovoljen prevzem],MATCH(Tabela_kontrola_FAW_aktivne[[#This Row],[Klasifikacija]],Tabela_glavno[Klasifikacija],0)),2)</f>
        <v>DA</v>
      </c>
      <c r="E345" t="str">
        <f>INDEX(Tabela_glavno[Odstranjevanje],MATCH(Tabela_kontrola_FAW_aktivne[[#This Row],[Klasifikacija]],Tabela_glavno[Klasifikacija],0))</f>
        <v/>
      </c>
      <c r="F345" s="1" t="str">
        <f>_xlfn.TEXTJOIN(" - ",TRUE,INDEX(Tabela_glavno[Mešanica 19 02 04*],MATCH(Tabela_kontrola_FAW_aktivne[[#This Row],[Klasifikacija]],Tabela_glavno[Klasifikacija],0)),INDEX(Tabela_glavno[Izvoz 19 02 04*],MATCH(Tabela_kontrola_FAW_aktivne[[#This Row],[Klasifikacija]],Tabela_glavno[Klasifikacija],0)))</f>
        <v>NE</v>
      </c>
      <c r="G345" s="1" t="str">
        <f>INDEX(Tabela_glavno[Mešanica 19 02 08*],MATCH(Tabela_kontrola_FAW_aktivne[[#This Row],[Klasifikacija]],Tabela_glavno[Klasifikacija],0))</f>
        <v>NE</v>
      </c>
      <c r="H345" s="1" t="str">
        <f>IFERROR(INDEX(Tabela_FAW_aktivne[Klasifikacija],MATCH(Tabela_kontrola_FAW_aktivne[[#This Row],[Klasifikacija]],Tabela_FAW_aktivne[Klasifikacija],0)),"NE")</f>
        <v>NE</v>
      </c>
    </row>
    <row r="346" spans="1:8" hidden="1" x14ac:dyDescent="0.25">
      <c r="A346" t="s">
        <v>516</v>
      </c>
      <c r="B346" t="str">
        <f>INDEX(Tabela_seznam_klasifikacij[Naziv odpadka],MATCH(Tabela_kontrola_FAW_aktivne[[#This Row],[Klasifikacija]],Tabela_seznam_klasifikacij[Klasifikacijska številka],0))</f>
        <v>Prah iz odpadnih plinov, ki vsebuje nevarne snovi</v>
      </c>
      <c r="C346" t="str">
        <f>IFERROR(INDEX(Tabela_FAW[NAZIV2],MATCH(Tabela_kontrola_FAW_aktivne[[#This Row],[Klasifikacija]],Tabela_FAW[Klasifikacija],0)),"NE")</f>
        <v>NE</v>
      </c>
      <c r="D346" t="str">
        <f>LEFT(INDEX(Tabela_glavno[Dovoljen prevzem],MATCH(Tabela_kontrola_FAW_aktivne[[#This Row],[Klasifikacija]],Tabela_glavno[Klasifikacija],0)),2)</f>
        <v>DA</v>
      </c>
      <c r="E346" t="str">
        <f>INDEX(Tabela_glavno[Odstranjevanje],MATCH(Tabela_kontrola_FAW_aktivne[[#This Row],[Klasifikacija]],Tabela_glavno[Klasifikacija],0))</f>
        <v/>
      </c>
      <c r="F346" s="1" t="str">
        <f>_xlfn.TEXTJOIN(" - ",TRUE,INDEX(Tabela_glavno[Mešanica 19 02 04*],MATCH(Tabela_kontrola_FAW_aktivne[[#This Row],[Klasifikacija]],Tabela_glavno[Klasifikacija],0)),INDEX(Tabela_glavno[Izvoz 19 02 04*],MATCH(Tabela_kontrola_FAW_aktivne[[#This Row],[Klasifikacija]],Tabela_glavno[Klasifikacija],0)))</f>
        <v>NE</v>
      </c>
      <c r="G346" s="1" t="str">
        <f>INDEX(Tabela_glavno[Mešanica 19 02 08*],MATCH(Tabela_kontrola_FAW_aktivne[[#This Row],[Klasifikacija]],Tabela_glavno[Klasifikacija],0))</f>
        <v>NE</v>
      </c>
      <c r="H346" s="1" t="str">
        <f>IFERROR(INDEX(Tabela_FAW_aktivne[Klasifikacija],MATCH(Tabela_kontrola_FAW_aktivne[[#This Row],[Klasifikacija]],Tabela_FAW_aktivne[Klasifikacija],0)),"NE")</f>
        <v>NE</v>
      </c>
    </row>
    <row r="347" spans="1:8" hidden="1" x14ac:dyDescent="0.25">
      <c r="A347" t="s">
        <v>517</v>
      </c>
      <c r="B347" t="str">
        <f>INDEX(Tabela_seznam_klasifikacij[Naziv odpadka],MATCH(Tabela_kontrola_FAW_aktivne[[#This Row],[Klasifikacija]],Tabela_seznam_klasifikacij[Klasifikacijska številka],0))</f>
        <v>Prah iz odpadnih plinov, ki ni naveden pod 10 03 19</v>
      </c>
      <c r="C347" t="str">
        <f>IFERROR(INDEX(Tabela_FAW[NAZIV2],MATCH(Tabela_kontrola_FAW_aktivne[[#This Row],[Klasifikacija]],Tabela_FAW[Klasifikacija],0)),"NE")</f>
        <v>NE</v>
      </c>
      <c r="D347" t="str">
        <f>LEFT(INDEX(Tabela_glavno[Dovoljen prevzem],MATCH(Tabela_kontrola_FAW_aktivne[[#This Row],[Klasifikacija]],Tabela_glavno[Klasifikacija],0)),2)</f>
        <v>DA</v>
      </c>
      <c r="E347" t="str">
        <f>INDEX(Tabela_glavno[Odstranjevanje],MATCH(Tabela_kontrola_FAW_aktivne[[#This Row],[Klasifikacija]],Tabela_glavno[Klasifikacija],0))</f>
        <v/>
      </c>
      <c r="F347" s="1" t="str">
        <f>_xlfn.TEXTJOIN(" - ",TRUE,INDEX(Tabela_glavno[Mešanica 19 02 04*],MATCH(Tabela_kontrola_FAW_aktivne[[#This Row],[Klasifikacija]],Tabela_glavno[Klasifikacija],0)),INDEX(Tabela_glavno[Izvoz 19 02 04*],MATCH(Tabela_kontrola_FAW_aktivne[[#This Row],[Klasifikacija]],Tabela_glavno[Klasifikacija],0)))</f>
        <v>NE</v>
      </c>
      <c r="G347" s="1" t="str">
        <f>INDEX(Tabela_glavno[Mešanica 19 02 08*],MATCH(Tabela_kontrola_FAW_aktivne[[#This Row],[Klasifikacija]],Tabela_glavno[Klasifikacija],0))</f>
        <v>NE</v>
      </c>
      <c r="H347" s="1" t="str">
        <f>IFERROR(INDEX(Tabela_FAW_aktivne[Klasifikacija],MATCH(Tabela_kontrola_FAW_aktivne[[#This Row],[Klasifikacija]],Tabela_FAW_aktivne[Klasifikacija],0)),"NE")</f>
        <v>NE</v>
      </c>
    </row>
    <row r="348" spans="1:8" hidden="1" x14ac:dyDescent="0.25">
      <c r="A348" t="s">
        <v>518</v>
      </c>
      <c r="B348" t="str">
        <f>INDEX(Tabela_seznam_klasifikacij[Naziv odpadka],MATCH(Tabela_kontrola_FAW_aktivne[[#This Row],[Klasifikacija]],Tabela_seznam_klasifikacij[Klasifikacijska številka],0))</f>
        <v>Drugi delci in prah (tudi prah iz krogličnih mlinov), ki vsebujejo nevarne snovi</v>
      </c>
      <c r="C348" t="str">
        <f>IFERROR(INDEX(Tabela_FAW[NAZIV2],MATCH(Tabela_kontrola_FAW_aktivne[[#This Row],[Klasifikacija]],Tabela_FAW[Klasifikacija],0)),"NE")</f>
        <v>NE</v>
      </c>
      <c r="D348" t="str">
        <f>LEFT(INDEX(Tabela_glavno[Dovoljen prevzem],MATCH(Tabela_kontrola_FAW_aktivne[[#This Row],[Klasifikacija]],Tabela_glavno[Klasifikacija],0)),2)</f>
        <v>DA</v>
      </c>
      <c r="E348" t="str">
        <f>INDEX(Tabela_glavno[Odstranjevanje],MATCH(Tabela_kontrola_FAW_aktivne[[#This Row],[Klasifikacija]],Tabela_glavno[Klasifikacija],0))</f>
        <v/>
      </c>
      <c r="F348" s="1" t="str">
        <f>_xlfn.TEXTJOIN(" - ",TRUE,INDEX(Tabela_glavno[Mešanica 19 02 04*],MATCH(Tabela_kontrola_FAW_aktivne[[#This Row],[Klasifikacija]],Tabela_glavno[Klasifikacija],0)),INDEX(Tabela_glavno[Izvoz 19 02 04*],MATCH(Tabela_kontrola_FAW_aktivne[[#This Row],[Klasifikacija]],Tabela_glavno[Klasifikacija],0)))</f>
        <v>NE</v>
      </c>
      <c r="G348" s="1" t="str">
        <f>INDEX(Tabela_glavno[Mešanica 19 02 08*],MATCH(Tabela_kontrola_FAW_aktivne[[#This Row],[Klasifikacija]],Tabela_glavno[Klasifikacija],0))</f>
        <v>NE</v>
      </c>
      <c r="H348" s="1" t="str">
        <f>IFERROR(INDEX(Tabela_FAW_aktivne[Klasifikacija],MATCH(Tabela_kontrola_FAW_aktivne[[#This Row],[Klasifikacija]],Tabela_FAW_aktivne[Klasifikacija],0)),"NE")</f>
        <v>NE</v>
      </c>
    </row>
    <row r="349" spans="1:8" hidden="1" x14ac:dyDescent="0.25">
      <c r="A349" t="s">
        <v>519</v>
      </c>
      <c r="B349" t="str">
        <f>INDEX(Tabela_seznam_klasifikacij[Naziv odpadka],MATCH(Tabela_kontrola_FAW_aktivne[[#This Row],[Klasifikacija]],Tabela_seznam_klasifikacij[Klasifikacijska številka],0))</f>
        <v>Drugi delci in prah (tudi prah iz krogličnih mlinov), ki niso navedeni pod 10 03 21</v>
      </c>
      <c r="C349" t="str">
        <f>IFERROR(INDEX(Tabela_FAW[NAZIV2],MATCH(Tabela_kontrola_FAW_aktivne[[#This Row],[Klasifikacija]],Tabela_FAW[Klasifikacija],0)),"NE")</f>
        <v>NE</v>
      </c>
      <c r="D349" t="str">
        <f>LEFT(INDEX(Tabela_glavno[Dovoljen prevzem],MATCH(Tabela_kontrola_FAW_aktivne[[#This Row],[Klasifikacija]],Tabela_glavno[Klasifikacija],0)),2)</f>
        <v>DA</v>
      </c>
      <c r="E349" t="str">
        <f>INDEX(Tabela_glavno[Odstranjevanje],MATCH(Tabela_kontrola_FAW_aktivne[[#This Row],[Klasifikacija]],Tabela_glavno[Klasifikacija],0))</f>
        <v/>
      </c>
      <c r="F349" s="1" t="str">
        <f>_xlfn.TEXTJOIN(" - ",TRUE,INDEX(Tabela_glavno[Mešanica 19 02 04*],MATCH(Tabela_kontrola_FAW_aktivne[[#This Row],[Klasifikacija]],Tabela_glavno[Klasifikacija],0)),INDEX(Tabela_glavno[Izvoz 19 02 04*],MATCH(Tabela_kontrola_FAW_aktivne[[#This Row],[Klasifikacija]],Tabela_glavno[Klasifikacija],0)))</f>
        <v>NE</v>
      </c>
      <c r="G349" s="1" t="str">
        <f>INDEX(Tabela_glavno[Mešanica 19 02 08*],MATCH(Tabela_kontrola_FAW_aktivne[[#This Row],[Klasifikacija]],Tabela_glavno[Klasifikacija],0))</f>
        <v>NE</v>
      </c>
      <c r="H349" s="1" t="str">
        <f>IFERROR(INDEX(Tabela_FAW_aktivne[Klasifikacija],MATCH(Tabela_kontrola_FAW_aktivne[[#This Row],[Klasifikacija]],Tabela_FAW_aktivne[Klasifikacija],0)),"NE")</f>
        <v>NE</v>
      </c>
    </row>
    <row r="350" spans="1:8" hidden="1" x14ac:dyDescent="0.25">
      <c r="A350" t="s">
        <v>520</v>
      </c>
      <c r="B350" t="str">
        <f>INDEX(Tabela_seznam_klasifikacij[Naziv odpadka],MATCH(Tabela_kontrola_FAW_aktivne[[#This Row],[Klasifikacija]],Tabela_seznam_klasifikacij[Klasifikacijska številka],0))</f>
        <v>Trdni odpadki iz čiščenja odpadnih plinov, ki vsebujejo nevarne snovi</v>
      </c>
      <c r="C350" t="str">
        <f>IFERROR(INDEX(Tabela_FAW[NAZIV2],MATCH(Tabela_kontrola_FAW_aktivne[[#This Row],[Klasifikacija]],Tabela_FAW[Klasifikacija],0)),"NE")</f>
        <v>NE</v>
      </c>
      <c r="D350" t="str">
        <f>LEFT(INDEX(Tabela_glavno[Dovoljen prevzem],MATCH(Tabela_kontrola_FAW_aktivne[[#This Row],[Klasifikacija]],Tabela_glavno[Klasifikacija],0)),2)</f>
        <v>DA</v>
      </c>
      <c r="E350" t="str">
        <f>INDEX(Tabela_glavno[Odstranjevanje],MATCH(Tabela_kontrola_FAW_aktivne[[#This Row],[Klasifikacija]],Tabela_glavno[Klasifikacija],0))</f>
        <v/>
      </c>
      <c r="F350" s="1" t="str">
        <f>_xlfn.TEXTJOIN(" - ",TRUE,INDEX(Tabela_glavno[Mešanica 19 02 04*],MATCH(Tabela_kontrola_FAW_aktivne[[#This Row],[Klasifikacija]],Tabela_glavno[Klasifikacija],0)),INDEX(Tabela_glavno[Izvoz 19 02 04*],MATCH(Tabela_kontrola_FAW_aktivne[[#This Row],[Klasifikacija]],Tabela_glavno[Klasifikacija],0)))</f>
        <v>NE</v>
      </c>
      <c r="G350" s="1" t="str">
        <f>INDEX(Tabela_glavno[Mešanica 19 02 08*],MATCH(Tabela_kontrola_FAW_aktivne[[#This Row],[Klasifikacija]],Tabela_glavno[Klasifikacija],0))</f>
        <v>NE</v>
      </c>
      <c r="H350" s="1" t="str">
        <f>IFERROR(INDEX(Tabela_FAW_aktivne[Klasifikacija],MATCH(Tabela_kontrola_FAW_aktivne[[#This Row],[Klasifikacija]],Tabela_FAW_aktivne[Klasifikacija],0)),"NE")</f>
        <v>NE</v>
      </c>
    </row>
    <row r="351" spans="1:8" hidden="1" x14ac:dyDescent="0.25">
      <c r="A351" t="s">
        <v>521</v>
      </c>
      <c r="B351" t="str">
        <f>INDEX(Tabela_seznam_klasifikacij[Naziv odpadka],MATCH(Tabela_kontrola_FAW_aktivne[[#This Row],[Klasifikacija]],Tabela_seznam_klasifikacij[Klasifikacijska številka],0))</f>
        <v>Trdni odpadki iz čiščenja odpadnih plinov, ki niso navedeni pod 10 03 23</v>
      </c>
      <c r="C351" t="str">
        <f>IFERROR(INDEX(Tabela_FAW[NAZIV2],MATCH(Tabela_kontrola_FAW_aktivne[[#This Row],[Klasifikacija]],Tabela_FAW[Klasifikacija],0)),"NE")</f>
        <v>NE</v>
      </c>
      <c r="D351" t="str">
        <f>LEFT(INDEX(Tabela_glavno[Dovoljen prevzem],MATCH(Tabela_kontrola_FAW_aktivne[[#This Row],[Klasifikacija]],Tabela_glavno[Klasifikacija],0)),2)</f>
        <v>DA</v>
      </c>
      <c r="E351" t="str">
        <f>INDEX(Tabela_glavno[Odstranjevanje],MATCH(Tabela_kontrola_FAW_aktivne[[#This Row],[Klasifikacija]],Tabela_glavno[Klasifikacija],0))</f>
        <v/>
      </c>
      <c r="F351" s="1" t="str">
        <f>_xlfn.TEXTJOIN(" - ",TRUE,INDEX(Tabela_glavno[Mešanica 19 02 04*],MATCH(Tabela_kontrola_FAW_aktivne[[#This Row],[Klasifikacija]],Tabela_glavno[Klasifikacija],0)),INDEX(Tabela_glavno[Izvoz 19 02 04*],MATCH(Tabela_kontrola_FAW_aktivne[[#This Row],[Klasifikacija]],Tabela_glavno[Klasifikacija],0)))</f>
        <v>NE</v>
      </c>
      <c r="G351" s="1" t="str">
        <f>INDEX(Tabela_glavno[Mešanica 19 02 08*],MATCH(Tabela_kontrola_FAW_aktivne[[#This Row],[Klasifikacija]],Tabela_glavno[Klasifikacija],0))</f>
        <v>NE</v>
      </c>
      <c r="H351" s="1" t="str">
        <f>IFERROR(INDEX(Tabela_FAW_aktivne[Klasifikacija],MATCH(Tabela_kontrola_FAW_aktivne[[#This Row],[Klasifikacija]],Tabela_FAW_aktivne[Klasifikacija],0)),"NE")</f>
        <v>NE</v>
      </c>
    </row>
    <row r="352" spans="1:8" hidden="1" x14ac:dyDescent="0.25">
      <c r="A352" t="s">
        <v>522</v>
      </c>
      <c r="B352" t="str">
        <f>INDEX(Tabela_seznam_klasifikacij[Naziv odpadka],MATCH(Tabela_kontrola_FAW_aktivne[[#This Row],[Klasifikacija]],Tabela_seznam_klasifikacij[Klasifikacijska številka],0))</f>
        <v>Mulji in filtrne pogače iz čiščenja odpadnih plinov, ki vsebujejo nevarne snovi</v>
      </c>
      <c r="C352" t="str">
        <f>IFERROR(INDEX(Tabela_FAW[NAZIV2],MATCH(Tabela_kontrola_FAW_aktivne[[#This Row],[Klasifikacija]],Tabela_FAW[Klasifikacija],0)),"NE")</f>
        <v>NE</v>
      </c>
      <c r="D352" t="str">
        <f>LEFT(INDEX(Tabela_glavno[Dovoljen prevzem],MATCH(Tabela_kontrola_FAW_aktivne[[#This Row],[Klasifikacija]],Tabela_glavno[Klasifikacija],0)),2)</f>
        <v>DA</v>
      </c>
      <c r="E352" t="str">
        <f>INDEX(Tabela_glavno[Odstranjevanje],MATCH(Tabela_kontrola_FAW_aktivne[[#This Row],[Klasifikacija]],Tabela_glavno[Klasifikacija],0))</f>
        <v/>
      </c>
      <c r="F352" s="1" t="str">
        <f>_xlfn.TEXTJOIN(" - ",TRUE,INDEX(Tabela_glavno[Mešanica 19 02 04*],MATCH(Tabela_kontrola_FAW_aktivne[[#This Row],[Klasifikacija]],Tabela_glavno[Klasifikacija],0)),INDEX(Tabela_glavno[Izvoz 19 02 04*],MATCH(Tabela_kontrola_FAW_aktivne[[#This Row],[Klasifikacija]],Tabela_glavno[Klasifikacija],0)))</f>
        <v>NE</v>
      </c>
      <c r="G352" s="1" t="str">
        <f>INDEX(Tabela_glavno[Mešanica 19 02 08*],MATCH(Tabela_kontrola_FAW_aktivne[[#This Row],[Klasifikacija]],Tabela_glavno[Klasifikacija],0))</f>
        <v>NE</v>
      </c>
      <c r="H352" s="1" t="str">
        <f>IFERROR(INDEX(Tabela_FAW_aktivne[Klasifikacija],MATCH(Tabela_kontrola_FAW_aktivne[[#This Row],[Klasifikacija]],Tabela_FAW_aktivne[Klasifikacija],0)),"NE")</f>
        <v>NE</v>
      </c>
    </row>
    <row r="353" spans="1:8" hidden="1" x14ac:dyDescent="0.25">
      <c r="A353" t="s">
        <v>523</v>
      </c>
      <c r="B353" t="str">
        <f>INDEX(Tabela_seznam_klasifikacij[Naziv odpadka],MATCH(Tabela_kontrola_FAW_aktivne[[#This Row],[Klasifikacija]],Tabela_seznam_klasifikacij[Klasifikacijska številka],0))</f>
        <v>Mulji in filtrne pogače iz čiščenja odpadnih plinov, ki niso navedeni pod 10 03 25</v>
      </c>
      <c r="C353" t="str">
        <f>IFERROR(INDEX(Tabela_FAW[NAZIV2],MATCH(Tabela_kontrola_FAW_aktivne[[#This Row],[Klasifikacija]],Tabela_FAW[Klasifikacija],0)),"NE")</f>
        <v>NE</v>
      </c>
      <c r="D353" t="str">
        <f>LEFT(INDEX(Tabela_glavno[Dovoljen prevzem],MATCH(Tabela_kontrola_FAW_aktivne[[#This Row],[Klasifikacija]],Tabela_glavno[Klasifikacija],0)),2)</f>
        <v>DA</v>
      </c>
      <c r="E353" t="str">
        <f>INDEX(Tabela_glavno[Odstranjevanje],MATCH(Tabela_kontrola_FAW_aktivne[[#This Row],[Klasifikacija]],Tabela_glavno[Klasifikacija],0))</f>
        <v/>
      </c>
      <c r="F353" s="1" t="str">
        <f>_xlfn.TEXTJOIN(" - ",TRUE,INDEX(Tabela_glavno[Mešanica 19 02 04*],MATCH(Tabela_kontrola_FAW_aktivne[[#This Row],[Klasifikacija]],Tabela_glavno[Klasifikacija],0)),INDEX(Tabela_glavno[Izvoz 19 02 04*],MATCH(Tabela_kontrola_FAW_aktivne[[#This Row],[Klasifikacija]],Tabela_glavno[Klasifikacija],0)))</f>
        <v>NE</v>
      </c>
      <c r="G353" s="1" t="str">
        <f>INDEX(Tabela_glavno[Mešanica 19 02 08*],MATCH(Tabela_kontrola_FAW_aktivne[[#This Row],[Klasifikacija]],Tabela_glavno[Klasifikacija],0))</f>
        <v>NE</v>
      </c>
      <c r="H353" s="1" t="str">
        <f>IFERROR(INDEX(Tabela_FAW_aktivne[Klasifikacija],MATCH(Tabela_kontrola_FAW_aktivne[[#This Row],[Klasifikacija]],Tabela_FAW_aktivne[Klasifikacija],0)),"NE")</f>
        <v>NE</v>
      </c>
    </row>
    <row r="354" spans="1:8" hidden="1" x14ac:dyDescent="0.25">
      <c r="A354" t="s">
        <v>1214</v>
      </c>
      <c r="B354" t="str">
        <f>INDEX(Tabela_seznam_klasifikacij[Naziv odpadka],MATCH(Tabela_kontrola_FAW_aktivne[[#This Row],[Klasifikacija]],Tabela_seznam_klasifikacij[Klasifikacijska številka],0))</f>
        <v>Odpadki iz obdelave hladilne vode, ki vsebujejo olja</v>
      </c>
      <c r="C354" t="str">
        <f>IFERROR(INDEX(Tabela_FAW[NAZIV2],MATCH(Tabela_kontrola_FAW_aktivne[[#This Row],[Klasifikacija]],Tabela_FAW[Klasifikacija],0)),"NE")</f>
        <v>NE</v>
      </c>
      <c r="D354" t="str">
        <f>LEFT(INDEX(Tabela_glavno[Dovoljen prevzem],MATCH(Tabela_kontrola_FAW_aktivne[[#This Row],[Klasifikacija]],Tabela_glavno[Klasifikacija],0)),2)</f>
        <v>DA</v>
      </c>
      <c r="E354" t="str">
        <f>INDEX(Tabela_glavno[Odstranjevanje],MATCH(Tabela_kontrola_FAW_aktivne[[#This Row],[Klasifikacija]],Tabela_glavno[Klasifikacija],0))</f>
        <v/>
      </c>
      <c r="F354" s="1" t="str">
        <f>_xlfn.TEXTJOIN(" - ",TRUE,INDEX(Tabela_glavno[Mešanica 19 02 04*],MATCH(Tabela_kontrola_FAW_aktivne[[#This Row],[Klasifikacija]],Tabela_glavno[Klasifikacija],0)),INDEX(Tabela_glavno[Izvoz 19 02 04*],MATCH(Tabela_kontrola_FAW_aktivne[[#This Row],[Klasifikacija]],Tabela_glavno[Klasifikacija],0)))</f>
        <v>NE</v>
      </c>
      <c r="G354" s="1" t="str">
        <f>INDEX(Tabela_glavno[Mešanica 19 02 08*],MATCH(Tabela_kontrola_FAW_aktivne[[#This Row],[Klasifikacija]],Tabela_glavno[Klasifikacija],0))</f>
        <v>NE</v>
      </c>
      <c r="H354" s="1" t="str">
        <f>IFERROR(INDEX(Tabela_FAW_aktivne[Klasifikacija],MATCH(Tabela_kontrola_FAW_aktivne[[#This Row],[Klasifikacija]],Tabela_FAW_aktivne[Klasifikacija],0)),"NE")</f>
        <v>NE</v>
      </c>
    </row>
    <row r="355" spans="1:8" hidden="1" x14ac:dyDescent="0.25">
      <c r="A355" t="s">
        <v>524</v>
      </c>
      <c r="B355" t="str">
        <f>INDEX(Tabela_seznam_klasifikacij[Naziv odpadka],MATCH(Tabela_kontrola_FAW_aktivne[[#This Row],[Klasifikacija]],Tabela_seznam_klasifikacij[Klasifikacijska številka],0))</f>
        <v>Odpadki iz obdelave hladilne vode, ki niso navedeni pod 10 03 27</v>
      </c>
      <c r="C355" t="str">
        <f>IFERROR(INDEX(Tabela_FAW[NAZIV2],MATCH(Tabela_kontrola_FAW_aktivne[[#This Row],[Klasifikacija]],Tabela_FAW[Klasifikacija],0)),"NE")</f>
        <v>NE</v>
      </c>
      <c r="D355" t="str">
        <f>LEFT(INDEX(Tabela_glavno[Dovoljen prevzem],MATCH(Tabela_kontrola_FAW_aktivne[[#This Row],[Klasifikacija]],Tabela_glavno[Klasifikacija],0)),2)</f>
        <v>DA</v>
      </c>
      <c r="E355" t="str">
        <f>INDEX(Tabela_glavno[Odstranjevanje],MATCH(Tabela_kontrola_FAW_aktivne[[#This Row],[Klasifikacija]],Tabela_glavno[Klasifikacija],0))</f>
        <v/>
      </c>
      <c r="F355" s="1" t="str">
        <f>_xlfn.TEXTJOIN(" - ",TRUE,INDEX(Tabela_glavno[Mešanica 19 02 04*],MATCH(Tabela_kontrola_FAW_aktivne[[#This Row],[Klasifikacija]],Tabela_glavno[Klasifikacija],0)),INDEX(Tabela_glavno[Izvoz 19 02 04*],MATCH(Tabela_kontrola_FAW_aktivne[[#This Row],[Klasifikacija]],Tabela_glavno[Klasifikacija],0)))</f>
        <v>NE</v>
      </c>
      <c r="G355" s="1" t="str">
        <f>INDEX(Tabela_glavno[Mešanica 19 02 08*],MATCH(Tabela_kontrola_FAW_aktivne[[#This Row],[Klasifikacija]],Tabela_glavno[Klasifikacija],0))</f>
        <v>NE</v>
      </c>
      <c r="H355" s="1" t="str">
        <f>IFERROR(INDEX(Tabela_FAW_aktivne[Klasifikacija],MATCH(Tabela_kontrola_FAW_aktivne[[#This Row],[Klasifikacija]],Tabela_FAW_aktivne[Klasifikacija],0)),"NE")</f>
        <v>NE</v>
      </c>
    </row>
    <row r="356" spans="1:8" hidden="1" x14ac:dyDescent="0.25">
      <c r="A356" t="s">
        <v>525</v>
      </c>
      <c r="B356" t="str">
        <f>INDEX(Tabela_seznam_klasifikacij[Naziv odpadka],MATCH(Tabela_kontrola_FAW_aktivne[[#This Row],[Klasifikacija]],Tabela_seznam_klasifikacij[Klasifikacijska številka],0))</f>
        <v>Odpadki iz obdelave solne žlindre in črnih posnemkov, ki vsebujejo nevarne snovi</v>
      </c>
      <c r="C356" t="str">
        <f>IFERROR(INDEX(Tabela_FAW[NAZIV2],MATCH(Tabela_kontrola_FAW_aktivne[[#This Row],[Klasifikacija]],Tabela_FAW[Klasifikacija],0)),"NE")</f>
        <v>NE</v>
      </c>
      <c r="D356" t="str">
        <f>LEFT(INDEX(Tabela_glavno[Dovoljen prevzem],MATCH(Tabela_kontrola_FAW_aktivne[[#This Row],[Klasifikacija]],Tabela_glavno[Klasifikacija],0)),2)</f>
        <v>DA</v>
      </c>
      <c r="E356" t="str">
        <f>INDEX(Tabela_glavno[Odstranjevanje],MATCH(Tabela_kontrola_FAW_aktivne[[#This Row],[Klasifikacija]],Tabela_glavno[Klasifikacija],0))</f>
        <v/>
      </c>
      <c r="F356" s="1" t="str">
        <f>_xlfn.TEXTJOIN(" - ",TRUE,INDEX(Tabela_glavno[Mešanica 19 02 04*],MATCH(Tabela_kontrola_FAW_aktivne[[#This Row],[Klasifikacija]],Tabela_glavno[Klasifikacija],0)),INDEX(Tabela_glavno[Izvoz 19 02 04*],MATCH(Tabela_kontrola_FAW_aktivne[[#This Row],[Klasifikacija]],Tabela_glavno[Klasifikacija],0)))</f>
        <v>NE</v>
      </c>
      <c r="G356" s="1" t="str">
        <f>INDEX(Tabela_glavno[Mešanica 19 02 08*],MATCH(Tabela_kontrola_FAW_aktivne[[#This Row],[Klasifikacija]],Tabela_glavno[Klasifikacija],0))</f>
        <v>NE</v>
      </c>
      <c r="H356" s="1" t="str">
        <f>IFERROR(INDEX(Tabela_FAW_aktivne[Klasifikacija],MATCH(Tabela_kontrola_FAW_aktivne[[#This Row],[Klasifikacija]],Tabela_FAW_aktivne[Klasifikacija],0)),"NE")</f>
        <v>NE</v>
      </c>
    </row>
    <row r="357" spans="1:8" hidden="1" x14ac:dyDescent="0.25">
      <c r="A357" t="s">
        <v>526</v>
      </c>
      <c r="B357" t="str">
        <f>INDEX(Tabela_seznam_klasifikacij[Naziv odpadka],MATCH(Tabela_kontrola_FAW_aktivne[[#This Row],[Klasifikacija]],Tabela_seznam_klasifikacij[Klasifikacijska številka],0))</f>
        <v>Odpadki iz obdelave solne žlindre in črnih posnemkov, ki niso navedeni pod 10 03 29</v>
      </c>
      <c r="C357" t="str">
        <f>IFERROR(INDEX(Tabela_FAW[NAZIV2],MATCH(Tabela_kontrola_FAW_aktivne[[#This Row],[Klasifikacija]],Tabela_FAW[Klasifikacija],0)),"NE")</f>
        <v>NE</v>
      </c>
      <c r="D357" t="str">
        <f>LEFT(INDEX(Tabela_glavno[Dovoljen prevzem],MATCH(Tabela_kontrola_FAW_aktivne[[#This Row],[Klasifikacija]],Tabela_glavno[Klasifikacija],0)),2)</f>
        <v>DA</v>
      </c>
      <c r="E357" t="str">
        <f>INDEX(Tabela_glavno[Odstranjevanje],MATCH(Tabela_kontrola_FAW_aktivne[[#This Row],[Klasifikacija]],Tabela_glavno[Klasifikacija],0))</f>
        <v/>
      </c>
      <c r="F357" s="1" t="str">
        <f>_xlfn.TEXTJOIN(" - ",TRUE,INDEX(Tabela_glavno[Mešanica 19 02 04*],MATCH(Tabela_kontrola_FAW_aktivne[[#This Row],[Klasifikacija]],Tabela_glavno[Klasifikacija],0)),INDEX(Tabela_glavno[Izvoz 19 02 04*],MATCH(Tabela_kontrola_FAW_aktivne[[#This Row],[Klasifikacija]],Tabela_glavno[Klasifikacija],0)))</f>
        <v>NE</v>
      </c>
      <c r="G357" s="1" t="str">
        <f>INDEX(Tabela_glavno[Mešanica 19 02 08*],MATCH(Tabela_kontrola_FAW_aktivne[[#This Row],[Klasifikacija]],Tabela_glavno[Klasifikacija],0))</f>
        <v>NE</v>
      </c>
      <c r="H357" s="1" t="str">
        <f>IFERROR(INDEX(Tabela_FAW_aktivne[Klasifikacija],MATCH(Tabela_kontrola_FAW_aktivne[[#This Row],[Klasifikacija]],Tabela_FAW_aktivne[Klasifikacija],0)),"NE")</f>
        <v>NE</v>
      </c>
    </row>
    <row r="358" spans="1:8" hidden="1" x14ac:dyDescent="0.25">
      <c r="A358" t="s">
        <v>527</v>
      </c>
      <c r="B358" t="str">
        <f>INDEX(Tabela_seznam_klasifikacij[Naziv odpadka],MATCH(Tabela_kontrola_FAW_aktivne[[#This Row],[Klasifikacija]],Tabela_seznam_klasifikacij[Klasifikacijska številka],0))</f>
        <v>Drugi tovrstni odpadki</v>
      </c>
      <c r="C358" t="str">
        <f>IFERROR(INDEX(Tabela_FAW[NAZIV2],MATCH(Tabela_kontrola_FAW_aktivne[[#This Row],[Klasifikacija]],Tabela_FAW[Klasifikacija],0)),"NE")</f>
        <v>NE</v>
      </c>
      <c r="D358" t="str">
        <f>LEFT(INDEX(Tabela_glavno[Dovoljen prevzem],MATCH(Tabela_kontrola_FAW_aktivne[[#This Row],[Klasifikacija]],Tabela_glavno[Klasifikacija],0)),2)</f>
        <v>DA</v>
      </c>
      <c r="E358" t="str">
        <f>INDEX(Tabela_glavno[Odstranjevanje],MATCH(Tabela_kontrola_FAW_aktivne[[#This Row],[Klasifikacija]],Tabela_glavno[Klasifikacija],0))</f>
        <v/>
      </c>
      <c r="F358" s="1" t="str">
        <f>_xlfn.TEXTJOIN(" - ",TRUE,INDEX(Tabela_glavno[Mešanica 19 02 04*],MATCH(Tabela_kontrola_FAW_aktivne[[#This Row],[Klasifikacija]],Tabela_glavno[Klasifikacija],0)),INDEX(Tabela_glavno[Izvoz 19 02 04*],MATCH(Tabela_kontrola_FAW_aktivne[[#This Row],[Klasifikacija]],Tabela_glavno[Klasifikacija],0)))</f>
        <v>NE</v>
      </c>
      <c r="G358" s="1" t="str">
        <f>INDEX(Tabela_glavno[Mešanica 19 02 08*],MATCH(Tabela_kontrola_FAW_aktivne[[#This Row],[Klasifikacija]],Tabela_glavno[Klasifikacija],0))</f>
        <v>NE</v>
      </c>
      <c r="H358" s="1" t="str">
        <f>IFERROR(INDEX(Tabela_FAW_aktivne[Klasifikacija],MATCH(Tabela_kontrola_FAW_aktivne[[#This Row],[Klasifikacija]],Tabela_FAW_aktivne[Klasifikacija],0)),"NE")</f>
        <v>NE</v>
      </c>
    </row>
    <row r="359" spans="1:8" hidden="1" x14ac:dyDescent="0.25">
      <c r="A359" t="s">
        <v>537</v>
      </c>
      <c r="B359" t="str">
        <f>INDEX(Tabela_seznam_klasifikacij[Naziv odpadka],MATCH(Tabela_kontrola_FAW_aktivne[[#This Row],[Klasifikacija]],Tabela_seznam_klasifikacij[Klasifikacijska številka],0))</f>
        <v>Žlindra iz primarnega in sekundarnega taljenja</v>
      </c>
      <c r="C359" t="str">
        <f>IFERROR(INDEX(Tabela_FAW[NAZIV2],MATCH(Tabela_kontrola_FAW_aktivne[[#This Row],[Klasifikacija]],Tabela_FAW[Klasifikacija],0)),"NE")</f>
        <v>NE</v>
      </c>
      <c r="D359" t="str">
        <f>LEFT(INDEX(Tabela_glavno[Dovoljen prevzem],MATCH(Tabela_kontrola_FAW_aktivne[[#This Row],[Klasifikacija]],Tabela_glavno[Klasifikacija],0)),2)</f>
        <v>DA</v>
      </c>
      <c r="E359" t="str">
        <f>INDEX(Tabela_glavno[Odstranjevanje],MATCH(Tabela_kontrola_FAW_aktivne[[#This Row],[Klasifikacija]],Tabela_glavno[Klasifikacija],0))</f>
        <v/>
      </c>
      <c r="F359" s="1" t="str">
        <f>_xlfn.TEXTJOIN(" - ",TRUE,INDEX(Tabela_glavno[Mešanica 19 02 04*],MATCH(Tabela_kontrola_FAW_aktivne[[#This Row],[Klasifikacija]],Tabela_glavno[Klasifikacija],0)),INDEX(Tabela_glavno[Izvoz 19 02 04*],MATCH(Tabela_kontrola_FAW_aktivne[[#This Row],[Klasifikacija]],Tabela_glavno[Klasifikacija],0)))</f>
        <v>NE</v>
      </c>
      <c r="G359" s="1" t="str">
        <f>INDEX(Tabela_glavno[Mešanica 19 02 08*],MATCH(Tabela_kontrola_FAW_aktivne[[#This Row],[Klasifikacija]],Tabela_glavno[Klasifikacija],0))</f>
        <v>NE</v>
      </c>
      <c r="H359" s="1" t="str">
        <f>IFERROR(INDEX(Tabela_FAW_aktivne[Klasifikacija],MATCH(Tabela_kontrola_FAW_aktivne[[#This Row],[Klasifikacija]],Tabela_FAW_aktivne[Klasifikacija],0)),"NE")</f>
        <v>NE</v>
      </c>
    </row>
    <row r="360" spans="1:8" hidden="1" x14ac:dyDescent="0.25">
      <c r="A360" t="s">
        <v>538</v>
      </c>
      <c r="B360" t="str">
        <f>INDEX(Tabela_seznam_klasifikacij[Naziv odpadka],MATCH(Tabela_kontrola_FAW_aktivne[[#This Row],[Klasifikacija]],Tabela_seznam_klasifikacij[Klasifikacijska številka],0))</f>
        <v>Posnemki iz primarnega in sekundarnega taljenja</v>
      </c>
      <c r="C360" t="str">
        <f>IFERROR(INDEX(Tabela_FAW[NAZIV2],MATCH(Tabela_kontrola_FAW_aktivne[[#This Row],[Klasifikacija]],Tabela_FAW[Klasifikacija],0)),"NE")</f>
        <v>NE</v>
      </c>
      <c r="D360" t="str">
        <f>LEFT(INDEX(Tabela_glavno[Dovoljen prevzem],MATCH(Tabela_kontrola_FAW_aktivne[[#This Row],[Klasifikacija]],Tabela_glavno[Klasifikacija],0)),2)</f>
        <v>DA</v>
      </c>
      <c r="E360" t="str">
        <f>INDEX(Tabela_glavno[Odstranjevanje],MATCH(Tabela_kontrola_FAW_aktivne[[#This Row],[Klasifikacija]],Tabela_glavno[Klasifikacija],0))</f>
        <v/>
      </c>
      <c r="F360" s="1" t="str">
        <f>_xlfn.TEXTJOIN(" - ",TRUE,INDEX(Tabela_glavno[Mešanica 19 02 04*],MATCH(Tabela_kontrola_FAW_aktivne[[#This Row],[Klasifikacija]],Tabela_glavno[Klasifikacija],0)),INDEX(Tabela_glavno[Izvoz 19 02 04*],MATCH(Tabela_kontrola_FAW_aktivne[[#This Row],[Klasifikacija]],Tabela_glavno[Klasifikacija],0)))</f>
        <v>NE</v>
      </c>
      <c r="G360" s="1" t="str">
        <f>INDEX(Tabela_glavno[Mešanica 19 02 08*],MATCH(Tabela_kontrola_FAW_aktivne[[#This Row],[Klasifikacija]],Tabela_glavno[Klasifikacija],0))</f>
        <v>NE</v>
      </c>
      <c r="H360" s="1" t="str">
        <f>IFERROR(INDEX(Tabela_FAW_aktivne[Klasifikacija],MATCH(Tabela_kontrola_FAW_aktivne[[#This Row],[Klasifikacija]],Tabela_FAW_aktivne[Klasifikacija],0)),"NE")</f>
        <v>NE</v>
      </c>
    </row>
    <row r="361" spans="1:8" hidden="1" x14ac:dyDescent="0.25">
      <c r="A361" t="s">
        <v>539</v>
      </c>
      <c r="B361" t="str">
        <f>INDEX(Tabela_seznam_klasifikacij[Naziv odpadka],MATCH(Tabela_kontrola_FAW_aktivne[[#This Row],[Klasifikacija]],Tabela_seznam_klasifikacij[Klasifikacijska številka],0))</f>
        <v>Kalcijev arzenat</v>
      </c>
      <c r="C361" t="str">
        <f>IFERROR(INDEX(Tabela_FAW[NAZIV2],MATCH(Tabela_kontrola_FAW_aktivne[[#This Row],[Klasifikacija]],Tabela_FAW[Klasifikacija],0)),"NE")</f>
        <v>NE</v>
      </c>
      <c r="D361" t="str">
        <f>LEFT(INDEX(Tabela_glavno[Dovoljen prevzem],MATCH(Tabela_kontrola_FAW_aktivne[[#This Row],[Klasifikacija]],Tabela_glavno[Klasifikacija],0)),2)</f>
        <v>DA</v>
      </c>
      <c r="E361" t="str">
        <f>INDEX(Tabela_glavno[Odstranjevanje],MATCH(Tabela_kontrola_FAW_aktivne[[#This Row],[Klasifikacija]],Tabela_glavno[Klasifikacija],0))</f>
        <v/>
      </c>
      <c r="F361" s="1" t="str">
        <f>_xlfn.TEXTJOIN(" - ",TRUE,INDEX(Tabela_glavno[Mešanica 19 02 04*],MATCH(Tabela_kontrola_FAW_aktivne[[#This Row],[Klasifikacija]],Tabela_glavno[Klasifikacija],0)),INDEX(Tabela_glavno[Izvoz 19 02 04*],MATCH(Tabela_kontrola_FAW_aktivne[[#This Row],[Klasifikacija]],Tabela_glavno[Klasifikacija],0)))</f>
        <v>NE</v>
      </c>
      <c r="G361" s="1" t="str">
        <f>INDEX(Tabela_glavno[Mešanica 19 02 08*],MATCH(Tabela_kontrola_FAW_aktivne[[#This Row],[Klasifikacija]],Tabela_glavno[Klasifikacija],0))</f>
        <v>NE</v>
      </c>
      <c r="H361" s="1" t="str">
        <f>IFERROR(INDEX(Tabela_FAW_aktivne[Klasifikacija],MATCH(Tabela_kontrola_FAW_aktivne[[#This Row],[Klasifikacija]],Tabela_FAW_aktivne[Klasifikacija],0)),"NE")</f>
        <v>NE</v>
      </c>
    </row>
    <row r="362" spans="1:8" hidden="1" x14ac:dyDescent="0.25">
      <c r="A362" t="s">
        <v>540</v>
      </c>
      <c r="B362" t="str">
        <f>INDEX(Tabela_seznam_klasifikacij[Naziv odpadka],MATCH(Tabela_kontrola_FAW_aktivne[[#This Row],[Klasifikacija]],Tabela_seznam_klasifikacij[Klasifikacijska številka],0))</f>
        <v>Prah iz odpadnih plinov</v>
      </c>
      <c r="C362" t="str">
        <f>IFERROR(INDEX(Tabela_FAW[NAZIV2],MATCH(Tabela_kontrola_FAW_aktivne[[#This Row],[Klasifikacija]],Tabela_FAW[Klasifikacija],0)),"NE")</f>
        <v>NE</v>
      </c>
      <c r="D362" t="str">
        <f>LEFT(INDEX(Tabela_glavno[Dovoljen prevzem],MATCH(Tabela_kontrola_FAW_aktivne[[#This Row],[Klasifikacija]],Tabela_glavno[Klasifikacija],0)),2)</f>
        <v>DA</v>
      </c>
      <c r="E362" t="str">
        <f>INDEX(Tabela_glavno[Odstranjevanje],MATCH(Tabela_kontrola_FAW_aktivne[[#This Row],[Klasifikacija]],Tabela_glavno[Klasifikacija],0))</f>
        <v/>
      </c>
      <c r="F362" s="1" t="str">
        <f>_xlfn.TEXTJOIN(" - ",TRUE,INDEX(Tabela_glavno[Mešanica 19 02 04*],MATCH(Tabela_kontrola_FAW_aktivne[[#This Row],[Klasifikacija]],Tabela_glavno[Klasifikacija],0)),INDEX(Tabela_glavno[Izvoz 19 02 04*],MATCH(Tabela_kontrola_FAW_aktivne[[#This Row],[Klasifikacija]],Tabela_glavno[Klasifikacija],0)))</f>
        <v>NE</v>
      </c>
      <c r="G362" s="1" t="str">
        <f>INDEX(Tabela_glavno[Mešanica 19 02 08*],MATCH(Tabela_kontrola_FAW_aktivne[[#This Row],[Klasifikacija]],Tabela_glavno[Klasifikacija],0))</f>
        <v>NE</v>
      </c>
      <c r="H362" s="1" t="str">
        <f>IFERROR(INDEX(Tabela_FAW_aktivne[Klasifikacija],MATCH(Tabela_kontrola_FAW_aktivne[[#This Row],[Klasifikacija]],Tabela_FAW_aktivne[Klasifikacija],0)),"NE")</f>
        <v>NE</v>
      </c>
    </row>
    <row r="363" spans="1:8" hidden="1" x14ac:dyDescent="0.25">
      <c r="A363" t="s">
        <v>541</v>
      </c>
      <c r="B363" t="str">
        <f>INDEX(Tabela_seznam_klasifikacij[Naziv odpadka],MATCH(Tabela_kontrola_FAW_aktivne[[#This Row],[Klasifikacija]],Tabela_seznam_klasifikacij[Klasifikacijska številka],0))</f>
        <v>Drugi delci in prah</v>
      </c>
      <c r="C363" t="str">
        <f>IFERROR(INDEX(Tabela_FAW[NAZIV2],MATCH(Tabela_kontrola_FAW_aktivne[[#This Row],[Klasifikacija]],Tabela_FAW[Klasifikacija],0)),"NE")</f>
        <v>NE</v>
      </c>
      <c r="D363" t="str">
        <f>LEFT(INDEX(Tabela_glavno[Dovoljen prevzem],MATCH(Tabela_kontrola_FAW_aktivne[[#This Row],[Klasifikacija]],Tabela_glavno[Klasifikacija],0)),2)</f>
        <v>DA</v>
      </c>
      <c r="E363" t="str">
        <f>INDEX(Tabela_glavno[Odstranjevanje],MATCH(Tabela_kontrola_FAW_aktivne[[#This Row],[Klasifikacija]],Tabela_glavno[Klasifikacija],0))</f>
        <v/>
      </c>
      <c r="F363" s="1" t="str">
        <f>_xlfn.TEXTJOIN(" - ",TRUE,INDEX(Tabela_glavno[Mešanica 19 02 04*],MATCH(Tabela_kontrola_FAW_aktivne[[#This Row],[Klasifikacija]],Tabela_glavno[Klasifikacija],0)),INDEX(Tabela_glavno[Izvoz 19 02 04*],MATCH(Tabela_kontrola_FAW_aktivne[[#This Row],[Klasifikacija]],Tabela_glavno[Klasifikacija],0)))</f>
        <v>NE</v>
      </c>
      <c r="G363" s="1" t="str">
        <f>INDEX(Tabela_glavno[Mešanica 19 02 08*],MATCH(Tabela_kontrola_FAW_aktivne[[#This Row],[Klasifikacija]],Tabela_glavno[Klasifikacija],0))</f>
        <v>NE</v>
      </c>
      <c r="H363" s="1" t="str">
        <f>IFERROR(INDEX(Tabela_FAW_aktivne[Klasifikacija],MATCH(Tabela_kontrola_FAW_aktivne[[#This Row],[Klasifikacija]],Tabela_FAW_aktivne[Klasifikacija],0)),"NE")</f>
        <v>NE</v>
      </c>
    </row>
    <row r="364" spans="1:8" hidden="1" x14ac:dyDescent="0.25">
      <c r="A364" t="s">
        <v>542</v>
      </c>
      <c r="B364" t="str">
        <f>INDEX(Tabela_seznam_klasifikacij[Naziv odpadka],MATCH(Tabela_kontrola_FAW_aktivne[[#This Row],[Klasifikacija]],Tabela_seznam_klasifikacij[Klasifikacijska številka],0))</f>
        <v>Trdni odpadki iz čiščenja odpadnih plinov</v>
      </c>
      <c r="C364" t="str">
        <f>IFERROR(INDEX(Tabela_FAW[NAZIV2],MATCH(Tabela_kontrola_FAW_aktivne[[#This Row],[Klasifikacija]],Tabela_FAW[Klasifikacija],0)),"NE")</f>
        <v>NE</v>
      </c>
      <c r="D364" t="str">
        <f>LEFT(INDEX(Tabela_glavno[Dovoljen prevzem],MATCH(Tabela_kontrola_FAW_aktivne[[#This Row],[Klasifikacija]],Tabela_glavno[Klasifikacija],0)),2)</f>
        <v>DA</v>
      </c>
      <c r="E364" t="str">
        <f>INDEX(Tabela_glavno[Odstranjevanje],MATCH(Tabela_kontrola_FAW_aktivne[[#This Row],[Klasifikacija]],Tabela_glavno[Klasifikacija],0))</f>
        <v/>
      </c>
      <c r="F364" s="1" t="str">
        <f>_xlfn.TEXTJOIN(" - ",TRUE,INDEX(Tabela_glavno[Mešanica 19 02 04*],MATCH(Tabela_kontrola_FAW_aktivne[[#This Row],[Klasifikacija]],Tabela_glavno[Klasifikacija],0)),INDEX(Tabela_glavno[Izvoz 19 02 04*],MATCH(Tabela_kontrola_FAW_aktivne[[#This Row],[Klasifikacija]],Tabela_glavno[Klasifikacija],0)))</f>
        <v>NE</v>
      </c>
      <c r="G364" s="1" t="str">
        <f>INDEX(Tabela_glavno[Mešanica 19 02 08*],MATCH(Tabela_kontrola_FAW_aktivne[[#This Row],[Klasifikacija]],Tabela_glavno[Klasifikacija],0))</f>
        <v>NE</v>
      </c>
      <c r="H364" s="1" t="str">
        <f>IFERROR(INDEX(Tabela_FAW_aktivne[Klasifikacija],MATCH(Tabela_kontrola_FAW_aktivne[[#This Row],[Klasifikacija]],Tabela_FAW_aktivne[Klasifikacija],0)),"NE")</f>
        <v>NE</v>
      </c>
    </row>
    <row r="365" spans="1:8" hidden="1" x14ac:dyDescent="0.25">
      <c r="A365" t="s">
        <v>543</v>
      </c>
      <c r="B365" t="str">
        <f>INDEX(Tabela_seznam_klasifikacij[Naziv odpadka],MATCH(Tabela_kontrola_FAW_aktivne[[#This Row],[Klasifikacija]],Tabela_seznam_klasifikacij[Klasifikacijska številka],0))</f>
        <v>Mulji in filtrne pogače iz čiščenja odpadnih plinov</v>
      </c>
      <c r="C365" t="str">
        <f>IFERROR(INDEX(Tabela_FAW[NAZIV2],MATCH(Tabela_kontrola_FAW_aktivne[[#This Row],[Klasifikacija]],Tabela_FAW[Klasifikacija],0)),"NE")</f>
        <v>NE</v>
      </c>
      <c r="D365" t="str">
        <f>LEFT(INDEX(Tabela_glavno[Dovoljen prevzem],MATCH(Tabela_kontrola_FAW_aktivne[[#This Row],[Klasifikacija]],Tabela_glavno[Klasifikacija],0)),2)</f>
        <v>DA</v>
      </c>
      <c r="E365" t="str">
        <f>INDEX(Tabela_glavno[Odstranjevanje],MATCH(Tabela_kontrola_FAW_aktivne[[#This Row],[Klasifikacija]],Tabela_glavno[Klasifikacija],0))</f>
        <v/>
      </c>
      <c r="F365" s="1" t="str">
        <f>_xlfn.TEXTJOIN(" - ",TRUE,INDEX(Tabela_glavno[Mešanica 19 02 04*],MATCH(Tabela_kontrola_FAW_aktivne[[#This Row],[Klasifikacija]],Tabela_glavno[Klasifikacija],0)),INDEX(Tabela_glavno[Izvoz 19 02 04*],MATCH(Tabela_kontrola_FAW_aktivne[[#This Row],[Klasifikacija]],Tabela_glavno[Klasifikacija],0)))</f>
        <v>NE</v>
      </c>
      <c r="G365" s="1" t="str">
        <f>INDEX(Tabela_glavno[Mešanica 19 02 08*],MATCH(Tabela_kontrola_FAW_aktivne[[#This Row],[Klasifikacija]],Tabela_glavno[Klasifikacija],0))</f>
        <v>NE</v>
      </c>
      <c r="H365" s="1" t="str">
        <f>IFERROR(INDEX(Tabela_FAW_aktivne[Klasifikacija],MATCH(Tabela_kontrola_FAW_aktivne[[#This Row],[Klasifikacija]],Tabela_FAW_aktivne[Klasifikacija],0)),"NE")</f>
        <v>NE</v>
      </c>
    </row>
    <row r="366" spans="1:8" hidden="1" x14ac:dyDescent="0.25">
      <c r="A366" t="s">
        <v>544</v>
      </c>
      <c r="B366" t="str">
        <f>INDEX(Tabela_seznam_klasifikacij[Naziv odpadka],MATCH(Tabela_kontrola_FAW_aktivne[[#This Row],[Klasifikacija]],Tabela_seznam_klasifikacij[Klasifikacijska številka],0))</f>
        <v>Odpadki iz obdelave hladilne vode, ki vsebujejo olja</v>
      </c>
      <c r="C366" t="str">
        <f>IFERROR(INDEX(Tabela_FAW[NAZIV2],MATCH(Tabela_kontrola_FAW_aktivne[[#This Row],[Klasifikacija]],Tabela_FAW[Klasifikacija],0)),"NE")</f>
        <v>NE</v>
      </c>
      <c r="D366" t="str">
        <f>LEFT(INDEX(Tabela_glavno[Dovoljen prevzem],MATCH(Tabela_kontrola_FAW_aktivne[[#This Row],[Klasifikacija]],Tabela_glavno[Klasifikacija],0)),2)</f>
        <v>DA</v>
      </c>
      <c r="E366" t="str">
        <f>INDEX(Tabela_glavno[Odstranjevanje],MATCH(Tabela_kontrola_FAW_aktivne[[#This Row],[Klasifikacija]],Tabela_glavno[Klasifikacija],0))</f>
        <v/>
      </c>
      <c r="F366" s="1" t="str">
        <f>_xlfn.TEXTJOIN(" - ",TRUE,INDEX(Tabela_glavno[Mešanica 19 02 04*],MATCH(Tabela_kontrola_FAW_aktivne[[#This Row],[Klasifikacija]],Tabela_glavno[Klasifikacija],0)),INDEX(Tabela_glavno[Izvoz 19 02 04*],MATCH(Tabela_kontrola_FAW_aktivne[[#This Row],[Klasifikacija]],Tabela_glavno[Klasifikacija],0)))</f>
        <v>NE</v>
      </c>
      <c r="G366" s="1" t="str">
        <f>INDEX(Tabela_glavno[Mešanica 19 02 08*],MATCH(Tabela_kontrola_FAW_aktivne[[#This Row],[Klasifikacija]],Tabela_glavno[Klasifikacija],0))</f>
        <v>NE</v>
      </c>
      <c r="H366" s="1" t="str">
        <f>IFERROR(INDEX(Tabela_FAW_aktivne[Klasifikacija],MATCH(Tabela_kontrola_FAW_aktivne[[#This Row],[Klasifikacija]],Tabela_FAW_aktivne[Klasifikacija],0)),"NE")</f>
        <v>NE</v>
      </c>
    </row>
    <row r="367" spans="1:8" hidden="1" x14ac:dyDescent="0.25">
      <c r="A367" t="s">
        <v>1215</v>
      </c>
      <c r="B367" t="str">
        <f>INDEX(Tabela_seznam_klasifikacij[Naziv odpadka],MATCH(Tabela_kontrola_FAW_aktivne[[#This Row],[Klasifikacija]],Tabela_seznam_klasifikacij[Klasifikacijska številka],0))</f>
        <v>Odpadki iz obdelave hladilne vode, ki niso navedeni pod 10 04 09</v>
      </c>
      <c r="C367" t="str">
        <f>IFERROR(INDEX(Tabela_FAW[NAZIV2],MATCH(Tabela_kontrola_FAW_aktivne[[#This Row],[Klasifikacija]],Tabela_FAW[Klasifikacija],0)),"NE")</f>
        <v>NE</v>
      </c>
      <c r="D367" t="str">
        <f>LEFT(INDEX(Tabela_glavno[Dovoljen prevzem],MATCH(Tabela_kontrola_FAW_aktivne[[#This Row],[Klasifikacija]],Tabela_glavno[Klasifikacija],0)),2)</f>
        <v>DA</v>
      </c>
      <c r="E367" t="str">
        <f>INDEX(Tabela_glavno[Odstranjevanje],MATCH(Tabela_kontrola_FAW_aktivne[[#This Row],[Klasifikacija]],Tabela_glavno[Klasifikacija],0))</f>
        <v/>
      </c>
      <c r="F367" s="1" t="str">
        <f>_xlfn.TEXTJOIN(" - ",TRUE,INDEX(Tabela_glavno[Mešanica 19 02 04*],MATCH(Tabela_kontrola_FAW_aktivne[[#This Row],[Klasifikacija]],Tabela_glavno[Klasifikacija],0)),INDEX(Tabela_glavno[Izvoz 19 02 04*],MATCH(Tabela_kontrola_FAW_aktivne[[#This Row],[Klasifikacija]],Tabela_glavno[Klasifikacija],0)))</f>
        <v>NE</v>
      </c>
      <c r="G367" s="1" t="str">
        <f>INDEX(Tabela_glavno[Mešanica 19 02 08*],MATCH(Tabela_kontrola_FAW_aktivne[[#This Row],[Klasifikacija]],Tabela_glavno[Klasifikacija],0))</f>
        <v>NE</v>
      </c>
      <c r="H367" s="1" t="str">
        <f>IFERROR(INDEX(Tabela_FAW_aktivne[Klasifikacija],MATCH(Tabela_kontrola_FAW_aktivne[[#This Row],[Klasifikacija]],Tabela_FAW_aktivne[Klasifikacija],0)),"NE")</f>
        <v>NE</v>
      </c>
    </row>
    <row r="368" spans="1:8" hidden="1" x14ac:dyDescent="0.25">
      <c r="A368" t="s">
        <v>545</v>
      </c>
      <c r="B368" t="str">
        <f>INDEX(Tabela_seznam_klasifikacij[Naziv odpadka],MATCH(Tabela_kontrola_FAW_aktivne[[#This Row],[Klasifikacija]],Tabela_seznam_klasifikacij[Klasifikacijska številka],0))</f>
        <v>Drugi tovrstni odpadki</v>
      </c>
      <c r="C368" t="str">
        <f>IFERROR(INDEX(Tabela_FAW[NAZIV2],MATCH(Tabela_kontrola_FAW_aktivne[[#This Row],[Klasifikacija]],Tabela_FAW[Klasifikacija],0)),"NE")</f>
        <v>NE</v>
      </c>
      <c r="D368" t="str">
        <f>LEFT(INDEX(Tabela_glavno[Dovoljen prevzem],MATCH(Tabela_kontrola_FAW_aktivne[[#This Row],[Klasifikacija]],Tabela_glavno[Klasifikacija],0)),2)</f>
        <v>DA</v>
      </c>
      <c r="E368" t="str">
        <f>INDEX(Tabela_glavno[Odstranjevanje],MATCH(Tabela_kontrola_FAW_aktivne[[#This Row],[Klasifikacija]],Tabela_glavno[Klasifikacija],0))</f>
        <v/>
      </c>
      <c r="F368" s="1" t="str">
        <f>_xlfn.TEXTJOIN(" - ",TRUE,INDEX(Tabela_glavno[Mešanica 19 02 04*],MATCH(Tabela_kontrola_FAW_aktivne[[#This Row],[Klasifikacija]],Tabela_glavno[Klasifikacija],0)),INDEX(Tabela_glavno[Izvoz 19 02 04*],MATCH(Tabela_kontrola_FAW_aktivne[[#This Row],[Klasifikacija]],Tabela_glavno[Klasifikacija],0)))</f>
        <v>NE</v>
      </c>
      <c r="G368" s="1" t="str">
        <f>INDEX(Tabela_glavno[Mešanica 19 02 08*],MATCH(Tabela_kontrola_FAW_aktivne[[#This Row],[Klasifikacija]],Tabela_glavno[Klasifikacija],0))</f>
        <v>NE</v>
      </c>
      <c r="H368" s="1" t="str">
        <f>IFERROR(INDEX(Tabela_FAW_aktivne[Klasifikacija],MATCH(Tabela_kontrola_FAW_aktivne[[#This Row],[Klasifikacija]],Tabela_FAW_aktivne[Klasifikacija],0)),"NE")</f>
        <v>NE</v>
      </c>
    </row>
    <row r="369" spans="1:8" hidden="1" x14ac:dyDescent="0.25">
      <c r="A369" t="s">
        <v>546</v>
      </c>
      <c r="B369" t="str">
        <f>INDEX(Tabela_seznam_klasifikacij[Naziv odpadka],MATCH(Tabela_kontrola_FAW_aktivne[[#This Row],[Klasifikacija]],Tabela_seznam_klasifikacij[Klasifikacijska številka],0))</f>
        <v>Žlindra iz primarnega in sekundarnega taljenja</v>
      </c>
      <c r="C369" t="str">
        <f>IFERROR(INDEX(Tabela_FAW[NAZIV2],MATCH(Tabela_kontrola_FAW_aktivne[[#This Row],[Klasifikacija]],Tabela_FAW[Klasifikacija],0)),"NE")</f>
        <v>NE</v>
      </c>
      <c r="D369" t="str">
        <f>LEFT(INDEX(Tabela_glavno[Dovoljen prevzem],MATCH(Tabela_kontrola_FAW_aktivne[[#This Row],[Klasifikacija]],Tabela_glavno[Klasifikacija],0)),2)</f>
        <v>DA</v>
      </c>
      <c r="E369" t="str">
        <f>INDEX(Tabela_glavno[Odstranjevanje],MATCH(Tabela_kontrola_FAW_aktivne[[#This Row],[Klasifikacija]],Tabela_glavno[Klasifikacija],0))</f>
        <v/>
      </c>
      <c r="F369" s="1" t="str">
        <f>_xlfn.TEXTJOIN(" - ",TRUE,INDEX(Tabela_glavno[Mešanica 19 02 04*],MATCH(Tabela_kontrola_FAW_aktivne[[#This Row],[Klasifikacija]],Tabela_glavno[Klasifikacija],0)),INDEX(Tabela_glavno[Izvoz 19 02 04*],MATCH(Tabela_kontrola_FAW_aktivne[[#This Row],[Klasifikacija]],Tabela_glavno[Klasifikacija],0)))</f>
        <v>NE</v>
      </c>
      <c r="G369" s="1" t="str">
        <f>INDEX(Tabela_glavno[Mešanica 19 02 08*],MATCH(Tabela_kontrola_FAW_aktivne[[#This Row],[Klasifikacija]],Tabela_glavno[Klasifikacija],0))</f>
        <v>NE</v>
      </c>
      <c r="H369" s="1" t="str">
        <f>IFERROR(INDEX(Tabela_FAW_aktivne[Klasifikacija],MATCH(Tabela_kontrola_FAW_aktivne[[#This Row],[Klasifikacija]],Tabela_FAW_aktivne[Klasifikacija],0)),"NE")</f>
        <v>NE</v>
      </c>
    </row>
    <row r="370" spans="1:8" hidden="1" x14ac:dyDescent="0.25">
      <c r="A370" t="s">
        <v>547</v>
      </c>
      <c r="B370" t="str">
        <f>INDEX(Tabela_seznam_klasifikacij[Naziv odpadka],MATCH(Tabela_kontrola_FAW_aktivne[[#This Row],[Klasifikacija]],Tabela_seznam_klasifikacij[Klasifikacijska številka],0))</f>
        <v>Prah iz odpadnih plinov</v>
      </c>
      <c r="C370" t="str">
        <f>IFERROR(INDEX(Tabela_FAW[NAZIV2],MATCH(Tabela_kontrola_FAW_aktivne[[#This Row],[Klasifikacija]],Tabela_FAW[Klasifikacija],0)),"NE")</f>
        <v>NE</v>
      </c>
      <c r="D370" t="str">
        <f>LEFT(INDEX(Tabela_glavno[Dovoljen prevzem],MATCH(Tabela_kontrola_FAW_aktivne[[#This Row],[Klasifikacija]],Tabela_glavno[Klasifikacija],0)),2)</f>
        <v>DA</v>
      </c>
      <c r="E370" t="str">
        <f>INDEX(Tabela_glavno[Odstranjevanje],MATCH(Tabela_kontrola_FAW_aktivne[[#This Row],[Klasifikacija]],Tabela_glavno[Klasifikacija],0))</f>
        <v/>
      </c>
      <c r="F370" s="1" t="str">
        <f>_xlfn.TEXTJOIN(" - ",TRUE,INDEX(Tabela_glavno[Mešanica 19 02 04*],MATCH(Tabela_kontrola_FAW_aktivne[[#This Row],[Klasifikacija]],Tabela_glavno[Klasifikacija],0)),INDEX(Tabela_glavno[Izvoz 19 02 04*],MATCH(Tabela_kontrola_FAW_aktivne[[#This Row],[Klasifikacija]],Tabela_glavno[Klasifikacija],0)))</f>
        <v>NE</v>
      </c>
      <c r="G370" s="1" t="str">
        <f>INDEX(Tabela_glavno[Mešanica 19 02 08*],MATCH(Tabela_kontrola_FAW_aktivne[[#This Row],[Klasifikacija]],Tabela_glavno[Klasifikacija],0))</f>
        <v>NE</v>
      </c>
      <c r="H370" s="1" t="str">
        <f>IFERROR(INDEX(Tabela_FAW_aktivne[Klasifikacija],MATCH(Tabela_kontrola_FAW_aktivne[[#This Row],[Klasifikacija]],Tabela_FAW_aktivne[Klasifikacija],0)),"NE")</f>
        <v>NE</v>
      </c>
    </row>
    <row r="371" spans="1:8" hidden="1" x14ac:dyDescent="0.25">
      <c r="A371" t="s">
        <v>548</v>
      </c>
      <c r="B371" t="str">
        <f>INDEX(Tabela_seznam_klasifikacij[Naziv odpadka],MATCH(Tabela_kontrola_FAW_aktivne[[#This Row],[Klasifikacija]],Tabela_seznam_klasifikacij[Klasifikacijska številka],0))</f>
        <v>Drugi delci in prah</v>
      </c>
      <c r="C371" t="str">
        <f>IFERROR(INDEX(Tabela_FAW[NAZIV2],MATCH(Tabela_kontrola_FAW_aktivne[[#This Row],[Klasifikacija]],Tabela_FAW[Klasifikacija],0)),"NE")</f>
        <v>NE</v>
      </c>
      <c r="D371" t="str">
        <f>LEFT(INDEX(Tabela_glavno[Dovoljen prevzem],MATCH(Tabela_kontrola_FAW_aktivne[[#This Row],[Klasifikacija]],Tabela_glavno[Klasifikacija],0)),2)</f>
        <v>DA</v>
      </c>
      <c r="E371" t="str">
        <f>INDEX(Tabela_glavno[Odstranjevanje],MATCH(Tabela_kontrola_FAW_aktivne[[#This Row],[Klasifikacija]],Tabela_glavno[Klasifikacija],0))</f>
        <v/>
      </c>
      <c r="F371" s="1" t="str">
        <f>_xlfn.TEXTJOIN(" - ",TRUE,INDEX(Tabela_glavno[Mešanica 19 02 04*],MATCH(Tabela_kontrola_FAW_aktivne[[#This Row],[Klasifikacija]],Tabela_glavno[Klasifikacija],0)),INDEX(Tabela_glavno[Izvoz 19 02 04*],MATCH(Tabela_kontrola_FAW_aktivne[[#This Row],[Klasifikacija]],Tabela_glavno[Klasifikacija],0)))</f>
        <v>NE</v>
      </c>
      <c r="G371" s="1" t="str">
        <f>INDEX(Tabela_glavno[Mešanica 19 02 08*],MATCH(Tabela_kontrola_FAW_aktivne[[#This Row],[Klasifikacija]],Tabela_glavno[Klasifikacija],0))</f>
        <v>NE</v>
      </c>
      <c r="H371" s="1" t="str">
        <f>IFERROR(INDEX(Tabela_FAW_aktivne[Klasifikacija],MATCH(Tabela_kontrola_FAW_aktivne[[#This Row],[Klasifikacija]],Tabela_FAW_aktivne[Klasifikacija],0)),"NE")</f>
        <v>NE</v>
      </c>
    </row>
    <row r="372" spans="1:8" hidden="1" x14ac:dyDescent="0.25">
      <c r="A372" t="s">
        <v>549</v>
      </c>
      <c r="B372" t="str">
        <f>INDEX(Tabela_seznam_klasifikacij[Naziv odpadka],MATCH(Tabela_kontrola_FAW_aktivne[[#This Row],[Klasifikacija]],Tabela_seznam_klasifikacij[Klasifikacijska številka],0))</f>
        <v>Trdni odpadki iz čiščenja odpadnih plinov</v>
      </c>
      <c r="C372" t="str">
        <f>IFERROR(INDEX(Tabela_FAW[NAZIV2],MATCH(Tabela_kontrola_FAW_aktivne[[#This Row],[Klasifikacija]],Tabela_FAW[Klasifikacija],0)),"NE")</f>
        <v>NE</v>
      </c>
      <c r="D372" t="str">
        <f>LEFT(INDEX(Tabela_glavno[Dovoljen prevzem],MATCH(Tabela_kontrola_FAW_aktivne[[#This Row],[Klasifikacija]],Tabela_glavno[Klasifikacija],0)),2)</f>
        <v>DA</v>
      </c>
      <c r="E372" t="str">
        <f>INDEX(Tabela_glavno[Odstranjevanje],MATCH(Tabela_kontrola_FAW_aktivne[[#This Row],[Klasifikacija]],Tabela_glavno[Klasifikacija],0))</f>
        <v/>
      </c>
      <c r="F372" s="1" t="str">
        <f>_xlfn.TEXTJOIN(" - ",TRUE,INDEX(Tabela_glavno[Mešanica 19 02 04*],MATCH(Tabela_kontrola_FAW_aktivne[[#This Row],[Klasifikacija]],Tabela_glavno[Klasifikacija],0)),INDEX(Tabela_glavno[Izvoz 19 02 04*],MATCH(Tabela_kontrola_FAW_aktivne[[#This Row],[Klasifikacija]],Tabela_glavno[Klasifikacija],0)))</f>
        <v>NE</v>
      </c>
      <c r="G372" s="1" t="str">
        <f>INDEX(Tabela_glavno[Mešanica 19 02 08*],MATCH(Tabela_kontrola_FAW_aktivne[[#This Row],[Klasifikacija]],Tabela_glavno[Klasifikacija],0))</f>
        <v>NE</v>
      </c>
      <c r="H372" s="1" t="str">
        <f>IFERROR(INDEX(Tabela_FAW_aktivne[Klasifikacija],MATCH(Tabela_kontrola_FAW_aktivne[[#This Row],[Klasifikacija]],Tabela_FAW_aktivne[Klasifikacija],0)),"NE")</f>
        <v>NE</v>
      </c>
    </row>
    <row r="373" spans="1:8" hidden="1" x14ac:dyDescent="0.25">
      <c r="A373" t="s">
        <v>550</v>
      </c>
      <c r="B373" t="str">
        <f>INDEX(Tabela_seznam_klasifikacij[Naziv odpadka],MATCH(Tabela_kontrola_FAW_aktivne[[#This Row],[Klasifikacija]],Tabela_seznam_klasifikacij[Klasifikacijska številka],0))</f>
        <v>Mulji iz čiščenja odpadnih plinov</v>
      </c>
      <c r="C373" t="str">
        <f>IFERROR(INDEX(Tabela_FAW[NAZIV2],MATCH(Tabela_kontrola_FAW_aktivne[[#This Row],[Klasifikacija]],Tabela_FAW[Klasifikacija],0)),"NE")</f>
        <v>NE</v>
      </c>
      <c r="D373" t="str">
        <f>LEFT(INDEX(Tabela_glavno[Dovoljen prevzem],MATCH(Tabela_kontrola_FAW_aktivne[[#This Row],[Klasifikacija]],Tabela_glavno[Klasifikacija],0)),2)</f>
        <v>DA</v>
      </c>
      <c r="E373" t="str">
        <f>INDEX(Tabela_glavno[Odstranjevanje],MATCH(Tabela_kontrola_FAW_aktivne[[#This Row],[Klasifikacija]],Tabela_glavno[Klasifikacija],0))</f>
        <v/>
      </c>
      <c r="F373" s="1" t="str">
        <f>_xlfn.TEXTJOIN(" - ",TRUE,INDEX(Tabela_glavno[Mešanica 19 02 04*],MATCH(Tabela_kontrola_FAW_aktivne[[#This Row],[Klasifikacija]],Tabela_glavno[Klasifikacija],0)),INDEX(Tabela_glavno[Izvoz 19 02 04*],MATCH(Tabela_kontrola_FAW_aktivne[[#This Row],[Klasifikacija]],Tabela_glavno[Klasifikacija],0)))</f>
        <v>NE</v>
      </c>
      <c r="G373" s="1" t="str">
        <f>INDEX(Tabela_glavno[Mešanica 19 02 08*],MATCH(Tabela_kontrola_FAW_aktivne[[#This Row],[Klasifikacija]],Tabela_glavno[Klasifikacija],0))</f>
        <v>NE</v>
      </c>
      <c r="H373" s="1" t="str">
        <f>IFERROR(INDEX(Tabela_FAW_aktivne[Klasifikacija],MATCH(Tabela_kontrola_FAW_aktivne[[#This Row],[Klasifikacija]],Tabela_FAW_aktivne[Klasifikacija],0)),"NE")</f>
        <v>NE</v>
      </c>
    </row>
    <row r="374" spans="1:8" hidden="1" x14ac:dyDescent="0.25">
      <c r="A374" t="s">
        <v>551</v>
      </c>
      <c r="B374" t="str">
        <f>INDEX(Tabela_seznam_klasifikacij[Naziv odpadka],MATCH(Tabela_kontrola_FAW_aktivne[[#This Row],[Klasifikacija]],Tabela_seznam_klasifikacij[Klasifikacijska številka],0))</f>
        <v>Odpadki iz obdelave hladilne vode, ki vsebujejo olja</v>
      </c>
      <c r="C374" t="str">
        <f>IFERROR(INDEX(Tabela_FAW[NAZIV2],MATCH(Tabela_kontrola_FAW_aktivne[[#This Row],[Klasifikacija]],Tabela_FAW[Klasifikacija],0)),"NE")</f>
        <v>NE</v>
      </c>
      <c r="D374" t="str">
        <f>LEFT(INDEX(Tabela_glavno[Dovoljen prevzem],MATCH(Tabela_kontrola_FAW_aktivne[[#This Row],[Klasifikacija]],Tabela_glavno[Klasifikacija],0)),2)</f>
        <v>DA</v>
      </c>
      <c r="E374" t="str">
        <f>INDEX(Tabela_glavno[Odstranjevanje],MATCH(Tabela_kontrola_FAW_aktivne[[#This Row],[Klasifikacija]],Tabela_glavno[Klasifikacija],0))</f>
        <v/>
      </c>
      <c r="F374" s="1" t="str">
        <f>_xlfn.TEXTJOIN(" - ",TRUE,INDEX(Tabela_glavno[Mešanica 19 02 04*],MATCH(Tabela_kontrola_FAW_aktivne[[#This Row],[Klasifikacija]],Tabela_glavno[Klasifikacija],0)),INDEX(Tabela_glavno[Izvoz 19 02 04*],MATCH(Tabela_kontrola_FAW_aktivne[[#This Row],[Klasifikacija]],Tabela_glavno[Klasifikacija],0)))</f>
        <v>NE</v>
      </c>
      <c r="G374" s="1" t="str">
        <f>INDEX(Tabela_glavno[Mešanica 19 02 08*],MATCH(Tabela_kontrola_FAW_aktivne[[#This Row],[Klasifikacija]],Tabela_glavno[Klasifikacija],0))</f>
        <v>NE</v>
      </c>
      <c r="H374" s="1" t="str">
        <f>IFERROR(INDEX(Tabela_FAW_aktivne[Klasifikacija],MATCH(Tabela_kontrola_FAW_aktivne[[#This Row],[Klasifikacija]],Tabela_FAW_aktivne[Klasifikacija],0)),"NE")</f>
        <v>NE</v>
      </c>
    </row>
    <row r="375" spans="1:8" hidden="1" x14ac:dyDescent="0.25">
      <c r="A375" t="s">
        <v>555</v>
      </c>
      <c r="B375" t="str">
        <f>INDEX(Tabela_seznam_klasifikacij[Naziv odpadka],MATCH(Tabela_kontrola_FAW_aktivne[[#This Row],[Klasifikacija]],Tabela_seznam_klasifikacij[Klasifikacijska številka],0))</f>
        <v>Odpadki iz obdelave hladilne vode, ki niso navedeni pod 10 05 08</v>
      </c>
      <c r="C375" t="str">
        <f>IFERROR(INDEX(Tabela_FAW[NAZIV2],MATCH(Tabela_kontrola_FAW_aktivne[[#This Row],[Klasifikacija]],Tabela_FAW[Klasifikacija],0)),"NE")</f>
        <v>NE</v>
      </c>
      <c r="D375" t="str">
        <f>LEFT(INDEX(Tabela_glavno[Dovoljen prevzem],MATCH(Tabela_kontrola_FAW_aktivne[[#This Row],[Klasifikacija]],Tabela_glavno[Klasifikacija],0)),2)</f>
        <v>DA</v>
      </c>
      <c r="E375" t="str">
        <f>INDEX(Tabela_glavno[Odstranjevanje],MATCH(Tabela_kontrola_FAW_aktivne[[#This Row],[Klasifikacija]],Tabela_glavno[Klasifikacija],0))</f>
        <v/>
      </c>
      <c r="F375" s="1" t="str">
        <f>_xlfn.TEXTJOIN(" - ",TRUE,INDEX(Tabela_glavno[Mešanica 19 02 04*],MATCH(Tabela_kontrola_FAW_aktivne[[#This Row],[Klasifikacija]],Tabela_glavno[Klasifikacija],0)),INDEX(Tabela_glavno[Izvoz 19 02 04*],MATCH(Tabela_kontrola_FAW_aktivne[[#This Row],[Klasifikacija]],Tabela_glavno[Klasifikacija],0)))</f>
        <v>NE</v>
      </c>
      <c r="G375" s="1" t="str">
        <f>INDEX(Tabela_glavno[Mešanica 19 02 08*],MATCH(Tabela_kontrola_FAW_aktivne[[#This Row],[Klasifikacija]],Tabela_glavno[Klasifikacija],0))</f>
        <v>NE</v>
      </c>
      <c r="H375" s="1" t="str">
        <f>IFERROR(INDEX(Tabela_FAW_aktivne[Klasifikacija],MATCH(Tabela_kontrola_FAW_aktivne[[#This Row],[Klasifikacija]],Tabela_FAW_aktivne[Klasifikacija],0)),"NE")</f>
        <v>NE</v>
      </c>
    </row>
    <row r="376" spans="1:8" hidden="1" x14ac:dyDescent="0.25">
      <c r="A376" t="s">
        <v>554</v>
      </c>
      <c r="B376" t="str">
        <f>INDEX(Tabela_seznam_klasifikacij[Naziv odpadka],MATCH(Tabela_kontrola_FAW_aktivne[[#This Row],[Klasifikacija]],Tabela_seznam_klasifikacij[Klasifikacijska številka],0))</f>
        <v>Posnemki, ki so gorljivi, ali pa pri stiku z vodo sproščajo gorljive pline v nevarnih količinah</v>
      </c>
      <c r="C376" t="str">
        <f>IFERROR(INDEX(Tabela_FAW[NAZIV2],MATCH(Tabela_kontrola_FAW_aktivne[[#This Row],[Klasifikacija]],Tabela_FAW[Klasifikacija],0)),"NE")</f>
        <v>NE</v>
      </c>
      <c r="D376" t="str">
        <f>LEFT(INDEX(Tabela_glavno[Dovoljen prevzem],MATCH(Tabela_kontrola_FAW_aktivne[[#This Row],[Klasifikacija]],Tabela_glavno[Klasifikacija],0)),2)</f>
        <v>DA</v>
      </c>
      <c r="E376" t="str">
        <f>INDEX(Tabela_glavno[Odstranjevanje],MATCH(Tabela_kontrola_FAW_aktivne[[#This Row],[Klasifikacija]],Tabela_glavno[Klasifikacija],0))</f>
        <v/>
      </c>
      <c r="F376" s="1" t="str">
        <f>_xlfn.TEXTJOIN(" - ",TRUE,INDEX(Tabela_glavno[Mešanica 19 02 04*],MATCH(Tabela_kontrola_FAW_aktivne[[#This Row],[Klasifikacija]],Tabela_glavno[Klasifikacija],0)),INDEX(Tabela_glavno[Izvoz 19 02 04*],MATCH(Tabela_kontrola_FAW_aktivne[[#This Row],[Klasifikacija]],Tabela_glavno[Klasifikacija],0)))</f>
        <v>NE</v>
      </c>
      <c r="G376" s="1" t="str">
        <f>INDEX(Tabela_glavno[Mešanica 19 02 08*],MATCH(Tabela_kontrola_FAW_aktivne[[#This Row],[Klasifikacija]],Tabela_glavno[Klasifikacija],0))</f>
        <v>NE</v>
      </c>
      <c r="H376" s="1" t="str">
        <f>IFERROR(INDEX(Tabela_FAW_aktivne[Klasifikacija],MATCH(Tabela_kontrola_FAW_aktivne[[#This Row],[Klasifikacija]],Tabela_FAW_aktivne[Klasifikacija],0)),"NE")</f>
        <v>NE</v>
      </c>
    </row>
    <row r="377" spans="1:8" hidden="1" x14ac:dyDescent="0.25">
      <c r="A377" t="s">
        <v>553</v>
      </c>
      <c r="B377" t="str">
        <f>INDEX(Tabela_seznam_klasifikacij[Naziv odpadka],MATCH(Tabela_kontrola_FAW_aktivne[[#This Row],[Klasifikacija]],Tabela_seznam_klasifikacij[Klasifikacijska številka],0))</f>
        <v>Posnemki, ki niso navedeni pod 10 05 10</v>
      </c>
      <c r="C377" t="str">
        <f>IFERROR(INDEX(Tabela_FAW[NAZIV2],MATCH(Tabela_kontrola_FAW_aktivne[[#This Row],[Klasifikacija]],Tabela_FAW[Klasifikacija],0)),"NE")</f>
        <v>NE</v>
      </c>
      <c r="D377" t="str">
        <f>LEFT(INDEX(Tabela_glavno[Dovoljen prevzem],MATCH(Tabela_kontrola_FAW_aktivne[[#This Row],[Klasifikacija]],Tabela_glavno[Klasifikacija],0)),2)</f>
        <v>DA</v>
      </c>
      <c r="E377" t="str">
        <f>INDEX(Tabela_glavno[Odstranjevanje],MATCH(Tabela_kontrola_FAW_aktivne[[#This Row],[Klasifikacija]],Tabela_glavno[Klasifikacija],0))</f>
        <v/>
      </c>
      <c r="F377" s="1" t="str">
        <f>_xlfn.TEXTJOIN(" - ",TRUE,INDEX(Tabela_glavno[Mešanica 19 02 04*],MATCH(Tabela_kontrola_FAW_aktivne[[#This Row],[Klasifikacija]],Tabela_glavno[Klasifikacija],0)),INDEX(Tabela_glavno[Izvoz 19 02 04*],MATCH(Tabela_kontrola_FAW_aktivne[[#This Row],[Klasifikacija]],Tabela_glavno[Klasifikacija],0)))</f>
        <v>NE</v>
      </c>
      <c r="G377" s="1" t="str">
        <f>INDEX(Tabela_glavno[Mešanica 19 02 08*],MATCH(Tabela_kontrola_FAW_aktivne[[#This Row],[Klasifikacija]],Tabela_glavno[Klasifikacija],0))</f>
        <v>NE</v>
      </c>
      <c r="H377" s="1" t="str">
        <f>IFERROR(INDEX(Tabela_FAW_aktivne[Klasifikacija],MATCH(Tabela_kontrola_FAW_aktivne[[#This Row],[Klasifikacija]],Tabela_FAW_aktivne[Klasifikacija],0)),"NE")</f>
        <v>NE</v>
      </c>
    </row>
    <row r="378" spans="1:8" hidden="1" x14ac:dyDescent="0.25">
      <c r="A378" t="s">
        <v>552</v>
      </c>
      <c r="B378" t="str">
        <f>INDEX(Tabela_seznam_klasifikacij[Naziv odpadka],MATCH(Tabela_kontrola_FAW_aktivne[[#This Row],[Klasifikacija]],Tabela_seznam_klasifikacij[Klasifikacijska številka],0))</f>
        <v>Drugi tovrstni odpadki</v>
      </c>
      <c r="C378" t="str">
        <f>IFERROR(INDEX(Tabela_FAW[NAZIV2],MATCH(Tabela_kontrola_FAW_aktivne[[#This Row],[Klasifikacija]],Tabela_FAW[Klasifikacija],0)),"NE")</f>
        <v>NE</v>
      </c>
      <c r="D378" t="str">
        <f>LEFT(INDEX(Tabela_glavno[Dovoljen prevzem],MATCH(Tabela_kontrola_FAW_aktivne[[#This Row],[Klasifikacija]],Tabela_glavno[Klasifikacija],0)),2)</f>
        <v>DA</v>
      </c>
      <c r="E378" t="str">
        <f>INDEX(Tabela_glavno[Odstranjevanje],MATCH(Tabela_kontrola_FAW_aktivne[[#This Row],[Klasifikacija]],Tabela_glavno[Klasifikacija],0))</f>
        <v/>
      </c>
      <c r="F378" s="1" t="str">
        <f>_xlfn.TEXTJOIN(" - ",TRUE,INDEX(Tabela_glavno[Mešanica 19 02 04*],MATCH(Tabela_kontrola_FAW_aktivne[[#This Row],[Klasifikacija]],Tabela_glavno[Klasifikacija],0)),INDEX(Tabela_glavno[Izvoz 19 02 04*],MATCH(Tabela_kontrola_FAW_aktivne[[#This Row],[Klasifikacija]],Tabela_glavno[Klasifikacija],0)))</f>
        <v>NE</v>
      </c>
      <c r="G378" s="1" t="str">
        <f>INDEX(Tabela_glavno[Mešanica 19 02 08*],MATCH(Tabela_kontrola_FAW_aktivne[[#This Row],[Klasifikacija]],Tabela_glavno[Klasifikacija],0))</f>
        <v>NE</v>
      </c>
      <c r="H378" s="1" t="str">
        <f>IFERROR(INDEX(Tabela_FAW_aktivne[Klasifikacija],MATCH(Tabela_kontrola_FAW_aktivne[[#This Row],[Klasifikacija]],Tabela_FAW_aktivne[Klasifikacija],0)),"NE")</f>
        <v>NE</v>
      </c>
    </row>
    <row r="379" spans="1:8" hidden="1" x14ac:dyDescent="0.25">
      <c r="A379" t="s">
        <v>556</v>
      </c>
      <c r="B379" t="str">
        <f>INDEX(Tabela_seznam_klasifikacij[Naziv odpadka],MATCH(Tabela_kontrola_FAW_aktivne[[#This Row],[Klasifikacija]],Tabela_seznam_klasifikacij[Klasifikacijska številka],0))</f>
        <v>Žlindra iz primarnega in sekundarnega taljenja</v>
      </c>
      <c r="C379" t="str">
        <f>IFERROR(INDEX(Tabela_FAW[NAZIV2],MATCH(Tabela_kontrola_FAW_aktivne[[#This Row],[Klasifikacija]],Tabela_FAW[Klasifikacija],0)),"NE")</f>
        <v>NE</v>
      </c>
      <c r="D379" t="str">
        <f>LEFT(INDEX(Tabela_glavno[Dovoljen prevzem],MATCH(Tabela_kontrola_FAW_aktivne[[#This Row],[Klasifikacija]],Tabela_glavno[Klasifikacija],0)),2)</f>
        <v>DA</v>
      </c>
      <c r="E379" t="str">
        <f>INDEX(Tabela_glavno[Odstranjevanje],MATCH(Tabela_kontrola_FAW_aktivne[[#This Row],[Klasifikacija]],Tabela_glavno[Klasifikacija],0))</f>
        <v/>
      </c>
      <c r="F379" s="1" t="str">
        <f>_xlfn.TEXTJOIN(" - ",TRUE,INDEX(Tabela_glavno[Mešanica 19 02 04*],MATCH(Tabela_kontrola_FAW_aktivne[[#This Row],[Klasifikacija]],Tabela_glavno[Klasifikacija],0)),INDEX(Tabela_glavno[Izvoz 19 02 04*],MATCH(Tabela_kontrola_FAW_aktivne[[#This Row],[Klasifikacija]],Tabela_glavno[Klasifikacija],0)))</f>
        <v>NE</v>
      </c>
      <c r="G379" s="1" t="str">
        <f>INDEX(Tabela_glavno[Mešanica 19 02 08*],MATCH(Tabela_kontrola_FAW_aktivne[[#This Row],[Klasifikacija]],Tabela_glavno[Klasifikacija],0))</f>
        <v>NE</v>
      </c>
      <c r="H379" s="1" t="str">
        <f>IFERROR(INDEX(Tabela_FAW_aktivne[Klasifikacija],MATCH(Tabela_kontrola_FAW_aktivne[[#This Row],[Klasifikacija]],Tabela_FAW_aktivne[Klasifikacija],0)),"NE")</f>
        <v>NE</v>
      </c>
    </row>
    <row r="380" spans="1:8" hidden="1" x14ac:dyDescent="0.25">
      <c r="A380" t="s">
        <v>557</v>
      </c>
      <c r="B380" t="str">
        <f>INDEX(Tabela_seznam_klasifikacij[Naziv odpadka],MATCH(Tabela_kontrola_FAW_aktivne[[#This Row],[Klasifikacija]],Tabela_seznam_klasifikacij[Klasifikacijska številka],0))</f>
        <v>Posnemki iz primarnega in sekundarnega taljenja</v>
      </c>
      <c r="C380" t="str">
        <f>IFERROR(INDEX(Tabela_FAW[NAZIV2],MATCH(Tabela_kontrola_FAW_aktivne[[#This Row],[Klasifikacija]],Tabela_FAW[Klasifikacija],0)),"NE")</f>
        <v>NE</v>
      </c>
      <c r="D380" t="str">
        <f>LEFT(INDEX(Tabela_glavno[Dovoljen prevzem],MATCH(Tabela_kontrola_FAW_aktivne[[#This Row],[Klasifikacija]],Tabela_glavno[Klasifikacija],0)),2)</f>
        <v>DA</v>
      </c>
      <c r="E380" t="str">
        <f>INDEX(Tabela_glavno[Odstranjevanje],MATCH(Tabela_kontrola_FAW_aktivne[[#This Row],[Klasifikacija]],Tabela_glavno[Klasifikacija],0))</f>
        <v/>
      </c>
      <c r="F380" s="1" t="str">
        <f>_xlfn.TEXTJOIN(" - ",TRUE,INDEX(Tabela_glavno[Mešanica 19 02 04*],MATCH(Tabela_kontrola_FAW_aktivne[[#This Row],[Klasifikacija]],Tabela_glavno[Klasifikacija],0)),INDEX(Tabela_glavno[Izvoz 19 02 04*],MATCH(Tabela_kontrola_FAW_aktivne[[#This Row],[Klasifikacija]],Tabela_glavno[Klasifikacija],0)))</f>
        <v>NE</v>
      </c>
      <c r="G380" s="1" t="str">
        <f>INDEX(Tabela_glavno[Mešanica 19 02 08*],MATCH(Tabela_kontrola_FAW_aktivne[[#This Row],[Klasifikacija]],Tabela_glavno[Klasifikacija],0))</f>
        <v>NE</v>
      </c>
      <c r="H380" s="1" t="str">
        <f>IFERROR(INDEX(Tabela_FAW_aktivne[Klasifikacija],MATCH(Tabela_kontrola_FAW_aktivne[[#This Row],[Klasifikacija]],Tabela_FAW_aktivne[Klasifikacija],0)),"NE")</f>
        <v>NE</v>
      </c>
    </row>
    <row r="381" spans="1:8" hidden="1" x14ac:dyDescent="0.25">
      <c r="A381" t="s">
        <v>558</v>
      </c>
      <c r="B381" t="str">
        <f>INDEX(Tabela_seznam_klasifikacij[Naziv odpadka],MATCH(Tabela_kontrola_FAW_aktivne[[#This Row],[Klasifikacija]],Tabela_seznam_klasifikacij[Klasifikacijska številka],0))</f>
        <v>Prah iz odpadnih plinov</v>
      </c>
      <c r="C381" t="str">
        <f>IFERROR(INDEX(Tabela_FAW[NAZIV2],MATCH(Tabela_kontrola_FAW_aktivne[[#This Row],[Klasifikacija]],Tabela_FAW[Klasifikacija],0)),"NE")</f>
        <v>NE</v>
      </c>
      <c r="D381" t="str">
        <f>LEFT(INDEX(Tabela_glavno[Dovoljen prevzem],MATCH(Tabela_kontrola_FAW_aktivne[[#This Row],[Klasifikacija]],Tabela_glavno[Klasifikacija],0)),2)</f>
        <v>DA</v>
      </c>
      <c r="E381" t="str">
        <f>INDEX(Tabela_glavno[Odstranjevanje],MATCH(Tabela_kontrola_FAW_aktivne[[#This Row],[Klasifikacija]],Tabela_glavno[Klasifikacija],0))</f>
        <v/>
      </c>
      <c r="F381" s="1" t="str">
        <f>_xlfn.TEXTJOIN(" - ",TRUE,INDEX(Tabela_glavno[Mešanica 19 02 04*],MATCH(Tabela_kontrola_FAW_aktivne[[#This Row],[Klasifikacija]],Tabela_glavno[Klasifikacija],0)),INDEX(Tabela_glavno[Izvoz 19 02 04*],MATCH(Tabela_kontrola_FAW_aktivne[[#This Row],[Klasifikacija]],Tabela_glavno[Klasifikacija],0)))</f>
        <v>NE</v>
      </c>
      <c r="G381" s="1" t="str">
        <f>INDEX(Tabela_glavno[Mešanica 19 02 08*],MATCH(Tabela_kontrola_FAW_aktivne[[#This Row],[Klasifikacija]],Tabela_glavno[Klasifikacija],0))</f>
        <v>NE</v>
      </c>
      <c r="H381" s="1" t="str">
        <f>IFERROR(INDEX(Tabela_FAW_aktivne[Klasifikacija],MATCH(Tabela_kontrola_FAW_aktivne[[#This Row],[Klasifikacija]],Tabela_FAW_aktivne[Klasifikacija],0)),"NE")</f>
        <v>NE</v>
      </c>
    </row>
    <row r="382" spans="1:8" hidden="1" x14ac:dyDescent="0.25">
      <c r="A382" t="s">
        <v>559</v>
      </c>
      <c r="B382" t="str">
        <f>INDEX(Tabela_seznam_klasifikacij[Naziv odpadka],MATCH(Tabela_kontrola_FAW_aktivne[[#This Row],[Klasifikacija]],Tabela_seznam_klasifikacij[Klasifikacijska številka],0))</f>
        <v>Drugi delci in prah</v>
      </c>
      <c r="C382" t="str">
        <f>IFERROR(INDEX(Tabela_FAW[NAZIV2],MATCH(Tabela_kontrola_FAW_aktivne[[#This Row],[Klasifikacija]],Tabela_FAW[Klasifikacija],0)),"NE")</f>
        <v>NE</v>
      </c>
      <c r="D382" t="str">
        <f>LEFT(INDEX(Tabela_glavno[Dovoljen prevzem],MATCH(Tabela_kontrola_FAW_aktivne[[#This Row],[Klasifikacija]],Tabela_glavno[Klasifikacija],0)),2)</f>
        <v>DA</v>
      </c>
      <c r="E382" t="str">
        <f>INDEX(Tabela_glavno[Odstranjevanje],MATCH(Tabela_kontrola_FAW_aktivne[[#This Row],[Klasifikacija]],Tabela_glavno[Klasifikacija],0))</f>
        <v/>
      </c>
      <c r="F382" s="1" t="str">
        <f>_xlfn.TEXTJOIN(" - ",TRUE,INDEX(Tabela_glavno[Mešanica 19 02 04*],MATCH(Tabela_kontrola_FAW_aktivne[[#This Row],[Klasifikacija]],Tabela_glavno[Klasifikacija],0)),INDEX(Tabela_glavno[Izvoz 19 02 04*],MATCH(Tabela_kontrola_FAW_aktivne[[#This Row],[Klasifikacija]],Tabela_glavno[Klasifikacija],0)))</f>
        <v>NE</v>
      </c>
      <c r="G382" s="1" t="str">
        <f>INDEX(Tabela_glavno[Mešanica 19 02 08*],MATCH(Tabela_kontrola_FAW_aktivne[[#This Row],[Klasifikacija]],Tabela_glavno[Klasifikacija],0))</f>
        <v>NE</v>
      </c>
      <c r="H382" s="1" t="str">
        <f>IFERROR(INDEX(Tabela_FAW_aktivne[Klasifikacija],MATCH(Tabela_kontrola_FAW_aktivne[[#This Row],[Klasifikacija]],Tabela_FAW_aktivne[Klasifikacija],0)),"NE")</f>
        <v>NE</v>
      </c>
    </row>
    <row r="383" spans="1:8" hidden="1" x14ac:dyDescent="0.25">
      <c r="A383" t="s">
        <v>560</v>
      </c>
      <c r="B383" t="str">
        <f>INDEX(Tabela_seznam_klasifikacij[Naziv odpadka],MATCH(Tabela_kontrola_FAW_aktivne[[#This Row],[Klasifikacija]],Tabela_seznam_klasifikacij[Klasifikacijska številka],0))</f>
        <v>Trdni odpadki iz čiščenja odpadnih plinov</v>
      </c>
      <c r="C383" t="str">
        <f>IFERROR(INDEX(Tabela_FAW[NAZIV2],MATCH(Tabela_kontrola_FAW_aktivne[[#This Row],[Klasifikacija]],Tabela_FAW[Klasifikacija],0)),"NE")</f>
        <v>NE</v>
      </c>
      <c r="D383" t="str">
        <f>LEFT(INDEX(Tabela_glavno[Dovoljen prevzem],MATCH(Tabela_kontrola_FAW_aktivne[[#This Row],[Klasifikacija]],Tabela_glavno[Klasifikacija],0)),2)</f>
        <v>DA</v>
      </c>
      <c r="E383" t="str">
        <f>INDEX(Tabela_glavno[Odstranjevanje],MATCH(Tabela_kontrola_FAW_aktivne[[#This Row],[Klasifikacija]],Tabela_glavno[Klasifikacija],0))</f>
        <v/>
      </c>
      <c r="F383" s="1" t="str">
        <f>_xlfn.TEXTJOIN(" - ",TRUE,INDEX(Tabela_glavno[Mešanica 19 02 04*],MATCH(Tabela_kontrola_FAW_aktivne[[#This Row],[Klasifikacija]],Tabela_glavno[Klasifikacija],0)),INDEX(Tabela_glavno[Izvoz 19 02 04*],MATCH(Tabela_kontrola_FAW_aktivne[[#This Row],[Klasifikacija]],Tabela_glavno[Klasifikacija],0)))</f>
        <v>NE</v>
      </c>
      <c r="G383" s="1" t="str">
        <f>INDEX(Tabela_glavno[Mešanica 19 02 08*],MATCH(Tabela_kontrola_FAW_aktivne[[#This Row],[Klasifikacija]],Tabela_glavno[Klasifikacija],0))</f>
        <v>NE</v>
      </c>
      <c r="H383" s="1" t="str">
        <f>IFERROR(INDEX(Tabela_FAW_aktivne[Klasifikacija],MATCH(Tabela_kontrola_FAW_aktivne[[#This Row],[Klasifikacija]],Tabela_FAW_aktivne[Klasifikacija],0)),"NE")</f>
        <v>NE</v>
      </c>
    </row>
    <row r="384" spans="1:8" hidden="1" x14ac:dyDescent="0.25">
      <c r="A384" t="s">
        <v>561</v>
      </c>
      <c r="B384" t="str">
        <f>INDEX(Tabela_seznam_klasifikacij[Naziv odpadka],MATCH(Tabela_kontrola_FAW_aktivne[[#This Row],[Klasifikacija]],Tabela_seznam_klasifikacij[Klasifikacijska številka],0))</f>
        <v>Mulji in filrne pogače iz čiščenja odpadnih plinov</v>
      </c>
      <c r="C384" t="str">
        <f>IFERROR(INDEX(Tabela_FAW[NAZIV2],MATCH(Tabela_kontrola_FAW_aktivne[[#This Row],[Klasifikacija]],Tabela_FAW[Klasifikacija],0)),"NE")</f>
        <v>NE</v>
      </c>
      <c r="D384" t="str">
        <f>LEFT(INDEX(Tabela_glavno[Dovoljen prevzem],MATCH(Tabela_kontrola_FAW_aktivne[[#This Row],[Klasifikacija]],Tabela_glavno[Klasifikacija],0)),2)</f>
        <v>DA</v>
      </c>
      <c r="E384" t="str">
        <f>INDEX(Tabela_glavno[Odstranjevanje],MATCH(Tabela_kontrola_FAW_aktivne[[#This Row],[Klasifikacija]],Tabela_glavno[Klasifikacija],0))</f>
        <v/>
      </c>
      <c r="F384" s="1" t="str">
        <f>_xlfn.TEXTJOIN(" - ",TRUE,INDEX(Tabela_glavno[Mešanica 19 02 04*],MATCH(Tabela_kontrola_FAW_aktivne[[#This Row],[Klasifikacija]],Tabela_glavno[Klasifikacija],0)),INDEX(Tabela_glavno[Izvoz 19 02 04*],MATCH(Tabela_kontrola_FAW_aktivne[[#This Row],[Klasifikacija]],Tabela_glavno[Klasifikacija],0)))</f>
        <v>NE</v>
      </c>
      <c r="G384" s="1" t="str">
        <f>INDEX(Tabela_glavno[Mešanica 19 02 08*],MATCH(Tabela_kontrola_FAW_aktivne[[#This Row],[Klasifikacija]],Tabela_glavno[Klasifikacija],0))</f>
        <v>NE</v>
      </c>
      <c r="H384" s="1" t="str">
        <f>IFERROR(INDEX(Tabela_FAW_aktivne[Klasifikacija],MATCH(Tabela_kontrola_FAW_aktivne[[#This Row],[Klasifikacija]],Tabela_FAW_aktivne[Klasifikacija],0)),"NE")</f>
        <v>NE</v>
      </c>
    </row>
    <row r="385" spans="1:8" hidden="1" x14ac:dyDescent="0.25">
      <c r="A385" t="s">
        <v>562</v>
      </c>
      <c r="B385" t="str">
        <f>INDEX(Tabela_seznam_klasifikacij[Naziv odpadka],MATCH(Tabela_kontrola_FAW_aktivne[[#This Row],[Klasifikacija]],Tabela_seznam_klasifikacij[Klasifikacijska številka],0))</f>
        <v>Odpadki iz obdelave hladilne vode, ki vsebujejo olja</v>
      </c>
      <c r="C385" t="str">
        <f>IFERROR(INDEX(Tabela_FAW[NAZIV2],MATCH(Tabela_kontrola_FAW_aktivne[[#This Row],[Klasifikacija]],Tabela_FAW[Klasifikacija],0)),"NE")</f>
        <v>NE</v>
      </c>
      <c r="D385" t="str">
        <f>LEFT(INDEX(Tabela_glavno[Dovoljen prevzem],MATCH(Tabela_kontrola_FAW_aktivne[[#This Row],[Klasifikacija]],Tabela_glavno[Klasifikacija],0)),2)</f>
        <v>DA</v>
      </c>
      <c r="E385" t="str">
        <f>INDEX(Tabela_glavno[Odstranjevanje],MATCH(Tabela_kontrola_FAW_aktivne[[#This Row],[Klasifikacija]],Tabela_glavno[Klasifikacija],0))</f>
        <v/>
      </c>
      <c r="F385" s="1" t="str">
        <f>_xlfn.TEXTJOIN(" - ",TRUE,INDEX(Tabela_glavno[Mešanica 19 02 04*],MATCH(Tabela_kontrola_FAW_aktivne[[#This Row],[Klasifikacija]],Tabela_glavno[Klasifikacija],0)),INDEX(Tabela_glavno[Izvoz 19 02 04*],MATCH(Tabela_kontrola_FAW_aktivne[[#This Row],[Klasifikacija]],Tabela_glavno[Klasifikacija],0)))</f>
        <v>NE</v>
      </c>
      <c r="G385" s="1" t="str">
        <f>INDEX(Tabela_glavno[Mešanica 19 02 08*],MATCH(Tabela_kontrola_FAW_aktivne[[#This Row],[Klasifikacija]],Tabela_glavno[Klasifikacija],0))</f>
        <v>NE</v>
      </c>
      <c r="H385" s="1" t="str">
        <f>IFERROR(INDEX(Tabela_FAW_aktivne[Klasifikacija],MATCH(Tabela_kontrola_FAW_aktivne[[#This Row],[Klasifikacija]],Tabela_FAW_aktivne[Klasifikacija],0)),"NE")</f>
        <v>NE</v>
      </c>
    </row>
    <row r="386" spans="1:8" hidden="1" x14ac:dyDescent="0.25">
      <c r="A386" t="s">
        <v>564</v>
      </c>
      <c r="B386" t="str">
        <f>INDEX(Tabela_seznam_klasifikacij[Naziv odpadka],MATCH(Tabela_kontrola_FAW_aktivne[[#This Row],[Klasifikacija]],Tabela_seznam_klasifikacij[Klasifikacijska številka],0))</f>
        <v>Odpadki iz obdelave hladilne vode, ki niso navedeni pod 10 06 09</v>
      </c>
      <c r="C386" t="str">
        <f>IFERROR(INDEX(Tabela_FAW[NAZIV2],MATCH(Tabela_kontrola_FAW_aktivne[[#This Row],[Klasifikacija]],Tabela_FAW[Klasifikacija],0)),"NE")</f>
        <v>NE</v>
      </c>
      <c r="D386" t="str">
        <f>LEFT(INDEX(Tabela_glavno[Dovoljen prevzem],MATCH(Tabela_kontrola_FAW_aktivne[[#This Row],[Klasifikacija]],Tabela_glavno[Klasifikacija],0)),2)</f>
        <v>DA</v>
      </c>
      <c r="E386" t="str">
        <f>INDEX(Tabela_glavno[Odstranjevanje],MATCH(Tabela_kontrola_FAW_aktivne[[#This Row],[Klasifikacija]],Tabela_glavno[Klasifikacija],0))</f>
        <v/>
      </c>
      <c r="F386" s="1" t="str">
        <f>_xlfn.TEXTJOIN(" - ",TRUE,INDEX(Tabela_glavno[Mešanica 19 02 04*],MATCH(Tabela_kontrola_FAW_aktivne[[#This Row],[Klasifikacija]],Tabela_glavno[Klasifikacija],0)),INDEX(Tabela_glavno[Izvoz 19 02 04*],MATCH(Tabela_kontrola_FAW_aktivne[[#This Row],[Klasifikacija]],Tabela_glavno[Klasifikacija],0)))</f>
        <v>NE</v>
      </c>
      <c r="G386" s="1" t="str">
        <f>INDEX(Tabela_glavno[Mešanica 19 02 08*],MATCH(Tabela_kontrola_FAW_aktivne[[#This Row],[Klasifikacija]],Tabela_glavno[Klasifikacija],0))</f>
        <v>NE</v>
      </c>
      <c r="H386" s="1" t="str">
        <f>IFERROR(INDEX(Tabela_FAW_aktivne[Klasifikacija],MATCH(Tabela_kontrola_FAW_aktivne[[#This Row],[Klasifikacija]],Tabela_FAW_aktivne[Klasifikacija],0)),"NE")</f>
        <v>NE</v>
      </c>
    </row>
    <row r="387" spans="1:8" hidden="1" x14ac:dyDescent="0.25">
      <c r="A387" t="s">
        <v>563</v>
      </c>
      <c r="B387" t="str">
        <f>INDEX(Tabela_seznam_klasifikacij[Naziv odpadka],MATCH(Tabela_kontrola_FAW_aktivne[[#This Row],[Klasifikacija]],Tabela_seznam_klasifikacij[Klasifikacijska številka],0))</f>
        <v>Drugi tovrstni odpadki</v>
      </c>
      <c r="C387" t="str">
        <f>IFERROR(INDEX(Tabela_FAW[NAZIV2],MATCH(Tabela_kontrola_FAW_aktivne[[#This Row],[Klasifikacija]],Tabela_FAW[Klasifikacija],0)),"NE")</f>
        <v>NE</v>
      </c>
      <c r="D387" t="str">
        <f>LEFT(INDEX(Tabela_glavno[Dovoljen prevzem],MATCH(Tabela_kontrola_FAW_aktivne[[#This Row],[Klasifikacija]],Tabela_glavno[Klasifikacija],0)),2)</f>
        <v>DA</v>
      </c>
      <c r="E387" t="str">
        <f>INDEX(Tabela_glavno[Odstranjevanje],MATCH(Tabela_kontrola_FAW_aktivne[[#This Row],[Klasifikacija]],Tabela_glavno[Klasifikacija],0))</f>
        <v/>
      </c>
      <c r="F387" s="1" t="str">
        <f>_xlfn.TEXTJOIN(" - ",TRUE,INDEX(Tabela_glavno[Mešanica 19 02 04*],MATCH(Tabela_kontrola_FAW_aktivne[[#This Row],[Klasifikacija]],Tabela_glavno[Klasifikacija],0)),INDEX(Tabela_glavno[Izvoz 19 02 04*],MATCH(Tabela_kontrola_FAW_aktivne[[#This Row],[Klasifikacija]],Tabela_glavno[Klasifikacija],0)))</f>
        <v>NE</v>
      </c>
      <c r="G387" s="1" t="str">
        <f>INDEX(Tabela_glavno[Mešanica 19 02 08*],MATCH(Tabela_kontrola_FAW_aktivne[[#This Row],[Klasifikacija]],Tabela_glavno[Klasifikacija],0))</f>
        <v>NE</v>
      </c>
      <c r="H387" s="1" t="str">
        <f>IFERROR(INDEX(Tabela_FAW_aktivne[Klasifikacija],MATCH(Tabela_kontrola_FAW_aktivne[[#This Row],[Klasifikacija]],Tabela_FAW_aktivne[Klasifikacija],0)),"NE")</f>
        <v>NE</v>
      </c>
    </row>
    <row r="388" spans="1:8" hidden="1" x14ac:dyDescent="0.25">
      <c r="A388" t="s">
        <v>565</v>
      </c>
      <c r="B388" t="str">
        <f>INDEX(Tabela_seznam_klasifikacij[Naziv odpadka],MATCH(Tabela_kontrola_FAW_aktivne[[#This Row],[Klasifikacija]],Tabela_seznam_klasifikacij[Klasifikacijska številka],0))</f>
        <v>Žlindra iz primarnega in sekundarnega taljenja</v>
      </c>
      <c r="C388" t="str">
        <f>IFERROR(INDEX(Tabela_FAW[NAZIV2],MATCH(Tabela_kontrola_FAW_aktivne[[#This Row],[Klasifikacija]],Tabela_FAW[Klasifikacija],0)),"NE")</f>
        <v>NE</v>
      </c>
      <c r="D388" t="str">
        <f>LEFT(INDEX(Tabela_glavno[Dovoljen prevzem],MATCH(Tabela_kontrola_FAW_aktivne[[#This Row],[Klasifikacija]],Tabela_glavno[Klasifikacija],0)),2)</f>
        <v>DA</v>
      </c>
      <c r="E388" t="str">
        <f>INDEX(Tabela_glavno[Odstranjevanje],MATCH(Tabela_kontrola_FAW_aktivne[[#This Row],[Klasifikacija]],Tabela_glavno[Klasifikacija],0))</f>
        <v/>
      </c>
      <c r="F388" s="1" t="str">
        <f>_xlfn.TEXTJOIN(" - ",TRUE,INDEX(Tabela_glavno[Mešanica 19 02 04*],MATCH(Tabela_kontrola_FAW_aktivne[[#This Row],[Klasifikacija]],Tabela_glavno[Klasifikacija],0)),INDEX(Tabela_glavno[Izvoz 19 02 04*],MATCH(Tabela_kontrola_FAW_aktivne[[#This Row],[Klasifikacija]],Tabela_glavno[Klasifikacija],0)))</f>
        <v>NE</v>
      </c>
      <c r="G388" s="1" t="str">
        <f>INDEX(Tabela_glavno[Mešanica 19 02 08*],MATCH(Tabela_kontrola_FAW_aktivne[[#This Row],[Klasifikacija]],Tabela_glavno[Klasifikacija],0))</f>
        <v>NE</v>
      </c>
      <c r="H388" s="1" t="str">
        <f>IFERROR(INDEX(Tabela_FAW_aktivne[Klasifikacija],MATCH(Tabela_kontrola_FAW_aktivne[[#This Row],[Klasifikacija]],Tabela_FAW_aktivne[Klasifikacija],0)),"NE")</f>
        <v>NE</v>
      </c>
    </row>
    <row r="389" spans="1:8" hidden="1" x14ac:dyDescent="0.25">
      <c r="A389" t="s">
        <v>566</v>
      </c>
      <c r="B389" t="str">
        <f>INDEX(Tabela_seznam_klasifikacij[Naziv odpadka],MATCH(Tabela_kontrola_FAW_aktivne[[#This Row],[Klasifikacija]],Tabela_seznam_klasifikacij[Klasifikacijska številka],0))</f>
        <v>Posnemki iz primarnega in sekundarnega taljenja</v>
      </c>
      <c r="C389" t="str">
        <f>IFERROR(INDEX(Tabela_FAW[NAZIV2],MATCH(Tabela_kontrola_FAW_aktivne[[#This Row],[Klasifikacija]],Tabela_FAW[Klasifikacija],0)),"NE")</f>
        <v>NE</v>
      </c>
      <c r="D389" t="str">
        <f>LEFT(INDEX(Tabela_glavno[Dovoljen prevzem],MATCH(Tabela_kontrola_FAW_aktivne[[#This Row],[Klasifikacija]],Tabela_glavno[Klasifikacija],0)),2)</f>
        <v>DA</v>
      </c>
      <c r="E389" t="str">
        <f>INDEX(Tabela_glavno[Odstranjevanje],MATCH(Tabela_kontrola_FAW_aktivne[[#This Row],[Klasifikacija]],Tabela_glavno[Klasifikacija],0))</f>
        <v/>
      </c>
      <c r="F389" s="1" t="str">
        <f>_xlfn.TEXTJOIN(" - ",TRUE,INDEX(Tabela_glavno[Mešanica 19 02 04*],MATCH(Tabela_kontrola_FAW_aktivne[[#This Row],[Klasifikacija]],Tabela_glavno[Klasifikacija],0)),INDEX(Tabela_glavno[Izvoz 19 02 04*],MATCH(Tabela_kontrola_FAW_aktivne[[#This Row],[Klasifikacija]],Tabela_glavno[Klasifikacija],0)))</f>
        <v>NE</v>
      </c>
      <c r="G389" s="1" t="str">
        <f>INDEX(Tabela_glavno[Mešanica 19 02 08*],MATCH(Tabela_kontrola_FAW_aktivne[[#This Row],[Klasifikacija]],Tabela_glavno[Klasifikacija],0))</f>
        <v>NE</v>
      </c>
      <c r="H389" s="1" t="str">
        <f>IFERROR(INDEX(Tabela_FAW_aktivne[Klasifikacija],MATCH(Tabela_kontrola_FAW_aktivne[[#This Row],[Klasifikacija]],Tabela_FAW_aktivne[Klasifikacija],0)),"NE")</f>
        <v>NE</v>
      </c>
    </row>
    <row r="390" spans="1:8" hidden="1" x14ac:dyDescent="0.25">
      <c r="A390" t="s">
        <v>567</v>
      </c>
      <c r="B390" t="str">
        <f>INDEX(Tabela_seznam_klasifikacij[Naziv odpadka],MATCH(Tabela_kontrola_FAW_aktivne[[#This Row],[Klasifikacija]],Tabela_seznam_klasifikacij[Klasifikacijska številka],0))</f>
        <v>Trdni odpadki iz čiščenja odpadnih plinov</v>
      </c>
      <c r="C390" t="str">
        <f>IFERROR(INDEX(Tabela_FAW[NAZIV2],MATCH(Tabela_kontrola_FAW_aktivne[[#This Row],[Klasifikacija]],Tabela_FAW[Klasifikacija],0)),"NE")</f>
        <v>NE</v>
      </c>
      <c r="D390" t="str">
        <f>LEFT(INDEX(Tabela_glavno[Dovoljen prevzem],MATCH(Tabela_kontrola_FAW_aktivne[[#This Row],[Klasifikacija]],Tabela_glavno[Klasifikacija],0)),2)</f>
        <v>DA</v>
      </c>
      <c r="E390" t="str">
        <f>INDEX(Tabela_glavno[Odstranjevanje],MATCH(Tabela_kontrola_FAW_aktivne[[#This Row],[Klasifikacija]],Tabela_glavno[Klasifikacija],0))</f>
        <v/>
      </c>
      <c r="F390" s="1" t="str">
        <f>_xlfn.TEXTJOIN(" - ",TRUE,INDEX(Tabela_glavno[Mešanica 19 02 04*],MATCH(Tabela_kontrola_FAW_aktivne[[#This Row],[Klasifikacija]],Tabela_glavno[Klasifikacija],0)),INDEX(Tabela_glavno[Izvoz 19 02 04*],MATCH(Tabela_kontrola_FAW_aktivne[[#This Row],[Klasifikacija]],Tabela_glavno[Klasifikacija],0)))</f>
        <v>NE</v>
      </c>
      <c r="G390" s="1" t="str">
        <f>INDEX(Tabela_glavno[Mešanica 19 02 08*],MATCH(Tabela_kontrola_FAW_aktivne[[#This Row],[Klasifikacija]],Tabela_glavno[Klasifikacija],0))</f>
        <v>NE</v>
      </c>
      <c r="H390" s="1" t="str">
        <f>IFERROR(INDEX(Tabela_FAW_aktivne[Klasifikacija],MATCH(Tabela_kontrola_FAW_aktivne[[#This Row],[Klasifikacija]],Tabela_FAW_aktivne[Klasifikacija],0)),"NE")</f>
        <v>NE</v>
      </c>
    </row>
    <row r="391" spans="1:8" hidden="1" x14ac:dyDescent="0.25">
      <c r="A391" t="s">
        <v>568</v>
      </c>
      <c r="B391" t="str">
        <f>INDEX(Tabela_seznam_klasifikacij[Naziv odpadka],MATCH(Tabela_kontrola_FAW_aktivne[[#This Row],[Klasifikacija]],Tabela_seznam_klasifikacij[Klasifikacijska številka],0))</f>
        <v>Drugi delci in prah</v>
      </c>
      <c r="C391" t="str">
        <f>IFERROR(INDEX(Tabela_FAW[NAZIV2],MATCH(Tabela_kontrola_FAW_aktivne[[#This Row],[Klasifikacija]],Tabela_FAW[Klasifikacija],0)),"NE")</f>
        <v>NE</v>
      </c>
      <c r="D391" t="str">
        <f>LEFT(INDEX(Tabela_glavno[Dovoljen prevzem],MATCH(Tabela_kontrola_FAW_aktivne[[#This Row],[Klasifikacija]],Tabela_glavno[Klasifikacija],0)),2)</f>
        <v>DA</v>
      </c>
      <c r="E391" t="str">
        <f>INDEX(Tabela_glavno[Odstranjevanje],MATCH(Tabela_kontrola_FAW_aktivne[[#This Row],[Klasifikacija]],Tabela_glavno[Klasifikacija],0))</f>
        <v/>
      </c>
      <c r="F391" s="1" t="str">
        <f>_xlfn.TEXTJOIN(" - ",TRUE,INDEX(Tabela_glavno[Mešanica 19 02 04*],MATCH(Tabela_kontrola_FAW_aktivne[[#This Row],[Klasifikacija]],Tabela_glavno[Klasifikacija],0)),INDEX(Tabela_glavno[Izvoz 19 02 04*],MATCH(Tabela_kontrola_FAW_aktivne[[#This Row],[Klasifikacija]],Tabela_glavno[Klasifikacija],0)))</f>
        <v>NE</v>
      </c>
      <c r="G391" s="1" t="str">
        <f>INDEX(Tabela_glavno[Mešanica 19 02 08*],MATCH(Tabela_kontrola_FAW_aktivne[[#This Row],[Klasifikacija]],Tabela_glavno[Klasifikacija],0))</f>
        <v>NE</v>
      </c>
      <c r="H391" s="1" t="str">
        <f>IFERROR(INDEX(Tabela_FAW_aktivne[Klasifikacija],MATCH(Tabela_kontrola_FAW_aktivne[[#This Row],[Klasifikacija]],Tabela_FAW_aktivne[Klasifikacija],0)),"NE")</f>
        <v>NE</v>
      </c>
    </row>
    <row r="392" spans="1:8" hidden="1" x14ac:dyDescent="0.25">
      <c r="A392" t="s">
        <v>569</v>
      </c>
      <c r="B392" t="str">
        <f>INDEX(Tabela_seznam_klasifikacij[Naziv odpadka],MATCH(Tabela_kontrola_FAW_aktivne[[#This Row],[Klasifikacija]],Tabela_seznam_klasifikacij[Klasifikacijska številka],0))</f>
        <v>Mulji in filrtne pogače iz čiščenja odpadnih plinov</v>
      </c>
      <c r="C392" t="str">
        <f>IFERROR(INDEX(Tabela_FAW[NAZIV2],MATCH(Tabela_kontrola_FAW_aktivne[[#This Row],[Klasifikacija]],Tabela_FAW[Klasifikacija],0)),"NE")</f>
        <v>NE</v>
      </c>
      <c r="D392" t="str">
        <f>LEFT(INDEX(Tabela_glavno[Dovoljen prevzem],MATCH(Tabela_kontrola_FAW_aktivne[[#This Row],[Klasifikacija]],Tabela_glavno[Klasifikacija],0)),2)</f>
        <v>DA</v>
      </c>
      <c r="E392" t="str">
        <f>INDEX(Tabela_glavno[Odstranjevanje],MATCH(Tabela_kontrola_FAW_aktivne[[#This Row],[Klasifikacija]],Tabela_glavno[Klasifikacija],0))</f>
        <v/>
      </c>
      <c r="F392" s="1" t="str">
        <f>_xlfn.TEXTJOIN(" - ",TRUE,INDEX(Tabela_glavno[Mešanica 19 02 04*],MATCH(Tabela_kontrola_FAW_aktivne[[#This Row],[Klasifikacija]],Tabela_glavno[Klasifikacija],0)),INDEX(Tabela_glavno[Izvoz 19 02 04*],MATCH(Tabela_kontrola_FAW_aktivne[[#This Row],[Klasifikacija]],Tabela_glavno[Klasifikacija],0)))</f>
        <v>NE</v>
      </c>
      <c r="G392" s="1" t="str">
        <f>INDEX(Tabela_glavno[Mešanica 19 02 08*],MATCH(Tabela_kontrola_FAW_aktivne[[#This Row],[Klasifikacija]],Tabela_glavno[Klasifikacija],0))</f>
        <v>NE</v>
      </c>
      <c r="H392" s="1" t="str">
        <f>IFERROR(INDEX(Tabela_FAW_aktivne[Klasifikacija],MATCH(Tabela_kontrola_FAW_aktivne[[#This Row],[Klasifikacija]],Tabela_FAW_aktivne[Klasifikacija],0)),"NE")</f>
        <v>NE</v>
      </c>
    </row>
    <row r="393" spans="1:8" hidden="1" x14ac:dyDescent="0.25">
      <c r="A393" t="s">
        <v>570</v>
      </c>
      <c r="B393" t="str">
        <f>INDEX(Tabela_seznam_klasifikacij[Naziv odpadka],MATCH(Tabela_kontrola_FAW_aktivne[[#This Row],[Klasifikacija]],Tabela_seznam_klasifikacij[Klasifikacijska številka],0))</f>
        <v>Odpadki iz obdelave hladilne vode, ki vsebujejo olja</v>
      </c>
      <c r="C393" t="str">
        <f>IFERROR(INDEX(Tabela_FAW[NAZIV2],MATCH(Tabela_kontrola_FAW_aktivne[[#This Row],[Klasifikacija]],Tabela_FAW[Klasifikacija],0)),"NE")</f>
        <v>NE</v>
      </c>
      <c r="D393" t="str">
        <f>LEFT(INDEX(Tabela_glavno[Dovoljen prevzem],MATCH(Tabela_kontrola_FAW_aktivne[[#This Row],[Klasifikacija]],Tabela_glavno[Klasifikacija],0)),2)</f>
        <v>DA</v>
      </c>
      <c r="E393" t="str">
        <f>INDEX(Tabela_glavno[Odstranjevanje],MATCH(Tabela_kontrola_FAW_aktivne[[#This Row],[Klasifikacija]],Tabela_glavno[Klasifikacija],0))</f>
        <v/>
      </c>
      <c r="F393" s="1" t="str">
        <f>_xlfn.TEXTJOIN(" - ",TRUE,INDEX(Tabela_glavno[Mešanica 19 02 04*],MATCH(Tabela_kontrola_FAW_aktivne[[#This Row],[Klasifikacija]],Tabela_glavno[Klasifikacija],0)),INDEX(Tabela_glavno[Izvoz 19 02 04*],MATCH(Tabela_kontrola_FAW_aktivne[[#This Row],[Klasifikacija]],Tabela_glavno[Klasifikacija],0)))</f>
        <v>NE</v>
      </c>
      <c r="G393" s="1" t="str">
        <f>INDEX(Tabela_glavno[Mešanica 19 02 08*],MATCH(Tabela_kontrola_FAW_aktivne[[#This Row],[Klasifikacija]],Tabela_glavno[Klasifikacija],0))</f>
        <v>NE</v>
      </c>
      <c r="H393" s="1" t="str">
        <f>IFERROR(INDEX(Tabela_FAW_aktivne[Klasifikacija],MATCH(Tabela_kontrola_FAW_aktivne[[#This Row],[Klasifikacija]],Tabela_FAW_aktivne[Klasifikacija],0)),"NE")</f>
        <v>NE</v>
      </c>
    </row>
    <row r="394" spans="1:8" hidden="1" x14ac:dyDescent="0.25">
      <c r="A394" t="s">
        <v>571</v>
      </c>
      <c r="B394" t="str">
        <f>INDEX(Tabela_seznam_klasifikacij[Naziv odpadka],MATCH(Tabela_kontrola_FAW_aktivne[[#This Row],[Klasifikacija]],Tabela_seznam_klasifikacij[Klasifikacijska številka],0))</f>
        <v>Odpadki iz obdelave hladilne vode, ki niso navedeni pod 10 07 07</v>
      </c>
      <c r="C394" t="str">
        <f>IFERROR(INDEX(Tabela_FAW[NAZIV2],MATCH(Tabela_kontrola_FAW_aktivne[[#This Row],[Klasifikacija]],Tabela_FAW[Klasifikacija],0)),"NE")</f>
        <v>NE</v>
      </c>
      <c r="D394" t="str">
        <f>LEFT(INDEX(Tabela_glavno[Dovoljen prevzem],MATCH(Tabela_kontrola_FAW_aktivne[[#This Row],[Klasifikacija]],Tabela_glavno[Klasifikacija],0)),2)</f>
        <v>DA</v>
      </c>
      <c r="E394" t="str">
        <f>INDEX(Tabela_glavno[Odstranjevanje],MATCH(Tabela_kontrola_FAW_aktivne[[#This Row],[Klasifikacija]],Tabela_glavno[Klasifikacija],0))</f>
        <v/>
      </c>
      <c r="F394" s="1" t="str">
        <f>_xlfn.TEXTJOIN(" - ",TRUE,INDEX(Tabela_glavno[Mešanica 19 02 04*],MATCH(Tabela_kontrola_FAW_aktivne[[#This Row],[Klasifikacija]],Tabela_glavno[Klasifikacija],0)),INDEX(Tabela_glavno[Izvoz 19 02 04*],MATCH(Tabela_kontrola_FAW_aktivne[[#This Row],[Klasifikacija]],Tabela_glavno[Klasifikacija],0)))</f>
        <v>NE</v>
      </c>
      <c r="G394" s="1" t="str">
        <f>INDEX(Tabela_glavno[Mešanica 19 02 08*],MATCH(Tabela_kontrola_FAW_aktivne[[#This Row],[Klasifikacija]],Tabela_glavno[Klasifikacija],0))</f>
        <v>NE</v>
      </c>
      <c r="H394" s="1" t="str">
        <f>IFERROR(INDEX(Tabela_FAW_aktivne[Klasifikacija],MATCH(Tabela_kontrola_FAW_aktivne[[#This Row],[Klasifikacija]],Tabela_FAW_aktivne[Klasifikacija],0)),"NE")</f>
        <v>NE</v>
      </c>
    </row>
    <row r="395" spans="1:8" hidden="1" x14ac:dyDescent="0.25">
      <c r="A395" t="s">
        <v>572</v>
      </c>
      <c r="B395" t="str">
        <f>INDEX(Tabela_seznam_klasifikacij[Naziv odpadka],MATCH(Tabela_kontrola_FAW_aktivne[[#This Row],[Klasifikacija]],Tabela_seznam_klasifikacij[Klasifikacijska številka],0))</f>
        <v>Drugi tovrstni odpadki</v>
      </c>
      <c r="C395" t="str">
        <f>IFERROR(INDEX(Tabela_FAW[NAZIV2],MATCH(Tabela_kontrola_FAW_aktivne[[#This Row],[Klasifikacija]],Tabela_FAW[Klasifikacija],0)),"NE")</f>
        <v>NE</v>
      </c>
      <c r="D395" t="str">
        <f>LEFT(INDEX(Tabela_glavno[Dovoljen prevzem],MATCH(Tabela_kontrola_FAW_aktivne[[#This Row],[Klasifikacija]],Tabela_glavno[Klasifikacija],0)),2)</f>
        <v>DA</v>
      </c>
      <c r="E395" t="str">
        <f>INDEX(Tabela_glavno[Odstranjevanje],MATCH(Tabela_kontrola_FAW_aktivne[[#This Row],[Klasifikacija]],Tabela_glavno[Klasifikacija],0))</f>
        <v/>
      </c>
      <c r="F395" s="1" t="str">
        <f>_xlfn.TEXTJOIN(" - ",TRUE,INDEX(Tabela_glavno[Mešanica 19 02 04*],MATCH(Tabela_kontrola_FAW_aktivne[[#This Row],[Klasifikacija]],Tabela_glavno[Klasifikacija],0)),INDEX(Tabela_glavno[Izvoz 19 02 04*],MATCH(Tabela_kontrola_FAW_aktivne[[#This Row],[Klasifikacija]],Tabela_glavno[Klasifikacija],0)))</f>
        <v>NE</v>
      </c>
      <c r="G395" s="1" t="str">
        <f>INDEX(Tabela_glavno[Mešanica 19 02 08*],MATCH(Tabela_kontrola_FAW_aktivne[[#This Row],[Klasifikacija]],Tabela_glavno[Klasifikacija],0))</f>
        <v>NE</v>
      </c>
      <c r="H395" s="1" t="str">
        <f>IFERROR(INDEX(Tabela_FAW_aktivne[Klasifikacija],MATCH(Tabela_kontrola_FAW_aktivne[[#This Row],[Klasifikacija]],Tabela_FAW_aktivne[Klasifikacija],0)),"NE")</f>
        <v>NE</v>
      </c>
    </row>
    <row r="396" spans="1:8" hidden="1" x14ac:dyDescent="0.25">
      <c r="A396" t="s">
        <v>574</v>
      </c>
      <c r="B396" t="str">
        <f>INDEX(Tabela_seznam_klasifikacij[Naziv odpadka],MATCH(Tabela_kontrola_FAW_aktivne[[#This Row],[Klasifikacija]],Tabela_seznam_klasifikacij[Klasifikacijska številka],0))</f>
        <v>Delci in prah</v>
      </c>
      <c r="C396" t="str">
        <f>IFERROR(INDEX(Tabela_FAW[NAZIV2],MATCH(Tabela_kontrola_FAW_aktivne[[#This Row],[Klasifikacija]],Tabela_FAW[Klasifikacija],0)),"NE")</f>
        <v>NE</v>
      </c>
      <c r="D396" t="str">
        <f>LEFT(INDEX(Tabela_glavno[Dovoljen prevzem],MATCH(Tabela_kontrola_FAW_aktivne[[#This Row],[Klasifikacija]],Tabela_glavno[Klasifikacija],0)),2)</f>
        <v>DA</v>
      </c>
      <c r="E396" t="str">
        <f>INDEX(Tabela_glavno[Odstranjevanje],MATCH(Tabela_kontrola_FAW_aktivne[[#This Row],[Klasifikacija]],Tabela_glavno[Klasifikacija],0))</f>
        <v/>
      </c>
      <c r="F396" s="1" t="str">
        <f>_xlfn.TEXTJOIN(" - ",TRUE,INDEX(Tabela_glavno[Mešanica 19 02 04*],MATCH(Tabela_kontrola_FAW_aktivne[[#This Row],[Klasifikacija]],Tabela_glavno[Klasifikacija],0)),INDEX(Tabela_glavno[Izvoz 19 02 04*],MATCH(Tabela_kontrola_FAW_aktivne[[#This Row],[Klasifikacija]],Tabela_glavno[Klasifikacija],0)))</f>
        <v>NE</v>
      </c>
      <c r="G396" s="1" t="str">
        <f>INDEX(Tabela_glavno[Mešanica 19 02 08*],MATCH(Tabela_kontrola_FAW_aktivne[[#This Row],[Klasifikacija]],Tabela_glavno[Klasifikacija],0))</f>
        <v>NE</v>
      </c>
      <c r="H396" s="1" t="str">
        <f>IFERROR(INDEX(Tabela_FAW_aktivne[Klasifikacija],MATCH(Tabela_kontrola_FAW_aktivne[[#This Row],[Klasifikacija]],Tabela_FAW_aktivne[Klasifikacija],0)),"NE")</f>
        <v>NE</v>
      </c>
    </row>
    <row r="397" spans="1:8" hidden="1" x14ac:dyDescent="0.25">
      <c r="A397" t="s">
        <v>575</v>
      </c>
      <c r="B397" t="str">
        <f>INDEX(Tabela_seznam_klasifikacij[Naziv odpadka],MATCH(Tabela_kontrola_FAW_aktivne[[#This Row],[Klasifikacija]],Tabela_seznam_klasifikacij[Klasifikacijska številka],0))</f>
        <v>Solna žlindra iz primarnega in sekundarnega taljenja</v>
      </c>
      <c r="C397" t="str">
        <f>IFERROR(INDEX(Tabela_FAW[NAZIV2],MATCH(Tabela_kontrola_FAW_aktivne[[#This Row],[Klasifikacija]],Tabela_FAW[Klasifikacija],0)),"NE")</f>
        <v>NE</v>
      </c>
      <c r="D397" t="str">
        <f>LEFT(INDEX(Tabela_glavno[Dovoljen prevzem],MATCH(Tabela_kontrola_FAW_aktivne[[#This Row],[Klasifikacija]],Tabela_glavno[Klasifikacija],0)),2)</f>
        <v>DA</v>
      </c>
      <c r="E397" t="str">
        <f>INDEX(Tabela_glavno[Odstranjevanje],MATCH(Tabela_kontrola_FAW_aktivne[[#This Row],[Klasifikacija]],Tabela_glavno[Klasifikacija],0))</f>
        <v/>
      </c>
      <c r="F397" s="1" t="str">
        <f>_xlfn.TEXTJOIN(" - ",TRUE,INDEX(Tabela_glavno[Mešanica 19 02 04*],MATCH(Tabela_kontrola_FAW_aktivne[[#This Row],[Klasifikacija]],Tabela_glavno[Klasifikacija],0)),INDEX(Tabela_glavno[Izvoz 19 02 04*],MATCH(Tabela_kontrola_FAW_aktivne[[#This Row],[Klasifikacija]],Tabela_glavno[Klasifikacija],0)))</f>
        <v>NE</v>
      </c>
      <c r="G397" s="1" t="str">
        <f>INDEX(Tabela_glavno[Mešanica 19 02 08*],MATCH(Tabela_kontrola_FAW_aktivne[[#This Row],[Klasifikacija]],Tabela_glavno[Klasifikacija],0))</f>
        <v>NE</v>
      </c>
      <c r="H397" s="1" t="str">
        <f>IFERROR(INDEX(Tabela_FAW_aktivne[Klasifikacija],MATCH(Tabela_kontrola_FAW_aktivne[[#This Row],[Klasifikacija]],Tabela_FAW_aktivne[Klasifikacija],0)),"NE")</f>
        <v>NE</v>
      </c>
    </row>
    <row r="398" spans="1:8" hidden="1" x14ac:dyDescent="0.25">
      <c r="A398" t="s">
        <v>576</v>
      </c>
      <c r="B398" t="str">
        <f>INDEX(Tabela_seznam_klasifikacij[Naziv odpadka],MATCH(Tabela_kontrola_FAW_aktivne[[#This Row],[Klasifikacija]],Tabela_seznam_klasifikacij[Klasifikacijska številka],0))</f>
        <v>Druge žlindre</v>
      </c>
      <c r="C398" t="str">
        <f>IFERROR(INDEX(Tabela_FAW[NAZIV2],MATCH(Tabela_kontrola_FAW_aktivne[[#This Row],[Klasifikacija]],Tabela_FAW[Klasifikacija],0)),"NE")</f>
        <v>NE</v>
      </c>
      <c r="D398" t="str">
        <f>LEFT(INDEX(Tabela_glavno[Dovoljen prevzem],MATCH(Tabela_kontrola_FAW_aktivne[[#This Row],[Klasifikacija]],Tabela_glavno[Klasifikacija],0)),2)</f>
        <v>DA</v>
      </c>
      <c r="E398" t="str">
        <f>INDEX(Tabela_glavno[Odstranjevanje],MATCH(Tabela_kontrola_FAW_aktivne[[#This Row],[Klasifikacija]],Tabela_glavno[Klasifikacija],0))</f>
        <v/>
      </c>
      <c r="F398" s="1" t="str">
        <f>_xlfn.TEXTJOIN(" - ",TRUE,INDEX(Tabela_glavno[Mešanica 19 02 04*],MATCH(Tabela_kontrola_FAW_aktivne[[#This Row],[Klasifikacija]],Tabela_glavno[Klasifikacija],0)),INDEX(Tabela_glavno[Izvoz 19 02 04*],MATCH(Tabela_kontrola_FAW_aktivne[[#This Row],[Klasifikacija]],Tabela_glavno[Klasifikacija],0)))</f>
        <v>NE</v>
      </c>
      <c r="G398" s="1" t="str">
        <f>INDEX(Tabela_glavno[Mešanica 19 02 08*],MATCH(Tabela_kontrola_FAW_aktivne[[#This Row],[Klasifikacija]],Tabela_glavno[Klasifikacija],0))</f>
        <v>NE</v>
      </c>
      <c r="H398" s="1" t="str">
        <f>IFERROR(INDEX(Tabela_FAW_aktivne[Klasifikacija],MATCH(Tabela_kontrola_FAW_aktivne[[#This Row],[Klasifikacija]],Tabela_FAW_aktivne[Klasifikacija],0)),"NE")</f>
        <v>NE</v>
      </c>
    </row>
    <row r="399" spans="1:8" hidden="1" x14ac:dyDescent="0.25">
      <c r="A399" t="s">
        <v>577</v>
      </c>
      <c r="B399" t="str">
        <f>INDEX(Tabela_seznam_klasifikacij[Naziv odpadka],MATCH(Tabela_kontrola_FAW_aktivne[[#This Row],[Klasifikacija]],Tabela_seznam_klasifikacij[Klasifikacijska številka],0))</f>
        <v>Posnemki, ki so gorljivi, ali pa pri stiku z vodo sproščajo gorljive pline v nevarnih količinah</v>
      </c>
      <c r="C399" t="str">
        <f>IFERROR(INDEX(Tabela_FAW[NAZIV2],MATCH(Tabela_kontrola_FAW_aktivne[[#This Row],[Klasifikacija]],Tabela_FAW[Klasifikacija],0)),"NE")</f>
        <v>NE</v>
      </c>
      <c r="D399" t="str">
        <f>LEFT(INDEX(Tabela_glavno[Dovoljen prevzem],MATCH(Tabela_kontrola_FAW_aktivne[[#This Row],[Klasifikacija]],Tabela_glavno[Klasifikacija],0)),2)</f>
        <v>DA</v>
      </c>
      <c r="E399" t="str">
        <f>INDEX(Tabela_glavno[Odstranjevanje],MATCH(Tabela_kontrola_FAW_aktivne[[#This Row],[Klasifikacija]],Tabela_glavno[Klasifikacija],0))</f>
        <v/>
      </c>
      <c r="F399" s="1" t="str">
        <f>_xlfn.TEXTJOIN(" - ",TRUE,INDEX(Tabela_glavno[Mešanica 19 02 04*],MATCH(Tabela_kontrola_FAW_aktivne[[#This Row],[Klasifikacija]],Tabela_glavno[Klasifikacija],0)),INDEX(Tabela_glavno[Izvoz 19 02 04*],MATCH(Tabela_kontrola_FAW_aktivne[[#This Row],[Klasifikacija]],Tabela_glavno[Klasifikacija],0)))</f>
        <v>NE</v>
      </c>
      <c r="G399" s="1" t="str">
        <f>INDEX(Tabela_glavno[Mešanica 19 02 08*],MATCH(Tabela_kontrola_FAW_aktivne[[#This Row],[Klasifikacija]],Tabela_glavno[Klasifikacija],0))</f>
        <v>NE</v>
      </c>
      <c r="H399" s="1" t="str">
        <f>IFERROR(INDEX(Tabela_FAW_aktivne[Klasifikacija],MATCH(Tabela_kontrola_FAW_aktivne[[#This Row],[Klasifikacija]],Tabela_FAW_aktivne[Klasifikacija],0)),"NE")</f>
        <v>NE</v>
      </c>
    </row>
    <row r="400" spans="1:8" hidden="1" x14ac:dyDescent="0.25">
      <c r="A400" t="s">
        <v>578</v>
      </c>
      <c r="B400" t="str">
        <f>INDEX(Tabela_seznam_klasifikacij[Naziv odpadka],MATCH(Tabela_kontrola_FAW_aktivne[[#This Row],[Klasifikacija]],Tabela_seznam_klasifikacij[Klasifikacijska številka],0))</f>
        <v>Posnemki, ki niso navedeni pod 10 08 10</v>
      </c>
      <c r="C400" t="str">
        <f>IFERROR(INDEX(Tabela_FAW[NAZIV2],MATCH(Tabela_kontrola_FAW_aktivne[[#This Row],[Klasifikacija]],Tabela_FAW[Klasifikacija],0)),"NE")</f>
        <v>NE</v>
      </c>
      <c r="D400" t="str">
        <f>LEFT(INDEX(Tabela_glavno[Dovoljen prevzem],MATCH(Tabela_kontrola_FAW_aktivne[[#This Row],[Klasifikacija]],Tabela_glavno[Klasifikacija],0)),2)</f>
        <v>DA</v>
      </c>
      <c r="E400" t="str">
        <f>INDEX(Tabela_glavno[Odstranjevanje],MATCH(Tabela_kontrola_FAW_aktivne[[#This Row],[Klasifikacija]],Tabela_glavno[Klasifikacija],0))</f>
        <v/>
      </c>
      <c r="F400" s="1" t="str">
        <f>_xlfn.TEXTJOIN(" - ",TRUE,INDEX(Tabela_glavno[Mešanica 19 02 04*],MATCH(Tabela_kontrola_FAW_aktivne[[#This Row],[Klasifikacija]],Tabela_glavno[Klasifikacija],0)),INDEX(Tabela_glavno[Izvoz 19 02 04*],MATCH(Tabela_kontrola_FAW_aktivne[[#This Row],[Klasifikacija]],Tabela_glavno[Klasifikacija],0)))</f>
        <v>NE</v>
      </c>
      <c r="G400" s="1" t="str">
        <f>INDEX(Tabela_glavno[Mešanica 19 02 08*],MATCH(Tabela_kontrola_FAW_aktivne[[#This Row],[Klasifikacija]],Tabela_glavno[Klasifikacija],0))</f>
        <v>NE</v>
      </c>
      <c r="H400" s="1" t="str">
        <f>IFERROR(INDEX(Tabela_FAW_aktivne[Klasifikacija],MATCH(Tabela_kontrola_FAW_aktivne[[#This Row],[Klasifikacija]],Tabela_FAW_aktivne[Klasifikacija],0)),"NE")</f>
        <v>NE</v>
      </c>
    </row>
    <row r="401" spans="1:8" hidden="1" x14ac:dyDescent="0.25">
      <c r="A401" t="s">
        <v>579</v>
      </c>
      <c r="B401" t="str">
        <f>INDEX(Tabela_seznam_klasifikacij[Naziv odpadka],MATCH(Tabela_kontrola_FAW_aktivne[[#This Row],[Klasifikacija]],Tabela_seznam_klasifikacij[Klasifikacijska številka],0))</f>
        <v>Odpadki iz proizvodnje anod, ki vsebujejo katran</v>
      </c>
      <c r="C401" t="str">
        <f>IFERROR(INDEX(Tabela_FAW[NAZIV2],MATCH(Tabela_kontrola_FAW_aktivne[[#This Row],[Klasifikacija]],Tabela_FAW[Klasifikacija],0)),"NE")</f>
        <v>NE</v>
      </c>
      <c r="D401" t="str">
        <f>LEFT(INDEX(Tabela_glavno[Dovoljen prevzem],MATCH(Tabela_kontrola_FAW_aktivne[[#This Row],[Klasifikacija]],Tabela_glavno[Klasifikacija],0)),2)</f>
        <v>DA</v>
      </c>
      <c r="E401" t="str">
        <f>INDEX(Tabela_glavno[Odstranjevanje],MATCH(Tabela_kontrola_FAW_aktivne[[#This Row],[Klasifikacija]],Tabela_glavno[Klasifikacija],0))</f>
        <v/>
      </c>
      <c r="F401" s="1" t="str">
        <f>_xlfn.TEXTJOIN(" - ",TRUE,INDEX(Tabela_glavno[Mešanica 19 02 04*],MATCH(Tabela_kontrola_FAW_aktivne[[#This Row],[Klasifikacija]],Tabela_glavno[Klasifikacija],0)),INDEX(Tabela_glavno[Izvoz 19 02 04*],MATCH(Tabela_kontrola_FAW_aktivne[[#This Row],[Klasifikacija]],Tabela_glavno[Klasifikacija],0)))</f>
        <v>NE</v>
      </c>
      <c r="G401" s="1" t="str">
        <f>INDEX(Tabela_glavno[Mešanica 19 02 08*],MATCH(Tabela_kontrola_FAW_aktivne[[#This Row],[Klasifikacija]],Tabela_glavno[Klasifikacija],0))</f>
        <v>NE</v>
      </c>
      <c r="H401" s="1" t="str">
        <f>IFERROR(INDEX(Tabela_FAW_aktivne[Klasifikacija],MATCH(Tabela_kontrola_FAW_aktivne[[#This Row],[Klasifikacija]],Tabela_FAW_aktivne[Klasifikacija],0)),"NE")</f>
        <v>NE</v>
      </c>
    </row>
    <row r="402" spans="1:8" hidden="1" x14ac:dyDescent="0.25">
      <c r="A402" t="s">
        <v>580</v>
      </c>
      <c r="B402" t="str">
        <f>INDEX(Tabela_seznam_klasifikacij[Naziv odpadka],MATCH(Tabela_kontrola_FAW_aktivne[[#This Row],[Klasifikacija]],Tabela_seznam_klasifikacij[Klasifikacijska številka],0))</f>
        <v>Odpadki iz proizvodnje anod, ki vsebujejo ogljik in niso navedeni pod 10 08 12</v>
      </c>
      <c r="C402" t="str">
        <f>IFERROR(INDEX(Tabela_FAW[NAZIV2],MATCH(Tabela_kontrola_FAW_aktivne[[#This Row],[Klasifikacija]],Tabela_FAW[Klasifikacija],0)),"NE")</f>
        <v>NE</v>
      </c>
      <c r="D402" t="str">
        <f>LEFT(INDEX(Tabela_glavno[Dovoljen prevzem],MATCH(Tabela_kontrola_FAW_aktivne[[#This Row],[Klasifikacija]],Tabela_glavno[Klasifikacija],0)),2)</f>
        <v>DA</v>
      </c>
      <c r="E402" t="str">
        <f>INDEX(Tabela_glavno[Odstranjevanje],MATCH(Tabela_kontrola_FAW_aktivne[[#This Row],[Klasifikacija]],Tabela_glavno[Klasifikacija],0))</f>
        <v/>
      </c>
      <c r="F402" s="1" t="str">
        <f>_xlfn.TEXTJOIN(" - ",TRUE,INDEX(Tabela_glavno[Mešanica 19 02 04*],MATCH(Tabela_kontrola_FAW_aktivne[[#This Row],[Klasifikacija]],Tabela_glavno[Klasifikacija],0)),INDEX(Tabela_glavno[Izvoz 19 02 04*],MATCH(Tabela_kontrola_FAW_aktivne[[#This Row],[Klasifikacija]],Tabela_glavno[Klasifikacija],0)))</f>
        <v>NE</v>
      </c>
      <c r="G402" s="1" t="str">
        <f>INDEX(Tabela_glavno[Mešanica 19 02 08*],MATCH(Tabela_kontrola_FAW_aktivne[[#This Row],[Klasifikacija]],Tabela_glavno[Klasifikacija],0))</f>
        <v>NE</v>
      </c>
      <c r="H402" s="1" t="str">
        <f>IFERROR(INDEX(Tabela_FAW_aktivne[Klasifikacija],MATCH(Tabela_kontrola_FAW_aktivne[[#This Row],[Klasifikacija]],Tabela_FAW_aktivne[Klasifikacija],0)),"NE")</f>
        <v>NE</v>
      </c>
    </row>
    <row r="403" spans="1:8" hidden="1" x14ac:dyDescent="0.25">
      <c r="A403" t="s">
        <v>581</v>
      </c>
      <c r="B403" t="str">
        <f>INDEX(Tabela_seznam_klasifikacij[Naziv odpadka],MATCH(Tabela_kontrola_FAW_aktivne[[#This Row],[Klasifikacija]],Tabela_seznam_klasifikacij[Klasifikacijska številka],0))</f>
        <v>Ostanki izrabljenih anod</v>
      </c>
      <c r="C403" t="str">
        <f>IFERROR(INDEX(Tabela_FAW[NAZIV2],MATCH(Tabela_kontrola_FAW_aktivne[[#This Row],[Klasifikacija]],Tabela_FAW[Klasifikacija],0)),"NE")</f>
        <v>NE</v>
      </c>
      <c r="D403" t="str">
        <f>LEFT(INDEX(Tabela_glavno[Dovoljen prevzem],MATCH(Tabela_kontrola_FAW_aktivne[[#This Row],[Klasifikacija]],Tabela_glavno[Klasifikacija],0)),2)</f>
        <v>DA</v>
      </c>
      <c r="E403" t="str">
        <f>INDEX(Tabela_glavno[Odstranjevanje],MATCH(Tabela_kontrola_FAW_aktivne[[#This Row],[Klasifikacija]],Tabela_glavno[Klasifikacija],0))</f>
        <v/>
      </c>
      <c r="F403" s="1" t="str">
        <f>_xlfn.TEXTJOIN(" - ",TRUE,INDEX(Tabela_glavno[Mešanica 19 02 04*],MATCH(Tabela_kontrola_FAW_aktivne[[#This Row],[Klasifikacija]],Tabela_glavno[Klasifikacija],0)),INDEX(Tabela_glavno[Izvoz 19 02 04*],MATCH(Tabela_kontrola_FAW_aktivne[[#This Row],[Klasifikacija]],Tabela_glavno[Klasifikacija],0)))</f>
        <v>NE</v>
      </c>
      <c r="G403" s="1" t="str">
        <f>INDEX(Tabela_glavno[Mešanica 19 02 08*],MATCH(Tabela_kontrola_FAW_aktivne[[#This Row],[Klasifikacija]],Tabela_glavno[Klasifikacija],0))</f>
        <v>NE</v>
      </c>
      <c r="H403" s="1" t="str">
        <f>IFERROR(INDEX(Tabela_FAW_aktivne[Klasifikacija],MATCH(Tabela_kontrola_FAW_aktivne[[#This Row],[Klasifikacija]],Tabela_FAW_aktivne[Klasifikacija],0)),"NE")</f>
        <v>NE</v>
      </c>
    </row>
    <row r="404" spans="1:8" hidden="1" x14ac:dyDescent="0.25">
      <c r="A404" t="s">
        <v>582</v>
      </c>
      <c r="B404" t="str">
        <f>INDEX(Tabela_seznam_klasifikacij[Naziv odpadka],MATCH(Tabela_kontrola_FAW_aktivne[[#This Row],[Klasifikacija]],Tabela_seznam_klasifikacij[Klasifikacijska številka],0))</f>
        <v>Prah iz čiščenja odpadnih plinov, ki vsebuje nevarne snovi</v>
      </c>
      <c r="C404" t="str">
        <f>IFERROR(INDEX(Tabela_FAW[NAZIV2],MATCH(Tabela_kontrola_FAW_aktivne[[#This Row],[Klasifikacija]],Tabela_FAW[Klasifikacija],0)),"NE")</f>
        <v>NE</v>
      </c>
      <c r="D404" t="str">
        <f>LEFT(INDEX(Tabela_glavno[Dovoljen prevzem],MATCH(Tabela_kontrola_FAW_aktivne[[#This Row],[Klasifikacija]],Tabela_glavno[Klasifikacija],0)),2)</f>
        <v>DA</v>
      </c>
      <c r="E404" t="str">
        <f>INDEX(Tabela_glavno[Odstranjevanje],MATCH(Tabela_kontrola_FAW_aktivne[[#This Row],[Klasifikacija]],Tabela_glavno[Klasifikacija],0))</f>
        <v/>
      </c>
      <c r="F404" s="1" t="str">
        <f>_xlfn.TEXTJOIN(" - ",TRUE,INDEX(Tabela_glavno[Mešanica 19 02 04*],MATCH(Tabela_kontrola_FAW_aktivne[[#This Row],[Klasifikacija]],Tabela_glavno[Klasifikacija],0)),INDEX(Tabela_glavno[Izvoz 19 02 04*],MATCH(Tabela_kontrola_FAW_aktivne[[#This Row],[Klasifikacija]],Tabela_glavno[Klasifikacija],0)))</f>
        <v>NE</v>
      </c>
      <c r="G404" s="1" t="str">
        <f>INDEX(Tabela_glavno[Mešanica 19 02 08*],MATCH(Tabela_kontrola_FAW_aktivne[[#This Row],[Klasifikacija]],Tabela_glavno[Klasifikacija],0))</f>
        <v>NE</v>
      </c>
      <c r="H404" s="1" t="str">
        <f>IFERROR(INDEX(Tabela_FAW_aktivne[Klasifikacija],MATCH(Tabela_kontrola_FAW_aktivne[[#This Row],[Klasifikacija]],Tabela_FAW_aktivne[Klasifikacija],0)),"NE")</f>
        <v>NE</v>
      </c>
    </row>
    <row r="405" spans="1:8" hidden="1" x14ac:dyDescent="0.25">
      <c r="A405" t="s">
        <v>583</v>
      </c>
      <c r="B405" t="str">
        <f>INDEX(Tabela_seznam_klasifikacij[Naziv odpadka],MATCH(Tabela_kontrola_FAW_aktivne[[#This Row],[Klasifikacija]],Tabela_seznam_klasifikacij[Klasifikacijska številka],0))</f>
        <v>Prah iz čiščenja odpadnih plinov, ki ni naveden pod 10 08 15</v>
      </c>
      <c r="C405" t="str">
        <f>IFERROR(INDEX(Tabela_FAW[NAZIV2],MATCH(Tabela_kontrola_FAW_aktivne[[#This Row],[Klasifikacija]],Tabela_FAW[Klasifikacija],0)),"NE")</f>
        <v>NE</v>
      </c>
      <c r="D405" t="str">
        <f>LEFT(INDEX(Tabela_glavno[Dovoljen prevzem],MATCH(Tabela_kontrola_FAW_aktivne[[#This Row],[Klasifikacija]],Tabela_glavno[Klasifikacija],0)),2)</f>
        <v>DA</v>
      </c>
      <c r="E405" t="str">
        <f>INDEX(Tabela_glavno[Odstranjevanje],MATCH(Tabela_kontrola_FAW_aktivne[[#This Row],[Klasifikacija]],Tabela_glavno[Klasifikacija],0))</f>
        <v/>
      </c>
      <c r="F405" s="1" t="str">
        <f>_xlfn.TEXTJOIN(" - ",TRUE,INDEX(Tabela_glavno[Mešanica 19 02 04*],MATCH(Tabela_kontrola_FAW_aktivne[[#This Row],[Klasifikacija]],Tabela_glavno[Klasifikacija],0)),INDEX(Tabela_glavno[Izvoz 19 02 04*],MATCH(Tabela_kontrola_FAW_aktivne[[#This Row],[Klasifikacija]],Tabela_glavno[Klasifikacija],0)))</f>
        <v>NE</v>
      </c>
      <c r="G405" s="1" t="str">
        <f>INDEX(Tabela_glavno[Mešanica 19 02 08*],MATCH(Tabela_kontrola_FAW_aktivne[[#This Row],[Klasifikacija]],Tabela_glavno[Klasifikacija],0))</f>
        <v>NE</v>
      </c>
      <c r="H405" s="1" t="str">
        <f>IFERROR(INDEX(Tabela_FAW_aktivne[Klasifikacija],MATCH(Tabela_kontrola_FAW_aktivne[[#This Row],[Klasifikacija]],Tabela_FAW_aktivne[Klasifikacija],0)),"NE")</f>
        <v>NE</v>
      </c>
    </row>
    <row r="406" spans="1:8" hidden="1" x14ac:dyDescent="0.25">
      <c r="A406" t="s">
        <v>584</v>
      </c>
      <c r="B406" t="str">
        <f>INDEX(Tabela_seznam_klasifikacij[Naziv odpadka],MATCH(Tabela_kontrola_FAW_aktivne[[#This Row],[Klasifikacija]],Tabela_seznam_klasifikacij[Klasifikacijska številka],0))</f>
        <v>Mulji in filtrne pogače iz čiščenja odpadnih plinov, ki vsebujejo nevarne snovi</v>
      </c>
      <c r="C406" t="str">
        <f>IFERROR(INDEX(Tabela_FAW[NAZIV2],MATCH(Tabela_kontrola_FAW_aktivne[[#This Row],[Klasifikacija]],Tabela_FAW[Klasifikacija],0)),"NE")</f>
        <v>NE</v>
      </c>
      <c r="D406" t="str">
        <f>LEFT(INDEX(Tabela_glavno[Dovoljen prevzem],MATCH(Tabela_kontrola_FAW_aktivne[[#This Row],[Klasifikacija]],Tabela_glavno[Klasifikacija],0)),2)</f>
        <v>DA</v>
      </c>
      <c r="E406" t="str">
        <f>INDEX(Tabela_glavno[Odstranjevanje],MATCH(Tabela_kontrola_FAW_aktivne[[#This Row],[Klasifikacija]],Tabela_glavno[Klasifikacija],0))</f>
        <v/>
      </c>
      <c r="F406" s="1" t="str">
        <f>_xlfn.TEXTJOIN(" - ",TRUE,INDEX(Tabela_glavno[Mešanica 19 02 04*],MATCH(Tabela_kontrola_FAW_aktivne[[#This Row],[Klasifikacija]],Tabela_glavno[Klasifikacija],0)),INDEX(Tabela_glavno[Izvoz 19 02 04*],MATCH(Tabela_kontrola_FAW_aktivne[[#This Row],[Klasifikacija]],Tabela_glavno[Klasifikacija],0)))</f>
        <v>NE</v>
      </c>
      <c r="G406" s="1" t="str">
        <f>INDEX(Tabela_glavno[Mešanica 19 02 08*],MATCH(Tabela_kontrola_FAW_aktivne[[#This Row],[Klasifikacija]],Tabela_glavno[Klasifikacija],0))</f>
        <v>NE</v>
      </c>
      <c r="H406" s="1" t="str">
        <f>IFERROR(INDEX(Tabela_FAW_aktivne[Klasifikacija],MATCH(Tabela_kontrola_FAW_aktivne[[#This Row],[Klasifikacija]],Tabela_FAW_aktivne[Klasifikacija],0)),"NE")</f>
        <v>NE</v>
      </c>
    </row>
    <row r="407" spans="1:8" hidden="1" x14ac:dyDescent="0.25">
      <c r="A407" t="s">
        <v>585</v>
      </c>
      <c r="B407" t="str">
        <f>INDEX(Tabela_seznam_klasifikacij[Naziv odpadka],MATCH(Tabela_kontrola_FAW_aktivne[[#This Row],[Klasifikacija]],Tabela_seznam_klasifikacij[Klasifikacijska številka],0))</f>
        <v>Mulji in filtrne pogače iz čiščenja odpadnih plinov, ki niso navedeni pod 10 08 17</v>
      </c>
      <c r="C407" t="str">
        <f>IFERROR(INDEX(Tabela_FAW[NAZIV2],MATCH(Tabela_kontrola_FAW_aktivne[[#This Row],[Klasifikacija]],Tabela_FAW[Klasifikacija],0)),"NE")</f>
        <v>NE</v>
      </c>
      <c r="D407" t="str">
        <f>LEFT(INDEX(Tabela_glavno[Dovoljen prevzem],MATCH(Tabela_kontrola_FAW_aktivne[[#This Row],[Klasifikacija]],Tabela_glavno[Klasifikacija],0)),2)</f>
        <v>DA</v>
      </c>
      <c r="E407" t="str">
        <f>INDEX(Tabela_glavno[Odstranjevanje],MATCH(Tabela_kontrola_FAW_aktivne[[#This Row],[Klasifikacija]],Tabela_glavno[Klasifikacija],0))</f>
        <v/>
      </c>
      <c r="F407" s="1" t="str">
        <f>_xlfn.TEXTJOIN(" - ",TRUE,INDEX(Tabela_glavno[Mešanica 19 02 04*],MATCH(Tabela_kontrola_FAW_aktivne[[#This Row],[Klasifikacija]],Tabela_glavno[Klasifikacija],0)),INDEX(Tabela_glavno[Izvoz 19 02 04*],MATCH(Tabela_kontrola_FAW_aktivne[[#This Row],[Klasifikacija]],Tabela_glavno[Klasifikacija],0)))</f>
        <v>NE</v>
      </c>
      <c r="G407" s="1" t="str">
        <f>INDEX(Tabela_glavno[Mešanica 19 02 08*],MATCH(Tabela_kontrola_FAW_aktivne[[#This Row],[Klasifikacija]],Tabela_glavno[Klasifikacija],0))</f>
        <v>NE</v>
      </c>
      <c r="H407" s="1" t="str">
        <f>IFERROR(INDEX(Tabela_FAW_aktivne[Klasifikacija],MATCH(Tabela_kontrola_FAW_aktivne[[#This Row],[Klasifikacija]],Tabela_FAW_aktivne[Klasifikacija],0)),"NE")</f>
        <v>NE</v>
      </c>
    </row>
    <row r="408" spans="1:8" hidden="1" x14ac:dyDescent="0.25">
      <c r="A408" t="s">
        <v>586</v>
      </c>
      <c r="B408" t="str">
        <f>INDEX(Tabela_seznam_klasifikacij[Naziv odpadka],MATCH(Tabela_kontrola_FAW_aktivne[[#This Row],[Klasifikacija]],Tabela_seznam_klasifikacij[Klasifikacijska številka],0))</f>
        <v>Odpadki iz obdelave hladilne vode, ki vsebujejo olja</v>
      </c>
      <c r="C408" t="str">
        <f>IFERROR(INDEX(Tabela_FAW[NAZIV2],MATCH(Tabela_kontrola_FAW_aktivne[[#This Row],[Klasifikacija]],Tabela_FAW[Klasifikacija],0)),"NE")</f>
        <v>NE</v>
      </c>
      <c r="D408" t="str">
        <f>LEFT(INDEX(Tabela_glavno[Dovoljen prevzem],MATCH(Tabela_kontrola_FAW_aktivne[[#This Row],[Klasifikacija]],Tabela_glavno[Klasifikacija],0)),2)</f>
        <v>DA</v>
      </c>
      <c r="E408" t="str">
        <f>INDEX(Tabela_glavno[Odstranjevanje],MATCH(Tabela_kontrola_FAW_aktivne[[#This Row],[Klasifikacija]],Tabela_glavno[Klasifikacija],0))</f>
        <v/>
      </c>
      <c r="F408" s="1" t="str">
        <f>_xlfn.TEXTJOIN(" - ",TRUE,INDEX(Tabela_glavno[Mešanica 19 02 04*],MATCH(Tabela_kontrola_FAW_aktivne[[#This Row],[Klasifikacija]],Tabela_glavno[Klasifikacija],0)),INDEX(Tabela_glavno[Izvoz 19 02 04*],MATCH(Tabela_kontrola_FAW_aktivne[[#This Row],[Klasifikacija]],Tabela_glavno[Klasifikacija],0)))</f>
        <v>NE</v>
      </c>
      <c r="G408" s="1" t="str">
        <f>INDEX(Tabela_glavno[Mešanica 19 02 08*],MATCH(Tabela_kontrola_FAW_aktivne[[#This Row],[Klasifikacija]],Tabela_glavno[Klasifikacija],0))</f>
        <v>NE</v>
      </c>
      <c r="H408" s="1" t="str">
        <f>IFERROR(INDEX(Tabela_FAW_aktivne[Klasifikacija],MATCH(Tabela_kontrola_FAW_aktivne[[#This Row],[Klasifikacija]],Tabela_FAW_aktivne[Klasifikacija],0)),"NE")</f>
        <v>NE</v>
      </c>
    </row>
    <row r="409" spans="1:8" hidden="1" x14ac:dyDescent="0.25">
      <c r="A409" t="s">
        <v>587</v>
      </c>
      <c r="B409" t="str">
        <f>INDEX(Tabela_seznam_klasifikacij[Naziv odpadka],MATCH(Tabela_kontrola_FAW_aktivne[[#This Row],[Klasifikacija]],Tabela_seznam_klasifikacij[Klasifikacijska številka],0))</f>
        <v>Odpadki iz obdelave hladilne vode, ki niso navedeni pod 10 08 19</v>
      </c>
      <c r="C409" t="str">
        <f>IFERROR(INDEX(Tabela_FAW[NAZIV2],MATCH(Tabela_kontrola_FAW_aktivne[[#This Row],[Klasifikacija]],Tabela_FAW[Klasifikacija],0)),"NE")</f>
        <v>NE</v>
      </c>
      <c r="D409" t="str">
        <f>LEFT(INDEX(Tabela_glavno[Dovoljen prevzem],MATCH(Tabela_kontrola_FAW_aktivne[[#This Row],[Klasifikacija]],Tabela_glavno[Klasifikacija],0)),2)</f>
        <v>DA</v>
      </c>
      <c r="E409" t="str">
        <f>INDEX(Tabela_glavno[Odstranjevanje],MATCH(Tabela_kontrola_FAW_aktivne[[#This Row],[Klasifikacija]],Tabela_glavno[Klasifikacija],0))</f>
        <v/>
      </c>
      <c r="F409" s="1" t="str">
        <f>_xlfn.TEXTJOIN(" - ",TRUE,INDEX(Tabela_glavno[Mešanica 19 02 04*],MATCH(Tabela_kontrola_FAW_aktivne[[#This Row],[Klasifikacija]],Tabela_glavno[Klasifikacija],0)),INDEX(Tabela_glavno[Izvoz 19 02 04*],MATCH(Tabela_kontrola_FAW_aktivne[[#This Row],[Klasifikacija]],Tabela_glavno[Klasifikacija],0)))</f>
        <v>NE</v>
      </c>
      <c r="G409" s="1" t="str">
        <f>INDEX(Tabela_glavno[Mešanica 19 02 08*],MATCH(Tabela_kontrola_FAW_aktivne[[#This Row],[Klasifikacija]],Tabela_glavno[Klasifikacija],0))</f>
        <v>NE</v>
      </c>
      <c r="H409" s="1" t="str">
        <f>IFERROR(INDEX(Tabela_FAW_aktivne[Klasifikacija],MATCH(Tabela_kontrola_FAW_aktivne[[#This Row],[Klasifikacija]],Tabela_FAW_aktivne[Klasifikacija],0)),"NE")</f>
        <v>NE</v>
      </c>
    </row>
    <row r="410" spans="1:8" hidden="1" x14ac:dyDescent="0.25">
      <c r="A410" t="s">
        <v>588</v>
      </c>
      <c r="B410" t="str">
        <f>INDEX(Tabela_seznam_klasifikacij[Naziv odpadka],MATCH(Tabela_kontrola_FAW_aktivne[[#This Row],[Klasifikacija]],Tabela_seznam_klasifikacij[Klasifikacijska številka],0))</f>
        <v>Drugi tovrstni odpadki</v>
      </c>
      <c r="C410" t="str">
        <f>IFERROR(INDEX(Tabela_FAW[NAZIV2],MATCH(Tabela_kontrola_FAW_aktivne[[#This Row],[Klasifikacija]],Tabela_FAW[Klasifikacija],0)),"NE")</f>
        <v>NE</v>
      </c>
      <c r="D410" t="str">
        <f>LEFT(INDEX(Tabela_glavno[Dovoljen prevzem],MATCH(Tabela_kontrola_FAW_aktivne[[#This Row],[Klasifikacija]],Tabela_glavno[Klasifikacija],0)),2)</f>
        <v>DA</v>
      </c>
      <c r="E410" t="str">
        <f>INDEX(Tabela_glavno[Odstranjevanje],MATCH(Tabela_kontrola_FAW_aktivne[[#This Row],[Klasifikacija]],Tabela_glavno[Klasifikacija],0))</f>
        <v/>
      </c>
      <c r="F410" s="1" t="str">
        <f>_xlfn.TEXTJOIN(" - ",TRUE,INDEX(Tabela_glavno[Mešanica 19 02 04*],MATCH(Tabela_kontrola_FAW_aktivne[[#This Row],[Klasifikacija]],Tabela_glavno[Klasifikacija],0)),INDEX(Tabela_glavno[Izvoz 19 02 04*],MATCH(Tabela_kontrola_FAW_aktivne[[#This Row],[Klasifikacija]],Tabela_glavno[Klasifikacija],0)))</f>
        <v>NE</v>
      </c>
      <c r="G410" s="1" t="str">
        <f>INDEX(Tabela_glavno[Mešanica 19 02 08*],MATCH(Tabela_kontrola_FAW_aktivne[[#This Row],[Klasifikacija]],Tabela_glavno[Klasifikacija],0))</f>
        <v>NE</v>
      </c>
      <c r="H410" s="1" t="str">
        <f>IFERROR(INDEX(Tabela_FAW_aktivne[Klasifikacija],MATCH(Tabela_kontrola_FAW_aktivne[[#This Row],[Klasifikacija]],Tabela_FAW_aktivne[Klasifikacija],0)),"NE")</f>
        <v>NE</v>
      </c>
    </row>
    <row r="411" spans="1:8" hidden="1" x14ac:dyDescent="0.25">
      <c r="A411" t="s">
        <v>591</v>
      </c>
      <c r="B411" t="str">
        <f>INDEX(Tabela_seznam_klasifikacij[Naziv odpadka],MATCH(Tabela_kontrola_FAW_aktivne[[#This Row],[Klasifikacija]],Tabela_seznam_klasifikacij[Klasifikacijska številka],0))</f>
        <v>Žlindra iz peči</v>
      </c>
      <c r="C411" t="str">
        <f>IFERROR(INDEX(Tabela_FAW[NAZIV2],MATCH(Tabela_kontrola_FAW_aktivne[[#This Row],[Klasifikacija]],Tabela_FAW[Klasifikacija],0)),"NE")</f>
        <v>NE</v>
      </c>
      <c r="D411" t="str">
        <f>LEFT(INDEX(Tabela_glavno[Dovoljen prevzem],MATCH(Tabela_kontrola_FAW_aktivne[[#This Row],[Klasifikacija]],Tabela_glavno[Klasifikacija],0)),2)</f>
        <v>DA</v>
      </c>
      <c r="E411" t="str">
        <f>INDEX(Tabela_glavno[Odstranjevanje],MATCH(Tabela_kontrola_FAW_aktivne[[#This Row],[Klasifikacija]],Tabela_glavno[Klasifikacija],0))</f>
        <v/>
      </c>
      <c r="F411" s="1" t="str">
        <f>_xlfn.TEXTJOIN(" - ",TRUE,INDEX(Tabela_glavno[Mešanica 19 02 04*],MATCH(Tabela_kontrola_FAW_aktivne[[#This Row],[Klasifikacija]],Tabela_glavno[Klasifikacija],0)),INDEX(Tabela_glavno[Izvoz 19 02 04*],MATCH(Tabela_kontrola_FAW_aktivne[[#This Row],[Klasifikacija]],Tabela_glavno[Klasifikacija],0)))</f>
        <v>NE</v>
      </c>
      <c r="G411" s="1" t="str">
        <f>INDEX(Tabela_glavno[Mešanica 19 02 08*],MATCH(Tabela_kontrola_FAW_aktivne[[#This Row],[Klasifikacija]],Tabela_glavno[Klasifikacija],0))</f>
        <v>NE</v>
      </c>
      <c r="H411" s="1" t="str">
        <f>IFERROR(INDEX(Tabela_FAW_aktivne[Klasifikacija],MATCH(Tabela_kontrola_FAW_aktivne[[#This Row],[Klasifikacija]],Tabela_FAW_aktivne[Klasifikacija],0)),"NE")</f>
        <v>NE</v>
      </c>
    </row>
    <row r="412" spans="1:8" hidden="1" x14ac:dyDescent="0.25">
      <c r="A412" t="s">
        <v>592</v>
      </c>
      <c r="B412" t="str">
        <f>INDEX(Tabela_seznam_klasifikacij[Naziv odpadka],MATCH(Tabela_kontrola_FAW_aktivne[[#This Row],[Klasifikacija]],Tabela_seznam_klasifikacij[Klasifikacijska številka],0))</f>
        <v>Odpadne neuporabljene livarske forme in jedra, ki vsebujejo nevarne snovi</v>
      </c>
      <c r="C412" t="str">
        <f>IFERROR(INDEX(Tabela_FAW[NAZIV2],MATCH(Tabela_kontrola_FAW_aktivne[[#This Row],[Klasifikacija]],Tabela_FAW[Klasifikacija],0)),"NE")</f>
        <v>NE</v>
      </c>
      <c r="D412" t="str">
        <f>LEFT(INDEX(Tabela_glavno[Dovoljen prevzem],MATCH(Tabela_kontrola_FAW_aktivne[[#This Row],[Klasifikacija]],Tabela_glavno[Klasifikacija],0)),2)</f>
        <v>DA</v>
      </c>
      <c r="E412" t="str">
        <f>INDEX(Tabela_glavno[Odstranjevanje],MATCH(Tabela_kontrola_FAW_aktivne[[#This Row],[Klasifikacija]],Tabela_glavno[Klasifikacija],0))</f>
        <v/>
      </c>
      <c r="F412" s="1" t="str">
        <f>_xlfn.TEXTJOIN(" - ",TRUE,INDEX(Tabela_glavno[Mešanica 19 02 04*],MATCH(Tabela_kontrola_FAW_aktivne[[#This Row],[Klasifikacija]],Tabela_glavno[Klasifikacija],0)),INDEX(Tabela_glavno[Izvoz 19 02 04*],MATCH(Tabela_kontrola_FAW_aktivne[[#This Row],[Klasifikacija]],Tabela_glavno[Klasifikacija],0)))</f>
        <v>NE</v>
      </c>
      <c r="G412" s="1" t="str">
        <f>INDEX(Tabela_glavno[Mešanica 19 02 08*],MATCH(Tabela_kontrola_FAW_aktivne[[#This Row],[Klasifikacija]],Tabela_glavno[Klasifikacija],0))</f>
        <v>NE</v>
      </c>
      <c r="H412" s="1" t="str">
        <f>IFERROR(INDEX(Tabela_FAW_aktivne[Klasifikacija],MATCH(Tabela_kontrola_FAW_aktivne[[#This Row],[Klasifikacija]],Tabela_FAW_aktivne[Klasifikacija],0)),"NE")</f>
        <v>NE</v>
      </c>
    </row>
    <row r="413" spans="1:8" hidden="1" x14ac:dyDescent="0.25">
      <c r="A413" t="s">
        <v>593</v>
      </c>
      <c r="B413" t="str">
        <f>INDEX(Tabela_seznam_klasifikacij[Naziv odpadka],MATCH(Tabela_kontrola_FAW_aktivne[[#This Row],[Klasifikacija]],Tabela_seznam_klasifikacij[Klasifikacijska številka],0))</f>
        <v>Odpadne neuporabljene livarske forme in jedra, ki niso navedeni pod 10 09 05</v>
      </c>
      <c r="C413" t="str">
        <f>IFERROR(INDEX(Tabela_FAW[NAZIV2],MATCH(Tabela_kontrola_FAW_aktivne[[#This Row],[Klasifikacija]],Tabela_FAW[Klasifikacija],0)),"NE")</f>
        <v>NE</v>
      </c>
      <c r="D413" t="str">
        <f>LEFT(INDEX(Tabela_glavno[Dovoljen prevzem],MATCH(Tabela_kontrola_FAW_aktivne[[#This Row],[Klasifikacija]],Tabela_glavno[Klasifikacija],0)),2)</f>
        <v>DA</v>
      </c>
      <c r="E413" t="str">
        <f>INDEX(Tabela_glavno[Odstranjevanje],MATCH(Tabela_kontrola_FAW_aktivne[[#This Row],[Klasifikacija]],Tabela_glavno[Klasifikacija],0))</f>
        <v/>
      </c>
      <c r="F413" s="1" t="str">
        <f>_xlfn.TEXTJOIN(" - ",TRUE,INDEX(Tabela_glavno[Mešanica 19 02 04*],MATCH(Tabela_kontrola_FAW_aktivne[[#This Row],[Klasifikacija]],Tabela_glavno[Klasifikacija],0)),INDEX(Tabela_glavno[Izvoz 19 02 04*],MATCH(Tabela_kontrola_FAW_aktivne[[#This Row],[Klasifikacija]],Tabela_glavno[Klasifikacija],0)))</f>
        <v>NE</v>
      </c>
      <c r="G413" s="1" t="str">
        <f>INDEX(Tabela_glavno[Mešanica 19 02 08*],MATCH(Tabela_kontrola_FAW_aktivne[[#This Row],[Klasifikacija]],Tabela_glavno[Klasifikacija],0))</f>
        <v>NE</v>
      </c>
      <c r="H413" s="1" t="str">
        <f>IFERROR(INDEX(Tabela_FAW_aktivne[Klasifikacija],MATCH(Tabela_kontrola_FAW_aktivne[[#This Row],[Klasifikacija]],Tabela_FAW_aktivne[Klasifikacija],0)),"NE")</f>
        <v>NE</v>
      </c>
    </row>
    <row r="414" spans="1:8" hidden="1" x14ac:dyDescent="0.25">
      <c r="A414" t="s">
        <v>594</v>
      </c>
      <c r="B414" t="str">
        <f>INDEX(Tabela_seznam_klasifikacij[Naziv odpadka],MATCH(Tabela_kontrola_FAW_aktivne[[#This Row],[Klasifikacija]],Tabela_seznam_klasifikacij[Klasifikacijska številka],0))</f>
        <v>Odpadne uporabljene livarske forme in jedra, ki vsebujejo nevarne snovi</v>
      </c>
      <c r="C414" t="str">
        <f>IFERROR(INDEX(Tabela_FAW[NAZIV2],MATCH(Tabela_kontrola_FAW_aktivne[[#This Row],[Klasifikacija]],Tabela_FAW[Klasifikacija],0)),"NE")</f>
        <v>NE</v>
      </c>
      <c r="D414" t="str">
        <f>LEFT(INDEX(Tabela_glavno[Dovoljen prevzem],MATCH(Tabela_kontrola_FAW_aktivne[[#This Row],[Klasifikacija]],Tabela_glavno[Klasifikacija],0)),2)</f>
        <v>DA</v>
      </c>
      <c r="E414" t="str">
        <f>INDEX(Tabela_glavno[Odstranjevanje],MATCH(Tabela_kontrola_FAW_aktivne[[#This Row],[Klasifikacija]],Tabela_glavno[Klasifikacija],0))</f>
        <v/>
      </c>
      <c r="F414" s="1" t="str">
        <f>_xlfn.TEXTJOIN(" - ",TRUE,INDEX(Tabela_glavno[Mešanica 19 02 04*],MATCH(Tabela_kontrola_FAW_aktivne[[#This Row],[Klasifikacija]],Tabela_glavno[Klasifikacija],0)),INDEX(Tabela_glavno[Izvoz 19 02 04*],MATCH(Tabela_kontrola_FAW_aktivne[[#This Row],[Klasifikacija]],Tabela_glavno[Klasifikacija],0)))</f>
        <v>NE</v>
      </c>
      <c r="G414" s="1" t="str">
        <f>INDEX(Tabela_glavno[Mešanica 19 02 08*],MATCH(Tabela_kontrola_FAW_aktivne[[#This Row],[Klasifikacija]],Tabela_glavno[Klasifikacija],0))</f>
        <v>NE</v>
      </c>
      <c r="H414" s="1" t="str">
        <f>IFERROR(INDEX(Tabela_FAW_aktivne[Klasifikacija],MATCH(Tabela_kontrola_FAW_aktivne[[#This Row],[Klasifikacija]],Tabela_FAW_aktivne[Klasifikacija],0)),"NE")</f>
        <v>NE</v>
      </c>
    </row>
    <row r="415" spans="1:8" hidden="1" x14ac:dyDescent="0.25">
      <c r="A415" t="s">
        <v>595</v>
      </c>
      <c r="B415" t="str">
        <f>INDEX(Tabela_seznam_klasifikacij[Naziv odpadka],MATCH(Tabela_kontrola_FAW_aktivne[[#This Row],[Klasifikacija]],Tabela_seznam_klasifikacij[Klasifikacijska številka],0))</f>
        <v>Odpadne uporabljene livarske forme in jedra, ki niso navedeni pod 10 09 07</v>
      </c>
      <c r="C415" t="str">
        <f>IFERROR(INDEX(Tabela_FAW[NAZIV2],MATCH(Tabela_kontrola_FAW_aktivne[[#This Row],[Klasifikacija]],Tabela_FAW[Klasifikacija],0)),"NE")</f>
        <v>NE</v>
      </c>
      <c r="D415" t="str">
        <f>LEFT(INDEX(Tabela_glavno[Dovoljen prevzem],MATCH(Tabela_kontrola_FAW_aktivne[[#This Row],[Klasifikacija]],Tabela_glavno[Klasifikacija],0)),2)</f>
        <v>DA</v>
      </c>
      <c r="E415" t="str">
        <f>INDEX(Tabela_glavno[Odstranjevanje],MATCH(Tabela_kontrola_FAW_aktivne[[#This Row],[Klasifikacija]],Tabela_glavno[Klasifikacija],0))</f>
        <v/>
      </c>
      <c r="F415" s="1" t="str">
        <f>_xlfn.TEXTJOIN(" - ",TRUE,INDEX(Tabela_glavno[Mešanica 19 02 04*],MATCH(Tabela_kontrola_FAW_aktivne[[#This Row],[Klasifikacija]],Tabela_glavno[Klasifikacija],0)),INDEX(Tabela_glavno[Izvoz 19 02 04*],MATCH(Tabela_kontrola_FAW_aktivne[[#This Row],[Klasifikacija]],Tabela_glavno[Klasifikacija],0)))</f>
        <v>NE</v>
      </c>
      <c r="G415" s="1" t="str">
        <f>INDEX(Tabela_glavno[Mešanica 19 02 08*],MATCH(Tabela_kontrola_FAW_aktivne[[#This Row],[Klasifikacija]],Tabela_glavno[Klasifikacija],0))</f>
        <v>NE</v>
      </c>
      <c r="H415" s="1" t="str">
        <f>IFERROR(INDEX(Tabela_FAW_aktivne[Klasifikacija],MATCH(Tabela_kontrola_FAW_aktivne[[#This Row],[Klasifikacija]],Tabela_FAW_aktivne[Klasifikacija],0)),"NE")</f>
        <v>NE</v>
      </c>
    </row>
    <row r="416" spans="1:8" hidden="1" x14ac:dyDescent="0.25">
      <c r="A416" t="s">
        <v>596</v>
      </c>
      <c r="B416" t="str">
        <f>INDEX(Tabela_seznam_klasifikacij[Naziv odpadka],MATCH(Tabela_kontrola_FAW_aktivne[[#This Row],[Klasifikacija]],Tabela_seznam_klasifikacij[Klasifikacijska številka],0))</f>
        <v>Prah iz čiščenja odpadnih plinov, ki vsebuje nevarne snovi</v>
      </c>
      <c r="C416">
        <f>IFERROR(INDEX(Tabela_FAW[NAZIV2],MATCH(Tabela_kontrola_FAW_aktivne[[#This Row],[Klasifikacija]],Tabela_FAW[Klasifikacija],0)),"NE")</f>
        <v>0</v>
      </c>
      <c r="D416" t="str">
        <f>LEFT(INDEX(Tabela_glavno[Dovoljen prevzem],MATCH(Tabela_kontrola_FAW_aktivne[[#This Row],[Klasifikacija]],Tabela_glavno[Klasifikacija],0)),2)</f>
        <v>DA</v>
      </c>
      <c r="E416" t="str">
        <f>INDEX(Tabela_glavno[Odstranjevanje],MATCH(Tabela_kontrola_FAW_aktivne[[#This Row],[Klasifikacija]],Tabela_glavno[Klasifikacija],0))</f>
        <v/>
      </c>
      <c r="F416" s="1" t="str">
        <f>_xlfn.TEXTJOIN(" - ",TRUE,INDEX(Tabela_glavno[Mešanica 19 02 04*],MATCH(Tabela_kontrola_FAW_aktivne[[#This Row],[Klasifikacija]],Tabela_glavno[Klasifikacija],0)),INDEX(Tabela_glavno[Izvoz 19 02 04*],MATCH(Tabela_kontrola_FAW_aktivne[[#This Row],[Klasifikacija]],Tabela_glavno[Klasifikacija],0)))</f>
        <v>NE</v>
      </c>
      <c r="G416" s="1" t="str">
        <f>INDEX(Tabela_glavno[Mešanica 19 02 08*],MATCH(Tabela_kontrola_FAW_aktivne[[#This Row],[Klasifikacija]],Tabela_glavno[Klasifikacija],0))</f>
        <v>NE</v>
      </c>
      <c r="H416" s="1" t="str">
        <f>IFERROR(INDEX(Tabela_FAW_aktivne[Klasifikacija],MATCH(Tabela_kontrola_FAW_aktivne[[#This Row],[Klasifikacija]],Tabela_FAW_aktivne[Klasifikacija],0)),"NE")</f>
        <v>NE</v>
      </c>
    </row>
    <row r="417" spans="1:8" hidden="1" x14ac:dyDescent="0.25">
      <c r="A417" t="s">
        <v>597</v>
      </c>
      <c r="B417" t="str">
        <f>INDEX(Tabela_seznam_klasifikacij[Naziv odpadka],MATCH(Tabela_kontrola_FAW_aktivne[[#This Row],[Klasifikacija]],Tabela_seznam_klasifikacij[Klasifikacijska številka],0))</f>
        <v>Prah iz čiščenja odpadnih plinov, ki ni naveden pod 10 09 09</v>
      </c>
      <c r="C417" t="str">
        <f>IFERROR(INDEX(Tabela_FAW[NAZIV2],MATCH(Tabela_kontrola_FAW_aktivne[[#This Row],[Klasifikacija]],Tabela_FAW[Klasifikacija],0)),"NE")</f>
        <v>NE</v>
      </c>
      <c r="D417" t="str">
        <f>LEFT(INDEX(Tabela_glavno[Dovoljen prevzem],MATCH(Tabela_kontrola_FAW_aktivne[[#This Row],[Klasifikacija]],Tabela_glavno[Klasifikacija],0)),2)</f>
        <v>DA</v>
      </c>
      <c r="E417" t="str">
        <f>INDEX(Tabela_glavno[Odstranjevanje],MATCH(Tabela_kontrola_FAW_aktivne[[#This Row],[Klasifikacija]],Tabela_glavno[Klasifikacija],0))</f>
        <v/>
      </c>
      <c r="F417" s="1" t="str">
        <f>_xlfn.TEXTJOIN(" - ",TRUE,INDEX(Tabela_glavno[Mešanica 19 02 04*],MATCH(Tabela_kontrola_FAW_aktivne[[#This Row],[Klasifikacija]],Tabela_glavno[Klasifikacija],0)),INDEX(Tabela_glavno[Izvoz 19 02 04*],MATCH(Tabela_kontrola_FAW_aktivne[[#This Row],[Klasifikacija]],Tabela_glavno[Klasifikacija],0)))</f>
        <v>NE</v>
      </c>
      <c r="G417" s="1" t="str">
        <f>INDEX(Tabela_glavno[Mešanica 19 02 08*],MATCH(Tabela_kontrola_FAW_aktivne[[#This Row],[Klasifikacija]],Tabela_glavno[Klasifikacija],0))</f>
        <v>NE</v>
      </c>
      <c r="H417" s="1" t="str">
        <f>IFERROR(INDEX(Tabela_FAW_aktivne[Klasifikacija],MATCH(Tabela_kontrola_FAW_aktivne[[#This Row],[Klasifikacija]],Tabela_FAW_aktivne[Klasifikacija],0)),"NE")</f>
        <v>NE</v>
      </c>
    </row>
    <row r="418" spans="1:8" hidden="1" x14ac:dyDescent="0.25">
      <c r="A418" t="s">
        <v>598</v>
      </c>
      <c r="B418" t="str">
        <f>INDEX(Tabela_seznam_klasifikacij[Naziv odpadka],MATCH(Tabela_kontrola_FAW_aktivne[[#This Row],[Klasifikacija]],Tabela_seznam_klasifikacij[Klasifikacijska številka],0))</f>
        <v>Drugi delci, ki vsebujejo nevarne snovi</v>
      </c>
      <c r="C418" t="str">
        <f>IFERROR(INDEX(Tabela_FAW[NAZIV2],MATCH(Tabela_kontrola_FAW_aktivne[[#This Row],[Klasifikacija]],Tabela_FAW[Klasifikacija],0)),"NE")</f>
        <v>NE</v>
      </c>
      <c r="D418" t="str">
        <f>LEFT(INDEX(Tabela_glavno[Dovoljen prevzem],MATCH(Tabela_kontrola_FAW_aktivne[[#This Row],[Klasifikacija]],Tabela_glavno[Klasifikacija],0)),2)</f>
        <v>DA</v>
      </c>
      <c r="E418" t="str">
        <f>INDEX(Tabela_glavno[Odstranjevanje],MATCH(Tabela_kontrola_FAW_aktivne[[#This Row],[Klasifikacija]],Tabela_glavno[Klasifikacija],0))</f>
        <v/>
      </c>
      <c r="F418" s="1" t="str">
        <f>_xlfn.TEXTJOIN(" - ",TRUE,INDEX(Tabela_glavno[Mešanica 19 02 04*],MATCH(Tabela_kontrola_FAW_aktivne[[#This Row],[Klasifikacija]],Tabela_glavno[Klasifikacija],0)),INDEX(Tabela_glavno[Izvoz 19 02 04*],MATCH(Tabela_kontrola_FAW_aktivne[[#This Row],[Klasifikacija]],Tabela_glavno[Klasifikacija],0)))</f>
        <v>NE</v>
      </c>
      <c r="G418" s="1" t="str">
        <f>INDEX(Tabela_glavno[Mešanica 19 02 08*],MATCH(Tabela_kontrola_FAW_aktivne[[#This Row],[Klasifikacija]],Tabela_glavno[Klasifikacija],0))</f>
        <v>NE</v>
      </c>
      <c r="H418" s="1" t="str">
        <f>IFERROR(INDEX(Tabela_FAW_aktivne[Klasifikacija],MATCH(Tabela_kontrola_FAW_aktivne[[#This Row],[Klasifikacija]],Tabela_FAW_aktivne[Klasifikacija],0)),"NE")</f>
        <v>NE</v>
      </c>
    </row>
    <row r="419" spans="1:8" hidden="1" x14ac:dyDescent="0.25">
      <c r="A419" t="s">
        <v>599</v>
      </c>
      <c r="B419" t="str">
        <f>INDEX(Tabela_seznam_klasifikacij[Naziv odpadka],MATCH(Tabela_kontrola_FAW_aktivne[[#This Row],[Klasifikacija]],Tabela_seznam_klasifikacij[Klasifikacijska številka],0))</f>
        <v>Drugi delci, ki niso navedeni pod 10 09 11</v>
      </c>
      <c r="C419" t="str">
        <f>IFERROR(INDEX(Tabela_FAW[NAZIV2],MATCH(Tabela_kontrola_FAW_aktivne[[#This Row],[Klasifikacija]],Tabela_FAW[Klasifikacija],0)),"NE")</f>
        <v>NE</v>
      </c>
      <c r="D419" t="str">
        <f>LEFT(INDEX(Tabela_glavno[Dovoljen prevzem],MATCH(Tabela_kontrola_FAW_aktivne[[#This Row],[Klasifikacija]],Tabela_glavno[Klasifikacija],0)),2)</f>
        <v>DA</v>
      </c>
      <c r="E419" t="str">
        <f>INDEX(Tabela_glavno[Odstranjevanje],MATCH(Tabela_kontrola_FAW_aktivne[[#This Row],[Klasifikacija]],Tabela_glavno[Klasifikacija],0))</f>
        <v/>
      </c>
      <c r="F419" s="1" t="str">
        <f>_xlfn.TEXTJOIN(" - ",TRUE,INDEX(Tabela_glavno[Mešanica 19 02 04*],MATCH(Tabela_kontrola_FAW_aktivne[[#This Row],[Klasifikacija]],Tabela_glavno[Klasifikacija],0)),INDEX(Tabela_glavno[Izvoz 19 02 04*],MATCH(Tabela_kontrola_FAW_aktivne[[#This Row],[Klasifikacija]],Tabela_glavno[Klasifikacija],0)))</f>
        <v>NE</v>
      </c>
      <c r="G419" s="1" t="str">
        <f>INDEX(Tabela_glavno[Mešanica 19 02 08*],MATCH(Tabela_kontrola_FAW_aktivne[[#This Row],[Klasifikacija]],Tabela_glavno[Klasifikacija],0))</f>
        <v>NE</v>
      </c>
      <c r="H419" s="1" t="str">
        <f>IFERROR(INDEX(Tabela_FAW_aktivne[Klasifikacija],MATCH(Tabela_kontrola_FAW_aktivne[[#This Row],[Klasifikacija]],Tabela_FAW_aktivne[Klasifikacija],0)),"NE")</f>
        <v>NE</v>
      </c>
    </row>
    <row r="420" spans="1:8" hidden="1" x14ac:dyDescent="0.25">
      <c r="A420" t="s">
        <v>600</v>
      </c>
      <c r="B420" t="str">
        <f>INDEX(Tabela_seznam_klasifikacij[Naziv odpadka],MATCH(Tabela_kontrola_FAW_aktivne[[#This Row],[Klasifikacija]],Tabela_seznam_klasifikacij[Klasifikacijska številka],0))</f>
        <v>Odpadna veziva, ki vsebujejo nevarne snovi</v>
      </c>
      <c r="C420">
        <f>IFERROR(INDEX(Tabela_FAW[NAZIV2],MATCH(Tabela_kontrola_FAW_aktivne[[#This Row],[Klasifikacija]],Tabela_FAW[Klasifikacija],0)),"NE")</f>
        <v>0</v>
      </c>
      <c r="D420" t="str">
        <f>LEFT(INDEX(Tabela_glavno[Dovoljen prevzem],MATCH(Tabela_kontrola_FAW_aktivne[[#This Row],[Klasifikacija]],Tabela_glavno[Klasifikacija],0)),2)</f>
        <v>DA</v>
      </c>
      <c r="E420" t="str">
        <f>INDEX(Tabela_glavno[Odstranjevanje],MATCH(Tabela_kontrola_FAW_aktivne[[#This Row],[Klasifikacija]],Tabela_glavno[Klasifikacija],0))</f>
        <v/>
      </c>
      <c r="F420" s="1" t="str">
        <f>_xlfn.TEXTJOIN(" - ",TRUE,INDEX(Tabela_glavno[Mešanica 19 02 04*],MATCH(Tabela_kontrola_FAW_aktivne[[#This Row],[Klasifikacija]],Tabela_glavno[Klasifikacija],0)),INDEX(Tabela_glavno[Izvoz 19 02 04*],MATCH(Tabela_kontrola_FAW_aktivne[[#This Row],[Klasifikacija]],Tabela_glavno[Klasifikacija],0)))</f>
        <v>NE</v>
      </c>
      <c r="G420" s="1" t="str">
        <f>INDEX(Tabela_glavno[Mešanica 19 02 08*],MATCH(Tabela_kontrola_FAW_aktivne[[#This Row],[Klasifikacija]],Tabela_glavno[Klasifikacija],0))</f>
        <v>NE</v>
      </c>
      <c r="H420" s="1" t="str">
        <f>IFERROR(INDEX(Tabela_FAW_aktivne[Klasifikacija],MATCH(Tabela_kontrola_FAW_aktivne[[#This Row],[Klasifikacija]],Tabela_FAW_aktivne[Klasifikacija],0)),"NE")</f>
        <v>NE</v>
      </c>
    </row>
    <row r="421" spans="1:8" hidden="1" x14ac:dyDescent="0.25">
      <c r="A421" t="s">
        <v>601</v>
      </c>
      <c r="B421" t="str">
        <f>INDEX(Tabela_seznam_klasifikacij[Naziv odpadka],MATCH(Tabela_kontrola_FAW_aktivne[[#This Row],[Klasifikacija]],Tabela_seznam_klasifikacij[Klasifikacijska številka],0))</f>
        <v>Odpadna veziva, ki niso navedena pod 10 09 13</v>
      </c>
      <c r="C421" t="str">
        <f>IFERROR(INDEX(Tabela_FAW[NAZIV2],MATCH(Tabela_kontrola_FAW_aktivne[[#This Row],[Klasifikacija]],Tabela_FAW[Klasifikacija],0)),"NE")</f>
        <v>NE</v>
      </c>
      <c r="D421" t="str">
        <f>LEFT(INDEX(Tabela_glavno[Dovoljen prevzem],MATCH(Tabela_kontrola_FAW_aktivne[[#This Row],[Klasifikacija]],Tabela_glavno[Klasifikacija],0)),2)</f>
        <v>DA</v>
      </c>
      <c r="E421" t="str">
        <f>INDEX(Tabela_glavno[Odstranjevanje],MATCH(Tabela_kontrola_FAW_aktivne[[#This Row],[Klasifikacija]],Tabela_glavno[Klasifikacija],0))</f>
        <v/>
      </c>
      <c r="F421" s="1" t="str">
        <f>_xlfn.TEXTJOIN(" - ",TRUE,INDEX(Tabela_glavno[Mešanica 19 02 04*],MATCH(Tabela_kontrola_FAW_aktivne[[#This Row],[Klasifikacija]],Tabela_glavno[Klasifikacija],0)),INDEX(Tabela_glavno[Izvoz 19 02 04*],MATCH(Tabela_kontrola_FAW_aktivne[[#This Row],[Klasifikacija]],Tabela_glavno[Klasifikacija],0)))</f>
        <v>NE</v>
      </c>
      <c r="G421" s="1" t="str">
        <f>INDEX(Tabela_glavno[Mešanica 19 02 08*],MATCH(Tabela_kontrola_FAW_aktivne[[#This Row],[Klasifikacija]],Tabela_glavno[Klasifikacija],0))</f>
        <v>NE</v>
      </c>
      <c r="H421" s="1" t="str">
        <f>IFERROR(INDEX(Tabela_FAW_aktivne[Klasifikacija],MATCH(Tabela_kontrola_FAW_aktivne[[#This Row],[Klasifikacija]],Tabela_FAW_aktivne[Klasifikacija],0)),"NE")</f>
        <v>NE</v>
      </c>
    </row>
    <row r="422" spans="1:8" hidden="1" x14ac:dyDescent="0.25">
      <c r="A422" t="s">
        <v>602</v>
      </c>
      <c r="B422" t="str">
        <f>INDEX(Tabela_seznam_klasifikacij[Naziv odpadka],MATCH(Tabela_kontrola_FAW_aktivne[[#This Row],[Klasifikacija]],Tabela_seznam_klasifikacij[Klasifikacijska številka],0))</f>
        <v>Odpadna sredstva za lociranje razpok, ki vsebujejo nevarne snovi</v>
      </c>
      <c r="C422" t="str">
        <f>IFERROR(INDEX(Tabela_FAW[NAZIV2],MATCH(Tabela_kontrola_FAW_aktivne[[#This Row],[Klasifikacija]],Tabela_FAW[Klasifikacija],0)),"NE")</f>
        <v>NE</v>
      </c>
      <c r="D422" t="str">
        <f>LEFT(INDEX(Tabela_glavno[Dovoljen prevzem],MATCH(Tabela_kontrola_FAW_aktivne[[#This Row],[Klasifikacija]],Tabela_glavno[Klasifikacija],0)),2)</f>
        <v>DA</v>
      </c>
      <c r="E422" t="str">
        <f>INDEX(Tabela_glavno[Odstranjevanje],MATCH(Tabela_kontrola_FAW_aktivne[[#This Row],[Klasifikacija]],Tabela_glavno[Klasifikacija],0))</f>
        <v/>
      </c>
      <c r="F422" s="1" t="str">
        <f>_xlfn.TEXTJOIN(" - ",TRUE,INDEX(Tabela_glavno[Mešanica 19 02 04*],MATCH(Tabela_kontrola_FAW_aktivne[[#This Row],[Klasifikacija]],Tabela_glavno[Klasifikacija],0)),INDEX(Tabela_glavno[Izvoz 19 02 04*],MATCH(Tabela_kontrola_FAW_aktivne[[#This Row],[Klasifikacija]],Tabela_glavno[Klasifikacija],0)))</f>
        <v>NE</v>
      </c>
      <c r="G422" s="1" t="str">
        <f>INDEX(Tabela_glavno[Mešanica 19 02 08*],MATCH(Tabela_kontrola_FAW_aktivne[[#This Row],[Klasifikacija]],Tabela_glavno[Klasifikacija],0))</f>
        <v>NE</v>
      </c>
      <c r="H422" s="1" t="str">
        <f>IFERROR(INDEX(Tabela_FAW_aktivne[Klasifikacija],MATCH(Tabela_kontrola_FAW_aktivne[[#This Row],[Klasifikacija]],Tabela_FAW_aktivne[Klasifikacija],0)),"NE")</f>
        <v>NE</v>
      </c>
    </row>
    <row r="423" spans="1:8" hidden="1" x14ac:dyDescent="0.25">
      <c r="A423" t="s">
        <v>603</v>
      </c>
      <c r="B423" t="str">
        <f>INDEX(Tabela_seznam_klasifikacij[Naziv odpadka],MATCH(Tabela_kontrola_FAW_aktivne[[#This Row],[Klasifikacija]],Tabela_seznam_klasifikacij[Klasifikacijska številka],0))</f>
        <v>Odpadna sredstva za lociranje razpok, ki niso navedena pod 10 09 15</v>
      </c>
      <c r="C423" t="str">
        <f>IFERROR(INDEX(Tabela_FAW[NAZIV2],MATCH(Tabela_kontrola_FAW_aktivne[[#This Row],[Klasifikacija]],Tabela_FAW[Klasifikacija],0)),"NE")</f>
        <v>NE</v>
      </c>
      <c r="D423" t="str">
        <f>LEFT(INDEX(Tabela_glavno[Dovoljen prevzem],MATCH(Tabela_kontrola_FAW_aktivne[[#This Row],[Klasifikacija]],Tabela_glavno[Klasifikacija],0)),2)</f>
        <v>DA</v>
      </c>
      <c r="E423" t="str">
        <f>INDEX(Tabela_glavno[Odstranjevanje],MATCH(Tabela_kontrola_FAW_aktivne[[#This Row],[Klasifikacija]],Tabela_glavno[Klasifikacija],0))</f>
        <v/>
      </c>
      <c r="F423" s="1" t="str">
        <f>_xlfn.TEXTJOIN(" - ",TRUE,INDEX(Tabela_glavno[Mešanica 19 02 04*],MATCH(Tabela_kontrola_FAW_aktivne[[#This Row],[Klasifikacija]],Tabela_glavno[Klasifikacija],0)),INDEX(Tabela_glavno[Izvoz 19 02 04*],MATCH(Tabela_kontrola_FAW_aktivne[[#This Row],[Klasifikacija]],Tabela_glavno[Klasifikacija],0)))</f>
        <v>NE</v>
      </c>
      <c r="G423" s="1" t="str">
        <f>INDEX(Tabela_glavno[Mešanica 19 02 08*],MATCH(Tabela_kontrola_FAW_aktivne[[#This Row],[Klasifikacija]],Tabela_glavno[Klasifikacija],0))</f>
        <v>NE</v>
      </c>
      <c r="H423" s="1" t="str">
        <f>IFERROR(INDEX(Tabela_FAW_aktivne[Klasifikacija],MATCH(Tabela_kontrola_FAW_aktivne[[#This Row],[Klasifikacija]],Tabela_FAW_aktivne[Klasifikacija],0)),"NE")</f>
        <v>NE</v>
      </c>
    </row>
    <row r="424" spans="1:8" hidden="1" x14ac:dyDescent="0.25">
      <c r="A424" t="s">
        <v>604</v>
      </c>
      <c r="B424" t="str">
        <f>INDEX(Tabela_seznam_klasifikacij[Naziv odpadka],MATCH(Tabela_kontrola_FAW_aktivne[[#This Row],[Klasifikacija]],Tabela_seznam_klasifikacij[Klasifikacijska številka],0))</f>
        <v>Drugi tovrstni odpadki</v>
      </c>
      <c r="C424" t="str">
        <f>IFERROR(INDEX(Tabela_FAW[NAZIV2],MATCH(Tabela_kontrola_FAW_aktivne[[#This Row],[Klasifikacija]],Tabela_FAW[Klasifikacija],0)),"NE")</f>
        <v>NE</v>
      </c>
      <c r="D424" t="str">
        <f>LEFT(INDEX(Tabela_glavno[Dovoljen prevzem],MATCH(Tabela_kontrola_FAW_aktivne[[#This Row],[Klasifikacija]],Tabela_glavno[Klasifikacija],0)),2)</f>
        <v>DA</v>
      </c>
      <c r="E424" t="str">
        <f>INDEX(Tabela_glavno[Odstranjevanje],MATCH(Tabela_kontrola_FAW_aktivne[[#This Row],[Klasifikacija]],Tabela_glavno[Klasifikacija],0))</f>
        <v/>
      </c>
      <c r="F424" s="1" t="str">
        <f>_xlfn.TEXTJOIN(" - ",TRUE,INDEX(Tabela_glavno[Mešanica 19 02 04*],MATCH(Tabela_kontrola_FAW_aktivne[[#This Row],[Klasifikacija]],Tabela_glavno[Klasifikacija],0)),INDEX(Tabela_glavno[Izvoz 19 02 04*],MATCH(Tabela_kontrola_FAW_aktivne[[#This Row],[Klasifikacija]],Tabela_glavno[Klasifikacija],0)))</f>
        <v>NE</v>
      </c>
      <c r="G424" s="1" t="str">
        <f>INDEX(Tabela_glavno[Mešanica 19 02 08*],MATCH(Tabela_kontrola_FAW_aktivne[[#This Row],[Klasifikacija]],Tabela_glavno[Klasifikacija],0))</f>
        <v>NE</v>
      </c>
      <c r="H424" s="1" t="str">
        <f>IFERROR(INDEX(Tabela_FAW_aktivne[Klasifikacija],MATCH(Tabela_kontrola_FAW_aktivne[[#This Row],[Klasifikacija]],Tabela_FAW_aktivne[Klasifikacija],0)),"NE")</f>
        <v>NE</v>
      </c>
    </row>
    <row r="425" spans="1:8" hidden="1" x14ac:dyDescent="0.25">
      <c r="A425" t="s">
        <v>605</v>
      </c>
      <c r="B425" t="str">
        <f>INDEX(Tabela_seznam_klasifikacij[Naziv odpadka],MATCH(Tabela_kontrola_FAW_aktivne[[#This Row],[Klasifikacija]],Tabela_seznam_klasifikacij[Klasifikacijska številka],0))</f>
        <v>Žlindra iz peči</v>
      </c>
      <c r="C425" t="str">
        <f>IFERROR(INDEX(Tabela_FAW[NAZIV2],MATCH(Tabela_kontrola_FAW_aktivne[[#This Row],[Klasifikacija]],Tabela_FAW[Klasifikacija],0)),"NE")</f>
        <v>NE</v>
      </c>
      <c r="D425" t="str">
        <f>LEFT(INDEX(Tabela_glavno[Dovoljen prevzem],MATCH(Tabela_kontrola_FAW_aktivne[[#This Row],[Klasifikacija]],Tabela_glavno[Klasifikacija],0)),2)</f>
        <v>DA</v>
      </c>
      <c r="E425" t="str">
        <f>INDEX(Tabela_glavno[Odstranjevanje],MATCH(Tabela_kontrola_FAW_aktivne[[#This Row],[Klasifikacija]],Tabela_glavno[Klasifikacija],0))</f>
        <v/>
      </c>
      <c r="F425" s="1" t="str">
        <f>_xlfn.TEXTJOIN(" - ",TRUE,INDEX(Tabela_glavno[Mešanica 19 02 04*],MATCH(Tabela_kontrola_FAW_aktivne[[#This Row],[Klasifikacija]],Tabela_glavno[Klasifikacija],0)),INDEX(Tabela_glavno[Izvoz 19 02 04*],MATCH(Tabela_kontrola_FAW_aktivne[[#This Row],[Klasifikacija]],Tabela_glavno[Klasifikacija],0)))</f>
        <v>NE</v>
      </c>
      <c r="G425" s="1" t="str">
        <f>INDEX(Tabela_glavno[Mešanica 19 02 08*],MATCH(Tabela_kontrola_FAW_aktivne[[#This Row],[Klasifikacija]],Tabela_glavno[Klasifikacija],0))</f>
        <v>NE</v>
      </c>
      <c r="H425" s="1" t="str">
        <f>IFERROR(INDEX(Tabela_FAW_aktivne[Klasifikacija],MATCH(Tabela_kontrola_FAW_aktivne[[#This Row],[Klasifikacija]],Tabela_FAW_aktivne[Klasifikacija],0)),"NE")</f>
        <v>NE</v>
      </c>
    </row>
    <row r="426" spans="1:8" hidden="1" x14ac:dyDescent="0.25">
      <c r="A426" t="s">
        <v>606</v>
      </c>
      <c r="B426" t="str">
        <f>INDEX(Tabela_seznam_klasifikacij[Naziv odpadka],MATCH(Tabela_kontrola_FAW_aktivne[[#This Row],[Klasifikacija]],Tabela_seznam_klasifikacij[Klasifikacijska številka],0))</f>
        <v>Odpadne neuporabljene livarske forme in jedra, ki vsebujejo nevarne snovi</v>
      </c>
      <c r="C426" t="str">
        <f>IFERROR(INDEX(Tabela_FAW[NAZIV2],MATCH(Tabela_kontrola_FAW_aktivne[[#This Row],[Klasifikacija]],Tabela_FAW[Klasifikacija],0)),"NE")</f>
        <v>NE</v>
      </c>
      <c r="D426" t="str">
        <f>LEFT(INDEX(Tabela_glavno[Dovoljen prevzem],MATCH(Tabela_kontrola_FAW_aktivne[[#This Row],[Klasifikacija]],Tabela_glavno[Klasifikacija],0)),2)</f>
        <v>DA</v>
      </c>
      <c r="E426" t="str">
        <f>INDEX(Tabela_glavno[Odstranjevanje],MATCH(Tabela_kontrola_FAW_aktivne[[#This Row],[Klasifikacija]],Tabela_glavno[Klasifikacija],0))</f>
        <v/>
      </c>
      <c r="F426" s="1" t="str">
        <f>_xlfn.TEXTJOIN(" - ",TRUE,INDEX(Tabela_glavno[Mešanica 19 02 04*],MATCH(Tabela_kontrola_FAW_aktivne[[#This Row],[Klasifikacija]],Tabela_glavno[Klasifikacija],0)),INDEX(Tabela_glavno[Izvoz 19 02 04*],MATCH(Tabela_kontrola_FAW_aktivne[[#This Row],[Klasifikacija]],Tabela_glavno[Klasifikacija],0)))</f>
        <v>NE</v>
      </c>
      <c r="G426" s="1" t="str">
        <f>INDEX(Tabela_glavno[Mešanica 19 02 08*],MATCH(Tabela_kontrola_FAW_aktivne[[#This Row],[Klasifikacija]],Tabela_glavno[Klasifikacija],0))</f>
        <v>NE</v>
      </c>
      <c r="H426" s="1" t="str">
        <f>IFERROR(INDEX(Tabela_FAW_aktivne[Klasifikacija],MATCH(Tabela_kontrola_FAW_aktivne[[#This Row],[Klasifikacija]],Tabela_FAW_aktivne[Klasifikacija],0)),"NE")</f>
        <v>NE</v>
      </c>
    </row>
    <row r="427" spans="1:8" hidden="1" x14ac:dyDescent="0.25">
      <c r="A427" t="s">
        <v>607</v>
      </c>
      <c r="B427" t="str">
        <f>INDEX(Tabela_seznam_klasifikacij[Naziv odpadka],MATCH(Tabela_kontrola_FAW_aktivne[[#This Row],[Klasifikacija]],Tabela_seznam_klasifikacij[Klasifikacijska številka],0))</f>
        <v>Odpadne neuporabljene livarske forme in jedra, ki niso navedeni pod 10 10 05</v>
      </c>
      <c r="C427" t="str">
        <f>IFERROR(INDEX(Tabela_FAW[NAZIV2],MATCH(Tabela_kontrola_FAW_aktivne[[#This Row],[Klasifikacija]],Tabela_FAW[Klasifikacija],0)),"NE")</f>
        <v>NE</v>
      </c>
      <c r="D427" t="str">
        <f>LEFT(INDEX(Tabela_glavno[Dovoljen prevzem],MATCH(Tabela_kontrola_FAW_aktivne[[#This Row],[Klasifikacija]],Tabela_glavno[Klasifikacija],0)),2)</f>
        <v>DA</v>
      </c>
      <c r="E427" t="str">
        <f>INDEX(Tabela_glavno[Odstranjevanje],MATCH(Tabela_kontrola_FAW_aktivne[[#This Row],[Klasifikacija]],Tabela_glavno[Klasifikacija],0))</f>
        <v/>
      </c>
      <c r="F427" s="1" t="str">
        <f>_xlfn.TEXTJOIN(" - ",TRUE,INDEX(Tabela_glavno[Mešanica 19 02 04*],MATCH(Tabela_kontrola_FAW_aktivne[[#This Row],[Klasifikacija]],Tabela_glavno[Klasifikacija],0)),INDEX(Tabela_glavno[Izvoz 19 02 04*],MATCH(Tabela_kontrola_FAW_aktivne[[#This Row],[Klasifikacija]],Tabela_glavno[Klasifikacija],0)))</f>
        <v>NE</v>
      </c>
      <c r="G427" s="1" t="str">
        <f>INDEX(Tabela_glavno[Mešanica 19 02 08*],MATCH(Tabela_kontrola_FAW_aktivne[[#This Row],[Klasifikacija]],Tabela_glavno[Klasifikacija],0))</f>
        <v>NE</v>
      </c>
      <c r="H427" s="1" t="str">
        <f>IFERROR(INDEX(Tabela_FAW_aktivne[Klasifikacija],MATCH(Tabela_kontrola_FAW_aktivne[[#This Row],[Klasifikacija]],Tabela_FAW_aktivne[Klasifikacija],0)),"NE")</f>
        <v>NE</v>
      </c>
    </row>
    <row r="428" spans="1:8" hidden="1" x14ac:dyDescent="0.25">
      <c r="A428" t="s">
        <v>608</v>
      </c>
      <c r="B428" t="str">
        <f>INDEX(Tabela_seznam_klasifikacij[Naziv odpadka],MATCH(Tabela_kontrola_FAW_aktivne[[#This Row],[Klasifikacija]],Tabela_seznam_klasifikacij[Klasifikacijska številka],0))</f>
        <v>Odpadne uporabljene livarske forme in jedra, ki vsebujejo nevarne snovi</v>
      </c>
      <c r="C428" t="str">
        <f>IFERROR(INDEX(Tabela_FAW[NAZIV2],MATCH(Tabela_kontrola_FAW_aktivne[[#This Row],[Klasifikacija]],Tabela_FAW[Klasifikacija],0)),"NE")</f>
        <v>NE</v>
      </c>
      <c r="D428" t="str">
        <f>LEFT(INDEX(Tabela_glavno[Dovoljen prevzem],MATCH(Tabela_kontrola_FAW_aktivne[[#This Row],[Klasifikacija]],Tabela_glavno[Klasifikacija],0)),2)</f>
        <v>DA</v>
      </c>
      <c r="E428" t="str">
        <f>INDEX(Tabela_glavno[Odstranjevanje],MATCH(Tabela_kontrola_FAW_aktivne[[#This Row],[Klasifikacija]],Tabela_glavno[Klasifikacija],0))</f>
        <v/>
      </c>
      <c r="F428" s="1" t="str">
        <f>_xlfn.TEXTJOIN(" - ",TRUE,INDEX(Tabela_glavno[Mešanica 19 02 04*],MATCH(Tabela_kontrola_FAW_aktivne[[#This Row],[Klasifikacija]],Tabela_glavno[Klasifikacija],0)),INDEX(Tabela_glavno[Izvoz 19 02 04*],MATCH(Tabela_kontrola_FAW_aktivne[[#This Row],[Klasifikacija]],Tabela_glavno[Klasifikacija],0)))</f>
        <v>NE</v>
      </c>
      <c r="G428" s="1" t="str">
        <f>INDEX(Tabela_glavno[Mešanica 19 02 08*],MATCH(Tabela_kontrola_FAW_aktivne[[#This Row],[Klasifikacija]],Tabela_glavno[Klasifikacija],0))</f>
        <v>NE</v>
      </c>
      <c r="H428" s="1" t="str">
        <f>IFERROR(INDEX(Tabela_FAW_aktivne[Klasifikacija],MATCH(Tabela_kontrola_FAW_aktivne[[#This Row],[Klasifikacija]],Tabela_FAW_aktivne[Klasifikacija],0)),"NE")</f>
        <v>NE</v>
      </c>
    </row>
    <row r="429" spans="1:8" ht="30" customHeight="1" x14ac:dyDescent="0.25">
      <c r="A429" t="s">
        <v>609</v>
      </c>
      <c r="B429" t="str">
        <f>INDEX(Tabela_seznam_klasifikacij[Naziv odpadka],MATCH(Tabela_kontrola_FAW_aktivne[[#This Row],[Klasifikacija]],Tabela_seznam_klasifikacij[Klasifikacijska številka],0))</f>
        <v>Odpadne uporabljene livarske forme in jedra, ki niso navedeni pod 10 10 07</v>
      </c>
      <c r="C429" t="str">
        <f>IFERROR(INDEX(Tabela_FAW[NAZIV2],MATCH(Tabela_kontrola_FAW_aktivne[[#This Row],[Klasifikacija]],Tabela_FAW[Klasifikacija],0)),"NE")</f>
        <v>KEMIS NE ODSTRANJUJE</v>
      </c>
      <c r="D429" t="str">
        <f>LEFT(INDEX(Tabela_glavno[Dovoljen prevzem],MATCH(Tabela_kontrola_FAW_aktivne[[#This Row],[Klasifikacija]],Tabela_glavno[Klasifikacija],0)),2)</f>
        <v>DA</v>
      </c>
      <c r="E429" t="str">
        <f>INDEX(Tabela_glavno[Odstranjevanje],MATCH(Tabela_kontrola_FAW_aktivne[[#This Row],[Klasifikacija]],Tabela_glavno[Klasifikacija],0))</f>
        <v>CEP-BUKOVŽLAK</v>
      </c>
      <c r="F429" s="1" t="str">
        <f>_xlfn.TEXTJOIN(" - ",TRUE,INDEX(Tabela_glavno[Mešanica 19 02 04*],MATCH(Tabela_kontrola_FAW_aktivne[[#This Row],[Klasifikacija]],Tabela_glavno[Klasifikacija],0)),INDEX(Tabela_glavno[Izvoz 19 02 04*],MATCH(Tabela_kontrola_FAW_aktivne[[#This Row],[Klasifikacija]],Tabela_glavno[Klasifikacija],0)))</f>
        <v>NE</v>
      </c>
      <c r="G429" s="1" t="str">
        <f>INDEX(Tabela_glavno[Mešanica 19 02 08*],MATCH(Tabela_kontrola_FAW_aktivne[[#This Row],[Klasifikacija]],Tabela_glavno[Klasifikacija],0))</f>
        <v>NE</v>
      </c>
      <c r="H429" s="1" t="str">
        <f>IFERROR(INDEX(Tabela_FAW_aktivne[Klasifikacija],MATCH(Tabela_kontrola_FAW_aktivne[[#This Row],[Klasifikacija]],Tabela_FAW_aktivne[Klasifikacija],0)),"NE")</f>
        <v>10 10 08</v>
      </c>
    </row>
    <row r="430" spans="1:8" hidden="1" x14ac:dyDescent="0.25">
      <c r="A430" t="s">
        <v>610</v>
      </c>
      <c r="B430" t="str">
        <f>INDEX(Tabela_seznam_klasifikacij[Naziv odpadka],MATCH(Tabela_kontrola_FAW_aktivne[[#This Row],[Klasifikacija]],Tabela_seznam_klasifikacij[Klasifikacijska številka],0))</f>
        <v>Prah iz čiščenja odpadnih plinov, ki vsebuje nevarne snovi</v>
      </c>
      <c r="C430" t="str">
        <f>IFERROR(INDEX(Tabela_FAW[NAZIV2],MATCH(Tabela_kontrola_FAW_aktivne[[#This Row],[Klasifikacija]],Tabela_FAW[Klasifikacija],0)),"NE")</f>
        <v>NE</v>
      </c>
      <c r="D430" t="str">
        <f>LEFT(INDEX(Tabela_glavno[Dovoljen prevzem],MATCH(Tabela_kontrola_FAW_aktivne[[#This Row],[Klasifikacija]],Tabela_glavno[Klasifikacija],0)),2)</f>
        <v>DA</v>
      </c>
      <c r="E430" t="str">
        <f>INDEX(Tabela_glavno[Odstranjevanje],MATCH(Tabela_kontrola_FAW_aktivne[[#This Row],[Klasifikacija]],Tabela_glavno[Klasifikacija],0))</f>
        <v/>
      </c>
      <c r="F430" s="1" t="str">
        <f>_xlfn.TEXTJOIN(" - ",TRUE,INDEX(Tabela_glavno[Mešanica 19 02 04*],MATCH(Tabela_kontrola_FAW_aktivne[[#This Row],[Klasifikacija]],Tabela_glavno[Klasifikacija],0)),INDEX(Tabela_glavno[Izvoz 19 02 04*],MATCH(Tabela_kontrola_FAW_aktivne[[#This Row],[Klasifikacija]],Tabela_glavno[Klasifikacija],0)))</f>
        <v>NE</v>
      </c>
      <c r="G430" s="1" t="str">
        <f>INDEX(Tabela_glavno[Mešanica 19 02 08*],MATCH(Tabela_kontrola_FAW_aktivne[[#This Row],[Klasifikacija]],Tabela_glavno[Klasifikacija],0))</f>
        <v>NE</v>
      </c>
      <c r="H430" s="1" t="str">
        <f>IFERROR(INDEX(Tabela_FAW_aktivne[Klasifikacija],MATCH(Tabela_kontrola_FAW_aktivne[[#This Row],[Klasifikacija]],Tabela_FAW_aktivne[Klasifikacija],0)),"NE")</f>
        <v>NE</v>
      </c>
    </row>
    <row r="431" spans="1:8" hidden="1" x14ac:dyDescent="0.25">
      <c r="A431" t="s">
        <v>611</v>
      </c>
      <c r="B431" t="str">
        <f>INDEX(Tabela_seznam_klasifikacij[Naziv odpadka],MATCH(Tabela_kontrola_FAW_aktivne[[#This Row],[Klasifikacija]],Tabela_seznam_klasifikacij[Klasifikacijska številka],0))</f>
        <v>Prah iz čiščenja odpadnih plinov, ki ni naveden pod 10 10 09</v>
      </c>
      <c r="C431" t="str">
        <f>IFERROR(INDEX(Tabela_FAW[NAZIV2],MATCH(Tabela_kontrola_FAW_aktivne[[#This Row],[Klasifikacija]],Tabela_FAW[Klasifikacija],0)),"NE")</f>
        <v>NE</v>
      </c>
      <c r="D431" t="str">
        <f>LEFT(INDEX(Tabela_glavno[Dovoljen prevzem],MATCH(Tabela_kontrola_FAW_aktivne[[#This Row],[Klasifikacija]],Tabela_glavno[Klasifikacija],0)),2)</f>
        <v>DA</v>
      </c>
      <c r="E431" t="str">
        <f>INDEX(Tabela_glavno[Odstranjevanje],MATCH(Tabela_kontrola_FAW_aktivne[[#This Row],[Klasifikacija]],Tabela_glavno[Klasifikacija],0))</f>
        <v/>
      </c>
      <c r="F431" s="1" t="str">
        <f>_xlfn.TEXTJOIN(" - ",TRUE,INDEX(Tabela_glavno[Mešanica 19 02 04*],MATCH(Tabela_kontrola_FAW_aktivne[[#This Row],[Klasifikacija]],Tabela_glavno[Klasifikacija],0)),INDEX(Tabela_glavno[Izvoz 19 02 04*],MATCH(Tabela_kontrola_FAW_aktivne[[#This Row],[Klasifikacija]],Tabela_glavno[Klasifikacija],0)))</f>
        <v>NE</v>
      </c>
      <c r="G431" s="1" t="str">
        <f>INDEX(Tabela_glavno[Mešanica 19 02 08*],MATCH(Tabela_kontrola_FAW_aktivne[[#This Row],[Klasifikacija]],Tabela_glavno[Klasifikacija],0))</f>
        <v>NE</v>
      </c>
      <c r="H431" s="1" t="str">
        <f>IFERROR(INDEX(Tabela_FAW_aktivne[Klasifikacija],MATCH(Tabela_kontrola_FAW_aktivne[[#This Row],[Klasifikacija]],Tabela_FAW_aktivne[Klasifikacija],0)),"NE")</f>
        <v>NE</v>
      </c>
    </row>
    <row r="432" spans="1:8" ht="30" customHeight="1" x14ac:dyDescent="0.25">
      <c r="A432" t="s">
        <v>612</v>
      </c>
      <c r="B432" t="str">
        <f>INDEX(Tabela_seznam_klasifikacij[Naziv odpadka],MATCH(Tabela_kontrola_FAW_aktivne[[#This Row],[Klasifikacija]],Tabela_seznam_klasifikacij[Klasifikacijska številka],0))</f>
        <v>Drugi delci, ki vsebujejo nevarne snovi</v>
      </c>
      <c r="C432" t="str">
        <f>IFERROR(INDEX(Tabela_FAW[NAZIV2],MATCH(Tabela_kontrola_FAW_aktivne[[#This Row],[Klasifikacija]],Tabela_FAW[Klasifikacija],0)),"NE")</f>
        <v>ADR: DA -sproti pred prevzemom / ???</v>
      </c>
      <c r="D432" t="str">
        <f>LEFT(INDEX(Tabela_glavno[Dovoljen prevzem],MATCH(Tabela_kontrola_FAW_aktivne[[#This Row],[Klasifikacija]],Tabela_glavno[Klasifikacija],0)),2)</f>
        <v>DA</v>
      </c>
      <c r="E432" t="str">
        <f>INDEX(Tabela_glavno[Odstranjevanje],MATCH(Tabela_kontrola_FAW_aktivne[[#This Row],[Klasifikacija]],Tabela_glavno[Klasifikacija],0))</f>
        <v>EKO LES plus</v>
      </c>
      <c r="F432" s="1" t="str">
        <f>_xlfn.TEXTJOIN(" - ",TRUE,INDEX(Tabela_glavno[Mešanica 19 02 04*],MATCH(Tabela_kontrola_FAW_aktivne[[#This Row],[Klasifikacija]],Tabela_glavno[Klasifikacija],0)),INDEX(Tabela_glavno[Izvoz 19 02 04*],MATCH(Tabela_kontrola_FAW_aktivne[[#This Row],[Klasifikacija]],Tabela_glavno[Klasifikacija],0)))</f>
        <v>NE</v>
      </c>
      <c r="G432" s="1" t="str">
        <f>INDEX(Tabela_glavno[Mešanica 19 02 08*],MATCH(Tabela_kontrola_FAW_aktivne[[#This Row],[Klasifikacija]],Tabela_glavno[Klasifikacija],0))</f>
        <v>NE</v>
      </c>
      <c r="H432" s="1" t="str">
        <f>IFERROR(INDEX(Tabela_FAW_aktivne[Klasifikacija],MATCH(Tabela_kontrola_FAW_aktivne[[#This Row],[Klasifikacija]],Tabela_FAW_aktivne[Klasifikacija],0)),"NE")</f>
        <v>10 10 11*</v>
      </c>
    </row>
    <row r="433" spans="1:8" hidden="1" x14ac:dyDescent="0.25">
      <c r="A433" t="s">
        <v>613</v>
      </c>
      <c r="B433" t="str">
        <f>INDEX(Tabela_seznam_klasifikacij[Naziv odpadka],MATCH(Tabela_kontrola_FAW_aktivne[[#This Row],[Klasifikacija]],Tabela_seznam_klasifikacij[Klasifikacijska številka],0))</f>
        <v>Drugi delci, ki niso navedeni pod 10 10 11</v>
      </c>
      <c r="C433" t="str">
        <f>IFERROR(INDEX(Tabela_FAW[NAZIV2],MATCH(Tabela_kontrola_FAW_aktivne[[#This Row],[Klasifikacija]],Tabela_FAW[Klasifikacija],0)),"NE")</f>
        <v>NE</v>
      </c>
      <c r="D433" t="str">
        <f>LEFT(INDEX(Tabela_glavno[Dovoljen prevzem],MATCH(Tabela_kontrola_FAW_aktivne[[#This Row],[Klasifikacija]],Tabela_glavno[Klasifikacija],0)),2)</f>
        <v>DA</v>
      </c>
      <c r="E433" t="str">
        <f>INDEX(Tabela_glavno[Odstranjevanje],MATCH(Tabela_kontrola_FAW_aktivne[[#This Row],[Klasifikacija]],Tabela_glavno[Klasifikacija],0))</f>
        <v/>
      </c>
      <c r="F433" s="1" t="str">
        <f>_xlfn.TEXTJOIN(" - ",TRUE,INDEX(Tabela_glavno[Mešanica 19 02 04*],MATCH(Tabela_kontrola_FAW_aktivne[[#This Row],[Klasifikacija]],Tabela_glavno[Klasifikacija],0)),INDEX(Tabela_glavno[Izvoz 19 02 04*],MATCH(Tabela_kontrola_FAW_aktivne[[#This Row],[Klasifikacija]],Tabela_glavno[Klasifikacija],0)))</f>
        <v>NE</v>
      </c>
      <c r="G433" s="1" t="str">
        <f>INDEX(Tabela_glavno[Mešanica 19 02 08*],MATCH(Tabela_kontrola_FAW_aktivne[[#This Row],[Klasifikacija]],Tabela_glavno[Klasifikacija],0))</f>
        <v>NE</v>
      </c>
      <c r="H433" s="1" t="str">
        <f>IFERROR(INDEX(Tabela_FAW_aktivne[Klasifikacija],MATCH(Tabela_kontrola_FAW_aktivne[[#This Row],[Klasifikacija]],Tabela_FAW_aktivne[Klasifikacija],0)),"NE")</f>
        <v>NE</v>
      </c>
    </row>
    <row r="434" spans="1:8" hidden="1" x14ac:dyDescent="0.25">
      <c r="A434" t="s">
        <v>614</v>
      </c>
      <c r="B434" t="str">
        <f>INDEX(Tabela_seznam_klasifikacij[Naziv odpadka],MATCH(Tabela_kontrola_FAW_aktivne[[#This Row],[Klasifikacija]],Tabela_seznam_klasifikacij[Klasifikacijska številka],0))</f>
        <v>Odpadna veziva, ki vsebujejo nevarne snovi</v>
      </c>
      <c r="C434" t="str">
        <f>IFERROR(INDEX(Tabela_FAW[NAZIV2],MATCH(Tabela_kontrola_FAW_aktivne[[#This Row],[Klasifikacija]],Tabela_FAW[Klasifikacija],0)),"NE")</f>
        <v>NE</v>
      </c>
      <c r="D434" t="str">
        <f>LEFT(INDEX(Tabela_glavno[Dovoljen prevzem],MATCH(Tabela_kontrola_FAW_aktivne[[#This Row],[Klasifikacija]],Tabela_glavno[Klasifikacija],0)),2)</f>
        <v>DA</v>
      </c>
      <c r="E434" t="str">
        <f>INDEX(Tabela_glavno[Odstranjevanje],MATCH(Tabela_kontrola_FAW_aktivne[[#This Row],[Klasifikacija]],Tabela_glavno[Klasifikacija],0))</f>
        <v/>
      </c>
      <c r="F434" s="1" t="str">
        <f>_xlfn.TEXTJOIN(" - ",TRUE,INDEX(Tabela_glavno[Mešanica 19 02 04*],MATCH(Tabela_kontrola_FAW_aktivne[[#This Row],[Klasifikacija]],Tabela_glavno[Klasifikacija],0)),INDEX(Tabela_glavno[Izvoz 19 02 04*],MATCH(Tabela_kontrola_FAW_aktivne[[#This Row],[Klasifikacija]],Tabela_glavno[Klasifikacija],0)))</f>
        <v>NE</v>
      </c>
      <c r="G434" s="1" t="str">
        <f>INDEX(Tabela_glavno[Mešanica 19 02 08*],MATCH(Tabela_kontrola_FAW_aktivne[[#This Row],[Klasifikacija]],Tabela_glavno[Klasifikacija],0))</f>
        <v>NE</v>
      </c>
      <c r="H434" s="1" t="str">
        <f>IFERROR(INDEX(Tabela_FAW_aktivne[Klasifikacija],MATCH(Tabela_kontrola_FAW_aktivne[[#This Row],[Klasifikacija]],Tabela_FAW_aktivne[Klasifikacija],0)),"NE")</f>
        <v>NE</v>
      </c>
    </row>
    <row r="435" spans="1:8" ht="30" customHeight="1" x14ac:dyDescent="0.25">
      <c r="A435" t="s">
        <v>615</v>
      </c>
      <c r="B435" t="str">
        <f>INDEX(Tabela_seznam_klasifikacij[Naziv odpadka],MATCH(Tabela_kontrola_FAW_aktivne[[#This Row],[Klasifikacija]],Tabela_seznam_klasifikacij[Klasifikacijska številka],0))</f>
        <v>Odpadna veziva, ki niso navedena pod 10 10 13</v>
      </c>
      <c r="C435">
        <f>IFERROR(INDEX(Tabela_FAW[NAZIV2],MATCH(Tabela_kontrola_FAW_aktivne[[#This Row],[Klasifikacija]],Tabela_FAW[Klasifikacija],0)),"NE")</f>
        <v>0</v>
      </c>
      <c r="D435" t="str">
        <f>LEFT(INDEX(Tabela_glavno[Dovoljen prevzem],MATCH(Tabela_kontrola_FAW_aktivne[[#This Row],[Klasifikacija]],Tabela_glavno[Klasifikacija],0)),2)</f>
        <v>DA</v>
      </c>
      <c r="E435" t="str">
        <f>INDEX(Tabela_glavno[Odstranjevanje],MATCH(Tabela_kontrola_FAW_aktivne[[#This Row],[Klasifikacija]],Tabela_glavno[Klasifikacija],0))</f>
        <v>Kemis, Kemis</v>
      </c>
      <c r="F435" s="1" t="str">
        <f>_xlfn.TEXTJOIN(" - ",TRUE,INDEX(Tabela_glavno[Mešanica 19 02 04*],MATCH(Tabela_kontrola_FAW_aktivne[[#This Row],[Klasifikacija]],Tabela_glavno[Klasifikacija],0)),INDEX(Tabela_glavno[Izvoz 19 02 04*],MATCH(Tabela_kontrola_FAW_aktivne[[#This Row],[Klasifikacija]],Tabela_glavno[Klasifikacija],0)))</f>
        <v>NE</v>
      </c>
      <c r="G435" s="1" t="str">
        <f>INDEX(Tabela_glavno[Mešanica 19 02 08*],MATCH(Tabela_kontrola_FAW_aktivne[[#This Row],[Klasifikacija]],Tabela_glavno[Klasifikacija],0))</f>
        <v>NE</v>
      </c>
      <c r="H435" s="1" t="str">
        <f>IFERROR(INDEX(Tabela_FAW_aktivne[Klasifikacija],MATCH(Tabela_kontrola_FAW_aktivne[[#This Row],[Klasifikacija]],Tabela_FAW_aktivne[Klasifikacija],0)),"NE")</f>
        <v>10 10 14</v>
      </c>
    </row>
    <row r="436" spans="1:8" hidden="1" x14ac:dyDescent="0.25">
      <c r="A436" t="s">
        <v>616</v>
      </c>
      <c r="B436" t="str">
        <f>INDEX(Tabela_seznam_klasifikacij[Naziv odpadka],MATCH(Tabela_kontrola_FAW_aktivne[[#This Row],[Klasifikacija]],Tabela_seznam_klasifikacij[Klasifikacijska številka],0))</f>
        <v>Odpadna sredstva za lociranje razpok, ki vsebujejo nevarne snovi</v>
      </c>
      <c r="C436" t="str">
        <f>IFERROR(INDEX(Tabela_FAW[NAZIV2],MATCH(Tabela_kontrola_FAW_aktivne[[#This Row],[Klasifikacija]],Tabela_FAW[Klasifikacija],0)),"NE")</f>
        <v>NE</v>
      </c>
      <c r="D436" t="str">
        <f>LEFT(INDEX(Tabela_glavno[Dovoljen prevzem],MATCH(Tabela_kontrola_FAW_aktivne[[#This Row],[Klasifikacija]],Tabela_glavno[Klasifikacija],0)),2)</f>
        <v>DA</v>
      </c>
      <c r="E436" t="str">
        <f>INDEX(Tabela_glavno[Odstranjevanje],MATCH(Tabela_kontrola_FAW_aktivne[[#This Row],[Klasifikacija]],Tabela_glavno[Klasifikacija],0))</f>
        <v/>
      </c>
      <c r="F436" s="1" t="str">
        <f>_xlfn.TEXTJOIN(" - ",TRUE,INDEX(Tabela_glavno[Mešanica 19 02 04*],MATCH(Tabela_kontrola_FAW_aktivne[[#This Row],[Klasifikacija]],Tabela_glavno[Klasifikacija],0)),INDEX(Tabela_glavno[Izvoz 19 02 04*],MATCH(Tabela_kontrola_FAW_aktivne[[#This Row],[Klasifikacija]],Tabela_glavno[Klasifikacija],0)))</f>
        <v>NE</v>
      </c>
      <c r="G436" s="1" t="str">
        <f>INDEX(Tabela_glavno[Mešanica 19 02 08*],MATCH(Tabela_kontrola_FAW_aktivne[[#This Row],[Klasifikacija]],Tabela_glavno[Klasifikacija],0))</f>
        <v>NE</v>
      </c>
      <c r="H436" s="1" t="str">
        <f>IFERROR(INDEX(Tabela_FAW_aktivne[Klasifikacija],MATCH(Tabela_kontrola_FAW_aktivne[[#This Row],[Klasifikacija]],Tabela_FAW_aktivne[Klasifikacija],0)),"NE")</f>
        <v>NE</v>
      </c>
    </row>
    <row r="437" spans="1:8" hidden="1" x14ac:dyDescent="0.25">
      <c r="A437" t="s">
        <v>617</v>
      </c>
      <c r="B437" t="str">
        <f>INDEX(Tabela_seznam_klasifikacij[Naziv odpadka],MATCH(Tabela_kontrola_FAW_aktivne[[#This Row],[Klasifikacija]],Tabela_seznam_klasifikacij[Klasifikacijska številka],0))</f>
        <v>Odpadna sredstva za lociranje razpok, ki niso navedena pod 10 10 15</v>
      </c>
      <c r="C437" t="str">
        <f>IFERROR(INDEX(Tabela_FAW[NAZIV2],MATCH(Tabela_kontrola_FAW_aktivne[[#This Row],[Klasifikacija]],Tabela_FAW[Klasifikacija],0)),"NE")</f>
        <v>NE</v>
      </c>
      <c r="D437" t="str">
        <f>LEFT(INDEX(Tabela_glavno[Dovoljen prevzem],MATCH(Tabela_kontrola_FAW_aktivne[[#This Row],[Klasifikacija]],Tabela_glavno[Klasifikacija],0)),2)</f>
        <v>DA</v>
      </c>
      <c r="E437" t="str">
        <f>INDEX(Tabela_glavno[Odstranjevanje],MATCH(Tabela_kontrola_FAW_aktivne[[#This Row],[Klasifikacija]],Tabela_glavno[Klasifikacija],0))</f>
        <v/>
      </c>
      <c r="F437" s="1" t="str">
        <f>_xlfn.TEXTJOIN(" - ",TRUE,INDEX(Tabela_glavno[Mešanica 19 02 04*],MATCH(Tabela_kontrola_FAW_aktivne[[#This Row],[Klasifikacija]],Tabela_glavno[Klasifikacija],0)),INDEX(Tabela_glavno[Izvoz 19 02 04*],MATCH(Tabela_kontrola_FAW_aktivne[[#This Row],[Klasifikacija]],Tabela_glavno[Klasifikacija],0)))</f>
        <v>NE</v>
      </c>
      <c r="G437" s="1" t="str">
        <f>INDEX(Tabela_glavno[Mešanica 19 02 08*],MATCH(Tabela_kontrola_FAW_aktivne[[#This Row],[Klasifikacija]],Tabela_glavno[Klasifikacija],0))</f>
        <v>NE</v>
      </c>
      <c r="H437" s="1" t="str">
        <f>IFERROR(INDEX(Tabela_FAW_aktivne[Klasifikacija],MATCH(Tabela_kontrola_FAW_aktivne[[#This Row],[Klasifikacija]],Tabela_FAW_aktivne[Klasifikacija],0)),"NE")</f>
        <v>NE</v>
      </c>
    </row>
    <row r="438" spans="1:8" hidden="1" x14ac:dyDescent="0.25">
      <c r="A438" t="s">
        <v>618</v>
      </c>
      <c r="B438" t="str">
        <f>INDEX(Tabela_seznam_klasifikacij[Naziv odpadka],MATCH(Tabela_kontrola_FAW_aktivne[[#This Row],[Klasifikacija]],Tabela_seznam_klasifikacij[Klasifikacijska številka],0))</f>
        <v>Drugi tovrstni odpadki</v>
      </c>
      <c r="C438" t="str">
        <f>IFERROR(INDEX(Tabela_FAW[NAZIV2],MATCH(Tabela_kontrola_FAW_aktivne[[#This Row],[Klasifikacija]],Tabela_FAW[Klasifikacija],0)),"NE")</f>
        <v>NE</v>
      </c>
      <c r="D438" t="str">
        <f>LEFT(INDEX(Tabela_glavno[Dovoljen prevzem],MATCH(Tabela_kontrola_FAW_aktivne[[#This Row],[Klasifikacija]],Tabela_glavno[Klasifikacija],0)),2)</f>
        <v>DA</v>
      </c>
      <c r="E438" t="str">
        <f>INDEX(Tabela_glavno[Odstranjevanje],MATCH(Tabela_kontrola_FAW_aktivne[[#This Row],[Klasifikacija]],Tabela_glavno[Klasifikacija],0))</f>
        <v/>
      </c>
      <c r="F438" s="1" t="str">
        <f>_xlfn.TEXTJOIN(" - ",TRUE,INDEX(Tabela_glavno[Mešanica 19 02 04*],MATCH(Tabela_kontrola_FAW_aktivne[[#This Row],[Klasifikacija]],Tabela_glavno[Klasifikacija],0)),INDEX(Tabela_glavno[Izvoz 19 02 04*],MATCH(Tabela_kontrola_FAW_aktivne[[#This Row],[Klasifikacija]],Tabela_glavno[Klasifikacija],0)))</f>
        <v>NE</v>
      </c>
      <c r="G438" s="1" t="str">
        <f>INDEX(Tabela_glavno[Mešanica 19 02 08*],MATCH(Tabela_kontrola_FAW_aktivne[[#This Row],[Klasifikacija]],Tabela_glavno[Klasifikacija],0))</f>
        <v>NE</v>
      </c>
      <c r="H438" s="1" t="str">
        <f>IFERROR(INDEX(Tabela_FAW_aktivne[Klasifikacija],MATCH(Tabela_kontrola_FAW_aktivne[[#This Row],[Klasifikacija]],Tabela_FAW_aktivne[Klasifikacija],0)),"NE")</f>
        <v>NE</v>
      </c>
    </row>
    <row r="439" spans="1:8" hidden="1" x14ac:dyDescent="0.25">
      <c r="A439" t="s">
        <v>620</v>
      </c>
      <c r="B439" t="str">
        <f>INDEX(Tabela_seznam_klasifikacij[Naziv odpadka],MATCH(Tabela_kontrola_FAW_aktivne[[#This Row],[Klasifikacija]],Tabela_seznam_klasifikacij[Klasifikacijska številka],0))</f>
        <v>Odpadni materiali iz steklenih vlaken</v>
      </c>
      <c r="C439">
        <f>IFERROR(INDEX(Tabela_FAW[NAZIV2],MATCH(Tabela_kontrola_FAW_aktivne[[#This Row],[Klasifikacija]],Tabela_FAW[Klasifikacija],0)),"NE")</f>
        <v>0</v>
      </c>
      <c r="D439" t="str">
        <f>LEFT(INDEX(Tabela_glavno[Dovoljen prevzem],MATCH(Tabela_kontrola_FAW_aktivne[[#This Row],[Klasifikacija]],Tabela_glavno[Klasifikacija],0)),2)</f>
        <v>DA</v>
      </c>
      <c r="E439" t="str">
        <f>INDEX(Tabela_glavno[Odstranjevanje],MATCH(Tabela_kontrola_FAW_aktivne[[#This Row],[Klasifikacija]],Tabela_glavno[Klasifikacija],0))</f>
        <v/>
      </c>
      <c r="F439" s="1" t="str">
        <f>_xlfn.TEXTJOIN(" - ",TRUE,INDEX(Tabela_glavno[Mešanica 19 02 04*],MATCH(Tabela_kontrola_FAW_aktivne[[#This Row],[Klasifikacija]],Tabela_glavno[Klasifikacija],0)),INDEX(Tabela_glavno[Izvoz 19 02 04*],MATCH(Tabela_kontrola_FAW_aktivne[[#This Row],[Klasifikacija]],Tabela_glavno[Klasifikacija],0)))</f>
        <v>NE</v>
      </c>
      <c r="G439" s="1" t="str">
        <f>INDEX(Tabela_glavno[Mešanica 19 02 08*],MATCH(Tabela_kontrola_FAW_aktivne[[#This Row],[Klasifikacija]],Tabela_glavno[Klasifikacija],0))</f>
        <v>NE</v>
      </c>
      <c r="H439" s="1" t="str">
        <f>IFERROR(INDEX(Tabela_FAW_aktivne[Klasifikacija],MATCH(Tabela_kontrola_FAW_aktivne[[#This Row],[Klasifikacija]],Tabela_FAW_aktivne[Klasifikacija],0)),"NE")</f>
        <v>NE</v>
      </c>
    </row>
    <row r="440" spans="1:8" hidden="1" x14ac:dyDescent="0.25">
      <c r="A440" t="s">
        <v>621</v>
      </c>
      <c r="B440" t="str">
        <f>INDEX(Tabela_seznam_klasifikacij[Naziv odpadka],MATCH(Tabela_kontrola_FAW_aktivne[[#This Row],[Klasifikacija]],Tabela_seznam_klasifikacij[Klasifikacijska številka],0))</f>
        <v>Delci in prah</v>
      </c>
      <c r="C440" t="str">
        <f>IFERROR(INDEX(Tabela_FAW[NAZIV2],MATCH(Tabela_kontrola_FAW_aktivne[[#This Row],[Klasifikacija]],Tabela_FAW[Klasifikacija],0)),"NE")</f>
        <v>NE</v>
      </c>
      <c r="D440" t="str">
        <f>LEFT(INDEX(Tabela_glavno[Dovoljen prevzem],MATCH(Tabela_kontrola_FAW_aktivne[[#This Row],[Klasifikacija]],Tabela_glavno[Klasifikacija],0)),2)</f>
        <v>DA</v>
      </c>
      <c r="E440" t="str">
        <f>INDEX(Tabela_glavno[Odstranjevanje],MATCH(Tabela_kontrola_FAW_aktivne[[#This Row],[Klasifikacija]],Tabela_glavno[Klasifikacija],0))</f>
        <v/>
      </c>
      <c r="F440" s="1" t="str">
        <f>_xlfn.TEXTJOIN(" - ",TRUE,INDEX(Tabela_glavno[Mešanica 19 02 04*],MATCH(Tabela_kontrola_FAW_aktivne[[#This Row],[Klasifikacija]],Tabela_glavno[Klasifikacija],0)),INDEX(Tabela_glavno[Izvoz 19 02 04*],MATCH(Tabela_kontrola_FAW_aktivne[[#This Row],[Klasifikacija]],Tabela_glavno[Klasifikacija],0)))</f>
        <v>NE</v>
      </c>
      <c r="G440" s="1" t="str">
        <f>INDEX(Tabela_glavno[Mešanica 19 02 08*],MATCH(Tabela_kontrola_FAW_aktivne[[#This Row],[Klasifikacija]],Tabela_glavno[Klasifikacija],0))</f>
        <v>NE</v>
      </c>
      <c r="H440" s="1" t="str">
        <f>IFERROR(INDEX(Tabela_FAW_aktivne[Klasifikacija],MATCH(Tabela_kontrola_FAW_aktivne[[#This Row],[Klasifikacija]],Tabela_FAW_aktivne[Klasifikacija],0)),"NE")</f>
        <v>NE</v>
      </c>
    </row>
    <row r="441" spans="1:8" hidden="1" x14ac:dyDescent="0.25">
      <c r="A441" t="s">
        <v>65</v>
      </c>
      <c r="B441" t="str">
        <f>INDEX(Tabela_seznam_klasifikacij[Naziv odpadka],MATCH(Tabela_kontrola_FAW_aktivne[[#This Row],[Klasifikacija]],Tabela_seznam_klasifikacij[Klasifikacijska številka],0))</f>
        <v>Odpadna zmes iz priprave pred toplotno obdelavo, ki vsebuje nevarne snovi</v>
      </c>
      <c r="C441" t="str">
        <f>IFERROR(INDEX(Tabela_FAW[NAZIV2],MATCH(Tabela_kontrola_FAW_aktivne[[#This Row],[Klasifikacija]],Tabela_FAW[Klasifikacija],0)),"NE")</f>
        <v>NE</v>
      </c>
      <c r="D441" t="str">
        <f>LEFT(INDEX(Tabela_glavno[Dovoljen prevzem],MATCH(Tabela_kontrola_FAW_aktivne[[#This Row],[Klasifikacija]],Tabela_glavno[Klasifikacija],0)),2)</f>
        <v>DA</v>
      </c>
      <c r="E441" t="str">
        <f>INDEX(Tabela_glavno[Odstranjevanje],MATCH(Tabela_kontrola_FAW_aktivne[[#This Row],[Klasifikacija]],Tabela_glavno[Klasifikacija],0))</f>
        <v/>
      </c>
      <c r="F441" s="1" t="str">
        <f>_xlfn.TEXTJOIN(" - ",TRUE,INDEX(Tabela_glavno[Mešanica 19 02 04*],MATCH(Tabela_kontrola_FAW_aktivne[[#This Row],[Klasifikacija]],Tabela_glavno[Klasifikacija],0)),INDEX(Tabela_glavno[Izvoz 19 02 04*],MATCH(Tabela_kontrola_FAW_aktivne[[#This Row],[Klasifikacija]],Tabela_glavno[Klasifikacija],0)))</f>
        <v>DA</v>
      </c>
      <c r="G441" s="1" t="str">
        <f>INDEX(Tabela_glavno[Mešanica 19 02 08*],MATCH(Tabela_kontrola_FAW_aktivne[[#This Row],[Klasifikacija]],Tabela_glavno[Klasifikacija],0))</f>
        <v>NE</v>
      </c>
      <c r="H441" s="1" t="str">
        <f>IFERROR(INDEX(Tabela_FAW_aktivne[Klasifikacija],MATCH(Tabela_kontrola_FAW_aktivne[[#This Row],[Klasifikacija]],Tabela_FAW_aktivne[Klasifikacija],0)),"NE")</f>
        <v>NE</v>
      </c>
    </row>
    <row r="442" spans="1:8" hidden="1" x14ac:dyDescent="0.25">
      <c r="A442" t="s">
        <v>622</v>
      </c>
      <c r="B442" t="str">
        <f>INDEX(Tabela_seznam_klasifikacij[Naziv odpadka],MATCH(Tabela_kontrola_FAW_aktivne[[#This Row],[Klasifikacija]],Tabela_seznam_klasifikacij[Klasifikacijska številka],0))</f>
        <v>Odpadna zmes iz priprave pred toplotno obdelavo, ki ni navedena pod 10 11 09</v>
      </c>
      <c r="C442" t="str">
        <f>IFERROR(INDEX(Tabela_FAW[NAZIV2],MATCH(Tabela_kontrola_FAW_aktivne[[#This Row],[Klasifikacija]],Tabela_FAW[Klasifikacija],0)),"NE")</f>
        <v>NE</v>
      </c>
      <c r="D442" t="str">
        <f>LEFT(INDEX(Tabela_glavno[Dovoljen prevzem],MATCH(Tabela_kontrola_FAW_aktivne[[#This Row],[Klasifikacija]],Tabela_glavno[Klasifikacija],0)),2)</f>
        <v>DA</v>
      </c>
      <c r="E442" t="str">
        <f>INDEX(Tabela_glavno[Odstranjevanje],MATCH(Tabela_kontrola_FAW_aktivne[[#This Row],[Klasifikacija]],Tabela_glavno[Klasifikacija],0))</f>
        <v/>
      </c>
      <c r="F442" s="1" t="str">
        <f>_xlfn.TEXTJOIN(" - ",TRUE,INDEX(Tabela_glavno[Mešanica 19 02 04*],MATCH(Tabela_kontrola_FAW_aktivne[[#This Row],[Klasifikacija]],Tabela_glavno[Klasifikacija],0)),INDEX(Tabela_glavno[Izvoz 19 02 04*],MATCH(Tabela_kontrola_FAW_aktivne[[#This Row],[Klasifikacija]],Tabela_glavno[Klasifikacija],0)))</f>
        <v>NE</v>
      </c>
      <c r="G442" s="1" t="str">
        <f>INDEX(Tabela_glavno[Mešanica 19 02 08*],MATCH(Tabela_kontrola_FAW_aktivne[[#This Row],[Klasifikacija]],Tabela_glavno[Klasifikacija],0))</f>
        <v>NE</v>
      </c>
      <c r="H442" s="1" t="str">
        <f>IFERROR(INDEX(Tabela_FAW_aktivne[Klasifikacija],MATCH(Tabela_kontrola_FAW_aktivne[[#This Row],[Klasifikacija]],Tabela_FAW_aktivne[Klasifikacija],0)),"NE")</f>
        <v>NE</v>
      </c>
    </row>
    <row r="443" spans="1:8" hidden="1" x14ac:dyDescent="0.25">
      <c r="A443" t="s">
        <v>623</v>
      </c>
      <c r="B443" t="str">
        <f>INDEX(Tabela_seznam_klasifikacij[Naziv odpadka],MATCH(Tabela_kontrola_FAW_aktivne[[#This Row],[Klasifikacija]],Tabela_seznam_klasifikacij[Klasifikacijska številka],0))</f>
        <v>Odpadno steklo v obliki delcev in prahu, ki vsebuje težke kovine (npr. steklo katodnih cevi)</v>
      </c>
      <c r="C443" t="str">
        <f>IFERROR(INDEX(Tabela_FAW[NAZIV2],MATCH(Tabela_kontrola_FAW_aktivne[[#This Row],[Klasifikacija]],Tabela_FAW[Klasifikacija],0)),"NE")</f>
        <v>NE</v>
      </c>
      <c r="D443" t="str">
        <f>LEFT(INDEX(Tabela_glavno[Dovoljen prevzem],MATCH(Tabela_kontrola_FAW_aktivne[[#This Row],[Klasifikacija]],Tabela_glavno[Klasifikacija],0)),2)</f>
        <v>DA</v>
      </c>
      <c r="E443" t="str">
        <f>INDEX(Tabela_glavno[Odstranjevanje],MATCH(Tabela_kontrola_FAW_aktivne[[#This Row],[Klasifikacija]],Tabela_glavno[Klasifikacija],0))</f>
        <v/>
      </c>
      <c r="F443" s="1" t="str">
        <f>_xlfn.TEXTJOIN(" - ",TRUE,INDEX(Tabela_glavno[Mešanica 19 02 04*],MATCH(Tabela_kontrola_FAW_aktivne[[#This Row],[Klasifikacija]],Tabela_glavno[Klasifikacija],0)),INDEX(Tabela_glavno[Izvoz 19 02 04*],MATCH(Tabela_kontrola_FAW_aktivne[[#This Row],[Klasifikacija]],Tabela_glavno[Klasifikacija],0)))</f>
        <v>NE</v>
      </c>
      <c r="G443" s="1" t="str">
        <f>INDEX(Tabela_glavno[Mešanica 19 02 08*],MATCH(Tabela_kontrola_FAW_aktivne[[#This Row],[Klasifikacija]],Tabela_glavno[Klasifikacija],0))</f>
        <v>NE</v>
      </c>
      <c r="H443" s="1" t="str">
        <f>IFERROR(INDEX(Tabela_FAW_aktivne[Klasifikacija],MATCH(Tabela_kontrola_FAW_aktivne[[#This Row],[Klasifikacija]],Tabela_FAW_aktivne[Klasifikacija],0)),"NE")</f>
        <v>NE</v>
      </c>
    </row>
    <row r="444" spans="1:8" hidden="1" x14ac:dyDescent="0.25">
      <c r="A444" t="s">
        <v>624</v>
      </c>
      <c r="B444" t="str">
        <f>INDEX(Tabela_seznam_klasifikacij[Naziv odpadka],MATCH(Tabela_kontrola_FAW_aktivne[[#This Row],[Klasifikacija]],Tabela_seznam_klasifikacij[Klasifikacijska številka],0))</f>
        <v>Odpadno steklo, ki ni navedeno pod 10 11 11</v>
      </c>
      <c r="C444" t="str">
        <f>IFERROR(INDEX(Tabela_FAW[NAZIV2],MATCH(Tabela_kontrola_FAW_aktivne[[#This Row],[Klasifikacija]],Tabela_FAW[Klasifikacija],0)),"NE")</f>
        <v>NE</v>
      </c>
      <c r="D444" t="str">
        <f>LEFT(INDEX(Tabela_glavno[Dovoljen prevzem],MATCH(Tabela_kontrola_FAW_aktivne[[#This Row],[Klasifikacija]],Tabela_glavno[Klasifikacija],0)),2)</f>
        <v>DA</v>
      </c>
      <c r="E444" t="str">
        <f>INDEX(Tabela_glavno[Odstranjevanje],MATCH(Tabela_kontrola_FAW_aktivne[[#This Row],[Klasifikacija]],Tabela_glavno[Klasifikacija],0))</f>
        <v/>
      </c>
      <c r="F444" s="1" t="str">
        <f>_xlfn.TEXTJOIN(" - ",TRUE,INDEX(Tabela_glavno[Mešanica 19 02 04*],MATCH(Tabela_kontrola_FAW_aktivne[[#This Row],[Klasifikacija]],Tabela_glavno[Klasifikacija],0)),INDEX(Tabela_glavno[Izvoz 19 02 04*],MATCH(Tabela_kontrola_FAW_aktivne[[#This Row],[Klasifikacija]],Tabela_glavno[Klasifikacija],0)))</f>
        <v>NE</v>
      </c>
      <c r="G444" s="1" t="str">
        <f>INDEX(Tabela_glavno[Mešanica 19 02 08*],MATCH(Tabela_kontrola_FAW_aktivne[[#This Row],[Klasifikacija]],Tabela_glavno[Klasifikacija],0))</f>
        <v>NE</v>
      </c>
      <c r="H444" s="1" t="str">
        <f>IFERROR(INDEX(Tabela_FAW_aktivne[Klasifikacija],MATCH(Tabela_kontrola_FAW_aktivne[[#This Row],[Klasifikacija]],Tabela_FAW_aktivne[Klasifikacija],0)),"NE")</f>
        <v>NE</v>
      </c>
    </row>
    <row r="445" spans="1:8" hidden="1" x14ac:dyDescent="0.25">
      <c r="A445" t="s">
        <v>66</v>
      </c>
      <c r="B445" t="str">
        <f>INDEX(Tabela_seznam_klasifikacij[Naziv odpadka],MATCH(Tabela_kontrola_FAW_aktivne[[#This Row],[Klasifikacija]],Tabela_seznam_klasifikacij[Klasifikacijska številka],0))</f>
        <v>Mulj iz poliranja in mletja stekla, ki vsebuje nevarne snovi</v>
      </c>
      <c r="C445" t="str">
        <f>IFERROR(INDEX(Tabela_FAW[NAZIV2],MATCH(Tabela_kontrola_FAW_aktivne[[#This Row],[Klasifikacija]],Tabela_FAW[Klasifikacija],0)),"NE")</f>
        <v>NE</v>
      </c>
      <c r="D445" t="str">
        <f>LEFT(INDEX(Tabela_glavno[Dovoljen prevzem],MATCH(Tabela_kontrola_FAW_aktivne[[#This Row],[Klasifikacija]],Tabela_glavno[Klasifikacija],0)),2)</f>
        <v>DA</v>
      </c>
      <c r="E445" t="str">
        <f>INDEX(Tabela_glavno[Odstranjevanje],MATCH(Tabela_kontrola_FAW_aktivne[[#This Row],[Klasifikacija]],Tabela_glavno[Klasifikacija],0))</f>
        <v/>
      </c>
      <c r="F445" s="1" t="str">
        <f>_xlfn.TEXTJOIN(" - ",TRUE,INDEX(Tabela_glavno[Mešanica 19 02 04*],MATCH(Tabela_kontrola_FAW_aktivne[[#This Row],[Klasifikacija]],Tabela_glavno[Klasifikacija],0)),INDEX(Tabela_glavno[Izvoz 19 02 04*],MATCH(Tabela_kontrola_FAW_aktivne[[#This Row],[Klasifikacija]],Tabela_glavno[Klasifikacija],0)))</f>
        <v>DA</v>
      </c>
      <c r="G445" s="1" t="str">
        <f>INDEX(Tabela_glavno[Mešanica 19 02 08*],MATCH(Tabela_kontrola_FAW_aktivne[[#This Row],[Klasifikacija]],Tabela_glavno[Klasifikacija],0))</f>
        <v>NE</v>
      </c>
      <c r="H445" s="1" t="str">
        <f>IFERROR(INDEX(Tabela_FAW_aktivne[Klasifikacija],MATCH(Tabela_kontrola_FAW_aktivne[[#This Row],[Klasifikacija]],Tabela_FAW_aktivne[Klasifikacija],0)),"NE")</f>
        <v>NE</v>
      </c>
    </row>
    <row r="446" spans="1:8" hidden="1" x14ac:dyDescent="0.25">
      <c r="A446" t="s">
        <v>625</v>
      </c>
      <c r="B446" t="str">
        <f>INDEX(Tabela_seznam_klasifikacij[Naziv odpadka],MATCH(Tabela_kontrola_FAW_aktivne[[#This Row],[Klasifikacija]],Tabela_seznam_klasifikacij[Klasifikacijska številka],0))</f>
        <v>Mulj iz poliranja in mletja stekla, ki ni naveden pod 10 11 13</v>
      </c>
      <c r="C446" t="str">
        <f>IFERROR(INDEX(Tabela_FAW[NAZIV2],MATCH(Tabela_kontrola_FAW_aktivne[[#This Row],[Klasifikacija]],Tabela_FAW[Klasifikacija],0)),"NE")</f>
        <v>NE</v>
      </c>
      <c r="D446" t="str">
        <f>LEFT(INDEX(Tabela_glavno[Dovoljen prevzem],MATCH(Tabela_kontrola_FAW_aktivne[[#This Row],[Klasifikacija]],Tabela_glavno[Klasifikacija],0)),2)</f>
        <v>DA</v>
      </c>
      <c r="E446" t="str">
        <f>INDEX(Tabela_glavno[Odstranjevanje],MATCH(Tabela_kontrola_FAW_aktivne[[#This Row],[Klasifikacija]],Tabela_glavno[Klasifikacija],0))</f>
        <v/>
      </c>
      <c r="F446" s="1" t="str">
        <f>_xlfn.TEXTJOIN(" - ",TRUE,INDEX(Tabela_glavno[Mešanica 19 02 04*],MATCH(Tabela_kontrola_FAW_aktivne[[#This Row],[Klasifikacija]],Tabela_glavno[Klasifikacija],0)),INDEX(Tabela_glavno[Izvoz 19 02 04*],MATCH(Tabela_kontrola_FAW_aktivne[[#This Row],[Klasifikacija]],Tabela_glavno[Klasifikacija],0)))</f>
        <v>NE</v>
      </c>
      <c r="G446" s="1" t="str">
        <f>INDEX(Tabela_glavno[Mešanica 19 02 08*],MATCH(Tabela_kontrola_FAW_aktivne[[#This Row],[Klasifikacija]],Tabela_glavno[Klasifikacija],0))</f>
        <v>NE</v>
      </c>
      <c r="H446" s="1" t="str">
        <f>IFERROR(INDEX(Tabela_FAW_aktivne[Klasifikacija],MATCH(Tabela_kontrola_FAW_aktivne[[#This Row],[Klasifikacija]],Tabela_FAW_aktivne[Klasifikacija],0)),"NE")</f>
        <v>NE</v>
      </c>
    </row>
    <row r="447" spans="1:8" hidden="1" x14ac:dyDescent="0.25">
      <c r="A447" t="s">
        <v>1216</v>
      </c>
      <c r="B447" t="str">
        <f>INDEX(Tabela_seznam_klasifikacij[Naziv odpadka],MATCH(Tabela_kontrola_FAW_aktivne[[#This Row],[Klasifikacija]],Tabela_seznam_klasifikacij[Klasifikacijska številka],0))</f>
        <v>Trdni odpadki iz čiščenja odpadnih plinov, ki vsebujejo nevarne snovi</v>
      </c>
      <c r="C447" t="str">
        <f>IFERROR(INDEX(Tabela_FAW[NAZIV2],MATCH(Tabela_kontrola_FAW_aktivne[[#This Row],[Klasifikacija]],Tabela_FAW[Klasifikacija],0)),"NE")</f>
        <v>NE</v>
      </c>
      <c r="D447" t="str">
        <f>LEFT(INDEX(Tabela_glavno[Dovoljen prevzem],MATCH(Tabela_kontrola_FAW_aktivne[[#This Row],[Klasifikacija]],Tabela_glavno[Klasifikacija],0)),2)</f>
        <v>DA</v>
      </c>
      <c r="E447" t="str">
        <f>INDEX(Tabela_glavno[Odstranjevanje],MATCH(Tabela_kontrola_FAW_aktivne[[#This Row],[Klasifikacija]],Tabela_glavno[Klasifikacija],0))</f>
        <v/>
      </c>
      <c r="F447" s="1" t="str">
        <f>_xlfn.TEXTJOIN(" - ",TRUE,INDEX(Tabela_glavno[Mešanica 19 02 04*],MATCH(Tabela_kontrola_FAW_aktivne[[#This Row],[Klasifikacija]],Tabela_glavno[Klasifikacija],0)),INDEX(Tabela_glavno[Izvoz 19 02 04*],MATCH(Tabela_kontrola_FAW_aktivne[[#This Row],[Klasifikacija]],Tabela_glavno[Klasifikacija],0)))</f>
        <v>NE</v>
      </c>
      <c r="G447" s="1" t="str">
        <f>INDEX(Tabela_glavno[Mešanica 19 02 08*],MATCH(Tabela_kontrola_FAW_aktivne[[#This Row],[Klasifikacija]],Tabela_glavno[Klasifikacija],0))</f>
        <v>NE</v>
      </c>
      <c r="H447" s="1" t="str">
        <f>IFERROR(INDEX(Tabela_FAW_aktivne[Klasifikacija],MATCH(Tabela_kontrola_FAW_aktivne[[#This Row],[Klasifikacija]],Tabela_FAW_aktivne[Klasifikacija],0)),"NE")</f>
        <v>NE</v>
      </c>
    </row>
    <row r="448" spans="1:8" hidden="1" x14ac:dyDescent="0.25">
      <c r="A448" t="s">
        <v>626</v>
      </c>
      <c r="B448" t="str">
        <f>INDEX(Tabela_seznam_klasifikacij[Naziv odpadka],MATCH(Tabela_kontrola_FAW_aktivne[[#This Row],[Klasifikacija]],Tabela_seznam_klasifikacij[Klasifikacijska številka],0))</f>
        <v>Trdni odpadki iz čiščenja odpadnih plinov, ki niso navedeni pod 10 11 15</v>
      </c>
      <c r="C448" t="str">
        <f>IFERROR(INDEX(Tabela_FAW[NAZIV2],MATCH(Tabela_kontrola_FAW_aktivne[[#This Row],[Klasifikacija]],Tabela_FAW[Klasifikacija],0)),"NE")</f>
        <v>ADR: DA -sproti pred prevzemom / Sauber.</v>
      </c>
      <c r="D448" t="str">
        <f>LEFT(INDEX(Tabela_glavno[Dovoljen prevzem],MATCH(Tabela_kontrola_FAW_aktivne[[#This Row],[Klasifikacija]],Tabela_glavno[Klasifikacija],0)),2)</f>
        <v>DA</v>
      </c>
      <c r="E448" t="str">
        <f>INDEX(Tabela_glavno[Odstranjevanje],MATCH(Tabela_kontrola_FAW_aktivne[[#This Row],[Klasifikacija]],Tabela_glavno[Klasifikacija],0))</f>
        <v/>
      </c>
      <c r="F448" s="1" t="str">
        <f>_xlfn.TEXTJOIN(" - ",TRUE,INDEX(Tabela_glavno[Mešanica 19 02 04*],MATCH(Tabela_kontrola_FAW_aktivne[[#This Row],[Klasifikacija]],Tabela_glavno[Klasifikacija],0)),INDEX(Tabela_glavno[Izvoz 19 02 04*],MATCH(Tabela_kontrola_FAW_aktivne[[#This Row],[Klasifikacija]],Tabela_glavno[Klasifikacija],0)))</f>
        <v>NE</v>
      </c>
      <c r="G448" s="1" t="str">
        <f>INDEX(Tabela_glavno[Mešanica 19 02 08*],MATCH(Tabela_kontrola_FAW_aktivne[[#This Row],[Klasifikacija]],Tabela_glavno[Klasifikacija],0))</f>
        <v>NE</v>
      </c>
      <c r="H448" s="1" t="str">
        <f>IFERROR(INDEX(Tabela_FAW_aktivne[Klasifikacija],MATCH(Tabela_kontrola_FAW_aktivne[[#This Row],[Klasifikacija]],Tabela_FAW_aktivne[Klasifikacija],0)),"NE")</f>
        <v>NE</v>
      </c>
    </row>
    <row r="449" spans="1:8" hidden="1" x14ac:dyDescent="0.25">
      <c r="A449" t="s">
        <v>627</v>
      </c>
      <c r="B449" t="str">
        <f>INDEX(Tabela_seznam_klasifikacij[Naziv odpadka],MATCH(Tabela_kontrola_FAW_aktivne[[#This Row],[Klasifikacija]],Tabela_seznam_klasifikacij[Klasifikacijska številka],0))</f>
        <v>Mulji in filtrne pogače iz čiščenja odpadnih plinov, ki vsebujejo nevarne snovi</v>
      </c>
      <c r="C449" t="str">
        <f>IFERROR(INDEX(Tabela_FAW[NAZIV2],MATCH(Tabela_kontrola_FAW_aktivne[[#This Row],[Klasifikacija]],Tabela_FAW[Klasifikacija],0)),"NE")</f>
        <v>NE</v>
      </c>
      <c r="D449" t="str">
        <f>LEFT(INDEX(Tabela_glavno[Dovoljen prevzem],MATCH(Tabela_kontrola_FAW_aktivne[[#This Row],[Klasifikacija]],Tabela_glavno[Klasifikacija],0)),2)</f>
        <v>DA</v>
      </c>
      <c r="E449" t="str">
        <f>INDEX(Tabela_glavno[Odstranjevanje],MATCH(Tabela_kontrola_FAW_aktivne[[#This Row],[Klasifikacija]],Tabela_glavno[Klasifikacija],0))</f>
        <v/>
      </c>
      <c r="F449" s="1" t="str">
        <f>_xlfn.TEXTJOIN(" - ",TRUE,INDEX(Tabela_glavno[Mešanica 19 02 04*],MATCH(Tabela_kontrola_FAW_aktivne[[#This Row],[Klasifikacija]],Tabela_glavno[Klasifikacija],0)),INDEX(Tabela_glavno[Izvoz 19 02 04*],MATCH(Tabela_kontrola_FAW_aktivne[[#This Row],[Klasifikacija]],Tabela_glavno[Klasifikacija],0)))</f>
        <v>NE</v>
      </c>
      <c r="G449" s="1" t="str">
        <f>INDEX(Tabela_glavno[Mešanica 19 02 08*],MATCH(Tabela_kontrola_FAW_aktivne[[#This Row],[Klasifikacija]],Tabela_glavno[Klasifikacija],0))</f>
        <v>NE</v>
      </c>
      <c r="H449" s="1" t="str">
        <f>IFERROR(INDEX(Tabela_FAW_aktivne[Klasifikacija],MATCH(Tabela_kontrola_FAW_aktivne[[#This Row],[Klasifikacija]],Tabela_FAW_aktivne[Klasifikacija],0)),"NE")</f>
        <v>NE</v>
      </c>
    </row>
    <row r="450" spans="1:8" hidden="1" x14ac:dyDescent="0.25">
      <c r="A450" t="s">
        <v>628</v>
      </c>
      <c r="B450" t="str">
        <f>INDEX(Tabela_seznam_klasifikacij[Naziv odpadka],MATCH(Tabela_kontrola_FAW_aktivne[[#This Row],[Klasifikacija]],Tabela_seznam_klasifikacij[Klasifikacijska številka],0))</f>
        <v>Mulji in filtrne pogače iz čiščenja odpadnih plinov, ki niso navedeni pod 10 11 17</v>
      </c>
      <c r="C450" t="str">
        <f>IFERROR(INDEX(Tabela_FAW[NAZIV2],MATCH(Tabela_kontrola_FAW_aktivne[[#This Row],[Klasifikacija]],Tabela_FAW[Klasifikacija],0)),"NE")</f>
        <v>NE</v>
      </c>
      <c r="D450" t="str">
        <f>LEFT(INDEX(Tabela_glavno[Dovoljen prevzem],MATCH(Tabela_kontrola_FAW_aktivne[[#This Row],[Klasifikacija]],Tabela_glavno[Klasifikacija],0)),2)</f>
        <v>DA</v>
      </c>
      <c r="E450" t="str">
        <f>INDEX(Tabela_glavno[Odstranjevanje],MATCH(Tabela_kontrola_FAW_aktivne[[#This Row],[Klasifikacija]],Tabela_glavno[Klasifikacija],0))</f>
        <v/>
      </c>
      <c r="F450" s="1" t="str">
        <f>_xlfn.TEXTJOIN(" - ",TRUE,INDEX(Tabela_glavno[Mešanica 19 02 04*],MATCH(Tabela_kontrola_FAW_aktivne[[#This Row],[Klasifikacija]],Tabela_glavno[Klasifikacija],0)),INDEX(Tabela_glavno[Izvoz 19 02 04*],MATCH(Tabela_kontrola_FAW_aktivne[[#This Row],[Klasifikacija]],Tabela_glavno[Klasifikacija],0)))</f>
        <v>NE</v>
      </c>
      <c r="G450" s="1" t="str">
        <f>INDEX(Tabela_glavno[Mešanica 19 02 08*],MATCH(Tabela_kontrola_FAW_aktivne[[#This Row],[Klasifikacija]],Tabela_glavno[Klasifikacija],0))</f>
        <v>NE</v>
      </c>
      <c r="H450" s="1" t="str">
        <f>IFERROR(INDEX(Tabela_FAW_aktivne[Klasifikacija],MATCH(Tabela_kontrola_FAW_aktivne[[#This Row],[Klasifikacija]],Tabela_FAW_aktivne[Klasifikacija],0)),"NE")</f>
        <v>NE</v>
      </c>
    </row>
    <row r="451" spans="1:8" hidden="1" x14ac:dyDescent="0.25">
      <c r="A451" t="s">
        <v>67</v>
      </c>
      <c r="B451" t="str">
        <f>INDEX(Tabela_seznam_klasifikacij[Naziv odpadka],MATCH(Tabela_kontrola_FAW_aktivne[[#This Row],[Klasifikacija]],Tabela_seznam_klasifikacij[Klasifikacijska številka],0))</f>
        <v>Trdni odpadki iz čiščenja odpadne vode na kraju nastanka, ki vsebujejo nevarne snovi</v>
      </c>
      <c r="C451" t="str">
        <f>IFERROR(INDEX(Tabela_FAW[NAZIV2],MATCH(Tabela_kontrola_FAW_aktivne[[#This Row],[Klasifikacija]],Tabela_FAW[Klasifikacija],0)),"NE")</f>
        <v>M1</v>
      </c>
      <c r="D451" t="str">
        <f>LEFT(INDEX(Tabela_glavno[Dovoljen prevzem],MATCH(Tabela_kontrola_FAW_aktivne[[#This Row],[Klasifikacija]],Tabela_glavno[Klasifikacija],0)),2)</f>
        <v>DA</v>
      </c>
      <c r="E451" t="str">
        <f>INDEX(Tabela_glavno[Odstranjevanje],MATCH(Tabela_kontrola_FAW_aktivne[[#This Row],[Klasifikacija]],Tabela_glavno[Klasifikacija],0))</f>
        <v/>
      </c>
      <c r="F451" s="1" t="str">
        <f>_xlfn.TEXTJOIN(" - ",TRUE,INDEX(Tabela_glavno[Mešanica 19 02 04*],MATCH(Tabela_kontrola_FAW_aktivne[[#This Row],[Klasifikacija]],Tabela_glavno[Klasifikacija],0)),INDEX(Tabela_glavno[Izvoz 19 02 04*],MATCH(Tabela_kontrola_FAW_aktivne[[#This Row],[Klasifikacija]],Tabela_glavno[Klasifikacija],0)))</f>
        <v>DA - AVG</v>
      </c>
      <c r="G451" s="1" t="str">
        <f>INDEX(Tabela_glavno[Mešanica 19 02 08*],MATCH(Tabela_kontrola_FAW_aktivne[[#This Row],[Klasifikacija]],Tabela_glavno[Klasifikacija],0))</f>
        <v>NE</v>
      </c>
      <c r="H451" s="1" t="str">
        <f>IFERROR(INDEX(Tabela_FAW_aktivne[Klasifikacija],MATCH(Tabela_kontrola_FAW_aktivne[[#This Row],[Klasifikacija]],Tabela_FAW_aktivne[Klasifikacija],0)),"NE")</f>
        <v>NE</v>
      </c>
    </row>
    <row r="452" spans="1:8" hidden="1" x14ac:dyDescent="0.25">
      <c r="A452" t="s">
        <v>629</v>
      </c>
      <c r="B452" t="str">
        <f>INDEX(Tabela_seznam_klasifikacij[Naziv odpadka],MATCH(Tabela_kontrola_FAW_aktivne[[#This Row],[Klasifikacija]],Tabela_seznam_klasifikacij[Klasifikacijska številka],0))</f>
        <v>Trdni odpadki iz čiščenja odpadne vode na kraju nastanka, ki niso navedeni pod 10 11 19</v>
      </c>
      <c r="C452">
        <f>IFERROR(INDEX(Tabela_FAW[NAZIV2],MATCH(Tabela_kontrola_FAW_aktivne[[#This Row],[Klasifikacija]],Tabela_FAW[Klasifikacija],0)),"NE")</f>
        <v>0</v>
      </c>
      <c r="D452" t="str">
        <f>LEFT(INDEX(Tabela_glavno[Dovoljen prevzem],MATCH(Tabela_kontrola_FAW_aktivne[[#This Row],[Klasifikacija]],Tabela_glavno[Klasifikacija],0)),2)</f>
        <v>DA</v>
      </c>
      <c r="E452" t="str">
        <f>INDEX(Tabela_glavno[Odstranjevanje],MATCH(Tabela_kontrola_FAW_aktivne[[#This Row],[Klasifikacija]],Tabela_glavno[Klasifikacija],0))</f>
        <v/>
      </c>
      <c r="F452" s="1" t="str">
        <f>_xlfn.TEXTJOIN(" - ",TRUE,INDEX(Tabela_glavno[Mešanica 19 02 04*],MATCH(Tabela_kontrola_FAW_aktivne[[#This Row],[Klasifikacija]],Tabela_glavno[Klasifikacija],0)),INDEX(Tabela_glavno[Izvoz 19 02 04*],MATCH(Tabela_kontrola_FAW_aktivne[[#This Row],[Klasifikacija]],Tabela_glavno[Klasifikacija],0)))</f>
        <v>NE</v>
      </c>
      <c r="G452" s="1" t="str">
        <f>INDEX(Tabela_glavno[Mešanica 19 02 08*],MATCH(Tabela_kontrola_FAW_aktivne[[#This Row],[Klasifikacija]],Tabela_glavno[Klasifikacija],0))</f>
        <v>NE</v>
      </c>
      <c r="H452" s="1" t="str">
        <f>IFERROR(INDEX(Tabela_FAW_aktivne[Klasifikacija],MATCH(Tabela_kontrola_FAW_aktivne[[#This Row],[Klasifikacija]],Tabela_FAW_aktivne[Klasifikacija],0)),"NE")</f>
        <v>NE</v>
      </c>
    </row>
    <row r="453" spans="1:8" hidden="1" x14ac:dyDescent="0.25">
      <c r="A453" t="s">
        <v>630</v>
      </c>
      <c r="B453" t="str">
        <f>INDEX(Tabela_seznam_klasifikacij[Naziv odpadka],MATCH(Tabela_kontrola_FAW_aktivne[[#This Row],[Klasifikacija]],Tabela_seznam_klasifikacij[Klasifikacijska številka],0))</f>
        <v>Drugi tovrstni odpadki</v>
      </c>
      <c r="C453" t="str">
        <f>IFERROR(INDEX(Tabela_FAW[NAZIV2],MATCH(Tabela_kontrola_FAW_aktivne[[#This Row],[Klasifikacija]],Tabela_FAW[Klasifikacija],0)),"NE")</f>
        <v>NE</v>
      </c>
      <c r="D453" t="str">
        <f>LEFT(INDEX(Tabela_glavno[Dovoljen prevzem],MATCH(Tabela_kontrola_FAW_aktivne[[#This Row],[Klasifikacija]],Tabela_glavno[Klasifikacija],0)),2)</f>
        <v>DA</v>
      </c>
      <c r="E453" t="str">
        <f>INDEX(Tabela_glavno[Odstranjevanje],MATCH(Tabela_kontrola_FAW_aktivne[[#This Row],[Klasifikacija]],Tabela_glavno[Klasifikacija],0))</f>
        <v/>
      </c>
      <c r="F453" s="1" t="str">
        <f>_xlfn.TEXTJOIN(" - ",TRUE,INDEX(Tabela_glavno[Mešanica 19 02 04*],MATCH(Tabela_kontrola_FAW_aktivne[[#This Row],[Klasifikacija]],Tabela_glavno[Klasifikacija],0)),INDEX(Tabela_glavno[Izvoz 19 02 04*],MATCH(Tabela_kontrola_FAW_aktivne[[#This Row],[Klasifikacija]],Tabela_glavno[Klasifikacija],0)))</f>
        <v>NE</v>
      </c>
      <c r="G453" s="1" t="str">
        <f>INDEX(Tabela_glavno[Mešanica 19 02 08*],MATCH(Tabela_kontrola_FAW_aktivne[[#This Row],[Klasifikacija]],Tabela_glavno[Klasifikacija],0))</f>
        <v>NE</v>
      </c>
      <c r="H453" s="1" t="str">
        <f>IFERROR(INDEX(Tabela_FAW_aktivne[Klasifikacija],MATCH(Tabela_kontrola_FAW_aktivne[[#This Row],[Klasifikacija]],Tabela_FAW_aktivne[Klasifikacija],0)),"NE")</f>
        <v>NE</v>
      </c>
    </row>
    <row r="454" spans="1:8" ht="30" customHeight="1" x14ac:dyDescent="0.25">
      <c r="A454" t="s">
        <v>631</v>
      </c>
      <c r="B454" t="str">
        <f>INDEX(Tabela_seznam_klasifikacij[Naziv odpadka],MATCH(Tabela_kontrola_FAW_aktivne[[#This Row],[Klasifikacija]],Tabela_seznam_klasifikacij[Klasifikacijska številka],0))</f>
        <v>Odpadna zmes iz priprave pred žganjem</v>
      </c>
      <c r="C454">
        <f>IFERROR(INDEX(Tabela_FAW[NAZIV2],MATCH(Tabela_kontrola_FAW_aktivne[[#This Row],[Klasifikacija]],Tabela_FAW[Klasifikacija],0)),"NE")</f>
        <v>0</v>
      </c>
      <c r="D454" t="str">
        <f>LEFT(INDEX(Tabela_glavno[Dovoljen prevzem],MATCH(Tabela_kontrola_FAW_aktivne[[#This Row],[Klasifikacija]],Tabela_glavno[Klasifikacija],0)),2)</f>
        <v>DA</v>
      </c>
      <c r="E454" t="str">
        <f>INDEX(Tabela_glavno[Odstranjevanje],MATCH(Tabela_kontrola_FAW_aktivne[[#This Row],[Klasifikacija]],Tabela_glavno[Klasifikacija],0))</f>
        <v>Kemis</v>
      </c>
      <c r="F454" s="1" t="str">
        <f>_xlfn.TEXTJOIN(" - ",TRUE,INDEX(Tabela_glavno[Mešanica 19 02 04*],MATCH(Tabela_kontrola_FAW_aktivne[[#This Row],[Klasifikacija]],Tabela_glavno[Klasifikacija],0)),INDEX(Tabela_glavno[Izvoz 19 02 04*],MATCH(Tabela_kontrola_FAW_aktivne[[#This Row],[Klasifikacija]],Tabela_glavno[Klasifikacija],0)))</f>
        <v>NE</v>
      </c>
      <c r="G454" s="1" t="str">
        <f>INDEX(Tabela_glavno[Mešanica 19 02 08*],MATCH(Tabela_kontrola_FAW_aktivne[[#This Row],[Klasifikacija]],Tabela_glavno[Klasifikacija],0))</f>
        <v>NE</v>
      </c>
      <c r="H454" s="1" t="str">
        <f>IFERROR(INDEX(Tabela_FAW_aktivne[Klasifikacija],MATCH(Tabela_kontrola_FAW_aktivne[[#This Row],[Klasifikacija]],Tabela_FAW_aktivne[Klasifikacija],0)),"NE")</f>
        <v>10 12 01</v>
      </c>
    </row>
    <row r="455" spans="1:8" hidden="1" x14ac:dyDescent="0.25">
      <c r="A455" t="s">
        <v>632</v>
      </c>
      <c r="B455" t="str">
        <f>INDEX(Tabela_seznam_klasifikacij[Naziv odpadka],MATCH(Tabela_kontrola_FAW_aktivne[[#This Row],[Klasifikacija]],Tabela_seznam_klasifikacij[Klasifikacijska številka],0))</f>
        <v>Delci in prah</v>
      </c>
      <c r="C455" t="str">
        <f>IFERROR(INDEX(Tabela_FAW[NAZIV2],MATCH(Tabela_kontrola_FAW_aktivne[[#This Row],[Klasifikacija]],Tabela_FAW[Klasifikacija],0)),"NE")</f>
        <v>NE</v>
      </c>
      <c r="D455" t="str">
        <f>LEFT(INDEX(Tabela_glavno[Dovoljen prevzem],MATCH(Tabela_kontrola_FAW_aktivne[[#This Row],[Klasifikacija]],Tabela_glavno[Klasifikacija],0)),2)</f>
        <v>DA</v>
      </c>
      <c r="E455" t="str">
        <f>INDEX(Tabela_glavno[Odstranjevanje],MATCH(Tabela_kontrola_FAW_aktivne[[#This Row],[Klasifikacija]],Tabela_glavno[Klasifikacija],0))</f>
        <v/>
      </c>
      <c r="F455" s="1" t="str">
        <f>_xlfn.TEXTJOIN(" - ",TRUE,INDEX(Tabela_glavno[Mešanica 19 02 04*],MATCH(Tabela_kontrola_FAW_aktivne[[#This Row],[Klasifikacija]],Tabela_glavno[Klasifikacija],0)),INDEX(Tabela_glavno[Izvoz 19 02 04*],MATCH(Tabela_kontrola_FAW_aktivne[[#This Row],[Klasifikacija]],Tabela_glavno[Klasifikacija],0)))</f>
        <v>NE</v>
      </c>
      <c r="G455" s="1" t="str">
        <f>INDEX(Tabela_glavno[Mešanica 19 02 08*],MATCH(Tabela_kontrola_FAW_aktivne[[#This Row],[Klasifikacija]],Tabela_glavno[Klasifikacija],0))</f>
        <v>NE</v>
      </c>
      <c r="H455" s="1" t="str">
        <f>IFERROR(INDEX(Tabela_FAW_aktivne[Klasifikacija],MATCH(Tabela_kontrola_FAW_aktivne[[#This Row],[Klasifikacija]],Tabela_FAW_aktivne[Klasifikacija],0)),"NE")</f>
        <v>NE</v>
      </c>
    </row>
    <row r="456" spans="1:8" hidden="1" x14ac:dyDescent="0.25">
      <c r="A456" t="s">
        <v>633</v>
      </c>
      <c r="B456" t="str">
        <f>INDEX(Tabela_seznam_klasifikacij[Naziv odpadka],MATCH(Tabela_kontrola_FAW_aktivne[[#This Row],[Klasifikacija]],Tabela_seznam_klasifikacij[Klasifikacijska številka],0))</f>
        <v>Mulji in filtrne pogače iz čiščenja odpadnih plinov</v>
      </c>
      <c r="C456" t="str">
        <f>IFERROR(INDEX(Tabela_FAW[NAZIV2],MATCH(Tabela_kontrola_FAW_aktivne[[#This Row],[Klasifikacija]],Tabela_FAW[Klasifikacija],0)),"NE")</f>
        <v>NE</v>
      </c>
      <c r="D456" t="str">
        <f>LEFT(INDEX(Tabela_glavno[Dovoljen prevzem],MATCH(Tabela_kontrola_FAW_aktivne[[#This Row],[Klasifikacija]],Tabela_glavno[Klasifikacija],0)),2)</f>
        <v>DA</v>
      </c>
      <c r="E456" t="str">
        <f>INDEX(Tabela_glavno[Odstranjevanje],MATCH(Tabela_kontrola_FAW_aktivne[[#This Row],[Klasifikacija]],Tabela_glavno[Klasifikacija],0))</f>
        <v/>
      </c>
      <c r="F456" s="1" t="str">
        <f>_xlfn.TEXTJOIN(" - ",TRUE,INDEX(Tabela_glavno[Mešanica 19 02 04*],MATCH(Tabela_kontrola_FAW_aktivne[[#This Row],[Klasifikacija]],Tabela_glavno[Klasifikacija],0)),INDEX(Tabela_glavno[Izvoz 19 02 04*],MATCH(Tabela_kontrola_FAW_aktivne[[#This Row],[Klasifikacija]],Tabela_glavno[Klasifikacija],0)))</f>
        <v>NE</v>
      </c>
      <c r="G456" s="1" t="str">
        <f>INDEX(Tabela_glavno[Mešanica 19 02 08*],MATCH(Tabela_kontrola_FAW_aktivne[[#This Row],[Klasifikacija]],Tabela_glavno[Klasifikacija],0))</f>
        <v>NE</v>
      </c>
      <c r="H456" s="1" t="str">
        <f>IFERROR(INDEX(Tabela_FAW_aktivne[Klasifikacija],MATCH(Tabela_kontrola_FAW_aktivne[[#This Row],[Klasifikacija]],Tabela_FAW_aktivne[Klasifikacija],0)),"NE")</f>
        <v>NE</v>
      </c>
    </row>
    <row r="457" spans="1:8" hidden="1" x14ac:dyDescent="0.25">
      <c r="A457" t="s">
        <v>634</v>
      </c>
      <c r="B457" t="str">
        <f>INDEX(Tabela_seznam_klasifikacij[Naziv odpadka],MATCH(Tabela_kontrola_FAW_aktivne[[#This Row],[Klasifikacija]],Tabela_seznam_klasifikacij[Klasifikacijska številka],0))</f>
        <v>Zavržene forme</v>
      </c>
      <c r="C457" t="str">
        <f>IFERROR(INDEX(Tabela_FAW[NAZIV2],MATCH(Tabela_kontrola_FAW_aktivne[[#This Row],[Klasifikacija]],Tabela_FAW[Klasifikacija],0)),"NE")</f>
        <v>NE</v>
      </c>
      <c r="D457" t="str">
        <f>LEFT(INDEX(Tabela_glavno[Dovoljen prevzem],MATCH(Tabela_kontrola_FAW_aktivne[[#This Row],[Klasifikacija]],Tabela_glavno[Klasifikacija],0)),2)</f>
        <v>DA</v>
      </c>
      <c r="E457" t="str">
        <f>INDEX(Tabela_glavno[Odstranjevanje],MATCH(Tabela_kontrola_FAW_aktivne[[#This Row],[Klasifikacija]],Tabela_glavno[Klasifikacija],0))</f>
        <v/>
      </c>
      <c r="F457" s="1" t="str">
        <f>_xlfn.TEXTJOIN(" - ",TRUE,INDEX(Tabela_glavno[Mešanica 19 02 04*],MATCH(Tabela_kontrola_FAW_aktivne[[#This Row],[Klasifikacija]],Tabela_glavno[Klasifikacija],0)),INDEX(Tabela_glavno[Izvoz 19 02 04*],MATCH(Tabela_kontrola_FAW_aktivne[[#This Row],[Klasifikacija]],Tabela_glavno[Klasifikacija],0)))</f>
        <v>NE</v>
      </c>
      <c r="G457" s="1" t="str">
        <f>INDEX(Tabela_glavno[Mešanica 19 02 08*],MATCH(Tabela_kontrola_FAW_aktivne[[#This Row],[Klasifikacija]],Tabela_glavno[Klasifikacija],0))</f>
        <v>NE</v>
      </c>
      <c r="H457" s="1" t="str">
        <f>IFERROR(INDEX(Tabela_FAW_aktivne[Klasifikacija],MATCH(Tabela_kontrola_FAW_aktivne[[#This Row],[Klasifikacija]],Tabela_FAW_aktivne[Klasifikacija],0)),"NE")</f>
        <v>NE</v>
      </c>
    </row>
    <row r="458" spans="1:8" hidden="1" x14ac:dyDescent="0.25">
      <c r="A458" t="s">
        <v>635</v>
      </c>
      <c r="B458" t="str">
        <f>INDEX(Tabela_seznam_klasifikacij[Naziv odpadka],MATCH(Tabela_kontrola_FAW_aktivne[[#This Row],[Klasifikacija]],Tabela_seznam_klasifikacij[Klasifikacijska številka],0))</f>
        <v>Odpadna keramika, opeka, ploščice in gradbeni izdelki (po žganju)</v>
      </c>
      <c r="C458">
        <f>IFERROR(INDEX(Tabela_FAW[NAZIV2],MATCH(Tabela_kontrola_FAW_aktivne[[#This Row],[Klasifikacija]],Tabela_FAW[Klasifikacija],0)),"NE")</f>
        <v>0</v>
      </c>
      <c r="D458" t="str">
        <f>LEFT(INDEX(Tabela_glavno[Dovoljen prevzem],MATCH(Tabela_kontrola_FAW_aktivne[[#This Row],[Klasifikacija]],Tabela_glavno[Klasifikacija],0)),2)</f>
        <v>DA</v>
      </c>
      <c r="E458" t="str">
        <f>INDEX(Tabela_glavno[Odstranjevanje],MATCH(Tabela_kontrola_FAW_aktivne[[#This Row],[Klasifikacija]],Tabela_glavno[Klasifikacija],0))</f>
        <v/>
      </c>
      <c r="F458" s="1" t="str">
        <f>_xlfn.TEXTJOIN(" - ",TRUE,INDEX(Tabela_glavno[Mešanica 19 02 04*],MATCH(Tabela_kontrola_FAW_aktivne[[#This Row],[Klasifikacija]],Tabela_glavno[Klasifikacija],0)),INDEX(Tabela_glavno[Izvoz 19 02 04*],MATCH(Tabela_kontrola_FAW_aktivne[[#This Row],[Klasifikacija]],Tabela_glavno[Klasifikacija],0)))</f>
        <v>NE</v>
      </c>
      <c r="G458" s="1" t="str">
        <f>INDEX(Tabela_glavno[Mešanica 19 02 08*],MATCH(Tabela_kontrola_FAW_aktivne[[#This Row],[Klasifikacija]],Tabela_glavno[Klasifikacija],0))</f>
        <v>NE</v>
      </c>
      <c r="H458" s="1" t="str">
        <f>IFERROR(INDEX(Tabela_FAW_aktivne[Klasifikacija],MATCH(Tabela_kontrola_FAW_aktivne[[#This Row],[Klasifikacija]],Tabela_FAW_aktivne[Klasifikacija],0)),"NE")</f>
        <v>NE</v>
      </c>
    </row>
    <row r="459" spans="1:8" hidden="1" x14ac:dyDescent="0.25">
      <c r="A459" t="s">
        <v>1217</v>
      </c>
      <c r="B459" t="str">
        <f>INDEX(Tabela_seznam_klasifikacij[Naziv odpadka],MATCH(Tabela_kontrola_FAW_aktivne[[#This Row],[Klasifikacija]],Tabela_seznam_klasifikacij[Klasifikacijska številka],0))</f>
        <v>Trdni odpadki iz čiščenja odpadnih plinov, ki vsebujejo nevarne snovi</v>
      </c>
      <c r="C459" t="str">
        <f>IFERROR(INDEX(Tabela_FAW[NAZIV2],MATCH(Tabela_kontrola_FAW_aktivne[[#This Row],[Klasifikacija]],Tabela_FAW[Klasifikacija],0)),"NE")</f>
        <v>NE</v>
      </c>
      <c r="D459" t="str">
        <f>LEFT(INDEX(Tabela_glavno[Dovoljen prevzem],MATCH(Tabela_kontrola_FAW_aktivne[[#This Row],[Klasifikacija]],Tabela_glavno[Klasifikacija],0)),2)</f>
        <v>DA</v>
      </c>
      <c r="E459" t="str">
        <f>INDEX(Tabela_glavno[Odstranjevanje],MATCH(Tabela_kontrola_FAW_aktivne[[#This Row],[Klasifikacija]],Tabela_glavno[Klasifikacija],0))</f>
        <v/>
      </c>
      <c r="F459" s="1" t="str">
        <f>_xlfn.TEXTJOIN(" - ",TRUE,INDEX(Tabela_glavno[Mešanica 19 02 04*],MATCH(Tabela_kontrola_FAW_aktivne[[#This Row],[Klasifikacija]],Tabela_glavno[Klasifikacija],0)),INDEX(Tabela_glavno[Izvoz 19 02 04*],MATCH(Tabela_kontrola_FAW_aktivne[[#This Row],[Klasifikacija]],Tabela_glavno[Klasifikacija],0)))</f>
        <v>NE</v>
      </c>
      <c r="G459" s="1" t="str">
        <f>INDEX(Tabela_glavno[Mešanica 19 02 08*],MATCH(Tabela_kontrola_FAW_aktivne[[#This Row],[Klasifikacija]],Tabela_glavno[Klasifikacija],0))</f>
        <v>NE</v>
      </c>
      <c r="H459" s="1" t="str">
        <f>IFERROR(INDEX(Tabela_FAW_aktivne[Klasifikacija],MATCH(Tabela_kontrola_FAW_aktivne[[#This Row],[Klasifikacija]],Tabela_FAW_aktivne[Klasifikacija],0)),"NE")</f>
        <v>NE</v>
      </c>
    </row>
    <row r="460" spans="1:8" hidden="1" x14ac:dyDescent="0.25">
      <c r="A460" t="s">
        <v>636</v>
      </c>
      <c r="B460" t="str">
        <f>INDEX(Tabela_seznam_klasifikacij[Naziv odpadka],MATCH(Tabela_kontrola_FAW_aktivne[[#This Row],[Klasifikacija]],Tabela_seznam_klasifikacij[Klasifikacijska številka],0))</f>
        <v>Trdni odpadki iz čiščenja odpadnih plinov, ki niso navedeni pod 10 12 09</v>
      </c>
      <c r="C460" t="str">
        <f>IFERROR(INDEX(Tabela_FAW[NAZIV2],MATCH(Tabela_kontrola_FAW_aktivne[[#This Row],[Klasifikacija]],Tabela_FAW[Klasifikacija],0)),"NE")</f>
        <v>NE</v>
      </c>
      <c r="D460" t="str">
        <f>LEFT(INDEX(Tabela_glavno[Dovoljen prevzem],MATCH(Tabela_kontrola_FAW_aktivne[[#This Row],[Klasifikacija]],Tabela_glavno[Klasifikacija],0)),2)</f>
        <v>DA</v>
      </c>
      <c r="E460" t="str">
        <f>INDEX(Tabela_glavno[Odstranjevanje],MATCH(Tabela_kontrola_FAW_aktivne[[#This Row],[Klasifikacija]],Tabela_glavno[Klasifikacija],0))</f>
        <v/>
      </c>
      <c r="F460" s="1" t="str">
        <f>_xlfn.TEXTJOIN(" - ",TRUE,INDEX(Tabela_glavno[Mešanica 19 02 04*],MATCH(Tabela_kontrola_FAW_aktivne[[#This Row],[Klasifikacija]],Tabela_glavno[Klasifikacija],0)),INDEX(Tabela_glavno[Izvoz 19 02 04*],MATCH(Tabela_kontrola_FAW_aktivne[[#This Row],[Klasifikacija]],Tabela_glavno[Klasifikacija],0)))</f>
        <v>NE</v>
      </c>
      <c r="G460" s="1" t="str">
        <f>INDEX(Tabela_glavno[Mešanica 19 02 08*],MATCH(Tabela_kontrola_FAW_aktivne[[#This Row],[Klasifikacija]],Tabela_glavno[Klasifikacija],0))</f>
        <v>NE</v>
      </c>
      <c r="H460" s="1" t="str">
        <f>IFERROR(INDEX(Tabela_FAW_aktivne[Klasifikacija],MATCH(Tabela_kontrola_FAW_aktivne[[#This Row],[Klasifikacija]],Tabela_FAW_aktivne[Klasifikacija],0)),"NE")</f>
        <v>NE</v>
      </c>
    </row>
    <row r="461" spans="1:8" hidden="1" x14ac:dyDescent="0.25">
      <c r="A461" t="s">
        <v>637</v>
      </c>
      <c r="B461" t="str">
        <f>INDEX(Tabela_seznam_klasifikacij[Naziv odpadka],MATCH(Tabela_kontrola_FAW_aktivne[[#This Row],[Klasifikacija]],Tabela_seznam_klasifikacij[Klasifikacijska številka],0))</f>
        <v>Odpadki iz glaziranja, ki vsebujejo težke kovine</v>
      </c>
      <c r="C461" t="str">
        <f>IFERROR(INDEX(Tabela_FAW[NAZIV2],MATCH(Tabela_kontrola_FAW_aktivne[[#This Row],[Klasifikacija]],Tabela_FAW[Klasifikacija],0)),"NE")</f>
        <v>NE</v>
      </c>
      <c r="D461" t="str">
        <f>LEFT(INDEX(Tabela_glavno[Dovoljen prevzem],MATCH(Tabela_kontrola_FAW_aktivne[[#This Row],[Klasifikacija]],Tabela_glavno[Klasifikacija],0)),2)</f>
        <v>DA</v>
      </c>
      <c r="E461" t="str">
        <f>INDEX(Tabela_glavno[Odstranjevanje],MATCH(Tabela_kontrola_FAW_aktivne[[#This Row],[Klasifikacija]],Tabela_glavno[Klasifikacija],0))</f>
        <v/>
      </c>
      <c r="F461" s="1" t="str">
        <f>_xlfn.TEXTJOIN(" - ",TRUE,INDEX(Tabela_glavno[Mešanica 19 02 04*],MATCH(Tabela_kontrola_FAW_aktivne[[#This Row],[Klasifikacija]],Tabela_glavno[Klasifikacija],0)),INDEX(Tabela_glavno[Izvoz 19 02 04*],MATCH(Tabela_kontrola_FAW_aktivne[[#This Row],[Klasifikacija]],Tabela_glavno[Klasifikacija],0)))</f>
        <v>NE</v>
      </c>
      <c r="G461" s="1" t="str">
        <f>INDEX(Tabela_glavno[Mešanica 19 02 08*],MATCH(Tabela_kontrola_FAW_aktivne[[#This Row],[Klasifikacija]],Tabela_glavno[Klasifikacija],0))</f>
        <v>NE</v>
      </c>
      <c r="H461" s="1" t="str">
        <f>IFERROR(INDEX(Tabela_FAW_aktivne[Klasifikacija],MATCH(Tabela_kontrola_FAW_aktivne[[#This Row],[Klasifikacija]],Tabela_FAW_aktivne[Klasifikacija],0)),"NE")</f>
        <v>NE</v>
      </c>
    </row>
    <row r="462" spans="1:8" hidden="1" x14ac:dyDescent="0.25">
      <c r="A462" t="s">
        <v>638</v>
      </c>
      <c r="B462" t="str">
        <f>INDEX(Tabela_seznam_klasifikacij[Naziv odpadka],MATCH(Tabela_kontrola_FAW_aktivne[[#This Row],[Klasifikacija]],Tabela_seznam_klasifikacij[Klasifikacijska številka],0))</f>
        <v>Odpadki iz glaziranja, ki niso navedeni pod 10 12 11</v>
      </c>
      <c r="C462" t="str">
        <f>IFERROR(INDEX(Tabela_FAW[NAZIV2],MATCH(Tabela_kontrola_FAW_aktivne[[#This Row],[Klasifikacija]],Tabela_FAW[Klasifikacija],0)),"NE")</f>
        <v>NE</v>
      </c>
      <c r="D462" t="str">
        <f>LEFT(INDEX(Tabela_glavno[Dovoljen prevzem],MATCH(Tabela_kontrola_FAW_aktivne[[#This Row],[Klasifikacija]],Tabela_glavno[Klasifikacija],0)),2)</f>
        <v>DA</v>
      </c>
      <c r="E462" t="str">
        <f>INDEX(Tabela_glavno[Odstranjevanje],MATCH(Tabela_kontrola_FAW_aktivne[[#This Row],[Klasifikacija]],Tabela_glavno[Klasifikacija],0))</f>
        <v/>
      </c>
      <c r="F462" s="1" t="str">
        <f>_xlfn.TEXTJOIN(" - ",TRUE,INDEX(Tabela_glavno[Mešanica 19 02 04*],MATCH(Tabela_kontrola_FAW_aktivne[[#This Row],[Klasifikacija]],Tabela_glavno[Klasifikacija],0)),INDEX(Tabela_glavno[Izvoz 19 02 04*],MATCH(Tabela_kontrola_FAW_aktivne[[#This Row],[Klasifikacija]],Tabela_glavno[Klasifikacija],0)))</f>
        <v>NE</v>
      </c>
      <c r="G462" s="1" t="str">
        <f>INDEX(Tabela_glavno[Mešanica 19 02 08*],MATCH(Tabela_kontrola_FAW_aktivne[[#This Row],[Klasifikacija]],Tabela_glavno[Klasifikacija],0))</f>
        <v>NE</v>
      </c>
      <c r="H462" s="1" t="str">
        <f>IFERROR(INDEX(Tabela_FAW_aktivne[Klasifikacija],MATCH(Tabela_kontrola_FAW_aktivne[[#This Row],[Klasifikacija]],Tabela_FAW_aktivne[Klasifikacija],0)),"NE")</f>
        <v>NE</v>
      </c>
    </row>
    <row r="463" spans="1:8" hidden="1" x14ac:dyDescent="0.25">
      <c r="A463" t="s">
        <v>639</v>
      </c>
      <c r="B463" t="str">
        <f>INDEX(Tabela_seznam_klasifikacij[Naziv odpadka],MATCH(Tabela_kontrola_FAW_aktivne[[#This Row],[Klasifikacija]],Tabela_seznam_klasifikacij[Klasifikacijska številka],0))</f>
        <v>Mulji iz čiščenja odpadne vode na kraju nastanka</v>
      </c>
      <c r="C463" t="str">
        <f>IFERROR(INDEX(Tabela_FAW[NAZIV2],MATCH(Tabela_kontrola_FAW_aktivne[[#This Row],[Klasifikacija]],Tabela_FAW[Klasifikacija],0)),"NE")</f>
        <v>NE</v>
      </c>
      <c r="D463" t="str">
        <f>LEFT(INDEX(Tabela_glavno[Dovoljen prevzem],MATCH(Tabela_kontrola_FAW_aktivne[[#This Row],[Klasifikacija]],Tabela_glavno[Klasifikacija],0)),2)</f>
        <v>DA</v>
      </c>
      <c r="E463" t="str">
        <f>INDEX(Tabela_glavno[Odstranjevanje],MATCH(Tabela_kontrola_FAW_aktivne[[#This Row],[Klasifikacija]],Tabela_glavno[Klasifikacija],0))</f>
        <v/>
      </c>
      <c r="F463" s="1" t="str">
        <f>_xlfn.TEXTJOIN(" - ",TRUE,INDEX(Tabela_glavno[Mešanica 19 02 04*],MATCH(Tabela_kontrola_FAW_aktivne[[#This Row],[Klasifikacija]],Tabela_glavno[Klasifikacija],0)),INDEX(Tabela_glavno[Izvoz 19 02 04*],MATCH(Tabela_kontrola_FAW_aktivne[[#This Row],[Klasifikacija]],Tabela_glavno[Klasifikacija],0)))</f>
        <v>NE</v>
      </c>
      <c r="G463" s="1" t="str">
        <f>INDEX(Tabela_glavno[Mešanica 19 02 08*],MATCH(Tabela_kontrola_FAW_aktivne[[#This Row],[Klasifikacija]],Tabela_glavno[Klasifikacija],0))</f>
        <v>NE</v>
      </c>
      <c r="H463" s="1" t="str">
        <f>IFERROR(INDEX(Tabela_FAW_aktivne[Klasifikacija],MATCH(Tabela_kontrola_FAW_aktivne[[#This Row],[Klasifikacija]],Tabela_FAW_aktivne[Klasifikacija],0)),"NE")</f>
        <v>NE</v>
      </c>
    </row>
    <row r="464" spans="1:8" hidden="1" x14ac:dyDescent="0.25">
      <c r="A464" t="s">
        <v>640</v>
      </c>
      <c r="B464" t="str">
        <f>INDEX(Tabela_seznam_klasifikacij[Naziv odpadka],MATCH(Tabela_kontrola_FAW_aktivne[[#This Row],[Klasifikacija]],Tabela_seznam_klasifikacij[Klasifikacijska številka],0))</f>
        <v>Drugi tovrstni odpadki</v>
      </c>
      <c r="C464" t="str">
        <f>IFERROR(INDEX(Tabela_FAW[NAZIV2],MATCH(Tabela_kontrola_FAW_aktivne[[#This Row],[Klasifikacija]],Tabela_FAW[Klasifikacija],0)),"NE")</f>
        <v>Ni mešanja KEMIS NE ODSTRANJUJE</v>
      </c>
      <c r="D464" t="str">
        <f>LEFT(INDEX(Tabela_glavno[Dovoljen prevzem],MATCH(Tabela_kontrola_FAW_aktivne[[#This Row],[Klasifikacija]],Tabela_glavno[Klasifikacija],0)),2)</f>
        <v>DA</v>
      </c>
      <c r="E464" t="str">
        <f>INDEX(Tabela_glavno[Odstranjevanje],MATCH(Tabela_kontrola_FAW_aktivne[[#This Row],[Klasifikacija]],Tabela_glavno[Klasifikacija],0))</f>
        <v/>
      </c>
      <c r="F464" s="1" t="str">
        <f>_xlfn.TEXTJOIN(" - ",TRUE,INDEX(Tabela_glavno[Mešanica 19 02 04*],MATCH(Tabela_kontrola_FAW_aktivne[[#This Row],[Klasifikacija]],Tabela_glavno[Klasifikacija],0)),INDEX(Tabela_glavno[Izvoz 19 02 04*],MATCH(Tabela_kontrola_FAW_aktivne[[#This Row],[Klasifikacija]],Tabela_glavno[Klasifikacija],0)))</f>
        <v>NE</v>
      </c>
      <c r="G464" s="1" t="str">
        <f>INDEX(Tabela_glavno[Mešanica 19 02 08*],MATCH(Tabela_kontrola_FAW_aktivne[[#This Row],[Klasifikacija]],Tabela_glavno[Klasifikacija],0))</f>
        <v>NE</v>
      </c>
      <c r="H464" s="1" t="str">
        <f>IFERROR(INDEX(Tabela_FAW_aktivne[Klasifikacija],MATCH(Tabela_kontrola_FAW_aktivne[[#This Row],[Klasifikacija]],Tabela_FAW_aktivne[Klasifikacija],0)),"NE")</f>
        <v>NE</v>
      </c>
    </row>
    <row r="465" spans="1:8" hidden="1" x14ac:dyDescent="0.25">
      <c r="A465" t="s">
        <v>643</v>
      </c>
      <c r="B465" t="str">
        <f>INDEX(Tabela_seznam_klasifikacij[Naziv odpadka],MATCH(Tabela_kontrola_FAW_aktivne[[#This Row],[Klasifikacija]],Tabela_seznam_klasifikacij[Klasifikacijska številka],0))</f>
        <v>Odpadna zmes iz priprave pred žganjem</v>
      </c>
      <c r="C465" t="str">
        <f>IFERROR(INDEX(Tabela_FAW[NAZIV2],MATCH(Tabela_kontrola_FAW_aktivne[[#This Row],[Klasifikacija]],Tabela_FAW[Klasifikacija],0)),"NE")</f>
        <v>NE</v>
      </c>
      <c r="D465" t="str">
        <f>LEFT(INDEX(Tabela_glavno[Dovoljen prevzem],MATCH(Tabela_kontrola_FAW_aktivne[[#This Row],[Klasifikacija]],Tabela_glavno[Klasifikacija],0)),2)</f>
        <v>DA</v>
      </c>
      <c r="E465" t="str">
        <f>INDEX(Tabela_glavno[Odstranjevanje],MATCH(Tabela_kontrola_FAW_aktivne[[#This Row],[Klasifikacija]],Tabela_glavno[Klasifikacija],0))</f>
        <v/>
      </c>
      <c r="F465" s="1" t="str">
        <f>_xlfn.TEXTJOIN(" - ",TRUE,INDEX(Tabela_glavno[Mešanica 19 02 04*],MATCH(Tabela_kontrola_FAW_aktivne[[#This Row],[Klasifikacija]],Tabela_glavno[Klasifikacija],0)),INDEX(Tabela_glavno[Izvoz 19 02 04*],MATCH(Tabela_kontrola_FAW_aktivne[[#This Row],[Klasifikacija]],Tabela_glavno[Klasifikacija],0)))</f>
        <v>NE</v>
      </c>
      <c r="G465" s="1" t="str">
        <f>INDEX(Tabela_glavno[Mešanica 19 02 08*],MATCH(Tabela_kontrola_FAW_aktivne[[#This Row],[Klasifikacija]],Tabela_glavno[Klasifikacija],0))</f>
        <v>NE</v>
      </c>
      <c r="H465" s="1" t="str">
        <f>IFERROR(INDEX(Tabela_FAW_aktivne[Klasifikacija],MATCH(Tabela_kontrola_FAW_aktivne[[#This Row],[Klasifikacija]],Tabela_FAW_aktivne[Klasifikacija],0)),"NE")</f>
        <v>NE</v>
      </c>
    </row>
    <row r="466" spans="1:8" hidden="1" x14ac:dyDescent="0.25">
      <c r="A466" t="s">
        <v>644</v>
      </c>
      <c r="B466" t="str">
        <f>INDEX(Tabela_seznam_klasifikacij[Naziv odpadka],MATCH(Tabela_kontrola_FAW_aktivne[[#This Row],[Klasifikacija]],Tabela_seznam_klasifikacij[Klasifikacijska številka],0))</f>
        <v>Odpadki iz kalcinacije in hidratacije apna</v>
      </c>
      <c r="C466" t="str">
        <f>IFERROR(INDEX(Tabela_FAW[NAZIV2],MATCH(Tabela_kontrola_FAW_aktivne[[#This Row],[Klasifikacija]],Tabela_FAW[Klasifikacija],0)),"NE")</f>
        <v>NE</v>
      </c>
      <c r="D466" t="str">
        <f>LEFT(INDEX(Tabela_glavno[Dovoljen prevzem],MATCH(Tabela_kontrola_FAW_aktivne[[#This Row],[Klasifikacija]],Tabela_glavno[Klasifikacija],0)),2)</f>
        <v>DA</v>
      </c>
      <c r="E466" t="str">
        <f>INDEX(Tabela_glavno[Odstranjevanje],MATCH(Tabela_kontrola_FAW_aktivne[[#This Row],[Klasifikacija]],Tabela_glavno[Klasifikacija],0))</f>
        <v/>
      </c>
      <c r="F466" s="1" t="str">
        <f>_xlfn.TEXTJOIN(" - ",TRUE,INDEX(Tabela_glavno[Mešanica 19 02 04*],MATCH(Tabela_kontrola_FAW_aktivne[[#This Row],[Klasifikacija]],Tabela_glavno[Klasifikacija],0)),INDEX(Tabela_glavno[Izvoz 19 02 04*],MATCH(Tabela_kontrola_FAW_aktivne[[#This Row],[Klasifikacija]],Tabela_glavno[Klasifikacija],0)))</f>
        <v>NE</v>
      </c>
      <c r="G466" s="1" t="str">
        <f>INDEX(Tabela_glavno[Mešanica 19 02 08*],MATCH(Tabela_kontrola_FAW_aktivne[[#This Row],[Klasifikacija]],Tabela_glavno[Klasifikacija],0))</f>
        <v>NE</v>
      </c>
      <c r="H466" s="1" t="str">
        <f>IFERROR(INDEX(Tabela_FAW_aktivne[Klasifikacija],MATCH(Tabela_kontrola_FAW_aktivne[[#This Row],[Klasifikacija]],Tabela_FAW_aktivne[Klasifikacija],0)),"NE")</f>
        <v>NE</v>
      </c>
    </row>
    <row r="467" spans="1:8" hidden="1" x14ac:dyDescent="0.25">
      <c r="A467" t="s">
        <v>645</v>
      </c>
      <c r="B467" t="str">
        <f>INDEX(Tabela_seznam_klasifikacij[Naziv odpadka],MATCH(Tabela_kontrola_FAW_aktivne[[#This Row],[Klasifikacija]],Tabela_seznam_klasifikacij[Klasifikacijska številka],0))</f>
        <v>Delci in prah (razen 10 13 12 in 10 13 13)</v>
      </c>
      <c r="C467" t="str">
        <f>IFERROR(INDEX(Tabela_FAW[NAZIV2],MATCH(Tabela_kontrola_FAW_aktivne[[#This Row],[Klasifikacija]],Tabela_FAW[Klasifikacija],0)),"NE")</f>
        <v>NE</v>
      </c>
      <c r="D467" t="str">
        <f>LEFT(INDEX(Tabela_glavno[Dovoljen prevzem],MATCH(Tabela_kontrola_FAW_aktivne[[#This Row],[Klasifikacija]],Tabela_glavno[Klasifikacija],0)),2)</f>
        <v>DA</v>
      </c>
      <c r="E467" t="str">
        <f>INDEX(Tabela_glavno[Odstranjevanje],MATCH(Tabela_kontrola_FAW_aktivne[[#This Row],[Klasifikacija]],Tabela_glavno[Klasifikacija],0))</f>
        <v/>
      </c>
      <c r="F467" s="1" t="str">
        <f>_xlfn.TEXTJOIN(" - ",TRUE,INDEX(Tabela_glavno[Mešanica 19 02 04*],MATCH(Tabela_kontrola_FAW_aktivne[[#This Row],[Klasifikacija]],Tabela_glavno[Klasifikacija],0)),INDEX(Tabela_glavno[Izvoz 19 02 04*],MATCH(Tabela_kontrola_FAW_aktivne[[#This Row],[Klasifikacija]],Tabela_glavno[Klasifikacija],0)))</f>
        <v>NE</v>
      </c>
      <c r="G467" s="1" t="str">
        <f>INDEX(Tabela_glavno[Mešanica 19 02 08*],MATCH(Tabela_kontrola_FAW_aktivne[[#This Row],[Klasifikacija]],Tabela_glavno[Klasifikacija],0))</f>
        <v>NE</v>
      </c>
      <c r="H467" s="1" t="str">
        <f>IFERROR(INDEX(Tabela_FAW_aktivne[Klasifikacija],MATCH(Tabela_kontrola_FAW_aktivne[[#This Row],[Klasifikacija]],Tabela_FAW_aktivne[Klasifikacija],0)),"NE")</f>
        <v>NE</v>
      </c>
    </row>
    <row r="468" spans="1:8" hidden="1" x14ac:dyDescent="0.25">
      <c r="A468" t="s">
        <v>646</v>
      </c>
      <c r="B468" t="str">
        <f>INDEX(Tabela_seznam_klasifikacij[Naziv odpadka],MATCH(Tabela_kontrola_FAW_aktivne[[#This Row],[Klasifikacija]],Tabela_seznam_klasifikacij[Klasifikacijska številka],0))</f>
        <v>Mulji in filtrne pogače iz čiščenja odpadnih plinov</v>
      </c>
      <c r="C468" t="str">
        <f>IFERROR(INDEX(Tabela_FAW[NAZIV2],MATCH(Tabela_kontrola_FAW_aktivne[[#This Row],[Klasifikacija]],Tabela_FAW[Klasifikacija],0)),"NE")</f>
        <v>NE</v>
      </c>
      <c r="D468" t="str">
        <f>LEFT(INDEX(Tabela_glavno[Dovoljen prevzem],MATCH(Tabela_kontrola_FAW_aktivne[[#This Row],[Klasifikacija]],Tabela_glavno[Klasifikacija],0)),2)</f>
        <v>DA</v>
      </c>
      <c r="E468" t="str">
        <f>INDEX(Tabela_glavno[Odstranjevanje],MATCH(Tabela_kontrola_FAW_aktivne[[#This Row],[Klasifikacija]],Tabela_glavno[Klasifikacija],0))</f>
        <v/>
      </c>
      <c r="F468" s="1" t="str">
        <f>_xlfn.TEXTJOIN(" - ",TRUE,INDEX(Tabela_glavno[Mešanica 19 02 04*],MATCH(Tabela_kontrola_FAW_aktivne[[#This Row],[Klasifikacija]],Tabela_glavno[Klasifikacija],0)),INDEX(Tabela_glavno[Izvoz 19 02 04*],MATCH(Tabela_kontrola_FAW_aktivne[[#This Row],[Klasifikacija]],Tabela_glavno[Klasifikacija],0)))</f>
        <v>NE</v>
      </c>
      <c r="G468" s="1" t="str">
        <f>INDEX(Tabela_glavno[Mešanica 19 02 08*],MATCH(Tabela_kontrola_FAW_aktivne[[#This Row],[Klasifikacija]],Tabela_glavno[Klasifikacija],0))</f>
        <v>NE</v>
      </c>
      <c r="H468" s="1" t="str">
        <f>IFERROR(INDEX(Tabela_FAW_aktivne[Klasifikacija],MATCH(Tabela_kontrola_FAW_aktivne[[#This Row],[Klasifikacija]],Tabela_FAW_aktivne[Klasifikacija],0)),"NE")</f>
        <v>NE</v>
      </c>
    </row>
    <row r="469" spans="1:8" hidden="1" x14ac:dyDescent="0.25">
      <c r="A469" t="s">
        <v>647</v>
      </c>
      <c r="B469" t="str">
        <f>INDEX(Tabela_seznam_klasifikacij[Naziv odpadka],MATCH(Tabela_kontrola_FAW_aktivne[[#This Row],[Klasifikacija]],Tabela_seznam_klasifikacij[Klasifikacijska številka],0))</f>
        <v>Odpadki iz proizvodnje azbest-cementa, ki vsebujejo azbest</v>
      </c>
      <c r="C469" t="str">
        <f>IFERROR(INDEX(Tabela_FAW[NAZIV2],MATCH(Tabela_kontrola_FAW_aktivne[[#This Row],[Klasifikacija]],Tabela_FAW[Klasifikacija],0)),"NE")</f>
        <v>NE</v>
      </c>
      <c r="D469" t="str">
        <f>LEFT(INDEX(Tabela_glavno[Dovoljen prevzem],MATCH(Tabela_kontrola_FAW_aktivne[[#This Row],[Klasifikacija]],Tabela_glavno[Klasifikacija],0)),2)</f>
        <v>DA</v>
      </c>
      <c r="E469" t="str">
        <f>INDEX(Tabela_glavno[Odstranjevanje],MATCH(Tabela_kontrola_FAW_aktivne[[#This Row],[Klasifikacija]],Tabela_glavno[Klasifikacija],0))</f>
        <v/>
      </c>
      <c r="F469" s="1" t="str">
        <f>_xlfn.TEXTJOIN(" - ",TRUE,INDEX(Tabela_glavno[Mešanica 19 02 04*],MATCH(Tabela_kontrola_FAW_aktivne[[#This Row],[Klasifikacija]],Tabela_glavno[Klasifikacija],0)),INDEX(Tabela_glavno[Izvoz 19 02 04*],MATCH(Tabela_kontrola_FAW_aktivne[[#This Row],[Klasifikacija]],Tabela_glavno[Klasifikacija],0)))</f>
        <v>NE</v>
      </c>
      <c r="G469" s="1" t="str">
        <f>INDEX(Tabela_glavno[Mešanica 19 02 08*],MATCH(Tabela_kontrola_FAW_aktivne[[#This Row],[Klasifikacija]],Tabela_glavno[Klasifikacija],0))</f>
        <v>NE</v>
      </c>
      <c r="H469" s="1" t="str">
        <f>IFERROR(INDEX(Tabela_FAW_aktivne[Klasifikacija],MATCH(Tabela_kontrola_FAW_aktivne[[#This Row],[Klasifikacija]],Tabela_FAW_aktivne[Klasifikacija],0)),"NE")</f>
        <v>NE</v>
      </c>
    </row>
    <row r="470" spans="1:8" hidden="1" x14ac:dyDescent="0.25">
      <c r="A470" t="s">
        <v>648</v>
      </c>
      <c r="B470" t="str">
        <f>INDEX(Tabela_seznam_klasifikacij[Naziv odpadka],MATCH(Tabela_kontrola_FAW_aktivne[[#This Row],[Klasifikacija]],Tabela_seznam_klasifikacij[Klasifikacijska številka],0))</f>
        <v>Odpadki iz proizvodnje azbest-cementa, ki niso navedeni pod 10 13 09</v>
      </c>
      <c r="C470" t="str">
        <f>IFERROR(INDEX(Tabela_FAW[NAZIV2],MATCH(Tabela_kontrola_FAW_aktivne[[#This Row],[Klasifikacija]],Tabela_FAW[Klasifikacija],0)),"NE")</f>
        <v>NE</v>
      </c>
      <c r="D470" t="str">
        <f>LEFT(INDEX(Tabela_glavno[Dovoljen prevzem],MATCH(Tabela_kontrola_FAW_aktivne[[#This Row],[Klasifikacija]],Tabela_glavno[Klasifikacija],0)),2)</f>
        <v>DA</v>
      </c>
      <c r="E470" t="str">
        <f>INDEX(Tabela_glavno[Odstranjevanje],MATCH(Tabela_kontrola_FAW_aktivne[[#This Row],[Klasifikacija]],Tabela_glavno[Klasifikacija],0))</f>
        <v/>
      </c>
      <c r="F470" s="1" t="str">
        <f>_xlfn.TEXTJOIN(" - ",TRUE,INDEX(Tabela_glavno[Mešanica 19 02 04*],MATCH(Tabela_kontrola_FAW_aktivne[[#This Row],[Klasifikacija]],Tabela_glavno[Klasifikacija],0)),INDEX(Tabela_glavno[Izvoz 19 02 04*],MATCH(Tabela_kontrola_FAW_aktivne[[#This Row],[Klasifikacija]],Tabela_glavno[Klasifikacija],0)))</f>
        <v>NE</v>
      </c>
      <c r="G470" s="1" t="str">
        <f>INDEX(Tabela_glavno[Mešanica 19 02 08*],MATCH(Tabela_kontrola_FAW_aktivne[[#This Row],[Klasifikacija]],Tabela_glavno[Klasifikacija],0))</f>
        <v>NE</v>
      </c>
      <c r="H470" s="1" t="str">
        <f>IFERROR(INDEX(Tabela_FAW_aktivne[Klasifikacija],MATCH(Tabela_kontrola_FAW_aktivne[[#This Row],[Klasifikacija]],Tabela_FAW_aktivne[Klasifikacija],0)),"NE")</f>
        <v>NE</v>
      </c>
    </row>
    <row r="471" spans="1:8" hidden="1" x14ac:dyDescent="0.25">
      <c r="A471" t="s">
        <v>649</v>
      </c>
      <c r="B471" t="str">
        <f>INDEX(Tabela_seznam_klasifikacij[Naziv odpadka],MATCH(Tabela_kontrola_FAW_aktivne[[#This Row],[Klasifikacija]],Tabela_seznam_klasifikacij[Klasifikacijska številka],0))</f>
        <v>Odpadki iz proizvodnje sestavljenih materialov (kompozitov) na osnovi cementa, ki niso navedeni pod 10 13 09 in 10 13 10</v>
      </c>
      <c r="C471">
        <f>IFERROR(INDEX(Tabela_FAW[NAZIV2],MATCH(Tabela_kontrola_FAW_aktivne[[#This Row],[Klasifikacija]],Tabela_FAW[Klasifikacija],0)),"NE")</f>
        <v>0</v>
      </c>
      <c r="D471" t="str">
        <f>LEFT(INDEX(Tabela_glavno[Dovoljen prevzem],MATCH(Tabela_kontrola_FAW_aktivne[[#This Row],[Klasifikacija]],Tabela_glavno[Klasifikacija],0)),2)</f>
        <v>DA</v>
      </c>
      <c r="E471" t="str">
        <f>INDEX(Tabela_glavno[Odstranjevanje],MATCH(Tabela_kontrola_FAW_aktivne[[#This Row],[Klasifikacija]],Tabela_glavno[Klasifikacija],0))</f>
        <v/>
      </c>
      <c r="F471" s="1" t="str">
        <f>_xlfn.TEXTJOIN(" - ",TRUE,INDEX(Tabela_glavno[Mešanica 19 02 04*],MATCH(Tabela_kontrola_FAW_aktivne[[#This Row],[Klasifikacija]],Tabela_glavno[Klasifikacija],0)),INDEX(Tabela_glavno[Izvoz 19 02 04*],MATCH(Tabela_kontrola_FAW_aktivne[[#This Row],[Klasifikacija]],Tabela_glavno[Klasifikacija],0)))</f>
        <v>NE</v>
      </c>
      <c r="G471" s="1" t="str">
        <f>INDEX(Tabela_glavno[Mešanica 19 02 08*],MATCH(Tabela_kontrola_FAW_aktivne[[#This Row],[Klasifikacija]],Tabela_glavno[Klasifikacija],0))</f>
        <v>NE</v>
      </c>
      <c r="H471" s="1" t="str">
        <f>IFERROR(INDEX(Tabela_FAW_aktivne[Klasifikacija],MATCH(Tabela_kontrola_FAW_aktivne[[#This Row],[Klasifikacija]],Tabela_FAW_aktivne[Klasifikacija],0)),"NE")</f>
        <v>NE</v>
      </c>
    </row>
    <row r="472" spans="1:8" hidden="1" x14ac:dyDescent="0.25">
      <c r="A472" t="s">
        <v>650</v>
      </c>
      <c r="B472" t="str">
        <f>INDEX(Tabela_seznam_klasifikacij[Naziv odpadka],MATCH(Tabela_kontrola_FAW_aktivne[[#This Row],[Klasifikacija]],Tabela_seznam_klasifikacij[Klasifikacijska številka],0))</f>
        <v>Trdni odpadki iz čiščenja odpadnih plinov, ki vsebujejo nevarne snovi</v>
      </c>
      <c r="C472" t="str">
        <f>IFERROR(INDEX(Tabela_FAW[NAZIV2],MATCH(Tabela_kontrola_FAW_aktivne[[#This Row],[Klasifikacija]],Tabela_FAW[Klasifikacija],0)),"NE")</f>
        <v>NE</v>
      </c>
      <c r="D472" t="str">
        <f>LEFT(INDEX(Tabela_glavno[Dovoljen prevzem],MATCH(Tabela_kontrola_FAW_aktivne[[#This Row],[Klasifikacija]],Tabela_glavno[Klasifikacija],0)),2)</f>
        <v>DA</v>
      </c>
      <c r="E472" t="str">
        <f>INDEX(Tabela_glavno[Odstranjevanje],MATCH(Tabela_kontrola_FAW_aktivne[[#This Row],[Klasifikacija]],Tabela_glavno[Klasifikacija],0))</f>
        <v/>
      </c>
      <c r="F472" s="1" t="str">
        <f>_xlfn.TEXTJOIN(" - ",TRUE,INDEX(Tabela_glavno[Mešanica 19 02 04*],MATCH(Tabela_kontrola_FAW_aktivne[[#This Row],[Klasifikacija]],Tabela_glavno[Klasifikacija],0)),INDEX(Tabela_glavno[Izvoz 19 02 04*],MATCH(Tabela_kontrola_FAW_aktivne[[#This Row],[Klasifikacija]],Tabela_glavno[Klasifikacija],0)))</f>
        <v>NE</v>
      </c>
      <c r="G472" s="1" t="str">
        <f>INDEX(Tabela_glavno[Mešanica 19 02 08*],MATCH(Tabela_kontrola_FAW_aktivne[[#This Row],[Klasifikacija]],Tabela_glavno[Klasifikacija],0))</f>
        <v>NE</v>
      </c>
      <c r="H472" s="1" t="str">
        <f>IFERROR(INDEX(Tabela_FAW_aktivne[Klasifikacija],MATCH(Tabela_kontrola_FAW_aktivne[[#This Row],[Klasifikacija]],Tabela_FAW_aktivne[Klasifikacija],0)),"NE")</f>
        <v>NE</v>
      </c>
    </row>
    <row r="473" spans="1:8" hidden="1" x14ac:dyDescent="0.25">
      <c r="A473" t="s">
        <v>1504</v>
      </c>
      <c r="B473" t="str">
        <f>INDEX(Tabela_seznam_klasifikacij[Naziv odpadka],MATCH(Tabela_kontrola_FAW_aktivne[[#This Row],[Klasifikacija]],Tabela_seznam_klasifikacij[Klasifikacijska številka],0))</f>
        <v>Odpadni beton in odpadni mulj iz betona</v>
      </c>
      <c r="C473" t="str">
        <f>IFERROR(INDEX(Tabela_FAW[NAZIV2],MATCH(Tabela_kontrola_FAW_aktivne[[#This Row],[Klasifikacija]],Tabela_FAW[Klasifikacija],0)),"NE")</f>
        <v>NE</v>
      </c>
      <c r="D473" t="str">
        <f>LEFT(INDEX(Tabela_glavno[Dovoljen prevzem],MATCH(Tabela_kontrola_FAW_aktivne[[#This Row],[Klasifikacija]],Tabela_glavno[Klasifikacija],0)),2)</f>
        <v>DA</v>
      </c>
      <c r="E473" t="str">
        <f>INDEX(Tabela_glavno[Odstranjevanje],MATCH(Tabela_kontrola_FAW_aktivne[[#This Row],[Klasifikacija]],Tabela_glavno[Klasifikacija],0))</f>
        <v/>
      </c>
      <c r="F473" s="1" t="str">
        <f>_xlfn.TEXTJOIN(" - ",TRUE,INDEX(Tabela_glavno[Mešanica 19 02 04*],MATCH(Tabela_kontrola_FAW_aktivne[[#This Row],[Klasifikacija]],Tabela_glavno[Klasifikacija],0)),INDEX(Tabela_glavno[Izvoz 19 02 04*],MATCH(Tabela_kontrola_FAW_aktivne[[#This Row],[Klasifikacija]],Tabela_glavno[Klasifikacija],0)))</f>
        <v>NE</v>
      </c>
      <c r="G473" s="1" t="str">
        <f>INDEX(Tabela_glavno[Mešanica 19 02 08*],MATCH(Tabela_kontrola_FAW_aktivne[[#This Row],[Klasifikacija]],Tabela_glavno[Klasifikacija],0))</f>
        <v>NE</v>
      </c>
      <c r="H473" s="1" t="str">
        <f>IFERROR(INDEX(Tabela_FAW_aktivne[Klasifikacija],MATCH(Tabela_kontrola_FAW_aktivne[[#This Row],[Klasifikacija]],Tabela_FAW_aktivne[Klasifikacija],0)),"NE")</f>
        <v>NE</v>
      </c>
    </row>
    <row r="474" spans="1:8" hidden="1" x14ac:dyDescent="0.25">
      <c r="A474" t="s">
        <v>651</v>
      </c>
      <c r="B474" t="str">
        <f>INDEX(Tabela_seznam_klasifikacij[Naziv odpadka],MATCH(Tabela_kontrola_FAW_aktivne[[#This Row],[Klasifikacija]],Tabela_seznam_klasifikacij[Klasifikacijska številka],0))</f>
        <v>Odpadni beton in odpadni mulji1) iz betona</v>
      </c>
      <c r="C474">
        <f>IFERROR(INDEX(Tabela_FAW[NAZIV2],MATCH(Tabela_kontrola_FAW_aktivne[[#This Row],[Klasifikacija]],Tabela_FAW[Klasifikacija],0)),"NE")</f>
        <v>0</v>
      </c>
      <c r="D474" t="str">
        <f>LEFT(INDEX(Tabela_glavno[Dovoljen prevzem],MATCH(Tabela_kontrola_FAW_aktivne[[#This Row],[Klasifikacija]],Tabela_glavno[Klasifikacija],0)),2)</f>
        <v>DA</v>
      </c>
      <c r="E474" t="str">
        <f>INDEX(Tabela_glavno[Odstranjevanje],MATCH(Tabela_kontrola_FAW_aktivne[[#This Row],[Klasifikacija]],Tabela_glavno[Klasifikacija],0))</f>
        <v/>
      </c>
      <c r="F474" s="1" t="str">
        <f>_xlfn.TEXTJOIN(" - ",TRUE,INDEX(Tabela_glavno[Mešanica 19 02 04*],MATCH(Tabela_kontrola_FAW_aktivne[[#This Row],[Klasifikacija]],Tabela_glavno[Klasifikacija],0)),INDEX(Tabela_glavno[Izvoz 19 02 04*],MATCH(Tabela_kontrola_FAW_aktivne[[#This Row],[Klasifikacija]],Tabela_glavno[Klasifikacija],0)))</f>
        <v>NE</v>
      </c>
      <c r="G474" s="1" t="str">
        <f>INDEX(Tabela_glavno[Mešanica 19 02 08*],MATCH(Tabela_kontrola_FAW_aktivne[[#This Row],[Klasifikacija]],Tabela_glavno[Klasifikacija],0))</f>
        <v>NE</v>
      </c>
      <c r="H474" s="1" t="str">
        <f>IFERROR(INDEX(Tabela_FAW_aktivne[Klasifikacija],MATCH(Tabela_kontrola_FAW_aktivne[[#This Row],[Klasifikacija]],Tabela_FAW_aktivne[Klasifikacija],0)),"NE")</f>
        <v>NE</v>
      </c>
    </row>
    <row r="475" spans="1:8" hidden="1" x14ac:dyDescent="0.25">
      <c r="A475" t="s">
        <v>652</v>
      </c>
      <c r="B475" t="str">
        <f>INDEX(Tabela_seznam_klasifikacij[Naziv odpadka],MATCH(Tabela_kontrola_FAW_aktivne[[#This Row],[Klasifikacija]],Tabela_seznam_klasifikacij[Klasifikacijska številka],0))</f>
        <v>Drugi tovrstni odpadki</v>
      </c>
      <c r="C475" t="str">
        <f>IFERROR(INDEX(Tabela_FAW[NAZIV2],MATCH(Tabela_kontrola_FAW_aktivne[[#This Row],[Klasifikacija]],Tabela_FAW[Klasifikacija],0)),"NE")</f>
        <v>NE</v>
      </c>
      <c r="D475" t="str">
        <f>LEFT(INDEX(Tabela_glavno[Dovoljen prevzem],MATCH(Tabela_kontrola_FAW_aktivne[[#This Row],[Klasifikacija]],Tabela_glavno[Klasifikacija],0)),2)</f>
        <v>DA</v>
      </c>
      <c r="E475" t="str">
        <f>INDEX(Tabela_glavno[Odstranjevanje],MATCH(Tabela_kontrola_FAW_aktivne[[#This Row],[Klasifikacija]],Tabela_glavno[Klasifikacija],0))</f>
        <v/>
      </c>
      <c r="F475" s="1" t="str">
        <f>_xlfn.TEXTJOIN(" - ",TRUE,INDEX(Tabela_glavno[Mešanica 19 02 04*],MATCH(Tabela_kontrola_FAW_aktivne[[#This Row],[Klasifikacija]],Tabela_glavno[Klasifikacija],0)),INDEX(Tabela_glavno[Izvoz 19 02 04*],MATCH(Tabela_kontrola_FAW_aktivne[[#This Row],[Klasifikacija]],Tabela_glavno[Klasifikacija],0)))</f>
        <v>NE</v>
      </c>
      <c r="G475" s="1" t="str">
        <f>INDEX(Tabela_glavno[Mešanica 19 02 08*],MATCH(Tabela_kontrola_FAW_aktivne[[#This Row],[Klasifikacija]],Tabela_glavno[Klasifikacija],0))</f>
        <v>NE</v>
      </c>
      <c r="H475" s="1" t="str">
        <f>IFERROR(INDEX(Tabela_FAW_aktivne[Klasifikacija],MATCH(Tabela_kontrola_FAW_aktivne[[#This Row],[Klasifikacija]],Tabela_FAW_aktivne[Klasifikacija],0)),"NE")</f>
        <v>NE</v>
      </c>
    </row>
    <row r="476" spans="1:8" hidden="1" x14ac:dyDescent="0.25">
      <c r="A476" t="s">
        <v>653</v>
      </c>
      <c r="B476" t="str">
        <f>INDEX(Tabela_seznam_klasifikacij[Naziv odpadka],MATCH(Tabela_kontrola_FAW_aktivne[[#This Row],[Klasifikacija]],Tabela_seznam_klasifikacij[Klasifikacijska številka],0))</f>
        <v>Odpadki iz čiščenja odpadnih plinov, ki vsebujejo živo srebro</v>
      </c>
      <c r="C476" t="str">
        <f>IFERROR(INDEX(Tabela_FAW[NAZIV2],MATCH(Tabela_kontrola_FAW_aktivne[[#This Row],[Klasifikacija]],Tabela_FAW[Klasifikacija],0)),"NE")</f>
        <v>NE</v>
      </c>
      <c r="D476" t="str">
        <f>LEFT(INDEX(Tabela_glavno[Dovoljen prevzem],MATCH(Tabela_kontrola_FAW_aktivne[[#This Row],[Klasifikacija]],Tabela_glavno[Klasifikacija],0)),2)</f>
        <v>DA</v>
      </c>
      <c r="E476" t="str">
        <f>INDEX(Tabela_glavno[Odstranjevanje],MATCH(Tabela_kontrola_FAW_aktivne[[#This Row],[Klasifikacija]],Tabela_glavno[Klasifikacija],0))</f>
        <v/>
      </c>
      <c r="F476" s="1" t="str">
        <f>_xlfn.TEXTJOIN(" - ",TRUE,INDEX(Tabela_glavno[Mešanica 19 02 04*],MATCH(Tabela_kontrola_FAW_aktivne[[#This Row],[Klasifikacija]],Tabela_glavno[Klasifikacija],0)),INDEX(Tabela_glavno[Izvoz 19 02 04*],MATCH(Tabela_kontrola_FAW_aktivne[[#This Row],[Klasifikacija]],Tabela_glavno[Klasifikacija],0)))</f>
        <v>NE</v>
      </c>
      <c r="G476" s="1" t="str">
        <f>INDEX(Tabela_glavno[Mešanica 19 02 08*],MATCH(Tabela_kontrola_FAW_aktivne[[#This Row],[Klasifikacija]],Tabela_glavno[Klasifikacija],0))</f>
        <v>NE</v>
      </c>
      <c r="H476" s="1" t="str">
        <f>IFERROR(INDEX(Tabela_FAW_aktivne[Klasifikacija],MATCH(Tabela_kontrola_FAW_aktivne[[#This Row],[Klasifikacija]],Tabela_FAW_aktivne[Klasifikacija],0)),"NE")</f>
        <v>NE</v>
      </c>
    </row>
    <row r="477" spans="1:8" hidden="1" x14ac:dyDescent="0.25">
      <c r="A477" t="s">
        <v>1218</v>
      </c>
      <c r="B477" t="str">
        <f>INDEX(Tabela_seznam_klasifikacij[Naziv odpadka],MATCH(Tabela_kontrola_FAW_aktivne[[#This Row],[Klasifikacija]],Tabela_seznam_klasifikacij[Klasifikacijska številka],0))</f>
        <v>Kisline za luženje</v>
      </c>
      <c r="C477" t="str">
        <f>IFERROR(INDEX(Tabela_FAW[NAZIV2],MATCH(Tabela_kontrola_FAW_aktivne[[#This Row],[Klasifikacija]],Tabela_FAW[Klasifikacija],0)),"NE")</f>
        <v>ADR: DA -sproti pred prevzemom / Sauber.</v>
      </c>
      <c r="D477" t="str">
        <f>LEFT(INDEX(Tabela_glavno[Dovoljen prevzem],MATCH(Tabela_kontrola_FAW_aktivne[[#This Row],[Klasifikacija]],Tabela_glavno[Klasifikacija],0)),2)</f>
        <v>DA</v>
      </c>
      <c r="E477" t="str">
        <f>INDEX(Tabela_glavno[Odstranjevanje],MATCH(Tabela_kontrola_FAW_aktivne[[#This Row],[Klasifikacija]],Tabela_glavno[Klasifikacija],0))</f>
        <v/>
      </c>
      <c r="F477" s="1" t="str">
        <f>_xlfn.TEXTJOIN(" - ",TRUE,INDEX(Tabela_glavno[Mešanica 19 02 04*],MATCH(Tabela_kontrola_FAW_aktivne[[#This Row],[Klasifikacija]],Tabela_glavno[Klasifikacija],0)),INDEX(Tabela_glavno[Izvoz 19 02 04*],MATCH(Tabela_kontrola_FAW_aktivne[[#This Row],[Klasifikacija]],Tabela_glavno[Klasifikacija],0)))</f>
        <v>NE</v>
      </c>
      <c r="G477" s="1" t="str">
        <f>INDEX(Tabela_glavno[Mešanica 19 02 08*],MATCH(Tabela_kontrola_FAW_aktivne[[#This Row],[Klasifikacija]],Tabela_glavno[Klasifikacija],0))</f>
        <v>NE</v>
      </c>
      <c r="H477" s="1" t="str">
        <f>IFERROR(INDEX(Tabela_FAW_aktivne[Klasifikacija],MATCH(Tabela_kontrola_FAW_aktivne[[#This Row],[Klasifikacija]],Tabela_FAW_aktivne[Klasifikacija],0)),"NE")</f>
        <v>NE</v>
      </c>
    </row>
    <row r="478" spans="1:8" hidden="1" x14ac:dyDescent="0.25">
      <c r="A478" t="s">
        <v>1219</v>
      </c>
      <c r="B478" t="str">
        <f>INDEX(Tabela_seznam_klasifikacij[Naziv odpadka],MATCH(Tabela_kontrola_FAW_aktivne[[#This Row],[Klasifikacija]],Tabela_seznam_klasifikacij[Klasifikacijska številka],0))</f>
        <v>Kisline, ki niso navedene drugje</v>
      </c>
      <c r="C478" t="str">
        <f>IFERROR(INDEX(Tabela_FAW[NAZIV2],MATCH(Tabela_kontrola_FAW_aktivne[[#This Row],[Klasifikacija]],Tabela_FAW[Klasifikacija],0)),"NE")</f>
        <v>ADR: DA -sproti /EKOLOGIJA</v>
      </c>
      <c r="D478" t="str">
        <f>LEFT(INDEX(Tabela_glavno[Dovoljen prevzem],MATCH(Tabela_kontrola_FAW_aktivne[[#This Row],[Klasifikacija]],Tabela_glavno[Klasifikacija],0)),2)</f>
        <v>DA</v>
      </c>
      <c r="E478" t="str">
        <f>INDEX(Tabela_glavno[Odstranjevanje],MATCH(Tabela_kontrola_FAW_aktivne[[#This Row],[Klasifikacija]],Tabela_glavno[Klasifikacija],0))</f>
        <v/>
      </c>
      <c r="F478" s="1" t="str">
        <f>_xlfn.TEXTJOIN(" - ",TRUE,INDEX(Tabela_glavno[Mešanica 19 02 04*],MATCH(Tabela_kontrola_FAW_aktivne[[#This Row],[Klasifikacija]],Tabela_glavno[Klasifikacija],0)),INDEX(Tabela_glavno[Izvoz 19 02 04*],MATCH(Tabela_kontrola_FAW_aktivne[[#This Row],[Klasifikacija]],Tabela_glavno[Klasifikacija],0)))</f>
        <v>NE</v>
      </c>
      <c r="G478" s="1" t="str">
        <f>INDEX(Tabela_glavno[Mešanica 19 02 08*],MATCH(Tabela_kontrola_FAW_aktivne[[#This Row],[Klasifikacija]],Tabela_glavno[Klasifikacija],0))</f>
        <v>NE</v>
      </c>
      <c r="H478" s="1" t="str">
        <f>IFERROR(INDEX(Tabela_FAW_aktivne[Klasifikacija],MATCH(Tabela_kontrola_FAW_aktivne[[#This Row],[Klasifikacija]],Tabela_FAW_aktivne[Klasifikacija],0)),"NE")</f>
        <v>NE</v>
      </c>
    </row>
    <row r="479" spans="1:8" ht="30" customHeight="1" x14ac:dyDescent="0.25">
      <c r="A479" t="s">
        <v>1220</v>
      </c>
      <c r="B479" t="str">
        <f>INDEX(Tabela_seznam_klasifikacij[Naziv odpadka],MATCH(Tabela_kontrola_FAW_aktivne[[#This Row],[Klasifikacija]],Tabela_seznam_klasifikacij[Klasifikacijska številka],0))</f>
        <v>Lugi za luženje</v>
      </c>
      <c r="C479" t="str">
        <f>IFERROR(INDEX(Tabela_FAW[NAZIV2],MATCH(Tabela_kontrola_FAW_aktivne[[#This Row],[Klasifikacija]],Tabela_FAW[Klasifikacija],0)),"NE")</f>
        <v>ADR: DA -sproti EKOLOGIJA</v>
      </c>
      <c r="D479" t="str">
        <f>LEFT(INDEX(Tabela_glavno[Dovoljen prevzem],MATCH(Tabela_kontrola_FAW_aktivne[[#This Row],[Klasifikacija]],Tabela_glavno[Klasifikacija],0)),2)</f>
        <v>DA</v>
      </c>
      <c r="E479" t="str">
        <f>INDEX(Tabela_glavno[Odstranjevanje],MATCH(Tabela_kontrola_FAW_aktivne[[#This Row],[Klasifikacija]],Tabela_glavno[Klasifikacija],0))</f>
        <v>Kemis, Ekologija</v>
      </c>
      <c r="F479" s="1" t="str">
        <f>_xlfn.TEXTJOIN(" - ",TRUE,INDEX(Tabela_glavno[Mešanica 19 02 04*],MATCH(Tabela_kontrola_FAW_aktivne[[#This Row],[Klasifikacija]],Tabela_glavno[Klasifikacija],0)),INDEX(Tabela_glavno[Izvoz 19 02 04*],MATCH(Tabela_kontrola_FAW_aktivne[[#This Row],[Klasifikacija]],Tabela_glavno[Klasifikacija],0)))</f>
        <v>NE</v>
      </c>
      <c r="G479" s="1" t="str">
        <f>INDEX(Tabela_glavno[Mešanica 19 02 08*],MATCH(Tabela_kontrola_FAW_aktivne[[#This Row],[Klasifikacija]],Tabela_glavno[Klasifikacija],0))</f>
        <v>NE</v>
      </c>
      <c r="H479" s="1" t="str">
        <f>IFERROR(INDEX(Tabela_FAW_aktivne[Klasifikacija],MATCH(Tabela_kontrola_FAW_aktivne[[#This Row],[Klasifikacija]],Tabela_FAW_aktivne[Klasifikacija],0)),"NE")</f>
        <v>11 01 07*</v>
      </c>
    </row>
    <row r="480" spans="1:8" ht="30" customHeight="1" x14ac:dyDescent="0.25">
      <c r="A480" t="s">
        <v>181</v>
      </c>
      <c r="B480" t="str">
        <f>INDEX(Tabela_seznam_klasifikacij[Naziv odpadka],MATCH(Tabela_kontrola_FAW_aktivne[[#This Row],[Klasifikacija]],Tabela_seznam_klasifikacij[Klasifikacijska številka],0))</f>
        <v>Mulji iz fosfatiranja</v>
      </c>
      <c r="C480" t="str">
        <f>IFERROR(INDEX(Tabela_FAW[NAZIV2],MATCH(Tabela_kontrola_FAW_aktivne[[#This Row],[Klasifikacija]],Tabela_FAW[Klasifikacija],0)),"NE")</f>
        <v>ADR: DA -sproti / Kemis</v>
      </c>
      <c r="D480" t="str">
        <f>LEFT(INDEX(Tabela_glavno[Dovoljen prevzem],MATCH(Tabela_kontrola_FAW_aktivne[[#This Row],[Klasifikacija]],Tabela_glavno[Klasifikacija],0)),2)</f>
        <v>DA</v>
      </c>
      <c r="E480" t="str">
        <f>INDEX(Tabela_glavno[Odstranjevanje],MATCH(Tabela_kontrola_FAW_aktivne[[#This Row],[Klasifikacija]],Tabela_glavno[Klasifikacija],0))</f>
        <v>Fisher, Kemis</v>
      </c>
      <c r="F480" s="1" t="str">
        <f>_xlfn.TEXTJOIN(" - ",TRUE,INDEX(Tabela_glavno[Mešanica 19 02 04*],MATCH(Tabela_kontrola_FAW_aktivne[[#This Row],[Klasifikacija]],Tabela_glavno[Klasifikacija],0)),INDEX(Tabela_glavno[Izvoz 19 02 04*],MATCH(Tabela_kontrola_FAW_aktivne[[#This Row],[Klasifikacija]],Tabela_glavno[Klasifikacija],0)))</f>
        <v>DA</v>
      </c>
      <c r="G480" s="1" t="str">
        <f>INDEX(Tabela_glavno[Mešanica 19 02 08*],MATCH(Tabela_kontrola_FAW_aktivne[[#This Row],[Klasifikacija]],Tabela_glavno[Klasifikacija],0))</f>
        <v>NE</v>
      </c>
      <c r="H480" s="1" t="str">
        <f>IFERROR(INDEX(Tabela_FAW_aktivne[Klasifikacija],MATCH(Tabela_kontrola_FAW_aktivne[[#This Row],[Klasifikacija]],Tabela_FAW_aktivne[Klasifikacija],0)),"NE")</f>
        <v>11 01 08*</v>
      </c>
    </row>
    <row r="481" spans="1:8" ht="30" customHeight="1" x14ac:dyDescent="0.25">
      <c r="A481" t="s">
        <v>182</v>
      </c>
      <c r="B481" t="str">
        <f>INDEX(Tabela_seznam_klasifikacij[Naziv odpadka],MATCH(Tabela_kontrola_FAW_aktivne[[#This Row],[Klasifikacija]],Tabela_seznam_klasifikacij[Klasifikacijska številka],0))</f>
        <v>Mulji in filtrne pogače, ki vsebujejo nevarne snovi</v>
      </c>
      <c r="C481" t="str">
        <f>IFERROR(INDEX(Tabela_FAW[NAZIV2],MATCH(Tabela_kontrola_FAW_aktivne[[#This Row],[Klasifikacija]],Tabela_FAW[Klasifikacija],0)),"NE")</f>
        <v>ADR: DA -sproti / Kemis</v>
      </c>
      <c r="D481" t="str">
        <f>LEFT(INDEX(Tabela_glavno[Dovoljen prevzem],MATCH(Tabela_kontrola_FAW_aktivne[[#This Row],[Klasifikacija]],Tabela_glavno[Klasifikacija],0)),2)</f>
        <v>DA</v>
      </c>
      <c r="E481" t="str">
        <f>INDEX(Tabela_glavno[Odstranjevanje],MATCH(Tabela_kontrola_FAW_aktivne[[#This Row],[Klasifikacija]],Tabela_glavno[Klasifikacija],0))</f>
        <v>Kemis</v>
      </c>
      <c r="F481" s="1" t="str">
        <f>_xlfn.TEXTJOIN(" - ",TRUE,INDEX(Tabela_glavno[Mešanica 19 02 04*],MATCH(Tabela_kontrola_FAW_aktivne[[#This Row],[Klasifikacija]],Tabela_glavno[Klasifikacija],0)),INDEX(Tabela_glavno[Izvoz 19 02 04*],MATCH(Tabela_kontrola_FAW_aktivne[[#This Row],[Klasifikacija]],Tabela_glavno[Klasifikacija],0)))</f>
        <v>DA</v>
      </c>
      <c r="G481" s="1" t="str">
        <f>INDEX(Tabela_glavno[Mešanica 19 02 08*],MATCH(Tabela_kontrola_FAW_aktivne[[#This Row],[Klasifikacija]],Tabela_glavno[Klasifikacija],0))</f>
        <v>NE</v>
      </c>
      <c r="H481" s="1" t="str">
        <f>IFERROR(INDEX(Tabela_FAW_aktivne[Klasifikacija],MATCH(Tabela_kontrola_FAW_aktivne[[#This Row],[Klasifikacija]],Tabela_FAW_aktivne[Klasifikacija],0)),"NE")</f>
        <v>11 01 09*</v>
      </c>
    </row>
    <row r="482" spans="1:8" hidden="1" x14ac:dyDescent="0.25">
      <c r="A482" t="s">
        <v>1221</v>
      </c>
      <c r="B482" t="str">
        <f>INDEX(Tabela_seznam_klasifikacij[Naziv odpadka],MATCH(Tabela_kontrola_FAW_aktivne[[#This Row],[Klasifikacija]],Tabela_seznam_klasifikacij[Klasifikacijska številka],0))</f>
        <v>Mulji in filtrne pogače, ki niso navedeni pod 11 01 09</v>
      </c>
      <c r="C482" t="str">
        <f>IFERROR(INDEX(Tabela_FAW[NAZIV2],MATCH(Tabela_kontrola_FAW_aktivne[[#This Row],[Klasifikacija]],Tabela_FAW[Klasifikacija],0)),"NE")</f>
        <v>NI mešanja</v>
      </c>
      <c r="D482" t="str">
        <f>LEFT(INDEX(Tabela_glavno[Dovoljen prevzem],MATCH(Tabela_kontrola_FAW_aktivne[[#This Row],[Klasifikacija]],Tabela_glavno[Klasifikacija],0)),2)</f>
        <v>DA</v>
      </c>
      <c r="E482" t="str">
        <f>INDEX(Tabela_glavno[Odstranjevanje],MATCH(Tabela_kontrola_FAW_aktivne[[#This Row],[Klasifikacija]],Tabela_glavno[Klasifikacija],0))</f>
        <v/>
      </c>
      <c r="F482" s="1" t="str">
        <f>_xlfn.TEXTJOIN(" - ",TRUE,INDEX(Tabela_glavno[Mešanica 19 02 04*],MATCH(Tabela_kontrola_FAW_aktivne[[#This Row],[Klasifikacija]],Tabela_glavno[Klasifikacija],0)),INDEX(Tabela_glavno[Izvoz 19 02 04*],MATCH(Tabela_kontrola_FAW_aktivne[[#This Row],[Klasifikacija]],Tabela_glavno[Klasifikacija],0)))</f>
        <v>NE</v>
      </c>
      <c r="G482" s="1" t="str">
        <f>INDEX(Tabela_glavno[Mešanica 19 02 08*],MATCH(Tabela_kontrola_FAW_aktivne[[#This Row],[Klasifikacija]],Tabela_glavno[Klasifikacija],0))</f>
        <v>NE</v>
      </c>
      <c r="H482" s="1" t="str">
        <f>IFERROR(INDEX(Tabela_FAW_aktivne[Klasifikacija],MATCH(Tabela_kontrola_FAW_aktivne[[#This Row],[Klasifikacija]],Tabela_FAW_aktivne[Klasifikacija],0)),"NE")</f>
        <v>NE</v>
      </c>
    </row>
    <row r="483" spans="1:8" ht="30" customHeight="1" x14ac:dyDescent="0.25">
      <c r="A483" t="s">
        <v>1222</v>
      </c>
      <c r="B483" t="str">
        <f>INDEX(Tabela_seznam_klasifikacij[Naziv odpadka],MATCH(Tabela_kontrola_FAW_aktivne[[#This Row],[Klasifikacija]],Tabela_seznam_klasifikacij[Klasifikacijska številka],0))</f>
        <v>Tekočine za izpiranje na vodni osnovi, ki vsebujejo nevarne snovi</v>
      </c>
      <c r="C483" t="str">
        <f>IFERROR(INDEX(Tabela_FAW[NAZIV2],MATCH(Tabela_kontrola_FAW_aktivne[[#This Row],[Klasifikacija]],Tabela_FAW[Klasifikacija],0)),"NE")</f>
        <v>ADR: DA -sproti pred prevzemom/Ekologija</v>
      </c>
      <c r="D483" t="str">
        <f>LEFT(INDEX(Tabela_glavno[Dovoljen prevzem],MATCH(Tabela_kontrola_FAW_aktivne[[#This Row],[Klasifikacija]],Tabela_glavno[Klasifikacija],0)),2)</f>
        <v>DA</v>
      </c>
      <c r="E483" t="str">
        <f>INDEX(Tabela_glavno[Odstranjevanje],MATCH(Tabela_kontrola_FAW_aktivne[[#This Row],[Klasifikacija]],Tabela_glavno[Klasifikacija],0))</f>
        <v>Ekologija</v>
      </c>
      <c r="F483" s="1" t="str">
        <f>_xlfn.TEXTJOIN(" - ",TRUE,INDEX(Tabela_glavno[Mešanica 19 02 04*],MATCH(Tabela_kontrola_FAW_aktivne[[#This Row],[Klasifikacija]],Tabela_glavno[Klasifikacija],0)),INDEX(Tabela_glavno[Izvoz 19 02 04*],MATCH(Tabela_kontrola_FAW_aktivne[[#This Row],[Klasifikacija]],Tabela_glavno[Klasifikacija],0)))</f>
        <v>NE</v>
      </c>
      <c r="G483" s="1" t="str">
        <f>INDEX(Tabela_glavno[Mešanica 19 02 08*],MATCH(Tabela_kontrola_FAW_aktivne[[#This Row],[Klasifikacija]],Tabela_glavno[Klasifikacija],0))</f>
        <v>NE</v>
      </c>
      <c r="H483" s="1" t="str">
        <f>IFERROR(INDEX(Tabela_FAW_aktivne[Klasifikacija],MATCH(Tabela_kontrola_FAW_aktivne[[#This Row],[Klasifikacija]],Tabela_FAW_aktivne[Klasifikacija],0)),"NE")</f>
        <v>11 01 11*</v>
      </c>
    </row>
    <row r="484" spans="1:8" hidden="1" x14ac:dyDescent="0.25">
      <c r="A484" t="s">
        <v>1223</v>
      </c>
      <c r="B484" t="str">
        <f>INDEX(Tabela_seznam_klasifikacij[Naziv odpadka],MATCH(Tabela_kontrola_FAW_aktivne[[#This Row],[Klasifikacija]],Tabela_seznam_klasifikacij[Klasifikacijska številka],0))</f>
        <v>Tekočine za izpiranje na vodni osnovi, ki niso navedene pod 11 01 11</v>
      </c>
      <c r="C484" t="str">
        <f>IFERROR(INDEX(Tabela_FAW[NAZIV2],MATCH(Tabela_kontrola_FAW_aktivne[[#This Row],[Klasifikacija]],Tabela_FAW[Klasifikacija],0)),"NE")</f>
        <v>Kemis, Pinus</v>
      </c>
      <c r="D484" t="str">
        <f>LEFT(INDEX(Tabela_glavno[Dovoljen prevzem],MATCH(Tabela_kontrola_FAW_aktivne[[#This Row],[Klasifikacija]],Tabela_glavno[Klasifikacija],0)),2)</f>
        <v>DA</v>
      </c>
      <c r="E484" t="str">
        <f>INDEX(Tabela_glavno[Odstranjevanje],MATCH(Tabela_kontrola_FAW_aktivne[[#This Row],[Klasifikacija]],Tabela_glavno[Klasifikacija],0))</f>
        <v/>
      </c>
      <c r="F484" s="1" t="str">
        <f>_xlfn.TEXTJOIN(" - ",TRUE,INDEX(Tabela_glavno[Mešanica 19 02 04*],MATCH(Tabela_kontrola_FAW_aktivne[[#This Row],[Klasifikacija]],Tabela_glavno[Klasifikacija],0)),INDEX(Tabela_glavno[Izvoz 19 02 04*],MATCH(Tabela_kontrola_FAW_aktivne[[#This Row],[Klasifikacija]],Tabela_glavno[Klasifikacija],0)))</f>
        <v>NE</v>
      </c>
      <c r="G484" s="1" t="str">
        <f>INDEX(Tabela_glavno[Mešanica 19 02 08*],MATCH(Tabela_kontrola_FAW_aktivne[[#This Row],[Klasifikacija]],Tabela_glavno[Klasifikacija],0))</f>
        <v>NE</v>
      </c>
      <c r="H484" s="1" t="str">
        <f>IFERROR(INDEX(Tabela_FAW_aktivne[Klasifikacija],MATCH(Tabela_kontrola_FAW_aktivne[[#This Row],[Klasifikacija]],Tabela_FAW_aktivne[Klasifikacija],0)),"NE")</f>
        <v>NE</v>
      </c>
    </row>
    <row r="485" spans="1:8" ht="30" customHeight="1" x14ac:dyDescent="0.25">
      <c r="A485" t="s">
        <v>1224</v>
      </c>
      <c r="B485" t="str">
        <f>INDEX(Tabela_seznam_klasifikacij[Naziv odpadka],MATCH(Tabela_kontrola_FAW_aktivne[[#This Row],[Klasifikacija]],Tabela_seznam_klasifikacij[Klasifikacijska številka],0))</f>
        <v>Odpadki iz razmaščevanja, ki vsebujejo nevarne snovi</v>
      </c>
      <c r="C485" t="str">
        <f>IFERROR(INDEX(Tabela_FAW[NAZIV2],MATCH(Tabela_kontrola_FAW_aktivne[[#This Row],[Klasifikacija]],Tabela_FAW[Klasifikacija],0)),"NE")</f>
        <v>ADR: DA -sproti pred prevzemom / Sauber.</v>
      </c>
      <c r="D485" t="str">
        <f>LEFT(INDEX(Tabela_glavno[Dovoljen prevzem],MATCH(Tabela_kontrola_FAW_aktivne[[#This Row],[Klasifikacija]],Tabela_glavno[Klasifikacija],0)),2)</f>
        <v>DA</v>
      </c>
      <c r="E485" t="str">
        <f>INDEX(Tabela_glavno[Odstranjevanje],MATCH(Tabela_kontrola_FAW_aktivne[[#This Row],[Klasifikacija]],Tabela_glavno[Klasifikacija],0))</f>
        <v>Ekologija</v>
      </c>
      <c r="F485" s="1" t="str">
        <f>_xlfn.TEXTJOIN(" - ",TRUE,INDEX(Tabela_glavno[Mešanica 19 02 04*],MATCH(Tabela_kontrola_FAW_aktivne[[#This Row],[Klasifikacija]],Tabela_glavno[Klasifikacija],0)),INDEX(Tabela_glavno[Izvoz 19 02 04*],MATCH(Tabela_kontrola_FAW_aktivne[[#This Row],[Klasifikacija]],Tabela_glavno[Klasifikacija],0)))</f>
        <v>NE</v>
      </c>
      <c r="G485" s="1" t="str">
        <f>INDEX(Tabela_glavno[Mešanica 19 02 08*],MATCH(Tabela_kontrola_FAW_aktivne[[#This Row],[Klasifikacija]],Tabela_glavno[Klasifikacija],0))</f>
        <v>NE</v>
      </c>
      <c r="H485" s="1" t="str">
        <f>IFERROR(INDEX(Tabela_FAW_aktivne[Klasifikacija],MATCH(Tabela_kontrola_FAW_aktivne[[#This Row],[Klasifikacija]],Tabela_FAW_aktivne[Klasifikacija],0)),"NE")</f>
        <v>11 01 13*</v>
      </c>
    </row>
    <row r="486" spans="1:8" hidden="1" x14ac:dyDescent="0.25">
      <c r="A486" t="s">
        <v>1225</v>
      </c>
      <c r="B486" t="str">
        <f>INDEX(Tabela_seznam_klasifikacij[Naziv odpadka],MATCH(Tabela_kontrola_FAW_aktivne[[#This Row],[Klasifikacija]],Tabela_seznam_klasifikacij[Klasifikacijska številka],0))</f>
        <v>Odpadki iz razmaščevanja, ki niso navedeni pod 11 01 13</v>
      </c>
      <c r="C486" t="str">
        <f>IFERROR(INDEX(Tabela_FAW[NAZIV2],MATCH(Tabela_kontrola_FAW_aktivne[[#This Row],[Klasifikacija]],Tabela_FAW[Klasifikacija],0)),"NE")</f>
        <v>ADR: DA -sproti pred prevzemom / Sauber.</v>
      </c>
      <c r="D486" t="str">
        <f>LEFT(INDEX(Tabela_glavno[Dovoljen prevzem],MATCH(Tabela_kontrola_FAW_aktivne[[#This Row],[Klasifikacija]],Tabela_glavno[Klasifikacija],0)),2)</f>
        <v>DA</v>
      </c>
      <c r="E486" t="str">
        <f>INDEX(Tabela_glavno[Odstranjevanje],MATCH(Tabela_kontrola_FAW_aktivne[[#This Row],[Klasifikacija]],Tabela_glavno[Klasifikacija],0))</f>
        <v/>
      </c>
      <c r="F486" s="1" t="str">
        <f>_xlfn.TEXTJOIN(" - ",TRUE,INDEX(Tabela_glavno[Mešanica 19 02 04*],MATCH(Tabela_kontrola_FAW_aktivne[[#This Row],[Klasifikacija]],Tabela_glavno[Klasifikacija],0)),INDEX(Tabela_glavno[Izvoz 19 02 04*],MATCH(Tabela_kontrola_FAW_aktivne[[#This Row],[Klasifikacija]],Tabela_glavno[Klasifikacija],0)))</f>
        <v>NE</v>
      </c>
      <c r="G486" s="1" t="str">
        <f>INDEX(Tabela_glavno[Mešanica 19 02 08*],MATCH(Tabela_kontrola_FAW_aktivne[[#This Row],[Klasifikacija]],Tabela_glavno[Klasifikacija],0))</f>
        <v>NE</v>
      </c>
      <c r="H486" s="1" t="str">
        <f>IFERROR(INDEX(Tabela_FAW_aktivne[Klasifikacija],MATCH(Tabela_kontrola_FAW_aktivne[[#This Row],[Klasifikacija]],Tabela_FAW_aktivne[Klasifikacija],0)),"NE")</f>
        <v>NE</v>
      </c>
    </row>
    <row r="487" spans="1:8" hidden="1" x14ac:dyDescent="0.25">
      <c r="A487" t="s">
        <v>1226</v>
      </c>
      <c r="B487" t="str">
        <f>INDEX(Tabela_seznam_klasifikacij[Naziv odpadka],MATCH(Tabela_kontrola_FAW_aktivne[[#This Row],[Klasifikacija]],Tabela_seznam_klasifikacij[Klasifikacijska številka],0))</f>
        <v>Mulji in izcedne vode iz membran ali ionskih izmenjevalcev, ki vsebujejo nevarne snovi</v>
      </c>
      <c r="C487">
        <f>IFERROR(INDEX(Tabela_FAW[NAZIV2],MATCH(Tabela_kontrola_FAW_aktivne[[#This Row],[Klasifikacija]],Tabela_FAW[Klasifikacija],0)),"NE")</f>
        <v>0</v>
      </c>
      <c r="D487" t="str">
        <f>LEFT(INDEX(Tabela_glavno[Dovoljen prevzem],MATCH(Tabela_kontrola_FAW_aktivne[[#This Row],[Klasifikacija]],Tabela_glavno[Klasifikacija],0)),2)</f>
        <v>DA</v>
      </c>
      <c r="E487" t="str">
        <f>INDEX(Tabela_glavno[Odstranjevanje],MATCH(Tabela_kontrola_FAW_aktivne[[#This Row],[Klasifikacija]],Tabela_glavno[Klasifikacija],0))</f>
        <v/>
      </c>
      <c r="F487" s="1" t="str">
        <f>_xlfn.TEXTJOIN(" - ",TRUE,INDEX(Tabela_glavno[Mešanica 19 02 04*],MATCH(Tabela_kontrola_FAW_aktivne[[#This Row],[Klasifikacija]],Tabela_glavno[Klasifikacija],0)),INDEX(Tabela_glavno[Izvoz 19 02 04*],MATCH(Tabela_kontrola_FAW_aktivne[[#This Row],[Klasifikacija]],Tabela_glavno[Klasifikacija],0)))</f>
        <v>NE</v>
      </c>
      <c r="G487" s="1" t="str">
        <f>INDEX(Tabela_glavno[Mešanica 19 02 08*],MATCH(Tabela_kontrola_FAW_aktivne[[#This Row],[Klasifikacija]],Tabela_glavno[Klasifikacija],0))</f>
        <v>NE</v>
      </c>
      <c r="H487" s="1" t="str">
        <f>IFERROR(INDEX(Tabela_FAW_aktivne[Klasifikacija],MATCH(Tabela_kontrola_FAW_aktivne[[#This Row],[Klasifikacija]],Tabela_FAW_aktivne[Klasifikacija],0)),"NE")</f>
        <v>NE</v>
      </c>
    </row>
    <row r="488" spans="1:8" hidden="1" x14ac:dyDescent="0.25">
      <c r="A488" t="s">
        <v>1227</v>
      </c>
      <c r="B488" t="str">
        <f>INDEX(Tabela_seznam_klasifikacij[Naziv odpadka],MATCH(Tabela_kontrola_FAW_aktivne[[#This Row],[Klasifikacija]],Tabela_seznam_klasifikacij[Klasifikacijska številka],0))</f>
        <v>Nasičene ali izrabljene smole ionskih izmenjevalcev</v>
      </c>
      <c r="C488" t="str">
        <f>IFERROR(INDEX(Tabela_FAW[NAZIV2],MATCH(Tabela_kontrola_FAW_aktivne[[#This Row],[Klasifikacija]],Tabela_FAW[Klasifikacija],0)),"NE")</f>
        <v>ADR: DA -sproti pred prevzemom / Sauber.</v>
      </c>
      <c r="D488" t="str">
        <f>LEFT(INDEX(Tabela_glavno[Dovoljen prevzem],MATCH(Tabela_kontrola_FAW_aktivne[[#This Row],[Klasifikacija]],Tabela_glavno[Klasifikacija],0)),2)</f>
        <v>DA</v>
      </c>
      <c r="E488" t="str">
        <f>INDEX(Tabela_glavno[Odstranjevanje],MATCH(Tabela_kontrola_FAW_aktivne[[#This Row],[Klasifikacija]],Tabela_glavno[Klasifikacija],0))</f>
        <v/>
      </c>
      <c r="F488" s="1" t="str">
        <f>_xlfn.TEXTJOIN(" - ",TRUE,INDEX(Tabela_glavno[Mešanica 19 02 04*],MATCH(Tabela_kontrola_FAW_aktivne[[#This Row],[Klasifikacija]],Tabela_glavno[Klasifikacija],0)),INDEX(Tabela_glavno[Izvoz 19 02 04*],MATCH(Tabela_kontrola_FAW_aktivne[[#This Row],[Klasifikacija]],Tabela_glavno[Klasifikacija],0)))</f>
        <v>NE</v>
      </c>
      <c r="G488" s="1" t="str">
        <f>INDEX(Tabela_glavno[Mešanica 19 02 08*],MATCH(Tabela_kontrola_FAW_aktivne[[#This Row],[Klasifikacija]],Tabela_glavno[Klasifikacija],0))</f>
        <v>NE</v>
      </c>
      <c r="H488" s="1" t="str">
        <f>IFERROR(INDEX(Tabela_FAW_aktivne[Klasifikacija],MATCH(Tabela_kontrola_FAW_aktivne[[#This Row],[Klasifikacija]],Tabela_FAW_aktivne[Klasifikacija],0)),"NE")</f>
        <v>NE</v>
      </c>
    </row>
    <row r="489" spans="1:8" hidden="1" x14ac:dyDescent="0.25">
      <c r="A489" t="s">
        <v>1228</v>
      </c>
      <c r="B489" t="str">
        <f>INDEX(Tabela_seznam_klasifikacij[Naziv odpadka],MATCH(Tabela_kontrola_FAW_aktivne[[#This Row],[Klasifikacija]],Tabela_seznam_klasifikacij[Klasifikacijska številka],0))</f>
        <v>Drugi odpadki, ki vsebujejo nevarne snovi</v>
      </c>
      <c r="C489" t="str">
        <f>IFERROR(INDEX(Tabela_FAW[NAZIV2],MATCH(Tabela_kontrola_FAW_aktivne[[#This Row],[Klasifikacija]],Tabela_FAW[Klasifikacija],0)),"NE")</f>
        <v>NI ADR / Ekologija</v>
      </c>
      <c r="D489" t="str">
        <f>LEFT(INDEX(Tabela_glavno[Dovoljen prevzem],MATCH(Tabela_kontrola_FAW_aktivne[[#This Row],[Klasifikacija]],Tabela_glavno[Klasifikacija],0)),2)</f>
        <v>DA</v>
      </c>
      <c r="E489" t="str">
        <f>INDEX(Tabela_glavno[Odstranjevanje],MATCH(Tabela_kontrola_FAW_aktivne[[#This Row],[Klasifikacija]],Tabela_glavno[Klasifikacija],0))</f>
        <v/>
      </c>
      <c r="F489" s="1" t="str">
        <f>_xlfn.TEXTJOIN(" - ",TRUE,INDEX(Tabela_glavno[Mešanica 19 02 04*],MATCH(Tabela_kontrola_FAW_aktivne[[#This Row],[Klasifikacija]],Tabela_glavno[Klasifikacija],0)),INDEX(Tabela_glavno[Izvoz 19 02 04*],MATCH(Tabela_kontrola_FAW_aktivne[[#This Row],[Klasifikacija]],Tabela_glavno[Klasifikacija],0)))</f>
        <v>NE</v>
      </c>
      <c r="G489" s="1" t="str">
        <f>INDEX(Tabela_glavno[Mešanica 19 02 08*],MATCH(Tabela_kontrola_FAW_aktivne[[#This Row],[Klasifikacija]],Tabela_glavno[Klasifikacija],0))</f>
        <v>NE</v>
      </c>
      <c r="H489" s="1" t="str">
        <f>IFERROR(INDEX(Tabela_FAW_aktivne[Klasifikacija],MATCH(Tabela_kontrola_FAW_aktivne[[#This Row],[Klasifikacija]],Tabela_FAW_aktivne[Klasifikacija],0)),"NE")</f>
        <v>NE</v>
      </c>
    </row>
    <row r="490" spans="1:8" hidden="1" x14ac:dyDescent="0.25">
      <c r="A490" t="s">
        <v>1229</v>
      </c>
      <c r="B490" t="str">
        <f>INDEX(Tabela_seznam_klasifikacij[Naziv odpadka],MATCH(Tabela_kontrola_FAW_aktivne[[#This Row],[Klasifikacija]],Tabela_seznam_klasifikacij[Klasifikacijska številka],0))</f>
        <v>Drugi tovrstni odpadki</v>
      </c>
      <c r="C490" t="str">
        <f>IFERROR(INDEX(Tabela_FAW[NAZIV2],MATCH(Tabela_kontrola_FAW_aktivne[[#This Row],[Klasifikacija]],Tabela_FAW[Klasifikacija],0)),"NE")</f>
        <v>NE</v>
      </c>
      <c r="D490" t="str">
        <f>LEFT(INDEX(Tabela_glavno[Dovoljen prevzem],MATCH(Tabela_kontrola_FAW_aktivne[[#This Row],[Klasifikacija]],Tabela_glavno[Klasifikacija],0)),2)</f>
        <v>DA</v>
      </c>
      <c r="E490" t="str">
        <f>INDEX(Tabela_glavno[Odstranjevanje],MATCH(Tabela_kontrola_FAW_aktivne[[#This Row],[Klasifikacija]],Tabela_glavno[Klasifikacija],0))</f>
        <v/>
      </c>
      <c r="F490" s="1" t="str">
        <f>_xlfn.TEXTJOIN(" - ",TRUE,INDEX(Tabela_glavno[Mešanica 19 02 04*],MATCH(Tabela_kontrola_FAW_aktivne[[#This Row],[Klasifikacija]],Tabela_glavno[Klasifikacija],0)),INDEX(Tabela_glavno[Izvoz 19 02 04*],MATCH(Tabela_kontrola_FAW_aktivne[[#This Row],[Klasifikacija]],Tabela_glavno[Klasifikacija],0)))</f>
        <v>NE</v>
      </c>
      <c r="G490" s="1" t="str">
        <f>INDEX(Tabela_glavno[Mešanica 19 02 08*],MATCH(Tabela_kontrola_FAW_aktivne[[#This Row],[Klasifikacija]],Tabela_glavno[Klasifikacija],0))</f>
        <v>NE</v>
      </c>
      <c r="H490" s="1" t="str">
        <f>IFERROR(INDEX(Tabela_FAW_aktivne[Klasifikacija],MATCH(Tabela_kontrola_FAW_aktivne[[#This Row],[Klasifikacija]],Tabela_FAW_aktivne[Klasifikacija],0)),"NE")</f>
        <v>NE</v>
      </c>
    </row>
    <row r="491" spans="1:8" hidden="1" x14ac:dyDescent="0.25">
      <c r="A491" t="s">
        <v>1230</v>
      </c>
      <c r="B491" t="str">
        <f>INDEX(Tabela_seznam_klasifikacij[Naziv odpadka],MATCH(Tabela_kontrola_FAW_aktivne[[#This Row],[Klasifikacija]],Tabela_seznam_klasifikacij[Klasifikacijska številka],0))</f>
        <v>Mulji iz hidrometalurgije cinka (tudi jarosit in goethit)</v>
      </c>
      <c r="C491" t="str">
        <f>IFERROR(INDEX(Tabela_FAW[NAZIV2],MATCH(Tabela_kontrola_FAW_aktivne[[#This Row],[Klasifikacija]],Tabela_FAW[Klasifikacija],0)),"NE")</f>
        <v>NE</v>
      </c>
      <c r="D491" t="str">
        <f>LEFT(INDEX(Tabela_glavno[Dovoljen prevzem],MATCH(Tabela_kontrola_FAW_aktivne[[#This Row],[Klasifikacija]],Tabela_glavno[Klasifikacija],0)),2)</f>
        <v>DA</v>
      </c>
      <c r="E491" t="str">
        <f>INDEX(Tabela_glavno[Odstranjevanje],MATCH(Tabela_kontrola_FAW_aktivne[[#This Row],[Klasifikacija]],Tabela_glavno[Klasifikacija],0))</f>
        <v/>
      </c>
      <c r="F491" s="1" t="str">
        <f>_xlfn.TEXTJOIN(" - ",TRUE,INDEX(Tabela_glavno[Mešanica 19 02 04*],MATCH(Tabela_kontrola_FAW_aktivne[[#This Row],[Klasifikacija]],Tabela_glavno[Klasifikacija],0)),INDEX(Tabela_glavno[Izvoz 19 02 04*],MATCH(Tabela_kontrola_FAW_aktivne[[#This Row],[Klasifikacija]],Tabela_glavno[Klasifikacija],0)))</f>
        <v>NE</v>
      </c>
      <c r="G491" s="1" t="str">
        <f>INDEX(Tabela_glavno[Mešanica 19 02 08*],MATCH(Tabela_kontrola_FAW_aktivne[[#This Row],[Klasifikacija]],Tabela_glavno[Klasifikacija],0))</f>
        <v>NE</v>
      </c>
      <c r="H491" s="1" t="str">
        <f>IFERROR(INDEX(Tabela_FAW_aktivne[Klasifikacija],MATCH(Tabela_kontrola_FAW_aktivne[[#This Row],[Klasifikacija]],Tabela_FAW_aktivne[Klasifikacija],0)),"NE")</f>
        <v>NE</v>
      </c>
    </row>
    <row r="492" spans="1:8" hidden="1" x14ac:dyDescent="0.25">
      <c r="A492" t="s">
        <v>1231</v>
      </c>
      <c r="B492" t="str">
        <f>INDEX(Tabela_seznam_klasifikacij[Naziv odpadka],MATCH(Tabela_kontrola_FAW_aktivne[[#This Row],[Klasifikacija]],Tabela_seznam_klasifikacij[Klasifikacijska številka],0))</f>
        <v>Odpadki iz proizvodnje anod za vodne elektrolitske postopke</v>
      </c>
      <c r="C492" t="str">
        <f>IFERROR(INDEX(Tabela_FAW[NAZIV2],MATCH(Tabela_kontrola_FAW_aktivne[[#This Row],[Klasifikacija]],Tabela_FAW[Klasifikacija],0)),"NE")</f>
        <v>NE</v>
      </c>
      <c r="D492" t="str">
        <f>LEFT(INDEX(Tabela_glavno[Dovoljen prevzem],MATCH(Tabela_kontrola_FAW_aktivne[[#This Row],[Klasifikacija]],Tabela_glavno[Klasifikacija],0)),2)</f>
        <v>DA</v>
      </c>
      <c r="E492" t="str">
        <f>INDEX(Tabela_glavno[Odstranjevanje],MATCH(Tabela_kontrola_FAW_aktivne[[#This Row],[Klasifikacija]],Tabela_glavno[Klasifikacija],0))</f>
        <v/>
      </c>
      <c r="F492" s="1" t="str">
        <f>_xlfn.TEXTJOIN(" - ",TRUE,INDEX(Tabela_glavno[Mešanica 19 02 04*],MATCH(Tabela_kontrola_FAW_aktivne[[#This Row],[Klasifikacija]],Tabela_glavno[Klasifikacija],0)),INDEX(Tabela_glavno[Izvoz 19 02 04*],MATCH(Tabela_kontrola_FAW_aktivne[[#This Row],[Klasifikacija]],Tabela_glavno[Klasifikacija],0)))</f>
        <v>NE</v>
      </c>
      <c r="G492" s="1" t="str">
        <f>INDEX(Tabela_glavno[Mešanica 19 02 08*],MATCH(Tabela_kontrola_FAW_aktivne[[#This Row],[Klasifikacija]],Tabela_glavno[Klasifikacija],0))</f>
        <v>NE</v>
      </c>
      <c r="H492" s="1" t="str">
        <f>IFERROR(INDEX(Tabela_FAW_aktivne[Klasifikacija],MATCH(Tabela_kontrola_FAW_aktivne[[#This Row],[Klasifikacija]],Tabela_FAW_aktivne[Klasifikacija],0)),"NE")</f>
        <v>NE</v>
      </c>
    </row>
    <row r="493" spans="1:8" hidden="1" x14ac:dyDescent="0.25">
      <c r="A493" t="s">
        <v>1232</v>
      </c>
      <c r="B493" t="str">
        <f>INDEX(Tabela_seznam_klasifikacij[Naziv odpadka],MATCH(Tabela_kontrola_FAW_aktivne[[#This Row],[Klasifikacija]],Tabela_seznam_klasifikacij[Klasifikacijska številka],0))</f>
        <v>Odpadki iz hidrometalurgije bakra, ki vsebujejo nevarne snovi</v>
      </c>
      <c r="C493" t="str">
        <f>IFERROR(INDEX(Tabela_FAW[NAZIV2],MATCH(Tabela_kontrola_FAW_aktivne[[#This Row],[Klasifikacija]],Tabela_FAW[Klasifikacija],0)),"NE")</f>
        <v>NE</v>
      </c>
      <c r="D493" t="str">
        <f>LEFT(INDEX(Tabela_glavno[Dovoljen prevzem],MATCH(Tabela_kontrola_FAW_aktivne[[#This Row],[Klasifikacija]],Tabela_glavno[Klasifikacija],0)),2)</f>
        <v>DA</v>
      </c>
      <c r="E493" t="str">
        <f>INDEX(Tabela_glavno[Odstranjevanje],MATCH(Tabela_kontrola_FAW_aktivne[[#This Row],[Klasifikacija]],Tabela_glavno[Klasifikacija],0))</f>
        <v/>
      </c>
      <c r="F493" s="1" t="str">
        <f>_xlfn.TEXTJOIN(" - ",TRUE,INDEX(Tabela_glavno[Mešanica 19 02 04*],MATCH(Tabela_kontrola_FAW_aktivne[[#This Row],[Klasifikacija]],Tabela_glavno[Klasifikacija],0)),INDEX(Tabela_glavno[Izvoz 19 02 04*],MATCH(Tabela_kontrola_FAW_aktivne[[#This Row],[Klasifikacija]],Tabela_glavno[Klasifikacija],0)))</f>
        <v>NE</v>
      </c>
      <c r="G493" s="1" t="str">
        <f>INDEX(Tabela_glavno[Mešanica 19 02 08*],MATCH(Tabela_kontrola_FAW_aktivne[[#This Row],[Klasifikacija]],Tabela_glavno[Klasifikacija],0))</f>
        <v>NE</v>
      </c>
      <c r="H493" s="1" t="str">
        <f>IFERROR(INDEX(Tabela_FAW_aktivne[Klasifikacija],MATCH(Tabela_kontrola_FAW_aktivne[[#This Row],[Klasifikacija]],Tabela_FAW_aktivne[Klasifikacija],0)),"NE")</f>
        <v>NE</v>
      </c>
    </row>
    <row r="494" spans="1:8" hidden="1" x14ac:dyDescent="0.25">
      <c r="A494" t="s">
        <v>1233</v>
      </c>
      <c r="B494" t="str">
        <f>INDEX(Tabela_seznam_klasifikacij[Naziv odpadka],MATCH(Tabela_kontrola_FAW_aktivne[[#This Row],[Klasifikacija]],Tabela_seznam_klasifikacij[Klasifikacijska številka],0))</f>
        <v>Odpadki iz hidrometalurgije bakra, ki niso navedeni pod 11 02 05</v>
      </c>
      <c r="C494" t="str">
        <f>IFERROR(INDEX(Tabela_FAW[NAZIV2],MATCH(Tabela_kontrola_FAW_aktivne[[#This Row],[Klasifikacija]],Tabela_FAW[Klasifikacija],0)),"NE")</f>
        <v>NE</v>
      </c>
      <c r="D494" t="str">
        <f>LEFT(INDEX(Tabela_glavno[Dovoljen prevzem],MATCH(Tabela_kontrola_FAW_aktivne[[#This Row],[Klasifikacija]],Tabela_glavno[Klasifikacija],0)),2)</f>
        <v>DA</v>
      </c>
      <c r="E494" t="str">
        <f>INDEX(Tabela_glavno[Odstranjevanje],MATCH(Tabela_kontrola_FAW_aktivne[[#This Row],[Klasifikacija]],Tabela_glavno[Klasifikacija],0))</f>
        <v/>
      </c>
      <c r="F494" s="1" t="str">
        <f>_xlfn.TEXTJOIN(" - ",TRUE,INDEX(Tabela_glavno[Mešanica 19 02 04*],MATCH(Tabela_kontrola_FAW_aktivne[[#This Row],[Klasifikacija]],Tabela_glavno[Klasifikacija],0)),INDEX(Tabela_glavno[Izvoz 19 02 04*],MATCH(Tabela_kontrola_FAW_aktivne[[#This Row],[Klasifikacija]],Tabela_glavno[Klasifikacija],0)))</f>
        <v>NE</v>
      </c>
      <c r="G494" s="1" t="str">
        <f>INDEX(Tabela_glavno[Mešanica 19 02 08*],MATCH(Tabela_kontrola_FAW_aktivne[[#This Row],[Klasifikacija]],Tabela_glavno[Klasifikacija],0))</f>
        <v>NE</v>
      </c>
      <c r="H494" s="1" t="str">
        <f>IFERROR(INDEX(Tabela_FAW_aktivne[Klasifikacija],MATCH(Tabela_kontrola_FAW_aktivne[[#This Row],[Klasifikacija]],Tabela_FAW_aktivne[Klasifikacija],0)),"NE")</f>
        <v>NE</v>
      </c>
    </row>
    <row r="495" spans="1:8" hidden="1" x14ac:dyDescent="0.25">
      <c r="A495" t="s">
        <v>1234</v>
      </c>
      <c r="B495" t="str">
        <f>INDEX(Tabela_seznam_klasifikacij[Naziv odpadka],MATCH(Tabela_kontrola_FAW_aktivne[[#This Row],[Klasifikacija]],Tabela_seznam_klasifikacij[Klasifikacijska številka],0))</f>
        <v>Drugi odpadki, ki vsebujejo nevarne snovi</v>
      </c>
      <c r="C495" t="str">
        <f>IFERROR(INDEX(Tabela_FAW[NAZIV2],MATCH(Tabela_kontrola_FAW_aktivne[[#This Row],[Klasifikacija]],Tabela_FAW[Klasifikacija],0)),"NE")</f>
        <v>NE</v>
      </c>
      <c r="D495" t="str">
        <f>LEFT(INDEX(Tabela_glavno[Dovoljen prevzem],MATCH(Tabela_kontrola_FAW_aktivne[[#This Row],[Klasifikacija]],Tabela_glavno[Klasifikacija],0)),2)</f>
        <v>DA</v>
      </c>
      <c r="E495" t="str">
        <f>INDEX(Tabela_glavno[Odstranjevanje],MATCH(Tabela_kontrola_FAW_aktivne[[#This Row],[Klasifikacija]],Tabela_glavno[Klasifikacija],0))</f>
        <v/>
      </c>
      <c r="F495" s="1" t="str">
        <f>_xlfn.TEXTJOIN(" - ",TRUE,INDEX(Tabela_glavno[Mešanica 19 02 04*],MATCH(Tabela_kontrola_FAW_aktivne[[#This Row],[Klasifikacija]],Tabela_glavno[Klasifikacija],0)),INDEX(Tabela_glavno[Izvoz 19 02 04*],MATCH(Tabela_kontrola_FAW_aktivne[[#This Row],[Klasifikacija]],Tabela_glavno[Klasifikacija],0)))</f>
        <v>NE</v>
      </c>
      <c r="G495" s="1" t="str">
        <f>INDEX(Tabela_glavno[Mešanica 19 02 08*],MATCH(Tabela_kontrola_FAW_aktivne[[#This Row],[Klasifikacija]],Tabela_glavno[Klasifikacija],0))</f>
        <v>NE</v>
      </c>
      <c r="H495" s="1" t="str">
        <f>IFERROR(INDEX(Tabela_FAW_aktivne[Klasifikacija],MATCH(Tabela_kontrola_FAW_aktivne[[#This Row],[Klasifikacija]],Tabela_FAW_aktivne[Klasifikacija],0)),"NE")</f>
        <v>NE</v>
      </c>
    </row>
    <row r="496" spans="1:8" hidden="1" x14ac:dyDescent="0.25">
      <c r="A496" t="s">
        <v>1235</v>
      </c>
      <c r="B496" t="str">
        <f>INDEX(Tabela_seznam_klasifikacij[Naziv odpadka],MATCH(Tabela_kontrola_FAW_aktivne[[#This Row],[Klasifikacija]],Tabela_seznam_klasifikacij[Klasifikacijska številka],0))</f>
        <v>Drugi tovrstni odpadki</v>
      </c>
      <c r="C496" t="str">
        <f>IFERROR(INDEX(Tabela_FAW[NAZIV2],MATCH(Tabela_kontrola_FAW_aktivne[[#This Row],[Klasifikacija]],Tabela_FAW[Klasifikacija],0)),"NE")</f>
        <v>NE</v>
      </c>
      <c r="D496" t="str">
        <f>LEFT(INDEX(Tabela_glavno[Dovoljen prevzem],MATCH(Tabela_kontrola_FAW_aktivne[[#This Row],[Klasifikacija]],Tabela_glavno[Klasifikacija],0)),2)</f>
        <v>DA</v>
      </c>
      <c r="E496" t="str">
        <f>INDEX(Tabela_glavno[Odstranjevanje],MATCH(Tabela_kontrola_FAW_aktivne[[#This Row],[Klasifikacija]],Tabela_glavno[Klasifikacija],0))</f>
        <v/>
      </c>
      <c r="F496" s="1" t="str">
        <f>_xlfn.TEXTJOIN(" - ",TRUE,INDEX(Tabela_glavno[Mešanica 19 02 04*],MATCH(Tabela_kontrola_FAW_aktivne[[#This Row],[Klasifikacija]],Tabela_glavno[Klasifikacija],0)),INDEX(Tabela_glavno[Izvoz 19 02 04*],MATCH(Tabela_kontrola_FAW_aktivne[[#This Row],[Klasifikacija]],Tabela_glavno[Klasifikacija],0)))</f>
        <v>NE</v>
      </c>
      <c r="G496" s="1" t="str">
        <f>INDEX(Tabela_glavno[Mešanica 19 02 08*],MATCH(Tabela_kontrola_FAW_aktivne[[#This Row],[Klasifikacija]],Tabela_glavno[Klasifikacija],0))</f>
        <v>NE</v>
      </c>
      <c r="H496" s="1" t="str">
        <f>IFERROR(INDEX(Tabela_FAW_aktivne[Klasifikacija],MATCH(Tabela_kontrola_FAW_aktivne[[#This Row],[Klasifikacija]],Tabela_FAW_aktivne[Klasifikacija],0)),"NE")</f>
        <v>NE</v>
      </c>
    </row>
    <row r="497" spans="1:8" hidden="1" x14ac:dyDescent="0.25">
      <c r="A497" t="s">
        <v>1236</v>
      </c>
      <c r="B497" t="str">
        <f>INDEX(Tabela_seznam_klasifikacij[Naziv odpadka],MATCH(Tabela_kontrola_FAW_aktivne[[#This Row],[Klasifikacija]],Tabela_seznam_klasifikacij[Klasifikacijska številka],0))</f>
        <v>Odpadki, ki vsebujejo cianide</v>
      </c>
      <c r="C497" t="str">
        <f>IFERROR(INDEX(Tabela_FAW[NAZIV2],MATCH(Tabela_kontrola_FAW_aktivne[[#This Row],[Klasifikacija]],Tabela_FAW[Klasifikacija],0)),"NE")</f>
        <v>NI ODSTRANJEVANJA</v>
      </c>
      <c r="D497" t="str">
        <f>LEFT(INDEX(Tabela_glavno[Dovoljen prevzem],MATCH(Tabela_kontrola_FAW_aktivne[[#This Row],[Klasifikacija]],Tabela_glavno[Klasifikacija],0)),2)</f>
        <v>DA</v>
      </c>
      <c r="E497" t="str">
        <f>INDEX(Tabela_glavno[Odstranjevanje],MATCH(Tabela_kontrola_FAW_aktivne[[#This Row],[Klasifikacija]],Tabela_glavno[Klasifikacija],0))</f>
        <v/>
      </c>
      <c r="F497" s="1" t="str">
        <f>_xlfn.TEXTJOIN(" - ",TRUE,INDEX(Tabela_glavno[Mešanica 19 02 04*],MATCH(Tabela_kontrola_FAW_aktivne[[#This Row],[Klasifikacija]],Tabela_glavno[Klasifikacija],0)),INDEX(Tabela_glavno[Izvoz 19 02 04*],MATCH(Tabela_kontrola_FAW_aktivne[[#This Row],[Klasifikacija]],Tabela_glavno[Klasifikacija],0)))</f>
        <v>NE</v>
      </c>
      <c r="G497" s="1" t="str">
        <f>INDEX(Tabela_glavno[Mešanica 19 02 08*],MATCH(Tabela_kontrola_FAW_aktivne[[#This Row],[Klasifikacija]],Tabela_glavno[Klasifikacija],0))</f>
        <v>NE</v>
      </c>
      <c r="H497" s="1" t="str">
        <f>IFERROR(INDEX(Tabela_FAW_aktivne[Klasifikacija],MATCH(Tabela_kontrola_FAW_aktivne[[#This Row],[Klasifikacija]],Tabela_FAW_aktivne[Klasifikacija],0)),"NE")</f>
        <v>NE</v>
      </c>
    </row>
    <row r="498" spans="1:8" hidden="1" x14ac:dyDescent="0.25">
      <c r="A498" t="s">
        <v>1237</v>
      </c>
      <c r="B498" t="str">
        <f>INDEX(Tabela_seznam_klasifikacij[Naziv odpadka],MATCH(Tabela_kontrola_FAW_aktivne[[#This Row],[Klasifikacija]],Tabela_seznam_klasifikacij[Klasifikacijska številka],0))</f>
        <v>Drugi odpadki</v>
      </c>
      <c r="C498" t="str">
        <f>IFERROR(INDEX(Tabela_FAW[NAZIV2],MATCH(Tabela_kontrola_FAW_aktivne[[#This Row],[Klasifikacija]],Tabela_FAW[Klasifikacija],0)),"NE")</f>
        <v>NE</v>
      </c>
      <c r="D498" t="str">
        <f>LEFT(INDEX(Tabela_glavno[Dovoljen prevzem],MATCH(Tabela_kontrola_FAW_aktivne[[#This Row],[Klasifikacija]],Tabela_glavno[Klasifikacija],0)),2)</f>
        <v>DA</v>
      </c>
      <c r="E498" t="str">
        <f>INDEX(Tabela_glavno[Odstranjevanje],MATCH(Tabela_kontrola_FAW_aktivne[[#This Row],[Klasifikacija]],Tabela_glavno[Klasifikacija],0))</f>
        <v/>
      </c>
      <c r="F498" s="1" t="str">
        <f>_xlfn.TEXTJOIN(" - ",TRUE,INDEX(Tabela_glavno[Mešanica 19 02 04*],MATCH(Tabela_kontrola_FAW_aktivne[[#This Row],[Klasifikacija]],Tabela_glavno[Klasifikacija],0)),INDEX(Tabela_glavno[Izvoz 19 02 04*],MATCH(Tabela_kontrola_FAW_aktivne[[#This Row],[Klasifikacija]],Tabela_glavno[Klasifikacija],0)))</f>
        <v>NE</v>
      </c>
      <c r="G498" s="1" t="str">
        <f>INDEX(Tabela_glavno[Mešanica 19 02 08*],MATCH(Tabela_kontrola_FAW_aktivne[[#This Row],[Klasifikacija]],Tabela_glavno[Klasifikacija],0))</f>
        <v>NE</v>
      </c>
      <c r="H498" s="1" t="str">
        <f>IFERROR(INDEX(Tabela_FAW_aktivne[Klasifikacija],MATCH(Tabela_kontrola_FAW_aktivne[[#This Row],[Klasifikacija]],Tabela_FAW_aktivne[Klasifikacija],0)),"NE")</f>
        <v>NE</v>
      </c>
    </row>
    <row r="499" spans="1:8" hidden="1" x14ac:dyDescent="0.25">
      <c r="A499" t="s">
        <v>1238</v>
      </c>
      <c r="B499" t="str">
        <f>INDEX(Tabela_seznam_klasifikacij[Naziv odpadka],MATCH(Tabela_kontrola_FAW_aktivne[[#This Row],[Klasifikacija]],Tabela_seznam_klasifikacij[Klasifikacijska številka],0))</f>
        <v>Surovi cink</v>
      </c>
      <c r="C499" t="str">
        <f>IFERROR(INDEX(Tabela_FAW[NAZIV2],MATCH(Tabela_kontrola_FAW_aktivne[[#This Row],[Klasifikacija]],Tabela_FAW[Klasifikacija],0)),"NE")</f>
        <v>NE</v>
      </c>
      <c r="D499" t="str">
        <f>LEFT(INDEX(Tabela_glavno[Dovoljen prevzem],MATCH(Tabela_kontrola_FAW_aktivne[[#This Row],[Klasifikacija]],Tabela_glavno[Klasifikacija],0)),2)</f>
        <v>DA</v>
      </c>
      <c r="E499" t="str">
        <f>INDEX(Tabela_glavno[Odstranjevanje],MATCH(Tabela_kontrola_FAW_aktivne[[#This Row],[Klasifikacija]],Tabela_glavno[Klasifikacija],0))</f>
        <v/>
      </c>
      <c r="F499" s="1" t="str">
        <f>_xlfn.TEXTJOIN(" - ",TRUE,INDEX(Tabela_glavno[Mešanica 19 02 04*],MATCH(Tabela_kontrola_FAW_aktivne[[#This Row],[Klasifikacija]],Tabela_glavno[Klasifikacija],0)),INDEX(Tabela_glavno[Izvoz 19 02 04*],MATCH(Tabela_kontrola_FAW_aktivne[[#This Row],[Klasifikacija]],Tabela_glavno[Klasifikacija],0)))</f>
        <v>NE</v>
      </c>
      <c r="G499" s="1" t="str">
        <f>INDEX(Tabela_glavno[Mešanica 19 02 08*],MATCH(Tabela_kontrola_FAW_aktivne[[#This Row],[Klasifikacija]],Tabela_glavno[Klasifikacija],0))</f>
        <v>NE</v>
      </c>
      <c r="H499" s="1" t="str">
        <f>IFERROR(INDEX(Tabela_FAW_aktivne[Klasifikacija],MATCH(Tabela_kontrola_FAW_aktivne[[#This Row],[Klasifikacija]],Tabela_FAW_aktivne[Klasifikacija],0)),"NE")</f>
        <v>NE</v>
      </c>
    </row>
    <row r="500" spans="1:8" hidden="1" x14ac:dyDescent="0.25">
      <c r="A500" t="s">
        <v>1239</v>
      </c>
      <c r="B500" t="str">
        <f>INDEX(Tabela_seznam_klasifikacij[Naziv odpadka],MATCH(Tabela_kontrola_FAW_aktivne[[#This Row],[Klasifikacija]],Tabela_seznam_klasifikacij[Klasifikacijska številka],0))</f>
        <v>Cinkov pepel</v>
      </c>
      <c r="C500" t="str">
        <f>IFERROR(INDEX(Tabela_FAW[NAZIV2],MATCH(Tabela_kontrola_FAW_aktivne[[#This Row],[Klasifikacija]],Tabela_FAW[Klasifikacija],0)),"NE")</f>
        <v>NE</v>
      </c>
      <c r="D500" t="str">
        <f>LEFT(INDEX(Tabela_glavno[Dovoljen prevzem],MATCH(Tabela_kontrola_FAW_aktivne[[#This Row],[Klasifikacija]],Tabela_glavno[Klasifikacija],0)),2)</f>
        <v>DA</v>
      </c>
      <c r="E500" t="str">
        <f>INDEX(Tabela_glavno[Odstranjevanje],MATCH(Tabela_kontrola_FAW_aktivne[[#This Row],[Klasifikacija]],Tabela_glavno[Klasifikacija],0))</f>
        <v/>
      </c>
      <c r="F500" s="1" t="str">
        <f>_xlfn.TEXTJOIN(" - ",TRUE,INDEX(Tabela_glavno[Mešanica 19 02 04*],MATCH(Tabela_kontrola_FAW_aktivne[[#This Row],[Klasifikacija]],Tabela_glavno[Klasifikacija],0)),INDEX(Tabela_glavno[Izvoz 19 02 04*],MATCH(Tabela_kontrola_FAW_aktivne[[#This Row],[Klasifikacija]],Tabela_glavno[Klasifikacija],0)))</f>
        <v>NE</v>
      </c>
      <c r="G500" s="1" t="str">
        <f>INDEX(Tabela_glavno[Mešanica 19 02 08*],MATCH(Tabela_kontrola_FAW_aktivne[[#This Row],[Klasifikacija]],Tabela_glavno[Klasifikacija],0))</f>
        <v>NE</v>
      </c>
      <c r="H500" s="1" t="str">
        <f>IFERROR(INDEX(Tabela_FAW_aktivne[Klasifikacija],MATCH(Tabela_kontrola_FAW_aktivne[[#This Row],[Klasifikacija]],Tabela_FAW_aktivne[Klasifikacija],0)),"NE")</f>
        <v>NE</v>
      </c>
    </row>
    <row r="501" spans="1:8" hidden="1" x14ac:dyDescent="0.25">
      <c r="A501" t="s">
        <v>1240</v>
      </c>
      <c r="B501" t="str">
        <f>INDEX(Tabela_seznam_klasifikacij[Naziv odpadka],MATCH(Tabela_kontrola_FAW_aktivne[[#This Row],[Klasifikacija]],Tabela_seznam_klasifikacij[Klasifikacijska številka],0))</f>
        <v>Trdni odpadki iz čiščenja odpadnih plinov</v>
      </c>
      <c r="C501" t="str">
        <f>IFERROR(INDEX(Tabela_FAW[NAZIV2],MATCH(Tabela_kontrola_FAW_aktivne[[#This Row],[Klasifikacija]],Tabela_FAW[Klasifikacija],0)),"NE")</f>
        <v>NE</v>
      </c>
      <c r="D501" t="str">
        <f>LEFT(INDEX(Tabela_glavno[Dovoljen prevzem],MATCH(Tabela_kontrola_FAW_aktivne[[#This Row],[Klasifikacija]],Tabela_glavno[Klasifikacija],0)),2)</f>
        <v>DA</v>
      </c>
      <c r="E501" t="str">
        <f>INDEX(Tabela_glavno[Odstranjevanje],MATCH(Tabela_kontrola_FAW_aktivne[[#This Row],[Klasifikacija]],Tabela_glavno[Klasifikacija],0))</f>
        <v/>
      </c>
      <c r="F501" s="1" t="str">
        <f>_xlfn.TEXTJOIN(" - ",TRUE,INDEX(Tabela_glavno[Mešanica 19 02 04*],MATCH(Tabela_kontrola_FAW_aktivne[[#This Row],[Klasifikacija]],Tabela_glavno[Klasifikacija],0)),INDEX(Tabela_glavno[Izvoz 19 02 04*],MATCH(Tabela_kontrola_FAW_aktivne[[#This Row],[Klasifikacija]],Tabela_glavno[Klasifikacija],0)))</f>
        <v>NE</v>
      </c>
      <c r="G501" s="1" t="str">
        <f>INDEX(Tabela_glavno[Mešanica 19 02 08*],MATCH(Tabela_kontrola_FAW_aktivne[[#This Row],[Klasifikacija]],Tabela_glavno[Klasifikacija],0))</f>
        <v>NE</v>
      </c>
      <c r="H501" s="1" t="str">
        <f>IFERROR(INDEX(Tabela_FAW_aktivne[Klasifikacija],MATCH(Tabela_kontrola_FAW_aktivne[[#This Row],[Klasifikacija]],Tabela_FAW_aktivne[Klasifikacija],0)),"NE")</f>
        <v>NE</v>
      </c>
    </row>
    <row r="502" spans="1:8" hidden="1" x14ac:dyDescent="0.25">
      <c r="A502" t="s">
        <v>1241</v>
      </c>
      <c r="B502" t="str">
        <f>INDEX(Tabela_seznam_klasifikacij[Naziv odpadka],MATCH(Tabela_kontrola_FAW_aktivne[[#This Row],[Klasifikacija]],Tabela_seznam_klasifikacij[Klasifikacijska številka],0))</f>
        <v>Izrabljena talina</v>
      </c>
      <c r="C502" t="str">
        <f>IFERROR(INDEX(Tabela_FAW[NAZIV2],MATCH(Tabela_kontrola_FAW_aktivne[[#This Row],[Klasifikacija]],Tabela_FAW[Klasifikacija],0)),"NE")</f>
        <v>NE</v>
      </c>
      <c r="D502" t="str">
        <f>LEFT(INDEX(Tabela_glavno[Dovoljen prevzem],MATCH(Tabela_kontrola_FAW_aktivne[[#This Row],[Klasifikacija]],Tabela_glavno[Klasifikacija],0)),2)</f>
        <v>DA</v>
      </c>
      <c r="E502" t="str">
        <f>INDEX(Tabela_glavno[Odstranjevanje],MATCH(Tabela_kontrola_FAW_aktivne[[#This Row],[Klasifikacija]],Tabela_glavno[Klasifikacija],0))</f>
        <v/>
      </c>
      <c r="F502" s="1" t="str">
        <f>_xlfn.TEXTJOIN(" - ",TRUE,INDEX(Tabela_glavno[Mešanica 19 02 04*],MATCH(Tabela_kontrola_FAW_aktivne[[#This Row],[Klasifikacija]],Tabela_glavno[Klasifikacija],0)),INDEX(Tabela_glavno[Izvoz 19 02 04*],MATCH(Tabela_kontrola_FAW_aktivne[[#This Row],[Klasifikacija]],Tabela_glavno[Klasifikacija],0)))</f>
        <v>NE</v>
      </c>
      <c r="G502" s="1" t="str">
        <f>INDEX(Tabela_glavno[Mešanica 19 02 08*],MATCH(Tabela_kontrola_FAW_aktivne[[#This Row],[Klasifikacija]],Tabela_glavno[Klasifikacija],0))</f>
        <v>NE</v>
      </c>
      <c r="H502" s="1" t="str">
        <f>IFERROR(INDEX(Tabela_FAW_aktivne[Klasifikacija],MATCH(Tabela_kontrola_FAW_aktivne[[#This Row],[Klasifikacija]],Tabela_FAW_aktivne[Klasifikacija],0)),"NE")</f>
        <v>NE</v>
      </c>
    </row>
    <row r="503" spans="1:8" hidden="1" x14ac:dyDescent="0.25">
      <c r="A503" t="s">
        <v>1242</v>
      </c>
      <c r="B503" t="str">
        <f>INDEX(Tabela_seznam_klasifikacij[Naziv odpadka],MATCH(Tabela_kontrola_FAW_aktivne[[#This Row],[Klasifikacija]],Tabela_seznam_klasifikacij[Klasifikacijska številka],0))</f>
        <v>Drugi tovrstni odpadki</v>
      </c>
      <c r="C503" t="str">
        <f>IFERROR(INDEX(Tabela_FAW[NAZIV2],MATCH(Tabela_kontrola_FAW_aktivne[[#This Row],[Klasifikacija]],Tabela_FAW[Klasifikacija],0)),"NE")</f>
        <v>NE</v>
      </c>
      <c r="D503" t="str">
        <f>LEFT(INDEX(Tabela_glavno[Dovoljen prevzem],MATCH(Tabela_kontrola_FAW_aktivne[[#This Row],[Klasifikacija]],Tabela_glavno[Klasifikacija],0)),2)</f>
        <v>DA</v>
      </c>
      <c r="E503" t="str">
        <f>INDEX(Tabela_glavno[Odstranjevanje],MATCH(Tabela_kontrola_FAW_aktivne[[#This Row],[Klasifikacija]],Tabela_glavno[Klasifikacija],0))</f>
        <v/>
      </c>
      <c r="F503" s="1" t="str">
        <f>_xlfn.TEXTJOIN(" - ",TRUE,INDEX(Tabela_glavno[Mešanica 19 02 04*],MATCH(Tabela_kontrola_FAW_aktivne[[#This Row],[Klasifikacija]],Tabela_glavno[Klasifikacija],0)),INDEX(Tabela_glavno[Izvoz 19 02 04*],MATCH(Tabela_kontrola_FAW_aktivne[[#This Row],[Klasifikacija]],Tabela_glavno[Klasifikacija],0)))</f>
        <v>NE</v>
      </c>
      <c r="G503" s="1" t="str">
        <f>INDEX(Tabela_glavno[Mešanica 19 02 08*],MATCH(Tabela_kontrola_FAW_aktivne[[#This Row],[Klasifikacija]],Tabela_glavno[Klasifikacija],0))</f>
        <v>NE</v>
      </c>
      <c r="H503" s="1" t="str">
        <f>IFERROR(INDEX(Tabela_FAW_aktivne[Klasifikacija],MATCH(Tabela_kontrola_FAW_aktivne[[#This Row],[Klasifikacija]],Tabela_FAW_aktivne[Klasifikacija],0)),"NE")</f>
        <v>NE</v>
      </c>
    </row>
    <row r="504" spans="1:8" hidden="1" x14ac:dyDescent="0.25">
      <c r="A504" t="s">
        <v>1243</v>
      </c>
      <c r="B504" t="str">
        <f>INDEX(Tabela_seznam_klasifikacij[Naziv odpadka],MATCH(Tabela_kontrola_FAW_aktivne[[#This Row],[Klasifikacija]],Tabela_seznam_klasifikacij[Klasifikacijska številka],0))</f>
        <v>Opilki in ostružki železa</v>
      </c>
      <c r="C504" t="str">
        <f>IFERROR(INDEX(Tabela_FAW[NAZIV2],MATCH(Tabela_kontrola_FAW_aktivne[[#This Row],[Klasifikacija]],Tabela_FAW[Klasifikacija],0)),"NE")</f>
        <v>NE</v>
      </c>
      <c r="D504" t="str">
        <f>LEFT(INDEX(Tabela_glavno[Dovoljen prevzem],MATCH(Tabela_kontrola_FAW_aktivne[[#This Row],[Klasifikacija]],Tabela_glavno[Klasifikacija],0)),2)</f>
        <v>DA</v>
      </c>
      <c r="E504" t="str">
        <f>INDEX(Tabela_glavno[Odstranjevanje],MATCH(Tabela_kontrola_FAW_aktivne[[#This Row],[Klasifikacija]],Tabela_glavno[Klasifikacija],0))</f>
        <v/>
      </c>
      <c r="F504" s="1" t="str">
        <f>_xlfn.TEXTJOIN(" - ",TRUE,INDEX(Tabela_glavno[Mešanica 19 02 04*],MATCH(Tabela_kontrola_FAW_aktivne[[#This Row],[Klasifikacija]],Tabela_glavno[Klasifikacija],0)),INDEX(Tabela_glavno[Izvoz 19 02 04*],MATCH(Tabela_kontrola_FAW_aktivne[[#This Row],[Klasifikacija]],Tabela_glavno[Klasifikacija],0)))</f>
        <v>NE</v>
      </c>
      <c r="G504" s="1" t="str">
        <f>INDEX(Tabela_glavno[Mešanica 19 02 08*],MATCH(Tabela_kontrola_FAW_aktivne[[#This Row],[Klasifikacija]],Tabela_glavno[Klasifikacija],0))</f>
        <v>NE</v>
      </c>
      <c r="H504" s="1" t="str">
        <f>IFERROR(INDEX(Tabela_FAW_aktivne[Klasifikacija],MATCH(Tabela_kontrola_FAW_aktivne[[#This Row],[Klasifikacija]],Tabela_FAW_aktivne[Klasifikacija],0)),"NE")</f>
        <v>NE</v>
      </c>
    </row>
    <row r="505" spans="1:8" ht="30" customHeight="1" x14ac:dyDescent="0.25">
      <c r="A505" t="s">
        <v>1244</v>
      </c>
      <c r="B505" t="str">
        <f>INDEX(Tabela_seznam_klasifikacij[Naziv odpadka],MATCH(Tabela_kontrola_FAW_aktivne[[#This Row],[Klasifikacija]],Tabela_seznam_klasifikacij[Klasifikacijska številka],0))</f>
        <v>Prah in delci železa</v>
      </c>
      <c r="C505" t="str">
        <f>IFERROR(INDEX(Tabela_FAW[NAZIV2],MATCH(Tabela_kontrola_FAW_aktivne[[#This Row],[Klasifikacija]],Tabela_FAW[Klasifikacija],0)),"NE")</f>
        <v>NI ADR / DINOS</v>
      </c>
      <c r="D505" t="str">
        <f>LEFT(INDEX(Tabela_glavno[Dovoljen prevzem],MATCH(Tabela_kontrola_FAW_aktivne[[#This Row],[Klasifikacija]],Tabela_glavno[Klasifikacija],0)),2)</f>
        <v>DA</v>
      </c>
      <c r="E505" t="str">
        <f>INDEX(Tabela_glavno[Odstranjevanje],MATCH(Tabela_kontrola_FAW_aktivne[[#This Row],[Klasifikacija]],Tabela_glavno[Klasifikacija],0))</f>
        <v>Brdo, Dinos</v>
      </c>
      <c r="F505" s="1" t="str">
        <f>_xlfn.TEXTJOIN(" - ",TRUE,INDEX(Tabela_glavno[Mešanica 19 02 04*],MATCH(Tabela_kontrola_FAW_aktivne[[#This Row],[Klasifikacija]],Tabela_glavno[Klasifikacija],0)),INDEX(Tabela_glavno[Izvoz 19 02 04*],MATCH(Tabela_kontrola_FAW_aktivne[[#This Row],[Klasifikacija]],Tabela_glavno[Klasifikacija],0)))</f>
        <v>NE</v>
      </c>
      <c r="G505" s="1" t="str">
        <f>INDEX(Tabela_glavno[Mešanica 19 02 08*],MATCH(Tabela_kontrola_FAW_aktivne[[#This Row],[Klasifikacija]],Tabela_glavno[Klasifikacija],0))</f>
        <v>NE</v>
      </c>
      <c r="H505" s="1" t="str">
        <f>IFERROR(INDEX(Tabela_FAW_aktivne[Klasifikacija],MATCH(Tabela_kontrola_FAW_aktivne[[#This Row],[Klasifikacija]],Tabela_FAW_aktivne[Klasifikacija],0)),"NE")</f>
        <v>12 01 02</v>
      </c>
    </row>
    <row r="506" spans="1:8" hidden="1" x14ac:dyDescent="0.25">
      <c r="A506" t="s">
        <v>1245</v>
      </c>
      <c r="B506" t="str">
        <f>INDEX(Tabela_seznam_klasifikacij[Naziv odpadka],MATCH(Tabela_kontrola_FAW_aktivne[[#This Row],[Klasifikacija]],Tabela_seznam_klasifikacij[Klasifikacijska številka],0))</f>
        <v>Opilki in ostružki barvnih kovin</v>
      </c>
      <c r="C506" t="str">
        <f>IFERROR(INDEX(Tabela_FAW[NAZIV2],MATCH(Tabela_kontrola_FAW_aktivne[[#This Row],[Klasifikacija]],Tabela_FAW[Klasifikacija],0)),"NE")</f>
        <v>NI ADR / DINOS</v>
      </c>
      <c r="D506" t="str">
        <f>LEFT(INDEX(Tabela_glavno[Dovoljen prevzem],MATCH(Tabela_kontrola_FAW_aktivne[[#This Row],[Klasifikacija]],Tabela_glavno[Klasifikacija],0)),2)</f>
        <v>DA</v>
      </c>
      <c r="E506" t="str">
        <f>INDEX(Tabela_glavno[Odstranjevanje],MATCH(Tabela_kontrola_FAW_aktivne[[#This Row],[Klasifikacija]],Tabela_glavno[Klasifikacija],0))</f>
        <v/>
      </c>
      <c r="F506" s="1" t="str">
        <f>_xlfn.TEXTJOIN(" - ",TRUE,INDEX(Tabela_glavno[Mešanica 19 02 04*],MATCH(Tabela_kontrola_FAW_aktivne[[#This Row],[Klasifikacija]],Tabela_glavno[Klasifikacija],0)),INDEX(Tabela_glavno[Izvoz 19 02 04*],MATCH(Tabela_kontrola_FAW_aktivne[[#This Row],[Klasifikacija]],Tabela_glavno[Klasifikacija],0)))</f>
        <v>NE</v>
      </c>
      <c r="G506" s="1" t="str">
        <f>INDEX(Tabela_glavno[Mešanica 19 02 08*],MATCH(Tabela_kontrola_FAW_aktivne[[#This Row],[Klasifikacija]],Tabela_glavno[Klasifikacija],0))</f>
        <v>NE</v>
      </c>
      <c r="H506" s="1" t="str">
        <f>IFERROR(INDEX(Tabela_FAW_aktivne[Klasifikacija],MATCH(Tabela_kontrola_FAW_aktivne[[#This Row],[Klasifikacija]],Tabela_FAW_aktivne[Klasifikacija],0)),"NE")</f>
        <v>NE</v>
      </c>
    </row>
    <row r="507" spans="1:8" hidden="1" x14ac:dyDescent="0.25">
      <c r="A507" t="s">
        <v>1246</v>
      </c>
      <c r="B507" t="str">
        <f>INDEX(Tabela_seznam_klasifikacij[Naziv odpadka],MATCH(Tabela_kontrola_FAW_aktivne[[#This Row],[Klasifikacija]],Tabela_seznam_klasifikacij[Klasifikacijska številka],0))</f>
        <v>Prah in delci barvnih kovin</v>
      </c>
      <c r="C507" t="str">
        <f>IFERROR(INDEX(Tabela_FAW[NAZIV2],MATCH(Tabela_kontrola_FAW_aktivne[[#This Row],[Klasifikacija]],Tabela_FAW[Klasifikacija],0)),"NE")</f>
        <v>NI ADR / DINOS</v>
      </c>
      <c r="D507" t="str">
        <f>LEFT(INDEX(Tabela_glavno[Dovoljen prevzem],MATCH(Tabela_kontrola_FAW_aktivne[[#This Row],[Klasifikacija]],Tabela_glavno[Klasifikacija],0)),2)</f>
        <v>DA</v>
      </c>
      <c r="E507" t="str">
        <f>INDEX(Tabela_glavno[Odstranjevanje],MATCH(Tabela_kontrola_FAW_aktivne[[#This Row],[Klasifikacija]],Tabela_glavno[Klasifikacija],0))</f>
        <v/>
      </c>
      <c r="F507" s="1" t="str">
        <f>_xlfn.TEXTJOIN(" - ",TRUE,INDEX(Tabela_glavno[Mešanica 19 02 04*],MATCH(Tabela_kontrola_FAW_aktivne[[#This Row],[Klasifikacija]],Tabela_glavno[Klasifikacija],0)),INDEX(Tabela_glavno[Izvoz 19 02 04*],MATCH(Tabela_kontrola_FAW_aktivne[[#This Row],[Klasifikacija]],Tabela_glavno[Klasifikacija],0)))</f>
        <v>NE</v>
      </c>
      <c r="G507" s="1" t="str">
        <f>INDEX(Tabela_glavno[Mešanica 19 02 08*],MATCH(Tabela_kontrola_FAW_aktivne[[#This Row],[Klasifikacija]],Tabela_glavno[Klasifikacija],0))</f>
        <v>NE</v>
      </c>
      <c r="H507" s="1" t="str">
        <f>IFERROR(INDEX(Tabela_FAW_aktivne[Klasifikacija],MATCH(Tabela_kontrola_FAW_aktivne[[#This Row],[Klasifikacija]],Tabela_FAW_aktivne[Klasifikacija],0)),"NE")</f>
        <v>NE</v>
      </c>
    </row>
    <row r="508" spans="1:8" ht="30" customHeight="1" x14ac:dyDescent="0.25">
      <c r="A508" t="s">
        <v>1247</v>
      </c>
      <c r="B508" t="str">
        <f>INDEX(Tabela_seznam_klasifikacij[Naziv odpadka],MATCH(Tabela_kontrola_FAW_aktivne[[#This Row],[Klasifikacija]],Tabela_seznam_klasifikacij[Klasifikacijska številka],0))</f>
        <v>Ostružki plastike</v>
      </c>
      <c r="C508" t="str">
        <f>IFERROR(INDEX(Tabela_FAW[NAZIV2],MATCH(Tabela_kontrola_FAW_aktivne[[#This Row],[Klasifikacija]],Tabela_FAW[Klasifikacija],0)),"NE")</f>
        <v>Ni mešanja (Elan - zelena lista)</v>
      </c>
      <c r="D508" t="str">
        <f>LEFT(INDEX(Tabela_glavno[Dovoljen prevzem],MATCH(Tabela_kontrola_FAW_aktivne[[#This Row],[Klasifikacija]],Tabela_glavno[Klasifikacija],0)),2)</f>
        <v>DA</v>
      </c>
      <c r="E508" t="str">
        <f>INDEX(Tabela_glavno[Odstranjevanje],MATCH(Tabela_kontrola_FAW_aktivne[[#This Row],[Klasifikacija]],Tabela_glavno[Klasifikacija],0))</f>
        <v>Komteks</v>
      </c>
      <c r="F508" s="1" t="str">
        <f>_xlfn.TEXTJOIN(" - ",TRUE,INDEX(Tabela_glavno[Mešanica 19 02 04*],MATCH(Tabela_kontrola_FAW_aktivne[[#This Row],[Klasifikacija]],Tabela_glavno[Klasifikacija],0)),INDEX(Tabela_glavno[Izvoz 19 02 04*],MATCH(Tabela_kontrola_FAW_aktivne[[#This Row],[Klasifikacija]],Tabela_glavno[Klasifikacija],0)))</f>
        <v>NE</v>
      </c>
      <c r="G508" s="1" t="str">
        <f>INDEX(Tabela_glavno[Mešanica 19 02 08*],MATCH(Tabela_kontrola_FAW_aktivne[[#This Row],[Klasifikacija]],Tabela_glavno[Klasifikacija],0))</f>
        <v>NE</v>
      </c>
      <c r="H508" s="1" t="str">
        <f>IFERROR(INDEX(Tabela_FAW_aktivne[Klasifikacija],MATCH(Tabela_kontrola_FAW_aktivne[[#This Row],[Klasifikacija]],Tabela_FAW_aktivne[Klasifikacija],0)),"NE")</f>
        <v>12 01 05</v>
      </c>
    </row>
    <row r="509" spans="1:8" hidden="1" x14ac:dyDescent="0.25">
      <c r="A509" t="s">
        <v>1248</v>
      </c>
      <c r="B509" t="str">
        <f>INDEX(Tabela_seznam_klasifikacij[Naziv odpadka],MATCH(Tabela_kontrola_FAW_aktivne[[#This Row],[Klasifikacija]],Tabela_seznam_klasifikacij[Klasifikacijska številka],0))</f>
        <v>Mineralna strojna olja, ki vsebujejo halogene (razen emulzij in raztopin)</v>
      </c>
      <c r="C509" t="str">
        <f>IFERROR(INDEX(Tabela_FAW[NAZIV2],MATCH(Tabela_kontrola_FAW_aktivne[[#This Row],[Klasifikacija]],Tabela_FAW[Klasifikacija],0)),"NE")</f>
        <v>NE</v>
      </c>
      <c r="D509" t="str">
        <f>LEFT(INDEX(Tabela_glavno[Dovoljen prevzem],MATCH(Tabela_kontrola_FAW_aktivne[[#This Row],[Klasifikacija]],Tabela_glavno[Klasifikacija],0)),2)</f>
        <v>DA</v>
      </c>
      <c r="E509" t="str">
        <f>INDEX(Tabela_glavno[Odstranjevanje],MATCH(Tabela_kontrola_FAW_aktivne[[#This Row],[Klasifikacija]],Tabela_glavno[Klasifikacija],0))</f>
        <v/>
      </c>
      <c r="F509" s="1" t="str">
        <f>_xlfn.TEXTJOIN(" - ",TRUE,INDEX(Tabela_glavno[Mešanica 19 02 04*],MATCH(Tabela_kontrola_FAW_aktivne[[#This Row],[Klasifikacija]],Tabela_glavno[Klasifikacija],0)),INDEX(Tabela_glavno[Izvoz 19 02 04*],MATCH(Tabela_kontrola_FAW_aktivne[[#This Row],[Klasifikacija]],Tabela_glavno[Klasifikacija],0)))</f>
        <v>NE</v>
      </c>
      <c r="G509" s="1" t="str">
        <f>INDEX(Tabela_glavno[Mešanica 19 02 08*],MATCH(Tabela_kontrola_FAW_aktivne[[#This Row],[Klasifikacija]],Tabela_glavno[Klasifikacija],0))</f>
        <v>NE</v>
      </c>
      <c r="H509" s="1" t="str">
        <f>IFERROR(INDEX(Tabela_FAW_aktivne[Klasifikacija],MATCH(Tabela_kontrola_FAW_aktivne[[#This Row],[Klasifikacija]],Tabela_FAW_aktivne[Klasifikacija],0)),"NE")</f>
        <v>NE</v>
      </c>
    </row>
    <row r="510" spans="1:8" ht="30" customHeight="1" x14ac:dyDescent="0.25">
      <c r="A510" t="s">
        <v>1249</v>
      </c>
      <c r="B510" t="str">
        <f>INDEX(Tabela_seznam_klasifikacij[Naziv odpadka],MATCH(Tabela_kontrola_FAW_aktivne[[#This Row],[Klasifikacija]],Tabela_seznam_klasifikacij[Klasifikacijska številka],0))</f>
        <v>Mineralna strojna olja, ki ne vsebujejo halogenov (razen emulzij in raztopin)</v>
      </c>
      <c r="C510" t="str">
        <f>IFERROR(INDEX(Tabela_FAW[NAZIV2],MATCH(Tabela_kontrola_FAW_aktivne[[#This Row],[Klasifikacija]],Tabela_FAW[Klasifikacija],0)),"NE")</f>
        <v>NI ADR / ???</v>
      </c>
      <c r="D510" t="str">
        <f>LEFT(INDEX(Tabela_glavno[Dovoljen prevzem],MATCH(Tabela_kontrola_FAW_aktivne[[#This Row],[Klasifikacija]],Tabela_glavno[Klasifikacija],0)),2)</f>
        <v>DA</v>
      </c>
      <c r="E510" t="str">
        <f>INDEX(Tabela_glavno[Odstranjevanje],MATCH(Tabela_kontrola_FAW_aktivne[[#This Row],[Klasifikacija]],Tabela_glavno[Klasifikacija],0))</f>
        <v>Kemis</v>
      </c>
      <c r="F510" s="1" t="str">
        <f>_xlfn.TEXTJOIN(" - ",TRUE,INDEX(Tabela_glavno[Mešanica 19 02 04*],MATCH(Tabela_kontrola_FAW_aktivne[[#This Row],[Klasifikacija]],Tabela_glavno[Klasifikacija],0)),INDEX(Tabela_glavno[Izvoz 19 02 04*],MATCH(Tabela_kontrola_FAW_aktivne[[#This Row],[Klasifikacija]],Tabela_glavno[Klasifikacija],0)))</f>
        <v>NE</v>
      </c>
      <c r="G510" s="1" t="str">
        <f>INDEX(Tabela_glavno[Mešanica 19 02 08*],MATCH(Tabela_kontrola_FAW_aktivne[[#This Row],[Klasifikacija]],Tabela_glavno[Klasifikacija],0))</f>
        <v>NE</v>
      </c>
      <c r="H510" s="1" t="str">
        <f>IFERROR(INDEX(Tabela_FAW_aktivne[Klasifikacija],MATCH(Tabela_kontrola_FAW_aktivne[[#This Row],[Klasifikacija]],Tabela_FAW_aktivne[Klasifikacija],0)),"NE")</f>
        <v>12 01 07*</v>
      </c>
    </row>
    <row r="511" spans="1:8" hidden="1" x14ac:dyDescent="0.25">
      <c r="A511" t="s">
        <v>1250</v>
      </c>
      <c r="B511" t="str">
        <f>INDEX(Tabela_seznam_klasifikacij[Naziv odpadka],MATCH(Tabela_kontrola_FAW_aktivne[[#This Row],[Klasifikacija]],Tabela_seznam_klasifikacij[Klasifikacijska številka],0))</f>
        <v>Strojne emulzije in raztopine, ki vsebujejo halogene</v>
      </c>
      <c r="C511" t="str">
        <f>IFERROR(INDEX(Tabela_FAW[NAZIV2],MATCH(Tabela_kontrola_FAW_aktivne[[#This Row],[Klasifikacija]],Tabela_FAW[Klasifikacija],0)),"NE")</f>
        <v>NE</v>
      </c>
      <c r="D511" t="str">
        <f>LEFT(INDEX(Tabela_glavno[Dovoljen prevzem],MATCH(Tabela_kontrola_FAW_aktivne[[#This Row],[Klasifikacija]],Tabela_glavno[Klasifikacija],0)),2)</f>
        <v>DA</v>
      </c>
      <c r="E511" t="str">
        <f>INDEX(Tabela_glavno[Odstranjevanje],MATCH(Tabela_kontrola_FAW_aktivne[[#This Row],[Klasifikacija]],Tabela_glavno[Klasifikacija],0))</f>
        <v/>
      </c>
      <c r="F511" s="1" t="str">
        <f>_xlfn.TEXTJOIN(" - ",TRUE,INDEX(Tabela_glavno[Mešanica 19 02 04*],MATCH(Tabela_kontrola_FAW_aktivne[[#This Row],[Klasifikacija]],Tabela_glavno[Klasifikacija],0)),INDEX(Tabela_glavno[Izvoz 19 02 04*],MATCH(Tabela_kontrola_FAW_aktivne[[#This Row],[Klasifikacija]],Tabela_glavno[Klasifikacija],0)))</f>
        <v>NE</v>
      </c>
      <c r="G511" s="1" t="str">
        <f>INDEX(Tabela_glavno[Mešanica 19 02 08*],MATCH(Tabela_kontrola_FAW_aktivne[[#This Row],[Klasifikacija]],Tabela_glavno[Klasifikacija],0))</f>
        <v>NE</v>
      </c>
      <c r="H511" s="1" t="str">
        <f>IFERROR(INDEX(Tabela_FAW_aktivne[Klasifikacija],MATCH(Tabela_kontrola_FAW_aktivne[[#This Row],[Klasifikacija]],Tabela_FAW_aktivne[Klasifikacija],0)),"NE")</f>
        <v>NE</v>
      </c>
    </row>
    <row r="512" spans="1:8" ht="30" customHeight="1" x14ac:dyDescent="0.25">
      <c r="A512" t="s">
        <v>1251</v>
      </c>
      <c r="B512" t="str">
        <f>INDEX(Tabela_seznam_klasifikacij[Naziv odpadka],MATCH(Tabela_kontrola_FAW_aktivne[[#This Row],[Klasifikacija]],Tabela_seznam_klasifikacij[Klasifikacijska številka],0))</f>
        <v>Strojne emulzije in raztopine, ki ne vsebujejo halogenov</v>
      </c>
      <c r="C512" t="str">
        <f>IFERROR(INDEX(Tabela_FAW[NAZIV2],MATCH(Tabela_kontrola_FAW_aktivne[[#This Row],[Klasifikacija]],Tabela_FAW[Klasifikacija],0)),"NE")</f>
        <v>NI ADR / Ekoinž., ČN Domžale</v>
      </c>
      <c r="D512" t="str">
        <f>LEFT(INDEX(Tabela_glavno[Dovoljen prevzem],MATCH(Tabela_kontrola_FAW_aktivne[[#This Row],[Klasifikacija]],Tabela_glavno[Klasifikacija],0)),2)</f>
        <v>DA</v>
      </c>
      <c r="E512" t="str">
        <f>INDEX(Tabela_glavno[Odstranjevanje],MATCH(Tabela_kontrola_FAW_aktivne[[#This Row],[Klasifikacija]],Tabela_glavno[Klasifikacija],0))</f>
        <v>Ekoinžiniring, Tehnika set</v>
      </c>
      <c r="F512" s="1" t="str">
        <f>_xlfn.TEXTJOIN(" - ",TRUE,INDEX(Tabela_glavno[Mešanica 19 02 04*],MATCH(Tabela_kontrola_FAW_aktivne[[#This Row],[Klasifikacija]],Tabela_glavno[Klasifikacija],0)),INDEX(Tabela_glavno[Izvoz 19 02 04*],MATCH(Tabela_kontrola_FAW_aktivne[[#This Row],[Klasifikacija]],Tabela_glavno[Klasifikacija],0)))</f>
        <v>NE</v>
      </c>
      <c r="G512" s="1" t="str">
        <f>INDEX(Tabela_glavno[Mešanica 19 02 08*],MATCH(Tabela_kontrola_FAW_aktivne[[#This Row],[Klasifikacija]],Tabela_glavno[Klasifikacija],0))</f>
        <v>NE</v>
      </c>
      <c r="H512" s="1" t="str">
        <f>IFERROR(INDEX(Tabela_FAW_aktivne[Klasifikacija],MATCH(Tabela_kontrola_FAW_aktivne[[#This Row],[Klasifikacija]],Tabela_FAW_aktivne[Klasifikacija],0)),"NE")</f>
        <v>12 01 09*</v>
      </c>
    </row>
    <row r="513" spans="1:8" hidden="1" x14ac:dyDescent="0.25">
      <c r="A513" t="s">
        <v>1252</v>
      </c>
      <c r="B513" t="str">
        <f>INDEX(Tabela_seznam_klasifikacij[Naziv odpadka],MATCH(Tabela_kontrola_FAW_aktivne[[#This Row],[Klasifikacija]],Tabela_seznam_klasifikacij[Klasifikacijska številka],0))</f>
        <v>Sintetična strojna olja</v>
      </c>
      <c r="C513" t="str">
        <f>IFERROR(INDEX(Tabela_FAW[NAZIV2],MATCH(Tabela_kontrola_FAW_aktivne[[#This Row],[Klasifikacija]],Tabela_FAW[Klasifikacija],0)),"NE")</f>
        <v>NE</v>
      </c>
      <c r="D513" t="str">
        <f>LEFT(INDEX(Tabela_glavno[Dovoljen prevzem],MATCH(Tabela_kontrola_FAW_aktivne[[#This Row],[Klasifikacija]],Tabela_glavno[Klasifikacija],0)),2)</f>
        <v>DA</v>
      </c>
      <c r="E513" t="str">
        <f>INDEX(Tabela_glavno[Odstranjevanje],MATCH(Tabela_kontrola_FAW_aktivne[[#This Row],[Klasifikacija]],Tabela_glavno[Klasifikacija],0))</f>
        <v/>
      </c>
      <c r="F513" s="1" t="str">
        <f>_xlfn.TEXTJOIN(" - ",TRUE,INDEX(Tabela_glavno[Mešanica 19 02 04*],MATCH(Tabela_kontrola_FAW_aktivne[[#This Row],[Klasifikacija]],Tabela_glavno[Klasifikacija],0)),INDEX(Tabela_glavno[Izvoz 19 02 04*],MATCH(Tabela_kontrola_FAW_aktivne[[#This Row],[Klasifikacija]],Tabela_glavno[Klasifikacija],0)))</f>
        <v>NE</v>
      </c>
      <c r="G513" s="1" t="str">
        <f>INDEX(Tabela_glavno[Mešanica 19 02 08*],MATCH(Tabela_kontrola_FAW_aktivne[[#This Row],[Klasifikacija]],Tabela_glavno[Klasifikacija],0))</f>
        <v>NE</v>
      </c>
      <c r="H513" s="1" t="str">
        <f>IFERROR(INDEX(Tabela_FAW_aktivne[Klasifikacija],MATCH(Tabela_kontrola_FAW_aktivne[[#This Row],[Klasifikacija]],Tabela_FAW_aktivne[Klasifikacija],0)),"NE")</f>
        <v>NE</v>
      </c>
    </row>
    <row r="514" spans="1:8" ht="30" customHeight="1" x14ac:dyDescent="0.25">
      <c r="A514" t="s">
        <v>68</v>
      </c>
      <c r="B514" t="str">
        <f>INDEX(Tabela_seznam_klasifikacij[Naziv odpadka],MATCH(Tabela_kontrola_FAW_aktivne[[#This Row],[Klasifikacija]],Tabela_seznam_klasifikacij[Klasifikacijska številka],0))</f>
        <v>Izrabljeni voski in masti</v>
      </c>
      <c r="C514" t="str">
        <f>IFERROR(INDEX(Tabela_FAW[NAZIV2],MATCH(Tabela_kontrola_FAW_aktivne[[#This Row],[Klasifikacija]],Tabela_FAW[Klasifikacija],0)),"NE")</f>
        <v>M1 NI ADR / Salonit</v>
      </c>
      <c r="D514" t="str">
        <f>LEFT(INDEX(Tabela_glavno[Dovoljen prevzem],MATCH(Tabela_kontrola_FAW_aktivne[[#This Row],[Klasifikacija]],Tabela_glavno[Klasifikacija],0)),2)</f>
        <v>DA</v>
      </c>
      <c r="E514" t="str">
        <f>INDEX(Tabela_glavno[Odstranjevanje],MATCH(Tabela_kontrola_FAW_aktivne[[#This Row],[Klasifikacija]],Tabela_glavno[Klasifikacija],0))</f>
        <v/>
      </c>
      <c r="F514"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514" s="1" t="str">
        <f>INDEX(Tabela_glavno[Mešanica 19 02 08*],MATCH(Tabela_kontrola_FAW_aktivne[[#This Row],[Klasifikacija]],Tabela_glavno[Klasifikacija],0))</f>
        <v>NE</v>
      </c>
      <c r="H514" s="1" t="str">
        <f>IFERROR(INDEX(Tabela_FAW_aktivne[Klasifikacija],MATCH(Tabela_kontrola_FAW_aktivne[[#This Row],[Klasifikacija]],Tabela_FAW_aktivne[Klasifikacija],0)),"NE")</f>
        <v>12 01 12*</v>
      </c>
    </row>
    <row r="515" spans="1:8" hidden="1" x14ac:dyDescent="0.25">
      <c r="A515" t="s">
        <v>1253</v>
      </c>
      <c r="B515" t="str">
        <f>INDEX(Tabela_seznam_klasifikacij[Naziv odpadka],MATCH(Tabela_kontrola_FAW_aktivne[[#This Row],[Klasifikacija]],Tabela_seznam_klasifikacij[Klasifikacijska številka],0))</f>
        <v>Odpadki iz varjenja</v>
      </c>
      <c r="C515" t="str">
        <f>IFERROR(INDEX(Tabela_FAW[NAZIV2],MATCH(Tabela_kontrola_FAW_aktivne[[#This Row],[Klasifikacija]],Tabela_FAW[Klasifikacija],0)),"NE")</f>
        <v>NI mešanja</v>
      </c>
      <c r="D515" t="str">
        <f>LEFT(INDEX(Tabela_glavno[Dovoljen prevzem],MATCH(Tabela_kontrola_FAW_aktivne[[#This Row],[Klasifikacija]],Tabela_glavno[Klasifikacija],0)),2)</f>
        <v>DA</v>
      </c>
      <c r="E515" t="str">
        <f>INDEX(Tabela_glavno[Odstranjevanje],MATCH(Tabela_kontrola_FAW_aktivne[[#This Row],[Klasifikacija]],Tabela_glavno[Klasifikacija],0))</f>
        <v/>
      </c>
      <c r="F515" s="1" t="str">
        <f>_xlfn.TEXTJOIN(" - ",TRUE,INDEX(Tabela_glavno[Mešanica 19 02 04*],MATCH(Tabela_kontrola_FAW_aktivne[[#This Row],[Klasifikacija]],Tabela_glavno[Klasifikacija],0)),INDEX(Tabela_glavno[Izvoz 19 02 04*],MATCH(Tabela_kontrola_FAW_aktivne[[#This Row],[Klasifikacija]],Tabela_glavno[Klasifikacija],0)))</f>
        <v>NE</v>
      </c>
      <c r="G515" s="1" t="str">
        <f>INDEX(Tabela_glavno[Mešanica 19 02 08*],MATCH(Tabela_kontrola_FAW_aktivne[[#This Row],[Klasifikacija]],Tabela_glavno[Klasifikacija],0))</f>
        <v>NE</v>
      </c>
      <c r="H515" s="1" t="str">
        <f>IFERROR(INDEX(Tabela_FAW_aktivne[Klasifikacija],MATCH(Tabela_kontrola_FAW_aktivne[[#This Row],[Klasifikacija]],Tabela_FAW_aktivne[Klasifikacija],0)),"NE")</f>
        <v>NE</v>
      </c>
    </row>
    <row r="516" spans="1:8" ht="30" customHeight="1" x14ac:dyDescent="0.25">
      <c r="A516" t="s">
        <v>69</v>
      </c>
      <c r="B516" t="str">
        <f>INDEX(Tabela_seznam_klasifikacij[Naziv odpadka],MATCH(Tabela_kontrola_FAW_aktivne[[#This Row],[Klasifikacija]],Tabela_seznam_klasifikacij[Klasifikacijska številka],0))</f>
        <v>Strojni mulji, ki vsebujejo nevarne snovi</v>
      </c>
      <c r="C516" t="str">
        <f>IFERROR(INDEX(Tabela_FAW[NAZIV2],MATCH(Tabela_kontrola_FAW_aktivne[[#This Row],[Klasifikacija]],Tabela_FAW[Klasifikacija],0)),"NE")</f>
        <v>M1</v>
      </c>
      <c r="D516" t="str">
        <f>LEFT(INDEX(Tabela_glavno[Dovoljen prevzem],MATCH(Tabela_kontrola_FAW_aktivne[[#This Row],[Klasifikacija]],Tabela_glavno[Klasifikacija],0)),2)</f>
        <v>DA</v>
      </c>
      <c r="E516" t="str">
        <f>INDEX(Tabela_glavno[Odstranjevanje],MATCH(Tabela_kontrola_FAW_aktivne[[#This Row],[Klasifikacija]],Tabela_glavno[Klasifikacija],0))</f>
        <v/>
      </c>
      <c r="F516"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516" s="1" t="str">
        <f>INDEX(Tabela_glavno[Mešanica 19 02 08*],MATCH(Tabela_kontrola_FAW_aktivne[[#This Row],[Klasifikacija]],Tabela_glavno[Klasifikacija],0))</f>
        <v>NE</v>
      </c>
      <c r="H516" s="1" t="str">
        <f>IFERROR(INDEX(Tabela_FAW_aktivne[Klasifikacija],MATCH(Tabela_kontrola_FAW_aktivne[[#This Row],[Klasifikacija]],Tabela_FAW_aktivne[Klasifikacija],0)),"NE")</f>
        <v>12 01 14*</v>
      </c>
    </row>
    <row r="517" spans="1:8" ht="30" customHeight="1" x14ac:dyDescent="0.25">
      <c r="A517" t="s">
        <v>70</v>
      </c>
      <c r="B517" t="str">
        <f>INDEX(Tabela_seznam_klasifikacij[Naziv odpadka],MATCH(Tabela_kontrola_FAW_aktivne[[#This Row],[Klasifikacija]],Tabela_seznam_klasifikacij[Klasifikacijska številka],0))</f>
        <v>Strojni mulji, ki niso navedeni pod 12 01 14</v>
      </c>
      <c r="C517" t="str">
        <f>IFERROR(INDEX(Tabela_FAW[NAZIV2],MATCH(Tabela_kontrola_FAW_aktivne[[#This Row],[Klasifikacija]],Tabela_FAW[Klasifikacija],0)),"NE")</f>
        <v>M1 NI ADR / ???</v>
      </c>
      <c r="D517" t="str">
        <f>LEFT(INDEX(Tabela_glavno[Dovoljen prevzem],MATCH(Tabela_kontrola_FAW_aktivne[[#This Row],[Klasifikacija]],Tabela_glavno[Klasifikacija],0)),2)</f>
        <v>DA</v>
      </c>
      <c r="E517" t="str">
        <f>INDEX(Tabela_glavno[Odstranjevanje],MATCH(Tabela_kontrola_FAW_aktivne[[#This Row],[Klasifikacija]],Tabela_glavno[Klasifikacija],0))</f>
        <v>Kemis</v>
      </c>
      <c r="F517" s="1" t="str">
        <f>_xlfn.TEXTJOIN(" - ",TRUE,INDEX(Tabela_glavno[Mešanica 19 02 04*],MATCH(Tabela_kontrola_FAW_aktivne[[#This Row],[Klasifikacija]],Tabela_glavno[Klasifikacija],0)),INDEX(Tabela_glavno[Izvoz 19 02 04*],MATCH(Tabela_kontrola_FAW_aktivne[[#This Row],[Klasifikacija]],Tabela_glavno[Klasifikacija],0)))</f>
        <v>DA - AVG</v>
      </c>
      <c r="G517" s="1" t="str">
        <f>INDEX(Tabela_glavno[Mešanica 19 02 08*],MATCH(Tabela_kontrola_FAW_aktivne[[#This Row],[Klasifikacija]],Tabela_glavno[Klasifikacija],0))</f>
        <v>NE</v>
      </c>
      <c r="H517" s="1" t="str">
        <f>IFERROR(INDEX(Tabela_FAW_aktivne[Klasifikacija],MATCH(Tabela_kontrola_FAW_aktivne[[#This Row],[Klasifikacija]],Tabela_FAW_aktivne[Klasifikacija],0)),"NE")</f>
        <v>12 01 15</v>
      </c>
    </row>
    <row r="518" spans="1:8" ht="30" customHeight="1" x14ac:dyDescent="0.25">
      <c r="A518" t="s">
        <v>1254</v>
      </c>
      <c r="B518" t="str">
        <f>INDEX(Tabela_seznam_klasifikacij[Naziv odpadka],MATCH(Tabela_kontrola_FAW_aktivne[[#This Row],[Klasifikacija]],Tabela_seznam_klasifikacij[Klasifikacijska številka],0))</f>
        <v>Odpadki iz peskanja, ki vsebujejo nevarne snovi</v>
      </c>
      <c r="C518" t="str">
        <f>IFERROR(INDEX(Tabela_FAW[NAZIV2],MATCH(Tabela_kontrola_FAW_aktivne[[#This Row],[Klasifikacija]],Tabela_FAW[Klasifikacija],0)),"NE")</f>
        <v>NE</v>
      </c>
      <c r="D518" t="str">
        <f>LEFT(INDEX(Tabela_glavno[Dovoljen prevzem],MATCH(Tabela_kontrola_FAW_aktivne[[#This Row],[Klasifikacija]],Tabela_glavno[Klasifikacija],0)),2)</f>
        <v>DA</v>
      </c>
      <c r="E518" t="str">
        <f>INDEX(Tabela_glavno[Odstranjevanje],MATCH(Tabela_kontrola_FAW_aktivne[[#This Row],[Klasifikacija]],Tabela_glavno[Klasifikacija],0))</f>
        <v>Kemis</v>
      </c>
      <c r="F518" s="1" t="str">
        <f>_xlfn.TEXTJOIN(" - ",TRUE,INDEX(Tabela_glavno[Mešanica 19 02 04*],MATCH(Tabela_kontrola_FAW_aktivne[[#This Row],[Klasifikacija]],Tabela_glavno[Klasifikacija],0)),INDEX(Tabela_glavno[Izvoz 19 02 04*],MATCH(Tabela_kontrola_FAW_aktivne[[#This Row],[Klasifikacija]],Tabela_glavno[Klasifikacija],0)))</f>
        <v>NE</v>
      </c>
      <c r="G518" s="1" t="str">
        <f>INDEX(Tabela_glavno[Mešanica 19 02 08*],MATCH(Tabela_kontrola_FAW_aktivne[[#This Row],[Klasifikacija]],Tabela_glavno[Klasifikacija],0))</f>
        <v>NE</v>
      </c>
      <c r="H518" s="1" t="str">
        <f>IFERROR(INDEX(Tabela_FAW_aktivne[Klasifikacija],MATCH(Tabela_kontrola_FAW_aktivne[[#This Row],[Klasifikacija]],Tabela_FAW_aktivne[Klasifikacija],0)),"NE")</f>
        <v>12 01 16*</v>
      </c>
    </row>
    <row r="519" spans="1:8" ht="30" customHeight="1" x14ac:dyDescent="0.25">
      <c r="A519" t="s">
        <v>1255</v>
      </c>
      <c r="B519" t="str">
        <f>INDEX(Tabela_seznam_klasifikacij[Naziv odpadka],MATCH(Tabela_kontrola_FAW_aktivne[[#This Row],[Klasifikacija]],Tabela_seznam_klasifikacij[Klasifikacijska številka],0))</f>
        <v>Odpadki iz peskanja, ki niso navedeni pod 12 01 16</v>
      </c>
      <c r="C519" t="str">
        <f>IFERROR(INDEX(Tabela_FAW[NAZIV2],MATCH(Tabela_kontrola_FAW_aktivne[[#This Row],[Klasifikacija]],Tabela_FAW[Klasifikacija],0)),"NE")</f>
        <v>NI ADR / SPG Miroslav Pačnik, Termit</v>
      </c>
      <c r="D519" t="str">
        <f>LEFT(INDEX(Tabela_glavno[Dovoljen prevzem],MATCH(Tabela_kontrola_FAW_aktivne[[#This Row],[Klasifikacija]],Tabela_glavno[Klasifikacija],0)),2)</f>
        <v>DA</v>
      </c>
      <c r="E519" t="str">
        <f>INDEX(Tabela_glavno[Odstranjevanje],MATCH(Tabela_kontrola_FAW_aktivne[[#This Row],[Klasifikacija]],Tabela_glavno[Klasifikacija],0))</f>
        <v/>
      </c>
      <c r="F519" s="1" t="str">
        <f>_xlfn.TEXTJOIN(" - ",TRUE,INDEX(Tabela_glavno[Mešanica 19 02 04*],MATCH(Tabela_kontrola_FAW_aktivne[[#This Row],[Klasifikacija]],Tabela_glavno[Klasifikacija],0)),INDEX(Tabela_glavno[Izvoz 19 02 04*],MATCH(Tabela_kontrola_FAW_aktivne[[#This Row],[Klasifikacija]],Tabela_glavno[Klasifikacija],0)))</f>
        <v>NE</v>
      </c>
      <c r="G519" s="1" t="str">
        <f>INDEX(Tabela_glavno[Mešanica 19 02 08*],MATCH(Tabela_kontrola_FAW_aktivne[[#This Row],[Klasifikacija]],Tabela_glavno[Klasifikacija],0))</f>
        <v>NE</v>
      </c>
      <c r="H519" s="1" t="str">
        <f>IFERROR(INDEX(Tabela_FAW_aktivne[Klasifikacija],MATCH(Tabela_kontrola_FAW_aktivne[[#This Row],[Klasifikacija]],Tabela_FAW_aktivne[Klasifikacija],0)),"NE")</f>
        <v>12 01 17</v>
      </c>
    </row>
    <row r="520" spans="1:8" ht="30" customHeight="1" x14ac:dyDescent="0.25">
      <c r="A520" t="s">
        <v>71</v>
      </c>
      <c r="B520" t="str">
        <f>INDEX(Tabela_seznam_klasifikacij[Naziv odpadka],MATCH(Tabela_kontrola_FAW_aktivne[[#This Row],[Klasifikacija]],Tabela_seznam_klasifikacij[Klasifikacijska številka],0))</f>
        <v>Kovinski mulji iz brušenja, honanja in lepanja, ki vsebujejo olja</v>
      </c>
      <c r="C520" t="str">
        <f>IFERROR(INDEX(Tabela_FAW[NAZIV2],MATCH(Tabela_kontrola_FAW_aktivne[[#This Row],[Klasifikacija]],Tabela_FAW[Klasifikacija],0)),"NE")</f>
        <v>M1 NI ADR / Izvoz AVG</v>
      </c>
      <c r="D520" t="str">
        <f>LEFT(INDEX(Tabela_glavno[Dovoljen prevzem],MATCH(Tabela_kontrola_FAW_aktivne[[#This Row],[Klasifikacija]],Tabela_glavno[Klasifikacija],0)),2)</f>
        <v>DA</v>
      </c>
      <c r="E520" t="str">
        <f>INDEX(Tabela_glavno[Odstranjevanje],MATCH(Tabela_kontrola_FAW_aktivne[[#This Row],[Klasifikacija]],Tabela_glavno[Klasifikacija],0))</f>
        <v/>
      </c>
      <c r="F520"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520" s="1" t="str">
        <f>INDEX(Tabela_glavno[Mešanica 19 02 08*],MATCH(Tabela_kontrola_FAW_aktivne[[#This Row],[Klasifikacija]],Tabela_glavno[Klasifikacija],0))</f>
        <v>NE</v>
      </c>
      <c r="H520" s="1" t="str">
        <f>IFERROR(INDEX(Tabela_FAW_aktivne[Klasifikacija],MATCH(Tabela_kontrola_FAW_aktivne[[#This Row],[Klasifikacija]],Tabela_FAW_aktivne[Klasifikacija],0)),"NE")</f>
        <v>12 01 18*</v>
      </c>
    </row>
    <row r="521" spans="1:8" hidden="1" x14ac:dyDescent="0.25">
      <c r="A521" t="s">
        <v>1256</v>
      </c>
      <c r="B521" t="str">
        <f>INDEX(Tabela_seznam_klasifikacij[Naziv odpadka],MATCH(Tabela_kontrola_FAW_aktivne[[#This Row],[Klasifikacija]],Tabela_seznam_klasifikacij[Klasifikacijska številka],0))</f>
        <v>Lahko biorazgradljiva strojna olja</v>
      </c>
      <c r="C521" t="str">
        <f>IFERROR(INDEX(Tabela_FAW[NAZIV2],MATCH(Tabela_kontrola_FAW_aktivne[[#This Row],[Klasifikacija]],Tabela_FAW[Klasifikacija],0)),"NE")</f>
        <v>NE</v>
      </c>
      <c r="D521" t="str">
        <f>LEFT(INDEX(Tabela_glavno[Dovoljen prevzem],MATCH(Tabela_kontrola_FAW_aktivne[[#This Row],[Klasifikacija]],Tabela_glavno[Klasifikacija],0)),2)</f>
        <v>DA</v>
      </c>
      <c r="E521" t="str">
        <f>INDEX(Tabela_glavno[Odstranjevanje],MATCH(Tabela_kontrola_FAW_aktivne[[#This Row],[Klasifikacija]],Tabela_glavno[Klasifikacija],0))</f>
        <v/>
      </c>
      <c r="F521" s="1" t="str">
        <f>_xlfn.TEXTJOIN(" - ",TRUE,INDEX(Tabela_glavno[Mešanica 19 02 04*],MATCH(Tabela_kontrola_FAW_aktivne[[#This Row],[Klasifikacija]],Tabela_glavno[Klasifikacija],0)),INDEX(Tabela_glavno[Izvoz 19 02 04*],MATCH(Tabela_kontrola_FAW_aktivne[[#This Row],[Klasifikacija]],Tabela_glavno[Klasifikacija],0)))</f>
        <v>NE</v>
      </c>
      <c r="G521" s="1" t="str">
        <f>INDEX(Tabela_glavno[Mešanica 19 02 08*],MATCH(Tabela_kontrola_FAW_aktivne[[#This Row],[Klasifikacija]],Tabela_glavno[Klasifikacija],0))</f>
        <v>NE</v>
      </c>
      <c r="H521" s="1" t="str">
        <f>IFERROR(INDEX(Tabela_FAW_aktivne[Klasifikacija],MATCH(Tabela_kontrola_FAW_aktivne[[#This Row],[Klasifikacija]],Tabela_FAW_aktivne[Klasifikacija],0)),"NE")</f>
        <v>NE</v>
      </c>
    </row>
    <row r="522" spans="1:8" ht="30" customHeight="1" x14ac:dyDescent="0.25">
      <c r="A522" t="s">
        <v>72</v>
      </c>
      <c r="B522" t="str">
        <f>INDEX(Tabela_seznam_klasifikacij[Naziv odpadka],MATCH(Tabela_kontrola_FAW_aktivne[[#This Row],[Klasifikacija]],Tabela_seznam_klasifikacij[Klasifikacijska številka],0))</f>
        <v>Izrabljena brusilna telesa in brusilni material, ki vsebujejo nevarne snovi</v>
      </c>
      <c r="C522" t="str">
        <f>IFERROR(INDEX(Tabela_FAW[NAZIV2],MATCH(Tabela_kontrola_FAW_aktivne[[#This Row],[Klasifikacija]],Tabela_FAW[Klasifikacija],0)),"NE")</f>
        <v>M1 NI ADR / Saubermacher Ptuj</v>
      </c>
      <c r="D522" t="str">
        <f>LEFT(INDEX(Tabela_glavno[Dovoljen prevzem],MATCH(Tabela_kontrola_FAW_aktivne[[#This Row],[Klasifikacija]],Tabela_glavno[Klasifikacija],0)),2)</f>
        <v>DA</v>
      </c>
      <c r="E522" t="str">
        <f>INDEX(Tabela_glavno[Odstranjevanje],MATCH(Tabela_kontrola_FAW_aktivne[[#This Row],[Klasifikacija]],Tabela_glavno[Klasifikacija],0))</f>
        <v/>
      </c>
      <c r="F522"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522" s="1" t="str">
        <f>INDEX(Tabela_glavno[Mešanica 19 02 08*],MATCH(Tabela_kontrola_FAW_aktivne[[#This Row],[Klasifikacija]],Tabela_glavno[Klasifikacija],0))</f>
        <v>NE</v>
      </c>
      <c r="H522" s="1" t="str">
        <f>IFERROR(INDEX(Tabela_FAW_aktivne[Klasifikacija],MATCH(Tabela_kontrola_FAW_aktivne[[#This Row],[Klasifikacija]],Tabela_FAW_aktivne[Klasifikacija],0)),"NE")</f>
        <v>12 01 20*</v>
      </c>
    </row>
    <row r="523" spans="1:8" ht="30" customHeight="1" x14ac:dyDescent="0.25">
      <c r="A523" t="s">
        <v>73</v>
      </c>
      <c r="B523" t="str">
        <f>INDEX(Tabela_seznam_klasifikacij[Naziv odpadka],MATCH(Tabela_kontrola_FAW_aktivne[[#This Row],[Klasifikacija]],Tabela_seznam_klasifikacij[Klasifikacijska številka],0))</f>
        <v>Izrabljena brusilna telesa in brusilni materiali, ki niso navedeni pod 12 01 20</v>
      </c>
      <c r="C523" t="str">
        <f>IFERROR(INDEX(Tabela_FAW[NAZIV2],MATCH(Tabela_kontrola_FAW_aktivne[[#This Row],[Klasifikacija]],Tabela_FAW[Klasifikacija],0)),"NE")</f>
        <v>M1 NI ADR / ???</v>
      </c>
      <c r="D523" t="str">
        <f>LEFT(INDEX(Tabela_glavno[Dovoljen prevzem],MATCH(Tabela_kontrola_FAW_aktivne[[#This Row],[Klasifikacija]],Tabela_glavno[Klasifikacija],0)),2)</f>
        <v>DA</v>
      </c>
      <c r="E523" t="str">
        <f>INDEX(Tabela_glavno[Odstranjevanje],MATCH(Tabela_kontrola_FAW_aktivne[[#This Row],[Klasifikacija]],Tabela_glavno[Klasifikacija],0))</f>
        <v/>
      </c>
      <c r="F523" s="1" t="str">
        <f>_xlfn.TEXTJOIN(" - ",TRUE,INDEX(Tabela_glavno[Mešanica 19 02 04*],MATCH(Tabela_kontrola_FAW_aktivne[[#This Row],[Klasifikacija]],Tabela_glavno[Klasifikacija],0)),INDEX(Tabela_glavno[Izvoz 19 02 04*],MATCH(Tabela_kontrola_FAW_aktivne[[#This Row],[Klasifikacija]],Tabela_glavno[Klasifikacija],0)))</f>
        <v>DA - AVG</v>
      </c>
      <c r="G523" s="1" t="str">
        <f>INDEX(Tabela_glavno[Mešanica 19 02 08*],MATCH(Tabela_kontrola_FAW_aktivne[[#This Row],[Klasifikacija]],Tabela_glavno[Klasifikacija],0))</f>
        <v>NE</v>
      </c>
      <c r="H523" s="1" t="str">
        <f>IFERROR(INDEX(Tabela_FAW_aktivne[Klasifikacija],MATCH(Tabela_kontrola_FAW_aktivne[[#This Row],[Klasifikacija]],Tabela_FAW_aktivne[Klasifikacija],0)),"NE")</f>
        <v>12 01 21</v>
      </c>
    </row>
    <row r="524" spans="1:8" hidden="1" x14ac:dyDescent="0.25">
      <c r="A524" t="s">
        <v>1257</v>
      </c>
      <c r="B524" t="str">
        <f>INDEX(Tabela_seznam_klasifikacij[Naziv odpadka],MATCH(Tabela_kontrola_FAW_aktivne[[#This Row],[Klasifikacija]],Tabela_seznam_klasifikacij[Klasifikacijska številka],0))</f>
        <v>Drugi tovrstni odpadki</v>
      </c>
      <c r="C524" t="str">
        <f>IFERROR(INDEX(Tabela_FAW[NAZIV2],MATCH(Tabela_kontrola_FAW_aktivne[[#This Row],[Klasifikacija]],Tabela_FAW[Klasifikacija],0)),"NE")</f>
        <v>NI ADR / ???</v>
      </c>
      <c r="D524" t="str">
        <f>LEFT(INDEX(Tabela_glavno[Dovoljen prevzem],MATCH(Tabela_kontrola_FAW_aktivne[[#This Row],[Klasifikacija]],Tabela_glavno[Klasifikacija],0)),2)</f>
        <v>DA</v>
      </c>
      <c r="E524" t="str">
        <f>INDEX(Tabela_glavno[Odstranjevanje],MATCH(Tabela_kontrola_FAW_aktivne[[#This Row],[Klasifikacija]],Tabela_glavno[Klasifikacija],0))</f>
        <v/>
      </c>
      <c r="F524" s="1" t="str">
        <f>_xlfn.TEXTJOIN(" - ",TRUE,INDEX(Tabela_glavno[Mešanica 19 02 04*],MATCH(Tabela_kontrola_FAW_aktivne[[#This Row],[Klasifikacija]],Tabela_glavno[Klasifikacija],0)),INDEX(Tabela_glavno[Izvoz 19 02 04*],MATCH(Tabela_kontrola_FAW_aktivne[[#This Row],[Klasifikacija]],Tabela_glavno[Klasifikacija],0)))</f>
        <v>NE</v>
      </c>
      <c r="G524" s="1" t="str">
        <f>INDEX(Tabela_glavno[Mešanica 19 02 08*],MATCH(Tabela_kontrola_FAW_aktivne[[#This Row],[Klasifikacija]],Tabela_glavno[Klasifikacija],0))</f>
        <v>NE</v>
      </c>
      <c r="H524" s="1" t="str">
        <f>IFERROR(INDEX(Tabela_FAW_aktivne[Klasifikacija],MATCH(Tabela_kontrola_FAW_aktivne[[#This Row],[Klasifikacija]],Tabela_FAW_aktivne[Klasifikacija],0)),"NE")</f>
        <v>NE</v>
      </c>
    </row>
    <row r="525" spans="1:8" ht="30" customHeight="1" x14ac:dyDescent="0.25">
      <c r="A525" t="s">
        <v>161</v>
      </c>
      <c r="B525" t="str">
        <f>INDEX(Tabela_seznam_klasifikacij[Naziv odpadka],MATCH(Tabela_kontrola_FAW_aktivne[[#This Row],[Klasifikacija]],Tabela_seznam_klasifikacij[Klasifikacijska številka],0))</f>
        <v>Vodne pralne tekočine</v>
      </c>
      <c r="C525" t="str">
        <f>IFERROR(INDEX(Tabela_FAW[NAZIV2],MATCH(Tabela_kontrola_FAW_aktivne[[#This Row],[Klasifikacija]],Tabela_FAW[Klasifikacija],0)),"NE")</f>
        <v>M2 NI ADR / Ekoinženiring, Tehnika set</v>
      </c>
      <c r="D525" t="str">
        <f>LEFT(INDEX(Tabela_glavno[Dovoljen prevzem],MATCH(Tabela_kontrola_FAW_aktivne[[#This Row],[Klasifikacija]],Tabela_glavno[Klasifikacija],0)),2)</f>
        <v>DA</v>
      </c>
      <c r="E525" t="str">
        <f>INDEX(Tabela_glavno[Odstranjevanje],MATCH(Tabela_kontrola_FAW_aktivne[[#This Row],[Klasifikacija]],Tabela_glavno[Klasifikacija],0))</f>
        <v>Ekoinžiniring, Tehnika set</v>
      </c>
      <c r="F525" s="1" t="str">
        <f>_xlfn.TEXTJOIN(" - ",TRUE,INDEX(Tabela_glavno[Mešanica 19 02 04*],MATCH(Tabela_kontrola_FAW_aktivne[[#This Row],[Klasifikacija]],Tabela_glavno[Klasifikacija],0)),INDEX(Tabela_glavno[Izvoz 19 02 04*],MATCH(Tabela_kontrola_FAW_aktivne[[#This Row],[Klasifikacija]],Tabela_glavno[Klasifikacija],0)))</f>
        <v>NE</v>
      </c>
      <c r="G525" s="1" t="str">
        <f>INDEX(Tabela_glavno[Mešanica 19 02 08*],MATCH(Tabela_kontrola_FAW_aktivne[[#This Row],[Klasifikacija]],Tabela_glavno[Klasifikacija],0))</f>
        <v>DA</v>
      </c>
      <c r="H525" s="1" t="str">
        <f>IFERROR(INDEX(Tabela_FAW_aktivne[Klasifikacija],MATCH(Tabela_kontrola_FAW_aktivne[[#This Row],[Klasifikacija]],Tabela_FAW_aktivne[Klasifikacija],0)),"NE")</f>
        <v>12 03 01*</v>
      </c>
    </row>
    <row r="526" spans="1:8" hidden="1" x14ac:dyDescent="0.25">
      <c r="A526" t="s">
        <v>1258</v>
      </c>
      <c r="B526" t="str">
        <f>INDEX(Tabela_seznam_klasifikacij[Naziv odpadka],MATCH(Tabela_kontrola_FAW_aktivne[[#This Row],[Klasifikacija]],Tabela_seznam_klasifikacij[Klasifikacijska številka],0))</f>
        <v>Odpadki iz razmaščevanja s paro</v>
      </c>
      <c r="C526" t="str">
        <f>IFERROR(INDEX(Tabela_FAW[NAZIV2],MATCH(Tabela_kontrola_FAW_aktivne[[#This Row],[Klasifikacija]],Tabela_FAW[Klasifikacija],0)),"NE")</f>
        <v>NE</v>
      </c>
      <c r="D526" t="str">
        <f>LEFT(INDEX(Tabela_glavno[Dovoljen prevzem],MATCH(Tabela_kontrola_FAW_aktivne[[#This Row],[Klasifikacija]],Tabela_glavno[Klasifikacija],0)),2)</f>
        <v>DA</v>
      </c>
      <c r="E526" t="str">
        <f>INDEX(Tabela_glavno[Odstranjevanje],MATCH(Tabela_kontrola_FAW_aktivne[[#This Row],[Klasifikacija]],Tabela_glavno[Klasifikacija],0))</f>
        <v/>
      </c>
      <c r="F526" s="1" t="str">
        <f>_xlfn.TEXTJOIN(" - ",TRUE,INDEX(Tabela_glavno[Mešanica 19 02 04*],MATCH(Tabela_kontrola_FAW_aktivne[[#This Row],[Klasifikacija]],Tabela_glavno[Klasifikacija],0)),INDEX(Tabela_glavno[Izvoz 19 02 04*],MATCH(Tabela_kontrola_FAW_aktivne[[#This Row],[Klasifikacija]],Tabela_glavno[Klasifikacija],0)))</f>
        <v>NE</v>
      </c>
      <c r="G526" s="1" t="str">
        <f>INDEX(Tabela_glavno[Mešanica 19 02 08*],MATCH(Tabela_kontrola_FAW_aktivne[[#This Row],[Klasifikacija]],Tabela_glavno[Klasifikacija],0))</f>
        <v>NE</v>
      </c>
      <c r="H526" s="1" t="str">
        <f>IFERROR(INDEX(Tabela_FAW_aktivne[Klasifikacija],MATCH(Tabela_kontrola_FAW_aktivne[[#This Row],[Klasifikacija]],Tabela_FAW_aktivne[Klasifikacija],0)),"NE")</f>
        <v>NE</v>
      </c>
    </row>
    <row r="527" spans="1:8" hidden="1" x14ac:dyDescent="0.25">
      <c r="A527" t="s">
        <v>1259</v>
      </c>
      <c r="B527" t="str">
        <f>INDEX(Tabela_seznam_klasifikacij[Naziv odpadka],MATCH(Tabela_kontrola_FAW_aktivne[[#This Row],[Klasifikacija]],Tabela_seznam_klasifikacij[Klasifikacijska številka],0))</f>
        <v>Hidravlična olja, ki vsebujejo PCB2</v>
      </c>
      <c r="C527" t="str">
        <f>IFERROR(INDEX(Tabela_FAW[NAZIV2],MATCH(Tabela_kontrola_FAW_aktivne[[#This Row],[Klasifikacija]],Tabela_FAW[Klasifikacija],0)),"NE")</f>
        <v>NE</v>
      </c>
      <c r="D527" t="str">
        <f>LEFT(INDEX(Tabela_glavno[Dovoljen prevzem],MATCH(Tabela_kontrola_FAW_aktivne[[#This Row],[Klasifikacija]],Tabela_glavno[Klasifikacija],0)),2)</f>
        <v>NE</v>
      </c>
      <c r="E527" t="str">
        <f>INDEX(Tabela_glavno[Odstranjevanje],MATCH(Tabela_kontrola_FAW_aktivne[[#This Row],[Klasifikacija]],Tabela_glavno[Klasifikacija],0))</f>
        <v/>
      </c>
      <c r="F527" s="1" t="str">
        <f>_xlfn.TEXTJOIN(" - ",TRUE,INDEX(Tabela_glavno[Mešanica 19 02 04*],MATCH(Tabela_kontrola_FAW_aktivne[[#This Row],[Klasifikacija]],Tabela_glavno[Klasifikacija],0)),INDEX(Tabela_glavno[Izvoz 19 02 04*],MATCH(Tabela_kontrola_FAW_aktivne[[#This Row],[Klasifikacija]],Tabela_glavno[Klasifikacija],0)))</f>
        <v>NE</v>
      </c>
      <c r="G527" s="1" t="str">
        <f>INDEX(Tabela_glavno[Mešanica 19 02 08*],MATCH(Tabela_kontrola_FAW_aktivne[[#This Row],[Klasifikacija]],Tabela_glavno[Klasifikacija],0))</f>
        <v>NE</v>
      </c>
      <c r="H527" s="1" t="str">
        <f>IFERROR(INDEX(Tabela_FAW_aktivne[Klasifikacija],MATCH(Tabela_kontrola_FAW_aktivne[[#This Row],[Klasifikacija]],Tabela_FAW_aktivne[Klasifikacija],0)),"NE")</f>
        <v>NE</v>
      </c>
    </row>
    <row r="528" spans="1:8" hidden="1" x14ac:dyDescent="0.25">
      <c r="A528" t="s">
        <v>1260</v>
      </c>
      <c r="B528" t="str">
        <f>INDEX(Tabela_seznam_klasifikacij[Naziv odpadka],MATCH(Tabela_kontrola_FAW_aktivne[[#This Row],[Klasifikacija]],Tabela_seznam_klasifikacij[Klasifikacijska številka],0))</f>
        <v>Klorirane emulzije</v>
      </c>
      <c r="C528" t="str">
        <f>IFERROR(INDEX(Tabela_FAW[NAZIV2],MATCH(Tabela_kontrola_FAW_aktivne[[#This Row],[Klasifikacija]],Tabela_FAW[Klasifikacija],0)),"NE")</f>
        <v>NE</v>
      </c>
      <c r="D528" t="str">
        <f>LEFT(INDEX(Tabela_glavno[Dovoljen prevzem],MATCH(Tabela_kontrola_FAW_aktivne[[#This Row],[Klasifikacija]],Tabela_glavno[Klasifikacija],0)),2)</f>
        <v>NE</v>
      </c>
      <c r="E528" t="str">
        <f>INDEX(Tabela_glavno[Odstranjevanje],MATCH(Tabela_kontrola_FAW_aktivne[[#This Row],[Klasifikacija]],Tabela_glavno[Klasifikacija],0))</f>
        <v/>
      </c>
      <c r="F528" s="1" t="str">
        <f>_xlfn.TEXTJOIN(" - ",TRUE,INDEX(Tabela_glavno[Mešanica 19 02 04*],MATCH(Tabela_kontrola_FAW_aktivne[[#This Row],[Klasifikacija]],Tabela_glavno[Klasifikacija],0)),INDEX(Tabela_glavno[Izvoz 19 02 04*],MATCH(Tabela_kontrola_FAW_aktivne[[#This Row],[Klasifikacija]],Tabela_glavno[Klasifikacija],0)))</f>
        <v>NE</v>
      </c>
      <c r="G528" s="1" t="str">
        <f>INDEX(Tabela_glavno[Mešanica 19 02 08*],MATCH(Tabela_kontrola_FAW_aktivne[[#This Row],[Klasifikacija]],Tabela_glavno[Klasifikacija],0))</f>
        <v>NE</v>
      </c>
      <c r="H528" s="1" t="str">
        <f>IFERROR(INDEX(Tabela_FAW_aktivne[Klasifikacija],MATCH(Tabela_kontrola_FAW_aktivne[[#This Row],[Klasifikacija]],Tabela_FAW_aktivne[Klasifikacija],0)),"NE")</f>
        <v>NE</v>
      </c>
    </row>
    <row r="529" spans="1:8" hidden="1" x14ac:dyDescent="0.25">
      <c r="A529" t="s">
        <v>1261</v>
      </c>
      <c r="B529" t="str">
        <f>INDEX(Tabela_seznam_klasifikacij[Naziv odpadka],MATCH(Tabela_kontrola_FAW_aktivne[[#This Row],[Klasifikacija]],Tabela_seznam_klasifikacij[Klasifikacijska številka],0))</f>
        <v>Neklorirane emulzije</v>
      </c>
      <c r="C529" t="str">
        <f>IFERROR(INDEX(Tabela_FAW[NAZIV2],MATCH(Tabela_kontrola_FAW_aktivne[[#This Row],[Klasifikacija]],Tabela_FAW[Klasifikacija],0)),"NE")</f>
        <v>NE</v>
      </c>
      <c r="D529" t="str">
        <f>LEFT(INDEX(Tabela_glavno[Dovoljen prevzem],MATCH(Tabela_kontrola_FAW_aktivne[[#This Row],[Klasifikacija]],Tabela_glavno[Klasifikacija],0)),2)</f>
        <v>NE</v>
      </c>
      <c r="E529" t="str">
        <f>INDEX(Tabela_glavno[Odstranjevanje],MATCH(Tabela_kontrola_FAW_aktivne[[#This Row],[Klasifikacija]],Tabela_glavno[Klasifikacija],0))</f>
        <v/>
      </c>
      <c r="F529" s="1" t="str">
        <f>_xlfn.TEXTJOIN(" - ",TRUE,INDEX(Tabela_glavno[Mešanica 19 02 04*],MATCH(Tabela_kontrola_FAW_aktivne[[#This Row],[Klasifikacija]],Tabela_glavno[Klasifikacija],0)),INDEX(Tabela_glavno[Izvoz 19 02 04*],MATCH(Tabela_kontrola_FAW_aktivne[[#This Row],[Klasifikacija]],Tabela_glavno[Klasifikacija],0)))</f>
        <v>NE</v>
      </c>
      <c r="G529" s="1" t="str">
        <f>INDEX(Tabela_glavno[Mešanica 19 02 08*],MATCH(Tabela_kontrola_FAW_aktivne[[#This Row],[Klasifikacija]],Tabela_glavno[Klasifikacija],0))</f>
        <v>NE</v>
      </c>
      <c r="H529" s="1" t="str">
        <f>IFERROR(INDEX(Tabela_FAW_aktivne[Klasifikacija],MATCH(Tabela_kontrola_FAW_aktivne[[#This Row],[Klasifikacija]],Tabela_FAW_aktivne[Klasifikacija],0)),"NE")</f>
        <v>NE</v>
      </c>
    </row>
    <row r="530" spans="1:8" hidden="1" x14ac:dyDescent="0.25">
      <c r="A530" t="s">
        <v>1262</v>
      </c>
      <c r="B530" t="str">
        <f>INDEX(Tabela_seznam_klasifikacij[Naziv odpadka],MATCH(Tabela_kontrola_FAW_aktivne[[#This Row],[Klasifikacija]],Tabela_seznam_klasifikacij[Klasifikacijska številka],0))</f>
        <v>Mineralna klorirana hidravlična olja</v>
      </c>
      <c r="C530" t="str">
        <f>IFERROR(INDEX(Tabela_FAW[NAZIV2],MATCH(Tabela_kontrola_FAW_aktivne[[#This Row],[Klasifikacija]],Tabela_FAW[Klasifikacija],0)),"NE")</f>
        <v>NE</v>
      </c>
      <c r="D530" t="str">
        <f>LEFT(INDEX(Tabela_glavno[Dovoljen prevzem],MATCH(Tabela_kontrola_FAW_aktivne[[#This Row],[Klasifikacija]],Tabela_glavno[Klasifikacija],0)),2)</f>
        <v>NE</v>
      </c>
      <c r="E530" t="str">
        <f>INDEX(Tabela_glavno[Odstranjevanje],MATCH(Tabela_kontrola_FAW_aktivne[[#This Row],[Klasifikacija]],Tabela_glavno[Klasifikacija],0))</f>
        <v/>
      </c>
      <c r="F530" s="1" t="str">
        <f>_xlfn.TEXTJOIN(" - ",TRUE,INDEX(Tabela_glavno[Mešanica 19 02 04*],MATCH(Tabela_kontrola_FAW_aktivne[[#This Row],[Klasifikacija]],Tabela_glavno[Klasifikacija],0)),INDEX(Tabela_glavno[Izvoz 19 02 04*],MATCH(Tabela_kontrola_FAW_aktivne[[#This Row],[Klasifikacija]],Tabela_glavno[Klasifikacija],0)))</f>
        <v>NE</v>
      </c>
      <c r="G530" s="1" t="str">
        <f>INDEX(Tabela_glavno[Mešanica 19 02 08*],MATCH(Tabela_kontrola_FAW_aktivne[[#This Row],[Klasifikacija]],Tabela_glavno[Klasifikacija],0))</f>
        <v>NE</v>
      </c>
      <c r="H530" s="1" t="str">
        <f>IFERROR(INDEX(Tabela_FAW_aktivne[Klasifikacija],MATCH(Tabela_kontrola_FAW_aktivne[[#This Row],[Klasifikacija]],Tabela_FAW_aktivne[Klasifikacija],0)),"NE")</f>
        <v>NE</v>
      </c>
    </row>
    <row r="531" spans="1:8" hidden="1" x14ac:dyDescent="0.25">
      <c r="A531" t="s">
        <v>1263</v>
      </c>
      <c r="B531" t="str">
        <f>INDEX(Tabela_seznam_klasifikacij[Naziv odpadka],MATCH(Tabela_kontrola_FAW_aktivne[[#This Row],[Klasifikacija]],Tabela_seznam_klasifikacij[Klasifikacijska številka],0))</f>
        <v>Mineralna neklorirana hidravlična olja</v>
      </c>
      <c r="C531" t="str">
        <f>IFERROR(INDEX(Tabela_FAW[NAZIV2],MATCH(Tabela_kontrola_FAW_aktivne[[#This Row],[Klasifikacija]],Tabela_FAW[Klasifikacija],0)),"NE")</f>
        <v>NI ADR / Salonit</v>
      </c>
      <c r="D531" t="str">
        <f>LEFT(INDEX(Tabela_glavno[Dovoljen prevzem],MATCH(Tabela_kontrola_FAW_aktivne[[#This Row],[Klasifikacija]],Tabela_glavno[Klasifikacija],0)),2)</f>
        <v>DA</v>
      </c>
      <c r="E531" t="str">
        <f>INDEX(Tabela_glavno[Odstranjevanje],MATCH(Tabela_kontrola_FAW_aktivne[[#This Row],[Klasifikacija]],Tabela_glavno[Klasifikacija],0))</f>
        <v/>
      </c>
      <c r="F531" s="1" t="str">
        <f>_xlfn.TEXTJOIN(" - ",TRUE,INDEX(Tabela_glavno[Mešanica 19 02 04*],MATCH(Tabela_kontrola_FAW_aktivne[[#This Row],[Klasifikacija]],Tabela_glavno[Klasifikacija],0)),INDEX(Tabela_glavno[Izvoz 19 02 04*],MATCH(Tabela_kontrola_FAW_aktivne[[#This Row],[Klasifikacija]],Tabela_glavno[Klasifikacija],0)))</f>
        <v>NE</v>
      </c>
      <c r="G531" s="1" t="str">
        <f>INDEX(Tabela_glavno[Mešanica 19 02 08*],MATCH(Tabela_kontrola_FAW_aktivne[[#This Row],[Klasifikacija]],Tabela_glavno[Klasifikacija],0))</f>
        <v>NE</v>
      </c>
      <c r="H531" s="1" t="str">
        <f>IFERROR(INDEX(Tabela_FAW_aktivne[Klasifikacija],MATCH(Tabela_kontrola_FAW_aktivne[[#This Row],[Klasifikacija]],Tabela_FAW_aktivne[Klasifikacija],0)),"NE")</f>
        <v>NE</v>
      </c>
    </row>
    <row r="532" spans="1:8" hidden="1" x14ac:dyDescent="0.25">
      <c r="A532" t="s">
        <v>1264</v>
      </c>
      <c r="B532" t="str">
        <f>INDEX(Tabela_seznam_klasifikacij[Naziv odpadka],MATCH(Tabela_kontrola_FAW_aktivne[[#This Row],[Klasifikacija]],Tabela_seznam_klasifikacij[Klasifikacijska številka],0))</f>
        <v>Sintetična hidravlična olja</v>
      </c>
      <c r="C532" t="str">
        <f>IFERROR(INDEX(Tabela_FAW[NAZIV2],MATCH(Tabela_kontrola_FAW_aktivne[[#This Row],[Klasifikacija]],Tabela_FAW[Klasifikacija],0)),"NE")</f>
        <v>NI ADR / Salonit</v>
      </c>
      <c r="D532" t="str">
        <f>LEFT(INDEX(Tabela_glavno[Dovoljen prevzem],MATCH(Tabela_kontrola_FAW_aktivne[[#This Row],[Klasifikacija]],Tabela_glavno[Klasifikacija],0)),2)</f>
        <v>DA</v>
      </c>
      <c r="E532" t="str">
        <f>INDEX(Tabela_glavno[Odstranjevanje],MATCH(Tabela_kontrola_FAW_aktivne[[#This Row],[Klasifikacija]],Tabela_glavno[Klasifikacija],0))</f>
        <v/>
      </c>
      <c r="F532" s="1" t="str">
        <f>_xlfn.TEXTJOIN(" - ",TRUE,INDEX(Tabela_glavno[Mešanica 19 02 04*],MATCH(Tabela_kontrola_FAW_aktivne[[#This Row],[Klasifikacija]],Tabela_glavno[Klasifikacija],0)),INDEX(Tabela_glavno[Izvoz 19 02 04*],MATCH(Tabela_kontrola_FAW_aktivne[[#This Row],[Klasifikacija]],Tabela_glavno[Klasifikacija],0)))</f>
        <v>NE</v>
      </c>
      <c r="G532" s="1" t="str">
        <f>INDEX(Tabela_glavno[Mešanica 19 02 08*],MATCH(Tabela_kontrola_FAW_aktivne[[#This Row],[Klasifikacija]],Tabela_glavno[Klasifikacija],0))</f>
        <v>NE</v>
      </c>
      <c r="H532" s="1" t="str">
        <f>IFERROR(INDEX(Tabela_FAW_aktivne[Klasifikacija],MATCH(Tabela_kontrola_FAW_aktivne[[#This Row],[Klasifikacija]],Tabela_FAW_aktivne[Klasifikacija],0)),"NE")</f>
        <v>NE</v>
      </c>
    </row>
    <row r="533" spans="1:8" hidden="1" x14ac:dyDescent="0.25">
      <c r="A533" t="s">
        <v>1265</v>
      </c>
      <c r="B533" t="str">
        <f>INDEX(Tabela_seznam_klasifikacij[Naziv odpadka],MATCH(Tabela_kontrola_FAW_aktivne[[#This Row],[Klasifikacija]],Tabela_seznam_klasifikacij[Klasifikacijska številka],0))</f>
        <v>Lahko biorazgradljiva hidravlična olja</v>
      </c>
      <c r="C533" t="str">
        <f>IFERROR(INDEX(Tabela_FAW[NAZIV2],MATCH(Tabela_kontrola_FAW_aktivne[[#This Row],[Klasifikacija]],Tabela_FAW[Klasifikacija],0)),"NE")</f>
        <v>NE</v>
      </c>
      <c r="D533" t="str">
        <f>LEFT(INDEX(Tabela_glavno[Dovoljen prevzem],MATCH(Tabela_kontrola_FAW_aktivne[[#This Row],[Klasifikacija]],Tabela_glavno[Klasifikacija],0)),2)</f>
        <v>NE</v>
      </c>
      <c r="E533" t="str">
        <f>INDEX(Tabela_glavno[Odstranjevanje],MATCH(Tabela_kontrola_FAW_aktivne[[#This Row],[Klasifikacija]],Tabela_glavno[Klasifikacija],0))</f>
        <v/>
      </c>
      <c r="F533" s="1" t="str">
        <f>_xlfn.TEXTJOIN(" - ",TRUE,INDEX(Tabela_glavno[Mešanica 19 02 04*],MATCH(Tabela_kontrola_FAW_aktivne[[#This Row],[Klasifikacija]],Tabela_glavno[Klasifikacija],0)),INDEX(Tabela_glavno[Izvoz 19 02 04*],MATCH(Tabela_kontrola_FAW_aktivne[[#This Row],[Klasifikacija]],Tabela_glavno[Klasifikacija],0)))</f>
        <v>NE</v>
      </c>
      <c r="G533" s="1" t="str">
        <f>INDEX(Tabela_glavno[Mešanica 19 02 08*],MATCH(Tabela_kontrola_FAW_aktivne[[#This Row],[Klasifikacija]],Tabela_glavno[Klasifikacija],0))</f>
        <v>NE</v>
      </c>
      <c r="H533" s="1" t="str">
        <f>IFERROR(INDEX(Tabela_FAW_aktivne[Klasifikacija],MATCH(Tabela_kontrola_FAW_aktivne[[#This Row],[Klasifikacija]],Tabela_FAW_aktivne[Klasifikacija],0)),"NE")</f>
        <v>NE</v>
      </c>
    </row>
    <row r="534" spans="1:8" hidden="1" x14ac:dyDescent="0.25">
      <c r="A534" t="s">
        <v>1266</v>
      </c>
      <c r="B534" t="str">
        <f>INDEX(Tabela_seznam_klasifikacij[Naziv odpadka],MATCH(Tabela_kontrola_FAW_aktivne[[#This Row],[Klasifikacija]],Tabela_seznam_klasifikacij[Klasifikacijska številka],0))</f>
        <v>Druga hidravlična olja</v>
      </c>
      <c r="C534" t="str">
        <f>IFERROR(INDEX(Tabela_FAW[NAZIV2],MATCH(Tabela_kontrola_FAW_aktivne[[#This Row],[Klasifikacija]],Tabela_FAW[Klasifikacija],0)),"NE")</f>
        <v>NI ADR / Salonit</v>
      </c>
      <c r="D534" t="str">
        <f>LEFT(INDEX(Tabela_glavno[Dovoljen prevzem],MATCH(Tabela_kontrola_FAW_aktivne[[#This Row],[Klasifikacija]],Tabela_glavno[Klasifikacija],0)),2)</f>
        <v>DA</v>
      </c>
      <c r="E534" t="str">
        <f>INDEX(Tabela_glavno[Odstranjevanje],MATCH(Tabela_kontrola_FAW_aktivne[[#This Row],[Klasifikacija]],Tabela_glavno[Klasifikacija],0))</f>
        <v/>
      </c>
      <c r="F534" s="1" t="str">
        <f>_xlfn.TEXTJOIN(" - ",TRUE,INDEX(Tabela_glavno[Mešanica 19 02 04*],MATCH(Tabela_kontrola_FAW_aktivne[[#This Row],[Klasifikacija]],Tabela_glavno[Klasifikacija],0)),INDEX(Tabela_glavno[Izvoz 19 02 04*],MATCH(Tabela_kontrola_FAW_aktivne[[#This Row],[Klasifikacija]],Tabela_glavno[Klasifikacija],0)))</f>
        <v>NE</v>
      </c>
      <c r="G534" s="1" t="str">
        <f>INDEX(Tabela_glavno[Mešanica 19 02 08*],MATCH(Tabela_kontrola_FAW_aktivne[[#This Row],[Klasifikacija]],Tabela_glavno[Klasifikacija],0))</f>
        <v>NE</v>
      </c>
      <c r="H534" s="1" t="str">
        <f>IFERROR(INDEX(Tabela_FAW_aktivne[Klasifikacija],MATCH(Tabela_kontrola_FAW_aktivne[[#This Row],[Klasifikacija]],Tabela_FAW_aktivne[Klasifikacija],0)),"NE")</f>
        <v>NE</v>
      </c>
    </row>
    <row r="535" spans="1:8" hidden="1" x14ac:dyDescent="0.25">
      <c r="A535" t="s">
        <v>1267</v>
      </c>
      <c r="B535" t="str">
        <f>INDEX(Tabela_seznam_klasifikacij[Naziv odpadka],MATCH(Tabela_kontrola_FAW_aktivne[[#This Row],[Klasifikacija]],Tabela_seznam_klasifikacij[Klasifikacijska številka],0))</f>
        <v>Mineralna klorirana motorna olja, olja prestavnih mehanizmov in mazalna olja</v>
      </c>
      <c r="C535" t="str">
        <f>IFERROR(INDEX(Tabela_FAW[NAZIV2],MATCH(Tabela_kontrola_FAW_aktivne[[#This Row],[Klasifikacija]],Tabela_FAW[Klasifikacija],0)),"NE")</f>
        <v>NIMAMO DOVOLJENJA</v>
      </c>
      <c r="D535" t="str">
        <f>LEFT(INDEX(Tabela_glavno[Dovoljen prevzem],MATCH(Tabela_kontrola_FAW_aktivne[[#This Row],[Klasifikacija]],Tabela_glavno[Klasifikacija],0)),2)</f>
        <v>NE</v>
      </c>
      <c r="E535" t="str">
        <f>INDEX(Tabela_glavno[Odstranjevanje],MATCH(Tabela_kontrola_FAW_aktivne[[#This Row],[Klasifikacija]],Tabela_glavno[Klasifikacija],0))</f>
        <v/>
      </c>
      <c r="F535" s="1" t="str">
        <f>_xlfn.TEXTJOIN(" - ",TRUE,INDEX(Tabela_glavno[Mešanica 19 02 04*],MATCH(Tabela_kontrola_FAW_aktivne[[#This Row],[Klasifikacija]],Tabela_glavno[Klasifikacija],0)),INDEX(Tabela_glavno[Izvoz 19 02 04*],MATCH(Tabela_kontrola_FAW_aktivne[[#This Row],[Klasifikacija]],Tabela_glavno[Klasifikacija],0)))</f>
        <v>NE</v>
      </c>
      <c r="G535" s="1" t="str">
        <f>INDEX(Tabela_glavno[Mešanica 19 02 08*],MATCH(Tabela_kontrola_FAW_aktivne[[#This Row],[Klasifikacija]],Tabela_glavno[Klasifikacija],0))</f>
        <v>NE</v>
      </c>
      <c r="H535" s="1" t="str">
        <f>IFERROR(INDEX(Tabela_FAW_aktivne[Klasifikacija],MATCH(Tabela_kontrola_FAW_aktivne[[#This Row],[Klasifikacija]],Tabela_FAW_aktivne[Klasifikacija],0)),"NE")</f>
        <v>NE</v>
      </c>
    </row>
    <row r="536" spans="1:8" hidden="1" x14ac:dyDescent="0.25">
      <c r="A536" t="s">
        <v>1268</v>
      </c>
      <c r="B536" t="str">
        <f>INDEX(Tabela_seznam_klasifikacij[Naziv odpadka],MATCH(Tabela_kontrola_FAW_aktivne[[#This Row],[Klasifikacija]],Tabela_seznam_klasifikacij[Klasifikacijska številka],0))</f>
        <v>Mineralna neklorirana motorna olja, olja prestavnih mehanizmov in mazalna olja</v>
      </c>
      <c r="C536" t="str">
        <f>IFERROR(INDEX(Tabela_FAW[NAZIV2],MATCH(Tabela_kontrola_FAW_aktivne[[#This Row],[Klasifikacija]],Tabela_FAW[Klasifikacija],0)),"NE")</f>
        <v>NI ADR / Salonit</v>
      </c>
      <c r="D536" t="str">
        <f>LEFT(INDEX(Tabela_glavno[Dovoljen prevzem],MATCH(Tabela_kontrola_FAW_aktivne[[#This Row],[Klasifikacija]],Tabela_glavno[Klasifikacija],0)),2)</f>
        <v>DA</v>
      </c>
      <c r="E536" t="str">
        <f>INDEX(Tabela_glavno[Odstranjevanje],MATCH(Tabela_kontrola_FAW_aktivne[[#This Row],[Klasifikacija]],Tabela_glavno[Klasifikacija],0))</f>
        <v>Sudol Mineralol</v>
      </c>
      <c r="F536" s="1" t="str">
        <f>_xlfn.TEXTJOIN(" - ",TRUE,INDEX(Tabela_glavno[Mešanica 19 02 04*],MATCH(Tabela_kontrola_FAW_aktivne[[#This Row],[Klasifikacija]],Tabela_glavno[Klasifikacija],0)),INDEX(Tabela_glavno[Izvoz 19 02 04*],MATCH(Tabela_kontrola_FAW_aktivne[[#This Row],[Klasifikacija]],Tabela_glavno[Klasifikacija],0)))</f>
        <v>NE</v>
      </c>
      <c r="G536" s="1" t="str">
        <f>INDEX(Tabela_glavno[Mešanica 19 02 08*],MATCH(Tabela_kontrola_FAW_aktivne[[#This Row],[Klasifikacija]],Tabela_glavno[Klasifikacija],0))</f>
        <v>NE</v>
      </c>
      <c r="H536" s="1" t="str">
        <f>IFERROR(INDEX(Tabela_FAW_aktivne[Klasifikacija],MATCH(Tabela_kontrola_FAW_aktivne[[#This Row],[Klasifikacija]],Tabela_FAW_aktivne[Klasifikacija],0)),"NE")</f>
        <v>NE</v>
      </c>
    </row>
    <row r="537" spans="1:8" hidden="1" x14ac:dyDescent="0.25">
      <c r="A537" t="s">
        <v>1269</v>
      </c>
      <c r="B537" t="str">
        <f>INDEX(Tabela_seznam_klasifikacij[Naziv odpadka],MATCH(Tabela_kontrola_FAW_aktivne[[#This Row],[Klasifikacija]],Tabela_seznam_klasifikacij[Klasifikacijska številka],0))</f>
        <v>Sintetična motorna olja, olja prestavnih mehanizmov in mazalna olja</v>
      </c>
      <c r="C537" t="str">
        <f>IFERROR(INDEX(Tabela_FAW[NAZIV2],MATCH(Tabela_kontrola_FAW_aktivne[[#This Row],[Klasifikacija]],Tabela_FAW[Klasifikacija],0)),"NE")</f>
        <v>NI ADR / Salonit</v>
      </c>
      <c r="D537" t="str">
        <f>LEFT(INDEX(Tabela_glavno[Dovoljen prevzem],MATCH(Tabela_kontrola_FAW_aktivne[[#This Row],[Klasifikacija]],Tabela_glavno[Klasifikacija],0)),2)</f>
        <v>DA</v>
      </c>
      <c r="E537" t="str">
        <f>INDEX(Tabela_glavno[Odstranjevanje],MATCH(Tabela_kontrola_FAW_aktivne[[#This Row],[Klasifikacija]],Tabela_glavno[Klasifikacija],0))</f>
        <v/>
      </c>
      <c r="F537" s="1" t="str">
        <f>_xlfn.TEXTJOIN(" - ",TRUE,INDEX(Tabela_glavno[Mešanica 19 02 04*],MATCH(Tabela_kontrola_FAW_aktivne[[#This Row],[Klasifikacija]],Tabela_glavno[Klasifikacija],0)),INDEX(Tabela_glavno[Izvoz 19 02 04*],MATCH(Tabela_kontrola_FAW_aktivne[[#This Row],[Klasifikacija]],Tabela_glavno[Klasifikacija],0)))</f>
        <v>NE</v>
      </c>
      <c r="G537" s="1" t="str">
        <f>INDEX(Tabela_glavno[Mešanica 19 02 08*],MATCH(Tabela_kontrola_FAW_aktivne[[#This Row],[Klasifikacija]],Tabela_glavno[Klasifikacija],0))</f>
        <v>NE</v>
      </c>
      <c r="H537" s="1" t="str">
        <f>IFERROR(INDEX(Tabela_FAW_aktivne[Klasifikacija],MATCH(Tabela_kontrola_FAW_aktivne[[#This Row],[Klasifikacija]],Tabela_FAW_aktivne[Klasifikacija],0)),"NE")</f>
        <v>NE</v>
      </c>
    </row>
    <row r="538" spans="1:8" hidden="1" x14ac:dyDescent="0.25">
      <c r="A538" t="s">
        <v>1270</v>
      </c>
      <c r="B538" t="str">
        <f>INDEX(Tabela_seznam_klasifikacij[Naziv odpadka],MATCH(Tabela_kontrola_FAW_aktivne[[#This Row],[Klasifikacija]],Tabela_seznam_klasifikacij[Klasifikacijska številka],0))</f>
        <v>Lahko biorazgradljiva motorna olja, olja prestavnih mehanizmov in mazalna olja</v>
      </c>
      <c r="C538" t="str">
        <f>IFERROR(INDEX(Tabela_FAW[NAZIV2],MATCH(Tabela_kontrola_FAW_aktivne[[#This Row],[Klasifikacija]],Tabela_FAW[Klasifikacija],0)),"NE")</f>
        <v>NIMAMO DOVOLJENJA</v>
      </c>
      <c r="D538" t="str">
        <f>LEFT(INDEX(Tabela_glavno[Dovoljen prevzem],MATCH(Tabela_kontrola_FAW_aktivne[[#This Row],[Klasifikacija]],Tabela_glavno[Klasifikacija],0)),2)</f>
        <v>NE</v>
      </c>
      <c r="E538" t="str">
        <f>INDEX(Tabela_glavno[Odstranjevanje],MATCH(Tabela_kontrola_FAW_aktivne[[#This Row],[Klasifikacija]],Tabela_glavno[Klasifikacija],0))</f>
        <v/>
      </c>
      <c r="F538" s="1" t="str">
        <f>_xlfn.TEXTJOIN(" - ",TRUE,INDEX(Tabela_glavno[Mešanica 19 02 04*],MATCH(Tabela_kontrola_FAW_aktivne[[#This Row],[Klasifikacija]],Tabela_glavno[Klasifikacija],0)),INDEX(Tabela_glavno[Izvoz 19 02 04*],MATCH(Tabela_kontrola_FAW_aktivne[[#This Row],[Klasifikacija]],Tabela_glavno[Klasifikacija],0)))</f>
        <v>NE</v>
      </c>
      <c r="G538" s="1" t="str">
        <f>INDEX(Tabela_glavno[Mešanica 19 02 08*],MATCH(Tabela_kontrola_FAW_aktivne[[#This Row],[Klasifikacija]],Tabela_glavno[Klasifikacija],0))</f>
        <v>NE</v>
      </c>
      <c r="H538" s="1" t="str">
        <f>IFERROR(INDEX(Tabela_FAW_aktivne[Klasifikacija],MATCH(Tabela_kontrola_FAW_aktivne[[#This Row],[Klasifikacija]],Tabela_FAW_aktivne[Klasifikacija],0)),"NE")</f>
        <v>NE</v>
      </c>
    </row>
    <row r="539" spans="1:8" hidden="1" x14ac:dyDescent="0.25">
      <c r="A539" t="s">
        <v>1271</v>
      </c>
      <c r="B539" t="str">
        <f>INDEX(Tabela_seznam_klasifikacij[Naziv odpadka],MATCH(Tabela_kontrola_FAW_aktivne[[#This Row],[Klasifikacija]],Tabela_seznam_klasifikacij[Klasifikacijska številka],0))</f>
        <v>Druga motorna olja, olja prestavnih mehanizmov in mazalna olja</v>
      </c>
      <c r="C539" t="str">
        <f>IFERROR(INDEX(Tabela_FAW[NAZIV2],MATCH(Tabela_kontrola_FAW_aktivne[[#This Row],[Klasifikacija]],Tabela_FAW[Klasifikacija],0)),"NE")</f>
        <v>NI ADR / Salonit</v>
      </c>
      <c r="D539" t="str">
        <f>LEFT(INDEX(Tabela_glavno[Dovoljen prevzem],MATCH(Tabela_kontrola_FAW_aktivne[[#This Row],[Klasifikacija]],Tabela_glavno[Klasifikacija],0)),2)</f>
        <v>DA</v>
      </c>
      <c r="E539" t="str">
        <f>INDEX(Tabela_glavno[Odstranjevanje],MATCH(Tabela_kontrola_FAW_aktivne[[#This Row],[Klasifikacija]],Tabela_glavno[Klasifikacija],0))</f>
        <v/>
      </c>
      <c r="F539" s="1" t="str">
        <f>_xlfn.TEXTJOIN(" - ",TRUE,INDEX(Tabela_glavno[Mešanica 19 02 04*],MATCH(Tabela_kontrola_FAW_aktivne[[#This Row],[Klasifikacija]],Tabela_glavno[Klasifikacija],0)),INDEX(Tabela_glavno[Izvoz 19 02 04*],MATCH(Tabela_kontrola_FAW_aktivne[[#This Row],[Klasifikacija]],Tabela_glavno[Klasifikacija],0)))</f>
        <v>NE</v>
      </c>
      <c r="G539" s="1" t="str">
        <f>INDEX(Tabela_glavno[Mešanica 19 02 08*],MATCH(Tabela_kontrola_FAW_aktivne[[#This Row],[Klasifikacija]],Tabela_glavno[Klasifikacija],0))</f>
        <v>NE</v>
      </c>
      <c r="H539" s="1" t="str">
        <f>IFERROR(INDEX(Tabela_FAW_aktivne[Klasifikacija],MATCH(Tabela_kontrola_FAW_aktivne[[#This Row],[Klasifikacija]],Tabela_FAW_aktivne[Klasifikacija],0)),"NE")</f>
        <v>NE</v>
      </c>
    </row>
    <row r="540" spans="1:8" hidden="1" x14ac:dyDescent="0.25">
      <c r="A540" t="s">
        <v>1272</v>
      </c>
      <c r="B540" t="str">
        <f>INDEX(Tabela_seznam_klasifikacij[Naziv odpadka],MATCH(Tabela_kontrola_FAW_aktivne[[#This Row],[Klasifikacija]],Tabela_seznam_klasifikacij[Klasifikacijska številka],0))</f>
        <v>Olja za izolacijo ali prenos toplote, ki vsebujejo PCB</v>
      </c>
      <c r="C540" t="str">
        <f>IFERROR(INDEX(Tabela_FAW[NAZIV2],MATCH(Tabela_kontrola_FAW_aktivne[[#This Row],[Klasifikacija]],Tabela_FAW[Klasifikacija],0)),"NE")</f>
        <v>NIMAMO DOVOLJENJA</v>
      </c>
      <c r="D540" t="str">
        <f>LEFT(INDEX(Tabela_glavno[Dovoljen prevzem],MATCH(Tabela_kontrola_FAW_aktivne[[#This Row],[Klasifikacija]],Tabela_glavno[Klasifikacija],0)),2)</f>
        <v>NE</v>
      </c>
      <c r="E540" t="str">
        <f>INDEX(Tabela_glavno[Odstranjevanje],MATCH(Tabela_kontrola_FAW_aktivne[[#This Row],[Klasifikacija]],Tabela_glavno[Klasifikacija],0))</f>
        <v/>
      </c>
      <c r="F540" s="1" t="str">
        <f>_xlfn.TEXTJOIN(" - ",TRUE,INDEX(Tabela_glavno[Mešanica 19 02 04*],MATCH(Tabela_kontrola_FAW_aktivne[[#This Row],[Klasifikacija]],Tabela_glavno[Klasifikacija],0)),INDEX(Tabela_glavno[Izvoz 19 02 04*],MATCH(Tabela_kontrola_FAW_aktivne[[#This Row],[Klasifikacija]],Tabela_glavno[Klasifikacija],0)))</f>
        <v>NE</v>
      </c>
      <c r="G540" s="1" t="str">
        <f>INDEX(Tabela_glavno[Mešanica 19 02 08*],MATCH(Tabela_kontrola_FAW_aktivne[[#This Row],[Klasifikacija]],Tabela_glavno[Klasifikacija],0))</f>
        <v>NE</v>
      </c>
      <c r="H540" s="1" t="str">
        <f>IFERROR(INDEX(Tabela_FAW_aktivne[Klasifikacija],MATCH(Tabela_kontrola_FAW_aktivne[[#This Row],[Klasifikacija]],Tabela_FAW_aktivne[Klasifikacija],0)),"NE")</f>
        <v>NE</v>
      </c>
    </row>
    <row r="541" spans="1:8" hidden="1" x14ac:dyDescent="0.25">
      <c r="A541" t="s">
        <v>1273</v>
      </c>
      <c r="B541" t="str">
        <f>INDEX(Tabela_seznam_klasifikacij[Naziv odpadka],MATCH(Tabela_kontrola_FAW_aktivne[[#This Row],[Klasifikacija]],Tabela_seznam_klasifikacij[Klasifikacijska številka],0))</f>
        <v>Mineralna klorirana olja za izolacijo in prenos toplote, ki niso navedena pod 13 03 01</v>
      </c>
      <c r="C541" t="str">
        <f>IFERROR(INDEX(Tabela_FAW[NAZIV2],MATCH(Tabela_kontrola_FAW_aktivne[[#This Row],[Klasifikacija]],Tabela_FAW[Klasifikacija],0)),"NE")</f>
        <v>NI ADR / Salonit</v>
      </c>
      <c r="D541" t="str">
        <f>LEFT(INDEX(Tabela_glavno[Dovoljen prevzem],MATCH(Tabela_kontrola_FAW_aktivne[[#This Row],[Klasifikacija]],Tabela_glavno[Klasifikacija],0)),2)</f>
        <v>DA</v>
      </c>
      <c r="E541" t="str">
        <f>INDEX(Tabela_glavno[Odstranjevanje],MATCH(Tabela_kontrola_FAW_aktivne[[#This Row],[Klasifikacija]],Tabela_glavno[Klasifikacija],0))</f>
        <v/>
      </c>
      <c r="F541" s="1" t="str">
        <f>_xlfn.TEXTJOIN(" - ",TRUE,INDEX(Tabela_glavno[Mešanica 19 02 04*],MATCH(Tabela_kontrola_FAW_aktivne[[#This Row],[Klasifikacija]],Tabela_glavno[Klasifikacija],0)),INDEX(Tabela_glavno[Izvoz 19 02 04*],MATCH(Tabela_kontrola_FAW_aktivne[[#This Row],[Klasifikacija]],Tabela_glavno[Klasifikacija],0)))</f>
        <v>NE</v>
      </c>
      <c r="G541" s="1" t="str">
        <f>INDEX(Tabela_glavno[Mešanica 19 02 08*],MATCH(Tabela_kontrola_FAW_aktivne[[#This Row],[Klasifikacija]],Tabela_glavno[Klasifikacija],0))</f>
        <v>NE</v>
      </c>
      <c r="H541" s="1" t="str">
        <f>IFERROR(INDEX(Tabela_FAW_aktivne[Klasifikacija],MATCH(Tabela_kontrola_FAW_aktivne[[#This Row],[Klasifikacija]],Tabela_FAW_aktivne[Klasifikacija],0)),"NE")</f>
        <v>NE</v>
      </c>
    </row>
    <row r="542" spans="1:8" hidden="1" x14ac:dyDescent="0.25">
      <c r="A542" t="s">
        <v>1274</v>
      </c>
      <c r="B542" t="str">
        <f>INDEX(Tabela_seznam_klasifikacij[Naziv odpadka],MATCH(Tabela_kontrola_FAW_aktivne[[#This Row],[Klasifikacija]],Tabela_seznam_klasifikacij[Klasifikacijska številka],0))</f>
        <v>Mineralna neklorirana olja za izolacijo in prenos toplote</v>
      </c>
      <c r="C542" t="str">
        <f>IFERROR(INDEX(Tabela_FAW[NAZIV2],MATCH(Tabela_kontrola_FAW_aktivne[[#This Row],[Klasifikacija]],Tabela_FAW[Klasifikacija],0)),"NE")</f>
        <v>NI ADR / Salonit</v>
      </c>
      <c r="D542" t="str">
        <f>LEFT(INDEX(Tabela_glavno[Dovoljen prevzem],MATCH(Tabela_kontrola_FAW_aktivne[[#This Row],[Klasifikacija]],Tabela_glavno[Klasifikacija],0)),2)</f>
        <v>DA</v>
      </c>
      <c r="E542" t="str">
        <f>INDEX(Tabela_glavno[Odstranjevanje],MATCH(Tabela_kontrola_FAW_aktivne[[#This Row],[Klasifikacija]],Tabela_glavno[Klasifikacija],0))</f>
        <v/>
      </c>
      <c r="F542" s="1" t="str">
        <f>_xlfn.TEXTJOIN(" - ",TRUE,INDEX(Tabela_glavno[Mešanica 19 02 04*],MATCH(Tabela_kontrola_FAW_aktivne[[#This Row],[Klasifikacija]],Tabela_glavno[Klasifikacija],0)),INDEX(Tabela_glavno[Izvoz 19 02 04*],MATCH(Tabela_kontrola_FAW_aktivne[[#This Row],[Klasifikacija]],Tabela_glavno[Klasifikacija],0)))</f>
        <v>NE</v>
      </c>
      <c r="G542" s="1" t="str">
        <f>INDEX(Tabela_glavno[Mešanica 19 02 08*],MATCH(Tabela_kontrola_FAW_aktivne[[#This Row],[Klasifikacija]],Tabela_glavno[Klasifikacija],0))</f>
        <v>NE</v>
      </c>
      <c r="H542" s="1" t="str">
        <f>IFERROR(INDEX(Tabela_FAW_aktivne[Klasifikacija],MATCH(Tabela_kontrola_FAW_aktivne[[#This Row],[Klasifikacija]],Tabela_FAW_aktivne[Klasifikacija],0)),"NE")</f>
        <v>NE</v>
      </c>
    </row>
    <row r="543" spans="1:8" hidden="1" x14ac:dyDescent="0.25">
      <c r="A543" t="s">
        <v>1275</v>
      </c>
      <c r="B543" t="str">
        <f>INDEX(Tabela_seznam_klasifikacij[Naziv odpadka],MATCH(Tabela_kontrola_FAW_aktivne[[#This Row],[Klasifikacija]],Tabela_seznam_klasifikacij[Klasifikacijska številka],0))</f>
        <v>Sintetična olja za izolacijo in prenos toplote</v>
      </c>
      <c r="C543" t="str">
        <f>IFERROR(INDEX(Tabela_FAW[NAZIV2],MATCH(Tabela_kontrola_FAW_aktivne[[#This Row],[Klasifikacija]],Tabela_FAW[Klasifikacija],0)),"NE")</f>
        <v>NE</v>
      </c>
      <c r="D543" t="str">
        <f>LEFT(INDEX(Tabela_glavno[Dovoljen prevzem],MATCH(Tabela_kontrola_FAW_aktivne[[#This Row],[Klasifikacija]],Tabela_glavno[Klasifikacija],0)),2)</f>
        <v>DA</v>
      </c>
      <c r="E543" t="str">
        <f>INDEX(Tabela_glavno[Odstranjevanje],MATCH(Tabela_kontrola_FAW_aktivne[[#This Row],[Klasifikacija]],Tabela_glavno[Klasifikacija],0))</f>
        <v/>
      </c>
      <c r="F543" s="1" t="str">
        <f>_xlfn.TEXTJOIN(" - ",TRUE,INDEX(Tabela_glavno[Mešanica 19 02 04*],MATCH(Tabela_kontrola_FAW_aktivne[[#This Row],[Klasifikacija]],Tabela_glavno[Klasifikacija],0)),INDEX(Tabela_glavno[Izvoz 19 02 04*],MATCH(Tabela_kontrola_FAW_aktivne[[#This Row],[Klasifikacija]],Tabela_glavno[Klasifikacija],0)))</f>
        <v>NE</v>
      </c>
      <c r="G543" s="1" t="str">
        <f>INDEX(Tabela_glavno[Mešanica 19 02 08*],MATCH(Tabela_kontrola_FAW_aktivne[[#This Row],[Klasifikacija]],Tabela_glavno[Klasifikacija],0))</f>
        <v>NE</v>
      </c>
      <c r="H543" s="1" t="str">
        <f>IFERROR(INDEX(Tabela_FAW_aktivne[Klasifikacija],MATCH(Tabela_kontrola_FAW_aktivne[[#This Row],[Klasifikacija]],Tabela_FAW_aktivne[Klasifikacija],0)),"NE")</f>
        <v>NE</v>
      </c>
    </row>
    <row r="544" spans="1:8" hidden="1" x14ac:dyDescent="0.25">
      <c r="A544" t="s">
        <v>1276</v>
      </c>
      <c r="B544" t="str">
        <f>INDEX(Tabela_seznam_klasifikacij[Naziv odpadka],MATCH(Tabela_kontrola_FAW_aktivne[[#This Row],[Klasifikacija]],Tabela_seznam_klasifikacij[Klasifikacijska številka],0))</f>
        <v>Lahko biorazgradljiva olja za izolacijo in prenos toplote</v>
      </c>
      <c r="C544" t="str">
        <f>IFERROR(INDEX(Tabela_FAW[NAZIV2],MATCH(Tabela_kontrola_FAW_aktivne[[#This Row],[Klasifikacija]],Tabela_FAW[Klasifikacija],0)),"NE")</f>
        <v>NE</v>
      </c>
      <c r="D544" t="str">
        <f>LEFT(INDEX(Tabela_glavno[Dovoljen prevzem],MATCH(Tabela_kontrola_FAW_aktivne[[#This Row],[Klasifikacija]],Tabela_glavno[Klasifikacija],0)),2)</f>
        <v>NE</v>
      </c>
      <c r="E544" t="str">
        <f>INDEX(Tabela_glavno[Odstranjevanje],MATCH(Tabela_kontrola_FAW_aktivne[[#This Row],[Klasifikacija]],Tabela_glavno[Klasifikacija],0))</f>
        <v/>
      </c>
      <c r="F544" s="1" t="str">
        <f>_xlfn.TEXTJOIN(" - ",TRUE,INDEX(Tabela_glavno[Mešanica 19 02 04*],MATCH(Tabela_kontrola_FAW_aktivne[[#This Row],[Klasifikacija]],Tabela_glavno[Klasifikacija],0)),INDEX(Tabela_glavno[Izvoz 19 02 04*],MATCH(Tabela_kontrola_FAW_aktivne[[#This Row],[Klasifikacija]],Tabela_glavno[Klasifikacija],0)))</f>
        <v>NE</v>
      </c>
      <c r="G544" s="1" t="str">
        <f>INDEX(Tabela_glavno[Mešanica 19 02 08*],MATCH(Tabela_kontrola_FAW_aktivne[[#This Row],[Klasifikacija]],Tabela_glavno[Klasifikacija],0))</f>
        <v>NE</v>
      </c>
      <c r="H544" s="1" t="str">
        <f>IFERROR(INDEX(Tabela_FAW_aktivne[Klasifikacija],MATCH(Tabela_kontrola_FAW_aktivne[[#This Row],[Klasifikacija]],Tabela_FAW_aktivne[Klasifikacija],0)),"NE")</f>
        <v>NE</v>
      </c>
    </row>
    <row r="545" spans="1:8" hidden="1" x14ac:dyDescent="0.25">
      <c r="A545" t="s">
        <v>1277</v>
      </c>
      <c r="B545" t="str">
        <f>INDEX(Tabela_seznam_klasifikacij[Naziv odpadka],MATCH(Tabela_kontrola_FAW_aktivne[[#This Row],[Klasifikacija]],Tabela_seznam_klasifikacij[Klasifikacijska številka],0))</f>
        <v>Druga olja za izolacijo in prenos toplote</v>
      </c>
      <c r="C545" t="str">
        <f>IFERROR(INDEX(Tabela_FAW[NAZIV2],MATCH(Tabela_kontrola_FAW_aktivne[[#This Row],[Klasifikacija]],Tabela_FAW[Klasifikacija],0)),"NE")</f>
        <v>NI ADR / Salonit</v>
      </c>
      <c r="D545" t="str">
        <f>LEFT(INDEX(Tabela_glavno[Dovoljen prevzem],MATCH(Tabela_kontrola_FAW_aktivne[[#This Row],[Klasifikacija]],Tabela_glavno[Klasifikacija],0)),2)</f>
        <v>DA</v>
      </c>
      <c r="E545" t="str">
        <f>INDEX(Tabela_glavno[Odstranjevanje],MATCH(Tabela_kontrola_FAW_aktivne[[#This Row],[Klasifikacija]],Tabela_glavno[Klasifikacija],0))</f>
        <v/>
      </c>
      <c r="F545" s="1" t="str">
        <f>_xlfn.TEXTJOIN(" - ",TRUE,INDEX(Tabela_glavno[Mešanica 19 02 04*],MATCH(Tabela_kontrola_FAW_aktivne[[#This Row],[Klasifikacija]],Tabela_glavno[Klasifikacija],0)),INDEX(Tabela_glavno[Izvoz 19 02 04*],MATCH(Tabela_kontrola_FAW_aktivne[[#This Row],[Klasifikacija]],Tabela_glavno[Klasifikacija],0)))</f>
        <v>NE</v>
      </c>
      <c r="G545" s="1" t="str">
        <f>INDEX(Tabela_glavno[Mešanica 19 02 08*],MATCH(Tabela_kontrola_FAW_aktivne[[#This Row],[Klasifikacija]],Tabela_glavno[Klasifikacija],0))</f>
        <v>NE</v>
      </c>
      <c r="H545" s="1" t="str">
        <f>IFERROR(INDEX(Tabela_FAW_aktivne[Klasifikacija],MATCH(Tabela_kontrola_FAW_aktivne[[#This Row],[Klasifikacija]],Tabela_FAW_aktivne[Klasifikacija],0)),"NE")</f>
        <v>NE</v>
      </c>
    </row>
    <row r="546" spans="1:8" hidden="1" x14ac:dyDescent="0.25">
      <c r="A546" t="s">
        <v>1278</v>
      </c>
      <c r="B546" t="str">
        <f>INDEX(Tabela_seznam_klasifikacij[Naziv odpadka],MATCH(Tabela_kontrola_FAW_aktivne[[#This Row],[Klasifikacija]],Tabela_seznam_klasifikacij[Klasifikacijska številka],0))</f>
        <v>Ladijska (kalužna) olja iz notranjega ladijskega prometa</v>
      </c>
      <c r="C546" t="str">
        <f>IFERROR(INDEX(Tabela_FAW[NAZIV2],MATCH(Tabela_kontrola_FAW_aktivne[[#This Row],[Klasifikacija]],Tabela_FAW[Klasifikacija],0)),"NE")</f>
        <v>NE</v>
      </c>
      <c r="D546" t="str">
        <f>LEFT(INDEX(Tabela_glavno[Dovoljen prevzem],MATCH(Tabela_kontrola_FAW_aktivne[[#This Row],[Klasifikacija]],Tabela_glavno[Klasifikacija],0)),2)</f>
        <v>DA</v>
      </c>
      <c r="E546" t="str">
        <f>INDEX(Tabela_glavno[Odstranjevanje],MATCH(Tabela_kontrola_FAW_aktivne[[#This Row],[Klasifikacija]],Tabela_glavno[Klasifikacija],0))</f>
        <v/>
      </c>
      <c r="F546" s="1" t="str">
        <f>_xlfn.TEXTJOIN(" - ",TRUE,INDEX(Tabela_glavno[Mešanica 19 02 04*],MATCH(Tabela_kontrola_FAW_aktivne[[#This Row],[Klasifikacija]],Tabela_glavno[Klasifikacija],0)),INDEX(Tabela_glavno[Izvoz 19 02 04*],MATCH(Tabela_kontrola_FAW_aktivne[[#This Row],[Klasifikacija]],Tabela_glavno[Klasifikacija],0)))</f>
        <v>NE</v>
      </c>
      <c r="G546" s="1" t="str">
        <f>INDEX(Tabela_glavno[Mešanica 19 02 08*],MATCH(Tabela_kontrola_FAW_aktivne[[#This Row],[Klasifikacija]],Tabela_glavno[Klasifikacija],0))</f>
        <v>NE</v>
      </c>
      <c r="H546" s="1" t="str">
        <f>IFERROR(INDEX(Tabela_FAW_aktivne[Klasifikacija],MATCH(Tabela_kontrola_FAW_aktivne[[#This Row],[Klasifikacija]],Tabela_FAW_aktivne[Klasifikacija],0)),"NE")</f>
        <v>NE</v>
      </c>
    </row>
    <row r="547" spans="1:8" hidden="1" x14ac:dyDescent="0.25">
      <c r="A547" t="s">
        <v>1279</v>
      </c>
      <c r="B547" t="str">
        <f>INDEX(Tabela_seznam_klasifikacij[Naziv odpadka],MATCH(Tabela_kontrola_FAW_aktivne[[#This Row],[Klasifikacija]],Tabela_seznam_klasifikacij[Klasifikacijska številka],0))</f>
        <v>Ladijska (kalužna) olja iz odtočnih kanalov na privezih</v>
      </c>
      <c r="C547" t="str">
        <f>IFERROR(INDEX(Tabela_FAW[NAZIV2],MATCH(Tabela_kontrola_FAW_aktivne[[#This Row],[Klasifikacija]],Tabela_FAW[Klasifikacija],0)),"NE")</f>
        <v>NE</v>
      </c>
      <c r="D547" t="str">
        <f>LEFT(INDEX(Tabela_glavno[Dovoljen prevzem],MATCH(Tabela_kontrola_FAW_aktivne[[#This Row],[Klasifikacija]],Tabela_glavno[Klasifikacija],0)),2)</f>
        <v>DA</v>
      </c>
      <c r="E547" t="str">
        <f>INDEX(Tabela_glavno[Odstranjevanje],MATCH(Tabela_kontrola_FAW_aktivne[[#This Row],[Klasifikacija]],Tabela_glavno[Klasifikacija],0))</f>
        <v/>
      </c>
      <c r="F547" s="1" t="str">
        <f>_xlfn.TEXTJOIN(" - ",TRUE,INDEX(Tabela_glavno[Mešanica 19 02 04*],MATCH(Tabela_kontrola_FAW_aktivne[[#This Row],[Klasifikacija]],Tabela_glavno[Klasifikacija],0)),INDEX(Tabela_glavno[Izvoz 19 02 04*],MATCH(Tabela_kontrola_FAW_aktivne[[#This Row],[Klasifikacija]],Tabela_glavno[Klasifikacija],0)))</f>
        <v>NE</v>
      </c>
      <c r="G547" s="1" t="str">
        <f>INDEX(Tabela_glavno[Mešanica 19 02 08*],MATCH(Tabela_kontrola_FAW_aktivne[[#This Row],[Klasifikacija]],Tabela_glavno[Klasifikacija],0))</f>
        <v>NE</v>
      </c>
      <c r="H547" s="1" t="str">
        <f>IFERROR(INDEX(Tabela_FAW_aktivne[Klasifikacija],MATCH(Tabela_kontrola_FAW_aktivne[[#This Row],[Klasifikacija]],Tabela_FAW_aktivne[Klasifikacija],0)),"NE")</f>
        <v>NE</v>
      </c>
    </row>
    <row r="548" spans="1:8" hidden="1" x14ac:dyDescent="0.25">
      <c r="A548" t="s">
        <v>1280</v>
      </c>
      <c r="B548" t="str">
        <f>INDEX(Tabela_seznam_klasifikacij[Naziv odpadka],MATCH(Tabela_kontrola_FAW_aktivne[[#This Row],[Klasifikacija]],Tabela_seznam_klasifikacij[Klasifikacijska številka],0))</f>
        <v>Ladijska (kalužna) olja iz drugega ladijskega prometa</v>
      </c>
      <c r="C548" t="str">
        <f>IFERROR(INDEX(Tabela_FAW[NAZIV2],MATCH(Tabela_kontrola_FAW_aktivne[[#This Row],[Klasifikacija]],Tabela_FAW[Klasifikacija],0)),"NE")</f>
        <v>Salonit</v>
      </c>
      <c r="D548" t="str">
        <f>LEFT(INDEX(Tabela_glavno[Dovoljen prevzem],MATCH(Tabela_kontrola_FAW_aktivne[[#This Row],[Klasifikacija]],Tabela_glavno[Klasifikacija],0)),2)</f>
        <v>DA</v>
      </c>
      <c r="E548" t="str">
        <f>INDEX(Tabela_glavno[Odstranjevanje],MATCH(Tabela_kontrola_FAW_aktivne[[#This Row],[Klasifikacija]],Tabela_glavno[Klasifikacija],0))</f>
        <v/>
      </c>
      <c r="F548" s="1" t="str">
        <f>_xlfn.TEXTJOIN(" - ",TRUE,INDEX(Tabela_glavno[Mešanica 19 02 04*],MATCH(Tabela_kontrola_FAW_aktivne[[#This Row],[Klasifikacija]],Tabela_glavno[Klasifikacija],0)),INDEX(Tabela_glavno[Izvoz 19 02 04*],MATCH(Tabela_kontrola_FAW_aktivne[[#This Row],[Klasifikacija]],Tabela_glavno[Klasifikacija],0)))</f>
        <v>NE</v>
      </c>
      <c r="G548" s="1" t="str">
        <f>INDEX(Tabela_glavno[Mešanica 19 02 08*],MATCH(Tabela_kontrola_FAW_aktivne[[#This Row],[Klasifikacija]],Tabela_glavno[Klasifikacija],0))</f>
        <v>NE</v>
      </c>
      <c r="H548" s="1" t="str">
        <f>IFERROR(INDEX(Tabela_FAW_aktivne[Klasifikacija],MATCH(Tabela_kontrola_FAW_aktivne[[#This Row],[Klasifikacija]],Tabela_FAW_aktivne[Klasifikacija],0)),"NE")</f>
        <v>NE</v>
      </c>
    </row>
    <row r="549" spans="1:8" hidden="1" x14ac:dyDescent="0.25">
      <c r="A549" t="s">
        <v>74</v>
      </c>
      <c r="B549" t="str">
        <f>INDEX(Tabela_seznam_klasifikacij[Naziv odpadka],MATCH(Tabela_kontrola_FAW_aktivne[[#This Row],[Klasifikacija]],Tabela_seznam_klasifikacij[Klasifikacijska številka],0))</f>
        <v>Trdne snovi iz naprav za ločevanje olja in vode</v>
      </c>
      <c r="C549" t="str">
        <f>IFERROR(INDEX(Tabela_FAW[NAZIV2],MATCH(Tabela_kontrola_FAW_aktivne[[#This Row],[Klasifikacija]],Tabela_FAW[Klasifikacija],0)),"NE")</f>
        <v>M1</v>
      </c>
      <c r="D549" t="str">
        <f>LEFT(INDEX(Tabela_glavno[Dovoljen prevzem],MATCH(Tabela_kontrola_FAW_aktivne[[#This Row],[Klasifikacija]],Tabela_glavno[Klasifikacija],0)),2)</f>
        <v>DA</v>
      </c>
      <c r="E549" t="str">
        <f>INDEX(Tabela_glavno[Odstranjevanje],MATCH(Tabela_kontrola_FAW_aktivne[[#This Row],[Klasifikacija]],Tabela_glavno[Klasifikacija],0))</f>
        <v/>
      </c>
      <c r="F549" s="1" t="str">
        <f>_xlfn.TEXTJOIN(" - ",TRUE,INDEX(Tabela_glavno[Mešanica 19 02 04*],MATCH(Tabela_kontrola_FAW_aktivne[[#This Row],[Klasifikacija]],Tabela_glavno[Klasifikacija],0)),INDEX(Tabela_glavno[Izvoz 19 02 04*],MATCH(Tabela_kontrola_FAW_aktivne[[#This Row],[Klasifikacija]],Tabela_glavno[Klasifikacija],0)))</f>
        <v>DA</v>
      </c>
      <c r="G549" s="1" t="str">
        <f>INDEX(Tabela_glavno[Mešanica 19 02 08*],MATCH(Tabela_kontrola_FAW_aktivne[[#This Row],[Klasifikacija]],Tabela_glavno[Klasifikacija],0))</f>
        <v>NE</v>
      </c>
      <c r="H549" s="1" t="str">
        <f>IFERROR(INDEX(Tabela_FAW_aktivne[Klasifikacija],MATCH(Tabela_kontrola_FAW_aktivne[[#This Row],[Klasifikacija]],Tabela_FAW_aktivne[Klasifikacija],0)),"NE")</f>
        <v>NE</v>
      </c>
    </row>
    <row r="550" spans="1:8" ht="30" customHeight="1" x14ac:dyDescent="0.25">
      <c r="A550" t="s">
        <v>75</v>
      </c>
      <c r="B550" t="str">
        <f>INDEX(Tabela_seznam_klasifikacij[Naziv odpadka],MATCH(Tabela_kontrola_FAW_aktivne[[#This Row],[Klasifikacija]],Tabela_seznam_klasifikacij[Klasifikacijska številka],0))</f>
        <v>Mulji iz naprav za ločevanje olja in vode</v>
      </c>
      <c r="C550" t="str">
        <f>IFERROR(INDEX(Tabela_FAW[NAZIV2],MATCH(Tabela_kontrola_FAW_aktivne[[#This Row],[Klasifikacija]],Tabela_FAW[Klasifikacija],0)),"NE")</f>
        <v>M1 NI ADR / Izvoz Avg</v>
      </c>
      <c r="D550" t="str">
        <f>LEFT(INDEX(Tabela_glavno[Dovoljen prevzem],MATCH(Tabela_kontrola_FAW_aktivne[[#This Row],[Klasifikacija]],Tabela_glavno[Klasifikacija],0)),2)</f>
        <v>DA</v>
      </c>
      <c r="E550" t="str">
        <f>INDEX(Tabela_glavno[Odstranjevanje],MATCH(Tabela_kontrola_FAW_aktivne[[#This Row],[Klasifikacija]],Tabela_glavno[Klasifikacija],0))</f>
        <v>Fisher</v>
      </c>
      <c r="F550"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550" s="1" t="str">
        <f>INDEX(Tabela_glavno[Mešanica 19 02 08*],MATCH(Tabela_kontrola_FAW_aktivne[[#This Row],[Klasifikacija]],Tabela_glavno[Klasifikacija],0))</f>
        <v>NE</v>
      </c>
      <c r="H550" s="1" t="str">
        <f>IFERROR(INDEX(Tabela_FAW_aktivne[Klasifikacija],MATCH(Tabela_kontrola_FAW_aktivne[[#This Row],[Klasifikacija]],Tabela_FAW_aktivne[Klasifikacija],0)),"NE")</f>
        <v>13 05 02*</v>
      </c>
    </row>
    <row r="551" spans="1:8" ht="30" customHeight="1" x14ac:dyDescent="0.25">
      <c r="A551" t="s">
        <v>76</v>
      </c>
      <c r="B551" t="str">
        <f>INDEX(Tabela_seznam_klasifikacij[Naziv odpadka],MATCH(Tabela_kontrola_FAW_aktivne[[#This Row],[Klasifikacija]],Tabela_seznam_klasifikacij[Klasifikacijska številka],0))</f>
        <v>Mulji iz lovilcev olj</v>
      </c>
      <c r="C551" t="str">
        <f>IFERROR(INDEX(Tabela_FAW[NAZIV2],MATCH(Tabela_kontrola_FAW_aktivne[[#This Row],[Klasifikacija]],Tabela_FAW[Klasifikacija],0)),"NE")</f>
        <v>M1 NI ADR / Izvoz</v>
      </c>
      <c r="D551" t="str">
        <f>LEFT(INDEX(Tabela_glavno[Dovoljen prevzem],MATCH(Tabela_kontrola_FAW_aktivne[[#This Row],[Klasifikacija]],Tabela_glavno[Klasifikacija],0)),2)</f>
        <v>DA</v>
      </c>
      <c r="E551" t="str">
        <f>INDEX(Tabela_glavno[Odstranjevanje],MATCH(Tabela_kontrola_FAW_aktivne[[#This Row],[Klasifikacija]],Tabela_glavno[Klasifikacija],0))</f>
        <v/>
      </c>
      <c r="F551"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551" s="1" t="str">
        <f>INDEX(Tabela_glavno[Mešanica 19 02 08*],MATCH(Tabela_kontrola_FAW_aktivne[[#This Row],[Klasifikacija]],Tabela_glavno[Klasifikacija],0))</f>
        <v>NE</v>
      </c>
      <c r="H551" s="1" t="str">
        <f>IFERROR(INDEX(Tabela_FAW_aktivne[Klasifikacija],MATCH(Tabela_kontrola_FAW_aktivne[[#This Row],[Klasifikacija]],Tabela_FAW_aktivne[Klasifikacija],0)),"NE")</f>
        <v>13 05 03*</v>
      </c>
    </row>
    <row r="552" spans="1:8" hidden="1" x14ac:dyDescent="0.25">
      <c r="A552" t="s">
        <v>1281</v>
      </c>
      <c r="B552" t="str">
        <f>INDEX(Tabela_seznam_klasifikacij[Naziv odpadka],MATCH(Tabela_kontrola_FAW_aktivne[[#This Row],[Klasifikacija]],Tabela_seznam_klasifikacij[Klasifikacijska številka],0))</f>
        <v>Olje iz naprav za ločevanje olja in vode</v>
      </c>
      <c r="C552">
        <f>IFERROR(INDEX(Tabela_FAW[NAZIV2],MATCH(Tabela_kontrola_FAW_aktivne[[#This Row],[Klasifikacija]],Tabela_FAW[Klasifikacija],0)),"NE")</f>
        <v>0</v>
      </c>
      <c r="D552" t="str">
        <f>LEFT(INDEX(Tabela_glavno[Dovoljen prevzem],MATCH(Tabela_kontrola_FAW_aktivne[[#This Row],[Klasifikacija]],Tabela_glavno[Klasifikacija],0)),2)</f>
        <v>DA</v>
      </c>
      <c r="E552" t="str">
        <f>INDEX(Tabela_glavno[Odstranjevanje],MATCH(Tabela_kontrola_FAW_aktivne[[#This Row],[Klasifikacija]],Tabela_glavno[Klasifikacija],0))</f>
        <v/>
      </c>
      <c r="F552" s="1" t="str">
        <f>_xlfn.TEXTJOIN(" - ",TRUE,INDEX(Tabela_glavno[Mešanica 19 02 04*],MATCH(Tabela_kontrola_FAW_aktivne[[#This Row],[Klasifikacija]],Tabela_glavno[Klasifikacija],0)),INDEX(Tabela_glavno[Izvoz 19 02 04*],MATCH(Tabela_kontrola_FAW_aktivne[[#This Row],[Klasifikacija]],Tabela_glavno[Klasifikacija],0)))</f>
        <v>NE</v>
      </c>
      <c r="G552" s="1" t="str">
        <f>INDEX(Tabela_glavno[Mešanica 19 02 08*],MATCH(Tabela_kontrola_FAW_aktivne[[#This Row],[Klasifikacija]],Tabela_glavno[Klasifikacija],0))</f>
        <v>NE</v>
      </c>
      <c r="H552" s="1" t="str">
        <f>IFERROR(INDEX(Tabela_FAW_aktivne[Klasifikacija],MATCH(Tabela_kontrola_FAW_aktivne[[#This Row],[Klasifikacija]],Tabela_FAW_aktivne[Klasifikacija],0)),"NE")</f>
        <v>NE</v>
      </c>
    </row>
    <row r="553" spans="1:8" ht="30" customHeight="1" x14ac:dyDescent="0.25">
      <c r="A553" t="s">
        <v>1282</v>
      </c>
      <c r="B553" t="str">
        <f>INDEX(Tabela_seznam_klasifikacij[Naziv odpadka],MATCH(Tabela_kontrola_FAW_aktivne[[#This Row],[Klasifikacija]],Tabela_seznam_klasifikacij[Klasifikacijska številka],0))</f>
        <v>Z oljem onesnažena voda iz naprav za ločevanje olja in vode</v>
      </c>
      <c r="C553" t="str">
        <f>IFERROR(INDEX(Tabela_FAW[NAZIV2],MATCH(Tabela_kontrola_FAW_aktivne[[#This Row],[Klasifikacija]],Tabela_FAW[Klasifikacija],0)),"NE")</f>
        <v>NI ADR / ČN Domžale</v>
      </c>
      <c r="D553" t="str">
        <f>LEFT(INDEX(Tabela_glavno[Dovoljen prevzem],MATCH(Tabela_kontrola_FAW_aktivne[[#This Row],[Klasifikacija]],Tabela_glavno[Klasifikacija],0)),2)</f>
        <v>DA</v>
      </c>
      <c r="E553" t="str">
        <f>INDEX(Tabela_glavno[Odstranjevanje],MATCH(Tabela_kontrola_FAW_aktivne[[#This Row],[Klasifikacija]],Tabela_glavno[Klasifikacija],0))</f>
        <v>Kemis, CČN</v>
      </c>
      <c r="F553" s="1" t="str">
        <f>_xlfn.TEXTJOIN(" - ",TRUE,INDEX(Tabela_glavno[Mešanica 19 02 04*],MATCH(Tabela_kontrola_FAW_aktivne[[#This Row],[Klasifikacija]],Tabela_glavno[Klasifikacija],0)),INDEX(Tabela_glavno[Izvoz 19 02 04*],MATCH(Tabela_kontrola_FAW_aktivne[[#This Row],[Klasifikacija]],Tabela_glavno[Klasifikacija],0)))</f>
        <v>NE</v>
      </c>
      <c r="G553" s="1" t="str">
        <f>INDEX(Tabela_glavno[Mešanica 19 02 08*],MATCH(Tabela_kontrola_FAW_aktivne[[#This Row],[Klasifikacija]],Tabela_glavno[Klasifikacija],0))</f>
        <v>NE</v>
      </c>
      <c r="H553" s="1" t="str">
        <f>IFERROR(INDEX(Tabela_FAW_aktivne[Klasifikacija],MATCH(Tabela_kontrola_FAW_aktivne[[#This Row],[Klasifikacija]],Tabela_FAW_aktivne[Klasifikacija],0)),"NE")</f>
        <v>13 05 07*</v>
      </c>
    </row>
    <row r="554" spans="1:8" hidden="1" x14ac:dyDescent="0.25">
      <c r="A554" t="s">
        <v>77</v>
      </c>
      <c r="B554" t="str">
        <f>INDEX(Tabela_seznam_klasifikacij[Naziv odpadka],MATCH(Tabela_kontrola_FAW_aktivne[[#This Row],[Klasifikacija]],Tabela_seznam_klasifikacij[Klasifikacijska številka],0))</f>
        <v>Mešanica odpadkov iz peščenih komor in naprav za ločevanje olja in vode</v>
      </c>
      <c r="C554">
        <f>IFERROR(INDEX(Tabela_FAW[NAZIV2],MATCH(Tabela_kontrola_FAW_aktivne[[#This Row],[Klasifikacija]],Tabela_FAW[Klasifikacija],0)),"NE")</f>
        <v>0</v>
      </c>
      <c r="D554" t="str">
        <f>LEFT(INDEX(Tabela_glavno[Dovoljen prevzem],MATCH(Tabela_kontrola_FAW_aktivne[[#This Row],[Klasifikacija]],Tabela_glavno[Klasifikacija],0)),2)</f>
        <v>DA</v>
      </c>
      <c r="E554" t="str">
        <f>INDEX(Tabela_glavno[Odstranjevanje],MATCH(Tabela_kontrola_FAW_aktivne[[#This Row],[Klasifikacija]],Tabela_glavno[Klasifikacija],0))</f>
        <v/>
      </c>
      <c r="F554" s="1" t="str">
        <f>_xlfn.TEXTJOIN(" - ",TRUE,INDEX(Tabela_glavno[Mešanica 19 02 04*],MATCH(Tabela_kontrola_FAW_aktivne[[#This Row],[Klasifikacija]],Tabela_glavno[Klasifikacija],0)),INDEX(Tabela_glavno[Izvoz 19 02 04*],MATCH(Tabela_kontrola_FAW_aktivne[[#This Row],[Klasifikacija]],Tabela_glavno[Klasifikacija],0)))</f>
        <v>DA</v>
      </c>
      <c r="G554" s="1" t="str">
        <f>INDEX(Tabela_glavno[Mešanica 19 02 08*],MATCH(Tabela_kontrola_FAW_aktivne[[#This Row],[Klasifikacija]],Tabela_glavno[Klasifikacija],0))</f>
        <v>NE</v>
      </c>
      <c r="H554" s="1" t="str">
        <f>IFERROR(INDEX(Tabela_FAW_aktivne[Klasifikacija],MATCH(Tabela_kontrola_FAW_aktivne[[#This Row],[Klasifikacija]],Tabela_FAW_aktivne[Klasifikacija],0)),"NE")</f>
        <v>NE</v>
      </c>
    </row>
    <row r="555" spans="1:8" ht="30" customHeight="1" x14ac:dyDescent="0.25">
      <c r="A555" t="s">
        <v>162</v>
      </c>
      <c r="B555" t="str">
        <f>INDEX(Tabela_seznam_klasifikacij[Naziv odpadka],MATCH(Tabela_kontrola_FAW_aktivne[[#This Row],[Klasifikacija]],Tabela_seznam_klasifikacij[Klasifikacijska številka],0))</f>
        <v>Kurilno olje in dizel</v>
      </c>
      <c r="C555" t="str">
        <f>IFERROR(INDEX(Tabela_FAW[NAZIV2],MATCH(Tabela_kontrola_FAW_aktivne[[#This Row],[Klasifikacija]],Tabela_FAW[Klasifikacija],0)),"NE")</f>
        <v>M2 ADR: UN 1993, r.3 /Kemis</v>
      </c>
      <c r="D555" t="str">
        <f>LEFT(INDEX(Tabela_glavno[Dovoljen prevzem],MATCH(Tabela_kontrola_FAW_aktivne[[#This Row],[Klasifikacija]],Tabela_glavno[Klasifikacija],0)),2)</f>
        <v>DA</v>
      </c>
      <c r="E555" t="str">
        <f>INDEX(Tabela_glavno[Odstranjevanje],MATCH(Tabela_kontrola_FAW_aktivne[[#This Row],[Klasifikacija]],Tabela_glavno[Klasifikacija],0))</f>
        <v>Kemis</v>
      </c>
      <c r="F555" s="1" t="str">
        <f>_xlfn.TEXTJOIN(" - ",TRUE,INDEX(Tabela_glavno[Mešanica 19 02 04*],MATCH(Tabela_kontrola_FAW_aktivne[[#This Row],[Klasifikacija]],Tabela_glavno[Klasifikacija],0)),INDEX(Tabela_glavno[Izvoz 19 02 04*],MATCH(Tabela_kontrola_FAW_aktivne[[#This Row],[Klasifikacija]],Tabela_glavno[Klasifikacija],0)))</f>
        <v>NE</v>
      </c>
      <c r="G555" s="1" t="str">
        <f>INDEX(Tabela_glavno[Mešanica 19 02 08*],MATCH(Tabela_kontrola_FAW_aktivne[[#This Row],[Klasifikacija]],Tabela_glavno[Klasifikacija],0))</f>
        <v>DA</v>
      </c>
      <c r="H555" s="1" t="str">
        <f>IFERROR(INDEX(Tabela_FAW_aktivne[Klasifikacija],MATCH(Tabela_kontrola_FAW_aktivne[[#This Row],[Klasifikacija]],Tabela_FAW_aktivne[Klasifikacija],0)),"NE")</f>
        <v>13 07 01*</v>
      </c>
    </row>
    <row r="556" spans="1:8" ht="30" customHeight="1" x14ac:dyDescent="0.25">
      <c r="A556" t="s">
        <v>163</v>
      </c>
      <c r="B556" t="str">
        <f>INDEX(Tabela_seznam_klasifikacij[Naziv odpadka],MATCH(Tabela_kontrola_FAW_aktivne[[#This Row],[Klasifikacija]],Tabela_seznam_klasifikacij[Klasifikacijska številka],0))</f>
        <v>Bencin</v>
      </c>
      <c r="C556" t="str">
        <f>IFERROR(INDEX(Tabela_FAW[NAZIV2],MATCH(Tabela_kontrola_FAW_aktivne[[#This Row],[Klasifikacija]],Tabela_FAW[Klasifikacija],0)),"NE")</f>
        <v>M2 ADR: UN 1203, r.3/ Kemis</v>
      </c>
      <c r="D556" t="str">
        <f>LEFT(INDEX(Tabela_glavno[Dovoljen prevzem],MATCH(Tabela_kontrola_FAW_aktivne[[#This Row],[Klasifikacija]],Tabela_glavno[Klasifikacija],0)),2)</f>
        <v>DA</v>
      </c>
      <c r="E556" t="str">
        <f>INDEX(Tabela_glavno[Odstranjevanje],MATCH(Tabela_kontrola_FAW_aktivne[[#This Row],[Klasifikacija]],Tabela_glavno[Klasifikacija],0))</f>
        <v>Kemis</v>
      </c>
      <c r="F556" s="1" t="str">
        <f>_xlfn.TEXTJOIN(" - ",TRUE,INDEX(Tabela_glavno[Mešanica 19 02 04*],MATCH(Tabela_kontrola_FAW_aktivne[[#This Row],[Klasifikacija]],Tabela_glavno[Klasifikacija],0)),INDEX(Tabela_glavno[Izvoz 19 02 04*],MATCH(Tabela_kontrola_FAW_aktivne[[#This Row],[Klasifikacija]],Tabela_glavno[Klasifikacija],0)))</f>
        <v>NE</v>
      </c>
      <c r="G556" s="1" t="str">
        <f>INDEX(Tabela_glavno[Mešanica 19 02 08*],MATCH(Tabela_kontrola_FAW_aktivne[[#This Row],[Klasifikacija]],Tabela_glavno[Klasifikacija],0))</f>
        <v>DA</v>
      </c>
      <c r="H556" s="1" t="str">
        <f>IFERROR(INDEX(Tabela_FAW_aktivne[Klasifikacija],MATCH(Tabela_kontrola_FAW_aktivne[[#This Row],[Klasifikacija]],Tabela_FAW_aktivne[Klasifikacija],0)),"NE")</f>
        <v>13 07 02*</v>
      </c>
    </row>
    <row r="557" spans="1:8" ht="30" customHeight="1" x14ac:dyDescent="0.25">
      <c r="A557" t="s">
        <v>164</v>
      </c>
      <c r="B557" t="str">
        <f>INDEX(Tabela_seznam_klasifikacij[Naziv odpadka],MATCH(Tabela_kontrola_FAW_aktivne[[#This Row],[Klasifikacija]],Tabela_seznam_klasifikacij[Klasifikacijska številka],0))</f>
        <v>Druga goriva, tudi mešanice</v>
      </c>
      <c r="C557" t="str">
        <f>IFERROR(INDEX(Tabela_FAW[NAZIV2],MATCH(Tabela_kontrola_FAW_aktivne[[#This Row],[Klasifikacija]],Tabela_FAW[Klasifikacija],0)),"NE")</f>
        <v>M2 ADR: UN 1268, r.3 / Kemis</v>
      </c>
      <c r="D557" t="str">
        <f>LEFT(INDEX(Tabela_glavno[Dovoljen prevzem],MATCH(Tabela_kontrola_FAW_aktivne[[#This Row],[Klasifikacija]],Tabela_glavno[Klasifikacija],0)),2)</f>
        <v>DA</v>
      </c>
      <c r="E557" t="str">
        <f>INDEX(Tabela_glavno[Odstranjevanje],MATCH(Tabela_kontrola_FAW_aktivne[[#This Row],[Klasifikacija]],Tabela_glavno[Klasifikacija],0))</f>
        <v>Kemis</v>
      </c>
      <c r="F557" s="1" t="str">
        <f>_xlfn.TEXTJOIN(" - ",TRUE,INDEX(Tabela_glavno[Mešanica 19 02 04*],MATCH(Tabela_kontrola_FAW_aktivne[[#This Row],[Klasifikacija]],Tabela_glavno[Klasifikacija],0)),INDEX(Tabela_glavno[Izvoz 19 02 04*],MATCH(Tabela_kontrola_FAW_aktivne[[#This Row],[Klasifikacija]],Tabela_glavno[Klasifikacija],0)))</f>
        <v>NE</v>
      </c>
      <c r="G557" s="1" t="str">
        <f>INDEX(Tabela_glavno[Mešanica 19 02 08*],MATCH(Tabela_kontrola_FAW_aktivne[[#This Row],[Klasifikacija]],Tabela_glavno[Klasifikacija],0))</f>
        <v>DA</v>
      </c>
      <c r="H557" s="1" t="str">
        <f>IFERROR(INDEX(Tabela_FAW_aktivne[Klasifikacija],MATCH(Tabela_kontrola_FAW_aktivne[[#This Row],[Klasifikacija]],Tabela_FAW_aktivne[Klasifikacija],0)),"NE")</f>
        <v>13 07 03*</v>
      </c>
    </row>
    <row r="558" spans="1:8" hidden="1" x14ac:dyDescent="0.25">
      <c r="A558" t="s">
        <v>78</v>
      </c>
      <c r="B558" t="str">
        <f>INDEX(Tabela_seznam_klasifikacij[Naziv odpadka],MATCH(Tabela_kontrola_FAW_aktivne[[#This Row],[Klasifikacija]],Tabela_seznam_klasifikacij[Klasifikacijska številka],0))</f>
        <v>Mulji ali emulzije iz razsoljevanja</v>
      </c>
      <c r="C558" t="str">
        <f>IFERROR(INDEX(Tabela_FAW[NAZIV2],MATCH(Tabela_kontrola_FAW_aktivne[[#This Row],[Klasifikacija]],Tabela_FAW[Klasifikacija],0)),"NE")</f>
        <v>NE</v>
      </c>
      <c r="D558" t="str">
        <f>LEFT(INDEX(Tabela_glavno[Dovoljen prevzem],MATCH(Tabela_kontrola_FAW_aktivne[[#This Row],[Klasifikacija]],Tabela_glavno[Klasifikacija],0)),2)</f>
        <v>DA</v>
      </c>
      <c r="E558" t="str">
        <f>INDEX(Tabela_glavno[Odstranjevanje],MATCH(Tabela_kontrola_FAW_aktivne[[#This Row],[Klasifikacija]],Tabela_glavno[Klasifikacija],0))</f>
        <v/>
      </c>
      <c r="F558" s="1" t="str">
        <f>_xlfn.TEXTJOIN(" - ",TRUE,INDEX(Tabela_glavno[Mešanica 19 02 04*],MATCH(Tabela_kontrola_FAW_aktivne[[#This Row],[Klasifikacija]],Tabela_glavno[Klasifikacija],0)),INDEX(Tabela_glavno[Izvoz 19 02 04*],MATCH(Tabela_kontrola_FAW_aktivne[[#This Row],[Klasifikacija]],Tabela_glavno[Klasifikacija],0)))</f>
        <v>DA</v>
      </c>
      <c r="G558" s="1" t="str">
        <f>INDEX(Tabela_glavno[Mešanica 19 02 08*],MATCH(Tabela_kontrola_FAW_aktivne[[#This Row],[Klasifikacija]],Tabela_glavno[Klasifikacija],0))</f>
        <v>NE</v>
      </c>
      <c r="H558" s="1" t="str">
        <f>IFERROR(INDEX(Tabela_FAW_aktivne[Klasifikacija],MATCH(Tabela_kontrola_FAW_aktivne[[#This Row],[Klasifikacija]],Tabela_FAW_aktivne[Klasifikacija],0)),"NE")</f>
        <v>NE</v>
      </c>
    </row>
    <row r="559" spans="1:8" hidden="1" x14ac:dyDescent="0.25">
      <c r="A559" t="s">
        <v>1283</v>
      </c>
      <c r="B559" t="str">
        <f>INDEX(Tabela_seznam_klasifikacij[Naziv odpadka],MATCH(Tabela_kontrola_FAW_aktivne[[#This Row],[Klasifikacija]],Tabela_seznam_klasifikacij[Klasifikacijska številka],0))</f>
        <v>Druge emulzije</v>
      </c>
      <c r="C559" t="str">
        <f>IFERROR(INDEX(Tabela_FAW[NAZIV2],MATCH(Tabela_kontrola_FAW_aktivne[[#This Row],[Klasifikacija]],Tabela_FAW[Klasifikacija],0)),"NE")</f>
        <v>NI ADR / Salonit</v>
      </c>
      <c r="D559" t="str">
        <f>LEFT(INDEX(Tabela_glavno[Dovoljen prevzem],MATCH(Tabela_kontrola_FAW_aktivne[[#This Row],[Klasifikacija]],Tabela_glavno[Klasifikacija],0)),2)</f>
        <v>DA</v>
      </c>
      <c r="E559" t="str">
        <f>INDEX(Tabela_glavno[Odstranjevanje],MATCH(Tabela_kontrola_FAW_aktivne[[#This Row],[Klasifikacija]],Tabela_glavno[Klasifikacija],0))</f>
        <v/>
      </c>
      <c r="F559" s="1" t="str">
        <f>_xlfn.TEXTJOIN(" - ",TRUE,INDEX(Tabela_glavno[Mešanica 19 02 04*],MATCH(Tabela_kontrola_FAW_aktivne[[#This Row],[Klasifikacija]],Tabela_glavno[Klasifikacija],0)),INDEX(Tabela_glavno[Izvoz 19 02 04*],MATCH(Tabela_kontrola_FAW_aktivne[[#This Row],[Klasifikacija]],Tabela_glavno[Klasifikacija],0)))</f>
        <v>NE</v>
      </c>
      <c r="G559" s="1" t="str">
        <f>INDEX(Tabela_glavno[Mešanica 19 02 08*],MATCH(Tabela_kontrola_FAW_aktivne[[#This Row],[Klasifikacija]],Tabela_glavno[Klasifikacija],0))</f>
        <v>NE</v>
      </c>
      <c r="H559" s="1" t="str">
        <f>IFERROR(INDEX(Tabela_FAW_aktivne[Klasifikacija],MATCH(Tabela_kontrola_FAW_aktivne[[#This Row],[Klasifikacija]],Tabela_FAW_aktivne[Klasifikacija],0)),"NE")</f>
        <v>NE</v>
      </c>
    </row>
    <row r="560" spans="1:8" hidden="1" x14ac:dyDescent="0.25">
      <c r="A560" t="s">
        <v>1284</v>
      </c>
      <c r="B560" t="str">
        <f>INDEX(Tabela_seznam_klasifikacij[Naziv odpadka],MATCH(Tabela_kontrola_FAW_aktivne[[#This Row],[Klasifikacija]],Tabela_seznam_klasifikacij[Klasifikacijska številka],0))</f>
        <v>Drugi tovrstni odpadki</v>
      </c>
      <c r="C560" t="str">
        <f>IFERROR(INDEX(Tabela_FAW[NAZIV2],MATCH(Tabela_kontrola_FAW_aktivne[[#This Row],[Klasifikacija]],Tabela_FAW[Klasifikacija],0)),"NE")</f>
        <v>NI ADR / ???</v>
      </c>
      <c r="D560" t="str">
        <f>LEFT(INDEX(Tabela_glavno[Dovoljen prevzem],MATCH(Tabela_kontrola_FAW_aktivne[[#This Row],[Klasifikacija]],Tabela_glavno[Klasifikacija],0)),2)</f>
        <v>DA</v>
      </c>
      <c r="E560" t="str">
        <f>INDEX(Tabela_glavno[Odstranjevanje],MATCH(Tabela_kontrola_FAW_aktivne[[#This Row],[Klasifikacija]],Tabela_glavno[Klasifikacija],0))</f>
        <v/>
      </c>
      <c r="F560" s="1" t="str">
        <f>_xlfn.TEXTJOIN(" - ",TRUE,INDEX(Tabela_glavno[Mešanica 19 02 04*],MATCH(Tabela_kontrola_FAW_aktivne[[#This Row],[Klasifikacija]],Tabela_glavno[Klasifikacija],0)),INDEX(Tabela_glavno[Izvoz 19 02 04*],MATCH(Tabela_kontrola_FAW_aktivne[[#This Row],[Klasifikacija]],Tabela_glavno[Klasifikacija],0)))</f>
        <v>NE</v>
      </c>
      <c r="G560" s="1" t="str">
        <f>INDEX(Tabela_glavno[Mešanica 19 02 08*],MATCH(Tabela_kontrola_FAW_aktivne[[#This Row],[Klasifikacija]],Tabela_glavno[Klasifikacija],0))</f>
        <v>NE</v>
      </c>
      <c r="H560" s="1" t="str">
        <f>IFERROR(INDEX(Tabela_FAW_aktivne[Klasifikacija],MATCH(Tabela_kontrola_FAW_aktivne[[#This Row],[Klasifikacija]],Tabela_FAW_aktivne[Klasifikacija],0)),"NE")</f>
        <v>NE</v>
      </c>
    </row>
    <row r="561" spans="1:8" hidden="1" x14ac:dyDescent="0.25">
      <c r="A561" t="s">
        <v>165</v>
      </c>
      <c r="B561" t="str">
        <f>INDEX(Tabela_seznam_klasifikacij[Naziv odpadka],MATCH(Tabela_kontrola_FAW_aktivne[[#This Row],[Klasifikacija]],Tabela_seznam_klasifikacij[Klasifikacijska številka],0))</f>
        <v>Klorofluoroogljiki, HCFC, HFC</v>
      </c>
      <c r="C561" t="str">
        <f>IFERROR(INDEX(Tabela_FAW[NAZIV2],MATCH(Tabela_kontrola_FAW_aktivne[[#This Row],[Klasifikacija]],Tabela_FAW[Klasifikacija],0)),"NE")</f>
        <v>M2</v>
      </c>
      <c r="D561" t="str">
        <f>LEFT(INDEX(Tabela_glavno[Dovoljen prevzem],MATCH(Tabela_kontrola_FAW_aktivne[[#This Row],[Klasifikacija]],Tabela_glavno[Klasifikacija],0)),2)</f>
        <v>DA</v>
      </c>
      <c r="E561" t="str">
        <f>INDEX(Tabela_glavno[Odstranjevanje],MATCH(Tabela_kontrola_FAW_aktivne[[#This Row],[Klasifikacija]],Tabela_glavno[Klasifikacija],0))</f>
        <v/>
      </c>
      <c r="F561" s="1" t="str">
        <f>_xlfn.TEXTJOIN(" - ",TRUE,INDEX(Tabela_glavno[Mešanica 19 02 04*],MATCH(Tabela_kontrola_FAW_aktivne[[#This Row],[Klasifikacija]],Tabela_glavno[Klasifikacija],0)),INDEX(Tabela_glavno[Izvoz 19 02 04*],MATCH(Tabela_kontrola_FAW_aktivne[[#This Row],[Klasifikacija]],Tabela_glavno[Klasifikacija],0)))</f>
        <v>NE</v>
      </c>
      <c r="G561" s="1" t="str">
        <f>INDEX(Tabela_glavno[Mešanica 19 02 08*],MATCH(Tabela_kontrola_FAW_aktivne[[#This Row],[Klasifikacija]],Tabela_glavno[Klasifikacija],0))</f>
        <v>DA</v>
      </c>
      <c r="H561" s="1" t="str">
        <f>IFERROR(INDEX(Tabela_FAW_aktivne[Klasifikacija],MATCH(Tabela_kontrola_FAW_aktivne[[#This Row],[Klasifikacija]],Tabela_FAW_aktivne[Klasifikacija],0)),"NE")</f>
        <v>NE</v>
      </c>
    </row>
    <row r="562" spans="1:8" hidden="1" x14ac:dyDescent="0.25">
      <c r="A562" t="s">
        <v>178</v>
      </c>
      <c r="B562" t="str">
        <f>INDEX(Tabela_seznam_klasifikacij[Naziv odpadka],MATCH(Tabela_kontrola_FAW_aktivne[[#This Row],[Klasifikacija]],Tabela_seznam_klasifikacij[Klasifikacijska številka],0))</f>
        <v>Druga halogenirana topila in mešanice topil</v>
      </c>
      <c r="C562" t="str">
        <f>IFERROR(INDEX(Tabela_FAW[NAZIV2],MATCH(Tabela_kontrola_FAW_aktivne[[#This Row],[Klasifikacija]],Tabela_FAW[Klasifikacija],0)),"NE")</f>
        <v>M2 ADR: DA UN 1993, r.3/Kemis</v>
      </c>
      <c r="D562" t="str">
        <f>LEFT(INDEX(Tabela_glavno[Dovoljen prevzem],MATCH(Tabela_kontrola_FAW_aktivne[[#This Row],[Klasifikacija]],Tabela_glavno[Klasifikacija],0)),2)</f>
        <v>DA</v>
      </c>
      <c r="E562" t="str">
        <f>INDEX(Tabela_glavno[Odstranjevanje],MATCH(Tabela_kontrola_FAW_aktivne[[#This Row],[Klasifikacija]],Tabela_glavno[Klasifikacija],0))</f>
        <v/>
      </c>
      <c r="F562" s="1" t="str">
        <f>_xlfn.TEXTJOIN(" - ",TRUE,INDEX(Tabela_glavno[Mešanica 19 02 04*],MATCH(Tabela_kontrola_FAW_aktivne[[#This Row],[Klasifikacija]],Tabela_glavno[Klasifikacija],0)),INDEX(Tabela_glavno[Izvoz 19 02 04*],MATCH(Tabela_kontrola_FAW_aktivne[[#This Row],[Klasifikacija]],Tabela_glavno[Klasifikacija],0)))</f>
        <v>NE</v>
      </c>
      <c r="G562" s="1" t="str">
        <f>INDEX(Tabela_glavno[Mešanica 19 02 08*],MATCH(Tabela_kontrola_FAW_aktivne[[#This Row],[Klasifikacija]],Tabela_glavno[Klasifikacija],0))</f>
        <v>DA</v>
      </c>
      <c r="H562" s="1" t="str">
        <f>IFERROR(INDEX(Tabela_FAW_aktivne[Klasifikacija],MATCH(Tabela_kontrola_FAW_aktivne[[#This Row],[Klasifikacija]],Tabela_FAW_aktivne[Klasifikacija],0)),"NE")</f>
        <v>NE</v>
      </c>
    </row>
    <row r="563" spans="1:8" ht="30" customHeight="1" x14ac:dyDescent="0.25">
      <c r="A563" t="s">
        <v>166</v>
      </c>
      <c r="B563" t="str">
        <f>INDEX(Tabela_seznam_klasifikacij[Naziv odpadka],MATCH(Tabela_kontrola_FAW_aktivne[[#This Row],[Klasifikacija]],Tabela_seznam_klasifikacij[Klasifikacijska številka],0))</f>
        <v>Druga topila in mešanice topil</v>
      </c>
      <c r="C563" t="str">
        <f>IFERROR(INDEX(Tabela_FAW[NAZIV2],MATCH(Tabela_kontrola_FAW_aktivne[[#This Row],[Klasifikacija]],Tabela_FAW[Klasifikacija],0)),"NE")</f>
        <v>M2 ADR: DA UN 1993, r.3/Kemis, Pinus</v>
      </c>
      <c r="D563" t="str">
        <f>LEFT(INDEX(Tabela_glavno[Dovoljen prevzem],MATCH(Tabela_kontrola_FAW_aktivne[[#This Row],[Klasifikacija]],Tabela_glavno[Klasifikacija],0)),2)</f>
        <v>DA</v>
      </c>
      <c r="E563" t="str">
        <f>INDEX(Tabela_glavno[Odstranjevanje],MATCH(Tabela_kontrola_FAW_aktivne[[#This Row],[Klasifikacija]],Tabela_glavno[Klasifikacija],0))</f>
        <v>Kemis</v>
      </c>
      <c r="F563" s="1" t="str">
        <f>_xlfn.TEXTJOIN(" - ",TRUE,INDEX(Tabela_glavno[Mešanica 19 02 04*],MATCH(Tabela_kontrola_FAW_aktivne[[#This Row],[Klasifikacija]],Tabela_glavno[Klasifikacija],0)),INDEX(Tabela_glavno[Izvoz 19 02 04*],MATCH(Tabela_kontrola_FAW_aktivne[[#This Row],[Klasifikacija]],Tabela_glavno[Klasifikacija],0)))</f>
        <v>NE</v>
      </c>
      <c r="G563" s="1" t="str">
        <f>INDEX(Tabela_glavno[Mešanica 19 02 08*],MATCH(Tabela_kontrola_FAW_aktivne[[#This Row],[Klasifikacija]],Tabela_glavno[Klasifikacija],0))</f>
        <v>DA</v>
      </c>
      <c r="H563" s="1" t="str">
        <f>IFERROR(INDEX(Tabela_FAW_aktivne[Klasifikacija],MATCH(Tabela_kontrola_FAW_aktivne[[#This Row],[Klasifikacija]],Tabela_FAW_aktivne[Klasifikacija],0)),"NE")</f>
        <v>14 06 03*</v>
      </c>
    </row>
    <row r="564" spans="1:8" ht="30" customHeight="1" x14ac:dyDescent="0.25">
      <c r="A564" t="s">
        <v>79</v>
      </c>
      <c r="B564" t="str">
        <f>INDEX(Tabela_seznam_klasifikacij[Naziv odpadka],MATCH(Tabela_kontrola_FAW_aktivne[[#This Row],[Klasifikacija]],Tabela_seznam_klasifikacij[Klasifikacijska številka],0))</f>
        <v>Mulji ali trdni odpadki, ki vsebujejo halogenirana topila</v>
      </c>
      <c r="C564" t="str">
        <f>IFERROR(INDEX(Tabela_FAW[NAZIV2],MATCH(Tabela_kontrola_FAW_aktivne[[#This Row],[Klasifikacija]],Tabela_FAW[Klasifikacija],0)),"NE")</f>
        <v>M1 ADR: DA sproti pred prevzemom/Kemis</v>
      </c>
      <c r="D564" t="str">
        <f>LEFT(INDEX(Tabela_glavno[Dovoljen prevzem],MATCH(Tabela_kontrola_FAW_aktivne[[#This Row],[Klasifikacija]],Tabela_glavno[Klasifikacija],0)),2)</f>
        <v>DA</v>
      </c>
      <c r="E564" t="str">
        <f>INDEX(Tabela_glavno[Odstranjevanje],MATCH(Tabela_kontrola_FAW_aktivne[[#This Row],[Klasifikacija]],Tabela_glavno[Klasifikacija],0))</f>
        <v/>
      </c>
      <c r="F564" s="1" t="str">
        <f>_xlfn.TEXTJOIN(" - ",TRUE,INDEX(Tabela_glavno[Mešanica 19 02 04*],MATCH(Tabela_kontrola_FAW_aktivne[[#This Row],[Klasifikacija]],Tabela_glavno[Klasifikacija],0)),INDEX(Tabela_glavno[Izvoz 19 02 04*],MATCH(Tabela_kontrola_FAW_aktivne[[#This Row],[Klasifikacija]],Tabela_glavno[Klasifikacija],0)))</f>
        <v>DA - AVG</v>
      </c>
      <c r="G564" s="1" t="str">
        <f>INDEX(Tabela_glavno[Mešanica 19 02 08*],MATCH(Tabela_kontrola_FAW_aktivne[[#This Row],[Klasifikacija]],Tabela_glavno[Klasifikacija],0))</f>
        <v>NE</v>
      </c>
      <c r="H564" s="1" t="str">
        <f>IFERROR(INDEX(Tabela_FAW_aktivne[Klasifikacija],MATCH(Tabela_kontrola_FAW_aktivne[[#This Row],[Klasifikacija]],Tabela_FAW_aktivne[Klasifikacija],0)),"NE")</f>
        <v>14 06 04*</v>
      </c>
    </row>
    <row r="565" spans="1:8" ht="30" customHeight="1" x14ac:dyDescent="0.25">
      <c r="A565" t="s">
        <v>80</v>
      </c>
      <c r="B565" t="str">
        <f>INDEX(Tabela_seznam_klasifikacij[Naziv odpadka],MATCH(Tabela_kontrola_FAW_aktivne[[#This Row],[Klasifikacija]],Tabela_seznam_klasifikacij[Klasifikacijska številka],0))</f>
        <v>Mulji ali trdni odpadki, ki vsebujejo druga topila</v>
      </c>
      <c r="C565" t="str">
        <f>IFERROR(INDEX(Tabela_FAW[NAZIV2],MATCH(Tabela_kontrola_FAW_aktivne[[#This Row],[Klasifikacija]],Tabela_FAW[Klasifikacija],0)),"NE")</f>
        <v>M1</v>
      </c>
      <c r="D565" t="str">
        <f>LEFT(INDEX(Tabela_glavno[Dovoljen prevzem],MATCH(Tabela_kontrola_FAW_aktivne[[#This Row],[Klasifikacija]],Tabela_glavno[Klasifikacija],0)),2)</f>
        <v>DA</v>
      </c>
      <c r="E565" t="str">
        <f>INDEX(Tabela_glavno[Odstranjevanje],MATCH(Tabela_kontrola_FAW_aktivne[[#This Row],[Klasifikacija]],Tabela_glavno[Klasifikacija],0))</f>
        <v/>
      </c>
      <c r="F565" s="1" t="str">
        <f>_xlfn.TEXTJOIN(" - ",TRUE,INDEX(Tabela_glavno[Mešanica 19 02 04*],MATCH(Tabela_kontrola_FAW_aktivne[[#This Row],[Klasifikacija]],Tabela_glavno[Klasifikacija],0)),INDEX(Tabela_glavno[Izvoz 19 02 04*],MATCH(Tabela_kontrola_FAW_aktivne[[#This Row],[Klasifikacija]],Tabela_glavno[Klasifikacija],0)))</f>
        <v>DA - AVG</v>
      </c>
      <c r="G565" s="1" t="str">
        <f>INDEX(Tabela_glavno[Mešanica 19 02 08*],MATCH(Tabela_kontrola_FAW_aktivne[[#This Row],[Klasifikacija]],Tabela_glavno[Klasifikacija],0))</f>
        <v>NE</v>
      </c>
      <c r="H565" s="1" t="str">
        <f>IFERROR(INDEX(Tabela_FAW_aktivne[Klasifikacija],MATCH(Tabela_kontrola_FAW_aktivne[[#This Row],[Klasifikacija]],Tabela_FAW_aktivne[Klasifikacija],0)),"NE")</f>
        <v>14 06 05*</v>
      </c>
    </row>
    <row r="566" spans="1:8" hidden="1" x14ac:dyDescent="0.25">
      <c r="A566" t="s">
        <v>81</v>
      </c>
      <c r="B566" t="str">
        <f>INDEX(Tabela_seznam_klasifikacij[Naziv odpadka],MATCH(Tabela_kontrola_FAW_aktivne[[#This Row],[Klasifikacija]],Tabela_seznam_klasifikacij[Klasifikacijska številka],0))</f>
        <v>Papirna in kartonska embalaža</v>
      </c>
      <c r="C566" t="str">
        <f>IFERROR(INDEX(Tabela_FAW[NAZIV2],MATCH(Tabela_kontrola_FAW_aktivne[[#This Row],[Klasifikacija]],Tabela_FAW[Klasifikacija],0)),"NE")</f>
        <v>M1 NI ADR / Dinos</v>
      </c>
      <c r="D566" t="str">
        <f>LEFT(INDEX(Tabela_glavno[Dovoljen prevzem],MATCH(Tabela_kontrola_FAW_aktivne[[#This Row],[Klasifikacija]],Tabela_glavno[Klasifikacija],0)),2)</f>
        <v>NE</v>
      </c>
      <c r="E566" t="str">
        <f>INDEX(Tabela_glavno[Odstranjevanje],MATCH(Tabela_kontrola_FAW_aktivne[[#This Row],[Klasifikacija]],Tabela_glavno[Klasifikacija],0))</f>
        <v/>
      </c>
      <c r="F566" s="1" t="str">
        <f>_xlfn.TEXTJOIN(" - ",TRUE,INDEX(Tabela_glavno[Mešanica 19 02 04*],MATCH(Tabela_kontrola_FAW_aktivne[[#This Row],[Klasifikacija]],Tabela_glavno[Klasifikacija],0)),INDEX(Tabela_glavno[Izvoz 19 02 04*],MATCH(Tabela_kontrola_FAW_aktivne[[#This Row],[Klasifikacija]],Tabela_glavno[Klasifikacija],0)))</f>
        <v>NE</v>
      </c>
      <c r="G566" s="1" t="str">
        <f>INDEX(Tabela_glavno[Mešanica 19 02 08*],MATCH(Tabela_kontrola_FAW_aktivne[[#This Row],[Klasifikacija]],Tabela_glavno[Klasifikacija],0))</f>
        <v>NE</v>
      </c>
      <c r="H566" s="1" t="str">
        <f>IFERROR(INDEX(Tabela_FAW_aktivne[Klasifikacija],MATCH(Tabela_kontrola_FAW_aktivne[[#This Row],[Klasifikacija]],Tabela_FAW_aktivne[Klasifikacija],0)),"NE")</f>
        <v>NE</v>
      </c>
    </row>
    <row r="567" spans="1:8" ht="30" customHeight="1" x14ac:dyDescent="0.25">
      <c r="A567" t="s">
        <v>82</v>
      </c>
      <c r="B567" t="str">
        <f>INDEX(Tabela_seznam_klasifikacij[Naziv odpadka],MATCH(Tabela_kontrola_FAW_aktivne[[#This Row],[Klasifikacija]],Tabela_seznam_klasifikacij[Klasifikacijska številka],0))</f>
        <v>Plastična embalaža</v>
      </c>
      <c r="C567" t="str">
        <f>IFERROR(INDEX(Tabela_FAW[NAZIV2],MATCH(Tabela_kontrola_FAW_aktivne[[#This Row],[Klasifikacija]],Tabela_FAW[Klasifikacija],0)),"NE")</f>
        <v>M1 NI ADR / Omaplast, Dinos</v>
      </c>
      <c r="D567" t="str">
        <f>LEFT(INDEX(Tabela_glavno[Dovoljen prevzem],MATCH(Tabela_kontrola_FAW_aktivne[[#This Row],[Klasifikacija]],Tabela_glavno[Klasifikacija],0)),2)</f>
        <v>DA</v>
      </c>
      <c r="E567" t="str">
        <f>INDEX(Tabela_glavno[Odstranjevanje],MATCH(Tabela_kontrola_FAW_aktivne[[#This Row],[Klasifikacija]],Tabela_glavno[Klasifikacija],0))</f>
        <v>Komteks</v>
      </c>
      <c r="F567" s="1" t="str">
        <f>_xlfn.TEXTJOIN(" - ",TRUE,INDEX(Tabela_glavno[Mešanica 19 02 04*],MATCH(Tabela_kontrola_FAW_aktivne[[#This Row],[Klasifikacija]],Tabela_glavno[Klasifikacija],0)),INDEX(Tabela_glavno[Izvoz 19 02 04*],MATCH(Tabela_kontrola_FAW_aktivne[[#This Row],[Klasifikacija]],Tabela_glavno[Klasifikacija],0)))</f>
        <v>NE</v>
      </c>
      <c r="G567" s="1" t="str">
        <f>INDEX(Tabela_glavno[Mešanica 19 02 08*],MATCH(Tabela_kontrola_FAW_aktivne[[#This Row],[Klasifikacija]],Tabela_glavno[Klasifikacija],0))</f>
        <v>NE</v>
      </c>
      <c r="H567" s="1" t="str">
        <f>IFERROR(INDEX(Tabela_FAW_aktivne[Klasifikacija],MATCH(Tabela_kontrola_FAW_aktivne[[#This Row],[Klasifikacija]],Tabela_FAW_aktivne[Klasifikacija],0)),"NE")</f>
        <v>15 01 02</v>
      </c>
    </row>
    <row r="568" spans="1:8" hidden="1" x14ac:dyDescent="0.25">
      <c r="A568" t="s">
        <v>83</v>
      </c>
      <c r="B568" t="str">
        <f>INDEX(Tabela_seznam_klasifikacij[Naziv odpadka],MATCH(Tabela_kontrola_FAW_aktivne[[#This Row],[Klasifikacija]],Tabela_seznam_klasifikacij[Klasifikacijska številka],0))</f>
        <v>Lesena embalaža</v>
      </c>
      <c r="C568" t="str">
        <f>IFERROR(INDEX(Tabela_FAW[NAZIV2],MATCH(Tabela_kontrola_FAW_aktivne[[#This Row],[Klasifikacija]],Tabela_FAW[Klasifikacija],0)),"NE")</f>
        <v>NE</v>
      </c>
      <c r="D568" t="str">
        <f>LEFT(INDEX(Tabela_glavno[Dovoljen prevzem],MATCH(Tabela_kontrola_FAW_aktivne[[#This Row],[Klasifikacija]],Tabela_glavno[Klasifikacija],0)),2)</f>
        <v>DA</v>
      </c>
      <c r="E568" t="str">
        <f>INDEX(Tabela_glavno[Odstranjevanje],MATCH(Tabela_kontrola_FAW_aktivne[[#This Row],[Klasifikacija]],Tabela_glavno[Klasifikacija],0))</f>
        <v/>
      </c>
      <c r="F568" s="1" t="str">
        <f>_xlfn.TEXTJOIN(" - ",TRUE,INDEX(Tabela_glavno[Mešanica 19 02 04*],MATCH(Tabela_kontrola_FAW_aktivne[[#This Row],[Klasifikacija]],Tabela_glavno[Klasifikacija],0)),INDEX(Tabela_glavno[Izvoz 19 02 04*],MATCH(Tabela_kontrola_FAW_aktivne[[#This Row],[Klasifikacija]],Tabela_glavno[Klasifikacija],0)))</f>
        <v>NE</v>
      </c>
      <c r="G568" s="1" t="str">
        <f>INDEX(Tabela_glavno[Mešanica 19 02 08*],MATCH(Tabela_kontrola_FAW_aktivne[[#This Row],[Klasifikacija]],Tabela_glavno[Klasifikacija],0))</f>
        <v>NE</v>
      </c>
      <c r="H568" s="1" t="str">
        <f>IFERROR(INDEX(Tabela_FAW_aktivne[Klasifikacija],MATCH(Tabela_kontrola_FAW_aktivne[[#This Row],[Klasifikacija]],Tabela_FAW_aktivne[Klasifikacija],0)),"NE")</f>
        <v>NE</v>
      </c>
    </row>
    <row r="569" spans="1:8" ht="30" customHeight="1" x14ac:dyDescent="0.25">
      <c r="A569" t="s">
        <v>84</v>
      </c>
      <c r="B569" t="str">
        <f>INDEX(Tabela_seznam_klasifikacij[Naziv odpadka],MATCH(Tabela_kontrola_FAW_aktivne[[#This Row],[Klasifikacija]],Tabela_seznam_klasifikacij[Klasifikacijska številka],0))</f>
        <v>Kovinska embalaža</v>
      </c>
      <c r="C569" t="str">
        <f>IFERROR(INDEX(Tabela_FAW[NAZIV2],MATCH(Tabela_kontrola_FAW_aktivne[[#This Row],[Klasifikacija]],Tabela_FAW[Klasifikacija],0)),"NE")</f>
        <v>M1</v>
      </c>
      <c r="D569" t="str">
        <f>LEFT(INDEX(Tabela_glavno[Dovoljen prevzem],MATCH(Tabela_kontrola_FAW_aktivne[[#This Row],[Klasifikacija]],Tabela_glavno[Klasifikacija],0)),2)</f>
        <v>DA</v>
      </c>
      <c r="E569" t="str">
        <f>INDEX(Tabela_glavno[Odstranjevanje],MATCH(Tabela_kontrola_FAW_aktivne[[#This Row],[Klasifikacija]],Tabela_glavno[Klasifikacija],0))</f>
        <v>Dinos, Brdo</v>
      </c>
      <c r="F569" s="1" t="str">
        <f>_xlfn.TEXTJOIN(" - ",TRUE,INDEX(Tabela_glavno[Mešanica 19 02 04*],MATCH(Tabela_kontrola_FAW_aktivne[[#This Row],[Klasifikacija]],Tabela_glavno[Klasifikacija],0)),INDEX(Tabela_glavno[Izvoz 19 02 04*],MATCH(Tabela_kontrola_FAW_aktivne[[#This Row],[Klasifikacija]],Tabela_glavno[Klasifikacija],0)))</f>
        <v>NE</v>
      </c>
      <c r="G569" s="1" t="str">
        <f>INDEX(Tabela_glavno[Mešanica 19 02 08*],MATCH(Tabela_kontrola_FAW_aktivne[[#This Row],[Klasifikacija]],Tabela_glavno[Klasifikacija],0))</f>
        <v>NE</v>
      </c>
      <c r="H569" s="1" t="str">
        <f>IFERROR(INDEX(Tabela_FAW_aktivne[Klasifikacija],MATCH(Tabela_kontrola_FAW_aktivne[[#This Row],[Klasifikacija]],Tabela_FAW_aktivne[Klasifikacija],0)),"NE")</f>
        <v>15 01 04</v>
      </c>
    </row>
    <row r="570" spans="1:8" hidden="1" x14ac:dyDescent="0.25">
      <c r="A570" t="s">
        <v>1285</v>
      </c>
      <c r="B570" t="str">
        <f>INDEX(Tabela_seznam_klasifikacij[Naziv odpadka],MATCH(Tabela_kontrola_FAW_aktivne[[#This Row],[Klasifikacija]],Tabela_seznam_klasifikacij[Klasifikacijska številka],0))</f>
        <v>Sestavljena (kompozitna) embalaža</v>
      </c>
      <c r="C570" t="str">
        <f>IFERROR(INDEX(Tabela_FAW[NAZIV2],MATCH(Tabela_kontrola_FAW_aktivne[[#This Row],[Klasifikacija]],Tabela_FAW[Klasifikacija],0)),"NE")</f>
        <v>NE</v>
      </c>
      <c r="D570" t="str">
        <f>LEFT(INDEX(Tabela_glavno[Dovoljen prevzem],MATCH(Tabela_kontrola_FAW_aktivne[[#This Row],[Klasifikacija]],Tabela_glavno[Klasifikacija],0)),2)</f>
        <v>NE</v>
      </c>
      <c r="E570" t="str">
        <f>INDEX(Tabela_glavno[Odstranjevanje],MATCH(Tabela_kontrola_FAW_aktivne[[#This Row],[Klasifikacija]],Tabela_glavno[Klasifikacija],0))</f>
        <v/>
      </c>
      <c r="F570" s="1" t="str">
        <f>_xlfn.TEXTJOIN(" - ",TRUE,INDEX(Tabela_glavno[Mešanica 19 02 04*],MATCH(Tabela_kontrola_FAW_aktivne[[#This Row],[Klasifikacija]],Tabela_glavno[Klasifikacija],0)),INDEX(Tabela_glavno[Izvoz 19 02 04*],MATCH(Tabela_kontrola_FAW_aktivne[[#This Row],[Klasifikacija]],Tabela_glavno[Klasifikacija],0)))</f>
        <v>NE</v>
      </c>
      <c r="G570" s="1" t="str">
        <f>INDEX(Tabela_glavno[Mešanica 19 02 08*],MATCH(Tabela_kontrola_FAW_aktivne[[#This Row],[Klasifikacija]],Tabela_glavno[Klasifikacija],0))</f>
        <v>NE</v>
      </c>
      <c r="H570" s="1" t="str">
        <f>IFERROR(INDEX(Tabela_FAW_aktivne[Klasifikacija],MATCH(Tabela_kontrola_FAW_aktivne[[#This Row],[Klasifikacija]],Tabela_FAW_aktivne[Klasifikacija],0)),"NE")</f>
        <v>NE</v>
      </c>
    </row>
    <row r="571" spans="1:8" ht="30" customHeight="1" x14ac:dyDescent="0.25">
      <c r="A571" t="s">
        <v>85</v>
      </c>
      <c r="B571" t="str">
        <f>INDEX(Tabela_seznam_klasifikacij[Naziv odpadka],MATCH(Tabela_kontrola_FAW_aktivne[[#This Row],[Klasifikacija]],Tabela_seznam_klasifikacij[Klasifikacijska številka],0))</f>
        <v>Mešana embalaža</v>
      </c>
      <c r="C571" t="str">
        <f>IFERROR(INDEX(Tabela_FAW[NAZIV2],MATCH(Tabela_kontrola_FAW_aktivne[[#This Row],[Klasifikacija]],Tabela_FAW[Klasifikacija],0)),"NE")</f>
        <v>M1</v>
      </c>
      <c r="D571" t="str">
        <f>LEFT(INDEX(Tabela_glavno[Dovoljen prevzem],MATCH(Tabela_kontrola_FAW_aktivne[[#This Row],[Klasifikacija]],Tabela_glavno[Klasifikacija],0)),2)</f>
        <v>DA</v>
      </c>
      <c r="E571" t="str">
        <f>INDEX(Tabela_glavno[Odstranjevanje],MATCH(Tabela_kontrola_FAW_aktivne[[#This Row],[Klasifikacija]],Tabela_glavno[Klasifikacija],0))</f>
        <v/>
      </c>
      <c r="F571" s="1" t="str">
        <f>_xlfn.TEXTJOIN(" - ",TRUE,INDEX(Tabela_glavno[Mešanica 19 02 04*],MATCH(Tabela_kontrola_FAW_aktivne[[#This Row],[Klasifikacija]],Tabela_glavno[Klasifikacija],0)),INDEX(Tabela_glavno[Izvoz 19 02 04*],MATCH(Tabela_kontrola_FAW_aktivne[[#This Row],[Klasifikacija]],Tabela_glavno[Klasifikacija],0)))</f>
        <v>NE</v>
      </c>
      <c r="G571" s="1" t="str">
        <f>INDEX(Tabela_glavno[Mešanica 19 02 08*],MATCH(Tabela_kontrola_FAW_aktivne[[#This Row],[Klasifikacija]],Tabela_glavno[Klasifikacija],0))</f>
        <v>NE</v>
      </c>
      <c r="H571" s="1" t="str">
        <f>IFERROR(INDEX(Tabela_FAW_aktivne[Klasifikacija],MATCH(Tabela_kontrola_FAW_aktivne[[#This Row],[Klasifikacija]],Tabela_FAW_aktivne[Klasifikacija],0)),"NE")</f>
        <v>15 01 06</v>
      </c>
    </row>
    <row r="572" spans="1:8" hidden="1" x14ac:dyDescent="0.25">
      <c r="A572" t="s">
        <v>1286</v>
      </c>
      <c r="B572" t="str">
        <f>INDEX(Tabela_seznam_klasifikacij[Naziv odpadka],MATCH(Tabela_kontrola_FAW_aktivne[[#This Row],[Klasifikacija]],Tabela_seznam_klasifikacij[Klasifikacijska številka],0))</f>
        <v>Steklena embalaža</v>
      </c>
      <c r="C572" t="str">
        <f>IFERROR(INDEX(Tabela_FAW[NAZIV2],MATCH(Tabela_kontrola_FAW_aktivne[[#This Row],[Klasifikacija]],Tabela_FAW[Klasifikacija],0)),"NE")</f>
        <v>NIMAMO DOVOLJENJA</v>
      </c>
      <c r="D572" t="str">
        <f>LEFT(INDEX(Tabela_glavno[Dovoljen prevzem],MATCH(Tabela_kontrola_FAW_aktivne[[#This Row],[Klasifikacija]],Tabela_glavno[Klasifikacija],0)),2)</f>
        <v>NE</v>
      </c>
      <c r="E572" t="str">
        <f>INDEX(Tabela_glavno[Odstranjevanje],MATCH(Tabela_kontrola_FAW_aktivne[[#This Row],[Klasifikacija]],Tabela_glavno[Klasifikacija],0))</f>
        <v/>
      </c>
      <c r="F572" s="1" t="str">
        <f>_xlfn.TEXTJOIN(" - ",TRUE,INDEX(Tabela_glavno[Mešanica 19 02 04*],MATCH(Tabela_kontrola_FAW_aktivne[[#This Row],[Klasifikacija]],Tabela_glavno[Klasifikacija],0)),INDEX(Tabela_glavno[Izvoz 19 02 04*],MATCH(Tabela_kontrola_FAW_aktivne[[#This Row],[Klasifikacija]],Tabela_glavno[Klasifikacija],0)))</f>
        <v>NE</v>
      </c>
      <c r="G572" s="1" t="str">
        <f>INDEX(Tabela_glavno[Mešanica 19 02 08*],MATCH(Tabela_kontrola_FAW_aktivne[[#This Row],[Klasifikacija]],Tabela_glavno[Klasifikacija],0))</f>
        <v>NE</v>
      </c>
      <c r="H572" s="1" t="str">
        <f>IFERROR(INDEX(Tabela_FAW_aktivne[Klasifikacija],MATCH(Tabela_kontrola_FAW_aktivne[[#This Row],[Klasifikacija]],Tabela_FAW_aktivne[Klasifikacija],0)),"NE")</f>
        <v>NE</v>
      </c>
    </row>
    <row r="573" spans="1:8" hidden="1" x14ac:dyDescent="0.25">
      <c r="A573" t="s">
        <v>86</v>
      </c>
      <c r="B573" t="str">
        <f>INDEX(Tabela_seznam_klasifikacij[Naziv odpadka],MATCH(Tabela_kontrola_FAW_aktivne[[#This Row],[Klasifikacija]],Tabela_seznam_klasifikacij[Klasifikacijska številka],0))</f>
        <v>Embalaža iz tekstila</v>
      </c>
      <c r="C573" t="str">
        <f>IFERROR(INDEX(Tabela_FAW[NAZIV2],MATCH(Tabela_kontrola_FAW_aktivne[[#This Row],[Klasifikacija]],Tabela_FAW[Klasifikacija],0)),"NE")</f>
        <v>NE</v>
      </c>
      <c r="D573" t="str">
        <f>LEFT(INDEX(Tabela_glavno[Dovoljen prevzem],MATCH(Tabela_kontrola_FAW_aktivne[[#This Row],[Klasifikacija]],Tabela_glavno[Klasifikacija],0)),2)</f>
        <v>NE</v>
      </c>
      <c r="E573" t="str">
        <f>INDEX(Tabela_glavno[Odstranjevanje],MATCH(Tabela_kontrola_FAW_aktivne[[#This Row],[Klasifikacija]],Tabela_glavno[Klasifikacija],0))</f>
        <v/>
      </c>
      <c r="F573" s="1" t="str">
        <f>_xlfn.TEXTJOIN(" - ",TRUE,INDEX(Tabela_glavno[Mešanica 19 02 04*],MATCH(Tabela_kontrola_FAW_aktivne[[#This Row],[Klasifikacija]],Tabela_glavno[Klasifikacija],0)),INDEX(Tabela_glavno[Izvoz 19 02 04*],MATCH(Tabela_kontrola_FAW_aktivne[[#This Row],[Klasifikacija]],Tabela_glavno[Klasifikacija],0)))</f>
        <v>NE</v>
      </c>
      <c r="G573" s="1" t="str">
        <f>INDEX(Tabela_glavno[Mešanica 19 02 08*],MATCH(Tabela_kontrola_FAW_aktivne[[#This Row],[Klasifikacija]],Tabela_glavno[Klasifikacija],0))</f>
        <v>NE</v>
      </c>
      <c r="H573" s="1" t="str">
        <f>IFERROR(INDEX(Tabela_FAW_aktivne[Klasifikacija],MATCH(Tabela_kontrola_FAW_aktivne[[#This Row],[Klasifikacija]],Tabela_FAW_aktivne[Klasifikacija],0)),"NE")</f>
        <v>NE</v>
      </c>
    </row>
    <row r="574" spans="1:8" ht="30" customHeight="1" x14ac:dyDescent="0.25">
      <c r="A574" t="s">
        <v>87</v>
      </c>
      <c r="B574" t="str">
        <f>INDEX(Tabela_seznam_klasifikacij[Naziv odpadka],MATCH(Tabela_kontrola_FAW_aktivne[[#This Row],[Klasifikacija]],Tabela_seznam_klasifikacij[Klasifikacijska številka],0))</f>
        <v>Embalaža, ki vsebuje ostanke nevarnih snovi ali je onesnažena z nevarnimi snovmi</v>
      </c>
      <c r="C574" t="str">
        <f>IFERROR(INDEX(Tabela_FAW[NAZIV2],MATCH(Tabela_kontrola_FAW_aktivne[[#This Row],[Klasifikacija]],Tabela_FAW[Klasifikacija],0)),"NE")</f>
        <v>samo za potrebe izdaje ponudb in računov</v>
      </c>
      <c r="D574" t="str">
        <f>LEFT(INDEX(Tabela_glavno[Dovoljen prevzem],MATCH(Tabela_kontrola_FAW_aktivne[[#This Row],[Klasifikacija]],Tabela_glavno[Klasifikacija],0)),2)</f>
        <v>DA</v>
      </c>
      <c r="E574" t="str">
        <f>INDEX(Tabela_glavno[Odstranjevanje],MATCH(Tabela_kontrola_FAW_aktivne[[#This Row],[Klasifikacija]],Tabela_glavno[Klasifikacija],0))</f>
        <v/>
      </c>
      <c r="F574"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 AGR</v>
      </c>
      <c r="G574" s="1" t="str">
        <f>INDEX(Tabela_glavno[Mešanica 19 02 08*],MATCH(Tabela_kontrola_FAW_aktivne[[#This Row],[Klasifikacija]],Tabela_glavno[Klasifikacija],0))</f>
        <v>NE</v>
      </c>
      <c r="H574" s="1" t="str">
        <f>IFERROR(INDEX(Tabela_FAW_aktivne[Klasifikacija],MATCH(Tabela_kontrola_FAW_aktivne[[#This Row],[Klasifikacija]],Tabela_FAW_aktivne[Klasifikacija],0)),"NE")</f>
        <v>15 01 10*</v>
      </c>
    </row>
    <row r="575" spans="1:8" hidden="1" x14ac:dyDescent="0.25">
      <c r="A575" t="s">
        <v>183</v>
      </c>
      <c r="B575" t="str">
        <f>INDEX(Tabela_seznam_klasifikacij[Naziv odpadka],MATCH(Tabela_kontrola_FAW_aktivne[[#This Row],[Klasifikacija]],Tabela_seznam_klasifikacij[Klasifikacijska številka],0))</f>
        <v>Kovinska embalaža, ki vsebuje nevaren trden oklop (npr. iz azbesta), vključno s praznimi tlačnimi posodami</v>
      </c>
      <c r="C575" t="str">
        <f>IFERROR(INDEX(Tabela_FAW[NAZIV2],MATCH(Tabela_kontrola_FAW_aktivne[[#This Row],[Klasifikacija]],Tabela_FAW[Klasifikacija],0)),"NE")</f>
        <v>NE PREVZEMAMO !!!!</v>
      </c>
      <c r="D575" t="str">
        <f>LEFT(INDEX(Tabela_glavno[Dovoljen prevzem],MATCH(Tabela_kontrola_FAW_aktivne[[#This Row],[Klasifikacija]],Tabela_glavno[Klasifikacija],0)),2)</f>
        <v>DA</v>
      </c>
      <c r="E575" t="str">
        <f>INDEX(Tabela_glavno[Odstranjevanje],MATCH(Tabela_kontrola_FAW_aktivne[[#This Row],[Klasifikacija]],Tabela_glavno[Klasifikacija],0))</f>
        <v/>
      </c>
      <c r="F575" s="1" t="str">
        <f>_xlfn.TEXTJOIN(" - ",TRUE,INDEX(Tabela_glavno[Mešanica 19 02 04*],MATCH(Tabela_kontrola_FAW_aktivne[[#This Row],[Klasifikacija]],Tabela_glavno[Klasifikacija],0)),INDEX(Tabela_glavno[Izvoz 19 02 04*],MATCH(Tabela_kontrola_FAW_aktivne[[#This Row],[Klasifikacija]],Tabela_glavno[Klasifikacija],0)))</f>
        <v>DA</v>
      </c>
      <c r="G575" s="1" t="str">
        <f>INDEX(Tabela_glavno[Mešanica 19 02 08*],MATCH(Tabela_kontrola_FAW_aktivne[[#This Row],[Klasifikacija]],Tabela_glavno[Klasifikacija],0))</f>
        <v>NE</v>
      </c>
      <c r="H575" s="1" t="str">
        <f>IFERROR(INDEX(Tabela_FAW_aktivne[Klasifikacija],MATCH(Tabela_kontrola_FAW_aktivne[[#This Row],[Klasifikacija]],Tabela_FAW_aktivne[Klasifikacija],0)),"NE")</f>
        <v>NE</v>
      </c>
    </row>
    <row r="576" spans="1:8" ht="30" customHeight="1" x14ac:dyDescent="0.25">
      <c r="A576" t="s">
        <v>88</v>
      </c>
      <c r="B576" t="str">
        <f>INDEX(Tabela_seznam_klasifikacij[Naziv odpadka],MATCH(Tabela_kontrola_FAW_aktivne[[#This Row],[Klasifikacija]],Tabela_seznam_klasifikacij[Klasifikacijska številka],0))</f>
        <v>Absorbenti, filtrirna sredstva (tudi oljni filtri, ki niso navedeni drugje), čistilne krpe, zaščitna oblačila, onesnaženi z nevarnimi snovmi</v>
      </c>
      <c r="C576" t="str">
        <f>IFERROR(INDEX(Tabela_FAW[NAZIV2],MATCH(Tabela_kontrola_FAW_aktivne[[#This Row],[Klasifikacija]],Tabela_FAW[Klasifikacija],0)),"NE")</f>
        <v>M1</v>
      </c>
      <c r="D576" t="str">
        <f>LEFT(INDEX(Tabela_glavno[Dovoljen prevzem],MATCH(Tabela_kontrola_FAW_aktivne[[#This Row],[Klasifikacija]],Tabela_glavno[Klasifikacija],0)),2)</f>
        <v>DA</v>
      </c>
      <c r="E576" t="str">
        <f>INDEX(Tabela_glavno[Odstranjevanje],MATCH(Tabela_kontrola_FAW_aktivne[[#This Row],[Klasifikacija]],Tabela_glavno[Klasifikacija],0))</f>
        <v>Fisher</v>
      </c>
      <c r="F576"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 AGR</v>
      </c>
      <c r="G576" s="1" t="str">
        <f>INDEX(Tabela_glavno[Mešanica 19 02 08*],MATCH(Tabela_kontrola_FAW_aktivne[[#This Row],[Klasifikacija]],Tabela_glavno[Klasifikacija],0))</f>
        <v>NE</v>
      </c>
      <c r="H576" s="1" t="str">
        <f>IFERROR(INDEX(Tabela_FAW_aktivne[Klasifikacija],MATCH(Tabela_kontrola_FAW_aktivne[[#This Row],[Klasifikacija]],Tabela_FAW_aktivne[Klasifikacija],0)),"NE")</f>
        <v>15 02 02*</v>
      </c>
    </row>
    <row r="577" spans="1:8" ht="30" customHeight="1" x14ac:dyDescent="0.25">
      <c r="A577" t="s">
        <v>89</v>
      </c>
      <c r="B577" t="str">
        <f>INDEX(Tabela_seznam_klasifikacij[Naziv odpadka],MATCH(Tabela_kontrola_FAW_aktivne[[#This Row],[Klasifikacija]],Tabela_seznam_klasifikacij[Klasifikacijska številka],0))</f>
        <v>Absorbenti, filtrirna sredstva, čistilne krpe in zaščitna oblačila, ki niso navedeni pod 15 02 02</v>
      </c>
      <c r="C577" t="str">
        <f>IFERROR(INDEX(Tabela_FAW[NAZIV2],MATCH(Tabela_kontrola_FAW_aktivne[[#This Row],[Klasifikacija]],Tabela_FAW[Klasifikacija],0)),"NE")</f>
        <v>M1 NI ADR / Kot, Surovina</v>
      </c>
      <c r="D577" t="str">
        <f>LEFT(INDEX(Tabela_glavno[Dovoljen prevzem],MATCH(Tabela_kontrola_FAW_aktivne[[#This Row],[Klasifikacija]],Tabela_glavno[Klasifikacija],0)),2)</f>
        <v>DA</v>
      </c>
      <c r="E577" t="str">
        <f>INDEX(Tabela_glavno[Odstranjevanje],MATCH(Tabela_kontrola_FAW_aktivne[[#This Row],[Klasifikacija]],Tabela_glavno[Klasifikacija],0))</f>
        <v/>
      </c>
      <c r="F577" s="1" t="str">
        <f>_xlfn.TEXTJOIN(" - ",TRUE,INDEX(Tabela_glavno[Mešanica 19 02 04*],MATCH(Tabela_kontrola_FAW_aktivne[[#This Row],[Klasifikacija]],Tabela_glavno[Klasifikacija],0)),INDEX(Tabela_glavno[Izvoz 19 02 04*],MATCH(Tabela_kontrola_FAW_aktivne[[#This Row],[Klasifikacija]],Tabela_glavno[Klasifikacija],0)))</f>
        <v>NE - AVG</v>
      </c>
      <c r="G577" s="1" t="str">
        <f>INDEX(Tabela_glavno[Mešanica 19 02 08*],MATCH(Tabela_kontrola_FAW_aktivne[[#This Row],[Klasifikacija]],Tabela_glavno[Klasifikacija],0))</f>
        <v>NE</v>
      </c>
      <c r="H577" s="1" t="str">
        <f>IFERROR(INDEX(Tabela_FAW_aktivne[Klasifikacija],MATCH(Tabela_kontrola_FAW_aktivne[[#This Row],[Klasifikacija]],Tabela_FAW_aktivne[Klasifikacija],0)),"NE")</f>
        <v>15 02 03</v>
      </c>
    </row>
    <row r="578" spans="1:8" hidden="1" x14ac:dyDescent="0.25">
      <c r="A578" t="s">
        <v>1287</v>
      </c>
      <c r="B578" t="str">
        <f>INDEX(Tabela_seznam_klasifikacij[Naziv odpadka],MATCH(Tabela_kontrola_FAW_aktivne[[#This Row],[Klasifikacija]],Tabela_seznam_klasifikacij[Klasifikacijska številka],0))</f>
        <v>Izrabljene gume</v>
      </c>
      <c r="C578" t="str">
        <f>IFERROR(INDEX(Tabela_FAW[NAZIV2],MATCH(Tabela_kontrola_FAW_aktivne[[#This Row],[Klasifikacija]],Tabela_FAW[Klasifikacija],0)),"NE")</f>
        <v>NE</v>
      </c>
      <c r="D578" t="str">
        <f>LEFT(INDEX(Tabela_glavno[Dovoljen prevzem],MATCH(Tabela_kontrola_FAW_aktivne[[#This Row],[Klasifikacija]],Tabela_glavno[Klasifikacija],0)),2)</f>
        <v>NE</v>
      </c>
      <c r="E578" t="str">
        <f>INDEX(Tabela_glavno[Odstranjevanje],MATCH(Tabela_kontrola_FAW_aktivne[[#This Row],[Klasifikacija]],Tabela_glavno[Klasifikacija],0))</f>
        <v/>
      </c>
      <c r="F578" s="1" t="str">
        <f>_xlfn.TEXTJOIN(" - ",TRUE,INDEX(Tabela_glavno[Mešanica 19 02 04*],MATCH(Tabela_kontrola_FAW_aktivne[[#This Row],[Klasifikacija]],Tabela_glavno[Klasifikacija],0)),INDEX(Tabela_glavno[Izvoz 19 02 04*],MATCH(Tabela_kontrola_FAW_aktivne[[#This Row],[Klasifikacija]],Tabela_glavno[Klasifikacija],0)))</f>
        <v>NE</v>
      </c>
      <c r="G578" s="1" t="str">
        <f>INDEX(Tabela_glavno[Mešanica 19 02 08*],MATCH(Tabela_kontrola_FAW_aktivne[[#This Row],[Klasifikacija]],Tabela_glavno[Klasifikacija],0))</f>
        <v>NE</v>
      </c>
      <c r="H578" s="1" t="str">
        <f>IFERROR(INDEX(Tabela_FAW_aktivne[Klasifikacija],MATCH(Tabela_kontrola_FAW_aktivne[[#This Row],[Klasifikacija]],Tabela_FAW_aktivne[Klasifikacija],0)),"NE")</f>
        <v>NE</v>
      </c>
    </row>
    <row r="579" spans="1:8" hidden="1" x14ac:dyDescent="0.25">
      <c r="A579" t="s">
        <v>1288</v>
      </c>
      <c r="B579" t="str">
        <f>INDEX(Tabela_seznam_klasifikacij[Naziv odpadka],MATCH(Tabela_kontrola_FAW_aktivne[[#This Row],[Klasifikacija]],Tabela_seznam_klasifikacij[Klasifikacijska številka],0))</f>
        <v>Izrabljena vozila</v>
      </c>
      <c r="C579" t="str">
        <f>IFERROR(INDEX(Tabela_FAW[NAZIV2],MATCH(Tabela_kontrola_FAW_aktivne[[#This Row],[Klasifikacija]],Tabela_FAW[Klasifikacija],0)),"NE")</f>
        <v>NE</v>
      </c>
      <c r="D579" t="str">
        <f>LEFT(INDEX(Tabela_glavno[Dovoljen prevzem],MATCH(Tabela_kontrola_FAW_aktivne[[#This Row],[Klasifikacija]],Tabela_glavno[Klasifikacija],0)),2)</f>
        <v>NE</v>
      </c>
      <c r="E579" t="str">
        <f>INDEX(Tabela_glavno[Odstranjevanje],MATCH(Tabela_kontrola_FAW_aktivne[[#This Row],[Klasifikacija]],Tabela_glavno[Klasifikacija],0))</f>
        <v/>
      </c>
      <c r="F579" s="1" t="str">
        <f>_xlfn.TEXTJOIN(" - ",TRUE,INDEX(Tabela_glavno[Mešanica 19 02 04*],MATCH(Tabela_kontrola_FAW_aktivne[[#This Row],[Klasifikacija]],Tabela_glavno[Klasifikacija],0)),INDEX(Tabela_glavno[Izvoz 19 02 04*],MATCH(Tabela_kontrola_FAW_aktivne[[#This Row],[Klasifikacija]],Tabela_glavno[Klasifikacija],0)))</f>
        <v>NE</v>
      </c>
      <c r="G579" s="1" t="str">
        <f>INDEX(Tabela_glavno[Mešanica 19 02 08*],MATCH(Tabela_kontrola_FAW_aktivne[[#This Row],[Klasifikacija]],Tabela_glavno[Klasifikacija],0))</f>
        <v>NE</v>
      </c>
      <c r="H579" s="1" t="str">
        <f>IFERROR(INDEX(Tabela_FAW_aktivne[Klasifikacija],MATCH(Tabela_kontrola_FAW_aktivne[[#This Row],[Klasifikacija]],Tabela_FAW_aktivne[Klasifikacija],0)),"NE")</f>
        <v>NE</v>
      </c>
    </row>
    <row r="580" spans="1:8" hidden="1" x14ac:dyDescent="0.25">
      <c r="A580" t="s">
        <v>1289</v>
      </c>
      <c r="B580" t="str">
        <f>INDEX(Tabela_seznam_klasifikacij[Naziv odpadka],MATCH(Tabela_kontrola_FAW_aktivne[[#This Row],[Klasifikacija]],Tabela_seznam_klasifikacij[Klasifikacijska številka],0))</f>
        <v>Izrabljena vozila, iz katerih so odstranjene tekočine in druge nevarne sestavine</v>
      </c>
      <c r="C580" t="str">
        <f>IFERROR(INDEX(Tabela_FAW[NAZIV2],MATCH(Tabela_kontrola_FAW_aktivne[[#This Row],[Klasifikacija]],Tabela_FAW[Klasifikacija],0)),"NE")</f>
        <v>NE</v>
      </c>
      <c r="D580" t="str">
        <f>LEFT(INDEX(Tabela_glavno[Dovoljen prevzem],MATCH(Tabela_kontrola_FAW_aktivne[[#This Row],[Klasifikacija]],Tabela_glavno[Klasifikacija],0)),2)</f>
        <v>NE</v>
      </c>
      <c r="E580" t="str">
        <f>INDEX(Tabela_glavno[Odstranjevanje],MATCH(Tabela_kontrola_FAW_aktivne[[#This Row],[Klasifikacija]],Tabela_glavno[Klasifikacija],0))</f>
        <v/>
      </c>
      <c r="F580" s="1" t="str">
        <f>_xlfn.TEXTJOIN(" - ",TRUE,INDEX(Tabela_glavno[Mešanica 19 02 04*],MATCH(Tabela_kontrola_FAW_aktivne[[#This Row],[Klasifikacija]],Tabela_glavno[Klasifikacija],0)),INDEX(Tabela_glavno[Izvoz 19 02 04*],MATCH(Tabela_kontrola_FAW_aktivne[[#This Row],[Klasifikacija]],Tabela_glavno[Klasifikacija],0)))</f>
        <v>NE</v>
      </c>
      <c r="G580" s="1" t="str">
        <f>INDEX(Tabela_glavno[Mešanica 19 02 08*],MATCH(Tabela_kontrola_FAW_aktivne[[#This Row],[Klasifikacija]],Tabela_glavno[Klasifikacija],0))</f>
        <v>NE</v>
      </c>
      <c r="H580" s="1" t="str">
        <f>IFERROR(INDEX(Tabela_FAW_aktivne[Klasifikacija],MATCH(Tabela_kontrola_FAW_aktivne[[#This Row],[Klasifikacija]],Tabela_FAW_aktivne[Klasifikacija],0)),"NE")</f>
        <v>NE</v>
      </c>
    </row>
    <row r="581" spans="1:8" ht="30" customHeight="1" x14ac:dyDescent="0.25">
      <c r="A581" t="s">
        <v>90</v>
      </c>
      <c r="B581" t="str">
        <f>INDEX(Tabela_seznam_klasifikacij[Naziv odpadka],MATCH(Tabela_kontrola_FAW_aktivne[[#This Row],[Klasifikacija]],Tabela_seznam_klasifikacij[Klasifikacijska številka],0))</f>
        <v>Oljni filtri</v>
      </c>
      <c r="C581" t="str">
        <f>IFERROR(INDEX(Tabela_FAW[NAZIV2],MATCH(Tabela_kontrola_FAW_aktivne[[#This Row],[Klasifikacija]],Tabela_FAW[Klasifikacija],0)),"NE")</f>
        <v>M1 NI ADR / Izvoz AVG</v>
      </c>
      <c r="D581" t="str">
        <f>LEFT(INDEX(Tabela_glavno[Dovoljen prevzem],MATCH(Tabela_kontrola_FAW_aktivne[[#This Row],[Klasifikacija]],Tabela_glavno[Klasifikacija],0)),2)</f>
        <v>DA</v>
      </c>
      <c r="E581" t="str">
        <f>INDEX(Tabela_glavno[Odstranjevanje],MATCH(Tabela_kontrola_FAW_aktivne[[#This Row],[Klasifikacija]],Tabela_glavno[Klasifikacija],0))</f>
        <v/>
      </c>
      <c r="F581"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581" s="1" t="str">
        <f>INDEX(Tabela_glavno[Mešanica 19 02 08*],MATCH(Tabela_kontrola_FAW_aktivne[[#This Row],[Klasifikacija]],Tabela_glavno[Klasifikacija],0))</f>
        <v>NE</v>
      </c>
      <c r="H581" s="1" t="str">
        <f>IFERROR(INDEX(Tabela_FAW_aktivne[Klasifikacija],MATCH(Tabela_kontrola_FAW_aktivne[[#This Row],[Klasifikacija]],Tabela_FAW_aktivne[Klasifikacija],0)),"NE")</f>
        <v>16 01 07*</v>
      </c>
    </row>
    <row r="582" spans="1:8" hidden="1" x14ac:dyDescent="0.25">
      <c r="A582" t="s">
        <v>1290</v>
      </c>
      <c r="B582" t="str">
        <f>INDEX(Tabela_seznam_klasifikacij[Naziv odpadka],MATCH(Tabela_kontrola_FAW_aktivne[[#This Row],[Klasifikacija]],Tabela_seznam_klasifikacij[Klasifikacijska številka],0))</f>
        <v>Sestavine, ki vsebujejo živo srebro</v>
      </c>
      <c r="C582">
        <f>IFERROR(INDEX(Tabela_FAW[NAZIV2],MATCH(Tabela_kontrola_FAW_aktivne[[#This Row],[Klasifikacija]],Tabela_FAW[Klasifikacija],0)),"NE")</f>
        <v>0</v>
      </c>
      <c r="D582" t="str">
        <f>LEFT(INDEX(Tabela_glavno[Dovoljen prevzem],MATCH(Tabela_kontrola_FAW_aktivne[[#This Row],[Klasifikacija]],Tabela_glavno[Klasifikacija],0)),2)</f>
        <v>DA</v>
      </c>
      <c r="E582" t="str">
        <f>INDEX(Tabela_glavno[Odstranjevanje],MATCH(Tabela_kontrola_FAW_aktivne[[#This Row],[Klasifikacija]],Tabela_glavno[Klasifikacija],0))</f>
        <v/>
      </c>
      <c r="F582" s="1" t="str">
        <f>_xlfn.TEXTJOIN(" - ",TRUE,INDEX(Tabela_glavno[Mešanica 19 02 04*],MATCH(Tabela_kontrola_FAW_aktivne[[#This Row],[Klasifikacija]],Tabela_glavno[Klasifikacija],0)),INDEX(Tabela_glavno[Izvoz 19 02 04*],MATCH(Tabela_kontrola_FAW_aktivne[[#This Row],[Klasifikacija]],Tabela_glavno[Klasifikacija],0)))</f>
        <v>NE</v>
      </c>
      <c r="G582" s="1" t="str">
        <f>INDEX(Tabela_glavno[Mešanica 19 02 08*],MATCH(Tabela_kontrola_FAW_aktivne[[#This Row],[Klasifikacija]],Tabela_glavno[Klasifikacija],0))</f>
        <v>NE</v>
      </c>
      <c r="H582" s="1" t="str">
        <f>IFERROR(INDEX(Tabela_FAW_aktivne[Klasifikacija],MATCH(Tabela_kontrola_FAW_aktivne[[#This Row],[Klasifikacija]],Tabela_FAW_aktivne[Klasifikacija],0)),"NE")</f>
        <v>NE</v>
      </c>
    </row>
    <row r="583" spans="1:8" hidden="1" x14ac:dyDescent="0.25">
      <c r="A583" t="s">
        <v>1291</v>
      </c>
      <c r="B583" t="str">
        <f>INDEX(Tabela_seznam_klasifikacij[Naziv odpadka],MATCH(Tabela_kontrola_FAW_aktivne[[#This Row],[Klasifikacija]],Tabela_seznam_klasifikacij[Klasifikacijska številka],0))</f>
        <v>Sestavine, ki vsebujejo PCB</v>
      </c>
      <c r="C583" t="str">
        <f>IFERROR(INDEX(Tabela_FAW[NAZIV2],MATCH(Tabela_kontrola_FAW_aktivne[[#This Row],[Klasifikacija]],Tabela_FAW[Klasifikacija],0)),"NE")</f>
        <v>NE</v>
      </c>
      <c r="D583" t="str">
        <f>LEFT(INDEX(Tabela_glavno[Dovoljen prevzem],MATCH(Tabela_kontrola_FAW_aktivne[[#This Row],[Klasifikacija]],Tabela_glavno[Klasifikacija],0)),2)</f>
        <v>DA</v>
      </c>
      <c r="E583" t="str">
        <f>INDEX(Tabela_glavno[Odstranjevanje],MATCH(Tabela_kontrola_FAW_aktivne[[#This Row],[Klasifikacija]],Tabela_glavno[Klasifikacija],0))</f>
        <v/>
      </c>
      <c r="F583" s="1" t="str">
        <f>_xlfn.TEXTJOIN(" - ",TRUE,INDEX(Tabela_glavno[Mešanica 19 02 04*],MATCH(Tabela_kontrola_FAW_aktivne[[#This Row],[Klasifikacija]],Tabela_glavno[Klasifikacija],0)),INDEX(Tabela_glavno[Izvoz 19 02 04*],MATCH(Tabela_kontrola_FAW_aktivne[[#This Row],[Klasifikacija]],Tabela_glavno[Klasifikacija],0)))</f>
        <v>NE</v>
      </c>
      <c r="G583" s="1" t="str">
        <f>INDEX(Tabela_glavno[Mešanica 19 02 08*],MATCH(Tabela_kontrola_FAW_aktivne[[#This Row],[Klasifikacija]],Tabela_glavno[Klasifikacija],0))</f>
        <v>NE</v>
      </c>
      <c r="H583" s="1" t="str">
        <f>IFERROR(INDEX(Tabela_FAW_aktivne[Klasifikacija],MATCH(Tabela_kontrola_FAW_aktivne[[#This Row],[Klasifikacija]],Tabela_FAW_aktivne[Klasifikacija],0)),"NE")</f>
        <v>NE</v>
      </c>
    </row>
    <row r="584" spans="1:8" hidden="1" x14ac:dyDescent="0.25">
      <c r="A584" t="s">
        <v>1292</v>
      </c>
      <c r="B584" t="str">
        <f>INDEX(Tabela_seznam_klasifikacij[Naziv odpadka],MATCH(Tabela_kontrola_FAW_aktivne[[#This Row],[Klasifikacija]],Tabela_seznam_klasifikacij[Klasifikacijska številka],0))</f>
        <v>Eksplozivne sestavine (npr. iz zračnih blazin)</v>
      </c>
      <c r="C584" t="str">
        <f>IFERROR(INDEX(Tabela_FAW[NAZIV2],MATCH(Tabela_kontrola_FAW_aktivne[[#This Row],[Klasifikacija]],Tabela_FAW[Klasifikacija],0)),"NE")</f>
        <v>NIMAMO DOVOLJENJA</v>
      </c>
      <c r="D584" t="str">
        <f>LEFT(INDEX(Tabela_glavno[Dovoljen prevzem],MATCH(Tabela_kontrola_FAW_aktivne[[#This Row],[Klasifikacija]],Tabela_glavno[Klasifikacija],0)),2)</f>
        <v>NE</v>
      </c>
      <c r="E584" t="str">
        <f>INDEX(Tabela_glavno[Odstranjevanje],MATCH(Tabela_kontrola_FAW_aktivne[[#This Row],[Klasifikacija]],Tabela_glavno[Klasifikacija],0))</f>
        <v/>
      </c>
      <c r="F584" s="1" t="str">
        <f>_xlfn.TEXTJOIN(" - ",TRUE,INDEX(Tabela_glavno[Mešanica 19 02 04*],MATCH(Tabela_kontrola_FAW_aktivne[[#This Row],[Klasifikacija]],Tabela_glavno[Klasifikacija],0)),INDEX(Tabela_glavno[Izvoz 19 02 04*],MATCH(Tabela_kontrola_FAW_aktivne[[#This Row],[Klasifikacija]],Tabela_glavno[Klasifikacija],0)))</f>
        <v>NE</v>
      </c>
      <c r="G584" s="1" t="str">
        <f>INDEX(Tabela_glavno[Mešanica 19 02 08*],MATCH(Tabela_kontrola_FAW_aktivne[[#This Row],[Klasifikacija]],Tabela_glavno[Klasifikacija],0))</f>
        <v>NE</v>
      </c>
      <c r="H584" s="1" t="str">
        <f>IFERROR(INDEX(Tabela_FAW_aktivne[Klasifikacija],MATCH(Tabela_kontrola_FAW_aktivne[[#This Row],[Klasifikacija]],Tabela_FAW_aktivne[Klasifikacija],0)),"NE")</f>
        <v>NE</v>
      </c>
    </row>
    <row r="585" spans="1:8" hidden="1" x14ac:dyDescent="0.25">
      <c r="A585" t="s">
        <v>1293</v>
      </c>
      <c r="B585" t="str">
        <f>INDEX(Tabela_seznam_klasifikacij[Naziv odpadka],MATCH(Tabela_kontrola_FAW_aktivne[[#This Row],[Klasifikacija]],Tabela_seznam_klasifikacij[Klasifikacijska številka],0))</f>
        <v>Zavorne obloge, ki vsebujejo azbest</v>
      </c>
      <c r="C585" t="str">
        <f>IFERROR(INDEX(Tabela_FAW[NAZIV2],MATCH(Tabela_kontrola_FAW_aktivne[[#This Row],[Klasifikacija]],Tabela_FAW[Klasifikacija],0)),"NE")</f>
        <v>NI ADR / Dinos-NI ODSTRANJEVANJA</v>
      </c>
      <c r="D585" t="str">
        <f>LEFT(INDEX(Tabela_glavno[Dovoljen prevzem],MATCH(Tabela_kontrola_FAW_aktivne[[#This Row],[Klasifikacija]],Tabela_glavno[Klasifikacija],0)),2)</f>
        <v>DA</v>
      </c>
      <c r="E585" t="str">
        <f>INDEX(Tabela_glavno[Odstranjevanje],MATCH(Tabela_kontrola_FAW_aktivne[[#This Row],[Klasifikacija]],Tabela_glavno[Klasifikacija],0))</f>
        <v/>
      </c>
      <c r="F585" s="1" t="str">
        <f>_xlfn.TEXTJOIN(" - ",TRUE,INDEX(Tabela_glavno[Mešanica 19 02 04*],MATCH(Tabela_kontrola_FAW_aktivne[[#This Row],[Klasifikacija]],Tabela_glavno[Klasifikacija],0)),INDEX(Tabela_glavno[Izvoz 19 02 04*],MATCH(Tabela_kontrola_FAW_aktivne[[#This Row],[Klasifikacija]],Tabela_glavno[Klasifikacija],0)))</f>
        <v>NE</v>
      </c>
      <c r="G585" s="1" t="str">
        <f>INDEX(Tabela_glavno[Mešanica 19 02 08*],MATCH(Tabela_kontrola_FAW_aktivne[[#This Row],[Klasifikacija]],Tabela_glavno[Klasifikacija],0))</f>
        <v>NE</v>
      </c>
      <c r="H585" s="1" t="str">
        <f>IFERROR(INDEX(Tabela_FAW_aktivne[Klasifikacija],MATCH(Tabela_kontrola_FAW_aktivne[[#This Row],[Klasifikacija]],Tabela_FAW_aktivne[Klasifikacija],0)),"NE")</f>
        <v>NE</v>
      </c>
    </row>
    <row r="586" spans="1:8" ht="30" customHeight="1" x14ac:dyDescent="0.25">
      <c r="A586" t="s">
        <v>1294</v>
      </c>
      <c r="B586" t="str">
        <f>INDEX(Tabela_seznam_klasifikacij[Naziv odpadka],MATCH(Tabela_kontrola_FAW_aktivne[[#This Row],[Klasifikacija]],Tabela_seznam_klasifikacij[Klasifikacijska številka],0))</f>
        <v>Zavorne obloge, ki niso navedene pod 16 01 11</v>
      </c>
      <c r="C586" t="str">
        <f>IFERROR(INDEX(Tabela_FAW[NAZIV2],MATCH(Tabela_kontrola_FAW_aktivne[[#This Row],[Klasifikacija]],Tabela_FAW[Klasifikacija],0)),"NE")</f>
        <v>NI ADR / Dinos/KEMIS NE ODSTRANJUJE</v>
      </c>
      <c r="D586" t="str">
        <f>LEFT(INDEX(Tabela_glavno[Dovoljen prevzem],MATCH(Tabela_kontrola_FAW_aktivne[[#This Row],[Klasifikacija]],Tabela_glavno[Klasifikacija],0)),2)</f>
        <v>DA</v>
      </c>
      <c r="E586" t="str">
        <f>INDEX(Tabela_glavno[Odstranjevanje],MATCH(Tabela_kontrola_FAW_aktivne[[#This Row],[Klasifikacija]],Tabela_glavno[Klasifikacija],0))</f>
        <v/>
      </c>
      <c r="F586" s="1" t="str">
        <f>_xlfn.TEXTJOIN(" - ",TRUE,INDEX(Tabela_glavno[Mešanica 19 02 04*],MATCH(Tabela_kontrola_FAW_aktivne[[#This Row],[Klasifikacija]],Tabela_glavno[Klasifikacija],0)),INDEX(Tabela_glavno[Izvoz 19 02 04*],MATCH(Tabela_kontrola_FAW_aktivne[[#This Row],[Klasifikacija]],Tabela_glavno[Klasifikacija],0)))</f>
        <v>NE</v>
      </c>
      <c r="G586" s="1" t="str">
        <f>INDEX(Tabela_glavno[Mešanica 19 02 08*],MATCH(Tabela_kontrola_FAW_aktivne[[#This Row],[Klasifikacija]],Tabela_glavno[Klasifikacija],0))</f>
        <v>NE</v>
      </c>
      <c r="H586" s="1" t="str">
        <f>IFERROR(INDEX(Tabela_FAW_aktivne[Klasifikacija],MATCH(Tabela_kontrola_FAW_aktivne[[#This Row],[Klasifikacija]],Tabela_FAW_aktivne[Klasifikacija],0)),"NE")</f>
        <v>16 01 12</v>
      </c>
    </row>
    <row r="587" spans="1:8" ht="30" customHeight="1" x14ac:dyDescent="0.25">
      <c r="A587" t="s">
        <v>179</v>
      </c>
      <c r="B587" t="str">
        <f>INDEX(Tabela_seznam_klasifikacij[Naziv odpadka],MATCH(Tabela_kontrola_FAW_aktivne[[#This Row],[Klasifikacija]],Tabela_seznam_klasifikacij[Klasifikacijska številka],0))</f>
        <v>Zavorne tekočine</v>
      </c>
      <c r="C587" t="str">
        <f>IFERROR(INDEX(Tabela_FAW[NAZIV2],MATCH(Tabela_kontrola_FAW_aktivne[[#This Row],[Klasifikacija]],Tabela_FAW[Klasifikacija],0)),"NE")</f>
        <v>NI ADR /</v>
      </c>
      <c r="D587" t="str">
        <f>LEFT(INDEX(Tabela_glavno[Dovoljen prevzem],MATCH(Tabela_kontrola_FAW_aktivne[[#This Row],[Klasifikacija]],Tabela_glavno[Klasifikacija],0)),2)</f>
        <v>DA</v>
      </c>
      <c r="E587" t="str">
        <f>INDEX(Tabela_glavno[Odstranjevanje],MATCH(Tabela_kontrola_FAW_aktivne[[#This Row],[Klasifikacija]],Tabela_glavno[Klasifikacija],0))</f>
        <v>Kemis</v>
      </c>
      <c r="F587" s="1" t="str">
        <f>_xlfn.TEXTJOIN(" - ",TRUE,INDEX(Tabela_glavno[Mešanica 19 02 04*],MATCH(Tabela_kontrola_FAW_aktivne[[#This Row],[Klasifikacija]],Tabela_glavno[Klasifikacija],0)),INDEX(Tabela_glavno[Izvoz 19 02 04*],MATCH(Tabela_kontrola_FAW_aktivne[[#This Row],[Klasifikacija]],Tabela_glavno[Klasifikacija],0)))</f>
        <v>NE</v>
      </c>
      <c r="G587" s="1" t="str">
        <f>INDEX(Tabela_glavno[Mešanica 19 02 08*],MATCH(Tabela_kontrola_FAW_aktivne[[#This Row],[Klasifikacija]],Tabela_glavno[Klasifikacija],0))</f>
        <v>DA</v>
      </c>
      <c r="H587" s="1" t="str">
        <f>IFERROR(INDEX(Tabela_FAW_aktivne[Klasifikacija],MATCH(Tabela_kontrola_FAW_aktivne[[#This Row],[Klasifikacija]],Tabela_FAW_aktivne[Klasifikacija],0)),"NE")</f>
        <v>16 01 13*</v>
      </c>
    </row>
    <row r="588" spans="1:8" ht="30" customHeight="1" x14ac:dyDescent="0.25">
      <c r="A588" t="s">
        <v>167</v>
      </c>
      <c r="B588" t="str">
        <f>INDEX(Tabela_seznam_klasifikacij[Naziv odpadka],MATCH(Tabela_kontrola_FAW_aktivne[[#This Row],[Klasifikacija]],Tabela_seznam_klasifikacij[Klasifikacijska številka],0))</f>
        <v>Tekočine proti zmrzovanju, ki vsebujejo nevarne snovi</v>
      </c>
      <c r="C588" t="str">
        <f>IFERROR(INDEX(Tabela_FAW[NAZIV2],MATCH(Tabela_kontrola_FAW_aktivne[[#This Row],[Klasifikacija]],Tabela_FAW[Klasifikacija],0)),"NE")</f>
        <v>M2 NI ADR / ???</v>
      </c>
      <c r="D588" t="str">
        <f>LEFT(INDEX(Tabela_glavno[Dovoljen prevzem],MATCH(Tabela_kontrola_FAW_aktivne[[#This Row],[Klasifikacija]],Tabela_glavno[Klasifikacija],0)),2)</f>
        <v>DA</v>
      </c>
      <c r="E588" t="str">
        <f>INDEX(Tabela_glavno[Odstranjevanje],MATCH(Tabela_kontrola_FAW_aktivne[[#This Row],[Klasifikacija]],Tabela_glavno[Klasifikacija],0))</f>
        <v>Kemis</v>
      </c>
      <c r="F588" s="1" t="str">
        <f>_xlfn.TEXTJOIN(" - ",TRUE,INDEX(Tabela_glavno[Mešanica 19 02 04*],MATCH(Tabela_kontrola_FAW_aktivne[[#This Row],[Klasifikacija]],Tabela_glavno[Klasifikacija],0)),INDEX(Tabela_glavno[Izvoz 19 02 04*],MATCH(Tabela_kontrola_FAW_aktivne[[#This Row],[Klasifikacija]],Tabela_glavno[Klasifikacija],0)))</f>
        <v>NE</v>
      </c>
      <c r="G588" s="1" t="str">
        <f>INDEX(Tabela_glavno[Mešanica 19 02 08*],MATCH(Tabela_kontrola_FAW_aktivne[[#This Row],[Klasifikacija]],Tabela_glavno[Klasifikacija],0))</f>
        <v>DA</v>
      </c>
      <c r="H588" s="1" t="str">
        <f>IFERROR(INDEX(Tabela_FAW_aktivne[Klasifikacija],MATCH(Tabela_kontrola_FAW_aktivne[[#This Row],[Klasifikacija]],Tabela_FAW_aktivne[Klasifikacija],0)),"NE")</f>
        <v>16 01 14*</v>
      </c>
    </row>
    <row r="589" spans="1:8" ht="30" customHeight="1" x14ac:dyDescent="0.25">
      <c r="A589" t="s">
        <v>168</v>
      </c>
      <c r="B589" t="str">
        <f>INDEX(Tabela_seznam_klasifikacij[Naziv odpadka],MATCH(Tabela_kontrola_FAW_aktivne[[#This Row],[Klasifikacija]],Tabela_seznam_klasifikacij[Klasifikacijska številka],0))</f>
        <v>Tekočine proti zmrzovanju, ki niso navedene pod 16 01 14</v>
      </c>
      <c r="C589" t="str">
        <f>IFERROR(INDEX(Tabela_FAW[NAZIV2],MATCH(Tabela_kontrola_FAW_aktivne[[#This Row],[Klasifikacija]],Tabela_FAW[Klasifikacija],0)),"NE")</f>
        <v>M2 NI ADR / ???</v>
      </c>
      <c r="D589" t="str">
        <f>LEFT(INDEX(Tabela_glavno[Dovoljen prevzem],MATCH(Tabela_kontrola_FAW_aktivne[[#This Row],[Klasifikacija]],Tabela_glavno[Klasifikacija],0)),2)</f>
        <v>DA</v>
      </c>
      <c r="E589" t="str">
        <f>INDEX(Tabela_glavno[Odstranjevanje],MATCH(Tabela_kontrola_FAW_aktivne[[#This Row],[Klasifikacija]],Tabela_glavno[Klasifikacija],0))</f>
        <v>Kemis</v>
      </c>
      <c r="F589" s="1" t="str">
        <f>_xlfn.TEXTJOIN(" - ",TRUE,INDEX(Tabela_glavno[Mešanica 19 02 04*],MATCH(Tabela_kontrola_FAW_aktivne[[#This Row],[Klasifikacija]],Tabela_glavno[Klasifikacija],0)),INDEX(Tabela_glavno[Izvoz 19 02 04*],MATCH(Tabela_kontrola_FAW_aktivne[[#This Row],[Klasifikacija]],Tabela_glavno[Klasifikacija],0)))</f>
        <v>NE</v>
      </c>
      <c r="G589" s="1" t="str">
        <f>INDEX(Tabela_glavno[Mešanica 19 02 08*],MATCH(Tabela_kontrola_FAW_aktivne[[#This Row],[Klasifikacija]],Tabela_glavno[Klasifikacija],0))</f>
        <v>DA</v>
      </c>
      <c r="H589" s="1" t="str">
        <f>IFERROR(INDEX(Tabela_FAW_aktivne[Klasifikacija],MATCH(Tabela_kontrola_FAW_aktivne[[#This Row],[Klasifikacija]],Tabela_FAW_aktivne[Klasifikacija],0)),"NE")</f>
        <v>16 01 15</v>
      </c>
    </row>
    <row r="590" spans="1:8" hidden="1" x14ac:dyDescent="0.25">
      <c r="A590" t="s">
        <v>1295</v>
      </c>
      <c r="B590" t="str">
        <f>INDEX(Tabela_seznam_klasifikacij[Naziv odpadka],MATCH(Tabela_kontrola_FAW_aktivne[[#This Row],[Klasifikacija]],Tabela_seznam_klasifikacij[Klasifikacijska številka],0))</f>
        <v>Rezervoarji za utekočinjeni plin</v>
      </c>
      <c r="C590" t="str">
        <f>IFERROR(INDEX(Tabela_FAW[NAZIV2],MATCH(Tabela_kontrola_FAW_aktivne[[#This Row],[Klasifikacija]],Tabela_FAW[Klasifikacija],0)),"NE")</f>
        <v>NE</v>
      </c>
      <c r="D590" t="str">
        <f>LEFT(INDEX(Tabela_glavno[Dovoljen prevzem],MATCH(Tabela_kontrola_FAW_aktivne[[#This Row],[Klasifikacija]],Tabela_glavno[Klasifikacija],0)),2)</f>
        <v>DA</v>
      </c>
      <c r="E590" t="str">
        <f>INDEX(Tabela_glavno[Odstranjevanje],MATCH(Tabela_kontrola_FAW_aktivne[[#This Row],[Klasifikacija]],Tabela_glavno[Klasifikacija],0))</f>
        <v/>
      </c>
      <c r="F590" s="1" t="str">
        <f>_xlfn.TEXTJOIN(" - ",TRUE,INDEX(Tabela_glavno[Mešanica 19 02 04*],MATCH(Tabela_kontrola_FAW_aktivne[[#This Row],[Klasifikacija]],Tabela_glavno[Klasifikacija],0)),INDEX(Tabela_glavno[Izvoz 19 02 04*],MATCH(Tabela_kontrola_FAW_aktivne[[#This Row],[Klasifikacija]],Tabela_glavno[Klasifikacija],0)))</f>
        <v>NE</v>
      </c>
      <c r="G590" s="1" t="str">
        <f>INDEX(Tabela_glavno[Mešanica 19 02 08*],MATCH(Tabela_kontrola_FAW_aktivne[[#This Row],[Klasifikacija]],Tabela_glavno[Klasifikacija],0))</f>
        <v>NE</v>
      </c>
      <c r="H590" s="1" t="str">
        <f>IFERROR(INDEX(Tabela_FAW_aktivne[Klasifikacija],MATCH(Tabela_kontrola_FAW_aktivne[[#This Row],[Klasifikacija]],Tabela_FAW_aktivne[Klasifikacija],0)),"NE")</f>
        <v>NE</v>
      </c>
    </row>
    <row r="591" spans="1:8" ht="30" customHeight="1" x14ac:dyDescent="0.25">
      <c r="A591" t="s">
        <v>1296</v>
      </c>
      <c r="B591" t="str">
        <f>INDEX(Tabela_seznam_klasifikacij[Naziv odpadka],MATCH(Tabela_kontrola_FAW_aktivne[[#This Row],[Klasifikacija]],Tabela_seznam_klasifikacij[Klasifikacijska številka],0))</f>
        <v>Železne kovine</v>
      </c>
      <c r="C591" t="str">
        <f>IFERROR(INDEX(Tabela_FAW[NAZIV2],MATCH(Tabela_kontrola_FAW_aktivne[[#This Row],[Klasifikacija]],Tabela_FAW[Klasifikacija],0)),"NE")</f>
        <v>NI ADR / Dinos (vse enote)</v>
      </c>
      <c r="D591" t="str">
        <f>LEFT(INDEX(Tabela_glavno[Dovoljen prevzem],MATCH(Tabela_kontrola_FAW_aktivne[[#This Row],[Klasifikacija]],Tabela_glavno[Klasifikacija],0)),2)</f>
        <v>DA</v>
      </c>
      <c r="E591" t="str">
        <f>INDEX(Tabela_glavno[Odstranjevanje],MATCH(Tabela_kontrola_FAW_aktivne[[#This Row],[Klasifikacija]],Tabela_glavno[Klasifikacija],0))</f>
        <v/>
      </c>
      <c r="F591" s="1" t="str">
        <f>_xlfn.TEXTJOIN(" - ",TRUE,INDEX(Tabela_glavno[Mešanica 19 02 04*],MATCH(Tabela_kontrola_FAW_aktivne[[#This Row],[Klasifikacija]],Tabela_glavno[Klasifikacija],0)),INDEX(Tabela_glavno[Izvoz 19 02 04*],MATCH(Tabela_kontrola_FAW_aktivne[[#This Row],[Klasifikacija]],Tabela_glavno[Klasifikacija],0)))</f>
        <v>NE</v>
      </c>
      <c r="G591" s="1" t="str">
        <f>INDEX(Tabela_glavno[Mešanica 19 02 08*],MATCH(Tabela_kontrola_FAW_aktivne[[#This Row],[Klasifikacija]],Tabela_glavno[Klasifikacija],0))</f>
        <v>NE</v>
      </c>
      <c r="H591" s="1" t="str">
        <f>IFERROR(INDEX(Tabela_FAW_aktivne[Klasifikacija],MATCH(Tabela_kontrola_FAW_aktivne[[#This Row],[Klasifikacija]],Tabela_FAW_aktivne[Klasifikacija],0)),"NE")</f>
        <v>16 01 17</v>
      </c>
    </row>
    <row r="592" spans="1:8" hidden="1" x14ac:dyDescent="0.25">
      <c r="A592" t="s">
        <v>1297</v>
      </c>
      <c r="B592" t="str">
        <f>INDEX(Tabela_seznam_klasifikacij[Naziv odpadka],MATCH(Tabela_kontrola_FAW_aktivne[[#This Row],[Klasifikacija]],Tabela_seznam_klasifikacij[Klasifikacijska številka],0))</f>
        <v>Barvne kovine</v>
      </c>
      <c r="C592">
        <f>IFERROR(INDEX(Tabela_FAW[NAZIV2],MATCH(Tabela_kontrola_FAW_aktivne[[#This Row],[Klasifikacija]],Tabela_FAW[Klasifikacija],0)),"NE")</f>
        <v>0</v>
      </c>
      <c r="D592" t="str">
        <f>LEFT(INDEX(Tabela_glavno[Dovoljen prevzem],MATCH(Tabela_kontrola_FAW_aktivne[[#This Row],[Klasifikacija]],Tabela_glavno[Klasifikacija],0)),2)</f>
        <v>DA</v>
      </c>
      <c r="E592" t="str">
        <f>INDEX(Tabela_glavno[Odstranjevanje],MATCH(Tabela_kontrola_FAW_aktivne[[#This Row],[Klasifikacija]],Tabela_glavno[Klasifikacija],0))</f>
        <v/>
      </c>
      <c r="F592" s="1" t="str">
        <f>_xlfn.TEXTJOIN(" - ",TRUE,INDEX(Tabela_glavno[Mešanica 19 02 04*],MATCH(Tabela_kontrola_FAW_aktivne[[#This Row],[Klasifikacija]],Tabela_glavno[Klasifikacija],0)),INDEX(Tabela_glavno[Izvoz 19 02 04*],MATCH(Tabela_kontrola_FAW_aktivne[[#This Row],[Klasifikacija]],Tabela_glavno[Klasifikacija],0)))</f>
        <v>NE</v>
      </c>
      <c r="G592" s="1" t="str">
        <f>INDEX(Tabela_glavno[Mešanica 19 02 08*],MATCH(Tabela_kontrola_FAW_aktivne[[#This Row],[Klasifikacija]],Tabela_glavno[Klasifikacija],0))</f>
        <v>NE</v>
      </c>
      <c r="H592" s="1" t="str">
        <f>IFERROR(INDEX(Tabela_FAW_aktivne[Klasifikacija],MATCH(Tabela_kontrola_FAW_aktivne[[#This Row],[Klasifikacija]],Tabela_FAW_aktivne[Klasifikacija],0)),"NE")</f>
        <v>NE</v>
      </c>
    </row>
    <row r="593" spans="1:8" ht="30" customHeight="1" x14ac:dyDescent="0.25">
      <c r="A593" t="s">
        <v>91</v>
      </c>
      <c r="B593" t="str">
        <f>INDEX(Tabela_seznam_klasifikacij[Naziv odpadka],MATCH(Tabela_kontrola_FAW_aktivne[[#This Row],[Klasifikacija]],Tabela_seznam_klasifikacij[Klasifikacijska številka],0))</f>
        <v>Plastika</v>
      </c>
      <c r="C593" t="str">
        <f>IFERROR(INDEX(Tabela_FAW[NAZIV2],MATCH(Tabela_kontrola_FAW_aktivne[[#This Row],[Klasifikacija]],Tabela_FAW[Klasifikacija],0)),"NE")</f>
        <v>M1 NI ADR / Dinos (vse enote)</v>
      </c>
      <c r="D593" t="str">
        <f>LEFT(INDEX(Tabela_glavno[Dovoljen prevzem],MATCH(Tabela_kontrola_FAW_aktivne[[#This Row],[Klasifikacija]],Tabela_glavno[Klasifikacija],0)),2)</f>
        <v>DA</v>
      </c>
      <c r="E593" t="str">
        <f>INDEX(Tabela_glavno[Odstranjevanje],MATCH(Tabela_kontrola_FAW_aktivne[[#This Row],[Klasifikacija]],Tabela_glavno[Klasifikacija],0))</f>
        <v>Komteks, Dinos</v>
      </c>
      <c r="F593" s="1" t="str">
        <f>_xlfn.TEXTJOIN(" - ",TRUE,INDEX(Tabela_glavno[Mešanica 19 02 04*],MATCH(Tabela_kontrola_FAW_aktivne[[#This Row],[Klasifikacija]],Tabela_glavno[Klasifikacija],0)),INDEX(Tabela_glavno[Izvoz 19 02 04*],MATCH(Tabela_kontrola_FAW_aktivne[[#This Row],[Klasifikacija]],Tabela_glavno[Klasifikacija],0)))</f>
        <v>NE</v>
      </c>
      <c r="G593" s="1" t="str">
        <f>INDEX(Tabela_glavno[Mešanica 19 02 08*],MATCH(Tabela_kontrola_FAW_aktivne[[#This Row],[Klasifikacija]],Tabela_glavno[Klasifikacija],0))</f>
        <v>NE</v>
      </c>
      <c r="H593" s="1" t="str">
        <f>IFERROR(INDEX(Tabela_FAW_aktivne[Klasifikacija],MATCH(Tabela_kontrola_FAW_aktivne[[#This Row],[Klasifikacija]],Tabela_FAW_aktivne[Klasifikacija],0)),"NE")</f>
        <v>16 01 19</v>
      </c>
    </row>
    <row r="594" spans="1:8" ht="30" customHeight="1" x14ac:dyDescent="0.25">
      <c r="A594" t="s">
        <v>1298</v>
      </c>
      <c r="B594" t="str">
        <f>INDEX(Tabela_seznam_klasifikacij[Naziv odpadka],MATCH(Tabela_kontrola_FAW_aktivne[[#This Row],[Klasifikacija]],Tabela_seznam_klasifikacij[Klasifikacijska številka],0))</f>
        <v>Steklo</v>
      </c>
      <c r="C594" t="str">
        <f>IFERROR(INDEX(Tabela_FAW[NAZIV2],MATCH(Tabela_kontrola_FAW_aktivne[[#This Row],[Klasifikacija]],Tabela_FAW[Klasifikacija],0)),"NE")</f>
        <v>NI ADR / Dinos ČRNUČE</v>
      </c>
      <c r="D594" t="str">
        <f>LEFT(INDEX(Tabela_glavno[Dovoljen prevzem],MATCH(Tabela_kontrola_FAW_aktivne[[#This Row],[Klasifikacija]],Tabela_glavno[Klasifikacija],0)),2)</f>
        <v>DA</v>
      </c>
      <c r="E594" t="str">
        <f>INDEX(Tabela_glavno[Odstranjevanje],MATCH(Tabela_kontrola_FAW_aktivne[[#This Row],[Klasifikacija]],Tabela_glavno[Klasifikacija],0))</f>
        <v>Dinos</v>
      </c>
      <c r="F594" s="1" t="str">
        <f>_xlfn.TEXTJOIN(" - ",TRUE,INDEX(Tabela_glavno[Mešanica 19 02 04*],MATCH(Tabela_kontrola_FAW_aktivne[[#This Row],[Klasifikacija]],Tabela_glavno[Klasifikacija],0)),INDEX(Tabela_glavno[Izvoz 19 02 04*],MATCH(Tabela_kontrola_FAW_aktivne[[#This Row],[Klasifikacija]],Tabela_glavno[Klasifikacija],0)))</f>
        <v>NE</v>
      </c>
      <c r="G594" s="1" t="str">
        <f>INDEX(Tabela_glavno[Mešanica 19 02 08*],MATCH(Tabela_kontrola_FAW_aktivne[[#This Row],[Klasifikacija]],Tabela_glavno[Klasifikacija],0))</f>
        <v>NE</v>
      </c>
      <c r="H594" s="1" t="str">
        <f>IFERROR(INDEX(Tabela_FAW_aktivne[Klasifikacija],MATCH(Tabela_kontrola_FAW_aktivne[[#This Row],[Klasifikacija]],Tabela_FAW_aktivne[Klasifikacija],0)),"NE")</f>
        <v>16 01 20</v>
      </c>
    </row>
    <row r="595" spans="1:8" ht="30" customHeight="1" x14ac:dyDescent="0.25">
      <c r="A595" t="s">
        <v>1299</v>
      </c>
      <c r="B595" t="str">
        <f>INDEX(Tabela_seznam_klasifikacij[Naziv odpadka],MATCH(Tabela_kontrola_FAW_aktivne[[#This Row],[Klasifikacija]],Tabela_seznam_klasifikacij[Klasifikacijska številka],0))</f>
        <v>Nevarne sestavine, ki niso navedene pod 16 01 07 do 16 01 11 ter 16 01 13 in 16 01 14</v>
      </c>
      <c r="C595" t="str">
        <f>IFERROR(INDEX(Tabela_FAW[NAZIV2],MATCH(Tabela_kontrola_FAW_aktivne[[#This Row],[Klasifikacija]],Tabela_FAW[Klasifikacija],0)),"NE")</f>
        <v>NI ADR / Kemis</v>
      </c>
      <c r="D595" t="str">
        <f>LEFT(INDEX(Tabela_glavno[Dovoljen prevzem],MATCH(Tabela_kontrola_FAW_aktivne[[#This Row],[Klasifikacija]],Tabela_glavno[Klasifikacija],0)),2)</f>
        <v>DA</v>
      </c>
      <c r="E595" t="str">
        <f>INDEX(Tabela_glavno[Odstranjevanje],MATCH(Tabela_kontrola_FAW_aktivne[[#This Row],[Klasifikacija]],Tabela_glavno[Klasifikacija],0))</f>
        <v>Kemis</v>
      </c>
      <c r="F595" s="1" t="str">
        <f>_xlfn.TEXTJOIN(" - ",TRUE,INDEX(Tabela_glavno[Mešanica 19 02 04*],MATCH(Tabela_kontrola_FAW_aktivne[[#This Row],[Klasifikacija]],Tabela_glavno[Klasifikacija],0)),INDEX(Tabela_glavno[Izvoz 19 02 04*],MATCH(Tabela_kontrola_FAW_aktivne[[#This Row],[Klasifikacija]],Tabela_glavno[Klasifikacija],0)))</f>
        <v>NE</v>
      </c>
      <c r="G595" s="1" t="str">
        <f>INDEX(Tabela_glavno[Mešanica 19 02 08*],MATCH(Tabela_kontrola_FAW_aktivne[[#This Row],[Klasifikacija]],Tabela_glavno[Klasifikacija],0))</f>
        <v>NE</v>
      </c>
      <c r="H595" s="1" t="str">
        <f>IFERROR(INDEX(Tabela_FAW_aktivne[Klasifikacija],MATCH(Tabela_kontrola_FAW_aktivne[[#This Row],[Klasifikacija]],Tabela_FAW_aktivne[Klasifikacija],0)),"NE")</f>
        <v>16 01 21*</v>
      </c>
    </row>
    <row r="596" spans="1:8" ht="30" customHeight="1" x14ac:dyDescent="0.25">
      <c r="A596" t="s">
        <v>1300</v>
      </c>
      <c r="B596" t="str">
        <f>INDEX(Tabela_seznam_klasifikacij[Naziv odpadka],MATCH(Tabela_kontrola_FAW_aktivne[[#This Row],[Klasifikacija]],Tabela_seznam_klasifikacij[Klasifikacijska številka],0))</f>
        <v>Druge tovrstne sestavine</v>
      </c>
      <c r="C596" t="str">
        <f>IFERROR(INDEX(Tabela_FAW[NAZIV2],MATCH(Tabela_kontrola_FAW_aktivne[[#This Row],[Klasifikacija]],Tabela_FAW[Klasifikacija],0)),"NE")</f>
        <v>NI ADR / Dinos</v>
      </c>
      <c r="D596" t="str">
        <f>LEFT(INDEX(Tabela_glavno[Dovoljen prevzem],MATCH(Tabela_kontrola_FAW_aktivne[[#This Row],[Klasifikacija]],Tabela_glavno[Klasifikacija],0)),2)</f>
        <v>DA</v>
      </c>
      <c r="E596" t="str">
        <f>INDEX(Tabela_glavno[Odstranjevanje],MATCH(Tabela_kontrola_FAW_aktivne[[#This Row],[Klasifikacija]],Tabela_glavno[Klasifikacija],0))</f>
        <v>Dinos</v>
      </c>
      <c r="F596" s="1" t="str">
        <f>_xlfn.TEXTJOIN(" - ",TRUE,INDEX(Tabela_glavno[Mešanica 19 02 04*],MATCH(Tabela_kontrola_FAW_aktivne[[#This Row],[Klasifikacija]],Tabela_glavno[Klasifikacija],0)),INDEX(Tabela_glavno[Izvoz 19 02 04*],MATCH(Tabela_kontrola_FAW_aktivne[[#This Row],[Klasifikacija]],Tabela_glavno[Klasifikacija],0)))</f>
        <v>NE</v>
      </c>
      <c r="G596" s="1" t="str">
        <f>INDEX(Tabela_glavno[Mešanica 19 02 08*],MATCH(Tabela_kontrola_FAW_aktivne[[#This Row],[Klasifikacija]],Tabela_glavno[Klasifikacija],0))</f>
        <v>NE</v>
      </c>
      <c r="H596" s="1" t="str">
        <f>IFERROR(INDEX(Tabela_FAW_aktivne[Klasifikacija],MATCH(Tabela_kontrola_FAW_aktivne[[#This Row],[Klasifikacija]],Tabela_FAW_aktivne[Klasifikacija],0)),"NE")</f>
        <v>16 01 22</v>
      </c>
    </row>
    <row r="597" spans="1:8" ht="30" customHeight="1" x14ac:dyDescent="0.25">
      <c r="A597" t="s">
        <v>1301</v>
      </c>
      <c r="B597" t="str">
        <f>INDEX(Tabela_seznam_klasifikacij[Naziv odpadka],MATCH(Tabela_kontrola_FAW_aktivne[[#This Row],[Klasifikacija]],Tabela_seznam_klasifikacij[Klasifikacijska številka],0))</f>
        <v>Drugi tovrstni odpadki</v>
      </c>
      <c r="C597" t="str">
        <f>IFERROR(INDEX(Tabela_FAW[NAZIV2],MATCH(Tabela_kontrola_FAW_aktivne[[#This Row],[Klasifikacija]],Tabela_FAW[Klasifikacija],0)),"NE")</f>
        <v>NI ADR / Dinos (vse enote)</v>
      </c>
      <c r="D597" t="str">
        <f>LEFT(INDEX(Tabela_glavno[Dovoljen prevzem],MATCH(Tabela_kontrola_FAW_aktivne[[#This Row],[Klasifikacija]],Tabela_glavno[Klasifikacija],0)),2)</f>
        <v>DA</v>
      </c>
      <c r="E597" t="str">
        <f>INDEX(Tabela_glavno[Odstranjevanje],MATCH(Tabela_kontrola_FAW_aktivne[[#This Row],[Klasifikacija]],Tabela_glavno[Klasifikacija],0))</f>
        <v/>
      </c>
      <c r="F597" s="1" t="str">
        <f>_xlfn.TEXTJOIN(" - ",TRUE,INDEX(Tabela_glavno[Mešanica 19 02 04*],MATCH(Tabela_kontrola_FAW_aktivne[[#This Row],[Klasifikacija]],Tabela_glavno[Klasifikacija],0)),INDEX(Tabela_glavno[Izvoz 19 02 04*],MATCH(Tabela_kontrola_FAW_aktivne[[#This Row],[Klasifikacija]],Tabela_glavno[Klasifikacija],0)))</f>
        <v>NE</v>
      </c>
      <c r="G597" s="1" t="str">
        <f>INDEX(Tabela_glavno[Mešanica 19 02 08*],MATCH(Tabela_kontrola_FAW_aktivne[[#This Row],[Klasifikacija]],Tabela_glavno[Klasifikacija],0))</f>
        <v>NE</v>
      </c>
      <c r="H597" s="1" t="str">
        <f>IFERROR(INDEX(Tabela_FAW_aktivne[Klasifikacija],MATCH(Tabela_kontrola_FAW_aktivne[[#This Row],[Klasifikacija]],Tabela_FAW_aktivne[Klasifikacija],0)),"NE")</f>
        <v>16 01 99</v>
      </c>
    </row>
    <row r="598" spans="1:8" hidden="1" x14ac:dyDescent="0.25">
      <c r="A598" t="s">
        <v>1302</v>
      </c>
      <c r="B598" t="str">
        <f>INDEX(Tabela_seznam_klasifikacij[Naziv odpadka],MATCH(Tabela_kontrola_FAW_aktivne[[#This Row],[Klasifikacija]],Tabela_seznam_klasifikacij[Klasifikacijska številka],0))</f>
        <v>Transformatorji in kondenzatorji, ki vsebujejo PCB</v>
      </c>
      <c r="C598" t="str">
        <f>IFERROR(INDEX(Tabela_FAW[NAZIV2],MATCH(Tabela_kontrola_FAW_aktivne[[#This Row],[Klasifikacija]],Tabela_FAW[Klasifikacija],0)),"NE")</f>
        <v>NIMAMO DOVOLJENJA</v>
      </c>
      <c r="D598" t="str">
        <f>LEFT(INDEX(Tabela_glavno[Dovoljen prevzem],MATCH(Tabela_kontrola_FAW_aktivne[[#This Row],[Klasifikacija]],Tabela_glavno[Klasifikacija],0)),2)</f>
        <v>NE</v>
      </c>
      <c r="E598" t="str">
        <f>INDEX(Tabela_glavno[Odstranjevanje],MATCH(Tabela_kontrola_FAW_aktivne[[#This Row],[Klasifikacija]],Tabela_glavno[Klasifikacija],0))</f>
        <v/>
      </c>
      <c r="F598" s="1" t="str">
        <f>_xlfn.TEXTJOIN(" - ",TRUE,INDEX(Tabela_glavno[Mešanica 19 02 04*],MATCH(Tabela_kontrola_FAW_aktivne[[#This Row],[Klasifikacija]],Tabela_glavno[Klasifikacija],0)),INDEX(Tabela_glavno[Izvoz 19 02 04*],MATCH(Tabela_kontrola_FAW_aktivne[[#This Row],[Klasifikacija]],Tabela_glavno[Klasifikacija],0)))</f>
        <v>NE</v>
      </c>
      <c r="G598" s="1" t="str">
        <f>INDEX(Tabela_glavno[Mešanica 19 02 08*],MATCH(Tabela_kontrola_FAW_aktivne[[#This Row],[Klasifikacija]],Tabela_glavno[Klasifikacija],0))</f>
        <v>NE</v>
      </c>
      <c r="H598" s="1" t="str">
        <f>IFERROR(INDEX(Tabela_FAW_aktivne[Klasifikacija],MATCH(Tabela_kontrola_FAW_aktivne[[#This Row],[Klasifikacija]],Tabela_FAW_aktivne[Klasifikacija],0)),"NE")</f>
        <v>NE</v>
      </c>
    </row>
    <row r="599" spans="1:8" hidden="1" x14ac:dyDescent="0.25">
      <c r="A599" t="s">
        <v>1303</v>
      </c>
      <c r="B599" t="str">
        <f>INDEX(Tabela_seznam_klasifikacij[Naziv odpadka],MATCH(Tabela_kontrola_FAW_aktivne[[#This Row],[Klasifikacija]],Tabela_seznam_klasifikacij[Klasifikacijska številka],0))</f>
        <v>Zavržena oprema, ki vsebuje PCB ali je onesnažena s PCB in ni navedena pod 16 02 09</v>
      </c>
      <c r="C599" t="str">
        <f>IFERROR(INDEX(Tabela_FAW[NAZIV2],MATCH(Tabela_kontrola_FAW_aktivne[[#This Row],[Klasifikacija]],Tabela_FAW[Klasifikacija],0)),"NE")</f>
        <v>NE</v>
      </c>
      <c r="D599" t="str">
        <f>LEFT(INDEX(Tabela_glavno[Dovoljen prevzem],MATCH(Tabela_kontrola_FAW_aktivne[[#This Row],[Klasifikacija]],Tabela_glavno[Klasifikacija],0)),2)</f>
        <v>NE</v>
      </c>
      <c r="E599" t="str">
        <f>INDEX(Tabela_glavno[Odstranjevanje],MATCH(Tabela_kontrola_FAW_aktivne[[#This Row],[Klasifikacija]],Tabela_glavno[Klasifikacija],0))</f>
        <v/>
      </c>
      <c r="F599" s="1" t="str">
        <f>_xlfn.TEXTJOIN(" - ",TRUE,INDEX(Tabela_glavno[Mešanica 19 02 04*],MATCH(Tabela_kontrola_FAW_aktivne[[#This Row],[Klasifikacija]],Tabela_glavno[Klasifikacija],0)),INDEX(Tabela_glavno[Izvoz 19 02 04*],MATCH(Tabela_kontrola_FAW_aktivne[[#This Row],[Klasifikacija]],Tabela_glavno[Klasifikacija],0)))</f>
        <v>NE</v>
      </c>
      <c r="G599" s="1" t="str">
        <f>INDEX(Tabela_glavno[Mešanica 19 02 08*],MATCH(Tabela_kontrola_FAW_aktivne[[#This Row],[Klasifikacija]],Tabela_glavno[Klasifikacija],0))</f>
        <v>NE</v>
      </c>
      <c r="H599" s="1" t="str">
        <f>IFERROR(INDEX(Tabela_FAW_aktivne[Klasifikacija],MATCH(Tabela_kontrola_FAW_aktivne[[#This Row],[Klasifikacija]],Tabela_FAW_aktivne[Klasifikacija],0)),"NE")</f>
        <v>NE</v>
      </c>
    </row>
    <row r="600" spans="1:8" hidden="1" x14ac:dyDescent="0.25">
      <c r="A600" t="s">
        <v>1304</v>
      </c>
      <c r="B600" t="str">
        <f>INDEX(Tabela_seznam_klasifikacij[Naziv odpadka],MATCH(Tabela_kontrola_FAW_aktivne[[#This Row],[Klasifikacija]],Tabela_seznam_klasifikacij[Klasifikacijska številka],0))</f>
        <v>Zavržena oprema, ki vsebuje klorofluoroogljike, HCFC, HFC</v>
      </c>
      <c r="C600" t="str">
        <f>IFERROR(INDEX(Tabela_FAW[NAZIV2],MATCH(Tabela_kontrola_FAW_aktivne[[#This Row],[Klasifikacija]],Tabela_FAW[Klasifikacija],0)),"NE")</f>
        <v>NE</v>
      </c>
      <c r="D600" t="str">
        <f>LEFT(INDEX(Tabela_glavno[Dovoljen prevzem],MATCH(Tabela_kontrola_FAW_aktivne[[#This Row],[Klasifikacija]],Tabela_glavno[Klasifikacija],0)),2)</f>
        <v>NE</v>
      </c>
      <c r="E600" t="str">
        <f>INDEX(Tabela_glavno[Odstranjevanje],MATCH(Tabela_kontrola_FAW_aktivne[[#This Row],[Klasifikacija]],Tabela_glavno[Klasifikacija],0))</f>
        <v/>
      </c>
      <c r="F600" s="1" t="str">
        <f>_xlfn.TEXTJOIN(" - ",TRUE,INDEX(Tabela_glavno[Mešanica 19 02 04*],MATCH(Tabela_kontrola_FAW_aktivne[[#This Row],[Klasifikacija]],Tabela_glavno[Klasifikacija],0)),INDEX(Tabela_glavno[Izvoz 19 02 04*],MATCH(Tabela_kontrola_FAW_aktivne[[#This Row],[Klasifikacija]],Tabela_glavno[Klasifikacija],0)))</f>
        <v>NE</v>
      </c>
      <c r="G600" s="1" t="str">
        <f>INDEX(Tabela_glavno[Mešanica 19 02 08*],MATCH(Tabela_kontrola_FAW_aktivne[[#This Row],[Klasifikacija]],Tabela_glavno[Klasifikacija],0))</f>
        <v>NE</v>
      </c>
      <c r="H600" s="1" t="str">
        <f>IFERROR(INDEX(Tabela_FAW_aktivne[Klasifikacija],MATCH(Tabela_kontrola_FAW_aktivne[[#This Row],[Klasifikacija]],Tabela_FAW_aktivne[Klasifikacija],0)),"NE")</f>
        <v>NE</v>
      </c>
    </row>
    <row r="601" spans="1:8" hidden="1" x14ac:dyDescent="0.25">
      <c r="A601" t="s">
        <v>1305</v>
      </c>
      <c r="B601" t="str">
        <f>INDEX(Tabela_seznam_klasifikacij[Naziv odpadka],MATCH(Tabela_kontrola_FAW_aktivne[[#This Row],[Klasifikacija]],Tabela_seznam_klasifikacij[Klasifikacijska številka],0))</f>
        <v>Zavržena oprema, ki vsebuje prosti azbest</v>
      </c>
      <c r="C601" t="str">
        <f>IFERROR(INDEX(Tabela_FAW[NAZIV2],MATCH(Tabela_kontrola_FAW_aktivne[[#This Row],[Klasifikacija]],Tabela_FAW[Klasifikacija],0)),"NE")</f>
        <v>NIMAMO DOVOLJENJA</v>
      </c>
      <c r="D601" t="str">
        <f>LEFT(INDEX(Tabela_glavno[Dovoljen prevzem],MATCH(Tabela_kontrola_FAW_aktivne[[#This Row],[Klasifikacija]],Tabela_glavno[Klasifikacija],0)),2)</f>
        <v>NE</v>
      </c>
      <c r="E601" t="str">
        <f>INDEX(Tabela_glavno[Odstranjevanje],MATCH(Tabela_kontrola_FAW_aktivne[[#This Row],[Klasifikacija]],Tabela_glavno[Klasifikacija],0))</f>
        <v/>
      </c>
      <c r="F601" s="1" t="str">
        <f>_xlfn.TEXTJOIN(" - ",TRUE,INDEX(Tabela_glavno[Mešanica 19 02 04*],MATCH(Tabela_kontrola_FAW_aktivne[[#This Row],[Klasifikacija]],Tabela_glavno[Klasifikacija],0)),INDEX(Tabela_glavno[Izvoz 19 02 04*],MATCH(Tabela_kontrola_FAW_aktivne[[#This Row],[Klasifikacija]],Tabela_glavno[Klasifikacija],0)))</f>
        <v>NE</v>
      </c>
      <c r="G601" s="1" t="str">
        <f>INDEX(Tabela_glavno[Mešanica 19 02 08*],MATCH(Tabela_kontrola_FAW_aktivne[[#This Row],[Klasifikacija]],Tabela_glavno[Klasifikacija],0))</f>
        <v>NE</v>
      </c>
      <c r="H601" s="1" t="str">
        <f>IFERROR(INDEX(Tabela_FAW_aktivne[Klasifikacija],MATCH(Tabela_kontrola_FAW_aktivne[[#This Row],[Klasifikacija]],Tabela_FAW_aktivne[Klasifikacija],0)),"NE")</f>
        <v>NE</v>
      </c>
    </row>
    <row r="602" spans="1:8" hidden="1" x14ac:dyDescent="0.25">
      <c r="A602" t="s">
        <v>1306</v>
      </c>
      <c r="B602" t="str">
        <f>INDEX(Tabela_seznam_klasifikacij[Naziv odpadka],MATCH(Tabela_kontrola_FAW_aktivne[[#This Row],[Klasifikacija]],Tabela_seznam_klasifikacij[Klasifikacijska številka],0))</f>
        <v>Zavržena oprema, ki vsebuje nevarne sestavine3 in ni navedena pod 16 02 09 do 16 02 12</v>
      </c>
      <c r="C602" t="str">
        <f>IFERROR(INDEX(Tabela_FAW[NAZIV2],MATCH(Tabela_kontrola_FAW_aktivne[[#This Row],[Klasifikacija]],Tabela_FAW[Klasifikacija],0)),"NE")</f>
        <v>NIMAMO DOVOLJENJA</v>
      </c>
      <c r="D602" t="str">
        <f>LEFT(INDEX(Tabela_glavno[Dovoljen prevzem],MATCH(Tabela_kontrola_FAW_aktivne[[#This Row],[Klasifikacija]],Tabela_glavno[Klasifikacija],0)),2)</f>
        <v>NE</v>
      </c>
      <c r="E602" t="str">
        <f>INDEX(Tabela_glavno[Odstranjevanje],MATCH(Tabela_kontrola_FAW_aktivne[[#This Row],[Klasifikacija]],Tabela_glavno[Klasifikacija],0))</f>
        <v/>
      </c>
      <c r="F602" s="1" t="str">
        <f>_xlfn.TEXTJOIN(" - ",TRUE,INDEX(Tabela_glavno[Mešanica 19 02 04*],MATCH(Tabela_kontrola_FAW_aktivne[[#This Row],[Klasifikacija]],Tabela_glavno[Klasifikacija],0)),INDEX(Tabela_glavno[Izvoz 19 02 04*],MATCH(Tabela_kontrola_FAW_aktivne[[#This Row],[Klasifikacija]],Tabela_glavno[Klasifikacija],0)))</f>
        <v>NE</v>
      </c>
      <c r="G602" s="1" t="str">
        <f>INDEX(Tabela_glavno[Mešanica 19 02 08*],MATCH(Tabela_kontrola_FAW_aktivne[[#This Row],[Klasifikacija]],Tabela_glavno[Klasifikacija],0))</f>
        <v>NE</v>
      </c>
      <c r="H602" s="1" t="str">
        <f>IFERROR(INDEX(Tabela_FAW_aktivne[Klasifikacija],MATCH(Tabela_kontrola_FAW_aktivne[[#This Row],[Klasifikacija]],Tabela_FAW_aktivne[Klasifikacija],0)),"NE")</f>
        <v>NE</v>
      </c>
    </row>
    <row r="603" spans="1:8" hidden="1" x14ac:dyDescent="0.25">
      <c r="A603" t="s">
        <v>1307</v>
      </c>
      <c r="B603" t="str">
        <f>INDEX(Tabela_seznam_klasifikacij[Naziv odpadka],MATCH(Tabela_kontrola_FAW_aktivne[[#This Row],[Klasifikacija]],Tabela_seznam_klasifikacij[Klasifikacijska številka],0))</f>
        <v>Zavržena oprema, ki ni navedena pod 16 02 09 do 16 02 13</v>
      </c>
      <c r="C603" t="str">
        <f>IFERROR(INDEX(Tabela_FAW[NAZIV2],MATCH(Tabela_kontrola_FAW_aktivne[[#This Row],[Klasifikacija]],Tabela_FAW[Klasifikacija],0)),"NE")</f>
        <v>NIMAMO DOVOLJENJA</v>
      </c>
      <c r="D603" t="str">
        <f>LEFT(INDEX(Tabela_glavno[Dovoljen prevzem],MATCH(Tabela_kontrola_FAW_aktivne[[#This Row],[Klasifikacija]],Tabela_glavno[Klasifikacija],0)),2)</f>
        <v>NE</v>
      </c>
      <c r="E603" t="str">
        <f>INDEX(Tabela_glavno[Odstranjevanje],MATCH(Tabela_kontrola_FAW_aktivne[[#This Row],[Klasifikacija]],Tabela_glavno[Klasifikacija],0))</f>
        <v/>
      </c>
      <c r="F603" s="1" t="str">
        <f>_xlfn.TEXTJOIN(" - ",TRUE,INDEX(Tabela_glavno[Mešanica 19 02 04*],MATCH(Tabela_kontrola_FAW_aktivne[[#This Row],[Klasifikacija]],Tabela_glavno[Klasifikacija],0)),INDEX(Tabela_glavno[Izvoz 19 02 04*],MATCH(Tabela_kontrola_FAW_aktivne[[#This Row],[Klasifikacija]],Tabela_glavno[Klasifikacija],0)))</f>
        <v>NE</v>
      </c>
      <c r="G603" s="1" t="str">
        <f>INDEX(Tabela_glavno[Mešanica 19 02 08*],MATCH(Tabela_kontrola_FAW_aktivne[[#This Row],[Klasifikacija]],Tabela_glavno[Klasifikacija],0))</f>
        <v>NE</v>
      </c>
      <c r="H603" s="1" t="str">
        <f>IFERROR(INDEX(Tabela_FAW_aktivne[Klasifikacija],MATCH(Tabela_kontrola_FAW_aktivne[[#This Row],[Klasifikacija]],Tabela_FAW_aktivne[Klasifikacija],0)),"NE")</f>
        <v>NE</v>
      </c>
    </row>
    <row r="604" spans="1:8" hidden="1" x14ac:dyDescent="0.25">
      <c r="A604" t="s">
        <v>1308</v>
      </c>
      <c r="B604" t="str">
        <f>INDEX(Tabela_seznam_klasifikacij[Naziv odpadka],MATCH(Tabela_kontrola_FAW_aktivne[[#This Row],[Klasifikacija]],Tabela_seznam_klasifikacij[Klasifikacijska številka],0))</f>
        <v>Nevarne sestavine, odstranjene iz zavržene opreme</v>
      </c>
      <c r="C604" t="str">
        <f>IFERROR(INDEX(Tabela_FAW[NAZIV2],MATCH(Tabela_kontrola_FAW_aktivne[[#This Row],[Klasifikacija]],Tabela_FAW[Klasifikacija],0)),"NE")</f>
        <v>NIMAMO DOVOLJENJA</v>
      </c>
      <c r="D604" t="str">
        <f>LEFT(INDEX(Tabela_glavno[Dovoljen prevzem],MATCH(Tabela_kontrola_FAW_aktivne[[#This Row],[Klasifikacija]],Tabela_glavno[Klasifikacija],0)),2)</f>
        <v>NE</v>
      </c>
      <c r="E604" t="str">
        <f>INDEX(Tabela_glavno[Odstranjevanje],MATCH(Tabela_kontrola_FAW_aktivne[[#This Row],[Klasifikacija]],Tabela_glavno[Klasifikacija],0))</f>
        <v/>
      </c>
      <c r="F604" s="1" t="str">
        <f>_xlfn.TEXTJOIN(" - ",TRUE,INDEX(Tabela_glavno[Mešanica 19 02 04*],MATCH(Tabela_kontrola_FAW_aktivne[[#This Row],[Klasifikacija]],Tabela_glavno[Klasifikacija],0)),INDEX(Tabela_glavno[Izvoz 19 02 04*],MATCH(Tabela_kontrola_FAW_aktivne[[#This Row],[Klasifikacija]],Tabela_glavno[Klasifikacija],0)))</f>
        <v>NE</v>
      </c>
      <c r="G604" s="1" t="str">
        <f>INDEX(Tabela_glavno[Mešanica 19 02 08*],MATCH(Tabela_kontrola_FAW_aktivne[[#This Row],[Klasifikacija]],Tabela_glavno[Klasifikacija],0))</f>
        <v>NE</v>
      </c>
      <c r="H604" s="1" t="str">
        <f>IFERROR(INDEX(Tabela_FAW_aktivne[Klasifikacija],MATCH(Tabela_kontrola_FAW_aktivne[[#This Row],[Klasifikacija]],Tabela_FAW_aktivne[Klasifikacija],0)),"NE")</f>
        <v>NE</v>
      </c>
    </row>
    <row r="605" spans="1:8" hidden="1" x14ac:dyDescent="0.25">
      <c r="A605" t="s">
        <v>1309</v>
      </c>
      <c r="B605" t="str">
        <f>INDEX(Tabela_seznam_klasifikacij[Naziv odpadka],MATCH(Tabela_kontrola_FAW_aktivne[[#This Row],[Klasifikacija]],Tabela_seznam_klasifikacij[Klasifikacijska številka],0))</f>
        <v>Sestavine, odstranjene iz zavržene opreme, ki niso navedene pod 16 02 15</v>
      </c>
      <c r="C605" t="str">
        <f>IFERROR(INDEX(Tabela_FAW[NAZIV2],MATCH(Tabela_kontrola_FAW_aktivne[[#This Row],[Klasifikacija]],Tabela_FAW[Klasifikacija],0)),"NE")</f>
        <v>NE</v>
      </c>
      <c r="D605" t="str">
        <f>LEFT(INDEX(Tabela_glavno[Dovoljen prevzem],MATCH(Tabela_kontrola_FAW_aktivne[[#This Row],[Klasifikacija]],Tabela_glavno[Klasifikacija],0)),2)</f>
        <v>NE</v>
      </c>
      <c r="E605" t="str">
        <f>INDEX(Tabela_glavno[Odstranjevanje],MATCH(Tabela_kontrola_FAW_aktivne[[#This Row],[Klasifikacija]],Tabela_glavno[Klasifikacija],0))</f>
        <v/>
      </c>
      <c r="F605" s="1" t="str">
        <f>_xlfn.TEXTJOIN(" - ",TRUE,INDEX(Tabela_glavno[Mešanica 19 02 04*],MATCH(Tabela_kontrola_FAW_aktivne[[#This Row],[Klasifikacija]],Tabela_glavno[Klasifikacija],0)),INDEX(Tabela_glavno[Izvoz 19 02 04*],MATCH(Tabela_kontrola_FAW_aktivne[[#This Row],[Klasifikacija]],Tabela_glavno[Klasifikacija],0)))</f>
        <v>NE</v>
      </c>
      <c r="G605" s="1" t="str">
        <f>INDEX(Tabela_glavno[Mešanica 19 02 08*],MATCH(Tabela_kontrola_FAW_aktivne[[#This Row],[Klasifikacija]],Tabela_glavno[Klasifikacija],0))</f>
        <v>NE</v>
      </c>
      <c r="H605" s="1" t="str">
        <f>IFERROR(INDEX(Tabela_FAW_aktivne[Klasifikacija],MATCH(Tabela_kontrola_FAW_aktivne[[#This Row],[Klasifikacija]],Tabela_FAW_aktivne[Klasifikacija],0)),"NE")</f>
        <v>NE</v>
      </c>
    </row>
    <row r="606" spans="1:8" ht="30" customHeight="1" x14ac:dyDescent="0.25">
      <c r="A606" t="s">
        <v>184</v>
      </c>
      <c r="B606" t="str">
        <f>INDEX(Tabela_seznam_klasifikacij[Naziv odpadka],MATCH(Tabela_kontrola_FAW_aktivne[[#This Row],[Klasifikacija]],Tabela_seznam_klasifikacij[Klasifikacijska številka],0))</f>
        <v>Anorganski odpadki, ki vsebujejo nevarne snovi</v>
      </c>
      <c r="C606" t="str">
        <f>IFERROR(INDEX(Tabela_FAW[NAZIV2],MATCH(Tabela_kontrola_FAW_aktivne[[#This Row],[Klasifikacija]],Tabela_FAW[Klasifikacija],0)),"NE")</f>
        <v>NI mešanja/EKOLOGIJA</v>
      </c>
      <c r="D606" t="str">
        <f>LEFT(INDEX(Tabela_glavno[Dovoljen prevzem],MATCH(Tabela_kontrola_FAW_aktivne[[#This Row],[Klasifikacija]],Tabela_glavno[Klasifikacija],0)),2)</f>
        <v>DA</v>
      </c>
      <c r="E606" t="str">
        <f>INDEX(Tabela_glavno[Odstranjevanje],MATCH(Tabela_kontrola_FAW_aktivne[[#This Row],[Klasifikacija]],Tabela_glavno[Klasifikacija],0))</f>
        <v>Kemis</v>
      </c>
      <c r="F606" s="1" t="str">
        <f>_xlfn.TEXTJOIN(" - ",TRUE,INDEX(Tabela_glavno[Mešanica 19 02 04*],MATCH(Tabela_kontrola_FAW_aktivne[[#This Row],[Klasifikacija]],Tabela_glavno[Klasifikacija],0)),INDEX(Tabela_glavno[Izvoz 19 02 04*],MATCH(Tabela_kontrola_FAW_aktivne[[#This Row],[Klasifikacija]],Tabela_glavno[Klasifikacija],0)))</f>
        <v>DA</v>
      </c>
      <c r="G606" s="1" t="str">
        <f>INDEX(Tabela_glavno[Mešanica 19 02 08*],MATCH(Tabela_kontrola_FAW_aktivne[[#This Row],[Klasifikacija]],Tabela_glavno[Klasifikacija],0))</f>
        <v>NE</v>
      </c>
      <c r="H606" s="1" t="str">
        <f>IFERROR(INDEX(Tabela_FAW_aktivne[Klasifikacija],MATCH(Tabela_kontrola_FAW_aktivne[[#This Row],[Klasifikacija]],Tabela_FAW_aktivne[Klasifikacija],0)),"NE")</f>
        <v>16 03 03*</v>
      </c>
    </row>
    <row r="607" spans="1:8" ht="30" customHeight="1" x14ac:dyDescent="0.25">
      <c r="A607" t="s">
        <v>185</v>
      </c>
      <c r="B607" t="str">
        <f>INDEX(Tabela_seznam_klasifikacij[Naziv odpadka],MATCH(Tabela_kontrola_FAW_aktivne[[#This Row],[Klasifikacija]],Tabela_seznam_klasifikacij[Klasifikacijska številka],0))</f>
        <v>Anorganski odpadki, ki niso navedeni pod 16 03 03</v>
      </c>
      <c r="C607" t="str">
        <f>IFERROR(INDEX(Tabela_FAW[NAZIV2],MATCH(Tabela_kontrola_FAW_aktivne[[#This Row],[Klasifikacija]],Tabela_FAW[Klasifikacija],0)),"NE")</f>
        <v>NI ADR /-NI ODSTRANJEVANJA!!!!</v>
      </c>
      <c r="D607" t="str">
        <f>LEFT(INDEX(Tabela_glavno[Dovoljen prevzem],MATCH(Tabela_kontrola_FAW_aktivne[[#This Row],[Klasifikacija]],Tabela_glavno[Klasifikacija],0)),2)</f>
        <v>DA</v>
      </c>
      <c r="E607" t="str">
        <f>INDEX(Tabela_glavno[Odstranjevanje],MATCH(Tabela_kontrola_FAW_aktivne[[#This Row],[Klasifikacija]],Tabela_glavno[Klasifikacija],0))</f>
        <v>Kemis</v>
      </c>
      <c r="F607" s="1" t="str">
        <f>_xlfn.TEXTJOIN(" - ",TRUE,INDEX(Tabela_glavno[Mešanica 19 02 04*],MATCH(Tabela_kontrola_FAW_aktivne[[#This Row],[Klasifikacija]],Tabela_glavno[Klasifikacija],0)),INDEX(Tabela_glavno[Izvoz 19 02 04*],MATCH(Tabela_kontrola_FAW_aktivne[[#This Row],[Klasifikacija]],Tabela_glavno[Klasifikacija],0)))</f>
        <v>DA</v>
      </c>
      <c r="G607" s="1" t="str">
        <f>INDEX(Tabela_glavno[Mešanica 19 02 08*],MATCH(Tabela_kontrola_FAW_aktivne[[#This Row],[Klasifikacija]],Tabela_glavno[Klasifikacija],0))</f>
        <v>NE</v>
      </c>
      <c r="H607" s="1" t="str">
        <f>IFERROR(INDEX(Tabela_FAW_aktivne[Klasifikacija],MATCH(Tabela_kontrola_FAW_aktivne[[#This Row],[Klasifikacija]],Tabela_FAW_aktivne[Klasifikacija],0)),"NE")</f>
        <v>16 03 04</v>
      </c>
    </row>
    <row r="608" spans="1:8" ht="30" customHeight="1" x14ac:dyDescent="0.25">
      <c r="A608" t="s">
        <v>186</v>
      </c>
      <c r="B608" t="str">
        <f>INDEX(Tabela_seznam_klasifikacij[Naziv odpadka],MATCH(Tabela_kontrola_FAW_aktivne[[#This Row],[Klasifikacija]],Tabela_seznam_klasifikacij[Klasifikacijska številka],0))</f>
        <v>Organski odpadki, ki vsebujejo nevarne snovi</v>
      </c>
      <c r="C608" t="str">
        <f>IFERROR(INDEX(Tabela_FAW[NAZIV2],MATCH(Tabela_kontrola_FAW_aktivne[[#This Row],[Klasifikacija]],Tabela_FAW[Klasifikacija],0)),"NE")</f>
        <v>NI ADR / ???</v>
      </c>
      <c r="D608" t="str">
        <f>LEFT(INDEX(Tabela_glavno[Dovoljen prevzem],MATCH(Tabela_kontrola_FAW_aktivne[[#This Row],[Klasifikacija]],Tabela_glavno[Klasifikacija],0)),2)</f>
        <v>DA</v>
      </c>
      <c r="E608" t="str">
        <f>INDEX(Tabela_glavno[Odstranjevanje],MATCH(Tabela_kontrola_FAW_aktivne[[#This Row],[Klasifikacija]],Tabela_glavno[Klasifikacija],0))</f>
        <v>Kemis</v>
      </c>
      <c r="F608" s="1" t="str">
        <f>_xlfn.TEXTJOIN(" - ",TRUE,INDEX(Tabela_glavno[Mešanica 19 02 04*],MATCH(Tabela_kontrola_FAW_aktivne[[#This Row],[Klasifikacija]],Tabela_glavno[Klasifikacija],0)),INDEX(Tabela_glavno[Izvoz 19 02 04*],MATCH(Tabela_kontrola_FAW_aktivne[[#This Row],[Klasifikacija]],Tabela_glavno[Klasifikacija],0)))</f>
        <v>DA</v>
      </c>
      <c r="G608" s="1" t="str">
        <f>INDEX(Tabela_glavno[Mešanica 19 02 08*],MATCH(Tabela_kontrola_FAW_aktivne[[#This Row],[Klasifikacija]],Tabela_glavno[Klasifikacija],0))</f>
        <v>NE</v>
      </c>
      <c r="H608" s="1" t="str">
        <f>IFERROR(INDEX(Tabela_FAW_aktivne[Klasifikacija],MATCH(Tabela_kontrola_FAW_aktivne[[#This Row],[Klasifikacija]],Tabela_FAW_aktivne[Klasifikacija],0)),"NE")</f>
        <v>16 03 05*</v>
      </c>
    </row>
    <row r="609" spans="1:8" ht="30" customHeight="1" x14ac:dyDescent="0.25">
      <c r="A609" t="s">
        <v>187</v>
      </c>
      <c r="B609" t="str">
        <f>INDEX(Tabela_seznam_klasifikacij[Naziv odpadka],MATCH(Tabela_kontrola_FAW_aktivne[[#This Row],[Klasifikacija]],Tabela_seznam_klasifikacij[Klasifikacijska številka],0))</f>
        <v>Organski odpadki, ki niso navedeni pod 16 03 05</v>
      </c>
      <c r="C609" t="str">
        <f>IFERROR(INDEX(Tabela_FAW[NAZIV2],MATCH(Tabela_kontrola_FAW_aktivne[[#This Row],[Klasifikacija]],Tabela_FAW[Klasifikacija],0)),"NE")</f>
        <v>NI ADR / Ekologija???</v>
      </c>
      <c r="D609" t="str">
        <f>LEFT(INDEX(Tabela_glavno[Dovoljen prevzem],MATCH(Tabela_kontrola_FAW_aktivne[[#This Row],[Klasifikacija]],Tabela_glavno[Klasifikacija],0)),2)</f>
        <v>DA</v>
      </c>
      <c r="E609" t="str">
        <f>INDEX(Tabela_glavno[Odstranjevanje],MATCH(Tabela_kontrola_FAW_aktivne[[#This Row],[Klasifikacija]],Tabela_glavno[Klasifikacija],0))</f>
        <v/>
      </c>
      <c r="F609" s="1" t="str">
        <f>_xlfn.TEXTJOIN(" - ",TRUE,INDEX(Tabela_glavno[Mešanica 19 02 04*],MATCH(Tabela_kontrola_FAW_aktivne[[#This Row],[Klasifikacija]],Tabela_glavno[Klasifikacija],0)),INDEX(Tabela_glavno[Izvoz 19 02 04*],MATCH(Tabela_kontrola_FAW_aktivne[[#This Row],[Klasifikacija]],Tabela_glavno[Klasifikacija],0)))</f>
        <v>DA</v>
      </c>
      <c r="G609" s="1" t="str">
        <f>INDEX(Tabela_glavno[Mešanica 19 02 08*],MATCH(Tabela_kontrola_FAW_aktivne[[#This Row],[Klasifikacija]],Tabela_glavno[Klasifikacija],0))</f>
        <v>NE</v>
      </c>
      <c r="H609" s="1" t="str">
        <f>IFERROR(INDEX(Tabela_FAW_aktivne[Klasifikacija],MATCH(Tabela_kontrola_FAW_aktivne[[#This Row],[Klasifikacija]],Tabela_FAW_aktivne[Klasifikacija],0)),"NE")</f>
        <v>16 03 06</v>
      </c>
    </row>
    <row r="610" spans="1:8" hidden="1" x14ac:dyDescent="0.25">
      <c r="A610" t="s">
        <v>1310</v>
      </c>
      <c r="B610" t="str">
        <f>INDEX(Tabela_seznam_klasifikacij[Naziv odpadka],MATCH(Tabela_kontrola_FAW_aktivne[[#This Row],[Klasifikacija]],Tabela_seznam_klasifikacij[Klasifikacijska številka],0))</f>
        <v>Odpadno strelivo</v>
      </c>
      <c r="C610" t="str">
        <f>IFERROR(INDEX(Tabela_FAW[NAZIV2],MATCH(Tabela_kontrola_FAW_aktivne[[#This Row],[Klasifikacija]],Tabela_FAW[Klasifikacija],0)),"NE")</f>
        <v>NE</v>
      </c>
      <c r="D610" t="str">
        <f>LEFT(INDEX(Tabela_glavno[Dovoljen prevzem],MATCH(Tabela_kontrola_FAW_aktivne[[#This Row],[Klasifikacija]],Tabela_glavno[Klasifikacija],0)),2)</f>
        <v>NE</v>
      </c>
      <c r="E610" t="str">
        <f>INDEX(Tabela_glavno[Odstranjevanje],MATCH(Tabela_kontrola_FAW_aktivne[[#This Row],[Klasifikacija]],Tabela_glavno[Klasifikacija],0))</f>
        <v/>
      </c>
      <c r="F610" s="1" t="str">
        <f>_xlfn.TEXTJOIN(" - ",TRUE,INDEX(Tabela_glavno[Mešanica 19 02 04*],MATCH(Tabela_kontrola_FAW_aktivne[[#This Row],[Klasifikacija]],Tabela_glavno[Klasifikacija],0)),INDEX(Tabela_glavno[Izvoz 19 02 04*],MATCH(Tabela_kontrola_FAW_aktivne[[#This Row],[Klasifikacija]],Tabela_glavno[Klasifikacija],0)))</f>
        <v>NE</v>
      </c>
      <c r="G610" s="1" t="str">
        <f>INDEX(Tabela_glavno[Mešanica 19 02 08*],MATCH(Tabela_kontrola_FAW_aktivne[[#This Row],[Klasifikacija]],Tabela_glavno[Klasifikacija],0))</f>
        <v>NE</v>
      </c>
      <c r="H610" s="1" t="str">
        <f>IFERROR(INDEX(Tabela_FAW_aktivne[Klasifikacija],MATCH(Tabela_kontrola_FAW_aktivne[[#This Row],[Klasifikacija]],Tabela_FAW_aktivne[Klasifikacija],0)),"NE")</f>
        <v>NE</v>
      </c>
    </row>
    <row r="611" spans="1:8" hidden="1" x14ac:dyDescent="0.25">
      <c r="A611" t="s">
        <v>1311</v>
      </c>
      <c r="B611" t="str">
        <f>INDEX(Tabela_seznam_klasifikacij[Naziv odpadka],MATCH(Tabela_kontrola_FAW_aktivne[[#This Row],[Klasifikacija]],Tabela_seznam_klasifikacij[Klasifikacijska številka],0))</f>
        <v>Odpadni ognjemetni izdelki</v>
      </c>
      <c r="C611" t="str">
        <f>IFERROR(INDEX(Tabela_FAW[NAZIV2],MATCH(Tabela_kontrola_FAW_aktivne[[#This Row],[Klasifikacija]],Tabela_FAW[Klasifikacija],0)),"NE")</f>
        <v>NE</v>
      </c>
      <c r="D611" t="str">
        <f>LEFT(INDEX(Tabela_glavno[Dovoljen prevzem],MATCH(Tabela_kontrola_FAW_aktivne[[#This Row],[Klasifikacija]],Tabela_glavno[Klasifikacija],0)),2)</f>
        <v>NE</v>
      </c>
      <c r="E611" t="str">
        <f>INDEX(Tabela_glavno[Odstranjevanje],MATCH(Tabela_kontrola_FAW_aktivne[[#This Row],[Klasifikacija]],Tabela_glavno[Klasifikacija],0))</f>
        <v/>
      </c>
      <c r="F611" s="1" t="str">
        <f>_xlfn.TEXTJOIN(" - ",TRUE,INDEX(Tabela_glavno[Mešanica 19 02 04*],MATCH(Tabela_kontrola_FAW_aktivne[[#This Row],[Klasifikacija]],Tabela_glavno[Klasifikacija],0)),INDEX(Tabela_glavno[Izvoz 19 02 04*],MATCH(Tabela_kontrola_FAW_aktivne[[#This Row],[Klasifikacija]],Tabela_glavno[Klasifikacija],0)))</f>
        <v>NE</v>
      </c>
      <c r="G611" s="1" t="str">
        <f>INDEX(Tabela_glavno[Mešanica 19 02 08*],MATCH(Tabela_kontrola_FAW_aktivne[[#This Row],[Klasifikacija]],Tabela_glavno[Klasifikacija],0))</f>
        <v>NE</v>
      </c>
      <c r="H611" s="1" t="str">
        <f>IFERROR(INDEX(Tabela_FAW_aktivne[Klasifikacija],MATCH(Tabela_kontrola_FAW_aktivne[[#This Row],[Klasifikacija]],Tabela_FAW_aktivne[Klasifikacija],0)),"NE")</f>
        <v>NE</v>
      </c>
    </row>
    <row r="612" spans="1:8" hidden="1" x14ac:dyDescent="0.25">
      <c r="A612" t="s">
        <v>1312</v>
      </c>
      <c r="B612" t="str">
        <f>INDEX(Tabela_seznam_klasifikacij[Naziv odpadka],MATCH(Tabela_kontrola_FAW_aktivne[[#This Row],[Klasifikacija]],Tabela_seznam_klasifikacij[Klasifikacijska številka],0))</f>
        <v>Druga odpadna razstreliva</v>
      </c>
      <c r="C612" t="str">
        <f>IFERROR(INDEX(Tabela_FAW[NAZIV2],MATCH(Tabela_kontrola_FAW_aktivne[[#This Row],[Klasifikacija]],Tabela_FAW[Klasifikacija],0)),"NE")</f>
        <v>NE</v>
      </c>
      <c r="D612" t="str">
        <f>LEFT(INDEX(Tabela_glavno[Dovoljen prevzem],MATCH(Tabela_kontrola_FAW_aktivne[[#This Row],[Klasifikacija]],Tabela_glavno[Klasifikacija],0)),2)</f>
        <v>NE</v>
      </c>
      <c r="E612" t="str">
        <f>INDEX(Tabela_glavno[Odstranjevanje],MATCH(Tabela_kontrola_FAW_aktivne[[#This Row],[Klasifikacija]],Tabela_glavno[Klasifikacija],0))</f>
        <v/>
      </c>
      <c r="F612" s="1" t="str">
        <f>_xlfn.TEXTJOIN(" - ",TRUE,INDEX(Tabela_glavno[Mešanica 19 02 04*],MATCH(Tabela_kontrola_FAW_aktivne[[#This Row],[Klasifikacija]],Tabela_glavno[Klasifikacija],0)),INDEX(Tabela_glavno[Izvoz 19 02 04*],MATCH(Tabela_kontrola_FAW_aktivne[[#This Row],[Klasifikacija]],Tabela_glavno[Klasifikacija],0)))</f>
        <v>NE</v>
      </c>
      <c r="G612" s="1" t="str">
        <f>INDEX(Tabela_glavno[Mešanica 19 02 08*],MATCH(Tabela_kontrola_FAW_aktivne[[#This Row],[Klasifikacija]],Tabela_glavno[Klasifikacija],0))</f>
        <v>NE</v>
      </c>
      <c r="H612" s="1" t="str">
        <f>IFERROR(INDEX(Tabela_FAW_aktivne[Klasifikacija],MATCH(Tabela_kontrola_FAW_aktivne[[#This Row],[Klasifikacija]],Tabela_FAW_aktivne[Klasifikacija],0)),"NE")</f>
        <v>NE</v>
      </c>
    </row>
    <row r="613" spans="1:8" hidden="1" x14ac:dyDescent="0.25">
      <c r="A613" t="s">
        <v>1313</v>
      </c>
      <c r="B613" t="str">
        <f>INDEX(Tabela_seznam_klasifikacij[Naziv odpadka],MATCH(Tabela_kontrola_FAW_aktivne[[#This Row],[Klasifikacija]],Tabela_seznam_klasifikacij[Klasifikacijska številka],0))</f>
        <v>Plini v tlačnih posodah (tudi haloni), ki vsebujejo nevarne snovi</v>
      </c>
      <c r="C613" t="str">
        <f>IFERROR(INDEX(Tabela_FAW[NAZIV2],MATCH(Tabela_kontrola_FAW_aktivne[[#This Row],[Klasifikacija]],Tabela_FAW[Klasifikacija],0)),"NE")</f>
        <v>ADR: DA sproti pred prevzemom -NI ODSTRA</v>
      </c>
      <c r="D613" t="str">
        <f>LEFT(INDEX(Tabela_glavno[Dovoljen prevzem],MATCH(Tabela_kontrola_FAW_aktivne[[#This Row],[Klasifikacija]],Tabela_glavno[Klasifikacija],0)),2)</f>
        <v>DA</v>
      </c>
      <c r="E613" t="str">
        <f>INDEX(Tabela_glavno[Odstranjevanje],MATCH(Tabela_kontrola_FAW_aktivne[[#This Row],[Klasifikacija]],Tabela_glavno[Klasifikacija],0))</f>
        <v/>
      </c>
      <c r="F613" s="1" t="str">
        <f>_xlfn.TEXTJOIN(" - ",TRUE,INDEX(Tabela_glavno[Mešanica 19 02 04*],MATCH(Tabela_kontrola_FAW_aktivne[[#This Row],[Klasifikacija]],Tabela_glavno[Klasifikacija],0)),INDEX(Tabela_glavno[Izvoz 19 02 04*],MATCH(Tabela_kontrola_FAW_aktivne[[#This Row],[Klasifikacija]],Tabela_glavno[Klasifikacija],0)))</f>
        <v>NE</v>
      </c>
      <c r="G613" s="1" t="str">
        <f>INDEX(Tabela_glavno[Mešanica 19 02 08*],MATCH(Tabela_kontrola_FAW_aktivne[[#This Row],[Klasifikacija]],Tabela_glavno[Klasifikacija],0))</f>
        <v>NE</v>
      </c>
      <c r="H613" s="1" t="str">
        <f>IFERROR(INDEX(Tabela_FAW_aktivne[Klasifikacija],MATCH(Tabela_kontrola_FAW_aktivne[[#This Row],[Klasifikacija]],Tabela_FAW_aktivne[Klasifikacija],0)),"NE")</f>
        <v>NE</v>
      </c>
    </row>
    <row r="614" spans="1:8" hidden="1" x14ac:dyDescent="0.25">
      <c r="A614" t="s">
        <v>1314</v>
      </c>
      <c r="B614" t="str">
        <f>INDEX(Tabela_seznam_klasifikacij[Naziv odpadka],MATCH(Tabela_kontrola_FAW_aktivne[[#This Row],[Klasifikacija]],Tabela_seznam_klasifikacij[Klasifikacijska številka],0))</f>
        <v>Plini v tlačnih posodah, ki niso navedeni pod 16 05 04</v>
      </c>
      <c r="C614" t="str">
        <f>IFERROR(INDEX(Tabela_FAW[NAZIV2],MATCH(Tabela_kontrola_FAW_aktivne[[#This Row],[Klasifikacija]],Tabela_FAW[Klasifikacija],0)),"NE")</f>
        <v>NE</v>
      </c>
      <c r="D614" t="str">
        <f>LEFT(INDEX(Tabela_glavno[Dovoljen prevzem],MATCH(Tabela_kontrola_FAW_aktivne[[#This Row],[Klasifikacija]],Tabela_glavno[Klasifikacija],0)),2)</f>
        <v>DA</v>
      </c>
      <c r="E614" t="str">
        <f>INDEX(Tabela_glavno[Odstranjevanje],MATCH(Tabela_kontrola_FAW_aktivne[[#This Row],[Klasifikacija]],Tabela_glavno[Klasifikacija],0))</f>
        <v/>
      </c>
      <c r="F614" s="1" t="str">
        <f>_xlfn.TEXTJOIN(" - ",TRUE,INDEX(Tabela_glavno[Mešanica 19 02 04*],MATCH(Tabela_kontrola_FAW_aktivne[[#This Row],[Klasifikacija]],Tabela_glavno[Klasifikacija],0)),INDEX(Tabela_glavno[Izvoz 19 02 04*],MATCH(Tabela_kontrola_FAW_aktivne[[#This Row],[Klasifikacija]],Tabela_glavno[Klasifikacija],0)))</f>
        <v>NE</v>
      </c>
      <c r="G614" s="1" t="str">
        <f>INDEX(Tabela_glavno[Mešanica 19 02 08*],MATCH(Tabela_kontrola_FAW_aktivne[[#This Row],[Klasifikacija]],Tabela_glavno[Klasifikacija],0))</f>
        <v>NE</v>
      </c>
      <c r="H614" s="1" t="str">
        <f>IFERROR(INDEX(Tabela_FAW_aktivne[Klasifikacija],MATCH(Tabela_kontrola_FAW_aktivne[[#This Row],[Klasifikacija]],Tabela_FAW_aktivne[Klasifikacija],0)),"NE")</f>
        <v>NE</v>
      </c>
    </row>
    <row r="615" spans="1:8" ht="30" customHeight="1" x14ac:dyDescent="0.25">
      <c r="A615" t="s">
        <v>1315</v>
      </c>
      <c r="B615" t="str">
        <f>INDEX(Tabela_seznam_klasifikacij[Naziv odpadka],MATCH(Tabela_kontrola_FAW_aktivne[[#This Row],[Klasifikacija]],Tabela_seznam_klasifikacij[Klasifikacijska številka],0))</f>
        <v>Laboratorijske kemikalije, ki so sestavljene iz nevarne snovi ali jih vsebujejo, vključno z mešanicami laboratorijskih kemikalij</v>
      </c>
      <c r="C615" t="str">
        <f>IFERROR(INDEX(Tabela_FAW[NAZIV2],MATCH(Tabela_kontrola_FAW_aktivne[[#This Row],[Klasifikacija]],Tabela_FAW[Klasifikacija],0)),"NE")</f>
        <v>ADR: DA sproti Ekologija, Pinus, AVG</v>
      </c>
      <c r="D615" t="str">
        <f>LEFT(INDEX(Tabela_glavno[Dovoljen prevzem],MATCH(Tabela_kontrola_FAW_aktivne[[#This Row],[Klasifikacija]],Tabela_glavno[Klasifikacija],0)),2)</f>
        <v>DA</v>
      </c>
      <c r="E615" t="str">
        <f>INDEX(Tabela_glavno[Odstranjevanje],MATCH(Tabela_kontrola_FAW_aktivne[[#This Row],[Klasifikacija]],Tabela_glavno[Klasifikacija],0))</f>
        <v>AVG</v>
      </c>
      <c r="F615" s="1" t="str">
        <f>_xlfn.TEXTJOIN(" - ",TRUE,INDEX(Tabela_glavno[Mešanica 19 02 04*],MATCH(Tabela_kontrola_FAW_aktivne[[#This Row],[Klasifikacija]],Tabela_glavno[Klasifikacija],0)),INDEX(Tabela_glavno[Izvoz 19 02 04*],MATCH(Tabela_kontrola_FAW_aktivne[[#This Row],[Klasifikacija]],Tabela_glavno[Klasifikacija],0)))</f>
        <v>NE</v>
      </c>
      <c r="G615" s="1" t="str">
        <f>INDEX(Tabela_glavno[Mešanica 19 02 08*],MATCH(Tabela_kontrola_FAW_aktivne[[#This Row],[Klasifikacija]],Tabela_glavno[Klasifikacija],0))</f>
        <v>NE</v>
      </c>
      <c r="H615" s="1" t="str">
        <f>IFERROR(INDEX(Tabela_FAW_aktivne[Klasifikacija],MATCH(Tabela_kontrola_FAW_aktivne[[#This Row],[Klasifikacija]],Tabela_FAW_aktivne[Klasifikacija],0)),"NE")</f>
        <v>16 05 06*</v>
      </c>
    </row>
    <row r="616" spans="1:8" ht="30" customHeight="1" x14ac:dyDescent="0.25">
      <c r="A616" t="s">
        <v>1316</v>
      </c>
      <c r="B616" t="str">
        <f>INDEX(Tabela_seznam_klasifikacij[Naziv odpadka],MATCH(Tabela_kontrola_FAW_aktivne[[#This Row],[Klasifikacija]],Tabela_seznam_klasifikacij[Klasifikacijska številka],0))</f>
        <v>Zavržene anorganske kemikalije, ki so sestavljene iz nevarnih snovi ali jih vsebujejo</v>
      </c>
      <c r="C616" t="str">
        <f>IFERROR(INDEX(Tabela_FAW[NAZIV2],MATCH(Tabela_kontrola_FAW_aktivne[[#This Row],[Klasifikacija]],Tabela_FAW[Klasifikacija],0)),"NE")</f>
        <v>ADR: DA sproti pred prevzemom /PINUS</v>
      </c>
      <c r="D616" t="str">
        <f>LEFT(INDEX(Tabela_glavno[Dovoljen prevzem],MATCH(Tabela_kontrola_FAW_aktivne[[#This Row],[Klasifikacija]],Tabela_glavno[Klasifikacija],0)),2)</f>
        <v>DA</v>
      </c>
      <c r="E616" t="str">
        <f>INDEX(Tabela_glavno[Odstranjevanje],MATCH(Tabela_kontrola_FAW_aktivne[[#This Row],[Klasifikacija]],Tabela_glavno[Klasifikacija],0))</f>
        <v/>
      </c>
      <c r="F616" s="1" t="str">
        <f>_xlfn.TEXTJOIN(" - ",TRUE,INDEX(Tabela_glavno[Mešanica 19 02 04*],MATCH(Tabela_kontrola_FAW_aktivne[[#This Row],[Klasifikacija]],Tabela_glavno[Klasifikacija],0)),INDEX(Tabela_glavno[Izvoz 19 02 04*],MATCH(Tabela_kontrola_FAW_aktivne[[#This Row],[Klasifikacija]],Tabela_glavno[Klasifikacija],0)))</f>
        <v>NE</v>
      </c>
      <c r="G616" s="1" t="str">
        <f>INDEX(Tabela_glavno[Mešanica 19 02 08*],MATCH(Tabela_kontrola_FAW_aktivne[[#This Row],[Klasifikacija]],Tabela_glavno[Klasifikacija],0))</f>
        <v>NE</v>
      </c>
      <c r="H616" s="1" t="str">
        <f>IFERROR(INDEX(Tabela_FAW_aktivne[Klasifikacija],MATCH(Tabela_kontrola_FAW_aktivne[[#This Row],[Klasifikacija]],Tabela_FAW_aktivne[Klasifikacija],0)),"NE")</f>
        <v>16 05 07*</v>
      </c>
    </row>
    <row r="617" spans="1:8" ht="30" customHeight="1" x14ac:dyDescent="0.25">
      <c r="A617" t="s">
        <v>169</v>
      </c>
      <c r="B617" t="str">
        <f>INDEX(Tabela_seznam_klasifikacij[Naziv odpadka],MATCH(Tabela_kontrola_FAW_aktivne[[#This Row],[Klasifikacija]],Tabela_seznam_klasifikacij[Klasifikacijska številka],0))</f>
        <v>Zavržene organske kemikalije, ki so sestavljene iz ali vsebujejo nevarne snovi</v>
      </c>
      <c r="C617" t="str">
        <f>IFERROR(INDEX(Tabela_FAW[NAZIV2],MATCH(Tabela_kontrola_FAW_aktivne[[#This Row],[Klasifikacija]],Tabela_FAW[Klasifikacija],0)),"NE")</f>
        <v>M2 ADR: DA sproti / Kemis, Ekologija</v>
      </c>
      <c r="D617" t="str">
        <f>LEFT(INDEX(Tabela_glavno[Dovoljen prevzem],MATCH(Tabela_kontrola_FAW_aktivne[[#This Row],[Klasifikacija]],Tabela_glavno[Klasifikacija],0)),2)</f>
        <v>DA</v>
      </c>
      <c r="E617" t="str">
        <f>INDEX(Tabela_glavno[Odstranjevanje],MATCH(Tabela_kontrola_FAW_aktivne[[#This Row],[Klasifikacija]],Tabela_glavno[Klasifikacija],0))</f>
        <v>Ekologija, Kemis</v>
      </c>
      <c r="F617" s="1" t="str">
        <f>_xlfn.TEXTJOIN(" - ",TRUE,INDEX(Tabela_glavno[Mešanica 19 02 04*],MATCH(Tabela_kontrola_FAW_aktivne[[#This Row],[Klasifikacija]],Tabela_glavno[Klasifikacija],0)),INDEX(Tabela_glavno[Izvoz 19 02 04*],MATCH(Tabela_kontrola_FAW_aktivne[[#This Row],[Klasifikacija]],Tabela_glavno[Klasifikacija],0)))</f>
        <v>NE</v>
      </c>
      <c r="G617" s="1" t="str">
        <f>INDEX(Tabela_glavno[Mešanica 19 02 08*],MATCH(Tabela_kontrola_FAW_aktivne[[#This Row],[Klasifikacija]],Tabela_glavno[Klasifikacija],0))</f>
        <v>DA</v>
      </c>
      <c r="H617" s="1" t="str">
        <f>IFERROR(INDEX(Tabela_FAW_aktivne[Klasifikacija],MATCH(Tabela_kontrola_FAW_aktivne[[#This Row],[Klasifikacija]],Tabela_FAW_aktivne[Klasifikacija],0)),"NE")</f>
        <v>16 05 08*</v>
      </c>
    </row>
    <row r="618" spans="1:8" hidden="1" x14ac:dyDescent="0.25">
      <c r="A618" t="s">
        <v>1317</v>
      </c>
      <c r="B618" t="str">
        <f>INDEX(Tabela_seznam_klasifikacij[Naziv odpadka],MATCH(Tabela_kontrola_FAW_aktivne[[#This Row],[Klasifikacija]],Tabela_seznam_klasifikacij[Klasifikacijska številka],0))</f>
        <v>Zavržene kemikalije, ki niso navedene pod 16 05 06, 16 05 07 ali 16 05 08</v>
      </c>
      <c r="C618" t="str">
        <f>IFERROR(INDEX(Tabela_FAW[NAZIV2],MATCH(Tabela_kontrola_FAW_aktivne[[#This Row],[Klasifikacija]],Tabela_FAW[Klasifikacija],0)),"NE")</f>
        <v>ADR: DA sproti / Kemis, Ekologija</v>
      </c>
      <c r="D618" t="str">
        <f>LEFT(INDEX(Tabela_glavno[Dovoljen prevzem],MATCH(Tabela_kontrola_FAW_aktivne[[#This Row],[Klasifikacija]],Tabela_glavno[Klasifikacija],0)),2)</f>
        <v>DA</v>
      </c>
      <c r="E618" t="str">
        <f>INDEX(Tabela_glavno[Odstranjevanje],MATCH(Tabela_kontrola_FAW_aktivne[[#This Row],[Klasifikacija]],Tabela_glavno[Klasifikacija],0))</f>
        <v/>
      </c>
      <c r="F618" s="1" t="str">
        <f>_xlfn.TEXTJOIN(" - ",TRUE,INDEX(Tabela_glavno[Mešanica 19 02 04*],MATCH(Tabela_kontrola_FAW_aktivne[[#This Row],[Klasifikacija]],Tabela_glavno[Klasifikacija],0)),INDEX(Tabela_glavno[Izvoz 19 02 04*],MATCH(Tabela_kontrola_FAW_aktivne[[#This Row],[Klasifikacija]],Tabela_glavno[Klasifikacija],0)))</f>
        <v>NE</v>
      </c>
      <c r="G618" s="1" t="str">
        <f>INDEX(Tabela_glavno[Mešanica 19 02 08*],MATCH(Tabela_kontrola_FAW_aktivne[[#This Row],[Klasifikacija]],Tabela_glavno[Klasifikacija],0))</f>
        <v>NE</v>
      </c>
      <c r="H618" s="1" t="str">
        <f>IFERROR(INDEX(Tabela_FAW_aktivne[Klasifikacija],MATCH(Tabela_kontrola_FAW_aktivne[[#This Row],[Klasifikacija]],Tabela_FAW_aktivne[Klasifikacija],0)),"NE")</f>
        <v>NE</v>
      </c>
    </row>
    <row r="619" spans="1:8" ht="30" customHeight="1" x14ac:dyDescent="0.25">
      <c r="A619" t="s">
        <v>1318</v>
      </c>
      <c r="B619" t="str">
        <f>INDEX(Tabela_seznam_klasifikacij[Naziv odpadka],MATCH(Tabela_kontrola_FAW_aktivne[[#This Row],[Klasifikacija]],Tabela_seznam_klasifikacij[Klasifikacijska številka],0))</f>
        <v>Svinčeve baterije</v>
      </c>
      <c r="C619" t="str">
        <f>IFERROR(INDEX(Tabela_FAW[NAZIV2],MATCH(Tabela_kontrola_FAW_aktivne[[#This Row],[Klasifikacija]],Tabela_FAW[Klasifikacija],0)),"NE")</f>
        <v>ADR:UN 2794, če so poškodovane/Tabakum</v>
      </c>
      <c r="D619" t="str">
        <f>LEFT(INDEX(Tabela_glavno[Dovoljen prevzem],MATCH(Tabela_kontrola_FAW_aktivne[[#This Row],[Klasifikacija]],Tabela_glavno[Klasifikacija],0)),2)</f>
        <v>DA</v>
      </c>
      <c r="E619" t="str">
        <f>INDEX(Tabela_glavno[Odstranjevanje],MATCH(Tabela_kontrola_FAW_aktivne[[#This Row],[Klasifikacija]],Tabela_glavno[Klasifikacija],0))</f>
        <v>Tabakum</v>
      </c>
      <c r="F619" s="1" t="str">
        <f>_xlfn.TEXTJOIN(" - ",TRUE,INDEX(Tabela_glavno[Mešanica 19 02 04*],MATCH(Tabela_kontrola_FAW_aktivne[[#This Row],[Klasifikacija]],Tabela_glavno[Klasifikacija],0)),INDEX(Tabela_glavno[Izvoz 19 02 04*],MATCH(Tabela_kontrola_FAW_aktivne[[#This Row],[Klasifikacija]],Tabela_glavno[Klasifikacija],0)))</f>
        <v>NE</v>
      </c>
      <c r="G619" s="1" t="str">
        <f>INDEX(Tabela_glavno[Mešanica 19 02 08*],MATCH(Tabela_kontrola_FAW_aktivne[[#This Row],[Klasifikacija]],Tabela_glavno[Klasifikacija],0))</f>
        <v>NE</v>
      </c>
      <c r="H619" s="1" t="str">
        <f>IFERROR(INDEX(Tabela_FAW_aktivne[Klasifikacija],MATCH(Tabela_kontrola_FAW_aktivne[[#This Row],[Klasifikacija]],Tabela_FAW_aktivne[Klasifikacija],0)),"NE")</f>
        <v>16 06 01*</v>
      </c>
    </row>
    <row r="620" spans="1:8" hidden="1" x14ac:dyDescent="0.25">
      <c r="A620" t="s">
        <v>1319</v>
      </c>
      <c r="B620" t="str">
        <f>INDEX(Tabela_seznam_klasifikacij[Naziv odpadka],MATCH(Tabela_kontrola_FAW_aktivne[[#This Row],[Klasifikacija]],Tabela_seznam_klasifikacij[Klasifikacijska številka],0))</f>
        <v>Nikelj-kadmijeve baterije</v>
      </c>
      <c r="C620" t="str">
        <f>IFERROR(INDEX(Tabela_FAW[NAZIV2],MATCH(Tabela_kontrola_FAW_aktivne[[#This Row],[Klasifikacija]],Tabela_FAW[Klasifikacija],0)),"NE")</f>
        <v>ADR: 2795, če so poškodovane /Izvoz Snam</v>
      </c>
      <c r="D620" t="str">
        <f>LEFT(INDEX(Tabela_glavno[Dovoljen prevzem],MATCH(Tabela_kontrola_FAW_aktivne[[#This Row],[Klasifikacija]],Tabela_glavno[Klasifikacija],0)),2)</f>
        <v>DA</v>
      </c>
      <c r="E620" t="str">
        <f>INDEX(Tabela_glavno[Odstranjevanje],MATCH(Tabela_kontrola_FAW_aktivne[[#This Row],[Klasifikacija]],Tabela_glavno[Klasifikacija],0))</f>
        <v/>
      </c>
      <c r="F620" s="1" t="str">
        <f>_xlfn.TEXTJOIN(" - ",TRUE,INDEX(Tabela_glavno[Mešanica 19 02 04*],MATCH(Tabela_kontrola_FAW_aktivne[[#This Row],[Klasifikacija]],Tabela_glavno[Klasifikacija],0)),INDEX(Tabela_glavno[Izvoz 19 02 04*],MATCH(Tabela_kontrola_FAW_aktivne[[#This Row],[Klasifikacija]],Tabela_glavno[Klasifikacija],0)))</f>
        <v>NE</v>
      </c>
      <c r="G620" s="1" t="str">
        <f>INDEX(Tabela_glavno[Mešanica 19 02 08*],MATCH(Tabela_kontrola_FAW_aktivne[[#This Row],[Klasifikacija]],Tabela_glavno[Klasifikacija],0))</f>
        <v>NE</v>
      </c>
      <c r="H620" s="1" t="str">
        <f>IFERROR(INDEX(Tabela_FAW_aktivne[Klasifikacija],MATCH(Tabela_kontrola_FAW_aktivne[[#This Row],[Klasifikacija]],Tabela_FAW_aktivne[Klasifikacija],0)),"NE")</f>
        <v>NE</v>
      </c>
    </row>
    <row r="621" spans="1:8" hidden="1" x14ac:dyDescent="0.25">
      <c r="A621" t="s">
        <v>1320</v>
      </c>
      <c r="B621" t="str">
        <f>INDEX(Tabela_seznam_klasifikacij[Naziv odpadka],MATCH(Tabela_kontrola_FAW_aktivne[[#This Row],[Klasifikacija]],Tabela_seznam_klasifikacij[Klasifikacijska številka],0))</f>
        <v>Baterije, ki vsebujejo živo srebro</v>
      </c>
      <c r="C621" t="str">
        <f>IFERROR(INDEX(Tabela_FAW[NAZIV2],MATCH(Tabela_kontrola_FAW_aktivne[[#This Row],[Klasifikacija]],Tabela_FAW[Klasifikacija],0)),"NE")</f>
        <v>NE</v>
      </c>
      <c r="D621" t="str">
        <f>LEFT(INDEX(Tabela_glavno[Dovoljen prevzem],MATCH(Tabela_kontrola_FAW_aktivne[[#This Row],[Klasifikacija]],Tabela_glavno[Klasifikacija],0)),2)</f>
        <v>NE</v>
      </c>
      <c r="E621" t="str">
        <f>INDEX(Tabela_glavno[Odstranjevanje],MATCH(Tabela_kontrola_FAW_aktivne[[#This Row],[Klasifikacija]],Tabela_glavno[Klasifikacija],0))</f>
        <v/>
      </c>
      <c r="F621" s="1" t="str">
        <f>_xlfn.TEXTJOIN(" - ",TRUE,INDEX(Tabela_glavno[Mešanica 19 02 04*],MATCH(Tabela_kontrola_FAW_aktivne[[#This Row],[Klasifikacija]],Tabela_glavno[Klasifikacija],0)),INDEX(Tabela_glavno[Izvoz 19 02 04*],MATCH(Tabela_kontrola_FAW_aktivne[[#This Row],[Klasifikacija]],Tabela_glavno[Klasifikacija],0)))</f>
        <v>NE</v>
      </c>
      <c r="G621" s="1" t="str">
        <f>INDEX(Tabela_glavno[Mešanica 19 02 08*],MATCH(Tabela_kontrola_FAW_aktivne[[#This Row],[Klasifikacija]],Tabela_glavno[Klasifikacija],0))</f>
        <v>NE</v>
      </c>
      <c r="H621" s="1" t="str">
        <f>IFERROR(INDEX(Tabela_FAW_aktivne[Klasifikacija],MATCH(Tabela_kontrola_FAW_aktivne[[#This Row],[Klasifikacija]],Tabela_FAW_aktivne[Klasifikacija],0)),"NE")</f>
        <v>NE</v>
      </c>
    </row>
    <row r="622" spans="1:8" hidden="1" x14ac:dyDescent="0.25">
      <c r="A622" t="s">
        <v>1321</v>
      </c>
      <c r="B622" t="str">
        <f>INDEX(Tabela_seznam_klasifikacij[Naziv odpadka],MATCH(Tabela_kontrola_FAW_aktivne[[#This Row],[Klasifikacija]],Tabela_seznam_klasifikacij[Klasifikacijska številka],0))</f>
        <v>Alkalne baterije (razen 16 06 03)</v>
      </c>
      <c r="C622" t="str">
        <f>IFERROR(INDEX(Tabela_FAW[NAZIV2],MATCH(Tabela_kontrola_FAW_aktivne[[#This Row],[Klasifikacija]],Tabela_FAW[Klasifikacija],0)),"NE")</f>
        <v>ADR: 2795, če so poškodovane /NI ODSTRAN</v>
      </c>
      <c r="D622" t="str">
        <f>LEFT(INDEX(Tabela_glavno[Dovoljen prevzem],MATCH(Tabela_kontrola_FAW_aktivne[[#This Row],[Klasifikacija]],Tabela_glavno[Klasifikacija],0)),2)</f>
        <v>DA</v>
      </c>
      <c r="E622" t="str">
        <f>INDEX(Tabela_glavno[Odstranjevanje],MATCH(Tabela_kontrola_FAW_aktivne[[#This Row],[Klasifikacija]],Tabela_glavno[Klasifikacija],0))</f>
        <v/>
      </c>
      <c r="F622" s="1" t="str">
        <f>_xlfn.TEXTJOIN(" - ",TRUE,INDEX(Tabela_glavno[Mešanica 19 02 04*],MATCH(Tabela_kontrola_FAW_aktivne[[#This Row],[Klasifikacija]],Tabela_glavno[Klasifikacija],0)),INDEX(Tabela_glavno[Izvoz 19 02 04*],MATCH(Tabela_kontrola_FAW_aktivne[[#This Row],[Klasifikacija]],Tabela_glavno[Klasifikacija],0)))</f>
        <v>NE</v>
      </c>
      <c r="G622" s="1" t="str">
        <f>INDEX(Tabela_glavno[Mešanica 19 02 08*],MATCH(Tabela_kontrola_FAW_aktivne[[#This Row],[Klasifikacija]],Tabela_glavno[Klasifikacija],0))</f>
        <v>NE</v>
      </c>
      <c r="H622" s="1" t="str">
        <f>IFERROR(INDEX(Tabela_FAW_aktivne[Klasifikacija],MATCH(Tabela_kontrola_FAW_aktivne[[#This Row],[Klasifikacija]],Tabela_FAW_aktivne[Klasifikacija],0)),"NE")</f>
        <v>NE</v>
      </c>
    </row>
    <row r="623" spans="1:8" hidden="1" x14ac:dyDescent="0.25">
      <c r="A623" t="s">
        <v>1322</v>
      </c>
      <c r="B623" t="str">
        <f>INDEX(Tabela_seznam_klasifikacij[Naziv odpadka],MATCH(Tabela_kontrola_FAW_aktivne[[#This Row],[Klasifikacija]],Tabela_seznam_klasifikacij[Klasifikacijska številka],0))</f>
        <v>Druge baterije in akumulatorji</v>
      </c>
      <c r="C623" t="str">
        <f>IFERROR(INDEX(Tabela_FAW[NAZIV2],MATCH(Tabela_kontrola_FAW_aktivne[[#This Row],[Klasifikacija]],Tabela_FAW[Klasifikacija],0)),"NE")</f>
        <v>ADR: DA sproti pred prevz/ sortiran SNAM</v>
      </c>
      <c r="D623" t="str">
        <f>LEFT(INDEX(Tabela_glavno[Dovoljen prevzem],MATCH(Tabela_kontrola_FAW_aktivne[[#This Row],[Klasifikacija]],Tabela_glavno[Klasifikacija],0)),2)</f>
        <v>DA</v>
      </c>
      <c r="E623" t="str">
        <f>INDEX(Tabela_glavno[Odstranjevanje],MATCH(Tabela_kontrola_FAW_aktivne[[#This Row],[Klasifikacija]],Tabela_glavno[Klasifikacija],0))</f>
        <v/>
      </c>
      <c r="F623" s="1" t="str">
        <f>_xlfn.TEXTJOIN(" - ",TRUE,INDEX(Tabela_glavno[Mešanica 19 02 04*],MATCH(Tabela_kontrola_FAW_aktivne[[#This Row],[Klasifikacija]],Tabela_glavno[Klasifikacija],0)),INDEX(Tabela_glavno[Izvoz 19 02 04*],MATCH(Tabela_kontrola_FAW_aktivne[[#This Row],[Klasifikacija]],Tabela_glavno[Klasifikacija],0)))</f>
        <v>NE</v>
      </c>
      <c r="G623" s="1" t="str">
        <f>INDEX(Tabela_glavno[Mešanica 19 02 08*],MATCH(Tabela_kontrola_FAW_aktivne[[#This Row],[Klasifikacija]],Tabela_glavno[Klasifikacija],0))</f>
        <v>NE</v>
      </c>
      <c r="H623" s="1" t="str">
        <f>IFERROR(INDEX(Tabela_FAW_aktivne[Klasifikacija],MATCH(Tabela_kontrola_FAW_aktivne[[#This Row],[Klasifikacija]],Tabela_FAW_aktivne[Klasifikacija],0)),"NE")</f>
        <v>NE</v>
      </c>
    </row>
    <row r="624" spans="1:8" ht="30" customHeight="1" x14ac:dyDescent="0.25">
      <c r="A624" t="s">
        <v>1323</v>
      </c>
      <c r="B624" t="str">
        <f>INDEX(Tabela_seznam_klasifikacij[Naziv odpadka],MATCH(Tabela_kontrola_FAW_aktivne[[#This Row],[Klasifikacija]],Tabela_seznam_klasifikacij[Klasifikacijska številka],0))</f>
        <v>Ločeno zbrani elektroliti iz baterij in akumulatorjev</v>
      </c>
      <c r="C624" t="str">
        <f>IFERROR(INDEX(Tabela_FAW[NAZIV2],MATCH(Tabela_kontrola_FAW_aktivne[[#This Row],[Klasifikacija]],Tabela_FAW[Klasifikacija],0)),"NE")</f>
        <v>Ekologija - NI ODSTRANJEVANJA , Jure</v>
      </c>
      <c r="D624" t="str">
        <f>LEFT(INDEX(Tabela_glavno[Dovoljen prevzem],MATCH(Tabela_kontrola_FAW_aktivne[[#This Row],[Klasifikacija]],Tabela_glavno[Klasifikacija],0)),2)</f>
        <v>DA</v>
      </c>
      <c r="E624" t="str">
        <f>INDEX(Tabela_glavno[Odstranjevanje],MATCH(Tabela_kontrola_FAW_aktivne[[#This Row],[Klasifikacija]],Tabela_glavno[Klasifikacija],0))</f>
        <v>Ekologija</v>
      </c>
      <c r="F624" s="1" t="str">
        <f>_xlfn.TEXTJOIN(" - ",TRUE,INDEX(Tabela_glavno[Mešanica 19 02 04*],MATCH(Tabela_kontrola_FAW_aktivne[[#This Row],[Klasifikacija]],Tabela_glavno[Klasifikacija],0)),INDEX(Tabela_glavno[Izvoz 19 02 04*],MATCH(Tabela_kontrola_FAW_aktivne[[#This Row],[Klasifikacija]],Tabela_glavno[Klasifikacija],0)))</f>
        <v>NE</v>
      </c>
      <c r="G624" s="1" t="str">
        <f>INDEX(Tabela_glavno[Mešanica 19 02 08*],MATCH(Tabela_kontrola_FAW_aktivne[[#This Row],[Klasifikacija]],Tabela_glavno[Klasifikacija],0))</f>
        <v>NE</v>
      </c>
      <c r="H624" s="1" t="str">
        <f>IFERROR(INDEX(Tabela_FAW_aktivne[Klasifikacija],MATCH(Tabela_kontrola_FAW_aktivne[[#This Row],[Klasifikacija]],Tabela_FAW_aktivne[Klasifikacija],0)),"NE")</f>
        <v>16 06 06*</v>
      </c>
    </row>
    <row r="625" spans="1:8" hidden="1" x14ac:dyDescent="0.25">
      <c r="A625" t="s">
        <v>92</v>
      </c>
      <c r="B625" t="str">
        <f>INDEX(Tabela_seznam_klasifikacij[Naziv odpadka],MATCH(Tabela_kontrola_FAW_aktivne[[#This Row],[Klasifikacija]],Tabela_seznam_klasifikacij[Klasifikacijska številka],0))</f>
        <v>Odpadki, ki vsebujejo mineralno olje</v>
      </c>
      <c r="C625" t="str">
        <f>IFERROR(INDEX(Tabela_FAW[NAZIV2],MATCH(Tabela_kontrola_FAW_aktivne[[#This Row],[Klasifikacija]],Tabela_FAW[Klasifikacija],0)),"NE")</f>
        <v>M1 NI ADR / ???</v>
      </c>
      <c r="D625" t="str">
        <f>LEFT(INDEX(Tabela_glavno[Dovoljen prevzem],MATCH(Tabela_kontrola_FAW_aktivne[[#This Row],[Klasifikacija]],Tabela_glavno[Klasifikacija],0)),2)</f>
        <v>DA</v>
      </c>
      <c r="E625" t="str">
        <f>INDEX(Tabela_glavno[Odstranjevanje],MATCH(Tabela_kontrola_FAW_aktivne[[#This Row],[Klasifikacija]],Tabela_glavno[Klasifikacija],0))</f>
        <v/>
      </c>
      <c r="F625" s="1" t="str">
        <f>_xlfn.TEXTJOIN(" - ",TRUE,INDEX(Tabela_glavno[Mešanica 19 02 04*],MATCH(Tabela_kontrola_FAW_aktivne[[#This Row],[Klasifikacija]],Tabela_glavno[Klasifikacija],0)),INDEX(Tabela_glavno[Izvoz 19 02 04*],MATCH(Tabela_kontrola_FAW_aktivne[[#This Row],[Klasifikacija]],Tabela_glavno[Klasifikacija],0)))</f>
        <v>DA</v>
      </c>
      <c r="G625" s="1" t="str">
        <f>INDEX(Tabela_glavno[Mešanica 19 02 08*],MATCH(Tabela_kontrola_FAW_aktivne[[#This Row],[Klasifikacija]],Tabela_glavno[Klasifikacija],0))</f>
        <v>NE</v>
      </c>
      <c r="H625" s="1" t="str">
        <f>IFERROR(INDEX(Tabela_FAW_aktivne[Klasifikacija],MATCH(Tabela_kontrola_FAW_aktivne[[#This Row],[Klasifikacija]],Tabela_FAW_aktivne[Klasifikacija],0)),"NE")</f>
        <v>NE</v>
      </c>
    </row>
    <row r="626" spans="1:8" ht="30" customHeight="1" x14ac:dyDescent="0.25">
      <c r="A626" t="s">
        <v>93</v>
      </c>
      <c r="B626" t="str">
        <f>INDEX(Tabela_seznam_klasifikacij[Naziv odpadka],MATCH(Tabela_kontrola_FAW_aktivne[[#This Row],[Klasifikacija]],Tabela_seznam_klasifikacij[Klasifikacijska številka],0))</f>
        <v>Odpadki, ki vsebujejo druge nevarne snovi</v>
      </c>
      <c r="C626" t="str">
        <f>IFERROR(INDEX(Tabela_FAW[NAZIV2],MATCH(Tabela_kontrola_FAW_aktivne[[#This Row],[Klasifikacija]],Tabela_FAW[Klasifikacija],0)),"NE")</f>
        <v>M1, M2</v>
      </c>
      <c r="D626" t="str">
        <f>LEFT(INDEX(Tabela_glavno[Dovoljen prevzem],MATCH(Tabela_kontrola_FAW_aktivne[[#This Row],[Klasifikacija]],Tabela_glavno[Klasifikacija],0)),2)</f>
        <v>DA</v>
      </c>
      <c r="E626" t="str">
        <f>INDEX(Tabela_glavno[Odstranjevanje],MATCH(Tabela_kontrola_FAW_aktivne[[#This Row],[Klasifikacija]],Tabela_glavno[Klasifikacija],0))</f>
        <v/>
      </c>
      <c r="F626" s="1" t="str">
        <f>_xlfn.TEXTJOIN(" - ",TRUE,INDEX(Tabela_glavno[Mešanica 19 02 04*],MATCH(Tabela_kontrola_FAW_aktivne[[#This Row],[Klasifikacija]],Tabela_glavno[Klasifikacija],0)),INDEX(Tabela_glavno[Izvoz 19 02 04*],MATCH(Tabela_kontrola_FAW_aktivne[[#This Row],[Klasifikacija]],Tabela_glavno[Klasifikacija],0)))</f>
        <v>DA - AVG</v>
      </c>
      <c r="G626" s="1" t="str">
        <f>INDEX(Tabela_glavno[Mešanica 19 02 08*],MATCH(Tabela_kontrola_FAW_aktivne[[#This Row],[Klasifikacija]],Tabela_glavno[Klasifikacija],0))</f>
        <v>DA</v>
      </c>
      <c r="H626" s="1" t="str">
        <f>IFERROR(INDEX(Tabela_FAW_aktivne[Klasifikacija],MATCH(Tabela_kontrola_FAW_aktivne[[#This Row],[Klasifikacija]],Tabela_FAW_aktivne[Klasifikacija],0)),"NE")</f>
        <v>16 07 09*</v>
      </c>
    </row>
    <row r="627" spans="1:8" hidden="1" x14ac:dyDescent="0.25">
      <c r="A627" t="s">
        <v>94</v>
      </c>
      <c r="B627" t="str">
        <f>INDEX(Tabela_seznam_klasifikacij[Naziv odpadka],MATCH(Tabela_kontrola_FAW_aktivne[[#This Row],[Klasifikacija]],Tabela_seznam_klasifikacij[Klasifikacijska številka],0))</f>
        <v>Drugi tovrstni odpadki</v>
      </c>
      <c r="C627" t="str">
        <f>IFERROR(INDEX(Tabela_FAW[NAZIV2],MATCH(Tabela_kontrola_FAW_aktivne[[#This Row],[Klasifikacija]],Tabela_FAW[Klasifikacija],0)),"NE")</f>
        <v>M1</v>
      </c>
      <c r="D627" t="str">
        <f>LEFT(INDEX(Tabela_glavno[Dovoljen prevzem],MATCH(Tabela_kontrola_FAW_aktivne[[#This Row],[Klasifikacija]],Tabela_glavno[Klasifikacija],0)),2)</f>
        <v>DA</v>
      </c>
      <c r="E627" t="str">
        <f>INDEX(Tabela_glavno[Odstranjevanje],MATCH(Tabela_kontrola_FAW_aktivne[[#This Row],[Klasifikacija]],Tabela_glavno[Klasifikacija],0))</f>
        <v/>
      </c>
      <c r="F627" s="1" t="str">
        <f>_xlfn.TEXTJOIN(" - ",TRUE,INDEX(Tabela_glavno[Mešanica 19 02 04*],MATCH(Tabela_kontrola_FAW_aktivne[[#This Row],[Klasifikacija]],Tabela_glavno[Klasifikacija],0)),INDEX(Tabela_glavno[Izvoz 19 02 04*],MATCH(Tabela_kontrola_FAW_aktivne[[#This Row],[Klasifikacija]],Tabela_glavno[Klasifikacija],0)))</f>
        <v>DA</v>
      </c>
      <c r="G627" s="1" t="str">
        <f>INDEX(Tabela_glavno[Mešanica 19 02 08*],MATCH(Tabela_kontrola_FAW_aktivne[[#This Row],[Klasifikacija]],Tabela_glavno[Klasifikacija],0))</f>
        <v>NE</v>
      </c>
      <c r="H627" s="1" t="str">
        <f>IFERROR(INDEX(Tabela_FAW_aktivne[Klasifikacija],MATCH(Tabela_kontrola_FAW_aktivne[[#This Row],[Klasifikacija]],Tabela_FAW_aktivne[Klasifikacija],0)),"NE")</f>
        <v>NE</v>
      </c>
    </row>
    <row r="628" spans="1:8" hidden="1" x14ac:dyDescent="0.25">
      <c r="A628" t="s">
        <v>1324</v>
      </c>
      <c r="B628" t="str">
        <f>INDEX(Tabela_seznam_klasifikacij[Naziv odpadka],MATCH(Tabela_kontrola_FAW_aktivne[[#This Row],[Klasifikacija]],Tabela_seznam_klasifikacij[Klasifikacijska številka],0))</f>
        <v>Izrabljeni katalizatorji, ki vsebujejo zlato, srebro, renij, rodij, paladij, iridij ali platino (razen 16 08 07)</v>
      </c>
      <c r="C628">
        <f>IFERROR(INDEX(Tabela_FAW[NAZIV2],MATCH(Tabela_kontrola_FAW_aktivne[[#This Row],[Klasifikacija]],Tabela_FAW[Klasifikacija],0)),"NE")</f>
        <v>0</v>
      </c>
      <c r="D628" t="str">
        <f>LEFT(INDEX(Tabela_glavno[Dovoljen prevzem],MATCH(Tabela_kontrola_FAW_aktivne[[#This Row],[Klasifikacija]],Tabela_glavno[Klasifikacija],0)),2)</f>
        <v>DA</v>
      </c>
      <c r="E628" t="str">
        <f>INDEX(Tabela_glavno[Odstranjevanje],MATCH(Tabela_kontrola_FAW_aktivne[[#This Row],[Klasifikacija]],Tabela_glavno[Klasifikacija],0))</f>
        <v/>
      </c>
      <c r="F628" s="1" t="str">
        <f>_xlfn.TEXTJOIN(" - ",TRUE,INDEX(Tabela_glavno[Mešanica 19 02 04*],MATCH(Tabela_kontrola_FAW_aktivne[[#This Row],[Klasifikacija]],Tabela_glavno[Klasifikacija],0)),INDEX(Tabela_glavno[Izvoz 19 02 04*],MATCH(Tabela_kontrola_FAW_aktivne[[#This Row],[Klasifikacija]],Tabela_glavno[Klasifikacija],0)))</f>
        <v>NE</v>
      </c>
      <c r="G628" s="1" t="str">
        <f>INDEX(Tabela_glavno[Mešanica 19 02 08*],MATCH(Tabela_kontrola_FAW_aktivne[[#This Row],[Klasifikacija]],Tabela_glavno[Klasifikacija],0))</f>
        <v>NE</v>
      </c>
      <c r="H628" s="1" t="str">
        <f>IFERROR(INDEX(Tabela_FAW_aktivne[Klasifikacija],MATCH(Tabela_kontrola_FAW_aktivne[[#This Row],[Klasifikacija]],Tabela_FAW_aktivne[Klasifikacija],0)),"NE")</f>
        <v>NE</v>
      </c>
    </row>
    <row r="629" spans="1:8" hidden="1" x14ac:dyDescent="0.25">
      <c r="A629" t="s">
        <v>1325</v>
      </c>
      <c r="B629" t="str">
        <f>INDEX(Tabela_seznam_klasifikacij[Naziv odpadka],MATCH(Tabela_kontrola_FAW_aktivne[[#This Row],[Klasifikacija]],Tabela_seznam_klasifikacij[Klasifikacijska številka],0))</f>
        <v>Izrabljeni katalizatorji, ki vsebujejo nevarne prehodne kovine4 ali njihove spojine</v>
      </c>
      <c r="C629" t="str">
        <f>IFERROR(INDEX(Tabela_FAW[NAZIV2],MATCH(Tabela_kontrola_FAW_aktivne[[#This Row],[Klasifikacija]],Tabela_FAW[Klasifikacija],0)),"NE")</f>
        <v>NE</v>
      </c>
      <c r="D629" t="str">
        <f>LEFT(INDEX(Tabela_glavno[Dovoljen prevzem],MATCH(Tabela_kontrola_FAW_aktivne[[#This Row],[Klasifikacija]],Tabela_glavno[Klasifikacija],0)),2)</f>
        <v>DA</v>
      </c>
      <c r="E629" t="str">
        <f>INDEX(Tabela_glavno[Odstranjevanje],MATCH(Tabela_kontrola_FAW_aktivne[[#This Row],[Klasifikacija]],Tabela_glavno[Klasifikacija],0))</f>
        <v/>
      </c>
      <c r="F629" s="1" t="str">
        <f>_xlfn.TEXTJOIN(" - ",TRUE,INDEX(Tabela_glavno[Mešanica 19 02 04*],MATCH(Tabela_kontrola_FAW_aktivne[[#This Row],[Klasifikacija]],Tabela_glavno[Klasifikacija],0)),INDEX(Tabela_glavno[Izvoz 19 02 04*],MATCH(Tabela_kontrola_FAW_aktivne[[#This Row],[Klasifikacija]],Tabela_glavno[Klasifikacija],0)))</f>
        <v>NE</v>
      </c>
      <c r="G629" s="1" t="str">
        <f>INDEX(Tabela_glavno[Mešanica 19 02 08*],MATCH(Tabela_kontrola_FAW_aktivne[[#This Row],[Klasifikacija]],Tabela_glavno[Klasifikacija],0))</f>
        <v>NE</v>
      </c>
      <c r="H629" s="1" t="str">
        <f>IFERROR(INDEX(Tabela_FAW_aktivne[Klasifikacija],MATCH(Tabela_kontrola_FAW_aktivne[[#This Row],[Klasifikacija]],Tabela_FAW_aktivne[Klasifikacija],0)),"NE")</f>
        <v>NE</v>
      </c>
    </row>
    <row r="630" spans="1:8" hidden="1" x14ac:dyDescent="0.25">
      <c r="A630" t="s">
        <v>1326</v>
      </c>
      <c r="B630" t="str">
        <f>INDEX(Tabela_seznam_klasifikacij[Naziv odpadka],MATCH(Tabela_kontrola_FAW_aktivne[[#This Row],[Klasifikacija]],Tabela_seznam_klasifikacij[Klasifikacijska številka],0))</f>
        <v>Izrabljeni katalizatorji, ki vsebujejo druge prehodne kovine ali njihove spojine, ki niso navedeni drugje</v>
      </c>
      <c r="C630" t="str">
        <f>IFERROR(INDEX(Tabela_FAW[NAZIV2],MATCH(Tabela_kontrola_FAW_aktivne[[#This Row],[Klasifikacija]],Tabela_FAW[Klasifikacija],0)),"NE")</f>
        <v>NE</v>
      </c>
      <c r="D630" t="str">
        <f>LEFT(INDEX(Tabela_glavno[Dovoljen prevzem],MATCH(Tabela_kontrola_FAW_aktivne[[#This Row],[Klasifikacija]],Tabela_glavno[Klasifikacija],0)),2)</f>
        <v>DA</v>
      </c>
      <c r="E630" t="str">
        <f>INDEX(Tabela_glavno[Odstranjevanje],MATCH(Tabela_kontrola_FAW_aktivne[[#This Row],[Klasifikacija]],Tabela_glavno[Klasifikacija],0))</f>
        <v/>
      </c>
      <c r="F630" s="1" t="str">
        <f>_xlfn.TEXTJOIN(" - ",TRUE,INDEX(Tabela_glavno[Mešanica 19 02 04*],MATCH(Tabela_kontrola_FAW_aktivne[[#This Row],[Klasifikacija]],Tabela_glavno[Klasifikacija],0)),INDEX(Tabela_glavno[Izvoz 19 02 04*],MATCH(Tabela_kontrola_FAW_aktivne[[#This Row],[Klasifikacija]],Tabela_glavno[Klasifikacija],0)))</f>
        <v>NE</v>
      </c>
      <c r="G630" s="1" t="str">
        <f>INDEX(Tabela_glavno[Mešanica 19 02 08*],MATCH(Tabela_kontrola_FAW_aktivne[[#This Row],[Klasifikacija]],Tabela_glavno[Klasifikacija],0))</f>
        <v>NE</v>
      </c>
      <c r="H630" s="1" t="str">
        <f>IFERROR(INDEX(Tabela_FAW_aktivne[Klasifikacija],MATCH(Tabela_kontrola_FAW_aktivne[[#This Row],[Klasifikacija]],Tabela_FAW_aktivne[Klasifikacija],0)),"NE")</f>
        <v>NE</v>
      </c>
    </row>
    <row r="631" spans="1:8" hidden="1" x14ac:dyDescent="0.25">
      <c r="A631" t="s">
        <v>1327</v>
      </c>
      <c r="B631" t="str">
        <f>INDEX(Tabela_seznam_klasifikacij[Naziv odpadka],MATCH(Tabela_kontrola_FAW_aktivne[[#This Row],[Klasifikacija]],Tabela_seznam_klasifikacij[Klasifikacijska številka],0))</f>
        <v>Izrabljeni tekoči katalizatorji iz katalitskega krekiranja (razen tistih, ki so navedeni pod 16 08 07)</v>
      </c>
      <c r="C631" t="str">
        <f>IFERROR(INDEX(Tabela_FAW[NAZIV2],MATCH(Tabela_kontrola_FAW_aktivne[[#This Row],[Klasifikacija]],Tabela_FAW[Klasifikacija],0)),"NE")</f>
        <v>NE</v>
      </c>
      <c r="D631" t="str">
        <f>LEFT(INDEX(Tabela_glavno[Dovoljen prevzem],MATCH(Tabela_kontrola_FAW_aktivne[[#This Row],[Klasifikacija]],Tabela_glavno[Klasifikacija],0)),2)</f>
        <v>DA</v>
      </c>
      <c r="E631" t="str">
        <f>INDEX(Tabela_glavno[Odstranjevanje],MATCH(Tabela_kontrola_FAW_aktivne[[#This Row],[Klasifikacija]],Tabela_glavno[Klasifikacija],0))</f>
        <v/>
      </c>
      <c r="F631" s="1" t="str">
        <f>_xlfn.TEXTJOIN(" - ",TRUE,INDEX(Tabela_glavno[Mešanica 19 02 04*],MATCH(Tabela_kontrola_FAW_aktivne[[#This Row],[Klasifikacija]],Tabela_glavno[Klasifikacija],0)),INDEX(Tabela_glavno[Izvoz 19 02 04*],MATCH(Tabela_kontrola_FAW_aktivne[[#This Row],[Klasifikacija]],Tabela_glavno[Klasifikacija],0)))</f>
        <v>NE</v>
      </c>
      <c r="G631" s="1" t="str">
        <f>INDEX(Tabela_glavno[Mešanica 19 02 08*],MATCH(Tabela_kontrola_FAW_aktivne[[#This Row],[Klasifikacija]],Tabela_glavno[Klasifikacija],0))</f>
        <v>NE</v>
      </c>
      <c r="H631" s="1" t="str">
        <f>IFERROR(INDEX(Tabela_FAW_aktivne[Klasifikacija],MATCH(Tabela_kontrola_FAW_aktivne[[#This Row],[Klasifikacija]],Tabela_FAW_aktivne[Klasifikacija],0)),"NE")</f>
        <v>NE</v>
      </c>
    </row>
    <row r="632" spans="1:8" hidden="1" x14ac:dyDescent="0.25">
      <c r="A632" t="s">
        <v>1328</v>
      </c>
      <c r="B632" t="str">
        <f>INDEX(Tabela_seznam_klasifikacij[Naziv odpadka],MATCH(Tabela_kontrola_FAW_aktivne[[#This Row],[Klasifikacija]],Tabela_seznam_klasifikacij[Klasifikacijska številka],0))</f>
        <v>Izrabljeni katalizatorji, ki vsebujejo fosforjevo kislino</v>
      </c>
      <c r="C632" t="str">
        <f>IFERROR(INDEX(Tabela_FAW[NAZIV2],MATCH(Tabela_kontrola_FAW_aktivne[[#This Row],[Klasifikacija]],Tabela_FAW[Klasifikacija],0)),"NE")</f>
        <v>NE</v>
      </c>
      <c r="D632" t="str">
        <f>LEFT(INDEX(Tabela_glavno[Dovoljen prevzem],MATCH(Tabela_kontrola_FAW_aktivne[[#This Row],[Klasifikacija]],Tabela_glavno[Klasifikacija],0)),2)</f>
        <v>DA</v>
      </c>
      <c r="E632" t="str">
        <f>INDEX(Tabela_glavno[Odstranjevanje],MATCH(Tabela_kontrola_FAW_aktivne[[#This Row],[Klasifikacija]],Tabela_glavno[Klasifikacija],0))</f>
        <v/>
      </c>
      <c r="F632" s="1" t="str">
        <f>_xlfn.TEXTJOIN(" - ",TRUE,INDEX(Tabela_glavno[Mešanica 19 02 04*],MATCH(Tabela_kontrola_FAW_aktivne[[#This Row],[Klasifikacija]],Tabela_glavno[Klasifikacija],0)),INDEX(Tabela_glavno[Izvoz 19 02 04*],MATCH(Tabela_kontrola_FAW_aktivne[[#This Row],[Klasifikacija]],Tabela_glavno[Klasifikacija],0)))</f>
        <v>NE</v>
      </c>
      <c r="G632" s="1" t="str">
        <f>INDEX(Tabela_glavno[Mešanica 19 02 08*],MATCH(Tabela_kontrola_FAW_aktivne[[#This Row],[Klasifikacija]],Tabela_glavno[Klasifikacija],0))</f>
        <v>NE</v>
      </c>
      <c r="H632" s="1" t="str">
        <f>IFERROR(INDEX(Tabela_FAW_aktivne[Klasifikacija],MATCH(Tabela_kontrola_FAW_aktivne[[#This Row],[Klasifikacija]],Tabela_FAW_aktivne[Klasifikacija],0)),"NE")</f>
        <v>NE</v>
      </c>
    </row>
    <row r="633" spans="1:8" hidden="1" x14ac:dyDescent="0.25">
      <c r="A633" t="s">
        <v>1329</v>
      </c>
      <c r="B633" t="str">
        <f>INDEX(Tabela_seznam_klasifikacij[Naziv odpadka],MATCH(Tabela_kontrola_FAW_aktivne[[#This Row],[Klasifikacija]],Tabela_seznam_klasifikacij[Klasifikacijska številka],0))</f>
        <v>Izrabljene tekočine, uporabljene kot katalizatorji</v>
      </c>
      <c r="C633" t="str">
        <f>IFERROR(INDEX(Tabela_FAW[NAZIV2],MATCH(Tabela_kontrola_FAW_aktivne[[#This Row],[Klasifikacija]],Tabela_FAW[Klasifikacija],0)),"NE")</f>
        <v>NE</v>
      </c>
      <c r="D633" t="str">
        <f>LEFT(INDEX(Tabela_glavno[Dovoljen prevzem],MATCH(Tabela_kontrola_FAW_aktivne[[#This Row],[Klasifikacija]],Tabela_glavno[Klasifikacija],0)),2)</f>
        <v>DA</v>
      </c>
      <c r="E633" t="str">
        <f>INDEX(Tabela_glavno[Odstranjevanje],MATCH(Tabela_kontrola_FAW_aktivne[[#This Row],[Klasifikacija]],Tabela_glavno[Klasifikacija],0))</f>
        <v/>
      </c>
      <c r="F633" s="1" t="str">
        <f>_xlfn.TEXTJOIN(" - ",TRUE,INDEX(Tabela_glavno[Mešanica 19 02 04*],MATCH(Tabela_kontrola_FAW_aktivne[[#This Row],[Klasifikacija]],Tabela_glavno[Klasifikacija],0)),INDEX(Tabela_glavno[Izvoz 19 02 04*],MATCH(Tabela_kontrola_FAW_aktivne[[#This Row],[Klasifikacija]],Tabela_glavno[Klasifikacija],0)))</f>
        <v>NE</v>
      </c>
      <c r="G633" s="1" t="str">
        <f>INDEX(Tabela_glavno[Mešanica 19 02 08*],MATCH(Tabela_kontrola_FAW_aktivne[[#This Row],[Klasifikacija]],Tabela_glavno[Klasifikacija],0))</f>
        <v>NE</v>
      </c>
      <c r="H633" s="1" t="str">
        <f>IFERROR(INDEX(Tabela_FAW_aktivne[Klasifikacija],MATCH(Tabela_kontrola_FAW_aktivne[[#This Row],[Klasifikacija]],Tabela_FAW_aktivne[Klasifikacija],0)),"NE")</f>
        <v>NE</v>
      </c>
    </row>
    <row r="634" spans="1:8" hidden="1" x14ac:dyDescent="0.25">
      <c r="A634" t="s">
        <v>1330</v>
      </c>
      <c r="B634" t="str">
        <f>INDEX(Tabela_seznam_klasifikacij[Naziv odpadka],MATCH(Tabela_kontrola_FAW_aktivne[[#This Row],[Klasifikacija]],Tabela_seznam_klasifikacij[Klasifikacijska številka],0))</f>
        <v>Izrabljeni katalizatorji, onesnaženi z nevarnimi snovmi</v>
      </c>
      <c r="C634" t="str">
        <f>IFERROR(INDEX(Tabela_FAW[NAZIV2],MATCH(Tabela_kontrola_FAW_aktivne[[#This Row],[Klasifikacija]],Tabela_FAW[Klasifikacija],0)),"NE")</f>
        <v>NE</v>
      </c>
      <c r="D634" t="str">
        <f>LEFT(INDEX(Tabela_glavno[Dovoljen prevzem],MATCH(Tabela_kontrola_FAW_aktivne[[#This Row],[Klasifikacija]],Tabela_glavno[Klasifikacija],0)),2)</f>
        <v>DA</v>
      </c>
      <c r="E634" t="str">
        <f>INDEX(Tabela_glavno[Odstranjevanje],MATCH(Tabela_kontrola_FAW_aktivne[[#This Row],[Klasifikacija]],Tabela_glavno[Klasifikacija],0))</f>
        <v/>
      </c>
      <c r="F634" s="1" t="str">
        <f>_xlfn.TEXTJOIN(" - ",TRUE,INDEX(Tabela_glavno[Mešanica 19 02 04*],MATCH(Tabela_kontrola_FAW_aktivne[[#This Row],[Klasifikacija]],Tabela_glavno[Klasifikacija],0)),INDEX(Tabela_glavno[Izvoz 19 02 04*],MATCH(Tabela_kontrola_FAW_aktivne[[#This Row],[Klasifikacija]],Tabela_glavno[Klasifikacija],0)))</f>
        <v>NE</v>
      </c>
      <c r="G634" s="1" t="str">
        <f>INDEX(Tabela_glavno[Mešanica 19 02 08*],MATCH(Tabela_kontrola_FAW_aktivne[[#This Row],[Klasifikacija]],Tabela_glavno[Klasifikacija],0))</f>
        <v>NE</v>
      </c>
      <c r="H634" s="1" t="str">
        <f>IFERROR(INDEX(Tabela_FAW_aktivne[Klasifikacija],MATCH(Tabela_kontrola_FAW_aktivne[[#This Row],[Klasifikacija]],Tabela_FAW_aktivne[Klasifikacija],0)),"NE")</f>
        <v>NE</v>
      </c>
    </row>
    <row r="635" spans="1:8" hidden="1" x14ac:dyDescent="0.25">
      <c r="A635" t="s">
        <v>1331</v>
      </c>
      <c r="B635" t="str">
        <f>INDEX(Tabela_seznam_klasifikacij[Naziv odpadka],MATCH(Tabela_kontrola_FAW_aktivne[[#This Row],[Klasifikacija]],Tabela_seznam_klasifikacij[Klasifikacijska številka],0))</f>
        <v>Permanganati, npr. kalijev permanganat</v>
      </c>
      <c r="C635" t="str">
        <f>IFERROR(INDEX(Tabela_FAW[NAZIV2],MATCH(Tabela_kontrola_FAW_aktivne[[#This Row],[Klasifikacija]],Tabela_FAW[Klasifikacija],0)),"NE")</f>
        <v>NE</v>
      </c>
      <c r="D635" t="str">
        <f>LEFT(INDEX(Tabela_glavno[Dovoljen prevzem],MATCH(Tabela_kontrola_FAW_aktivne[[#This Row],[Klasifikacija]],Tabela_glavno[Klasifikacija],0)),2)</f>
        <v>DA</v>
      </c>
      <c r="E635" t="str">
        <f>INDEX(Tabela_glavno[Odstranjevanje],MATCH(Tabela_kontrola_FAW_aktivne[[#This Row],[Klasifikacija]],Tabela_glavno[Klasifikacija],0))</f>
        <v/>
      </c>
      <c r="F635" s="1" t="str">
        <f>_xlfn.TEXTJOIN(" - ",TRUE,INDEX(Tabela_glavno[Mešanica 19 02 04*],MATCH(Tabela_kontrola_FAW_aktivne[[#This Row],[Klasifikacija]],Tabela_glavno[Klasifikacija],0)),INDEX(Tabela_glavno[Izvoz 19 02 04*],MATCH(Tabela_kontrola_FAW_aktivne[[#This Row],[Klasifikacija]],Tabela_glavno[Klasifikacija],0)))</f>
        <v>NE</v>
      </c>
      <c r="G635" s="1" t="str">
        <f>INDEX(Tabela_glavno[Mešanica 19 02 08*],MATCH(Tabela_kontrola_FAW_aktivne[[#This Row],[Klasifikacija]],Tabela_glavno[Klasifikacija],0))</f>
        <v>NE</v>
      </c>
      <c r="H635" s="1" t="str">
        <f>IFERROR(INDEX(Tabela_FAW_aktivne[Klasifikacija],MATCH(Tabela_kontrola_FAW_aktivne[[#This Row],[Klasifikacija]],Tabela_FAW_aktivne[Klasifikacija],0)),"NE")</f>
        <v>NE</v>
      </c>
    </row>
    <row r="636" spans="1:8" hidden="1" x14ac:dyDescent="0.25">
      <c r="A636" t="s">
        <v>1332</v>
      </c>
      <c r="B636" t="str">
        <f>INDEX(Tabela_seznam_klasifikacij[Naziv odpadka],MATCH(Tabela_kontrola_FAW_aktivne[[#This Row],[Klasifikacija]],Tabela_seznam_klasifikacij[Klasifikacijska številka],0))</f>
        <v>Kromati, npr. kalijev kromat, kalijev ali natrijev dikromat</v>
      </c>
      <c r="C636" t="str">
        <f>IFERROR(INDEX(Tabela_FAW[NAZIV2],MATCH(Tabela_kontrola_FAW_aktivne[[#This Row],[Klasifikacija]],Tabela_FAW[Klasifikacija],0)),"NE")</f>
        <v>NE</v>
      </c>
      <c r="D636" t="str">
        <f>LEFT(INDEX(Tabela_glavno[Dovoljen prevzem],MATCH(Tabela_kontrola_FAW_aktivne[[#This Row],[Klasifikacija]],Tabela_glavno[Klasifikacija],0)),2)</f>
        <v>DA</v>
      </c>
      <c r="E636" t="str">
        <f>INDEX(Tabela_glavno[Odstranjevanje],MATCH(Tabela_kontrola_FAW_aktivne[[#This Row],[Klasifikacija]],Tabela_glavno[Klasifikacija],0))</f>
        <v/>
      </c>
      <c r="F636" s="1" t="str">
        <f>_xlfn.TEXTJOIN(" - ",TRUE,INDEX(Tabela_glavno[Mešanica 19 02 04*],MATCH(Tabela_kontrola_FAW_aktivne[[#This Row],[Klasifikacija]],Tabela_glavno[Klasifikacija],0)),INDEX(Tabela_glavno[Izvoz 19 02 04*],MATCH(Tabela_kontrola_FAW_aktivne[[#This Row],[Klasifikacija]],Tabela_glavno[Klasifikacija],0)))</f>
        <v>NE</v>
      </c>
      <c r="G636" s="1" t="str">
        <f>INDEX(Tabela_glavno[Mešanica 19 02 08*],MATCH(Tabela_kontrola_FAW_aktivne[[#This Row],[Klasifikacija]],Tabela_glavno[Klasifikacija],0))</f>
        <v>NE</v>
      </c>
      <c r="H636" s="1" t="str">
        <f>IFERROR(INDEX(Tabela_FAW_aktivne[Klasifikacija],MATCH(Tabela_kontrola_FAW_aktivne[[#This Row],[Klasifikacija]],Tabela_FAW_aktivne[Klasifikacija],0)),"NE")</f>
        <v>NE</v>
      </c>
    </row>
    <row r="637" spans="1:8" hidden="1" x14ac:dyDescent="0.25">
      <c r="A637" t="s">
        <v>1333</v>
      </c>
      <c r="B637" t="str">
        <f>INDEX(Tabela_seznam_klasifikacij[Naziv odpadka],MATCH(Tabela_kontrola_FAW_aktivne[[#This Row],[Klasifikacija]],Tabela_seznam_klasifikacij[Klasifikacijska številka],0))</f>
        <v>Peroksidi, npr. vodikov peroksid</v>
      </c>
      <c r="C637" t="str">
        <f>IFERROR(INDEX(Tabela_FAW[NAZIV2],MATCH(Tabela_kontrola_FAW_aktivne[[#This Row],[Klasifikacija]],Tabela_FAW[Klasifikacija],0)),"NE")</f>
        <v>NI ODSTRANJEVANJA</v>
      </c>
      <c r="D637" t="str">
        <f>LEFT(INDEX(Tabela_glavno[Dovoljen prevzem],MATCH(Tabela_kontrola_FAW_aktivne[[#This Row],[Klasifikacija]],Tabela_glavno[Klasifikacija],0)),2)</f>
        <v>DA</v>
      </c>
      <c r="E637" t="str">
        <f>INDEX(Tabela_glavno[Odstranjevanje],MATCH(Tabela_kontrola_FAW_aktivne[[#This Row],[Klasifikacija]],Tabela_glavno[Klasifikacija],0))</f>
        <v/>
      </c>
      <c r="F637" s="1" t="str">
        <f>_xlfn.TEXTJOIN(" - ",TRUE,INDEX(Tabela_glavno[Mešanica 19 02 04*],MATCH(Tabela_kontrola_FAW_aktivne[[#This Row],[Klasifikacija]],Tabela_glavno[Klasifikacija],0)),INDEX(Tabela_glavno[Izvoz 19 02 04*],MATCH(Tabela_kontrola_FAW_aktivne[[#This Row],[Klasifikacija]],Tabela_glavno[Klasifikacija],0)))</f>
        <v>NE</v>
      </c>
      <c r="G637" s="1" t="str">
        <f>INDEX(Tabela_glavno[Mešanica 19 02 08*],MATCH(Tabela_kontrola_FAW_aktivne[[#This Row],[Klasifikacija]],Tabela_glavno[Klasifikacija],0))</f>
        <v>NE</v>
      </c>
      <c r="H637" s="1" t="str">
        <f>IFERROR(INDEX(Tabela_FAW_aktivne[Klasifikacija],MATCH(Tabela_kontrola_FAW_aktivne[[#This Row],[Klasifikacija]],Tabela_FAW_aktivne[Klasifikacija],0)),"NE")</f>
        <v>NE</v>
      </c>
    </row>
    <row r="638" spans="1:8" hidden="1" x14ac:dyDescent="0.25">
      <c r="A638" t="s">
        <v>1334</v>
      </c>
      <c r="B638" t="str">
        <f>INDEX(Tabela_seznam_klasifikacij[Naziv odpadka],MATCH(Tabela_kontrola_FAW_aktivne[[#This Row],[Klasifikacija]],Tabela_seznam_klasifikacij[Klasifikacijska številka],0))</f>
        <v>Drugi oksidanti, ki niso navedeni drugje</v>
      </c>
      <c r="C638" t="str">
        <f>IFERROR(INDEX(Tabela_FAW[NAZIV2],MATCH(Tabela_kontrola_FAW_aktivne[[#This Row],[Klasifikacija]],Tabela_FAW[Klasifikacija],0)),"NE")</f>
        <v>NE</v>
      </c>
      <c r="D638" t="str">
        <f>LEFT(INDEX(Tabela_glavno[Dovoljen prevzem],MATCH(Tabela_kontrola_FAW_aktivne[[#This Row],[Klasifikacija]],Tabela_glavno[Klasifikacija],0)),2)</f>
        <v>DA</v>
      </c>
      <c r="E638" t="str">
        <f>INDEX(Tabela_glavno[Odstranjevanje],MATCH(Tabela_kontrola_FAW_aktivne[[#This Row],[Klasifikacija]],Tabela_glavno[Klasifikacija],0))</f>
        <v/>
      </c>
      <c r="F638" s="1" t="str">
        <f>_xlfn.TEXTJOIN(" - ",TRUE,INDEX(Tabela_glavno[Mešanica 19 02 04*],MATCH(Tabela_kontrola_FAW_aktivne[[#This Row],[Klasifikacija]],Tabela_glavno[Klasifikacija],0)),INDEX(Tabela_glavno[Izvoz 19 02 04*],MATCH(Tabela_kontrola_FAW_aktivne[[#This Row],[Klasifikacija]],Tabela_glavno[Klasifikacija],0)))</f>
        <v>NE</v>
      </c>
      <c r="G638" s="1" t="str">
        <f>INDEX(Tabela_glavno[Mešanica 19 02 08*],MATCH(Tabela_kontrola_FAW_aktivne[[#This Row],[Klasifikacija]],Tabela_glavno[Klasifikacija],0))</f>
        <v>NE</v>
      </c>
      <c r="H638" s="1" t="str">
        <f>IFERROR(INDEX(Tabela_FAW_aktivne[Klasifikacija],MATCH(Tabela_kontrola_FAW_aktivne[[#This Row],[Klasifikacija]],Tabela_FAW_aktivne[Klasifikacija],0)),"NE")</f>
        <v>NE</v>
      </c>
    </row>
    <row r="639" spans="1:8" ht="30" customHeight="1" x14ac:dyDescent="0.25">
      <c r="A639" t="s">
        <v>170</v>
      </c>
      <c r="B639" t="str">
        <f>INDEX(Tabela_seznam_klasifikacij[Naziv odpadka],MATCH(Tabela_kontrola_FAW_aktivne[[#This Row],[Klasifikacija]],Tabela_seznam_klasifikacij[Klasifikacijska številka],0))</f>
        <v>Odpadne vodne raztopine, ki vsebujejo nevarne snovi</v>
      </c>
      <c r="C639" t="str">
        <f>IFERROR(INDEX(Tabela_FAW[NAZIV2],MATCH(Tabela_kontrola_FAW_aktivne[[#This Row],[Klasifikacija]],Tabela_FAW[Klasifikacija],0)),"NE")</f>
        <v>M2 ADR: DA sproti pred prevzemom/Kemis</v>
      </c>
      <c r="D639" t="str">
        <f>LEFT(INDEX(Tabela_glavno[Dovoljen prevzem],MATCH(Tabela_kontrola_FAW_aktivne[[#This Row],[Klasifikacija]],Tabela_glavno[Klasifikacija],0)),2)</f>
        <v>DA</v>
      </c>
      <c r="E639" t="str">
        <f>INDEX(Tabela_glavno[Odstranjevanje],MATCH(Tabela_kontrola_FAW_aktivne[[#This Row],[Klasifikacija]],Tabela_glavno[Klasifikacija],0))</f>
        <v>Kemis</v>
      </c>
      <c r="F639" s="1" t="str">
        <f>_xlfn.TEXTJOIN(" - ",TRUE,INDEX(Tabela_glavno[Mešanica 19 02 04*],MATCH(Tabela_kontrola_FAW_aktivne[[#This Row],[Klasifikacija]],Tabela_glavno[Klasifikacija],0)),INDEX(Tabela_glavno[Izvoz 19 02 04*],MATCH(Tabela_kontrola_FAW_aktivne[[#This Row],[Klasifikacija]],Tabela_glavno[Klasifikacija],0)))</f>
        <v>NE</v>
      </c>
      <c r="G639" s="1" t="str">
        <f>INDEX(Tabela_glavno[Mešanica 19 02 08*],MATCH(Tabela_kontrola_FAW_aktivne[[#This Row],[Klasifikacija]],Tabela_glavno[Klasifikacija],0))</f>
        <v>DA</v>
      </c>
      <c r="H639" s="1" t="str">
        <f>IFERROR(INDEX(Tabela_FAW_aktivne[Klasifikacija],MATCH(Tabela_kontrola_FAW_aktivne[[#This Row],[Klasifikacija]],Tabela_FAW_aktivne[Klasifikacija],0)),"NE")</f>
        <v>16 10 01*</v>
      </c>
    </row>
    <row r="640" spans="1:8" ht="30" customHeight="1" x14ac:dyDescent="0.25">
      <c r="A640" t="s">
        <v>171</v>
      </c>
      <c r="B640" t="str">
        <f>INDEX(Tabela_seznam_klasifikacij[Naziv odpadka],MATCH(Tabela_kontrola_FAW_aktivne[[#This Row],[Klasifikacija]],Tabela_seznam_klasifikacij[Klasifikacijska številka],0))</f>
        <v>Odpadne vodne raztopine, ki niso navedene pod 16 10 01</v>
      </c>
      <c r="C640" t="str">
        <f>IFERROR(INDEX(Tabela_FAW[NAZIV2],MATCH(Tabela_kontrola_FAW_aktivne[[#This Row],[Klasifikacija]],Tabela_FAW[Klasifikacija],0)),"NE")</f>
        <v>M2 Ni mešanja, CČN Domžale</v>
      </c>
      <c r="D640" t="str">
        <f>LEFT(INDEX(Tabela_glavno[Dovoljen prevzem],MATCH(Tabela_kontrola_FAW_aktivne[[#This Row],[Klasifikacija]],Tabela_glavno[Klasifikacija],0)),2)</f>
        <v>DA</v>
      </c>
      <c r="E640" t="str">
        <f>INDEX(Tabela_glavno[Odstranjevanje],MATCH(Tabela_kontrola_FAW_aktivne[[#This Row],[Klasifikacija]],Tabela_glavno[Klasifikacija],0))</f>
        <v>Kemis</v>
      </c>
      <c r="F640" s="1" t="str">
        <f>_xlfn.TEXTJOIN(" - ",TRUE,INDEX(Tabela_glavno[Mešanica 19 02 04*],MATCH(Tabela_kontrola_FAW_aktivne[[#This Row],[Klasifikacija]],Tabela_glavno[Klasifikacija],0)),INDEX(Tabela_glavno[Izvoz 19 02 04*],MATCH(Tabela_kontrola_FAW_aktivne[[#This Row],[Klasifikacija]],Tabela_glavno[Klasifikacija],0)))</f>
        <v>NE</v>
      </c>
      <c r="G640" s="1" t="str">
        <f>INDEX(Tabela_glavno[Mešanica 19 02 08*],MATCH(Tabela_kontrola_FAW_aktivne[[#This Row],[Klasifikacija]],Tabela_glavno[Klasifikacija],0))</f>
        <v>DA</v>
      </c>
      <c r="H640" s="1" t="str">
        <f>IFERROR(INDEX(Tabela_FAW_aktivne[Klasifikacija],MATCH(Tabela_kontrola_FAW_aktivne[[#This Row],[Klasifikacija]],Tabela_FAW_aktivne[Klasifikacija],0)),"NE")</f>
        <v>16 10 02</v>
      </c>
    </row>
    <row r="641" spans="1:8" hidden="1" x14ac:dyDescent="0.25">
      <c r="A641" t="s">
        <v>172</v>
      </c>
      <c r="B641" t="str">
        <f>INDEX(Tabela_seznam_klasifikacij[Naziv odpadka],MATCH(Tabela_kontrola_FAW_aktivne[[#This Row],[Klasifikacija]],Tabela_seznam_klasifikacij[Klasifikacijska številka],0))</f>
        <v>Vodni koncentrati, ki vsebujejo nevarne snovi</v>
      </c>
      <c r="C641" t="str">
        <f>IFERROR(INDEX(Tabela_FAW[NAZIV2],MATCH(Tabela_kontrola_FAW_aktivne[[#This Row],[Klasifikacija]],Tabela_FAW[Klasifikacija],0)),"NE")</f>
        <v>NE</v>
      </c>
      <c r="D641" t="str">
        <f>LEFT(INDEX(Tabela_glavno[Dovoljen prevzem],MATCH(Tabela_kontrola_FAW_aktivne[[#This Row],[Klasifikacija]],Tabela_glavno[Klasifikacija],0)),2)</f>
        <v>DA</v>
      </c>
      <c r="E641" t="str">
        <f>INDEX(Tabela_glavno[Odstranjevanje],MATCH(Tabela_kontrola_FAW_aktivne[[#This Row],[Klasifikacija]],Tabela_glavno[Klasifikacija],0))</f>
        <v/>
      </c>
      <c r="F641" s="1" t="str">
        <f>_xlfn.TEXTJOIN(" - ",TRUE,INDEX(Tabela_glavno[Mešanica 19 02 04*],MATCH(Tabela_kontrola_FAW_aktivne[[#This Row],[Klasifikacija]],Tabela_glavno[Klasifikacija],0)),INDEX(Tabela_glavno[Izvoz 19 02 04*],MATCH(Tabela_kontrola_FAW_aktivne[[#This Row],[Klasifikacija]],Tabela_glavno[Klasifikacija],0)))</f>
        <v>NE</v>
      </c>
      <c r="G641" s="1" t="str">
        <f>INDEX(Tabela_glavno[Mešanica 19 02 08*],MATCH(Tabela_kontrola_FAW_aktivne[[#This Row],[Klasifikacija]],Tabela_glavno[Klasifikacija],0))</f>
        <v>DA</v>
      </c>
      <c r="H641" s="1" t="str">
        <f>IFERROR(INDEX(Tabela_FAW_aktivne[Klasifikacija],MATCH(Tabela_kontrola_FAW_aktivne[[#This Row],[Klasifikacija]],Tabela_FAW_aktivne[Klasifikacija],0)),"NE")</f>
        <v>NE</v>
      </c>
    </row>
    <row r="642" spans="1:8" hidden="1" x14ac:dyDescent="0.25">
      <c r="A642" t="s">
        <v>173</v>
      </c>
      <c r="B642" t="str">
        <f>INDEX(Tabela_seznam_klasifikacij[Naziv odpadka],MATCH(Tabela_kontrola_FAW_aktivne[[#This Row],[Klasifikacija]],Tabela_seznam_klasifikacij[Klasifikacijska številka],0))</f>
        <v>Vodni koncentrati, ki niso navedeni pod 16 10 03</v>
      </c>
      <c r="C642" t="str">
        <f>IFERROR(INDEX(Tabela_FAW[NAZIV2],MATCH(Tabela_kontrola_FAW_aktivne[[#This Row],[Klasifikacija]],Tabela_FAW[Klasifikacija],0)),"NE")</f>
        <v>NE</v>
      </c>
      <c r="D642" t="str">
        <f>LEFT(INDEX(Tabela_glavno[Dovoljen prevzem],MATCH(Tabela_kontrola_FAW_aktivne[[#This Row],[Klasifikacija]],Tabela_glavno[Klasifikacija],0)),2)</f>
        <v>DA</v>
      </c>
      <c r="E642" t="str">
        <f>INDEX(Tabela_glavno[Odstranjevanje],MATCH(Tabela_kontrola_FAW_aktivne[[#This Row],[Klasifikacija]],Tabela_glavno[Klasifikacija],0))</f>
        <v/>
      </c>
      <c r="F642" s="1" t="str">
        <f>_xlfn.TEXTJOIN(" - ",TRUE,INDEX(Tabela_glavno[Mešanica 19 02 04*],MATCH(Tabela_kontrola_FAW_aktivne[[#This Row],[Klasifikacija]],Tabela_glavno[Klasifikacija],0)),INDEX(Tabela_glavno[Izvoz 19 02 04*],MATCH(Tabela_kontrola_FAW_aktivne[[#This Row],[Klasifikacija]],Tabela_glavno[Klasifikacija],0)))</f>
        <v>NE</v>
      </c>
      <c r="G642" s="1" t="str">
        <f>INDEX(Tabela_glavno[Mešanica 19 02 08*],MATCH(Tabela_kontrola_FAW_aktivne[[#This Row],[Klasifikacija]],Tabela_glavno[Klasifikacija],0))</f>
        <v>DA</v>
      </c>
      <c r="H642" s="1" t="str">
        <f>IFERROR(INDEX(Tabela_FAW_aktivne[Klasifikacija],MATCH(Tabela_kontrola_FAW_aktivne[[#This Row],[Klasifikacija]],Tabela_FAW_aktivne[Klasifikacija],0)),"NE")</f>
        <v>NE</v>
      </c>
    </row>
    <row r="643" spans="1:8" hidden="1" x14ac:dyDescent="0.25">
      <c r="A643" t="s">
        <v>1335</v>
      </c>
      <c r="B643" t="str">
        <f>INDEX(Tabela_seznam_klasifikacij[Naziv odpadka],MATCH(Tabela_kontrola_FAW_aktivne[[#This Row],[Klasifikacija]],Tabela_seznam_klasifikacij[Klasifikacijska številka],0))</f>
        <v>Izrabljene obloge in materiali, odporni proti ognju, iz metalurških procesov na osnovi ogljika, ki vsebujejo nevarne snovi</v>
      </c>
      <c r="C643" t="str">
        <f>IFERROR(INDEX(Tabela_FAW[NAZIV2],MATCH(Tabela_kontrola_FAW_aktivne[[#This Row],[Klasifikacija]],Tabela_FAW[Klasifikacija],0)),"NE")</f>
        <v>NE</v>
      </c>
      <c r="D643" t="str">
        <f>LEFT(INDEX(Tabela_glavno[Dovoljen prevzem],MATCH(Tabela_kontrola_FAW_aktivne[[#This Row],[Klasifikacija]],Tabela_glavno[Klasifikacija],0)),2)</f>
        <v>DA</v>
      </c>
      <c r="E643" t="str">
        <f>INDEX(Tabela_glavno[Odstranjevanje],MATCH(Tabela_kontrola_FAW_aktivne[[#This Row],[Klasifikacija]],Tabela_glavno[Klasifikacija],0))</f>
        <v/>
      </c>
      <c r="F643" s="1" t="str">
        <f>_xlfn.TEXTJOIN(" - ",TRUE,INDEX(Tabela_glavno[Mešanica 19 02 04*],MATCH(Tabela_kontrola_FAW_aktivne[[#This Row],[Klasifikacija]],Tabela_glavno[Klasifikacija],0)),INDEX(Tabela_glavno[Izvoz 19 02 04*],MATCH(Tabela_kontrola_FAW_aktivne[[#This Row],[Klasifikacija]],Tabela_glavno[Klasifikacija],0)))</f>
        <v>NE</v>
      </c>
      <c r="G643" s="1" t="str">
        <f>INDEX(Tabela_glavno[Mešanica 19 02 08*],MATCH(Tabela_kontrola_FAW_aktivne[[#This Row],[Klasifikacija]],Tabela_glavno[Klasifikacija],0))</f>
        <v>NE</v>
      </c>
      <c r="H643" s="1" t="str">
        <f>IFERROR(INDEX(Tabela_FAW_aktivne[Klasifikacija],MATCH(Tabela_kontrola_FAW_aktivne[[#This Row],[Klasifikacija]],Tabela_FAW_aktivne[Klasifikacija],0)),"NE")</f>
        <v>NE</v>
      </c>
    </row>
    <row r="644" spans="1:8" hidden="1" x14ac:dyDescent="0.25">
      <c r="A644" t="s">
        <v>1336</v>
      </c>
      <c r="B644" t="str">
        <f>INDEX(Tabela_seznam_klasifikacij[Naziv odpadka],MATCH(Tabela_kontrola_FAW_aktivne[[#This Row],[Klasifikacija]],Tabela_seznam_klasifikacij[Klasifikacijska številka],0))</f>
        <v>Izrabljene obloge in materiali, odporni proti ognju, iz metalurških procesov na osnovi ogljika, ki niso navedeni pod 16 11 01</v>
      </c>
      <c r="C644">
        <f>IFERROR(INDEX(Tabela_FAW[NAZIV2],MATCH(Tabela_kontrola_FAW_aktivne[[#This Row],[Klasifikacija]],Tabela_FAW[Klasifikacija],0)),"NE")</f>
        <v>0</v>
      </c>
      <c r="D644" t="str">
        <f>LEFT(INDEX(Tabela_glavno[Dovoljen prevzem],MATCH(Tabela_kontrola_FAW_aktivne[[#This Row],[Klasifikacija]],Tabela_glavno[Klasifikacija],0)),2)</f>
        <v>DA</v>
      </c>
      <c r="E644" t="str">
        <f>INDEX(Tabela_glavno[Odstranjevanje],MATCH(Tabela_kontrola_FAW_aktivne[[#This Row],[Klasifikacija]],Tabela_glavno[Klasifikacija],0))</f>
        <v/>
      </c>
      <c r="F644" s="1" t="str">
        <f>_xlfn.TEXTJOIN(" - ",TRUE,INDEX(Tabela_glavno[Mešanica 19 02 04*],MATCH(Tabela_kontrola_FAW_aktivne[[#This Row],[Klasifikacija]],Tabela_glavno[Klasifikacija],0)),INDEX(Tabela_glavno[Izvoz 19 02 04*],MATCH(Tabela_kontrola_FAW_aktivne[[#This Row],[Klasifikacija]],Tabela_glavno[Klasifikacija],0)))</f>
        <v>NE</v>
      </c>
      <c r="G644" s="1" t="str">
        <f>INDEX(Tabela_glavno[Mešanica 19 02 08*],MATCH(Tabela_kontrola_FAW_aktivne[[#This Row],[Klasifikacija]],Tabela_glavno[Klasifikacija],0))</f>
        <v>NE</v>
      </c>
      <c r="H644" s="1" t="str">
        <f>IFERROR(INDEX(Tabela_FAW_aktivne[Klasifikacija],MATCH(Tabela_kontrola_FAW_aktivne[[#This Row],[Klasifikacija]],Tabela_FAW_aktivne[Klasifikacija],0)),"NE")</f>
        <v>NE</v>
      </c>
    </row>
    <row r="645" spans="1:8" hidden="1" x14ac:dyDescent="0.25">
      <c r="A645" t="s">
        <v>1337</v>
      </c>
      <c r="B645" t="str">
        <f>INDEX(Tabela_seznam_klasifikacij[Naziv odpadka],MATCH(Tabela_kontrola_FAW_aktivne[[#This Row],[Klasifikacija]],Tabela_seznam_klasifikacij[Klasifikacijska številka],0))</f>
        <v>Druge obloge in materiali, odporni proti ognju, iz metalurških procesov, ki vsebujejo nevarne snovi</v>
      </c>
      <c r="C645">
        <f>IFERROR(INDEX(Tabela_FAW[NAZIV2],MATCH(Tabela_kontrola_FAW_aktivne[[#This Row],[Klasifikacija]],Tabela_FAW[Klasifikacija],0)),"NE")</f>
        <v>0</v>
      </c>
      <c r="D645" t="str">
        <f>LEFT(INDEX(Tabela_glavno[Dovoljen prevzem],MATCH(Tabela_kontrola_FAW_aktivne[[#This Row],[Klasifikacija]],Tabela_glavno[Klasifikacija],0)),2)</f>
        <v>DA</v>
      </c>
      <c r="E645" t="str">
        <f>INDEX(Tabela_glavno[Odstranjevanje],MATCH(Tabela_kontrola_FAW_aktivne[[#This Row],[Klasifikacija]],Tabela_glavno[Klasifikacija],0))</f>
        <v/>
      </c>
      <c r="F645" s="1" t="str">
        <f>_xlfn.TEXTJOIN(" - ",TRUE,INDEX(Tabela_glavno[Mešanica 19 02 04*],MATCH(Tabela_kontrola_FAW_aktivne[[#This Row],[Klasifikacija]],Tabela_glavno[Klasifikacija],0)),INDEX(Tabela_glavno[Izvoz 19 02 04*],MATCH(Tabela_kontrola_FAW_aktivne[[#This Row],[Klasifikacija]],Tabela_glavno[Klasifikacija],0)))</f>
        <v>NE</v>
      </c>
      <c r="G645" s="1" t="str">
        <f>INDEX(Tabela_glavno[Mešanica 19 02 08*],MATCH(Tabela_kontrola_FAW_aktivne[[#This Row],[Klasifikacija]],Tabela_glavno[Klasifikacija],0))</f>
        <v>NE</v>
      </c>
      <c r="H645" s="1" t="str">
        <f>IFERROR(INDEX(Tabela_FAW_aktivne[Klasifikacija],MATCH(Tabela_kontrola_FAW_aktivne[[#This Row],[Klasifikacija]],Tabela_FAW_aktivne[Klasifikacija],0)),"NE")</f>
        <v>NE</v>
      </c>
    </row>
    <row r="646" spans="1:8" hidden="1" x14ac:dyDescent="0.25">
      <c r="A646" t="s">
        <v>1338</v>
      </c>
      <c r="B646" t="str">
        <f>INDEX(Tabela_seznam_klasifikacij[Naziv odpadka],MATCH(Tabela_kontrola_FAW_aktivne[[#This Row],[Klasifikacija]],Tabela_seznam_klasifikacij[Klasifikacijska številka],0))</f>
        <v>Druge obloge in materiali, odporni proti ognju, iz metalurških procesov ki niso navedeni pod 16 11 03</v>
      </c>
      <c r="C646" t="str">
        <f>IFERROR(INDEX(Tabela_FAW[NAZIV2],MATCH(Tabela_kontrola_FAW_aktivne[[#This Row],[Klasifikacija]],Tabela_FAW[Klasifikacija],0)),"NE")</f>
        <v>NE</v>
      </c>
      <c r="D646" t="str">
        <f>LEFT(INDEX(Tabela_glavno[Dovoljen prevzem],MATCH(Tabela_kontrola_FAW_aktivne[[#This Row],[Klasifikacija]],Tabela_glavno[Klasifikacija],0)),2)</f>
        <v>DA</v>
      </c>
      <c r="E646" t="str">
        <f>INDEX(Tabela_glavno[Odstranjevanje],MATCH(Tabela_kontrola_FAW_aktivne[[#This Row],[Klasifikacija]],Tabela_glavno[Klasifikacija],0))</f>
        <v/>
      </c>
      <c r="F646" s="1" t="str">
        <f>_xlfn.TEXTJOIN(" - ",TRUE,INDEX(Tabela_glavno[Mešanica 19 02 04*],MATCH(Tabela_kontrola_FAW_aktivne[[#This Row],[Klasifikacija]],Tabela_glavno[Klasifikacija],0)),INDEX(Tabela_glavno[Izvoz 19 02 04*],MATCH(Tabela_kontrola_FAW_aktivne[[#This Row],[Klasifikacija]],Tabela_glavno[Klasifikacija],0)))</f>
        <v>NE</v>
      </c>
      <c r="G646" s="1" t="str">
        <f>INDEX(Tabela_glavno[Mešanica 19 02 08*],MATCH(Tabela_kontrola_FAW_aktivne[[#This Row],[Klasifikacija]],Tabela_glavno[Klasifikacija],0))</f>
        <v>NE</v>
      </c>
      <c r="H646" s="1" t="str">
        <f>IFERROR(INDEX(Tabela_FAW_aktivne[Klasifikacija],MATCH(Tabela_kontrola_FAW_aktivne[[#This Row],[Klasifikacija]],Tabela_FAW_aktivne[Klasifikacija],0)),"NE")</f>
        <v>NE</v>
      </c>
    </row>
    <row r="647" spans="1:8" hidden="1" x14ac:dyDescent="0.25">
      <c r="A647" t="s">
        <v>1339</v>
      </c>
      <c r="B647" t="str">
        <f>INDEX(Tabela_seznam_klasifikacij[Naziv odpadka],MATCH(Tabela_kontrola_FAW_aktivne[[#This Row],[Klasifikacija]],Tabela_seznam_klasifikacij[Klasifikacijska številka],0))</f>
        <v>Obloge in materiali, odporni proti ognju, iz nemetalurških procesov, ki vsebujejo nevarne snovi</v>
      </c>
      <c r="C647" t="str">
        <f>IFERROR(INDEX(Tabela_FAW[NAZIV2],MATCH(Tabela_kontrola_FAW_aktivne[[#This Row],[Klasifikacija]],Tabela_FAW[Klasifikacija],0)),"NE")</f>
        <v>NE</v>
      </c>
      <c r="D647" t="str">
        <f>LEFT(INDEX(Tabela_glavno[Dovoljen prevzem],MATCH(Tabela_kontrola_FAW_aktivne[[#This Row],[Klasifikacija]],Tabela_glavno[Klasifikacija],0)),2)</f>
        <v>DA</v>
      </c>
      <c r="E647" t="str">
        <f>INDEX(Tabela_glavno[Odstranjevanje],MATCH(Tabela_kontrola_FAW_aktivne[[#This Row],[Klasifikacija]],Tabela_glavno[Klasifikacija],0))</f>
        <v/>
      </c>
      <c r="F647" s="1" t="str">
        <f>_xlfn.TEXTJOIN(" - ",TRUE,INDEX(Tabela_glavno[Mešanica 19 02 04*],MATCH(Tabela_kontrola_FAW_aktivne[[#This Row],[Klasifikacija]],Tabela_glavno[Klasifikacija],0)),INDEX(Tabela_glavno[Izvoz 19 02 04*],MATCH(Tabela_kontrola_FAW_aktivne[[#This Row],[Klasifikacija]],Tabela_glavno[Klasifikacija],0)))</f>
        <v>NE</v>
      </c>
      <c r="G647" s="1" t="str">
        <f>INDEX(Tabela_glavno[Mešanica 19 02 08*],MATCH(Tabela_kontrola_FAW_aktivne[[#This Row],[Klasifikacija]],Tabela_glavno[Klasifikacija],0))</f>
        <v>NE</v>
      </c>
      <c r="H647" s="1" t="str">
        <f>IFERROR(INDEX(Tabela_FAW_aktivne[Klasifikacija],MATCH(Tabela_kontrola_FAW_aktivne[[#This Row],[Klasifikacija]],Tabela_FAW_aktivne[Klasifikacija],0)),"NE")</f>
        <v>NE</v>
      </c>
    </row>
    <row r="648" spans="1:8" hidden="1" x14ac:dyDescent="0.25">
      <c r="A648" t="s">
        <v>1340</v>
      </c>
      <c r="B648" t="str">
        <f>INDEX(Tabela_seznam_klasifikacij[Naziv odpadka],MATCH(Tabela_kontrola_FAW_aktivne[[#This Row],[Klasifikacija]],Tabela_seznam_klasifikacij[Klasifikacijska številka],0))</f>
        <v>Obloge in materiali, odporni proti ognju, iz nemetalurških procesov, ki niso navedeni pod 16 11 05</v>
      </c>
      <c r="C648">
        <f>IFERROR(INDEX(Tabela_FAW[NAZIV2],MATCH(Tabela_kontrola_FAW_aktivne[[#This Row],[Klasifikacija]],Tabela_FAW[Klasifikacija],0)),"NE")</f>
        <v>0</v>
      </c>
      <c r="D648" t="str">
        <f>LEFT(INDEX(Tabela_glavno[Dovoljen prevzem],MATCH(Tabela_kontrola_FAW_aktivne[[#This Row],[Klasifikacija]],Tabela_glavno[Klasifikacija],0)),2)</f>
        <v>DA</v>
      </c>
      <c r="E648" t="str">
        <f>INDEX(Tabela_glavno[Odstranjevanje],MATCH(Tabela_kontrola_FAW_aktivne[[#This Row],[Klasifikacija]],Tabela_glavno[Klasifikacija],0))</f>
        <v/>
      </c>
      <c r="F648" s="1" t="str">
        <f>_xlfn.TEXTJOIN(" - ",TRUE,INDEX(Tabela_glavno[Mešanica 19 02 04*],MATCH(Tabela_kontrola_FAW_aktivne[[#This Row],[Klasifikacija]],Tabela_glavno[Klasifikacija],0)),INDEX(Tabela_glavno[Izvoz 19 02 04*],MATCH(Tabela_kontrola_FAW_aktivne[[#This Row],[Klasifikacija]],Tabela_glavno[Klasifikacija],0)))</f>
        <v>NE</v>
      </c>
      <c r="G648" s="1" t="str">
        <f>INDEX(Tabela_glavno[Mešanica 19 02 08*],MATCH(Tabela_kontrola_FAW_aktivne[[#This Row],[Klasifikacija]],Tabela_glavno[Klasifikacija],0))</f>
        <v>NE</v>
      </c>
      <c r="H648" s="1" t="str">
        <f>IFERROR(INDEX(Tabela_FAW_aktivne[Klasifikacija],MATCH(Tabela_kontrola_FAW_aktivne[[#This Row],[Klasifikacija]],Tabela_FAW_aktivne[Klasifikacija],0)),"NE")</f>
        <v>NE</v>
      </c>
    </row>
    <row r="649" spans="1:8" hidden="1" x14ac:dyDescent="0.25">
      <c r="A649" t="s">
        <v>1341</v>
      </c>
      <c r="B649" t="str">
        <f>INDEX(Tabela_seznam_klasifikacij[Naziv odpadka],MATCH(Tabela_kontrola_FAW_aktivne[[#This Row],[Klasifikacija]],Tabela_seznam_klasifikacij[Klasifikacijska številka],0))</f>
        <v>Beton</v>
      </c>
      <c r="C649" t="str">
        <f>IFERROR(INDEX(Tabela_FAW[NAZIV2],MATCH(Tabela_kontrola_FAW_aktivne[[#This Row],[Klasifikacija]],Tabela_FAW[Klasifikacija],0)),"NE")</f>
        <v>NE</v>
      </c>
      <c r="D649" t="str">
        <f>LEFT(INDEX(Tabela_glavno[Dovoljen prevzem],MATCH(Tabela_kontrola_FAW_aktivne[[#This Row],[Klasifikacija]],Tabela_glavno[Klasifikacija],0)),2)</f>
        <v>NE</v>
      </c>
      <c r="E649" t="str">
        <f>INDEX(Tabela_glavno[Odstranjevanje],MATCH(Tabela_kontrola_FAW_aktivne[[#This Row],[Klasifikacija]],Tabela_glavno[Klasifikacija],0))</f>
        <v/>
      </c>
      <c r="F649" s="1" t="str">
        <f>_xlfn.TEXTJOIN(" - ",TRUE,INDEX(Tabela_glavno[Mešanica 19 02 04*],MATCH(Tabela_kontrola_FAW_aktivne[[#This Row],[Klasifikacija]],Tabela_glavno[Klasifikacija],0)),INDEX(Tabela_glavno[Izvoz 19 02 04*],MATCH(Tabela_kontrola_FAW_aktivne[[#This Row],[Klasifikacija]],Tabela_glavno[Klasifikacija],0)))</f>
        <v>NE</v>
      </c>
      <c r="G649" s="1" t="str">
        <f>INDEX(Tabela_glavno[Mešanica 19 02 08*],MATCH(Tabela_kontrola_FAW_aktivne[[#This Row],[Klasifikacija]],Tabela_glavno[Klasifikacija],0))</f>
        <v>NE</v>
      </c>
      <c r="H649" s="1" t="str">
        <f>IFERROR(INDEX(Tabela_FAW_aktivne[Klasifikacija],MATCH(Tabela_kontrola_FAW_aktivne[[#This Row],[Klasifikacija]],Tabela_FAW_aktivne[Klasifikacija],0)),"NE")</f>
        <v>NE</v>
      </c>
    </row>
    <row r="650" spans="1:8" hidden="1" x14ac:dyDescent="0.25">
      <c r="A650" t="s">
        <v>1342</v>
      </c>
      <c r="B650" t="str">
        <f>INDEX(Tabela_seznam_klasifikacij[Naziv odpadka],MATCH(Tabela_kontrola_FAW_aktivne[[#This Row],[Klasifikacija]],Tabela_seznam_klasifikacij[Klasifikacijska številka],0))</f>
        <v>Opeke</v>
      </c>
      <c r="C650" t="str">
        <f>IFERROR(INDEX(Tabela_FAW[NAZIV2],MATCH(Tabela_kontrola_FAW_aktivne[[#This Row],[Klasifikacija]],Tabela_FAW[Klasifikacija],0)),"NE")</f>
        <v>NE</v>
      </c>
      <c r="D650" t="str">
        <f>LEFT(INDEX(Tabela_glavno[Dovoljen prevzem],MATCH(Tabela_kontrola_FAW_aktivne[[#This Row],[Klasifikacija]],Tabela_glavno[Klasifikacija],0)),2)</f>
        <v>NE</v>
      </c>
      <c r="E650" t="str">
        <f>INDEX(Tabela_glavno[Odstranjevanje],MATCH(Tabela_kontrola_FAW_aktivne[[#This Row],[Klasifikacija]],Tabela_glavno[Klasifikacija],0))</f>
        <v/>
      </c>
      <c r="F650" s="1" t="str">
        <f>_xlfn.TEXTJOIN(" - ",TRUE,INDEX(Tabela_glavno[Mešanica 19 02 04*],MATCH(Tabela_kontrola_FAW_aktivne[[#This Row],[Klasifikacija]],Tabela_glavno[Klasifikacija],0)),INDEX(Tabela_glavno[Izvoz 19 02 04*],MATCH(Tabela_kontrola_FAW_aktivne[[#This Row],[Klasifikacija]],Tabela_glavno[Klasifikacija],0)))</f>
        <v>NE</v>
      </c>
      <c r="G650" s="1" t="str">
        <f>INDEX(Tabela_glavno[Mešanica 19 02 08*],MATCH(Tabela_kontrola_FAW_aktivne[[#This Row],[Klasifikacija]],Tabela_glavno[Klasifikacija],0))</f>
        <v>NE</v>
      </c>
      <c r="H650" s="1" t="str">
        <f>IFERROR(INDEX(Tabela_FAW_aktivne[Klasifikacija],MATCH(Tabela_kontrola_FAW_aktivne[[#This Row],[Klasifikacija]],Tabela_FAW_aktivne[Klasifikacija],0)),"NE")</f>
        <v>NE</v>
      </c>
    </row>
    <row r="651" spans="1:8" hidden="1" x14ac:dyDescent="0.25">
      <c r="A651" t="s">
        <v>1343</v>
      </c>
      <c r="B651" t="str">
        <f>INDEX(Tabela_seznam_klasifikacij[Naziv odpadka],MATCH(Tabela_kontrola_FAW_aktivne[[#This Row],[Klasifikacija]],Tabela_seznam_klasifikacij[Klasifikacijska številka],0))</f>
        <v>Ploščice in keramika</v>
      </c>
      <c r="C651" t="str">
        <f>IFERROR(INDEX(Tabela_FAW[NAZIV2],MATCH(Tabela_kontrola_FAW_aktivne[[#This Row],[Klasifikacija]],Tabela_FAW[Klasifikacija],0)),"NE")</f>
        <v>NE</v>
      </c>
      <c r="D651" t="str">
        <f>LEFT(INDEX(Tabela_glavno[Dovoljen prevzem],MATCH(Tabela_kontrola_FAW_aktivne[[#This Row],[Klasifikacija]],Tabela_glavno[Klasifikacija],0)),2)</f>
        <v>NE</v>
      </c>
      <c r="E651" t="str">
        <f>INDEX(Tabela_glavno[Odstranjevanje],MATCH(Tabela_kontrola_FAW_aktivne[[#This Row],[Klasifikacija]],Tabela_glavno[Klasifikacija],0))</f>
        <v/>
      </c>
      <c r="F651" s="1" t="str">
        <f>_xlfn.TEXTJOIN(" - ",TRUE,INDEX(Tabela_glavno[Mešanica 19 02 04*],MATCH(Tabela_kontrola_FAW_aktivne[[#This Row],[Klasifikacija]],Tabela_glavno[Klasifikacija],0)),INDEX(Tabela_glavno[Izvoz 19 02 04*],MATCH(Tabela_kontrola_FAW_aktivne[[#This Row],[Klasifikacija]],Tabela_glavno[Klasifikacija],0)))</f>
        <v>NE</v>
      </c>
      <c r="G651" s="1" t="str">
        <f>INDEX(Tabela_glavno[Mešanica 19 02 08*],MATCH(Tabela_kontrola_FAW_aktivne[[#This Row],[Klasifikacija]],Tabela_glavno[Klasifikacija],0))</f>
        <v>NE</v>
      </c>
      <c r="H651" s="1" t="str">
        <f>IFERROR(INDEX(Tabela_FAW_aktivne[Klasifikacija],MATCH(Tabela_kontrola_FAW_aktivne[[#This Row],[Klasifikacija]],Tabela_FAW_aktivne[Klasifikacija],0)),"NE")</f>
        <v>NE</v>
      </c>
    </row>
    <row r="652" spans="1:8" hidden="1" x14ac:dyDescent="0.25">
      <c r="A652" t="s">
        <v>1344</v>
      </c>
      <c r="B652" t="str">
        <f>INDEX(Tabela_seznam_klasifikacij[Naziv odpadka],MATCH(Tabela_kontrola_FAW_aktivne[[#This Row],[Klasifikacija]],Tabela_seznam_klasifikacij[Klasifikacijska številka],0))</f>
        <v>Mešanice ali ločene frakcije betona, opek, ploščic in keramike, ki vsebujejo nevarne snovi</v>
      </c>
      <c r="C652" t="str">
        <f>IFERROR(INDEX(Tabela_FAW[NAZIV2],MATCH(Tabela_kontrola_FAW_aktivne[[#This Row],[Klasifikacija]],Tabela_FAW[Klasifikacija],0)),"NE")</f>
        <v>NE</v>
      </c>
      <c r="D652" t="str">
        <f>LEFT(INDEX(Tabela_glavno[Dovoljen prevzem],MATCH(Tabela_kontrola_FAW_aktivne[[#This Row],[Klasifikacija]],Tabela_glavno[Klasifikacija],0)),2)</f>
        <v>NE</v>
      </c>
      <c r="E652" t="str">
        <f>INDEX(Tabela_glavno[Odstranjevanje],MATCH(Tabela_kontrola_FAW_aktivne[[#This Row],[Klasifikacija]],Tabela_glavno[Klasifikacija],0))</f>
        <v/>
      </c>
      <c r="F652" s="1" t="str">
        <f>_xlfn.TEXTJOIN(" - ",TRUE,INDEX(Tabela_glavno[Mešanica 19 02 04*],MATCH(Tabela_kontrola_FAW_aktivne[[#This Row],[Klasifikacija]],Tabela_glavno[Klasifikacija],0)),INDEX(Tabela_glavno[Izvoz 19 02 04*],MATCH(Tabela_kontrola_FAW_aktivne[[#This Row],[Klasifikacija]],Tabela_glavno[Klasifikacija],0)))</f>
        <v>NE</v>
      </c>
      <c r="G652" s="1" t="str">
        <f>INDEX(Tabela_glavno[Mešanica 19 02 08*],MATCH(Tabela_kontrola_FAW_aktivne[[#This Row],[Klasifikacija]],Tabela_glavno[Klasifikacija],0))</f>
        <v>NE</v>
      </c>
      <c r="H652" s="1" t="str">
        <f>IFERROR(INDEX(Tabela_FAW_aktivne[Klasifikacija],MATCH(Tabela_kontrola_FAW_aktivne[[#This Row],[Klasifikacija]],Tabela_FAW_aktivne[Klasifikacija],0)),"NE")</f>
        <v>NE</v>
      </c>
    </row>
    <row r="653" spans="1:8" hidden="1" x14ac:dyDescent="0.25">
      <c r="A653" t="s">
        <v>1345</v>
      </c>
      <c r="B653" t="str">
        <f>INDEX(Tabela_seznam_klasifikacij[Naziv odpadka],MATCH(Tabela_kontrola_FAW_aktivne[[#This Row],[Klasifikacija]],Tabela_seznam_klasifikacij[Klasifikacijska številka],0))</f>
        <v>Mešanice betona, opek, ploščic in keramike, ki niso navedene pod 17 01 06</v>
      </c>
      <c r="C653" t="str">
        <f>IFERROR(INDEX(Tabela_FAW[NAZIV2],MATCH(Tabela_kontrola_FAW_aktivne[[#This Row],[Klasifikacija]],Tabela_FAW[Klasifikacija],0)),"NE")</f>
        <v>NE</v>
      </c>
      <c r="D653" t="str">
        <f>LEFT(INDEX(Tabela_glavno[Dovoljen prevzem],MATCH(Tabela_kontrola_FAW_aktivne[[#This Row],[Klasifikacija]],Tabela_glavno[Klasifikacija],0)),2)</f>
        <v>NE</v>
      </c>
      <c r="E653" t="str">
        <f>INDEX(Tabela_glavno[Odstranjevanje],MATCH(Tabela_kontrola_FAW_aktivne[[#This Row],[Klasifikacija]],Tabela_glavno[Klasifikacija],0))</f>
        <v/>
      </c>
      <c r="F653" s="1" t="str">
        <f>_xlfn.TEXTJOIN(" - ",TRUE,INDEX(Tabela_glavno[Mešanica 19 02 04*],MATCH(Tabela_kontrola_FAW_aktivne[[#This Row],[Klasifikacija]],Tabela_glavno[Klasifikacija],0)),INDEX(Tabela_glavno[Izvoz 19 02 04*],MATCH(Tabela_kontrola_FAW_aktivne[[#This Row],[Klasifikacija]],Tabela_glavno[Klasifikacija],0)))</f>
        <v>NE</v>
      </c>
      <c r="G653" s="1" t="str">
        <f>INDEX(Tabela_glavno[Mešanica 19 02 08*],MATCH(Tabela_kontrola_FAW_aktivne[[#This Row],[Klasifikacija]],Tabela_glavno[Klasifikacija],0))</f>
        <v>NE</v>
      </c>
      <c r="H653" s="1" t="str">
        <f>IFERROR(INDEX(Tabela_FAW_aktivne[Klasifikacija],MATCH(Tabela_kontrola_FAW_aktivne[[#This Row],[Klasifikacija]],Tabela_FAW_aktivne[Klasifikacija],0)),"NE")</f>
        <v>NE</v>
      </c>
    </row>
    <row r="654" spans="1:8" hidden="1" x14ac:dyDescent="0.25">
      <c r="A654" t="s">
        <v>95</v>
      </c>
      <c r="B654" t="str">
        <f>INDEX(Tabela_seznam_klasifikacij[Naziv odpadka],MATCH(Tabela_kontrola_FAW_aktivne[[#This Row],[Klasifikacija]],Tabela_seznam_klasifikacij[Klasifikacijska številka],0))</f>
        <v>Les</v>
      </c>
      <c r="C654" t="str">
        <f>IFERROR(INDEX(Tabela_FAW[NAZIV2],MATCH(Tabela_kontrola_FAW_aktivne[[#This Row],[Klasifikacija]],Tabela_FAW[Klasifikacija],0)),"NE")</f>
        <v>M1 NI ADR / Cro</v>
      </c>
      <c r="D654" t="str">
        <f>LEFT(INDEX(Tabela_glavno[Dovoljen prevzem],MATCH(Tabela_kontrola_FAW_aktivne[[#This Row],[Klasifikacija]],Tabela_glavno[Klasifikacija],0)),2)</f>
        <v>NE</v>
      </c>
      <c r="E654" t="str">
        <f>INDEX(Tabela_glavno[Odstranjevanje],MATCH(Tabela_kontrola_FAW_aktivne[[#This Row],[Klasifikacija]],Tabela_glavno[Klasifikacija],0))</f>
        <v/>
      </c>
      <c r="F654" s="1" t="str">
        <f>_xlfn.TEXTJOIN(" - ",TRUE,INDEX(Tabela_glavno[Mešanica 19 02 04*],MATCH(Tabela_kontrola_FAW_aktivne[[#This Row],[Klasifikacija]],Tabela_glavno[Klasifikacija],0)),INDEX(Tabela_glavno[Izvoz 19 02 04*],MATCH(Tabela_kontrola_FAW_aktivne[[#This Row],[Klasifikacija]],Tabela_glavno[Klasifikacija],0)))</f>
        <v>NE</v>
      </c>
      <c r="G654" s="1" t="str">
        <f>INDEX(Tabela_glavno[Mešanica 19 02 08*],MATCH(Tabela_kontrola_FAW_aktivne[[#This Row],[Klasifikacija]],Tabela_glavno[Klasifikacija],0))</f>
        <v>NE</v>
      </c>
      <c r="H654" s="1" t="str">
        <f>IFERROR(INDEX(Tabela_FAW_aktivne[Klasifikacija],MATCH(Tabela_kontrola_FAW_aktivne[[#This Row],[Klasifikacija]],Tabela_FAW_aktivne[Klasifikacija],0)),"NE")</f>
        <v>NE</v>
      </c>
    </row>
    <row r="655" spans="1:8" hidden="1" x14ac:dyDescent="0.25">
      <c r="A655" t="s">
        <v>1346</v>
      </c>
      <c r="B655" t="str">
        <f>INDEX(Tabela_seznam_klasifikacij[Naziv odpadka],MATCH(Tabela_kontrola_FAW_aktivne[[#This Row],[Klasifikacija]],Tabela_seznam_klasifikacij[Klasifikacijska številka],0))</f>
        <v>Steklo</v>
      </c>
      <c r="C655" t="str">
        <f>IFERROR(INDEX(Tabela_FAW[NAZIV2],MATCH(Tabela_kontrola_FAW_aktivne[[#This Row],[Klasifikacija]],Tabela_FAW[Klasifikacija],0)),"NE")</f>
        <v>NE</v>
      </c>
      <c r="D655" t="str">
        <f>LEFT(INDEX(Tabela_glavno[Dovoljen prevzem],MATCH(Tabela_kontrola_FAW_aktivne[[#This Row],[Klasifikacija]],Tabela_glavno[Klasifikacija],0)),2)</f>
        <v>NE</v>
      </c>
      <c r="E655" t="str">
        <f>INDEX(Tabela_glavno[Odstranjevanje],MATCH(Tabela_kontrola_FAW_aktivne[[#This Row],[Klasifikacija]],Tabela_glavno[Klasifikacija],0))</f>
        <v/>
      </c>
      <c r="F655" s="1" t="str">
        <f>_xlfn.TEXTJOIN(" - ",TRUE,INDEX(Tabela_glavno[Mešanica 19 02 04*],MATCH(Tabela_kontrola_FAW_aktivne[[#This Row],[Klasifikacija]],Tabela_glavno[Klasifikacija],0)),INDEX(Tabela_glavno[Izvoz 19 02 04*],MATCH(Tabela_kontrola_FAW_aktivne[[#This Row],[Klasifikacija]],Tabela_glavno[Klasifikacija],0)))</f>
        <v>NE</v>
      </c>
      <c r="G655" s="1" t="str">
        <f>INDEX(Tabela_glavno[Mešanica 19 02 08*],MATCH(Tabela_kontrola_FAW_aktivne[[#This Row],[Klasifikacija]],Tabela_glavno[Klasifikacija],0))</f>
        <v>NE</v>
      </c>
      <c r="H655" s="1" t="str">
        <f>IFERROR(INDEX(Tabela_FAW_aktivne[Klasifikacija],MATCH(Tabela_kontrola_FAW_aktivne[[#This Row],[Klasifikacija]],Tabela_FAW_aktivne[Klasifikacija],0)),"NE")</f>
        <v>NE</v>
      </c>
    </row>
    <row r="656" spans="1:8" hidden="1" x14ac:dyDescent="0.25">
      <c r="A656" t="s">
        <v>96</v>
      </c>
      <c r="B656" t="str">
        <f>INDEX(Tabela_seznam_klasifikacij[Naziv odpadka],MATCH(Tabela_kontrola_FAW_aktivne[[#This Row],[Klasifikacija]],Tabela_seznam_klasifikacij[Klasifikacijska številka],0))</f>
        <v>Plastika</v>
      </c>
      <c r="C656" t="str">
        <f>IFERROR(INDEX(Tabela_FAW[NAZIV2],MATCH(Tabela_kontrola_FAW_aktivne[[#This Row],[Klasifikacija]],Tabela_FAW[Klasifikacija],0)),"NE")</f>
        <v>NE</v>
      </c>
      <c r="D656" t="str">
        <f>LEFT(INDEX(Tabela_glavno[Dovoljen prevzem],MATCH(Tabela_kontrola_FAW_aktivne[[#This Row],[Klasifikacija]],Tabela_glavno[Klasifikacija],0)),2)</f>
        <v>NE</v>
      </c>
      <c r="E656" t="str">
        <f>INDEX(Tabela_glavno[Odstranjevanje],MATCH(Tabela_kontrola_FAW_aktivne[[#This Row],[Klasifikacija]],Tabela_glavno[Klasifikacija],0))</f>
        <v/>
      </c>
      <c r="F656" s="1" t="str">
        <f>_xlfn.TEXTJOIN(" - ",TRUE,INDEX(Tabela_glavno[Mešanica 19 02 04*],MATCH(Tabela_kontrola_FAW_aktivne[[#This Row],[Klasifikacija]],Tabela_glavno[Klasifikacija],0)),INDEX(Tabela_glavno[Izvoz 19 02 04*],MATCH(Tabela_kontrola_FAW_aktivne[[#This Row],[Klasifikacija]],Tabela_glavno[Klasifikacija],0)))</f>
        <v>NE</v>
      </c>
      <c r="G656" s="1" t="str">
        <f>INDEX(Tabela_glavno[Mešanica 19 02 08*],MATCH(Tabela_kontrola_FAW_aktivne[[#This Row],[Klasifikacija]],Tabela_glavno[Klasifikacija],0))</f>
        <v>NE</v>
      </c>
      <c r="H656" s="1" t="str">
        <f>IFERROR(INDEX(Tabela_FAW_aktivne[Klasifikacija],MATCH(Tabela_kontrola_FAW_aktivne[[#This Row],[Klasifikacija]],Tabela_FAW_aktivne[Klasifikacija],0)),"NE")</f>
        <v>NE</v>
      </c>
    </row>
    <row r="657" spans="1:8" hidden="1" x14ac:dyDescent="0.25">
      <c r="A657" t="s">
        <v>97</v>
      </c>
      <c r="B657" t="str">
        <f>INDEX(Tabela_seznam_klasifikacij[Naziv odpadka],MATCH(Tabela_kontrola_FAW_aktivne[[#This Row],[Klasifikacija]],Tabela_seznam_klasifikacij[Klasifikacijska številka],0))</f>
        <v>Steklo, plastika in les, ki vsebujejo nevarne snovi ali so z njimi onesnaženi</v>
      </c>
      <c r="C657" t="str">
        <f>IFERROR(INDEX(Tabela_FAW[NAZIV2],MATCH(Tabela_kontrola_FAW_aktivne[[#This Row],[Klasifikacija]],Tabela_FAW[Klasifikacija],0)),"NE")</f>
        <v>NE</v>
      </c>
      <c r="D657" t="str">
        <f>LEFT(INDEX(Tabela_glavno[Dovoljen prevzem],MATCH(Tabela_kontrola_FAW_aktivne[[#This Row],[Klasifikacija]],Tabela_glavno[Klasifikacija],0)),2)</f>
        <v>DA</v>
      </c>
      <c r="E657" t="str">
        <f>INDEX(Tabela_glavno[Odstranjevanje],MATCH(Tabela_kontrola_FAW_aktivne[[#This Row],[Klasifikacija]],Tabela_glavno[Klasifikacija],0))</f>
        <v/>
      </c>
      <c r="F657" s="1" t="str">
        <f>_xlfn.TEXTJOIN(" - ",TRUE,INDEX(Tabela_glavno[Mešanica 19 02 04*],MATCH(Tabela_kontrola_FAW_aktivne[[#This Row],[Klasifikacija]],Tabela_glavno[Klasifikacija],0)),INDEX(Tabela_glavno[Izvoz 19 02 04*],MATCH(Tabela_kontrola_FAW_aktivne[[#This Row],[Klasifikacija]],Tabela_glavno[Klasifikacija],0)))</f>
        <v>DA</v>
      </c>
      <c r="G657" s="1" t="str">
        <f>INDEX(Tabela_glavno[Mešanica 19 02 08*],MATCH(Tabela_kontrola_FAW_aktivne[[#This Row],[Klasifikacija]],Tabela_glavno[Klasifikacija],0))</f>
        <v>NE</v>
      </c>
      <c r="H657" s="1" t="str">
        <f>IFERROR(INDEX(Tabela_FAW_aktivne[Klasifikacija],MATCH(Tabela_kontrola_FAW_aktivne[[#This Row],[Klasifikacija]],Tabela_FAW_aktivne[Klasifikacija],0)),"NE")</f>
        <v>NE</v>
      </c>
    </row>
    <row r="658" spans="1:8" hidden="1" x14ac:dyDescent="0.25">
      <c r="A658" t="s">
        <v>1347</v>
      </c>
      <c r="B658" t="str">
        <f>INDEX(Tabela_seznam_klasifikacij[Naziv odpadka],MATCH(Tabela_kontrola_FAW_aktivne[[#This Row],[Klasifikacija]],Tabela_seznam_klasifikacij[Klasifikacijska številka],0))</f>
        <v>Bitumenske mešanice, ki vsebujejo premogov katran</v>
      </c>
      <c r="C658" t="str">
        <f>IFERROR(INDEX(Tabela_FAW[NAZIV2],MATCH(Tabela_kontrola_FAW_aktivne[[#This Row],[Klasifikacija]],Tabela_FAW[Klasifikacija],0)),"NE")</f>
        <v>NE</v>
      </c>
      <c r="D658" t="str">
        <f>LEFT(INDEX(Tabela_glavno[Dovoljen prevzem],MATCH(Tabela_kontrola_FAW_aktivne[[#This Row],[Klasifikacija]],Tabela_glavno[Klasifikacija],0)),2)</f>
        <v>NE</v>
      </c>
      <c r="E658" t="str">
        <f>INDEX(Tabela_glavno[Odstranjevanje],MATCH(Tabela_kontrola_FAW_aktivne[[#This Row],[Klasifikacija]],Tabela_glavno[Klasifikacija],0))</f>
        <v/>
      </c>
      <c r="F658" s="1" t="str">
        <f>_xlfn.TEXTJOIN(" - ",TRUE,INDEX(Tabela_glavno[Mešanica 19 02 04*],MATCH(Tabela_kontrola_FAW_aktivne[[#This Row],[Klasifikacija]],Tabela_glavno[Klasifikacija],0)),INDEX(Tabela_glavno[Izvoz 19 02 04*],MATCH(Tabela_kontrola_FAW_aktivne[[#This Row],[Klasifikacija]],Tabela_glavno[Klasifikacija],0)))</f>
        <v>NE</v>
      </c>
      <c r="G658" s="1" t="str">
        <f>INDEX(Tabela_glavno[Mešanica 19 02 08*],MATCH(Tabela_kontrola_FAW_aktivne[[#This Row],[Klasifikacija]],Tabela_glavno[Klasifikacija],0))</f>
        <v>NE</v>
      </c>
      <c r="H658" s="1" t="str">
        <f>IFERROR(INDEX(Tabela_FAW_aktivne[Klasifikacija],MATCH(Tabela_kontrola_FAW_aktivne[[#This Row],[Klasifikacija]],Tabela_FAW_aktivne[Klasifikacija],0)),"NE")</f>
        <v>NE</v>
      </c>
    </row>
    <row r="659" spans="1:8" hidden="1" x14ac:dyDescent="0.25">
      <c r="A659" t="s">
        <v>1348</v>
      </c>
      <c r="B659" t="str">
        <f>INDEX(Tabela_seznam_klasifikacij[Naziv odpadka],MATCH(Tabela_kontrola_FAW_aktivne[[#This Row],[Klasifikacija]],Tabela_seznam_klasifikacij[Klasifikacijska številka],0))</f>
        <v>Bitumenske mešanice, ki niso navedene pod 17 03 01</v>
      </c>
      <c r="C659" t="str">
        <f>IFERROR(INDEX(Tabela_FAW[NAZIV2],MATCH(Tabela_kontrola_FAW_aktivne[[#This Row],[Klasifikacija]],Tabela_FAW[Klasifikacija],0)),"NE")</f>
        <v>NE</v>
      </c>
      <c r="D659" t="str">
        <f>LEFT(INDEX(Tabela_glavno[Dovoljen prevzem],MATCH(Tabela_kontrola_FAW_aktivne[[#This Row],[Klasifikacija]],Tabela_glavno[Klasifikacija],0)),2)</f>
        <v>NE</v>
      </c>
      <c r="E659" t="str">
        <f>INDEX(Tabela_glavno[Odstranjevanje],MATCH(Tabela_kontrola_FAW_aktivne[[#This Row],[Klasifikacija]],Tabela_glavno[Klasifikacija],0))</f>
        <v/>
      </c>
      <c r="F659" s="1" t="str">
        <f>_xlfn.TEXTJOIN(" - ",TRUE,INDEX(Tabela_glavno[Mešanica 19 02 04*],MATCH(Tabela_kontrola_FAW_aktivne[[#This Row],[Klasifikacija]],Tabela_glavno[Klasifikacija],0)),INDEX(Tabela_glavno[Izvoz 19 02 04*],MATCH(Tabela_kontrola_FAW_aktivne[[#This Row],[Klasifikacija]],Tabela_glavno[Klasifikacija],0)))</f>
        <v>NE</v>
      </c>
      <c r="G659" s="1" t="str">
        <f>INDEX(Tabela_glavno[Mešanica 19 02 08*],MATCH(Tabela_kontrola_FAW_aktivne[[#This Row],[Klasifikacija]],Tabela_glavno[Klasifikacija],0))</f>
        <v>NE</v>
      </c>
      <c r="H659" s="1" t="str">
        <f>IFERROR(INDEX(Tabela_FAW_aktivne[Klasifikacija],MATCH(Tabela_kontrola_FAW_aktivne[[#This Row],[Klasifikacija]],Tabela_FAW_aktivne[Klasifikacija],0)),"NE")</f>
        <v>NE</v>
      </c>
    </row>
    <row r="660" spans="1:8" hidden="1" x14ac:dyDescent="0.25">
      <c r="A660" t="s">
        <v>1349</v>
      </c>
      <c r="B660" t="str">
        <f>INDEX(Tabela_seznam_klasifikacij[Naziv odpadka],MATCH(Tabela_kontrola_FAW_aktivne[[#This Row],[Klasifikacija]],Tabela_seznam_klasifikacij[Klasifikacijska številka],0))</f>
        <v>Premogov katran in katranski izdelki</v>
      </c>
      <c r="C660" t="str">
        <f>IFERROR(INDEX(Tabela_FAW[NAZIV2],MATCH(Tabela_kontrola_FAW_aktivne[[#This Row],[Klasifikacija]],Tabela_FAW[Klasifikacija],0)),"NE")</f>
        <v>NE</v>
      </c>
      <c r="D660" t="str">
        <f>LEFT(INDEX(Tabela_glavno[Dovoljen prevzem],MATCH(Tabela_kontrola_FAW_aktivne[[#This Row],[Klasifikacija]],Tabela_glavno[Klasifikacija],0)),2)</f>
        <v>NE</v>
      </c>
      <c r="E660" t="str">
        <f>INDEX(Tabela_glavno[Odstranjevanje],MATCH(Tabela_kontrola_FAW_aktivne[[#This Row],[Klasifikacija]],Tabela_glavno[Klasifikacija],0))</f>
        <v/>
      </c>
      <c r="F660" s="1" t="str">
        <f>_xlfn.TEXTJOIN(" - ",TRUE,INDEX(Tabela_glavno[Mešanica 19 02 04*],MATCH(Tabela_kontrola_FAW_aktivne[[#This Row],[Klasifikacija]],Tabela_glavno[Klasifikacija],0)),INDEX(Tabela_glavno[Izvoz 19 02 04*],MATCH(Tabela_kontrola_FAW_aktivne[[#This Row],[Klasifikacija]],Tabela_glavno[Klasifikacija],0)))</f>
        <v>NE</v>
      </c>
      <c r="G660" s="1" t="str">
        <f>INDEX(Tabela_glavno[Mešanica 19 02 08*],MATCH(Tabela_kontrola_FAW_aktivne[[#This Row],[Klasifikacija]],Tabela_glavno[Klasifikacija],0))</f>
        <v>NE</v>
      </c>
      <c r="H660" s="1" t="str">
        <f>IFERROR(INDEX(Tabela_FAW_aktivne[Klasifikacija],MATCH(Tabela_kontrola_FAW_aktivne[[#This Row],[Klasifikacija]],Tabela_FAW_aktivne[Klasifikacija],0)),"NE")</f>
        <v>NE</v>
      </c>
    </row>
    <row r="661" spans="1:8" hidden="1" x14ac:dyDescent="0.25">
      <c r="A661" t="s">
        <v>1350</v>
      </c>
      <c r="B661" t="str">
        <f>INDEX(Tabela_seznam_klasifikacij[Naziv odpadka],MATCH(Tabela_kontrola_FAW_aktivne[[#This Row],[Klasifikacija]],Tabela_seznam_klasifikacij[Klasifikacijska številka],0))</f>
        <v>Baker, bron in medenina</v>
      </c>
      <c r="C661" t="str">
        <f>IFERROR(INDEX(Tabela_FAW[NAZIV2],MATCH(Tabela_kontrola_FAW_aktivne[[#This Row],[Klasifikacija]],Tabela_FAW[Klasifikacija],0)),"NE")</f>
        <v>NE</v>
      </c>
      <c r="D661" t="str">
        <f>LEFT(INDEX(Tabela_glavno[Dovoljen prevzem],MATCH(Tabela_kontrola_FAW_aktivne[[#This Row],[Klasifikacija]],Tabela_glavno[Klasifikacija],0)),2)</f>
        <v>NE</v>
      </c>
      <c r="E661" t="str">
        <f>INDEX(Tabela_glavno[Odstranjevanje],MATCH(Tabela_kontrola_FAW_aktivne[[#This Row],[Klasifikacija]],Tabela_glavno[Klasifikacija],0))</f>
        <v/>
      </c>
      <c r="F661" s="1" t="str">
        <f>_xlfn.TEXTJOIN(" - ",TRUE,INDEX(Tabela_glavno[Mešanica 19 02 04*],MATCH(Tabela_kontrola_FAW_aktivne[[#This Row],[Klasifikacija]],Tabela_glavno[Klasifikacija],0)),INDEX(Tabela_glavno[Izvoz 19 02 04*],MATCH(Tabela_kontrola_FAW_aktivne[[#This Row],[Klasifikacija]],Tabela_glavno[Klasifikacija],0)))</f>
        <v>NE</v>
      </c>
      <c r="G661" s="1" t="str">
        <f>INDEX(Tabela_glavno[Mešanica 19 02 08*],MATCH(Tabela_kontrola_FAW_aktivne[[#This Row],[Klasifikacija]],Tabela_glavno[Klasifikacija],0))</f>
        <v>NE</v>
      </c>
      <c r="H661" s="1" t="str">
        <f>IFERROR(INDEX(Tabela_FAW_aktivne[Klasifikacija],MATCH(Tabela_kontrola_FAW_aktivne[[#This Row],[Klasifikacija]],Tabela_FAW_aktivne[Klasifikacija],0)),"NE")</f>
        <v>NE</v>
      </c>
    </row>
    <row r="662" spans="1:8" hidden="1" x14ac:dyDescent="0.25">
      <c r="A662" t="s">
        <v>1351</v>
      </c>
      <c r="B662" t="str">
        <f>INDEX(Tabela_seznam_klasifikacij[Naziv odpadka],MATCH(Tabela_kontrola_FAW_aktivne[[#This Row],[Klasifikacija]],Tabela_seznam_klasifikacij[Klasifikacijska številka],0))</f>
        <v>Aluminij</v>
      </c>
      <c r="C662" t="str">
        <f>IFERROR(INDEX(Tabela_FAW[NAZIV2],MATCH(Tabela_kontrola_FAW_aktivne[[#This Row],[Klasifikacija]],Tabela_FAW[Klasifikacija],0)),"NE")</f>
        <v>NE</v>
      </c>
      <c r="D662" t="str">
        <f>LEFT(INDEX(Tabela_glavno[Dovoljen prevzem],MATCH(Tabela_kontrola_FAW_aktivne[[#This Row],[Klasifikacija]],Tabela_glavno[Klasifikacija],0)),2)</f>
        <v>NE</v>
      </c>
      <c r="E662" t="str">
        <f>INDEX(Tabela_glavno[Odstranjevanje],MATCH(Tabela_kontrola_FAW_aktivne[[#This Row],[Klasifikacija]],Tabela_glavno[Klasifikacija],0))</f>
        <v/>
      </c>
      <c r="F662" s="1" t="str">
        <f>_xlfn.TEXTJOIN(" - ",TRUE,INDEX(Tabela_glavno[Mešanica 19 02 04*],MATCH(Tabela_kontrola_FAW_aktivne[[#This Row],[Klasifikacija]],Tabela_glavno[Klasifikacija],0)),INDEX(Tabela_glavno[Izvoz 19 02 04*],MATCH(Tabela_kontrola_FAW_aktivne[[#This Row],[Klasifikacija]],Tabela_glavno[Klasifikacija],0)))</f>
        <v>NE</v>
      </c>
      <c r="G662" s="1" t="str">
        <f>INDEX(Tabela_glavno[Mešanica 19 02 08*],MATCH(Tabela_kontrola_FAW_aktivne[[#This Row],[Klasifikacija]],Tabela_glavno[Klasifikacija],0))</f>
        <v>NE</v>
      </c>
      <c r="H662" s="1" t="str">
        <f>IFERROR(INDEX(Tabela_FAW_aktivne[Klasifikacija],MATCH(Tabela_kontrola_FAW_aktivne[[#This Row],[Klasifikacija]],Tabela_FAW_aktivne[Klasifikacija],0)),"NE")</f>
        <v>NE</v>
      </c>
    </row>
    <row r="663" spans="1:8" hidden="1" x14ac:dyDescent="0.25">
      <c r="A663" t="s">
        <v>1352</v>
      </c>
      <c r="B663" t="str">
        <f>INDEX(Tabela_seznam_klasifikacij[Naziv odpadka],MATCH(Tabela_kontrola_FAW_aktivne[[#This Row],[Klasifikacija]],Tabela_seznam_klasifikacij[Klasifikacijska številka],0))</f>
        <v>Svinec</v>
      </c>
      <c r="C663" t="str">
        <f>IFERROR(INDEX(Tabela_FAW[NAZIV2],MATCH(Tabela_kontrola_FAW_aktivne[[#This Row],[Klasifikacija]],Tabela_FAW[Klasifikacija],0)),"NE")</f>
        <v>NE</v>
      </c>
      <c r="D663" t="str">
        <f>LEFT(INDEX(Tabela_glavno[Dovoljen prevzem],MATCH(Tabela_kontrola_FAW_aktivne[[#This Row],[Klasifikacija]],Tabela_glavno[Klasifikacija],0)),2)</f>
        <v>NE</v>
      </c>
      <c r="E663" t="str">
        <f>INDEX(Tabela_glavno[Odstranjevanje],MATCH(Tabela_kontrola_FAW_aktivne[[#This Row],[Klasifikacija]],Tabela_glavno[Klasifikacija],0))</f>
        <v/>
      </c>
      <c r="F663" s="1" t="str">
        <f>_xlfn.TEXTJOIN(" - ",TRUE,INDEX(Tabela_glavno[Mešanica 19 02 04*],MATCH(Tabela_kontrola_FAW_aktivne[[#This Row],[Klasifikacija]],Tabela_glavno[Klasifikacija],0)),INDEX(Tabela_glavno[Izvoz 19 02 04*],MATCH(Tabela_kontrola_FAW_aktivne[[#This Row],[Klasifikacija]],Tabela_glavno[Klasifikacija],0)))</f>
        <v>NE</v>
      </c>
      <c r="G663" s="1" t="str">
        <f>INDEX(Tabela_glavno[Mešanica 19 02 08*],MATCH(Tabela_kontrola_FAW_aktivne[[#This Row],[Klasifikacija]],Tabela_glavno[Klasifikacija],0))</f>
        <v>NE</v>
      </c>
      <c r="H663" s="1" t="str">
        <f>IFERROR(INDEX(Tabela_FAW_aktivne[Klasifikacija],MATCH(Tabela_kontrola_FAW_aktivne[[#This Row],[Klasifikacija]],Tabela_FAW_aktivne[Klasifikacija],0)),"NE")</f>
        <v>NE</v>
      </c>
    </row>
    <row r="664" spans="1:8" hidden="1" x14ac:dyDescent="0.25">
      <c r="A664" t="s">
        <v>1353</v>
      </c>
      <c r="B664" t="str">
        <f>INDEX(Tabela_seznam_klasifikacij[Naziv odpadka],MATCH(Tabela_kontrola_FAW_aktivne[[#This Row],[Klasifikacija]],Tabela_seznam_klasifikacij[Klasifikacijska številka],0))</f>
        <v>Cink</v>
      </c>
      <c r="C664" t="str">
        <f>IFERROR(INDEX(Tabela_FAW[NAZIV2],MATCH(Tabela_kontrola_FAW_aktivne[[#This Row],[Klasifikacija]],Tabela_FAW[Klasifikacija],0)),"NE")</f>
        <v>NE</v>
      </c>
      <c r="D664" t="str">
        <f>LEFT(INDEX(Tabela_glavno[Dovoljen prevzem],MATCH(Tabela_kontrola_FAW_aktivne[[#This Row],[Klasifikacija]],Tabela_glavno[Klasifikacija],0)),2)</f>
        <v>NE</v>
      </c>
      <c r="E664" t="str">
        <f>INDEX(Tabela_glavno[Odstranjevanje],MATCH(Tabela_kontrola_FAW_aktivne[[#This Row],[Klasifikacija]],Tabela_glavno[Klasifikacija],0))</f>
        <v/>
      </c>
      <c r="F664" s="1" t="str">
        <f>_xlfn.TEXTJOIN(" - ",TRUE,INDEX(Tabela_glavno[Mešanica 19 02 04*],MATCH(Tabela_kontrola_FAW_aktivne[[#This Row],[Klasifikacija]],Tabela_glavno[Klasifikacija],0)),INDEX(Tabela_glavno[Izvoz 19 02 04*],MATCH(Tabela_kontrola_FAW_aktivne[[#This Row],[Klasifikacija]],Tabela_glavno[Klasifikacija],0)))</f>
        <v>NE</v>
      </c>
      <c r="G664" s="1" t="str">
        <f>INDEX(Tabela_glavno[Mešanica 19 02 08*],MATCH(Tabela_kontrola_FAW_aktivne[[#This Row],[Klasifikacija]],Tabela_glavno[Klasifikacija],0))</f>
        <v>NE</v>
      </c>
      <c r="H664" s="1" t="str">
        <f>IFERROR(INDEX(Tabela_FAW_aktivne[Klasifikacija],MATCH(Tabela_kontrola_FAW_aktivne[[#This Row],[Klasifikacija]],Tabela_FAW_aktivne[Klasifikacija],0)),"NE")</f>
        <v>NE</v>
      </c>
    </row>
    <row r="665" spans="1:8" hidden="1" x14ac:dyDescent="0.25">
      <c r="A665" t="s">
        <v>1354</v>
      </c>
      <c r="B665" t="str">
        <f>INDEX(Tabela_seznam_klasifikacij[Naziv odpadka],MATCH(Tabela_kontrola_FAW_aktivne[[#This Row],[Klasifikacija]],Tabela_seznam_klasifikacij[Klasifikacijska številka],0))</f>
        <v>Železo in jeklo</v>
      </c>
      <c r="C665" t="str">
        <f>IFERROR(INDEX(Tabela_FAW[NAZIV2],MATCH(Tabela_kontrola_FAW_aktivne[[#This Row],[Klasifikacija]],Tabela_FAW[Klasifikacija],0)),"NE")</f>
        <v>NE</v>
      </c>
      <c r="D665" t="str">
        <f>LEFT(INDEX(Tabela_glavno[Dovoljen prevzem],MATCH(Tabela_kontrola_FAW_aktivne[[#This Row],[Klasifikacija]],Tabela_glavno[Klasifikacija],0)),2)</f>
        <v>NE</v>
      </c>
      <c r="E665" t="str">
        <f>INDEX(Tabela_glavno[Odstranjevanje],MATCH(Tabela_kontrola_FAW_aktivne[[#This Row],[Klasifikacija]],Tabela_glavno[Klasifikacija],0))</f>
        <v/>
      </c>
      <c r="F665" s="1" t="str">
        <f>_xlfn.TEXTJOIN(" - ",TRUE,INDEX(Tabela_glavno[Mešanica 19 02 04*],MATCH(Tabela_kontrola_FAW_aktivne[[#This Row],[Klasifikacija]],Tabela_glavno[Klasifikacija],0)),INDEX(Tabela_glavno[Izvoz 19 02 04*],MATCH(Tabela_kontrola_FAW_aktivne[[#This Row],[Klasifikacija]],Tabela_glavno[Klasifikacija],0)))</f>
        <v>NE</v>
      </c>
      <c r="G665" s="1" t="str">
        <f>INDEX(Tabela_glavno[Mešanica 19 02 08*],MATCH(Tabela_kontrola_FAW_aktivne[[#This Row],[Klasifikacija]],Tabela_glavno[Klasifikacija],0))</f>
        <v>NE</v>
      </c>
      <c r="H665" s="1" t="str">
        <f>IFERROR(INDEX(Tabela_FAW_aktivne[Klasifikacija],MATCH(Tabela_kontrola_FAW_aktivne[[#This Row],[Klasifikacija]],Tabela_FAW_aktivne[Klasifikacija],0)),"NE")</f>
        <v>NE</v>
      </c>
    </row>
    <row r="666" spans="1:8" hidden="1" x14ac:dyDescent="0.25">
      <c r="A666" t="s">
        <v>1355</v>
      </c>
      <c r="B666" t="str">
        <f>INDEX(Tabela_seznam_klasifikacij[Naziv odpadka],MATCH(Tabela_kontrola_FAW_aktivne[[#This Row],[Klasifikacija]],Tabela_seznam_klasifikacij[Klasifikacijska številka],0))</f>
        <v>Kositer</v>
      </c>
      <c r="C666" t="str">
        <f>IFERROR(INDEX(Tabela_FAW[NAZIV2],MATCH(Tabela_kontrola_FAW_aktivne[[#This Row],[Klasifikacija]],Tabela_FAW[Klasifikacija],0)),"NE")</f>
        <v>NE</v>
      </c>
      <c r="D666" t="str">
        <f>LEFT(INDEX(Tabela_glavno[Dovoljen prevzem],MATCH(Tabela_kontrola_FAW_aktivne[[#This Row],[Klasifikacija]],Tabela_glavno[Klasifikacija],0)),2)</f>
        <v>NE</v>
      </c>
      <c r="E666" t="str">
        <f>INDEX(Tabela_glavno[Odstranjevanje],MATCH(Tabela_kontrola_FAW_aktivne[[#This Row],[Klasifikacija]],Tabela_glavno[Klasifikacija],0))</f>
        <v/>
      </c>
      <c r="F666" s="1" t="str">
        <f>_xlfn.TEXTJOIN(" - ",TRUE,INDEX(Tabela_glavno[Mešanica 19 02 04*],MATCH(Tabela_kontrola_FAW_aktivne[[#This Row],[Klasifikacija]],Tabela_glavno[Klasifikacija],0)),INDEX(Tabela_glavno[Izvoz 19 02 04*],MATCH(Tabela_kontrola_FAW_aktivne[[#This Row],[Klasifikacija]],Tabela_glavno[Klasifikacija],0)))</f>
        <v>NE</v>
      </c>
      <c r="G666" s="1" t="str">
        <f>INDEX(Tabela_glavno[Mešanica 19 02 08*],MATCH(Tabela_kontrola_FAW_aktivne[[#This Row],[Klasifikacija]],Tabela_glavno[Klasifikacija],0))</f>
        <v>NE</v>
      </c>
      <c r="H666" s="1" t="str">
        <f>IFERROR(INDEX(Tabela_FAW_aktivne[Klasifikacija],MATCH(Tabela_kontrola_FAW_aktivne[[#This Row],[Klasifikacija]],Tabela_FAW_aktivne[Klasifikacija],0)),"NE")</f>
        <v>NE</v>
      </c>
    </row>
    <row r="667" spans="1:8" hidden="1" x14ac:dyDescent="0.25">
      <c r="A667" t="s">
        <v>1356</v>
      </c>
      <c r="B667" t="str">
        <f>INDEX(Tabela_seznam_klasifikacij[Naziv odpadka],MATCH(Tabela_kontrola_FAW_aktivne[[#This Row],[Klasifikacija]],Tabela_seznam_klasifikacij[Klasifikacijska številka],0))</f>
        <v>Mešanice kovin</v>
      </c>
      <c r="C667" t="str">
        <f>IFERROR(INDEX(Tabela_FAW[NAZIV2],MATCH(Tabela_kontrola_FAW_aktivne[[#This Row],[Klasifikacija]],Tabela_FAW[Klasifikacija],0)),"NE")</f>
        <v>NE</v>
      </c>
      <c r="D667" t="str">
        <f>LEFT(INDEX(Tabela_glavno[Dovoljen prevzem],MATCH(Tabela_kontrola_FAW_aktivne[[#This Row],[Klasifikacija]],Tabela_glavno[Klasifikacija],0)),2)</f>
        <v>NE</v>
      </c>
      <c r="E667" t="str">
        <f>INDEX(Tabela_glavno[Odstranjevanje],MATCH(Tabela_kontrola_FAW_aktivne[[#This Row],[Klasifikacija]],Tabela_glavno[Klasifikacija],0))</f>
        <v/>
      </c>
      <c r="F667" s="1" t="str">
        <f>_xlfn.TEXTJOIN(" - ",TRUE,INDEX(Tabela_glavno[Mešanica 19 02 04*],MATCH(Tabela_kontrola_FAW_aktivne[[#This Row],[Klasifikacija]],Tabela_glavno[Klasifikacija],0)),INDEX(Tabela_glavno[Izvoz 19 02 04*],MATCH(Tabela_kontrola_FAW_aktivne[[#This Row],[Klasifikacija]],Tabela_glavno[Klasifikacija],0)))</f>
        <v>NE</v>
      </c>
      <c r="G667" s="1" t="str">
        <f>INDEX(Tabela_glavno[Mešanica 19 02 08*],MATCH(Tabela_kontrola_FAW_aktivne[[#This Row],[Klasifikacija]],Tabela_glavno[Klasifikacija],0))</f>
        <v>NE</v>
      </c>
      <c r="H667" s="1" t="str">
        <f>IFERROR(INDEX(Tabela_FAW_aktivne[Klasifikacija],MATCH(Tabela_kontrola_FAW_aktivne[[#This Row],[Klasifikacija]],Tabela_FAW_aktivne[Klasifikacija],0)),"NE")</f>
        <v>NE</v>
      </c>
    </row>
    <row r="668" spans="1:8" hidden="1" x14ac:dyDescent="0.25">
      <c r="A668" t="s">
        <v>1357</v>
      </c>
      <c r="B668" t="str">
        <f>INDEX(Tabela_seznam_klasifikacij[Naziv odpadka],MATCH(Tabela_kontrola_FAW_aktivne[[#This Row],[Klasifikacija]],Tabela_seznam_klasifikacij[Klasifikacijska številka],0))</f>
        <v>Kovinski odpadki, ki so onesnaženi z nevarnimi snovmi</v>
      </c>
      <c r="C668" t="str">
        <f>IFERROR(INDEX(Tabela_FAW[NAZIV2],MATCH(Tabela_kontrola_FAW_aktivne[[#This Row],[Klasifikacija]],Tabela_FAW[Klasifikacija],0)),"NE")</f>
        <v>NE</v>
      </c>
      <c r="D668" t="str">
        <f>LEFT(INDEX(Tabela_glavno[Dovoljen prevzem],MATCH(Tabela_kontrola_FAW_aktivne[[#This Row],[Klasifikacija]],Tabela_glavno[Klasifikacija],0)),2)</f>
        <v>NE</v>
      </c>
      <c r="E668" t="str">
        <f>INDEX(Tabela_glavno[Odstranjevanje],MATCH(Tabela_kontrola_FAW_aktivne[[#This Row],[Klasifikacija]],Tabela_glavno[Klasifikacija],0))</f>
        <v/>
      </c>
      <c r="F668" s="1" t="str">
        <f>_xlfn.TEXTJOIN(" - ",TRUE,INDEX(Tabela_glavno[Mešanica 19 02 04*],MATCH(Tabela_kontrola_FAW_aktivne[[#This Row],[Klasifikacija]],Tabela_glavno[Klasifikacija],0)),INDEX(Tabela_glavno[Izvoz 19 02 04*],MATCH(Tabela_kontrola_FAW_aktivne[[#This Row],[Klasifikacija]],Tabela_glavno[Klasifikacija],0)))</f>
        <v>NE</v>
      </c>
      <c r="G668" s="1" t="str">
        <f>INDEX(Tabela_glavno[Mešanica 19 02 08*],MATCH(Tabela_kontrola_FAW_aktivne[[#This Row],[Klasifikacija]],Tabela_glavno[Klasifikacija],0))</f>
        <v>NE</v>
      </c>
      <c r="H668" s="1" t="str">
        <f>IFERROR(INDEX(Tabela_FAW_aktivne[Klasifikacija],MATCH(Tabela_kontrola_FAW_aktivne[[#This Row],[Klasifikacija]],Tabela_FAW_aktivne[Klasifikacija],0)),"NE")</f>
        <v>NE</v>
      </c>
    </row>
    <row r="669" spans="1:8" hidden="1" x14ac:dyDescent="0.25">
      <c r="A669" t="s">
        <v>1358</v>
      </c>
      <c r="B669" t="str">
        <f>INDEX(Tabela_seznam_klasifikacij[Naziv odpadka],MATCH(Tabela_kontrola_FAW_aktivne[[#This Row],[Klasifikacija]],Tabela_seznam_klasifikacij[Klasifikacijska številka],0))</f>
        <v>Kabli, ki vsebujejo mineralna olja, premogov katran in druge nevarne snovi</v>
      </c>
      <c r="C669" t="str">
        <f>IFERROR(INDEX(Tabela_FAW[NAZIV2],MATCH(Tabela_kontrola_FAW_aktivne[[#This Row],[Klasifikacija]],Tabela_FAW[Klasifikacija],0)),"NE")</f>
        <v>NE</v>
      </c>
      <c r="D669" t="str">
        <f>LEFT(INDEX(Tabela_glavno[Dovoljen prevzem],MATCH(Tabela_kontrola_FAW_aktivne[[#This Row],[Klasifikacija]],Tabela_glavno[Klasifikacija],0)),2)</f>
        <v>NE</v>
      </c>
      <c r="E669" t="str">
        <f>INDEX(Tabela_glavno[Odstranjevanje],MATCH(Tabela_kontrola_FAW_aktivne[[#This Row],[Klasifikacija]],Tabela_glavno[Klasifikacija],0))</f>
        <v/>
      </c>
      <c r="F669" s="1" t="str">
        <f>_xlfn.TEXTJOIN(" - ",TRUE,INDEX(Tabela_glavno[Mešanica 19 02 04*],MATCH(Tabela_kontrola_FAW_aktivne[[#This Row],[Klasifikacija]],Tabela_glavno[Klasifikacija],0)),INDEX(Tabela_glavno[Izvoz 19 02 04*],MATCH(Tabela_kontrola_FAW_aktivne[[#This Row],[Klasifikacija]],Tabela_glavno[Klasifikacija],0)))</f>
        <v>NE</v>
      </c>
      <c r="G669" s="1" t="str">
        <f>INDEX(Tabela_glavno[Mešanica 19 02 08*],MATCH(Tabela_kontrola_FAW_aktivne[[#This Row],[Klasifikacija]],Tabela_glavno[Klasifikacija],0))</f>
        <v>NE</v>
      </c>
      <c r="H669" s="1" t="str">
        <f>IFERROR(INDEX(Tabela_FAW_aktivne[Klasifikacija],MATCH(Tabela_kontrola_FAW_aktivne[[#This Row],[Klasifikacija]],Tabela_FAW_aktivne[Klasifikacija],0)),"NE")</f>
        <v>NE</v>
      </c>
    </row>
    <row r="670" spans="1:8" hidden="1" x14ac:dyDescent="0.25">
      <c r="A670" t="s">
        <v>1359</v>
      </c>
      <c r="B670" t="str">
        <f>INDEX(Tabela_seznam_klasifikacij[Naziv odpadka],MATCH(Tabela_kontrola_FAW_aktivne[[#This Row],[Klasifikacija]],Tabela_seznam_klasifikacij[Klasifikacijska številka],0))</f>
        <v>Kabli, ki niso navedeni pod 17 04 10</v>
      </c>
      <c r="C670" t="str">
        <f>IFERROR(INDEX(Tabela_FAW[NAZIV2],MATCH(Tabela_kontrola_FAW_aktivne[[#This Row],[Klasifikacija]],Tabela_FAW[Klasifikacija],0)),"NE")</f>
        <v>NE</v>
      </c>
      <c r="D670" t="str">
        <f>LEFT(INDEX(Tabela_glavno[Dovoljen prevzem],MATCH(Tabela_kontrola_FAW_aktivne[[#This Row],[Klasifikacija]],Tabela_glavno[Klasifikacija],0)),2)</f>
        <v>NE</v>
      </c>
      <c r="E670" t="str">
        <f>INDEX(Tabela_glavno[Odstranjevanje],MATCH(Tabela_kontrola_FAW_aktivne[[#This Row],[Klasifikacija]],Tabela_glavno[Klasifikacija],0))</f>
        <v/>
      </c>
      <c r="F670" s="1" t="str">
        <f>_xlfn.TEXTJOIN(" - ",TRUE,INDEX(Tabela_glavno[Mešanica 19 02 04*],MATCH(Tabela_kontrola_FAW_aktivne[[#This Row],[Klasifikacija]],Tabela_glavno[Klasifikacija],0)),INDEX(Tabela_glavno[Izvoz 19 02 04*],MATCH(Tabela_kontrola_FAW_aktivne[[#This Row],[Klasifikacija]],Tabela_glavno[Klasifikacija],0)))</f>
        <v>NE</v>
      </c>
      <c r="G670" s="1" t="str">
        <f>INDEX(Tabela_glavno[Mešanica 19 02 08*],MATCH(Tabela_kontrola_FAW_aktivne[[#This Row],[Klasifikacija]],Tabela_glavno[Klasifikacija],0))</f>
        <v>NE</v>
      </c>
      <c r="H670" s="1" t="str">
        <f>IFERROR(INDEX(Tabela_FAW_aktivne[Klasifikacija],MATCH(Tabela_kontrola_FAW_aktivne[[#This Row],[Klasifikacija]],Tabela_FAW_aktivne[Klasifikacija],0)),"NE")</f>
        <v>NE</v>
      </c>
    </row>
    <row r="671" spans="1:8" hidden="1" x14ac:dyDescent="0.25">
      <c r="A671" t="s">
        <v>1360</v>
      </c>
      <c r="B671" t="str">
        <f>INDEX(Tabela_seznam_klasifikacij[Naziv odpadka],MATCH(Tabela_kontrola_FAW_aktivne[[#This Row],[Klasifikacija]],Tabela_seznam_klasifikacij[Klasifikacijska številka],0))</f>
        <v>Zemljina in kamenje, ki vsebujeta nevarne snovi</v>
      </c>
      <c r="C671" t="str">
        <f>IFERROR(INDEX(Tabela_FAW[NAZIV2],MATCH(Tabela_kontrola_FAW_aktivne[[#This Row],[Klasifikacija]],Tabela_FAW[Klasifikacija],0)),"NE")</f>
        <v>NE</v>
      </c>
      <c r="D671" t="str">
        <f>LEFT(INDEX(Tabela_glavno[Dovoljen prevzem],MATCH(Tabela_kontrola_FAW_aktivne[[#This Row],[Klasifikacija]],Tabela_glavno[Klasifikacija],0)),2)</f>
        <v>NE</v>
      </c>
      <c r="E671" t="str">
        <f>INDEX(Tabela_glavno[Odstranjevanje],MATCH(Tabela_kontrola_FAW_aktivne[[#This Row],[Klasifikacija]],Tabela_glavno[Klasifikacija],0))</f>
        <v/>
      </c>
      <c r="F671" s="1" t="str">
        <f>_xlfn.TEXTJOIN(" - ",TRUE,INDEX(Tabela_glavno[Mešanica 19 02 04*],MATCH(Tabela_kontrola_FAW_aktivne[[#This Row],[Klasifikacija]],Tabela_glavno[Klasifikacija],0)),INDEX(Tabela_glavno[Izvoz 19 02 04*],MATCH(Tabela_kontrola_FAW_aktivne[[#This Row],[Klasifikacija]],Tabela_glavno[Klasifikacija],0)))</f>
        <v>NE</v>
      </c>
      <c r="G671" s="1" t="str">
        <f>INDEX(Tabela_glavno[Mešanica 19 02 08*],MATCH(Tabela_kontrola_FAW_aktivne[[#This Row],[Klasifikacija]],Tabela_glavno[Klasifikacija],0))</f>
        <v>NE</v>
      </c>
      <c r="H671" s="1" t="str">
        <f>IFERROR(INDEX(Tabela_FAW_aktivne[Klasifikacija],MATCH(Tabela_kontrola_FAW_aktivne[[#This Row],[Klasifikacija]],Tabela_FAW_aktivne[Klasifikacija],0)),"NE")</f>
        <v>NE</v>
      </c>
    </row>
    <row r="672" spans="1:8" hidden="1" x14ac:dyDescent="0.25">
      <c r="A672" t="s">
        <v>1361</v>
      </c>
      <c r="B672" t="str">
        <f>INDEX(Tabela_seznam_klasifikacij[Naziv odpadka],MATCH(Tabela_kontrola_FAW_aktivne[[#This Row],[Klasifikacija]],Tabela_seznam_klasifikacij[Klasifikacijska številka],0))</f>
        <v>Zemljina in kamenje, ki nista navedena pod 17 05 03</v>
      </c>
      <c r="C672" t="str">
        <f>IFERROR(INDEX(Tabela_FAW[NAZIV2],MATCH(Tabela_kontrola_FAW_aktivne[[#This Row],[Klasifikacija]],Tabela_FAW[Klasifikacija],0)),"NE")</f>
        <v>NE</v>
      </c>
      <c r="D672" t="str">
        <f>LEFT(INDEX(Tabela_glavno[Dovoljen prevzem],MATCH(Tabela_kontrola_FAW_aktivne[[#This Row],[Klasifikacija]],Tabela_glavno[Klasifikacija],0)),2)</f>
        <v>NE</v>
      </c>
      <c r="E672" t="str">
        <f>INDEX(Tabela_glavno[Odstranjevanje],MATCH(Tabela_kontrola_FAW_aktivne[[#This Row],[Klasifikacija]],Tabela_glavno[Klasifikacija],0))</f>
        <v/>
      </c>
      <c r="F672" s="1" t="str">
        <f>_xlfn.TEXTJOIN(" - ",TRUE,INDEX(Tabela_glavno[Mešanica 19 02 04*],MATCH(Tabela_kontrola_FAW_aktivne[[#This Row],[Klasifikacija]],Tabela_glavno[Klasifikacija],0)),INDEX(Tabela_glavno[Izvoz 19 02 04*],MATCH(Tabela_kontrola_FAW_aktivne[[#This Row],[Klasifikacija]],Tabela_glavno[Klasifikacija],0)))</f>
        <v>NE</v>
      </c>
      <c r="G672" s="1" t="str">
        <f>INDEX(Tabela_glavno[Mešanica 19 02 08*],MATCH(Tabela_kontrola_FAW_aktivne[[#This Row],[Klasifikacija]],Tabela_glavno[Klasifikacija],0))</f>
        <v>NE</v>
      </c>
      <c r="H672" s="1" t="str">
        <f>IFERROR(INDEX(Tabela_FAW_aktivne[Klasifikacija],MATCH(Tabela_kontrola_FAW_aktivne[[#This Row],[Klasifikacija]],Tabela_FAW_aktivne[Klasifikacija],0)),"NE")</f>
        <v>NE</v>
      </c>
    </row>
    <row r="673" spans="1:8" hidden="1" x14ac:dyDescent="0.25">
      <c r="A673" t="s">
        <v>1362</v>
      </c>
      <c r="B673" t="str">
        <f>INDEX(Tabela_seznam_klasifikacij[Naziv odpadka],MATCH(Tabela_kontrola_FAW_aktivne[[#This Row],[Klasifikacija]],Tabela_seznam_klasifikacij[Klasifikacijska številka],0))</f>
        <v>Izkopani material, ki vsebuje nevarne snovi</v>
      </c>
      <c r="C673" t="str">
        <f>IFERROR(INDEX(Tabela_FAW[NAZIV2],MATCH(Tabela_kontrola_FAW_aktivne[[#This Row],[Klasifikacija]],Tabela_FAW[Klasifikacija],0)),"NE")</f>
        <v>NE</v>
      </c>
      <c r="D673" t="str">
        <f>LEFT(INDEX(Tabela_glavno[Dovoljen prevzem],MATCH(Tabela_kontrola_FAW_aktivne[[#This Row],[Klasifikacija]],Tabela_glavno[Klasifikacija],0)),2)</f>
        <v>NE</v>
      </c>
      <c r="E673" t="str">
        <f>INDEX(Tabela_glavno[Odstranjevanje],MATCH(Tabela_kontrola_FAW_aktivne[[#This Row],[Klasifikacija]],Tabela_glavno[Klasifikacija],0))</f>
        <v/>
      </c>
      <c r="F673" s="1" t="str">
        <f>_xlfn.TEXTJOIN(" - ",TRUE,INDEX(Tabela_glavno[Mešanica 19 02 04*],MATCH(Tabela_kontrola_FAW_aktivne[[#This Row],[Klasifikacija]],Tabela_glavno[Klasifikacija],0)),INDEX(Tabela_glavno[Izvoz 19 02 04*],MATCH(Tabela_kontrola_FAW_aktivne[[#This Row],[Klasifikacija]],Tabela_glavno[Klasifikacija],0)))</f>
        <v>NE</v>
      </c>
      <c r="G673" s="1" t="str">
        <f>INDEX(Tabela_glavno[Mešanica 19 02 08*],MATCH(Tabela_kontrola_FAW_aktivne[[#This Row],[Klasifikacija]],Tabela_glavno[Klasifikacija],0))</f>
        <v>NE</v>
      </c>
      <c r="H673" s="1" t="str">
        <f>IFERROR(INDEX(Tabela_FAW_aktivne[Klasifikacija],MATCH(Tabela_kontrola_FAW_aktivne[[#This Row],[Klasifikacija]],Tabela_FAW_aktivne[Klasifikacija],0)),"NE")</f>
        <v>NE</v>
      </c>
    </row>
    <row r="674" spans="1:8" hidden="1" x14ac:dyDescent="0.25">
      <c r="A674" t="s">
        <v>1363</v>
      </c>
      <c r="B674" t="str">
        <f>INDEX(Tabela_seznam_klasifikacij[Naziv odpadka],MATCH(Tabela_kontrola_FAW_aktivne[[#This Row],[Klasifikacija]],Tabela_seznam_klasifikacij[Klasifikacijska številka],0))</f>
        <v>Izkopani material, ki ni naveden pod 17 05 05</v>
      </c>
      <c r="C674" t="str">
        <f>IFERROR(INDEX(Tabela_FAW[NAZIV2],MATCH(Tabela_kontrola_FAW_aktivne[[#This Row],[Klasifikacija]],Tabela_FAW[Klasifikacija],0)),"NE")</f>
        <v>NE</v>
      </c>
      <c r="D674" t="str">
        <f>LEFT(INDEX(Tabela_glavno[Dovoljen prevzem],MATCH(Tabela_kontrola_FAW_aktivne[[#This Row],[Klasifikacija]],Tabela_glavno[Klasifikacija],0)),2)</f>
        <v>NE</v>
      </c>
      <c r="E674" t="str">
        <f>INDEX(Tabela_glavno[Odstranjevanje],MATCH(Tabela_kontrola_FAW_aktivne[[#This Row],[Klasifikacija]],Tabela_glavno[Klasifikacija],0))</f>
        <v/>
      </c>
      <c r="F674" s="1" t="str">
        <f>_xlfn.TEXTJOIN(" - ",TRUE,INDEX(Tabela_glavno[Mešanica 19 02 04*],MATCH(Tabela_kontrola_FAW_aktivne[[#This Row],[Klasifikacija]],Tabela_glavno[Klasifikacija],0)),INDEX(Tabela_glavno[Izvoz 19 02 04*],MATCH(Tabela_kontrola_FAW_aktivne[[#This Row],[Klasifikacija]],Tabela_glavno[Klasifikacija],0)))</f>
        <v>NE</v>
      </c>
      <c r="G674" s="1" t="str">
        <f>INDEX(Tabela_glavno[Mešanica 19 02 08*],MATCH(Tabela_kontrola_FAW_aktivne[[#This Row],[Klasifikacija]],Tabela_glavno[Klasifikacija],0))</f>
        <v>NE</v>
      </c>
      <c r="H674" s="1" t="str">
        <f>IFERROR(INDEX(Tabela_FAW_aktivne[Klasifikacija],MATCH(Tabela_kontrola_FAW_aktivne[[#This Row],[Klasifikacija]],Tabela_FAW_aktivne[Klasifikacija],0)),"NE")</f>
        <v>NE</v>
      </c>
    </row>
    <row r="675" spans="1:8" hidden="1" x14ac:dyDescent="0.25">
      <c r="A675" t="s">
        <v>1364</v>
      </c>
      <c r="B675" t="str">
        <f>INDEX(Tabela_seznam_klasifikacij[Naziv odpadka],MATCH(Tabela_kontrola_FAW_aktivne[[#This Row],[Klasifikacija]],Tabela_seznam_klasifikacij[Klasifikacijska številka],0))</f>
        <v>Tolčenec izpod železniških tirov in pragov, ki vsebuje nevarne snovi</v>
      </c>
      <c r="C675" t="str">
        <f>IFERROR(INDEX(Tabela_FAW[NAZIV2],MATCH(Tabela_kontrola_FAW_aktivne[[#This Row],[Klasifikacija]],Tabela_FAW[Klasifikacija],0)),"NE")</f>
        <v>NE</v>
      </c>
      <c r="D675" t="str">
        <f>LEFT(INDEX(Tabela_glavno[Dovoljen prevzem],MATCH(Tabela_kontrola_FAW_aktivne[[#This Row],[Klasifikacija]],Tabela_glavno[Klasifikacija],0)),2)</f>
        <v>NE</v>
      </c>
      <c r="E675" t="str">
        <f>INDEX(Tabela_glavno[Odstranjevanje],MATCH(Tabela_kontrola_FAW_aktivne[[#This Row],[Klasifikacija]],Tabela_glavno[Klasifikacija],0))</f>
        <v/>
      </c>
      <c r="F675" s="1" t="str">
        <f>_xlfn.TEXTJOIN(" - ",TRUE,INDEX(Tabela_glavno[Mešanica 19 02 04*],MATCH(Tabela_kontrola_FAW_aktivne[[#This Row],[Klasifikacija]],Tabela_glavno[Klasifikacija],0)),INDEX(Tabela_glavno[Izvoz 19 02 04*],MATCH(Tabela_kontrola_FAW_aktivne[[#This Row],[Klasifikacija]],Tabela_glavno[Klasifikacija],0)))</f>
        <v>NE</v>
      </c>
      <c r="G675" s="1" t="str">
        <f>INDEX(Tabela_glavno[Mešanica 19 02 08*],MATCH(Tabela_kontrola_FAW_aktivne[[#This Row],[Klasifikacija]],Tabela_glavno[Klasifikacija],0))</f>
        <v>NE</v>
      </c>
      <c r="H675" s="1" t="str">
        <f>IFERROR(INDEX(Tabela_FAW_aktivne[Klasifikacija],MATCH(Tabela_kontrola_FAW_aktivne[[#This Row],[Klasifikacija]],Tabela_FAW_aktivne[Klasifikacija],0)),"NE")</f>
        <v>NE</v>
      </c>
    </row>
    <row r="676" spans="1:8" hidden="1" x14ac:dyDescent="0.25">
      <c r="A676" t="s">
        <v>1365</v>
      </c>
      <c r="B676" t="str">
        <f>INDEX(Tabela_seznam_klasifikacij[Naziv odpadka],MATCH(Tabela_kontrola_FAW_aktivne[[#This Row],[Klasifikacija]],Tabela_seznam_klasifikacij[Klasifikacijska številka],0))</f>
        <v>Tolčenec izpod železniških tirov in pragov, ki ni naveden pod 17 05 07</v>
      </c>
      <c r="C676" t="str">
        <f>IFERROR(INDEX(Tabela_FAW[NAZIV2],MATCH(Tabela_kontrola_FAW_aktivne[[#This Row],[Klasifikacija]],Tabela_FAW[Klasifikacija],0)),"NE")</f>
        <v>NE</v>
      </c>
      <c r="D676" t="str">
        <f>LEFT(INDEX(Tabela_glavno[Dovoljen prevzem],MATCH(Tabela_kontrola_FAW_aktivne[[#This Row],[Klasifikacija]],Tabela_glavno[Klasifikacija],0)),2)</f>
        <v>NE</v>
      </c>
      <c r="E676" t="str">
        <f>INDEX(Tabela_glavno[Odstranjevanje],MATCH(Tabela_kontrola_FAW_aktivne[[#This Row],[Klasifikacija]],Tabela_glavno[Klasifikacija],0))</f>
        <v/>
      </c>
      <c r="F676" s="1" t="str">
        <f>_xlfn.TEXTJOIN(" - ",TRUE,INDEX(Tabela_glavno[Mešanica 19 02 04*],MATCH(Tabela_kontrola_FAW_aktivne[[#This Row],[Klasifikacija]],Tabela_glavno[Klasifikacija],0)),INDEX(Tabela_glavno[Izvoz 19 02 04*],MATCH(Tabela_kontrola_FAW_aktivne[[#This Row],[Klasifikacija]],Tabela_glavno[Klasifikacija],0)))</f>
        <v>NE</v>
      </c>
      <c r="G676" s="1" t="str">
        <f>INDEX(Tabela_glavno[Mešanica 19 02 08*],MATCH(Tabela_kontrola_FAW_aktivne[[#This Row],[Klasifikacija]],Tabela_glavno[Klasifikacija],0))</f>
        <v>NE</v>
      </c>
      <c r="H676" s="1" t="str">
        <f>IFERROR(INDEX(Tabela_FAW_aktivne[Klasifikacija],MATCH(Tabela_kontrola_FAW_aktivne[[#This Row],[Klasifikacija]],Tabela_FAW_aktivne[Klasifikacija],0)),"NE")</f>
        <v>NE</v>
      </c>
    </row>
    <row r="677" spans="1:8" hidden="1" x14ac:dyDescent="0.25">
      <c r="A677" t="s">
        <v>1366</v>
      </c>
      <c r="B677" t="str">
        <f>INDEX(Tabela_seznam_klasifikacij[Naziv odpadka],MATCH(Tabela_kontrola_FAW_aktivne[[#This Row],[Klasifikacija]],Tabela_seznam_klasifikacij[Klasifikacijska številka],0))</f>
        <v>Izolirni materiali, ki vsebujejo azbest</v>
      </c>
      <c r="C677" t="str">
        <f>IFERROR(INDEX(Tabela_FAW[NAZIV2],MATCH(Tabela_kontrola_FAW_aktivne[[#This Row],[Klasifikacija]],Tabela_FAW[Klasifikacija],0)),"NE")</f>
        <v>NE</v>
      </c>
      <c r="D677" t="str">
        <f>LEFT(INDEX(Tabela_glavno[Dovoljen prevzem],MATCH(Tabela_kontrola_FAW_aktivne[[#This Row],[Klasifikacija]],Tabela_glavno[Klasifikacija],0)),2)</f>
        <v>NE</v>
      </c>
      <c r="E677" t="str">
        <f>INDEX(Tabela_glavno[Odstranjevanje],MATCH(Tabela_kontrola_FAW_aktivne[[#This Row],[Klasifikacija]],Tabela_glavno[Klasifikacija],0))</f>
        <v/>
      </c>
      <c r="F677" s="1" t="str">
        <f>_xlfn.TEXTJOIN(" - ",TRUE,INDEX(Tabela_glavno[Mešanica 19 02 04*],MATCH(Tabela_kontrola_FAW_aktivne[[#This Row],[Klasifikacija]],Tabela_glavno[Klasifikacija],0)),INDEX(Tabela_glavno[Izvoz 19 02 04*],MATCH(Tabela_kontrola_FAW_aktivne[[#This Row],[Klasifikacija]],Tabela_glavno[Klasifikacija],0)))</f>
        <v>NE</v>
      </c>
      <c r="G677" s="1" t="str">
        <f>INDEX(Tabela_glavno[Mešanica 19 02 08*],MATCH(Tabela_kontrola_FAW_aktivne[[#This Row],[Klasifikacija]],Tabela_glavno[Klasifikacija],0))</f>
        <v>NE</v>
      </c>
      <c r="H677" s="1" t="str">
        <f>IFERROR(INDEX(Tabela_FAW_aktivne[Klasifikacija],MATCH(Tabela_kontrola_FAW_aktivne[[#This Row],[Klasifikacija]],Tabela_FAW_aktivne[Klasifikacija],0)),"NE")</f>
        <v>NE</v>
      </c>
    </row>
    <row r="678" spans="1:8" hidden="1" x14ac:dyDescent="0.25">
      <c r="A678" t="s">
        <v>1367</v>
      </c>
      <c r="B678" t="str">
        <f>INDEX(Tabela_seznam_klasifikacij[Naziv odpadka],MATCH(Tabela_kontrola_FAW_aktivne[[#This Row],[Klasifikacija]],Tabela_seznam_klasifikacij[Klasifikacijska številka],0))</f>
        <v>Drugi izolirni materiali, ki so sestavljeni iz nevarnih snovi ali jih vsebujejo</v>
      </c>
      <c r="C678" t="str">
        <f>IFERROR(INDEX(Tabela_FAW[NAZIV2],MATCH(Tabela_kontrola_FAW_aktivne[[#This Row],[Klasifikacija]],Tabela_FAW[Klasifikacija],0)),"NE")</f>
        <v>NE</v>
      </c>
      <c r="D678" t="str">
        <f>LEFT(INDEX(Tabela_glavno[Dovoljen prevzem],MATCH(Tabela_kontrola_FAW_aktivne[[#This Row],[Klasifikacija]],Tabela_glavno[Klasifikacija],0)),2)</f>
        <v>NE</v>
      </c>
      <c r="E678" t="str">
        <f>INDEX(Tabela_glavno[Odstranjevanje],MATCH(Tabela_kontrola_FAW_aktivne[[#This Row],[Klasifikacija]],Tabela_glavno[Klasifikacija],0))</f>
        <v/>
      </c>
      <c r="F678" s="1" t="str">
        <f>_xlfn.TEXTJOIN(" - ",TRUE,INDEX(Tabela_glavno[Mešanica 19 02 04*],MATCH(Tabela_kontrola_FAW_aktivne[[#This Row],[Klasifikacija]],Tabela_glavno[Klasifikacija],0)),INDEX(Tabela_glavno[Izvoz 19 02 04*],MATCH(Tabela_kontrola_FAW_aktivne[[#This Row],[Klasifikacija]],Tabela_glavno[Klasifikacija],0)))</f>
        <v>NE</v>
      </c>
      <c r="G678" s="1" t="str">
        <f>INDEX(Tabela_glavno[Mešanica 19 02 08*],MATCH(Tabela_kontrola_FAW_aktivne[[#This Row],[Klasifikacija]],Tabela_glavno[Klasifikacija],0))</f>
        <v>NE</v>
      </c>
      <c r="H678" s="1" t="str">
        <f>IFERROR(INDEX(Tabela_FAW_aktivne[Klasifikacija],MATCH(Tabela_kontrola_FAW_aktivne[[#This Row],[Klasifikacija]],Tabela_FAW_aktivne[Klasifikacija],0)),"NE")</f>
        <v>NE</v>
      </c>
    </row>
    <row r="679" spans="1:8" hidden="1" x14ac:dyDescent="0.25">
      <c r="A679" t="s">
        <v>1368</v>
      </c>
      <c r="B679" t="str">
        <f>INDEX(Tabela_seznam_klasifikacij[Naziv odpadka],MATCH(Tabela_kontrola_FAW_aktivne[[#This Row],[Klasifikacija]],Tabela_seznam_klasifikacij[Klasifikacijska številka],0))</f>
        <v>Izolirni materiali, ki niso navedeni pod 17 06 01 in 17 06 03</v>
      </c>
      <c r="C679" t="str">
        <f>IFERROR(INDEX(Tabela_FAW[NAZIV2],MATCH(Tabela_kontrola_FAW_aktivne[[#This Row],[Klasifikacija]],Tabela_FAW[Klasifikacija],0)),"NE")</f>
        <v>NE</v>
      </c>
      <c r="D679" t="str">
        <f>LEFT(INDEX(Tabela_glavno[Dovoljen prevzem],MATCH(Tabela_kontrola_FAW_aktivne[[#This Row],[Klasifikacija]],Tabela_glavno[Klasifikacija],0)),2)</f>
        <v>NE</v>
      </c>
      <c r="E679" t="str">
        <f>INDEX(Tabela_glavno[Odstranjevanje],MATCH(Tabela_kontrola_FAW_aktivne[[#This Row],[Klasifikacija]],Tabela_glavno[Klasifikacija],0))</f>
        <v/>
      </c>
      <c r="F679" s="1" t="str">
        <f>_xlfn.TEXTJOIN(" - ",TRUE,INDEX(Tabela_glavno[Mešanica 19 02 04*],MATCH(Tabela_kontrola_FAW_aktivne[[#This Row],[Klasifikacija]],Tabela_glavno[Klasifikacija],0)),INDEX(Tabela_glavno[Izvoz 19 02 04*],MATCH(Tabela_kontrola_FAW_aktivne[[#This Row],[Klasifikacija]],Tabela_glavno[Klasifikacija],0)))</f>
        <v>NE</v>
      </c>
      <c r="G679" s="1" t="str">
        <f>INDEX(Tabela_glavno[Mešanica 19 02 08*],MATCH(Tabela_kontrola_FAW_aktivne[[#This Row],[Klasifikacija]],Tabela_glavno[Klasifikacija],0))</f>
        <v>NE</v>
      </c>
      <c r="H679" s="1" t="str">
        <f>IFERROR(INDEX(Tabela_FAW_aktivne[Klasifikacija],MATCH(Tabela_kontrola_FAW_aktivne[[#This Row],[Klasifikacija]],Tabela_FAW_aktivne[Klasifikacija],0)),"NE")</f>
        <v>NE</v>
      </c>
    </row>
    <row r="680" spans="1:8" hidden="1" x14ac:dyDescent="0.25">
      <c r="A680" t="s">
        <v>1369</v>
      </c>
      <c r="B680" t="str">
        <f>INDEX(Tabela_seznam_klasifikacij[Naziv odpadka],MATCH(Tabela_kontrola_FAW_aktivne[[#This Row],[Klasifikacija]],Tabela_seznam_klasifikacij[Klasifikacijska številka],0))</f>
        <v>Gradbeni materiali, ki vsebujejo azbest</v>
      </c>
      <c r="C680" t="str">
        <f>IFERROR(INDEX(Tabela_FAW[NAZIV2],MATCH(Tabela_kontrola_FAW_aktivne[[#This Row],[Klasifikacija]],Tabela_FAW[Klasifikacija],0)),"NE")</f>
        <v>Ni mešanja / JEKO-IN Jesenice</v>
      </c>
      <c r="D680" t="str">
        <f>LEFT(INDEX(Tabela_glavno[Dovoljen prevzem],MATCH(Tabela_kontrola_FAW_aktivne[[#This Row],[Klasifikacija]],Tabela_glavno[Klasifikacija],0)),2)</f>
        <v>DA</v>
      </c>
      <c r="E680" t="str">
        <f>INDEX(Tabela_glavno[Odstranjevanje],MATCH(Tabela_kontrola_FAW_aktivne[[#This Row],[Klasifikacija]],Tabela_glavno[Klasifikacija],0))</f>
        <v/>
      </c>
      <c r="F680" s="1" t="str">
        <f>_xlfn.TEXTJOIN(" - ",TRUE,INDEX(Tabela_glavno[Mešanica 19 02 04*],MATCH(Tabela_kontrola_FAW_aktivne[[#This Row],[Klasifikacija]],Tabela_glavno[Klasifikacija],0)),INDEX(Tabela_glavno[Izvoz 19 02 04*],MATCH(Tabela_kontrola_FAW_aktivne[[#This Row],[Klasifikacija]],Tabela_glavno[Klasifikacija],0)))</f>
        <v>NE</v>
      </c>
      <c r="G680" s="1" t="str">
        <f>INDEX(Tabela_glavno[Mešanica 19 02 08*],MATCH(Tabela_kontrola_FAW_aktivne[[#This Row],[Klasifikacija]],Tabela_glavno[Klasifikacija],0))</f>
        <v>NE</v>
      </c>
      <c r="H680" s="1" t="str">
        <f>IFERROR(INDEX(Tabela_FAW_aktivne[Klasifikacija],MATCH(Tabela_kontrola_FAW_aktivne[[#This Row],[Klasifikacija]],Tabela_FAW_aktivne[Klasifikacija],0)),"NE")</f>
        <v>NE</v>
      </c>
    </row>
    <row r="681" spans="1:8" hidden="1" x14ac:dyDescent="0.25">
      <c r="A681" t="s">
        <v>98</v>
      </c>
      <c r="B681" t="str">
        <f>INDEX(Tabela_seznam_klasifikacij[Naziv odpadka],MATCH(Tabela_kontrola_FAW_aktivne[[#This Row],[Klasifikacija]],Tabela_seznam_klasifikacij[Klasifikacijska številka],0))</f>
        <v>Gradbeni materiali na osnovi sadre, onesnaženi z nevarnimi snovmi</v>
      </c>
      <c r="C681" t="str">
        <f>IFERROR(INDEX(Tabela_FAW[NAZIV2],MATCH(Tabela_kontrola_FAW_aktivne[[#This Row],[Klasifikacija]],Tabela_FAW[Klasifikacija],0)),"NE")</f>
        <v>NE</v>
      </c>
      <c r="D681" t="str">
        <f>LEFT(INDEX(Tabela_glavno[Dovoljen prevzem],MATCH(Tabela_kontrola_FAW_aktivne[[#This Row],[Klasifikacija]],Tabela_glavno[Klasifikacija],0)),2)</f>
        <v>DA</v>
      </c>
      <c r="E681" t="str">
        <f>INDEX(Tabela_glavno[Odstranjevanje],MATCH(Tabela_kontrola_FAW_aktivne[[#This Row],[Klasifikacija]],Tabela_glavno[Klasifikacija],0))</f>
        <v/>
      </c>
      <c r="F681" s="1" t="str">
        <f>_xlfn.TEXTJOIN(" - ",TRUE,INDEX(Tabela_glavno[Mešanica 19 02 04*],MATCH(Tabela_kontrola_FAW_aktivne[[#This Row],[Klasifikacija]],Tabela_glavno[Klasifikacija],0)),INDEX(Tabela_glavno[Izvoz 19 02 04*],MATCH(Tabela_kontrola_FAW_aktivne[[#This Row],[Klasifikacija]],Tabela_glavno[Klasifikacija],0)))</f>
        <v>DA</v>
      </c>
      <c r="G681" s="1" t="str">
        <f>INDEX(Tabela_glavno[Mešanica 19 02 08*],MATCH(Tabela_kontrola_FAW_aktivne[[#This Row],[Klasifikacija]],Tabela_glavno[Klasifikacija],0))</f>
        <v>NE</v>
      </c>
      <c r="H681" s="1" t="str">
        <f>IFERROR(INDEX(Tabela_FAW_aktivne[Klasifikacija],MATCH(Tabela_kontrola_FAW_aktivne[[#This Row],[Klasifikacija]],Tabela_FAW_aktivne[Klasifikacija],0)),"NE")</f>
        <v>NE</v>
      </c>
    </row>
    <row r="682" spans="1:8" hidden="1" x14ac:dyDescent="0.25">
      <c r="A682" t="s">
        <v>99</v>
      </c>
      <c r="B682" t="str">
        <f>INDEX(Tabela_seznam_klasifikacij[Naziv odpadka],MATCH(Tabela_kontrola_FAW_aktivne[[#This Row],[Klasifikacija]],Tabela_seznam_klasifikacij[Klasifikacijska številka],0))</f>
        <v>Gradbeni materiali na osnovi sadre, ki niso navedeni pod 17 08 01</v>
      </c>
      <c r="C682" t="str">
        <f>IFERROR(INDEX(Tabela_FAW[NAZIV2],MATCH(Tabela_kontrola_FAW_aktivne[[#This Row],[Klasifikacija]],Tabela_FAW[Klasifikacija],0)),"NE")</f>
        <v>NE</v>
      </c>
      <c r="D682" t="str">
        <f>LEFT(INDEX(Tabela_glavno[Dovoljen prevzem],MATCH(Tabela_kontrola_FAW_aktivne[[#This Row],[Klasifikacija]],Tabela_glavno[Klasifikacija],0)),2)</f>
        <v>NE</v>
      </c>
      <c r="E682" t="str">
        <f>INDEX(Tabela_glavno[Odstranjevanje],MATCH(Tabela_kontrola_FAW_aktivne[[#This Row],[Klasifikacija]],Tabela_glavno[Klasifikacija],0))</f>
        <v/>
      </c>
      <c r="F682" s="1" t="str">
        <f>_xlfn.TEXTJOIN(" - ",TRUE,INDEX(Tabela_glavno[Mešanica 19 02 04*],MATCH(Tabela_kontrola_FAW_aktivne[[#This Row],[Klasifikacija]],Tabela_glavno[Klasifikacija],0)),INDEX(Tabela_glavno[Izvoz 19 02 04*],MATCH(Tabela_kontrola_FAW_aktivne[[#This Row],[Klasifikacija]],Tabela_glavno[Klasifikacija],0)))</f>
        <v>NE</v>
      </c>
      <c r="G682" s="1" t="str">
        <f>INDEX(Tabela_glavno[Mešanica 19 02 08*],MATCH(Tabela_kontrola_FAW_aktivne[[#This Row],[Klasifikacija]],Tabela_glavno[Klasifikacija],0))</f>
        <v>NE</v>
      </c>
      <c r="H682" s="1" t="str">
        <f>IFERROR(INDEX(Tabela_FAW_aktivne[Klasifikacija],MATCH(Tabela_kontrola_FAW_aktivne[[#This Row],[Klasifikacija]],Tabela_FAW_aktivne[Klasifikacija],0)),"NE")</f>
        <v>NE</v>
      </c>
    </row>
    <row r="683" spans="1:8" hidden="1" x14ac:dyDescent="0.25">
      <c r="A683" t="s">
        <v>1370</v>
      </c>
      <c r="B683" t="str">
        <f>INDEX(Tabela_seznam_klasifikacij[Naziv odpadka],MATCH(Tabela_kontrola_FAW_aktivne[[#This Row],[Klasifikacija]],Tabela_seznam_klasifikacij[Klasifikacijska številka],0))</f>
        <v>Gradbeni odpadki in odpadki iz rušenja objektov, ki vsebujejo živo srebro</v>
      </c>
      <c r="C683" t="str">
        <f>IFERROR(INDEX(Tabela_FAW[NAZIV2],MATCH(Tabela_kontrola_FAW_aktivne[[#This Row],[Klasifikacija]],Tabela_FAW[Klasifikacija],0)),"NE")</f>
        <v>NE</v>
      </c>
      <c r="D683" t="str">
        <f>LEFT(INDEX(Tabela_glavno[Dovoljen prevzem],MATCH(Tabela_kontrola_FAW_aktivne[[#This Row],[Klasifikacija]],Tabela_glavno[Klasifikacija],0)),2)</f>
        <v>NE</v>
      </c>
      <c r="E683" t="str">
        <f>INDEX(Tabela_glavno[Odstranjevanje],MATCH(Tabela_kontrola_FAW_aktivne[[#This Row],[Klasifikacija]],Tabela_glavno[Klasifikacija],0))</f>
        <v/>
      </c>
      <c r="F683" s="1" t="str">
        <f>_xlfn.TEXTJOIN(" - ",TRUE,INDEX(Tabela_glavno[Mešanica 19 02 04*],MATCH(Tabela_kontrola_FAW_aktivne[[#This Row],[Klasifikacija]],Tabela_glavno[Klasifikacija],0)),INDEX(Tabela_glavno[Izvoz 19 02 04*],MATCH(Tabela_kontrola_FAW_aktivne[[#This Row],[Klasifikacija]],Tabela_glavno[Klasifikacija],0)))</f>
        <v>NE</v>
      </c>
      <c r="G683" s="1" t="str">
        <f>INDEX(Tabela_glavno[Mešanica 19 02 08*],MATCH(Tabela_kontrola_FAW_aktivne[[#This Row],[Klasifikacija]],Tabela_glavno[Klasifikacija],0))</f>
        <v>NE</v>
      </c>
      <c r="H683" s="1" t="str">
        <f>IFERROR(INDEX(Tabela_FAW_aktivne[Klasifikacija],MATCH(Tabela_kontrola_FAW_aktivne[[#This Row],[Klasifikacija]],Tabela_FAW_aktivne[Klasifikacija],0)),"NE")</f>
        <v>NE</v>
      </c>
    </row>
    <row r="684" spans="1:8" hidden="1" x14ac:dyDescent="0.25">
      <c r="A684" t="s">
        <v>1371</v>
      </c>
      <c r="B684" t="str">
        <f>INDEX(Tabela_seznam_klasifikacij[Naziv odpadka],MATCH(Tabela_kontrola_FAW_aktivne[[#This Row],[Klasifikacija]],Tabela_seznam_klasifikacij[Klasifikacijska številka],0))</f>
        <v>Gradbeni materiali in odpadki iz rušenja objektov, ki vsebujejo PCB (npr. tesnila, ki vsebujejo PCB, tlaki na osnovi smol, ki vsebujejo PCB, zatesnjene enote za zastekljevanje, ki vsebujejo PCB, kondenzatorji, ki vsebujejo PCB)</v>
      </c>
      <c r="C684">
        <f>IFERROR(INDEX(Tabela_FAW[NAZIV2],MATCH(Tabela_kontrola_FAW_aktivne[[#This Row],[Klasifikacija]],Tabela_FAW[Klasifikacija],0)),"NE")</f>
        <v>0</v>
      </c>
      <c r="D684" t="str">
        <f>LEFT(INDEX(Tabela_glavno[Dovoljen prevzem],MATCH(Tabela_kontrola_FAW_aktivne[[#This Row],[Klasifikacija]],Tabela_glavno[Klasifikacija],0)),2)</f>
        <v>NE</v>
      </c>
      <c r="E684" t="str">
        <f>INDEX(Tabela_glavno[Odstranjevanje],MATCH(Tabela_kontrola_FAW_aktivne[[#This Row],[Klasifikacija]],Tabela_glavno[Klasifikacija],0))</f>
        <v/>
      </c>
      <c r="F684" s="1" t="str">
        <f>_xlfn.TEXTJOIN(" - ",TRUE,INDEX(Tabela_glavno[Mešanica 19 02 04*],MATCH(Tabela_kontrola_FAW_aktivne[[#This Row],[Klasifikacija]],Tabela_glavno[Klasifikacija],0)),INDEX(Tabela_glavno[Izvoz 19 02 04*],MATCH(Tabela_kontrola_FAW_aktivne[[#This Row],[Klasifikacija]],Tabela_glavno[Klasifikacija],0)))</f>
        <v>NE</v>
      </c>
      <c r="G684" s="1" t="str">
        <f>INDEX(Tabela_glavno[Mešanica 19 02 08*],MATCH(Tabela_kontrola_FAW_aktivne[[#This Row],[Klasifikacija]],Tabela_glavno[Klasifikacija],0))</f>
        <v>NE</v>
      </c>
      <c r="H684" s="1" t="str">
        <f>IFERROR(INDEX(Tabela_FAW_aktivne[Klasifikacija],MATCH(Tabela_kontrola_FAW_aktivne[[#This Row],[Klasifikacija]],Tabela_FAW_aktivne[Klasifikacija],0)),"NE")</f>
        <v>NE</v>
      </c>
    </row>
    <row r="685" spans="1:8" hidden="1" x14ac:dyDescent="0.25">
      <c r="A685" t="s">
        <v>1372</v>
      </c>
      <c r="B685" t="str">
        <f>INDEX(Tabela_seznam_klasifikacij[Naziv odpadka],MATCH(Tabela_kontrola_FAW_aktivne[[#This Row],[Klasifikacija]],Tabela_seznam_klasifikacij[Klasifikacijska številka],0))</f>
        <v>Drugi gradbeni odpadki in odpadki iz rušenja objektov (tudi mešani odpadki), ki vsebujejo nevarne snovi</v>
      </c>
      <c r="C685" t="str">
        <f>IFERROR(INDEX(Tabela_FAW[NAZIV2],MATCH(Tabela_kontrola_FAW_aktivne[[#This Row],[Klasifikacija]],Tabela_FAW[Klasifikacija],0)),"NE")</f>
        <v>NE</v>
      </c>
      <c r="D685" t="str">
        <f>LEFT(INDEX(Tabela_glavno[Dovoljen prevzem],MATCH(Tabela_kontrola_FAW_aktivne[[#This Row],[Klasifikacija]],Tabela_glavno[Klasifikacija],0)),2)</f>
        <v>NE</v>
      </c>
      <c r="E685" t="str">
        <f>INDEX(Tabela_glavno[Odstranjevanje],MATCH(Tabela_kontrola_FAW_aktivne[[#This Row],[Klasifikacija]],Tabela_glavno[Klasifikacija],0))</f>
        <v/>
      </c>
      <c r="F685" s="1" t="str">
        <f>_xlfn.TEXTJOIN(" - ",TRUE,INDEX(Tabela_glavno[Mešanica 19 02 04*],MATCH(Tabela_kontrola_FAW_aktivne[[#This Row],[Klasifikacija]],Tabela_glavno[Klasifikacija],0)),INDEX(Tabela_glavno[Izvoz 19 02 04*],MATCH(Tabela_kontrola_FAW_aktivne[[#This Row],[Klasifikacija]],Tabela_glavno[Klasifikacija],0)))</f>
        <v>NE</v>
      </c>
      <c r="G685" s="1" t="str">
        <f>INDEX(Tabela_glavno[Mešanica 19 02 08*],MATCH(Tabela_kontrola_FAW_aktivne[[#This Row],[Klasifikacija]],Tabela_glavno[Klasifikacija],0))</f>
        <v>NE</v>
      </c>
      <c r="H685" s="1" t="str">
        <f>IFERROR(INDEX(Tabela_FAW_aktivne[Klasifikacija],MATCH(Tabela_kontrola_FAW_aktivne[[#This Row],[Klasifikacija]],Tabela_FAW_aktivne[Klasifikacija],0)),"NE")</f>
        <v>NE</v>
      </c>
    </row>
    <row r="686" spans="1:8" hidden="1" x14ac:dyDescent="0.25">
      <c r="A686" t="s">
        <v>1373</v>
      </c>
      <c r="B686" t="str">
        <f>INDEX(Tabela_seznam_klasifikacij[Naziv odpadka],MATCH(Tabela_kontrola_FAW_aktivne[[#This Row],[Klasifikacija]],Tabela_seznam_klasifikacij[Klasifikacijska številka],0))</f>
        <v>Mešani gradbeni odpadki in odpadki iz rušenja objektov, ki niso navedeni pod 17 09 01, 17 09 02 in 17 09 03</v>
      </c>
      <c r="C686" t="str">
        <f>IFERROR(INDEX(Tabela_FAW[NAZIV2],MATCH(Tabela_kontrola_FAW_aktivne[[#This Row],[Klasifikacija]],Tabela_FAW[Klasifikacija],0)),"NE")</f>
        <v>NE</v>
      </c>
      <c r="D686" t="str">
        <f>LEFT(INDEX(Tabela_glavno[Dovoljen prevzem],MATCH(Tabela_kontrola_FAW_aktivne[[#This Row],[Klasifikacija]],Tabela_glavno[Klasifikacija],0)),2)</f>
        <v>NE</v>
      </c>
      <c r="E686" t="str">
        <f>INDEX(Tabela_glavno[Odstranjevanje],MATCH(Tabela_kontrola_FAW_aktivne[[#This Row],[Klasifikacija]],Tabela_glavno[Klasifikacija],0))</f>
        <v/>
      </c>
      <c r="F686" s="1" t="str">
        <f>_xlfn.TEXTJOIN(" - ",TRUE,INDEX(Tabela_glavno[Mešanica 19 02 04*],MATCH(Tabela_kontrola_FAW_aktivne[[#This Row],[Klasifikacija]],Tabela_glavno[Klasifikacija],0)),INDEX(Tabela_glavno[Izvoz 19 02 04*],MATCH(Tabela_kontrola_FAW_aktivne[[#This Row],[Klasifikacija]],Tabela_glavno[Klasifikacija],0)))</f>
        <v>NE</v>
      </c>
      <c r="G686" s="1" t="str">
        <f>INDEX(Tabela_glavno[Mešanica 19 02 08*],MATCH(Tabela_kontrola_FAW_aktivne[[#This Row],[Klasifikacija]],Tabela_glavno[Klasifikacija],0))</f>
        <v>NE</v>
      </c>
      <c r="H686" s="1" t="str">
        <f>IFERROR(INDEX(Tabela_FAW_aktivne[Klasifikacija],MATCH(Tabela_kontrola_FAW_aktivne[[#This Row],[Klasifikacija]],Tabela_FAW_aktivne[Klasifikacija],0)),"NE")</f>
        <v>NE</v>
      </c>
    </row>
    <row r="687" spans="1:8" hidden="1" x14ac:dyDescent="0.25">
      <c r="A687" t="s">
        <v>1374</v>
      </c>
      <c r="B687" t="str">
        <f>INDEX(Tabela_seznam_klasifikacij[Naziv odpadka],MATCH(Tabela_kontrola_FAW_aktivne[[#This Row],[Klasifikacija]],Tabela_seznam_klasifikacij[Klasifikacijska številka],0))</f>
        <v>Ostri predmeti (razen 18 01 03)</v>
      </c>
      <c r="C687" t="str">
        <f>IFERROR(INDEX(Tabela_FAW[NAZIV2],MATCH(Tabela_kontrola_FAW_aktivne[[#This Row],[Klasifikacija]],Tabela_FAW[Klasifikacija],0)),"NE")</f>
        <v>NE</v>
      </c>
      <c r="D687" t="str">
        <f>LEFT(INDEX(Tabela_glavno[Dovoljen prevzem],MATCH(Tabela_kontrola_FAW_aktivne[[#This Row],[Klasifikacija]],Tabela_glavno[Klasifikacija],0)),2)</f>
        <v>DA</v>
      </c>
      <c r="E687" t="str">
        <f>INDEX(Tabela_glavno[Odstranjevanje],MATCH(Tabela_kontrola_FAW_aktivne[[#This Row],[Klasifikacija]],Tabela_glavno[Klasifikacija],0))</f>
        <v/>
      </c>
      <c r="F687" s="1" t="str">
        <f>_xlfn.TEXTJOIN(" - ",TRUE,INDEX(Tabela_glavno[Mešanica 19 02 04*],MATCH(Tabela_kontrola_FAW_aktivne[[#This Row],[Klasifikacija]],Tabela_glavno[Klasifikacija],0)),INDEX(Tabela_glavno[Izvoz 19 02 04*],MATCH(Tabela_kontrola_FAW_aktivne[[#This Row],[Klasifikacija]],Tabela_glavno[Klasifikacija],0)))</f>
        <v>NE</v>
      </c>
      <c r="G687" s="1" t="str">
        <f>INDEX(Tabela_glavno[Mešanica 19 02 08*],MATCH(Tabela_kontrola_FAW_aktivne[[#This Row],[Klasifikacija]],Tabela_glavno[Klasifikacija],0))</f>
        <v>NE</v>
      </c>
      <c r="H687" s="1" t="str">
        <f>IFERROR(INDEX(Tabela_FAW_aktivne[Klasifikacija],MATCH(Tabela_kontrola_FAW_aktivne[[#This Row],[Klasifikacija]],Tabela_FAW_aktivne[Klasifikacija],0)),"NE")</f>
        <v>NE</v>
      </c>
    </row>
    <row r="688" spans="1:8" hidden="1" x14ac:dyDescent="0.25">
      <c r="A688" t="s">
        <v>1375</v>
      </c>
      <c r="B688" t="str">
        <f>INDEX(Tabela_seznam_klasifikacij[Naziv odpadka],MATCH(Tabela_kontrola_FAW_aktivne[[#This Row],[Klasifikacija]],Tabela_seznam_klasifikacij[Klasifikacijska številka],0))</f>
        <v>Deli teles in organov, tudi vrečke s krvjo in konzervirano krvjo (razen 18 01 03)</v>
      </c>
      <c r="C688" t="str">
        <f>IFERROR(INDEX(Tabela_FAW[NAZIV2],MATCH(Tabela_kontrola_FAW_aktivne[[#This Row],[Klasifikacija]],Tabela_FAW[Klasifikacija],0)),"NE")</f>
        <v>NE</v>
      </c>
      <c r="D688" t="str">
        <f>LEFT(INDEX(Tabela_glavno[Dovoljen prevzem],MATCH(Tabela_kontrola_FAW_aktivne[[#This Row],[Klasifikacija]],Tabela_glavno[Klasifikacija],0)),2)</f>
        <v>NE</v>
      </c>
      <c r="E688" t="str">
        <f>INDEX(Tabela_glavno[Odstranjevanje],MATCH(Tabela_kontrola_FAW_aktivne[[#This Row],[Klasifikacija]],Tabela_glavno[Klasifikacija],0))</f>
        <v/>
      </c>
      <c r="F688" s="1" t="str">
        <f>_xlfn.TEXTJOIN(" - ",TRUE,INDEX(Tabela_glavno[Mešanica 19 02 04*],MATCH(Tabela_kontrola_FAW_aktivne[[#This Row],[Klasifikacija]],Tabela_glavno[Klasifikacija],0)),INDEX(Tabela_glavno[Izvoz 19 02 04*],MATCH(Tabela_kontrola_FAW_aktivne[[#This Row],[Klasifikacija]],Tabela_glavno[Klasifikacija],0)))</f>
        <v>NE</v>
      </c>
      <c r="G688" s="1" t="str">
        <f>INDEX(Tabela_glavno[Mešanica 19 02 08*],MATCH(Tabela_kontrola_FAW_aktivne[[#This Row],[Klasifikacija]],Tabela_glavno[Klasifikacija],0))</f>
        <v>NE</v>
      </c>
      <c r="H688" s="1" t="str">
        <f>IFERROR(INDEX(Tabela_FAW_aktivne[Klasifikacija],MATCH(Tabela_kontrola_FAW_aktivne[[#This Row],[Klasifikacija]],Tabela_FAW_aktivne[Klasifikacija],0)),"NE")</f>
        <v>NE</v>
      </c>
    </row>
    <row r="689" spans="1:8" hidden="1" x14ac:dyDescent="0.25">
      <c r="A689" t="s">
        <v>1376</v>
      </c>
      <c r="B689" t="str">
        <f>INDEX(Tabela_seznam_klasifikacij[Naziv odpadka],MATCH(Tabela_kontrola_FAW_aktivne[[#This Row],[Klasifikacija]],Tabela_seznam_klasifikacij[Klasifikacijska številka],0))</f>
        <v>Odpadki, ki z vidika preventive pred infekcijo zahtevajo posebno ravnanje pri zbiranju in odstranjevanju</v>
      </c>
      <c r="C689" t="str">
        <f>IFERROR(INDEX(Tabela_FAW[NAZIV2],MATCH(Tabela_kontrola_FAW_aktivne[[#This Row],[Klasifikacija]],Tabela_FAW[Klasifikacija],0)),"NE")</f>
        <v>NI ODSTRANJEVANJA</v>
      </c>
      <c r="D689" t="str">
        <f>LEFT(INDEX(Tabela_glavno[Dovoljen prevzem],MATCH(Tabela_kontrola_FAW_aktivne[[#This Row],[Klasifikacija]],Tabela_glavno[Klasifikacija],0)),2)</f>
        <v>NE</v>
      </c>
      <c r="E689" t="str">
        <f>INDEX(Tabela_glavno[Odstranjevanje],MATCH(Tabela_kontrola_FAW_aktivne[[#This Row],[Klasifikacija]],Tabela_glavno[Klasifikacija],0))</f>
        <v/>
      </c>
      <c r="F689" s="1" t="str">
        <f>_xlfn.TEXTJOIN(" - ",TRUE,INDEX(Tabela_glavno[Mešanica 19 02 04*],MATCH(Tabela_kontrola_FAW_aktivne[[#This Row],[Klasifikacija]],Tabela_glavno[Klasifikacija],0)),INDEX(Tabela_glavno[Izvoz 19 02 04*],MATCH(Tabela_kontrola_FAW_aktivne[[#This Row],[Klasifikacija]],Tabela_glavno[Klasifikacija],0)))</f>
        <v>NE</v>
      </c>
      <c r="G689" s="1" t="str">
        <f>INDEX(Tabela_glavno[Mešanica 19 02 08*],MATCH(Tabela_kontrola_FAW_aktivne[[#This Row],[Klasifikacija]],Tabela_glavno[Klasifikacija],0))</f>
        <v>NE</v>
      </c>
      <c r="H689" s="1" t="str">
        <f>IFERROR(INDEX(Tabela_FAW_aktivne[Klasifikacija],MATCH(Tabela_kontrola_FAW_aktivne[[#This Row],[Klasifikacija]],Tabela_FAW_aktivne[Klasifikacija],0)),"NE")</f>
        <v>NE</v>
      </c>
    </row>
    <row r="690" spans="1:8" hidden="1" x14ac:dyDescent="0.25">
      <c r="A690" t="s">
        <v>1377</v>
      </c>
      <c r="B690" t="str">
        <f>INDEX(Tabela_seznam_klasifikacij[Naziv odpadka],MATCH(Tabela_kontrola_FAW_aktivne[[#This Row],[Klasifikacija]],Tabela_seznam_klasifikacij[Klasifikacijska številka],0))</f>
        <v>Odpadki, ki z vidika preventive pred infekcijo ne zahtevajo posebnega ravnanja pri zbiranju in odstranjevanju (na primer povoji, mavčne obloge, perilo, oblačila za enkratno uporabo, plenice)</v>
      </c>
      <c r="C690" t="str">
        <f>IFERROR(INDEX(Tabela_FAW[NAZIV2],MATCH(Tabela_kontrola_FAW_aktivne[[#This Row],[Klasifikacija]],Tabela_FAW[Klasifikacija],0)),"NE")</f>
        <v>NI ODSTRANJEVANJA</v>
      </c>
      <c r="D690" t="str">
        <f>LEFT(INDEX(Tabela_glavno[Dovoljen prevzem],MATCH(Tabela_kontrola_FAW_aktivne[[#This Row],[Klasifikacija]],Tabela_glavno[Klasifikacija],0)),2)</f>
        <v>DA</v>
      </c>
      <c r="E690" t="str">
        <f>INDEX(Tabela_glavno[Odstranjevanje],MATCH(Tabela_kontrola_FAW_aktivne[[#This Row],[Klasifikacija]],Tabela_glavno[Klasifikacija],0))</f>
        <v/>
      </c>
      <c r="F690" s="1" t="str">
        <f>_xlfn.TEXTJOIN(" - ",TRUE,INDEX(Tabela_glavno[Mešanica 19 02 04*],MATCH(Tabela_kontrola_FAW_aktivne[[#This Row],[Klasifikacija]],Tabela_glavno[Klasifikacija],0)),INDEX(Tabela_glavno[Izvoz 19 02 04*],MATCH(Tabela_kontrola_FAW_aktivne[[#This Row],[Klasifikacija]],Tabela_glavno[Klasifikacija],0)))</f>
        <v>NE</v>
      </c>
      <c r="G690" s="1" t="str">
        <f>INDEX(Tabela_glavno[Mešanica 19 02 08*],MATCH(Tabela_kontrola_FAW_aktivne[[#This Row],[Klasifikacija]],Tabela_glavno[Klasifikacija],0))</f>
        <v>NE</v>
      </c>
      <c r="H690" s="1" t="str">
        <f>IFERROR(INDEX(Tabela_FAW_aktivne[Klasifikacija],MATCH(Tabela_kontrola_FAW_aktivne[[#This Row],[Klasifikacija]],Tabela_FAW_aktivne[Klasifikacija],0)),"NE")</f>
        <v>NE</v>
      </c>
    </row>
    <row r="691" spans="1:8" hidden="1" x14ac:dyDescent="0.25">
      <c r="A691" t="s">
        <v>1378</v>
      </c>
      <c r="B691" t="str">
        <f>INDEX(Tabela_seznam_klasifikacij[Naziv odpadka],MATCH(Tabela_kontrola_FAW_aktivne[[#This Row],[Klasifikacija]],Tabela_seznam_klasifikacij[Klasifikacijska številka],0))</f>
        <v>Kemikalije, ki so sestavljene iz nevarnih snovi ali jih vsebujejo</v>
      </c>
      <c r="C691">
        <f>IFERROR(INDEX(Tabela_FAW[NAZIV2],MATCH(Tabela_kontrola_FAW_aktivne[[#This Row],[Klasifikacija]],Tabela_FAW[Klasifikacija],0)),"NE")</f>
        <v>0</v>
      </c>
      <c r="D691" t="str">
        <f>LEFT(INDEX(Tabela_glavno[Dovoljen prevzem],MATCH(Tabela_kontrola_FAW_aktivne[[#This Row],[Klasifikacija]],Tabela_glavno[Klasifikacija],0)),2)</f>
        <v>DA</v>
      </c>
      <c r="E691" t="str">
        <f>INDEX(Tabela_glavno[Odstranjevanje],MATCH(Tabela_kontrola_FAW_aktivne[[#This Row],[Klasifikacija]],Tabela_glavno[Klasifikacija],0))</f>
        <v/>
      </c>
      <c r="F691" s="1" t="str">
        <f>_xlfn.TEXTJOIN(" - ",TRUE,INDEX(Tabela_glavno[Mešanica 19 02 04*],MATCH(Tabela_kontrola_FAW_aktivne[[#This Row],[Klasifikacija]],Tabela_glavno[Klasifikacija],0)),INDEX(Tabela_glavno[Izvoz 19 02 04*],MATCH(Tabela_kontrola_FAW_aktivne[[#This Row],[Klasifikacija]],Tabela_glavno[Klasifikacija],0)))</f>
        <v>NE</v>
      </c>
      <c r="G691" s="1" t="str">
        <f>INDEX(Tabela_glavno[Mešanica 19 02 08*],MATCH(Tabela_kontrola_FAW_aktivne[[#This Row],[Klasifikacija]],Tabela_glavno[Klasifikacija],0))</f>
        <v>NE</v>
      </c>
      <c r="H691" s="1" t="str">
        <f>IFERROR(INDEX(Tabela_FAW_aktivne[Klasifikacija],MATCH(Tabela_kontrola_FAW_aktivne[[#This Row],[Klasifikacija]],Tabela_FAW_aktivne[Klasifikacija],0)),"NE")</f>
        <v>NE</v>
      </c>
    </row>
    <row r="692" spans="1:8" hidden="1" x14ac:dyDescent="0.25">
      <c r="A692" t="s">
        <v>1379</v>
      </c>
      <c r="B692" t="str">
        <f>INDEX(Tabela_seznam_klasifikacij[Naziv odpadka],MATCH(Tabela_kontrola_FAW_aktivne[[#This Row],[Klasifikacija]],Tabela_seznam_klasifikacij[Klasifikacijska številka],0))</f>
        <v>Kemikalije, ki niso navedene pod 18 01 06</v>
      </c>
      <c r="C692" t="str">
        <f>IFERROR(INDEX(Tabela_FAW[NAZIV2],MATCH(Tabela_kontrola_FAW_aktivne[[#This Row],[Klasifikacija]],Tabela_FAW[Klasifikacija],0)),"NE")</f>
        <v>NE</v>
      </c>
      <c r="D692" t="str">
        <f>LEFT(INDEX(Tabela_glavno[Dovoljen prevzem],MATCH(Tabela_kontrola_FAW_aktivne[[#This Row],[Klasifikacija]],Tabela_glavno[Klasifikacija],0)),2)</f>
        <v>DA</v>
      </c>
      <c r="E692" t="str">
        <f>INDEX(Tabela_glavno[Odstranjevanje],MATCH(Tabela_kontrola_FAW_aktivne[[#This Row],[Klasifikacija]],Tabela_glavno[Klasifikacija],0))</f>
        <v/>
      </c>
      <c r="F692" s="1" t="str">
        <f>_xlfn.TEXTJOIN(" - ",TRUE,INDEX(Tabela_glavno[Mešanica 19 02 04*],MATCH(Tabela_kontrola_FAW_aktivne[[#This Row],[Klasifikacija]],Tabela_glavno[Klasifikacija],0)),INDEX(Tabela_glavno[Izvoz 19 02 04*],MATCH(Tabela_kontrola_FAW_aktivne[[#This Row],[Klasifikacija]],Tabela_glavno[Klasifikacija],0)))</f>
        <v>NE</v>
      </c>
      <c r="G692" s="1" t="str">
        <f>INDEX(Tabela_glavno[Mešanica 19 02 08*],MATCH(Tabela_kontrola_FAW_aktivne[[#This Row],[Klasifikacija]],Tabela_glavno[Klasifikacija],0))</f>
        <v>NE</v>
      </c>
      <c r="H692" s="1" t="str">
        <f>IFERROR(INDEX(Tabela_FAW_aktivne[Klasifikacija],MATCH(Tabela_kontrola_FAW_aktivne[[#This Row],[Klasifikacija]],Tabela_FAW_aktivne[Klasifikacija],0)),"NE")</f>
        <v>NE</v>
      </c>
    </row>
    <row r="693" spans="1:8" hidden="1" x14ac:dyDescent="0.25">
      <c r="A693" t="s">
        <v>1380</v>
      </c>
      <c r="B693" t="str">
        <f>INDEX(Tabela_seznam_klasifikacij[Naziv odpadka],MATCH(Tabela_kontrola_FAW_aktivne[[#This Row],[Klasifikacija]],Tabela_seznam_klasifikacij[Klasifikacijska številka],0))</f>
        <v>Citotoksična in citostatična zdravila</v>
      </c>
      <c r="C693" t="str">
        <f>IFERROR(INDEX(Tabela_FAW[NAZIV2],MATCH(Tabela_kontrola_FAW_aktivne[[#This Row],[Klasifikacija]],Tabela_FAW[Klasifikacija],0)),"NE")</f>
        <v>NE</v>
      </c>
      <c r="D693" t="str">
        <f>LEFT(INDEX(Tabela_glavno[Dovoljen prevzem],MATCH(Tabela_kontrola_FAW_aktivne[[#This Row],[Klasifikacija]],Tabela_glavno[Klasifikacija],0)),2)</f>
        <v>NE</v>
      </c>
      <c r="E693" t="str">
        <f>INDEX(Tabela_glavno[Odstranjevanje],MATCH(Tabela_kontrola_FAW_aktivne[[#This Row],[Klasifikacija]],Tabela_glavno[Klasifikacija],0))</f>
        <v/>
      </c>
      <c r="F693" s="1" t="str">
        <f>_xlfn.TEXTJOIN(" - ",TRUE,INDEX(Tabela_glavno[Mešanica 19 02 04*],MATCH(Tabela_kontrola_FAW_aktivne[[#This Row],[Klasifikacija]],Tabela_glavno[Klasifikacija],0)),INDEX(Tabela_glavno[Izvoz 19 02 04*],MATCH(Tabela_kontrola_FAW_aktivne[[#This Row],[Klasifikacija]],Tabela_glavno[Klasifikacija],0)))</f>
        <v>NE</v>
      </c>
      <c r="G693" s="1" t="str">
        <f>INDEX(Tabela_glavno[Mešanica 19 02 08*],MATCH(Tabela_kontrola_FAW_aktivne[[#This Row],[Klasifikacija]],Tabela_glavno[Klasifikacija],0))</f>
        <v>NE</v>
      </c>
      <c r="H693" s="1" t="str">
        <f>IFERROR(INDEX(Tabela_FAW_aktivne[Klasifikacija],MATCH(Tabela_kontrola_FAW_aktivne[[#This Row],[Klasifikacija]],Tabela_FAW_aktivne[Klasifikacija],0)),"NE")</f>
        <v>NE</v>
      </c>
    </row>
    <row r="694" spans="1:8" hidden="1" x14ac:dyDescent="0.25">
      <c r="A694" t="s">
        <v>1381</v>
      </c>
      <c r="B694" t="str">
        <f>INDEX(Tabela_seznam_klasifikacij[Naziv odpadka],MATCH(Tabela_kontrola_FAW_aktivne[[#This Row],[Klasifikacija]],Tabela_seznam_klasifikacij[Klasifikacijska številka],0))</f>
        <v>Zdravila, ki niso navedena pod 18 01 08</v>
      </c>
      <c r="C694" t="str">
        <f>IFERROR(INDEX(Tabela_FAW[NAZIV2],MATCH(Tabela_kontrola_FAW_aktivne[[#This Row],[Klasifikacija]],Tabela_FAW[Klasifikacija],0)),"NE")</f>
        <v>NE</v>
      </c>
      <c r="D694" t="str">
        <f>LEFT(INDEX(Tabela_glavno[Dovoljen prevzem],MATCH(Tabela_kontrola_FAW_aktivne[[#This Row],[Klasifikacija]],Tabela_glavno[Klasifikacija],0)),2)</f>
        <v>NE</v>
      </c>
      <c r="E694" t="str">
        <f>INDEX(Tabela_glavno[Odstranjevanje],MATCH(Tabela_kontrola_FAW_aktivne[[#This Row],[Klasifikacija]],Tabela_glavno[Klasifikacija],0))</f>
        <v/>
      </c>
      <c r="F694" s="1" t="str">
        <f>_xlfn.TEXTJOIN(" - ",TRUE,INDEX(Tabela_glavno[Mešanica 19 02 04*],MATCH(Tabela_kontrola_FAW_aktivne[[#This Row],[Klasifikacija]],Tabela_glavno[Klasifikacija],0)),INDEX(Tabela_glavno[Izvoz 19 02 04*],MATCH(Tabela_kontrola_FAW_aktivne[[#This Row],[Klasifikacija]],Tabela_glavno[Klasifikacija],0)))</f>
        <v>NE</v>
      </c>
      <c r="G694" s="1" t="str">
        <f>INDEX(Tabela_glavno[Mešanica 19 02 08*],MATCH(Tabela_kontrola_FAW_aktivne[[#This Row],[Klasifikacija]],Tabela_glavno[Klasifikacija],0))</f>
        <v>NE</v>
      </c>
      <c r="H694" s="1" t="str">
        <f>IFERROR(INDEX(Tabela_FAW_aktivne[Klasifikacija],MATCH(Tabela_kontrola_FAW_aktivne[[#This Row],[Klasifikacija]],Tabela_FAW_aktivne[Klasifikacija],0)),"NE")</f>
        <v>NE</v>
      </c>
    </row>
    <row r="695" spans="1:8" ht="30" customHeight="1" x14ac:dyDescent="0.25">
      <c r="A695" t="s">
        <v>1382</v>
      </c>
      <c r="B695" t="str">
        <f>INDEX(Tabela_seznam_klasifikacij[Naziv odpadka],MATCH(Tabela_kontrola_FAW_aktivne[[#This Row],[Klasifikacija]],Tabela_seznam_klasifikacij[Klasifikacijska številka],0))</f>
        <v>Amalgamski odpadki iz zobozdravstva</v>
      </c>
      <c r="C695" t="str">
        <f>IFERROR(INDEX(Tabela_FAW[NAZIV2],MATCH(Tabela_kontrola_FAW_aktivne[[#This Row],[Klasifikacija]],Tabela_FAW[Klasifikacija],0)),"NE")</f>
        <v>NI ADR / ???</v>
      </c>
      <c r="D695" t="str">
        <f>LEFT(INDEX(Tabela_glavno[Dovoljen prevzem],MATCH(Tabela_kontrola_FAW_aktivne[[#This Row],[Klasifikacija]],Tabela_glavno[Klasifikacija],0)),2)</f>
        <v>DA</v>
      </c>
      <c r="E695" t="str">
        <f>INDEX(Tabela_glavno[Odstranjevanje],MATCH(Tabela_kontrola_FAW_aktivne[[#This Row],[Klasifikacija]],Tabela_glavno[Klasifikacija],0))</f>
        <v>Aurenis</v>
      </c>
      <c r="F695" s="1" t="str">
        <f>_xlfn.TEXTJOIN(" - ",TRUE,INDEX(Tabela_glavno[Mešanica 19 02 04*],MATCH(Tabela_kontrola_FAW_aktivne[[#This Row],[Klasifikacija]],Tabela_glavno[Klasifikacija],0)),INDEX(Tabela_glavno[Izvoz 19 02 04*],MATCH(Tabela_kontrola_FAW_aktivne[[#This Row],[Klasifikacija]],Tabela_glavno[Klasifikacija],0)))</f>
        <v>NE</v>
      </c>
      <c r="G695" s="1" t="str">
        <f>INDEX(Tabela_glavno[Mešanica 19 02 08*],MATCH(Tabela_kontrola_FAW_aktivne[[#This Row],[Klasifikacija]],Tabela_glavno[Klasifikacija],0))</f>
        <v>NE</v>
      </c>
      <c r="H695" s="1" t="str">
        <f>IFERROR(INDEX(Tabela_FAW_aktivne[Klasifikacija],MATCH(Tabela_kontrola_FAW_aktivne[[#This Row],[Klasifikacija]],Tabela_FAW_aktivne[Klasifikacija],0)),"NE")</f>
        <v>18 01 10*</v>
      </c>
    </row>
    <row r="696" spans="1:8" hidden="1" x14ac:dyDescent="0.25">
      <c r="A696" t="s">
        <v>1383</v>
      </c>
      <c r="B696" t="str">
        <f>INDEX(Tabela_seznam_klasifikacij[Naziv odpadka],MATCH(Tabela_kontrola_FAW_aktivne[[#This Row],[Klasifikacija]],Tabela_seznam_klasifikacij[Klasifikacijska številka],0))</f>
        <v>Ostri predmeti (razen 18 02 02)</v>
      </c>
      <c r="C696" t="str">
        <f>IFERROR(INDEX(Tabela_FAW[NAZIV2],MATCH(Tabela_kontrola_FAW_aktivne[[#This Row],[Klasifikacija]],Tabela_FAW[Klasifikacija],0)),"NE")</f>
        <v>NIMAMO DOVOLJENJA</v>
      </c>
      <c r="D696" t="str">
        <f>LEFT(INDEX(Tabela_glavno[Dovoljen prevzem],MATCH(Tabela_kontrola_FAW_aktivne[[#This Row],[Klasifikacija]],Tabela_glavno[Klasifikacija],0)),2)</f>
        <v>NE</v>
      </c>
      <c r="E696" t="str">
        <f>INDEX(Tabela_glavno[Odstranjevanje],MATCH(Tabela_kontrola_FAW_aktivne[[#This Row],[Klasifikacija]],Tabela_glavno[Klasifikacija],0))</f>
        <v/>
      </c>
      <c r="F696" s="1" t="str">
        <f>_xlfn.TEXTJOIN(" - ",TRUE,INDEX(Tabela_glavno[Mešanica 19 02 04*],MATCH(Tabela_kontrola_FAW_aktivne[[#This Row],[Klasifikacija]],Tabela_glavno[Klasifikacija],0)),INDEX(Tabela_glavno[Izvoz 19 02 04*],MATCH(Tabela_kontrola_FAW_aktivne[[#This Row],[Klasifikacija]],Tabela_glavno[Klasifikacija],0)))</f>
        <v>NE</v>
      </c>
      <c r="G696" s="1" t="str">
        <f>INDEX(Tabela_glavno[Mešanica 19 02 08*],MATCH(Tabela_kontrola_FAW_aktivne[[#This Row],[Klasifikacija]],Tabela_glavno[Klasifikacija],0))</f>
        <v>NE</v>
      </c>
      <c r="H696" s="1" t="str">
        <f>IFERROR(INDEX(Tabela_FAW_aktivne[Klasifikacija],MATCH(Tabela_kontrola_FAW_aktivne[[#This Row],[Klasifikacija]],Tabela_FAW_aktivne[Klasifikacija],0)),"NE")</f>
        <v>NE</v>
      </c>
    </row>
    <row r="697" spans="1:8" hidden="1" x14ac:dyDescent="0.25">
      <c r="A697" t="s">
        <v>1384</v>
      </c>
      <c r="B697" t="str">
        <f>INDEX(Tabela_seznam_klasifikacij[Naziv odpadka],MATCH(Tabela_kontrola_FAW_aktivne[[#This Row],[Klasifikacija]],Tabela_seznam_klasifikacij[Klasifikacijska številka],0))</f>
        <v>Odpadki, ki z vidika preventive pred infekcijo zahtevajo posebno ravnanje pri zbiranju in odstranjevanju</v>
      </c>
      <c r="C697" t="str">
        <f>IFERROR(INDEX(Tabela_FAW[NAZIV2],MATCH(Tabela_kontrola_FAW_aktivne[[#This Row],[Klasifikacija]],Tabela_FAW[Klasifikacija],0)),"NE")</f>
        <v>NE</v>
      </c>
      <c r="D697" t="str">
        <f>LEFT(INDEX(Tabela_glavno[Dovoljen prevzem],MATCH(Tabela_kontrola_FAW_aktivne[[#This Row],[Klasifikacija]],Tabela_glavno[Klasifikacija],0)),2)</f>
        <v>NE</v>
      </c>
      <c r="E697" t="str">
        <f>INDEX(Tabela_glavno[Odstranjevanje],MATCH(Tabela_kontrola_FAW_aktivne[[#This Row],[Klasifikacija]],Tabela_glavno[Klasifikacija],0))</f>
        <v/>
      </c>
      <c r="F697" s="1" t="str">
        <f>_xlfn.TEXTJOIN(" - ",TRUE,INDEX(Tabela_glavno[Mešanica 19 02 04*],MATCH(Tabela_kontrola_FAW_aktivne[[#This Row],[Klasifikacija]],Tabela_glavno[Klasifikacija],0)),INDEX(Tabela_glavno[Izvoz 19 02 04*],MATCH(Tabela_kontrola_FAW_aktivne[[#This Row],[Klasifikacija]],Tabela_glavno[Klasifikacija],0)))</f>
        <v>NE</v>
      </c>
      <c r="G697" s="1" t="str">
        <f>INDEX(Tabela_glavno[Mešanica 19 02 08*],MATCH(Tabela_kontrola_FAW_aktivne[[#This Row],[Klasifikacija]],Tabela_glavno[Klasifikacija],0))</f>
        <v>NE</v>
      </c>
      <c r="H697" s="1" t="str">
        <f>IFERROR(INDEX(Tabela_FAW_aktivne[Klasifikacija],MATCH(Tabela_kontrola_FAW_aktivne[[#This Row],[Klasifikacija]],Tabela_FAW_aktivne[Klasifikacija],0)),"NE")</f>
        <v>NE</v>
      </c>
    </row>
    <row r="698" spans="1:8" hidden="1" x14ac:dyDescent="0.25">
      <c r="A698" t="s">
        <v>1385</v>
      </c>
      <c r="B698" t="str">
        <f>INDEX(Tabela_seznam_klasifikacij[Naziv odpadka],MATCH(Tabela_kontrola_FAW_aktivne[[#This Row],[Klasifikacija]],Tabela_seznam_klasifikacij[Klasifikacijska številka],0))</f>
        <v>Odpadki, ki z vidika preventive pred infekcijo ne zahtevajo posebnega ravnanja pri zbiranju in odstranjevanju</v>
      </c>
      <c r="C698" t="str">
        <f>IFERROR(INDEX(Tabela_FAW[NAZIV2],MATCH(Tabela_kontrola_FAW_aktivne[[#This Row],[Klasifikacija]],Tabela_FAW[Klasifikacija],0)),"NE")</f>
        <v>NE</v>
      </c>
      <c r="D698" t="str">
        <f>LEFT(INDEX(Tabela_glavno[Dovoljen prevzem],MATCH(Tabela_kontrola_FAW_aktivne[[#This Row],[Klasifikacija]],Tabela_glavno[Klasifikacija],0)),2)</f>
        <v>NE</v>
      </c>
      <c r="E698" t="str">
        <f>INDEX(Tabela_glavno[Odstranjevanje],MATCH(Tabela_kontrola_FAW_aktivne[[#This Row],[Klasifikacija]],Tabela_glavno[Klasifikacija],0))</f>
        <v/>
      </c>
      <c r="F698" s="1" t="str">
        <f>_xlfn.TEXTJOIN(" - ",TRUE,INDEX(Tabela_glavno[Mešanica 19 02 04*],MATCH(Tabela_kontrola_FAW_aktivne[[#This Row],[Klasifikacija]],Tabela_glavno[Klasifikacija],0)),INDEX(Tabela_glavno[Izvoz 19 02 04*],MATCH(Tabela_kontrola_FAW_aktivne[[#This Row],[Klasifikacija]],Tabela_glavno[Klasifikacija],0)))</f>
        <v>NE</v>
      </c>
      <c r="G698" s="1" t="str">
        <f>INDEX(Tabela_glavno[Mešanica 19 02 08*],MATCH(Tabela_kontrola_FAW_aktivne[[#This Row],[Klasifikacija]],Tabela_glavno[Klasifikacija],0))</f>
        <v>NE</v>
      </c>
      <c r="H698" s="1" t="str">
        <f>IFERROR(INDEX(Tabela_FAW_aktivne[Klasifikacija],MATCH(Tabela_kontrola_FAW_aktivne[[#This Row],[Klasifikacija]],Tabela_FAW_aktivne[Klasifikacija],0)),"NE")</f>
        <v>NE</v>
      </c>
    </row>
    <row r="699" spans="1:8" hidden="1" x14ac:dyDescent="0.25">
      <c r="A699" t="s">
        <v>1386</v>
      </c>
      <c r="B699" t="str">
        <f>INDEX(Tabela_seznam_klasifikacij[Naziv odpadka],MATCH(Tabela_kontrola_FAW_aktivne[[#This Row],[Klasifikacija]],Tabela_seznam_klasifikacij[Klasifikacijska številka],0))</f>
        <v>Kemikalije, ki so sestavljene iz nevarnih snovi ali jih vsebujejo</v>
      </c>
      <c r="C699" t="str">
        <f>IFERROR(INDEX(Tabela_FAW[NAZIV2],MATCH(Tabela_kontrola_FAW_aktivne[[#This Row],[Klasifikacija]],Tabela_FAW[Klasifikacija],0)),"NE")</f>
        <v>NE</v>
      </c>
      <c r="D699" t="str">
        <f>LEFT(INDEX(Tabela_glavno[Dovoljen prevzem],MATCH(Tabela_kontrola_FAW_aktivne[[#This Row],[Klasifikacija]],Tabela_glavno[Klasifikacija],0)),2)</f>
        <v>DA</v>
      </c>
      <c r="E699" t="str">
        <f>INDEX(Tabela_glavno[Odstranjevanje],MATCH(Tabela_kontrola_FAW_aktivne[[#This Row],[Klasifikacija]],Tabela_glavno[Klasifikacija],0))</f>
        <v/>
      </c>
      <c r="F699" s="1" t="str">
        <f>_xlfn.TEXTJOIN(" - ",TRUE,INDEX(Tabela_glavno[Mešanica 19 02 04*],MATCH(Tabela_kontrola_FAW_aktivne[[#This Row],[Klasifikacija]],Tabela_glavno[Klasifikacija],0)),INDEX(Tabela_glavno[Izvoz 19 02 04*],MATCH(Tabela_kontrola_FAW_aktivne[[#This Row],[Klasifikacija]],Tabela_glavno[Klasifikacija],0)))</f>
        <v>NE</v>
      </c>
      <c r="G699" s="1" t="str">
        <f>INDEX(Tabela_glavno[Mešanica 19 02 08*],MATCH(Tabela_kontrola_FAW_aktivne[[#This Row],[Klasifikacija]],Tabela_glavno[Klasifikacija],0))</f>
        <v>NE</v>
      </c>
      <c r="H699" s="1" t="str">
        <f>IFERROR(INDEX(Tabela_FAW_aktivne[Klasifikacija],MATCH(Tabela_kontrola_FAW_aktivne[[#This Row],[Klasifikacija]],Tabela_FAW_aktivne[Klasifikacija],0)),"NE")</f>
        <v>NE</v>
      </c>
    </row>
    <row r="700" spans="1:8" hidden="1" x14ac:dyDescent="0.25">
      <c r="A700" t="s">
        <v>1387</v>
      </c>
      <c r="B700" t="str">
        <f>INDEX(Tabela_seznam_klasifikacij[Naziv odpadka],MATCH(Tabela_kontrola_FAW_aktivne[[#This Row],[Klasifikacija]],Tabela_seznam_klasifikacij[Klasifikacijska številka],0))</f>
        <v>Kemikalije, ki niso navedene pod 18 02 05</v>
      </c>
      <c r="C700" t="str">
        <f>IFERROR(INDEX(Tabela_FAW[NAZIV2],MATCH(Tabela_kontrola_FAW_aktivne[[#This Row],[Klasifikacija]],Tabela_FAW[Klasifikacija],0)),"NE")</f>
        <v>NE</v>
      </c>
      <c r="D700" t="str">
        <f>LEFT(INDEX(Tabela_glavno[Dovoljen prevzem],MATCH(Tabela_kontrola_FAW_aktivne[[#This Row],[Klasifikacija]],Tabela_glavno[Klasifikacija],0)),2)</f>
        <v>DA</v>
      </c>
      <c r="E700" t="str">
        <f>INDEX(Tabela_glavno[Odstranjevanje],MATCH(Tabela_kontrola_FAW_aktivne[[#This Row],[Klasifikacija]],Tabela_glavno[Klasifikacija],0))</f>
        <v/>
      </c>
      <c r="F700" s="1" t="str">
        <f>_xlfn.TEXTJOIN(" - ",TRUE,INDEX(Tabela_glavno[Mešanica 19 02 04*],MATCH(Tabela_kontrola_FAW_aktivne[[#This Row],[Klasifikacija]],Tabela_glavno[Klasifikacija],0)),INDEX(Tabela_glavno[Izvoz 19 02 04*],MATCH(Tabela_kontrola_FAW_aktivne[[#This Row],[Klasifikacija]],Tabela_glavno[Klasifikacija],0)))</f>
        <v>NE</v>
      </c>
      <c r="G700" s="1" t="str">
        <f>INDEX(Tabela_glavno[Mešanica 19 02 08*],MATCH(Tabela_kontrola_FAW_aktivne[[#This Row],[Klasifikacija]],Tabela_glavno[Klasifikacija],0))</f>
        <v>NE</v>
      </c>
      <c r="H700" s="1" t="str">
        <f>IFERROR(INDEX(Tabela_FAW_aktivne[Klasifikacija],MATCH(Tabela_kontrola_FAW_aktivne[[#This Row],[Klasifikacija]],Tabela_FAW_aktivne[Klasifikacija],0)),"NE")</f>
        <v>NE</v>
      </c>
    </row>
    <row r="701" spans="1:8" hidden="1" x14ac:dyDescent="0.25">
      <c r="A701" t="s">
        <v>1388</v>
      </c>
      <c r="B701" t="str">
        <f>INDEX(Tabela_seznam_klasifikacij[Naziv odpadka],MATCH(Tabela_kontrola_FAW_aktivne[[#This Row],[Klasifikacija]],Tabela_seznam_klasifikacij[Klasifikacijska številka],0))</f>
        <v>Citotoksična in citostatična zdravila</v>
      </c>
      <c r="C701" t="str">
        <f>IFERROR(INDEX(Tabela_FAW[NAZIV2],MATCH(Tabela_kontrola_FAW_aktivne[[#This Row],[Klasifikacija]],Tabela_FAW[Klasifikacija],0)),"NE")</f>
        <v>NE</v>
      </c>
      <c r="D701" t="str">
        <f>LEFT(INDEX(Tabela_glavno[Dovoljen prevzem],MATCH(Tabela_kontrola_FAW_aktivne[[#This Row],[Klasifikacija]],Tabela_glavno[Klasifikacija],0)),2)</f>
        <v>NE</v>
      </c>
      <c r="E701" t="str">
        <f>INDEX(Tabela_glavno[Odstranjevanje],MATCH(Tabela_kontrola_FAW_aktivne[[#This Row],[Klasifikacija]],Tabela_glavno[Klasifikacija],0))</f>
        <v/>
      </c>
      <c r="F701" s="1" t="str">
        <f>_xlfn.TEXTJOIN(" - ",TRUE,INDEX(Tabela_glavno[Mešanica 19 02 04*],MATCH(Tabela_kontrola_FAW_aktivne[[#This Row],[Klasifikacija]],Tabela_glavno[Klasifikacija],0)),INDEX(Tabela_glavno[Izvoz 19 02 04*],MATCH(Tabela_kontrola_FAW_aktivne[[#This Row],[Klasifikacija]],Tabela_glavno[Klasifikacija],0)))</f>
        <v>NE</v>
      </c>
      <c r="G701" s="1" t="str">
        <f>INDEX(Tabela_glavno[Mešanica 19 02 08*],MATCH(Tabela_kontrola_FAW_aktivne[[#This Row],[Klasifikacija]],Tabela_glavno[Klasifikacija],0))</f>
        <v>NE</v>
      </c>
      <c r="H701" s="1" t="str">
        <f>IFERROR(INDEX(Tabela_FAW_aktivne[Klasifikacija],MATCH(Tabela_kontrola_FAW_aktivne[[#This Row],[Klasifikacija]],Tabela_FAW_aktivne[Klasifikacija],0)),"NE")</f>
        <v>NE</v>
      </c>
    </row>
    <row r="702" spans="1:8" hidden="1" x14ac:dyDescent="0.25">
      <c r="A702" t="s">
        <v>1389</v>
      </c>
      <c r="B702" t="str">
        <f>INDEX(Tabela_seznam_klasifikacij[Naziv odpadka],MATCH(Tabela_kontrola_FAW_aktivne[[#This Row],[Klasifikacija]],Tabela_seznam_klasifikacij[Klasifikacijska številka],0))</f>
        <v>Zdravila, ki niso navedena pod 18 02 07</v>
      </c>
      <c r="C702" t="str">
        <f>IFERROR(INDEX(Tabela_FAW[NAZIV2],MATCH(Tabela_kontrola_FAW_aktivne[[#This Row],[Klasifikacija]],Tabela_FAW[Klasifikacija],0)),"NE")</f>
        <v>NIMAMO DOVOLJENJA</v>
      </c>
      <c r="D702" t="str">
        <f>LEFT(INDEX(Tabela_glavno[Dovoljen prevzem],MATCH(Tabela_kontrola_FAW_aktivne[[#This Row],[Klasifikacija]],Tabela_glavno[Klasifikacija],0)),2)</f>
        <v>NE</v>
      </c>
      <c r="E702" t="str">
        <f>INDEX(Tabela_glavno[Odstranjevanje],MATCH(Tabela_kontrola_FAW_aktivne[[#This Row],[Klasifikacija]],Tabela_glavno[Klasifikacija],0))</f>
        <v/>
      </c>
      <c r="F702" s="1" t="str">
        <f>_xlfn.TEXTJOIN(" - ",TRUE,INDEX(Tabela_glavno[Mešanica 19 02 04*],MATCH(Tabela_kontrola_FAW_aktivne[[#This Row],[Klasifikacija]],Tabela_glavno[Klasifikacija],0)),INDEX(Tabela_glavno[Izvoz 19 02 04*],MATCH(Tabela_kontrola_FAW_aktivne[[#This Row],[Klasifikacija]],Tabela_glavno[Klasifikacija],0)))</f>
        <v>NE</v>
      </c>
      <c r="G702" s="1" t="str">
        <f>INDEX(Tabela_glavno[Mešanica 19 02 08*],MATCH(Tabela_kontrola_FAW_aktivne[[#This Row],[Klasifikacija]],Tabela_glavno[Klasifikacija],0))</f>
        <v>NE</v>
      </c>
      <c r="H702" s="1" t="str">
        <f>IFERROR(INDEX(Tabela_FAW_aktivne[Klasifikacija],MATCH(Tabela_kontrola_FAW_aktivne[[#This Row],[Klasifikacija]],Tabela_FAW_aktivne[Klasifikacija],0)),"NE")</f>
        <v>NE</v>
      </c>
    </row>
    <row r="703" spans="1:8" hidden="1" x14ac:dyDescent="0.25">
      <c r="A703" t="s">
        <v>1390</v>
      </c>
      <c r="B703" t="str">
        <f>INDEX(Tabela_seznam_klasifikacij[Naziv odpadka],MATCH(Tabela_kontrola_FAW_aktivne[[#This Row],[Klasifikacija]],Tabela_seznam_klasifikacij[Klasifikacijska številka],0))</f>
        <v>Železo, izločeno iz ogorkov</v>
      </c>
      <c r="C703" t="str">
        <f>IFERROR(INDEX(Tabela_FAW[NAZIV2],MATCH(Tabela_kontrola_FAW_aktivne[[#This Row],[Klasifikacija]],Tabela_FAW[Klasifikacija],0)),"NE")</f>
        <v>NE</v>
      </c>
      <c r="D703" t="str">
        <f>LEFT(INDEX(Tabela_glavno[Dovoljen prevzem],MATCH(Tabela_kontrola_FAW_aktivne[[#This Row],[Klasifikacija]],Tabela_glavno[Klasifikacija],0)),2)</f>
        <v>DA</v>
      </c>
      <c r="E703" t="str">
        <f>INDEX(Tabela_glavno[Odstranjevanje],MATCH(Tabela_kontrola_FAW_aktivne[[#This Row],[Klasifikacija]],Tabela_glavno[Klasifikacija],0))</f>
        <v/>
      </c>
      <c r="F703" s="1" t="str">
        <f>_xlfn.TEXTJOIN(" - ",TRUE,INDEX(Tabela_glavno[Mešanica 19 02 04*],MATCH(Tabela_kontrola_FAW_aktivne[[#This Row],[Klasifikacija]],Tabela_glavno[Klasifikacija],0)),INDEX(Tabela_glavno[Izvoz 19 02 04*],MATCH(Tabela_kontrola_FAW_aktivne[[#This Row],[Klasifikacija]],Tabela_glavno[Klasifikacija],0)))</f>
        <v>NE</v>
      </c>
      <c r="G703" s="1" t="str">
        <f>INDEX(Tabela_glavno[Mešanica 19 02 08*],MATCH(Tabela_kontrola_FAW_aktivne[[#This Row],[Klasifikacija]],Tabela_glavno[Klasifikacija],0))</f>
        <v>NE</v>
      </c>
      <c r="H703" s="1" t="str">
        <f>IFERROR(INDEX(Tabela_FAW_aktivne[Klasifikacija],MATCH(Tabela_kontrola_FAW_aktivne[[#This Row],[Klasifikacija]],Tabela_FAW_aktivne[Klasifikacija],0)),"NE")</f>
        <v>NE</v>
      </c>
    </row>
    <row r="704" spans="1:8" hidden="1" x14ac:dyDescent="0.25">
      <c r="A704" t="s">
        <v>1391</v>
      </c>
      <c r="B704" t="str">
        <f>INDEX(Tabela_seznam_klasifikacij[Naziv odpadka],MATCH(Tabela_kontrola_FAW_aktivne[[#This Row],[Klasifikacija]],Tabela_seznam_klasifikacij[Klasifikacijska številka],0))</f>
        <v>Filtrna pogača iz čiščenja odpadnih plinov</v>
      </c>
      <c r="C704" t="str">
        <f>IFERROR(INDEX(Tabela_FAW[NAZIV2],MATCH(Tabela_kontrola_FAW_aktivne[[#This Row],[Klasifikacija]],Tabela_FAW[Klasifikacija],0)),"NE")</f>
        <v>NE</v>
      </c>
      <c r="D704" t="str">
        <f>LEFT(INDEX(Tabela_glavno[Dovoljen prevzem],MATCH(Tabela_kontrola_FAW_aktivne[[#This Row],[Klasifikacija]],Tabela_glavno[Klasifikacija],0)),2)</f>
        <v>DA</v>
      </c>
      <c r="E704" t="str">
        <f>INDEX(Tabela_glavno[Odstranjevanje],MATCH(Tabela_kontrola_FAW_aktivne[[#This Row],[Klasifikacija]],Tabela_glavno[Klasifikacija],0))</f>
        <v/>
      </c>
      <c r="F704" s="1" t="str">
        <f>_xlfn.TEXTJOIN(" - ",TRUE,INDEX(Tabela_glavno[Mešanica 19 02 04*],MATCH(Tabela_kontrola_FAW_aktivne[[#This Row],[Klasifikacija]],Tabela_glavno[Klasifikacija],0)),INDEX(Tabela_glavno[Izvoz 19 02 04*],MATCH(Tabela_kontrola_FAW_aktivne[[#This Row],[Klasifikacija]],Tabela_glavno[Klasifikacija],0)))</f>
        <v>NE</v>
      </c>
      <c r="G704" s="1" t="str">
        <f>INDEX(Tabela_glavno[Mešanica 19 02 08*],MATCH(Tabela_kontrola_FAW_aktivne[[#This Row],[Klasifikacija]],Tabela_glavno[Klasifikacija],0))</f>
        <v>NE</v>
      </c>
      <c r="H704" s="1" t="str">
        <f>IFERROR(INDEX(Tabela_FAW_aktivne[Klasifikacija],MATCH(Tabela_kontrola_FAW_aktivne[[#This Row],[Klasifikacija]],Tabela_FAW_aktivne[Klasifikacija],0)),"NE")</f>
        <v>NE</v>
      </c>
    </row>
    <row r="705" spans="1:8" hidden="1" x14ac:dyDescent="0.25">
      <c r="A705" t="s">
        <v>1392</v>
      </c>
      <c r="B705" t="str">
        <f>INDEX(Tabela_seznam_klasifikacij[Naziv odpadka],MATCH(Tabela_kontrola_FAW_aktivne[[#This Row],[Klasifikacija]],Tabela_seznam_klasifikacij[Klasifikacijska številka],0))</f>
        <v>Tekoči odpadki iz čiščenja odpadnih plinov in drugi tekoči odpadki na vodni osnovi</v>
      </c>
      <c r="C705" t="str">
        <f>IFERROR(INDEX(Tabela_FAW[NAZIV2],MATCH(Tabela_kontrola_FAW_aktivne[[#This Row],[Klasifikacija]],Tabela_FAW[Klasifikacija],0)),"NE")</f>
        <v>NI ADR</v>
      </c>
      <c r="D705" t="str">
        <f>LEFT(INDEX(Tabela_glavno[Dovoljen prevzem],MATCH(Tabela_kontrola_FAW_aktivne[[#This Row],[Klasifikacija]],Tabela_glavno[Klasifikacija],0)),2)</f>
        <v>DA</v>
      </c>
      <c r="E705" t="str">
        <f>INDEX(Tabela_glavno[Odstranjevanje],MATCH(Tabela_kontrola_FAW_aktivne[[#This Row],[Klasifikacija]],Tabela_glavno[Klasifikacija],0))</f>
        <v/>
      </c>
      <c r="F705" s="1" t="str">
        <f>_xlfn.TEXTJOIN(" - ",TRUE,INDEX(Tabela_glavno[Mešanica 19 02 04*],MATCH(Tabela_kontrola_FAW_aktivne[[#This Row],[Klasifikacija]],Tabela_glavno[Klasifikacija],0)),INDEX(Tabela_glavno[Izvoz 19 02 04*],MATCH(Tabela_kontrola_FAW_aktivne[[#This Row],[Klasifikacija]],Tabela_glavno[Klasifikacija],0)))</f>
        <v>NE</v>
      </c>
      <c r="G705" s="1" t="str">
        <f>INDEX(Tabela_glavno[Mešanica 19 02 08*],MATCH(Tabela_kontrola_FAW_aktivne[[#This Row],[Klasifikacija]],Tabela_glavno[Klasifikacija],0))</f>
        <v>NE</v>
      </c>
      <c r="H705" s="1" t="str">
        <f>IFERROR(INDEX(Tabela_FAW_aktivne[Klasifikacija],MATCH(Tabela_kontrola_FAW_aktivne[[#This Row],[Klasifikacija]],Tabela_FAW_aktivne[Klasifikacija],0)),"NE")</f>
        <v>NE</v>
      </c>
    </row>
    <row r="706" spans="1:8" hidden="1" x14ac:dyDescent="0.25">
      <c r="A706" t="s">
        <v>1393</v>
      </c>
      <c r="B706" t="str">
        <f>INDEX(Tabela_seznam_klasifikacij[Naziv odpadka],MATCH(Tabela_kontrola_FAW_aktivne[[#This Row],[Klasifikacija]],Tabela_seznam_klasifikacij[Klasifikacijska številka],0))</f>
        <v>Trdni odpadki iz čiščenja odpadnih plinov</v>
      </c>
      <c r="C706" t="str">
        <f>IFERROR(INDEX(Tabela_FAW[NAZIV2],MATCH(Tabela_kontrola_FAW_aktivne[[#This Row],[Klasifikacija]],Tabela_FAW[Klasifikacija],0)),"NE")</f>
        <v>NE</v>
      </c>
      <c r="D706" t="str">
        <f>LEFT(INDEX(Tabela_glavno[Dovoljen prevzem],MATCH(Tabela_kontrola_FAW_aktivne[[#This Row],[Klasifikacija]],Tabela_glavno[Klasifikacija],0)),2)</f>
        <v>DA</v>
      </c>
      <c r="E706" t="str">
        <f>INDEX(Tabela_glavno[Odstranjevanje],MATCH(Tabela_kontrola_FAW_aktivne[[#This Row],[Klasifikacija]],Tabela_glavno[Klasifikacija],0))</f>
        <v/>
      </c>
      <c r="F706" s="1" t="str">
        <f>_xlfn.TEXTJOIN(" - ",TRUE,INDEX(Tabela_glavno[Mešanica 19 02 04*],MATCH(Tabela_kontrola_FAW_aktivne[[#This Row],[Klasifikacija]],Tabela_glavno[Klasifikacija],0)),INDEX(Tabela_glavno[Izvoz 19 02 04*],MATCH(Tabela_kontrola_FAW_aktivne[[#This Row],[Klasifikacija]],Tabela_glavno[Klasifikacija],0)))</f>
        <v>NE</v>
      </c>
      <c r="G706" s="1" t="str">
        <f>INDEX(Tabela_glavno[Mešanica 19 02 08*],MATCH(Tabela_kontrola_FAW_aktivne[[#This Row],[Klasifikacija]],Tabela_glavno[Klasifikacija],0))</f>
        <v>NE</v>
      </c>
      <c r="H706" s="1" t="str">
        <f>IFERROR(INDEX(Tabela_FAW_aktivne[Klasifikacija],MATCH(Tabela_kontrola_FAW_aktivne[[#This Row],[Klasifikacija]],Tabela_FAW_aktivne[Klasifikacija],0)),"NE")</f>
        <v>NE</v>
      </c>
    </row>
    <row r="707" spans="1:8" hidden="1" x14ac:dyDescent="0.25">
      <c r="A707" t="s">
        <v>1394</v>
      </c>
      <c r="B707" t="str">
        <f>INDEX(Tabela_seznam_klasifikacij[Naziv odpadka],MATCH(Tabela_kontrola_FAW_aktivne[[#This Row],[Klasifikacija]],Tabela_seznam_klasifikacij[Klasifikacijska številka],0))</f>
        <v>Izrabljeno aktivno oglje iz čiščenja dimnih plinov</v>
      </c>
      <c r="C707" t="str">
        <f>IFERROR(INDEX(Tabela_FAW[NAZIV2],MATCH(Tabela_kontrola_FAW_aktivne[[#This Row],[Klasifikacija]],Tabela_FAW[Klasifikacija],0)),"NE")</f>
        <v>NE</v>
      </c>
      <c r="D707" t="str">
        <f>LEFT(INDEX(Tabela_glavno[Dovoljen prevzem],MATCH(Tabela_kontrola_FAW_aktivne[[#This Row],[Klasifikacija]],Tabela_glavno[Klasifikacija],0)),2)</f>
        <v>DA</v>
      </c>
      <c r="E707" t="str">
        <f>INDEX(Tabela_glavno[Odstranjevanje],MATCH(Tabela_kontrola_FAW_aktivne[[#This Row],[Klasifikacija]],Tabela_glavno[Klasifikacija],0))</f>
        <v/>
      </c>
      <c r="F707" s="1" t="str">
        <f>_xlfn.TEXTJOIN(" - ",TRUE,INDEX(Tabela_glavno[Mešanica 19 02 04*],MATCH(Tabela_kontrola_FAW_aktivne[[#This Row],[Klasifikacija]],Tabela_glavno[Klasifikacija],0)),INDEX(Tabela_glavno[Izvoz 19 02 04*],MATCH(Tabela_kontrola_FAW_aktivne[[#This Row],[Klasifikacija]],Tabela_glavno[Klasifikacija],0)))</f>
        <v>NE</v>
      </c>
      <c r="G707" s="1" t="str">
        <f>INDEX(Tabela_glavno[Mešanica 19 02 08*],MATCH(Tabela_kontrola_FAW_aktivne[[#This Row],[Klasifikacija]],Tabela_glavno[Klasifikacija],0))</f>
        <v>NE</v>
      </c>
      <c r="H707" s="1" t="str">
        <f>IFERROR(INDEX(Tabela_FAW_aktivne[Klasifikacija],MATCH(Tabela_kontrola_FAW_aktivne[[#This Row],[Klasifikacija]],Tabela_FAW_aktivne[Klasifikacija],0)),"NE")</f>
        <v>NE</v>
      </c>
    </row>
    <row r="708" spans="1:8" hidden="1" x14ac:dyDescent="0.25">
      <c r="A708" t="s">
        <v>1395</v>
      </c>
      <c r="B708" t="str">
        <f>INDEX(Tabela_seznam_klasifikacij[Naziv odpadka],MATCH(Tabela_kontrola_FAW_aktivne[[#This Row],[Klasifikacija]],Tabela_seznam_klasifikacij[Klasifikacijska številka],0))</f>
        <v>Ogorki in žlindra, ki vsebujejo nevarne snovi</v>
      </c>
      <c r="C708">
        <f>IFERROR(INDEX(Tabela_FAW[NAZIV2],MATCH(Tabela_kontrola_FAW_aktivne[[#This Row],[Klasifikacija]],Tabela_FAW[Klasifikacija],0)),"NE")</f>
        <v>0</v>
      </c>
      <c r="D708" t="str">
        <f>LEFT(INDEX(Tabela_glavno[Dovoljen prevzem],MATCH(Tabela_kontrola_FAW_aktivne[[#This Row],[Klasifikacija]],Tabela_glavno[Klasifikacija],0)),2)</f>
        <v>DA</v>
      </c>
      <c r="E708" t="str">
        <f>INDEX(Tabela_glavno[Odstranjevanje],MATCH(Tabela_kontrola_FAW_aktivne[[#This Row],[Klasifikacija]],Tabela_glavno[Klasifikacija],0))</f>
        <v/>
      </c>
      <c r="F708" s="1" t="str">
        <f>_xlfn.TEXTJOIN(" - ",TRUE,INDEX(Tabela_glavno[Mešanica 19 02 04*],MATCH(Tabela_kontrola_FAW_aktivne[[#This Row],[Klasifikacija]],Tabela_glavno[Klasifikacija],0)),INDEX(Tabela_glavno[Izvoz 19 02 04*],MATCH(Tabela_kontrola_FAW_aktivne[[#This Row],[Klasifikacija]],Tabela_glavno[Klasifikacija],0)))</f>
        <v>NE</v>
      </c>
      <c r="G708" s="1" t="str">
        <f>INDEX(Tabela_glavno[Mešanica 19 02 08*],MATCH(Tabela_kontrola_FAW_aktivne[[#This Row],[Klasifikacija]],Tabela_glavno[Klasifikacija],0))</f>
        <v>NE</v>
      </c>
      <c r="H708" s="1" t="str">
        <f>IFERROR(INDEX(Tabela_FAW_aktivne[Klasifikacija],MATCH(Tabela_kontrola_FAW_aktivne[[#This Row],[Klasifikacija]],Tabela_FAW_aktivne[Klasifikacija],0)),"NE")</f>
        <v>NE</v>
      </c>
    </row>
    <row r="709" spans="1:8" hidden="1" x14ac:dyDescent="0.25">
      <c r="A709" t="s">
        <v>1396</v>
      </c>
      <c r="B709" t="str">
        <f>INDEX(Tabela_seznam_klasifikacij[Naziv odpadka],MATCH(Tabela_kontrola_FAW_aktivne[[#This Row],[Klasifikacija]],Tabela_seznam_klasifikacij[Klasifikacijska številka],0))</f>
        <v>Ogorki in žlindra, ki niso navedeni pod 19 01 11</v>
      </c>
      <c r="C709" t="str">
        <f>IFERROR(INDEX(Tabela_FAW[NAZIV2],MATCH(Tabela_kontrola_FAW_aktivne[[#This Row],[Klasifikacija]],Tabela_FAW[Klasifikacija],0)),"NE")</f>
        <v>NE</v>
      </c>
      <c r="D709" t="str">
        <f>LEFT(INDEX(Tabela_glavno[Dovoljen prevzem],MATCH(Tabela_kontrola_FAW_aktivne[[#This Row],[Klasifikacija]],Tabela_glavno[Klasifikacija],0)),2)</f>
        <v>DA</v>
      </c>
      <c r="E709" t="str">
        <f>INDEX(Tabela_glavno[Odstranjevanje],MATCH(Tabela_kontrola_FAW_aktivne[[#This Row],[Klasifikacija]],Tabela_glavno[Klasifikacija],0))</f>
        <v/>
      </c>
      <c r="F709" s="1" t="str">
        <f>_xlfn.TEXTJOIN(" - ",TRUE,INDEX(Tabela_glavno[Mešanica 19 02 04*],MATCH(Tabela_kontrola_FAW_aktivne[[#This Row],[Klasifikacija]],Tabela_glavno[Klasifikacija],0)),INDEX(Tabela_glavno[Izvoz 19 02 04*],MATCH(Tabela_kontrola_FAW_aktivne[[#This Row],[Klasifikacija]],Tabela_glavno[Klasifikacija],0)))</f>
        <v>NE</v>
      </c>
      <c r="G709" s="1" t="str">
        <f>INDEX(Tabela_glavno[Mešanica 19 02 08*],MATCH(Tabela_kontrola_FAW_aktivne[[#This Row],[Klasifikacija]],Tabela_glavno[Klasifikacija],0))</f>
        <v>NE</v>
      </c>
      <c r="H709" s="1" t="str">
        <f>IFERROR(INDEX(Tabela_FAW_aktivne[Klasifikacija],MATCH(Tabela_kontrola_FAW_aktivne[[#This Row],[Klasifikacija]],Tabela_FAW_aktivne[Klasifikacija],0)),"NE")</f>
        <v>NE</v>
      </c>
    </row>
    <row r="710" spans="1:8" hidden="1" x14ac:dyDescent="0.25">
      <c r="A710" t="s">
        <v>1397</v>
      </c>
      <c r="B710" t="str">
        <f>INDEX(Tabela_seznam_klasifikacij[Naziv odpadka],MATCH(Tabela_kontrola_FAW_aktivne[[#This Row],[Klasifikacija]],Tabela_seznam_klasifikacij[Klasifikacijska številka],0))</f>
        <v>Pepel, ki vsebuje nevarne snovi</v>
      </c>
      <c r="C710" t="str">
        <f>IFERROR(INDEX(Tabela_FAW[NAZIV2],MATCH(Tabela_kontrola_FAW_aktivne[[#This Row],[Klasifikacija]],Tabela_FAW[Klasifikacija],0)),"NE")</f>
        <v>NE</v>
      </c>
      <c r="D710" t="str">
        <f>LEFT(INDEX(Tabela_glavno[Dovoljen prevzem],MATCH(Tabela_kontrola_FAW_aktivne[[#This Row],[Klasifikacija]],Tabela_glavno[Klasifikacija],0)),2)</f>
        <v>DA</v>
      </c>
      <c r="E710" t="str">
        <f>INDEX(Tabela_glavno[Odstranjevanje],MATCH(Tabela_kontrola_FAW_aktivne[[#This Row],[Klasifikacija]],Tabela_glavno[Klasifikacija],0))</f>
        <v/>
      </c>
      <c r="F710" s="1" t="str">
        <f>_xlfn.TEXTJOIN(" - ",TRUE,INDEX(Tabela_glavno[Mešanica 19 02 04*],MATCH(Tabela_kontrola_FAW_aktivne[[#This Row],[Klasifikacija]],Tabela_glavno[Klasifikacija],0)),INDEX(Tabela_glavno[Izvoz 19 02 04*],MATCH(Tabela_kontrola_FAW_aktivne[[#This Row],[Klasifikacija]],Tabela_glavno[Klasifikacija],0)))</f>
        <v>NE</v>
      </c>
      <c r="G710" s="1" t="str">
        <f>INDEX(Tabela_glavno[Mešanica 19 02 08*],MATCH(Tabela_kontrola_FAW_aktivne[[#This Row],[Klasifikacija]],Tabela_glavno[Klasifikacija],0))</f>
        <v>NE</v>
      </c>
      <c r="H710" s="1" t="str">
        <f>IFERROR(INDEX(Tabela_FAW_aktivne[Klasifikacija],MATCH(Tabela_kontrola_FAW_aktivne[[#This Row],[Klasifikacija]],Tabela_FAW_aktivne[Klasifikacija],0)),"NE")</f>
        <v>NE</v>
      </c>
    </row>
    <row r="711" spans="1:8" hidden="1" x14ac:dyDescent="0.25">
      <c r="A711" t="s">
        <v>1398</v>
      </c>
      <c r="B711" t="str">
        <f>INDEX(Tabela_seznam_klasifikacij[Naziv odpadka],MATCH(Tabela_kontrola_FAW_aktivne[[#This Row],[Klasifikacija]],Tabela_seznam_klasifikacij[Klasifikacijska številka],0))</f>
        <v>Pepel, ki ni naveden pod 19 01 13</v>
      </c>
      <c r="C711" t="str">
        <f>IFERROR(INDEX(Tabela_FAW[NAZIV2],MATCH(Tabela_kontrola_FAW_aktivne[[#This Row],[Klasifikacija]],Tabela_FAW[Klasifikacija],0)),"NE")</f>
        <v>NI ADR / Cep</v>
      </c>
      <c r="D711" t="str">
        <f>LEFT(INDEX(Tabela_glavno[Dovoljen prevzem],MATCH(Tabela_kontrola_FAW_aktivne[[#This Row],[Klasifikacija]],Tabela_glavno[Klasifikacija],0)),2)</f>
        <v>DA</v>
      </c>
      <c r="E711" t="str">
        <f>INDEX(Tabela_glavno[Odstranjevanje],MATCH(Tabela_kontrola_FAW_aktivne[[#This Row],[Klasifikacija]],Tabela_glavno[Klasifikacija],0))</f>
        <v/>
      </c>
      <c r="F711" s="1" t="str">
        <f>_xlfn.TEXTJOIN(" - ",TRUE,INDEX(Tabela_glavno[Mešanica 19 02 04*],MATCH(Tabela_kontrola_FAW_aktivne[[#This Row],[Klasifikacija]],Tabela_glavno[Klasifikacija],0)),INDEX(Tabela_glavno[Izvoz 19 02 04*],MATCH(Tabela_kontrola_FAW_aktivne[[#This Row],[Klasifikacija]],Tabela_glavno[Klasifikacija],0)))</f>
        <v>NE</v>
      </c>
      <c r="G711" s="1" t="str">
        <f>INDEX(Tabela_glavno[Mešanica 19 02 08*],MATCH(Tabela_kontrola_FAW_aktivne[[#This Row],[Klasifikacija]],Tabela_glavno[Klasifikacija],0))</f>
        <v>NE</v>
      </c>
      <c r="H711" s="1" t="str">
        <f>IFERROR(INDEX(Tabela_FAW_aktivne[Klasifikacija],MATCH(Tabela_kontrola_FAW_aktivne[[#This Row],[Klasifikacija]],Tabela_FAW_aktivne[Klasifikacija],0)),"NE")</f>
        <v>NE</v>
      </c>
    </row>
    <row r="712" spans="1:8" hidden="1" x14ac:dyDescent="0.25">
      <c r="A712" t="s">
        <v>1399</v>
      </c>
      <c r="B712" t="str">
        <f>INDEX(Tabela_seznam_klasifikacij[Naziv odpadka],MATCH(Tabela_kontrola_FAW_aktivne[[#This Row],[Klasifikacija]],Tabela_seznam_klasifikacij[Klasifikacijska številka],0))</f>
        <v>Kotlovski prah, ki vsebuje nevarne snovi</v>
      </c>
      <c r="C712" t="str">
        <f>IFERROR(INDEX(Tabela_FAW[NAZIV2],MATCH(Tabela_kontrola_FAW_aktivne[[#This Row],[Klasifikacija]],Tabela_FAW[Klasifikacija],0)),"NE")</f>
        <v>NE</v>
      </c>
      <c r="D712" t="str">
        <f>LEFT(INDEX(Tabela_glavno[Dovoljen prevzem],MATCH(Tabela_kontrola_FAW_aktivne[[#This Row],[Klasifikacija]],Tabela_glavno[Klasifikacija],0)),2)</f>
        <v>DA</v>
      </c>
      <c r="E712" t="str">
        <f>INDEX(Tabela_glavno[Odstranjevanje],MATCH(Tabela_kontrola_FAW_aktivne[[#This Row],[Klasifikacija]],Tabela_glavno[Klasifikacija],0))</f>
        <v/>
      </c>
      <c r="F712" s="1" t="str">
        <f>_xlfn.TEXTJOIN(" - ",TRUE,INDEX(Tabela_glavno[Mešanica 19 02 04*],MATCH(Tabela_kontrola_FAW_aktivne[[#This Row],[Klasifikacija]],Tabela_glavno[Klasifikacija],0)),INDEX(Tabela_glavno[Izvoz 19 02 04*],MATCH(Tabela_kontrola_FAW_aktivne[[#This Row],[Klasifikacija]],Tabela_glavno[Klasifikacija],0)))</f>
        <v>NE</v>
      </c>
      <c r="G712" s="1" t="str">
        <f>INDEX(Tabela_glavno[Mešanica 19 02 08*],MATCH(Tabela_kontrola_FAW_aktivne[[#This Row],[Klasifikacija]],Tabela_glavno[Klasifikacija],0))</f>
        <v>NE</v>
      </c>
      <c r="H712" s="1" t="str">
        <f>IFERROR(INDEX(Tabela_FAW_aktivne[Klasifikacija],MATCH(Tabela_kontrola_FAW_aktivne[[#This Row],[Klasifikacija]],Tabela_FAW_aktivne[Klasifikacija],0)),"NE")</f>
        <v>NE</v>
      </c>
    </row>
    <row r="713" spans="1:8" hidden="1" x14ac:dyDescent="0.25">
      <c r="A713" t="s">
        <v>1400</v>
      </c>
      <c r="B713" t="str">
        <f>INDEX(Tabela_seznam_klasifikacij[Naziv odpadka],MATCH(Tabela_kontrola_FAW_aktivne[[#This Row],[Klasifikacija]],Tabela_seznam_klasifikacij[Klasifikacijska številka],0))</f>
        <v>Kotlovski prah, ki ni naveden pod 19 01 15</v>
      </c>
      <c r="C713" t="str">
        <f>IFERROR(INDEX(Tabela_FAW[NAZIV2],MATCH(Tabela_kontrola_FAW_aktivne[[#This Row],[Klasifikacija]],Tabela_FAW[Klasifikacija],0)),"NE")</f>
        <v>NE</v>
      </c>
      <c r="D713" t="str">
        <f>LEFT(INDEX(Tabela_glavno[Dovoljen prevzem],MATCH(Tabela_kontrola_FAW_aktivne[[#This Row],[Klasifikacija]],Tabela_glavno[Klasifikacija],0)),2)</f>
        <v>DA</v>
      </c>
      <c r="E713" t="str">
        <f>INDEX(Tabela_glavno[Odstranjevanje],MATCH(Tabela_kontrola_FAW_aktivne[[#This Row],[Klasifikacija]],Tabela_glavno[Klasifikacija],0))</f>
        <v/>
      </c>
      <c r="F713" s="1" t="str">
        <f>_xlfn.TEXTJOIN(" - ",TRUE,INDEX(Tabela_glavno[Mešanica 19 02 04*],MATCH(Tabela_kontrola_FAW_aktivne[[#This Row],[Klasifikacija]],Tabela_glavno[Klasifikacija],0)),INDEX(Tabela_glavno[Izvoz 19 02 04*],MATCH(Tabela_kontrola_FAW_aktivne[[#This Row],[Klasifikacija]],Tabela_glavno[Klasifikacija],0)))</f>
        <v>NE</v>
      </c>
      <c r="G713" s="1" t="str">
        <f>INDEX(Tabela_glavno[Mešanica 19 02 08*],MATCH(Tabela_kontrola_FAW_aktivne[[#This Row],[Klasifikacija]],Tabela_glavno[Klasifikacija],0))</f>
        <v>NE</v>
      </c>
      <c r="H713" s="1" t="str">
        <f>IFERROR(INDEX(Tabela_FAW_aktivne[Klasifikacija],MATCH(Tabela_kontrola_FAW_aktivne[[#This Row],[Klasifikacija]],Tabela_FAW_aktivne[Klasifikacija],0)),"NE")</f>
        <v>NE</v>
      </c>
    </row>
    <row r="714" spans="1:8" hidden="1" x14ac:dyDescent="0.25">
      <c r="A714" t="s">
        <v>1401</v>
      </c>
      <c r="B714" t="str">
        <f>INDEX(Tabela_seznam_klasifikacij[Naziv odpadka],MATCH(Tabela_kontrola_FAW_aktivne[[#This Row],[Klasifikacija]],Tabela_seznam_klasifikacij[Klasifikacijska številka],0))</f>
        <v>Odpadki iz pirolize, ki vsebujejo nevarne snovi</v>
      </c>
      <c r="C714" t="str">
        <f>IFERROR(INDEX(Tabela_FAW[NAZIV2],MATCH(Tabela_kontrola_FAW_aktivne[[#This Row],[Klasifikacija]],Tabela_FAW[Klasifikacija],0)),"NE")</f>
        <v>NE</v>
      </c>
      <c r="D714" t="str">
        <f>LEFT(INDEX(Tabela_glavno[Dovoljen prevzem],MATCH(Tabela_kontrola_FAW_aktivne[[#This Row],[Klasifikacija]],Tabela_glavno[Klasifikacija],0)),2)</f>
        <v>DA</v>
      </c>
      <c r="E714" t="str">
        <f>INDEX(Tabela_glavno[Odstranjevanje],MATCH(Tabela_kontrola_FAW_aktivne[[#This Row],[Klasifikacija]],Tabela_glavno[Klasifikacija],0))</f>
        <v/>
      </c>
      <c r="F714" s="1" t="str">
        <f>_xlfn.TEXTJOIN(" - ",TRUE,INDEX(Tabela_glavno[Mešanica 19 02 04*],MATCH(Tabela_kontrola_FAW_aktivne[[#This Row],[Klasifikacija]],Tabela_glavno[Klasifikacija],0)),INDEX(Tabela_glavno[Izvoz 19 02 04*],MATCH(Tabela_kontrola_FAW_aktivne[[#This Row],[Klasifikacija]],Tabela_glavno[Klasifikacija],0)))</f>
        <v>NE</v>
      </c>
      <c r="G714" s="1" t="str">
        <f>INDEX(Tabela_glavno[Mešanica 19 02 08*],MATCH(Tabela_kontrola_FAW_aktivne[[#This Row],[Klasifikacija]],Tabela_glavno[Klasifikacija],0))</f>
        <v>NE</v>
      </c>
      <c r="H714" s="1" t="str">
        <f>IFERROR(INDEX(Tabela_FAW_aktivne[Klasifikacija],MATCH(Tabela_kontrola_FAW_aktivne[[#This Row],[Klasifikacija]],Tabela_FAW_aktivne[Klasifikacija],0)),"NE")</f>
        <v>NE</v>
      </c>
    </row>
    <row r="715" spans="1:8" hidden="1" x14ac:dyDescent="0.25">
      <c r="A715" t="s">
        <v>1402</v>
      </c>
      <c r="B715" t="str">
        <f>INDEX(Tabela_seznam_klasifikacij[Naziv odpadka],MATCH(Tabela_kontrola_FAW_aktivne[[#This Row],[Klasifikacija]],Tabela_seznam_klasifikacij[Klasifikacijska številka],0))</f>
        <v>Odpadki iz pirolize, ki niso navedeni pod 19 01 17</v>
      </c>
      <c r="C715" t="str">
        <f>IFERROR(INDEX(Tabela_FAW[NAZIV2],MATCH(Tabela_kontrola_FAW_aktivne[[#This Row],[Klasifikacija]],Tabela_FAW[Klasifikacija],0)),"NE")</f>
        <v>NE</v>
      </c>
      <c r="D715" t="str">
        <f>LEFT(INDEX(Tabela_glavno[Dovoljen prevzem],MATCH(Tabela_kontrola_FAW_aktivne[[#This Row],[Klasifikacija]],Tabela_glavno[Klasifikacija],0)),2)</f>
        <v>DA</v>
      </c>
      <c r="E715" t="str">
        <f>INDEX(Tabela_glavno[Odstranjevanje],MATCH(Tabela_kontrola_FAW_aktivne[[#This Row],[Klasifikacija]],Tabela_glavno[Klasifikacija],0))</f>
        <v/>
      </c>
      <c r="F715" s="1" t="str">
        <f>_xlfn.TEXTJOIN(" - ",TRUE,INDEX(Tabela_glavno[Mešanica 19 02 04*],MATCH(Tabela_kontrola_FAW_aktivne[[#This Row],[Klasifikacija]],Tabela_glavno[Klasifikacija],0)),INDEX(Tabela_glavno[Izvoz 19 02 04*],MATCH(Tabela_kontrola_FAW_aktivne[[#This Row],[Klasifikacija]],Tabela_glavno[Klasifikacija],0)))</f>
        <v>NE</v>
      </c>
      <c r="G715" s="1" t="str">
        <f>INDEX(Tabela_glavno[Mešanica 19 02 08*],MATCH(Tabela_kontrola_FAW_aktivne[[#This Row],[Klasifikacija]],Tabela_glavno[Klasifikacija],0))</f>
        <v>NE</v>
      </c>
      <c r="H715" s="1" t="str">
        <f>IFERROR(INDEX(Tabela_FAW_aktivne[Klasifikacija],MATCH(Tabela_kontrola_FAW_aktivne[[#This Row],[Klasifikacija]],Tabela_FAW_aktivne[Klasifikacija],0)),"NE")</f>
        <v>NE</v>
      </c>
    </row>
    <row r="716" spans="1:8" hidden="1" x14ac:dyDescent="0.25">
      <c r="A716" t="s">
        <v>1403</v>
      </c>
      <c r="B716" t="str">
        <f>INDEX(Tabela_seznam_klasifikacij[Naziv odpadka],MATCH(Tabela_kontrola_FAW_aktivne[[#This Row],[Klasifikacija]],Tabela_seznam_klasifikacij[Klasifikacijska številka],0))</f>
        <v>Peski iz kurišč na lebdečo plast</v>
      </c>
      <c r="C716">
        <f>IFERROR(INDEX(Tabela_FAW[NAZIV2],MATCH(Tabela_kontrola_FAW_aktivne[[#This Row],[Klasifikacija]],Tabela_FAW[Klasifikacija],0)),"NE")</f>
        <v>0</v>
      </c>
      <c r="D716" t="str">
        <f>LEFT(INDEX(Tabela_glavno[Dovoljen prevzem],MATCH(Tabela_kontrola_FAW_aktivne[[#This Row],[Klasifikacija]],Tabela_glavno[Klasifikacija],0)),2)</f>
        <v>DA</v>
      </c>
      <c r="E716" t="str">
        <f>INDEX(Tabela_glavno[Odstranjevanje],MATCH(Tabela_kontrola_FAW_aktivne[[#This Row],[Klasifikacija]],Tabela_glavno[Klasifikacija],0))</f>
        <v/>
      </c>
      <c r="F716" s="1" t="str">
        <f>_xlfn.TEXTJOIN(" - ",TRUE,INDEX(Tabela_glavno[Mešanica 19 02 04*],MATCH(Tabela_kontrola_FAW_aktivne[[#This Row],[Klasifikacija]],Tabela_glavno[Klasifikacija],0)),INDEX(Tabela_glavno[Izvoz 19 02 04*],MATCH(Tabela_kontrola_FAW_aktivne[[#This Row],[Klasifikacija]],Tabela_glavno[Klasifikacija],0)))</f>
        <v>NE</v>
      </c>
      <c r="G716" s="1" t="str">
        <f>INDEX(Tabela_glavno[Mešanica 19 02 08*],MATCH(Tabela_kontrola_FAW_aktivne[[#This Row],[Klasifikacija]],Tabela_glavno[Klasifikacija],0))</f>
        <v>NE</v>
      </c>
      <c r="H716" s="1" t="str">
        <f>IFERROR(INDEX(Tabela_FAW_aktivne[Klasifikacija],MATCH(Tabela_kontrola_FAW_aktivne[[#This Row],[Klasifikacija]],Tabela_FAW_aktivne[Klasifikacija],0)),"NE")</f>
        <v>NE</v>
      </c>
    </row>
    <row r="717" spans="1:8" hidden="1" x14ac:dyDescent="0.25">
      <c r="A717" t="s">
        <v>1404</v>
      </c>
      <c r="B717" t="str">
        <f>INDEX(Tabela_seznam_klasifikacij[Naziv odpadka],MATCH(Tabela_kontrola_FAW_aktivne[[#This Row],[Klasifikacija]],Tabela_seznam_klasifikacij[Klasifikacijska številka],0))</f>
        <v>Drugi tovrstni odpadki</v>
      </c>
      <c r="C717" t="str">
        <f>IFERROR(INDEX(Tabela_FAW[NAZIV2],MATCH(Tabela_kontrola_FAW_aktivne[[#This Row],[Klasifikacija]],Tabela_FAW[Klasifikacija],0)),"NE")</f>
        <v>NE</v>
      </c>
      <c r="D717" t="str">
        <f>LEFT(INDEX(Tabela_glavno[Dovoljen prevzem],MATCH(Tabela_kontrola_FAW_aktivne[[#This Row],[Klasifikacija]],Tabela_glavno[Klasifikacija],0)),2)</f>
        <v>DA</v>
      </c>
      <c r="E717" t="str">
        <f>INDEX(Tabela_glavno[Odstranjevanje],MATCH(Tabela_kontrola_FAW_aktivne[[#This Row],[Klasifikacija]],Tabela_glavno[Klasifikacija],0))</f>
        <v/>
      </c>
      <c r="F717" s="1" t="str">
        <f>_xlfn.TEXTJOIN(" - ",TRUE,INDEX(Tabela_glavno[Mešanica 19 02 04*],MATCH(Tabela_kontrola_FAW_aktivne[[#This Row],[Klasifikacija]],Tabela_glavno[Klasifikacija],0)),INDEX(Tabela_glavno[Izvoz 19 02 04*],MATCH(Tabela_kontrola_FAW_aktivne[[#This Row],[Klasifikacija]],Tabela_glavno[Klasifikacija],0)))</f>
        <v>NE</v>
      </c>
      <c r="G717" s="1" t="str">
        <f>INDEX(Tabela_glavno[Mešanica 19 02 08*],MATCH(Tabela_kontrola_FAW_aktivne[[#This Row],[Klasifikacija]],Tabela_glavno[Klasifikacija],0))</f>
        <v>NE</v>
      </c>
      <c r="H717" s="1" t="str">
        <f>IFERROR(INDEX(Tabela_FAW_aktivne[Klasifikacija],MATCH(Tabela_kontrola_FAW_aktivne[[#This Row],[Klasifikacija]],Tabela_FAW_aktivne[Klasifikacija],0)),"NE")</f>
        <v>NE</v>
      </c>
    </row>
    <row r="718" spans="1:8" hidden="1" x14ac:dyDescent="0.25">
      <c r="A718" t="s">
        <v>1405</v>
      </c>
      <c r="B718" t="str">
        <f>INDEX(Tabela_seznam_klasifikacij[Naziv odpadka],MATCH(Tabela_kontrola_FAW_aktivne[[#This Row],[Klasifikacija]],Tabela_seznam_klasifikacij[Klasifikacijska številka],0))</f>
        <v>Pomešani odpadki, sestavljeni samo iz odpadkov, ki niso označeni kot nevarni</v>
      </c>
      <c r="C718" t="str">
        <f>IFERROR(INDEX(Tabela_FAW[NAZIV2],MATCH(Tabela_kontrola_FAW_aktivne[[#This Row],[Klasifikacija]],Tabela_FAW[Klasifikacija],0)),"NE")</f>
        <v>NE</v>
      </c>
      <c r="D718" t="str">
        <f>LEFT(INDEX(Tabela_glavno[Dovoljen prevzem],MATCH(Tabela_kontrola_FAW_aktivne[[#This Row],[Klasifikacija]],Tabela_glavno[Klasifikacija],0)),2)</f>
        <v>DA</v>
      </c>
      <c r="E718" t="str">
        <f>INDEX(Tabela_glavno[Odstranjevanje],MATCH(Tabela_kontrola_FAW_aktivne[[#This Row],[Klasifikacija]],Tabela_glavno[Klasifikacija],0))</f>
        <v/>
      </c>
      <c r="F718" s="1" t="str">
        <f>_xlfn.TEXTJOIN(" - ",TRUE,INDEX(Tabela_glavno[Mešanica 19 02 04*],MATCH(Tabela_kontrola_FAW_aktivne[[#This Row],[Klasifikacija]],Tabela_glavno[Klasifikacija],0)),INDEX(Tabela_glavno[Izvoz 19 02 04*],MATCH(Tabela_kontrola_FAW_aktivne[[#This Row],[Klasifikacija]],Tabela_glavno[Klasifikacija],0)))</f>
        <v>NE</v>
      </c>
      <c r="G718" s="1" t="str">
        <f>INDEX(Tabela_glavno[Mešanica 19 02 08*],MATCH(Tabela_kontrola_FAW_aktivne[[#This Row],[Klasifikacija]],Tabela_glavno[Klasifikacija],0))</f>
        <v>NE</v>
      </c>
      <c r="H718" s="1" t="str">
        <f>IFERROR(INDEX(Tabela_FAW_aktivne[Klasifikacija],MATCH(Tabela_kontrola_FAW_aktivne[[#This Row],[Klasifikacija]],Tabela_FAW_aktivne[Klasifikacija],0)),"NE")</f>
        <v>NE</v>
      </c>
    </row>
    <row r="719" spans="1:8" hidden="1" x14ac:dyDescent="0.25">
      <c r="A719" t="s">
        <v>1406</v>
      </c>
      <c r="B719" t="str">
        <f>INDEX(Tabela_seznam_klasifikacij[Naziv odpadka],MATCH(Tabela_kontrola_FAW_aktivne[[#This Row],[Klasifikacija]],Tabela_seznam_klasifikacij[Klasifikacijska številka],0))</f>
        <v>Pomešani odpadki, v katerih je vsaj en odpadek označen kot nevaren</v>
      </c>
      <c r="C719" t="str">
        <f>IFERROR(INDEX(Tabela_FAW[NAZIV2],MATCH(Tabela_kontrola_FAW_aktivne[[#This Row],[Klasifikacija]],Tabela_FAW[Klasifikacija],0)),"NE")</f>
        <v>Ni mešanja</v>
      </c>
      <c r="D719" t="str">
        <f>LEFT(INDEX(Tabela_glavno[Dovoljen prevzem],MATCH(Tabela_kontrola_FAW_aktivne[[#This Row],[Klasifikacija]],Tabela_glavno[Klasifikacija],0)),2)</f>
        <v>DA</v>
      </c>
      <c r="E719" t="str">
        <f>INDEX(Tabela_glavno[Odstranjevanje],MATCH(Tabela_kontrola_FAW_aktivne[[#This Row],[Klasifikacija]],Tabela_glavno[Klasifikacija],0))</f>
        <v>AVG, GSB, Wien Energie, AGR</v>
      </c>
      <c r="F719" s="1" t="str">
        <f>_xlfn.TEXTJOIN(" - ",TRUE,INDEX(Tabela_glavno[Mešanica 19 02 04*],MATCH(Tabela_kontrola_FAW_aktivne[[#This Row],[Klasifikacija]],Tabela_glavno[Klasifikacija],0)),INDEX(Tabela_glavno[Izvoz 19 02 04*],MATCH(Tabela_kontrola_FAW_aktivne[[#This Row],[Klasifikacija]],Tabela_glavno[Klasifikacija],0)))</f>
        <v>NE</v>
      </c>
      <c r="G719" s="1" t="str">
        <f>INDEX(Tabela_glavno[Mešanica 19 02 08*],MATCH(Tabela_kontrola_FAW_aktivne[[#This Row],[Klasifikacija]],Tabela_glavno[Klasifikacija],0))</f>
        <v>NE</v>
      </c>
      <c r="H719" s="1" t="str">
        <f>IFERROR(INDEX(Tabela_FAW_aktivne[Klasifikacija],MATCH(Tabela_kontrola_FAW_aktivne[[#This Row],[Klasifikacija]],Tabela_FAW_aktivne[Klasifikacija],0)),"NE")</f>
        <v>NE</v>
      </c>
    </row>
    <row r="720" spans="1:8" ht="30" customHeight="1" x14ac:dyDescent="0.25">
      <c r="A720" t="s">
        <v>100</v>
      </c>
      <c r="B720" t="str">
        <f>INDEX(Tabela_seznam_klasifikacij[Naziv odpadka],MATCH(Tabela_kontrola_FAW_aktivne[[#This Row],[Klasifikacija]],Tabela_seznam_klasifikacij[Klasifikacijska številka],0))</f>
        <v>Mulji, ki nastanejo pri fizikalno-kemijski obdelavi in vsebujejo nevarne snovi</v>
      </c>
      <c r="C720" t="str">
        <f>IFERROR(INDEX(Tabela_FAW[NAZIV2],MATCH(Tabela_kontrola_FAW_aktivne[[#This Row],[Klasifikacija]],Tabela_FAW[Klasifikacija],0)),"NE")</f>
        <v>M1 NI ADR /Kemis, Ekologija,Saubermacher</v>
      </c>
      <c r="D720" t="str">
        <f>LEFT(INDEX(Tabela_glavno[Dovoljen prevzem],MATCH(Tabela_kontrola_FAW_aktivne[[#This Row],[Klasifikacija]],Tabela_glavno[Klasifikacija],0)),2)</f>
        <v>DA</v>
      </c>
      <c r="E720" t="str">
        <f>INDEX(Tabela_glavno[Odstranjevanje],MATCH(Tabela_kontrola_FAW_aktivne[[#This Row],[Klasifikacija]],Tabela_glavno[Klasifikacija],0))</f>
        <v>Kemis</v>
      </c>
      <c r="F720" s="1" t="str">
        <f>_xlfn.TEXTJOIN(" - ",TRUE,INDEX(Tabela_glavno[Mešanica 19 02 04*],MATCH(Tabela_kontrola_FAW_aktivne[[#This Row],[Klasifikacija]],Tabela_glavno[Klasifikacija],0)),INDEX(Tabela_glavno[Izvoz 19 02 04*],MATCH(Tabela_kontrola_FAW_aktivne[[#This Row],[Klasifikacija]],Tabela_glavno[Klasifikacija],0)))</f>
        <v>DA</v>
      </c>
      <c r="G720" s="1" t="str">
        <f>INDEX(Tabela_glavno[Mešanica 19 02 08*],MATCH(Tabela_kontrola_FAW_aktivne[[#This Row],[Klasifikacija]],Tabela_glavno[Klasifikacija],0))</f>
        <v>NE</v>
      </c>
      <c r="H720" s="1" t="str">
        <f>IFERROR(INDEX(Tabela_FAW_aktivne[Klasifikacija],MATCH(Tabela_kontrola_FAW_aktivne[[#This Row],[Klasifikacija]],Tabela_FAW_aktivne[Klasifikacija],0)),"NE")</f>
        <v>19 02 05*</v>
      </c>
    </row>
    <row r="721" spans="1:8" hidden="1" x14ac:dyDescent="0.25">
      <c r="A721" t="s">
        <v>1407</v>
      </c>
      <c r="B721" t="str">
        <f>INDEX(Tabela_seznam_klasifikacij[Naziv odpadka],MATCH(Tabela_kontrola_FAW_aktivne[[#This Row],[Klasifikacija]],Tabela_seznam_klasifikacij[Klasifikacijska številka],0))</f>
        <v>Mulji, ki nastanejo pri fizikalno-kemijski obdelavi in niso navedeni pod 19 02 05</v>
      </c>
      <c r="C721" t="str">
        <f>IFERROR(INDEX(Tabela_FAW[NAZIV2],MATCH(Tabela_kontrola_FAW_aktivne[[#This Row],[Klasifikacija]],Tabela_FAW[Klasifikacija],0)),"NE")</f>
        <v>NE</v>
      </c>
      <c r="D721" t="str">
        <f>LEFT(INDEX(Tabela_glavno[Dovoljen prevzem],MATCH(Tabela_kontrola_FAW_aktivne[[#This Row],[Klasifikacija]],Tabela_glavno[Klasifikacija],0)),2)</f>
        <v>DA</v>
      </c>
      <c r="E721" t="str">
        <f>INDEX(Tabela_glavno[Odstranjevanje],MATCH(Tabela_kontrola_FAW_aktivne[[#This Row],[Klasifikacija]],Tabela_glavno[Klasifikacija],0))</f>
        <v/>
      </c>
      <c r="F721" s="1" t="str">
        <f>_xlfn.TEXTJOIN(" - ",TRUE,INDEX(Tabela_glavno[Mešanica 19 02 04*],MATCH(Tabela_kontrola_FAW_aktivne[[#This Row],[Klasifikacija]],Tabela_glavno[Klasifikacija],0)),INDEX(Tabela_glavno[Izvoz 19 02 04*],MATCH(Tabela_kontrola_FAW_aktivne[[#This Row],[Klasifikacija]],Tabela_glavno[Klasifikacija],0)))</f>
        <v>NE</v>
      </c>
      <c r="G721" s="1" t="str">
        <f>INDEX(Tabela_glavno[Mešanica 19 02 08*],MATCH(Tabela_kontrola_FAW_aktivne[[#This Row],[Klasifikacija]],Tabela_glavno[Klasifikacija],0))</f>
        <v>NE</v>
      </c>
      <c r="H721" s="1" t="str">
        <f>IFERROR(INDEX(Tabela_FAW_aktivne[Klasifikacija],MATCH(Tabela_kontrola_FAW_aktivne[[#This Row],[Klasifikacija]],Tabela_FAW_aktivne[Klasifikacija],0)),"NE")</f>
        <v>NE</v>
      </c>
    </row>
    <row r="722" spans="1:8" hidden="1" x14ac:dyDescent="0.25">
      <c r="A722" t="s">
        <v>1408</v>
      </c>
      <c r="B722" t="str">
        <f>INDEX(Tabela_seznam_klasifikacij[Naziv odpadka],MATCH(Tabela_kontrola_FAW_aktivne[[#This Row],[Klasifikacija]],Tabela_seznam_klasifikacij[Klasifikacijska številka],0))</f>
        <v>Olje in koncentrati iz separacije</v>
      </c>
      <c r="C722">
        <f>IFERROR(INDEX(Tabela_FAW[NAZIV2],MATCH(Tabela_kontrola_FAW_aktivne[[#This Row],[Klasifikacija]],Tabela_FAW[Klasifikacija],0)),"NE")</f>
        <v>0</v>
      </c>
      <c r="D722" t="str">
        <f>LEFT(INDEX(Tabela_glavno[Dovoljen prevzem],MATCH(Tabela_kontrola_FAW_aktivne[[#This Row],[Klasifikacija]],Tabela_glavno[Klasifikacija],0)),2)</f>
        <v>DA</v>
      </c>
      <c r="E722" t="str">
        <f>INDEX(Tabela_glavno[Odstranjevanje],MATCH(Tabela_kontrola_FAW_aktivne[[#This Row],[Klasifikacija]],Tabela_glavno[Klasifikacija],0))</f>
        <v/>
      </c>
      <c r="F722" s="1" t="str">
        <f>_xlfn.TEXTJOIN(" - ",TRUE,INDEX(Tabela_glavno[Mešanica 19 02 04*],MATCH(Tabela_kontrola_FAW_aktivne[[#This Row],[Klasifikacija]],Tabela_glavno[Klasifikacija],0)),INDEX(Tabela_glavno[Izvoz 19 02 04*],MATCH(Tabela_kontrola_FAW_aktivne[[#This Row],[Klasifikacija]],Tabela_glavno[Klasifikacija],0)))</f>
        <v>NE</v>
      </c>
      <c r="G722" s="1" t="str">
        <f>INDEX(Tabela_glavno[Mešanica 19 02 08*],MATCH(Tabela_kontrola_FAW_aktivne[[#This Row],[Klasifikacija]],Tabela_glavno[Klasifikacija],0))</f>
        <v>NE</v>
      </c>
      <c r="H722" s="1" t="str">
        <f>IFERROR(INDEX(Tabela_FAW_aktivne[Klasifikacija],MATCH(Tabela_kontrola_FAW_aktivne[[#This Row],[Klasifikacija]],Tabela_FAW_aktivne[Klasifikacija],0)),"NE")</f>
        <v>NE</v>
      </c>
    </row>
    <row r="723" spans="1:8" hidden="1" x14ac:dyDescent="0.25">
      <c r="A723" t="s">
        <v>1409</v>
      </c>
      <c r="B723" t="str">
        <f>INDEX(Tabela_seznam_klasifikacij[Naziv odpadka],MATCH(Tabela_kontrola_FAW_aktivne[[#This Row],[Klasifikacija]],Tabela_seznam_klasifikacij[Klasifikacijska številka],0))</f>
        <v>Tekoči gorljivi odpadki, ki vsebujejo nevarne snovi</v>
      </c>
      <c r="C723" t="str">
        <f>IFERROR(INDEX(Tabela_FAW[NAZIV2],MATCH(Tabela_kontrola_FAW_aktivne[[#This Row],[Klasifikacija]],Tabela_FAW[Klasifikacija],0)),"NE")</f>
        <v>NE</v>
      </c>
      <c r="D723" t="str">
        <f>LEFT(INDEX(Tabela_glavno[Dovoljen prevzem],MATCH(Tabela_kontrola_FAW_aktivne[[#This Row],[Klasifikacija]],Tabela_glavno[Klasifikacija],0)),2)</f>
        <v>DA</v>
      </c>
      <c r="E723" t="str">
        <f>INDEX(Tabela_glavno[Odstranjevanje],MATCH(Tabela_kontrola_FAW_aktivne[[#This Row],[Klasifikacija]],Tabela_glavno[Klasifikacija],0))</f>
        <v/>
      </c>
      <c r="F723" s="1" t="str">
        <f>_xlfn.TEXTJOIN(" - ",TRUE,INDEX(Tabela_glavno[Mešanica 19 02 04*],MATCH(Tabela_kontrola_FAW_aktivne[[#This Row],[Klasifikacija]],Tabela_glavno[Klasifikacija],0)),INDEX(Tabela_glavno[Izvoz 19 02 04*],MATCH(Tabela_kontrola_FAW_aktivne[[#This Row],[Klasifikacija]],Tabela_glavno[Klasifikacija],0)))</f>
        <v>NE</v>
      </c>
      <c r="G723" s="1" t="str">
        <f>INDEX(Tabela_glavno[Mešanica 19 02 08*],MATCH(Tabela_kontrola_FAW_aktivne[[#This Row],[Klasifikacija]],Tabela_glavno[Klasifikacija],0))</f>
        <v>NE</v>
      </c>
      <c r="H723" s="1" t="str">
        <f>IFERROR(INDEX(Tabela_FAW_aktivne[Klasifikacija],MATCH(Tabela_kontrola_FAW_aktivne[[#This Row],[Klasifikacija]],Tabela_FAW_aktivne[Klasifikacija],0)),"NE")</f>
        <v>NE</v>
      </c>
    </row>
    <row r="724" spans="1:8" hidden="1" x14ac:dyDescent="0.25">
      <c r="A724" t="s">
        <v>101</v>
      </c>
      <c r="B724" t="str">
        <f>INDEX(Tabela_seznam_klasifikacij[Naziv odpadka],MATCH(Tabela_kontrola_FAW_aktivne[[#This Row],[Klasifikacija]],Tabela_seznam_klasifikacij[Klasifikacijska številka],0))</f>
        <v>Trdni gorljivi odpadki, ki vsebujejo nevarne snovi</v>
      </c>
      <c r="C724" t="str">
        <f>IFERROR(INDEX(Tabela_FAW[NAZIV2],MATCH(Tabela_kontrola_FAW_aktivne[[#This Row],[Klasifikacija]],Tabela_FAW[Klasifikacija],0)),"NE")</f>
        <v>NE</v>
      </c>
      <c r="D724" t="str">
        <f>LEFT(INDEX(Tabela_glavno[Dovoljen prevzem],MATCH(Tabela_kontrola_FAW_aktivne[[#This Row],[Klasifikacija]],Tabela_glavno[Klasifikacija],0)),2)</f>
        <v>DA</v>
      </c>
      <c r="E724" t="str">
        <f>INDEX(Tabela_glavno[Odstranjevanje],MATCH(Tabela_kontrola_FAW_aktivne[[#This Row],[Klasifikacija]],Tabela_glavno[Klasifikacija],0))</f>
        <v/>
      </c>
      <c r="F724" s="1" t="str">
        <f>_xlfn.TEXTJOIN(" - ",TRUE,INDEX(Tabela_glavno[Mešanica 19 02 04*],MATCH(Tabela_kontrola_FAW_aktivne[[#This Row],[Klasifikacija]],Tabela_glavno[Klasifikacija],0)),INDEX(Tabela_glavno[Izvoz 19 02 04*],MATCH(Tabela_kontrola_FAW_aktivne[[#This Row],[Klasifikacija]],Tabela_glavno[Klasifikacija],0)))</f>
        <v>DA</v>
      </c>
      <c r="G724" s="1" t="str">
        <f>INDEX(Tabela_glavno[Mešanica 19 02 08*],MATCH(Tabela_kontrola_FAW_aktivne[[#This Row],[Klasifikacija]],Tabela_glavno[Klasifikacija],0))</f>
        <v>NE</v>
      </c>
      <c r="H724" s="1" t="str">
        <f>IFERROR(INDEX(Tabela_FAW_aktivne[Klasifikacija],MATCH(Tabela_kontrola_FAW_aktivne[[#This Row],[Klasifikacija]],Tabela_FAW_aktivne[Klasifikacija],0)),"NE")</f>
        <v>NE</v>
      </c>
    </row>
    <row r="725" spans="1:8" hidden="1" x14ac:dyDescent="0.25">
      <c r="A725" t="s">
        <v>1410</v>
      </c>
      <c r="B725" t="str">
        <f>INDEX(Tabela_seznam_klasifikacij[Naziv odpadka],MATCH(Tabela_kontrola_FAW_aktivne[[#This Row],[Klasifikacija]],Tabela_seznam_klasifikacij[Klasifikacijska številka],0))</f>
        <v>Drugi gorljivi odpadki, ki niso navedeni pod 19 02 08 in 19 02 09</v>
      </c>
      <c r="C725" t="str">
        <f>IFERROR(INDEX(Tabela_FAW[NAZIV2],MATCH(Tabela_kontrola_FAW_aktivne[[#This Row],[Klasifikacija]],Tabela_FAW[Klasifikacija],0)),"NE")</f>
        <v>NE</v>
      </c>
      <c r="D725" t="str">
        <f>LEFT(INDEX(Tabela_glavno[Dovoljen prevzem],MATCH(Tabela_kontrola_FAW_aktivne[[#This Row],[Klasifikacija]],Tabela_glavno[Klasifikacija],0)),2)</f>
        <v>DA</v>
      </c>
      <c r="E725" t="str">
        <f>INDEX(Tabela_glavno[Odstranjevanje],MATCH(Tabela_kontrola_FAW_aktivne[[#This Row],[Klasifikacija]],Tabela_glavno[Klasifikacija],0))</f>
        <v/>
      </c>
      <c r="F725" s="1" t="str">
        <f>_xlfn.TEXTJOIN(" - ",TRUE,INDEX(Tabela_glavno[Mešanica 19 02 04*],MATCH(Tabela_kontrola_FAW_aktivne[[#This Row],[Klasifikacija]],Tabela_glavno[Klasifikacija],0)),INDEX(Tabela_glavno[Izvoz 19 02 04*],MATCH(Tabela_kontrola_FAW_aktivne[[#This Row],[Klasifikacija]],Tabela_glavno[Klasifikacija],0)))</f>
        <v>NE</v>
      </c>
      <c r="G725" s="1" t="str">
        <f>INDEX(Tabela_glavno[Mešanica 19 02 08*],MATCH(Tabela_kontrola_FAW_aktivne[[#This Row],[Klasifikacija]],Tabela_glavno[Klasifikacija],0))</f>
        <v>NE</v>
      </c>
      <c r="H725" s="1" t="str">
        <f>IFERROR(INDEX(Tabela_FAW_aktivne[Klasifikacija],MATCH(Tabela_kontrola_FAW_aktivne[[#This Row],[Klasifikacija]],Tabela_FAW_aktivne[Klasifikacija],0)),"NE")</f>
        <v>NE</v>
      </c>
    </row>
    <row r="726" spans="1:8" hidden="1" x14ac:dyDescent="0.25">
      <c r="A726" t="s">
        <v>102</v>
      </c>
      <c r="B726" t="str">
        <f>INDEX(Tabela_seznam_klasifikacij[Naziv odpadka],MATCH(Tabela_kontrola_FAW_aktivne[[#This Row],[Klasifikacija]],Tabela_seznam_klasifikacij[Klasifikacijska številka],0))</f>
        <v>Drugi odpadki, ki vsebujejo nevarne snovi</v>
      </c>
      <c r="C726" t="str">
        <f>IFERROR(INDEX(Tabela_FAW[NAZIV2],MATCH(Tabela_kontrola_FAW_aktivne[[#This Row],[Klasifikacija]],Tabela_FAW[Klasifikacija],0)),"NE")</f>
        <v>NE</v>
      </c>
      <c r="D726" t="str">
        <f>LEFT(INDEX(Tabela_glavno[Dovoljen prevzem],MATCH(Tabela_kontrola_FAW_aktivne[[#This Row],[Klasifikacija]],Tabela_glavno[Klasifikacija],0)),2)</f>
        <v>DA</v>
      </c>
      <c r="E726" t="str">
        <f>INDEX(Tabela_glavno[Odstranjevanje],MATCH(Tabela_kontrola_FAW_aktivne[[#This Row],[Klasifikacija]],Tabela_glavno[Klasifikacija],0))</f>
        <v/>
      </c>
      <c r="F726" s="1" t="str">
        <f>_xlfn.TEXTJOIN(" - ",TRUE,INDEX(Tabela_glavno[Mešanica 19 02 04*],MATCH(Tabela_kontrola_FAW_aktivne[[#This Row],[Klasifikacija]],Tabela_glavno[Klasifikacija],0)),INDEX(Tabela_glavno[Izvoz 19 02 04*],MATCH(Tabela_kontrola_FAW_aktivne[[#This Row],[Klasifikacija]],Tabela_glavno[Klasifikacija],0)))</f>
        <v>DA</v>
      </c>
      <c r="G726" s="1" t="str">
        <f>INDEX(Tabela_glavno[Mešanica 19 02 08*],MATCH(Tabela_kontrola_FAW_aktivne[[#This Row],[Klasifikacija]],Tabela_glavno[Klasifikacija],0))</f>
        <v>NE</v>
      </c>
      <c r="H726" s="1" t="str">
        <f>IFERROR(INDEX(Tabela_FAW_aktivne[Klasifikacija],MATCH(Tabela_kontrola_FAW_aktivne[[#This Row],[Klasifikacija]],Tabela_FAW_aktivne[Klasifikacija],0)),"NE")</f>
        <v>NE</v>
      </c>
    </row>
    <row r="727" spans="1:8" hidden="1" x14ac:dyDescent="0.25">
      <c r="A727" t="s">
        <v>1411</v>
      </c>
      <c r="B727" t="str">
        <f>INDEX(Tabela_seznam_klasifikacij[Naziv odpadka],MATCH(Tabela_kontrola_FAW_aktivne[[#This Row],[Klasifikacija]],Tabela_seznam_klasifikacij[Klasifikacijska številka],0))</f>
        <v>Drugi tovrstni odpadki</v>
      </c>
      <c r="C727" t="str">
        <f>IFERROR(INDEX(Tabela_FAW[NAZIV2],MATCH(Tabela_kontrola_FAW_aktivne[[#This Row],[Klasifikacija]],Tabela_FAW[Klasifikacija],0)),"NE")</f>
        <v>Ni mešanja</v>
      </c>
      <c r="D727" t="str">
        <f>LEFT(INDEX(Tabela_glavno[Dovoljen prevzem],MATCH(Tabela_kontrola_FAW_aktivne[[#This Row],[Klasifikacija]],Tabela_glavno[Klasifikacija],0)),2)</f>
        <v>DA</v>
      </c>
      <c r="E727" t="str">
        <f>INDEX(Tabela_glavno[Odstranjevanje],MATCH(Tabela_kontrola_FAW_aktivne[[#This Row],[Klasifikacija]],Tabela_glavno[Klasifikacija],0))</f>
        <v/>
      </c>
      <c r="F727" s="1" t="str">
        <f>_xlfn.TEXTJOIN(" - ",TRUE,INDEX(Tabela_glavno[Mešanica 19 02 04*],MATCH(Tabela_kontrola_FAW_aktivne[[#This Row],[Klasifikacija]],Tabela_glavno[Klasifikacija],0)),INDEX(Tabela_glavno[Izvoz 19 02 04*],MATCH(Tabela_kontrola_FAW_aktivne[[#This Row],[Klasifikacija]],Tabela_glavno[Klasifikacija],0)))</f>
        <v>NE</v>
      </c>
      <c r="G727" s="1" t="str">
        <f>INDEX(Tabela_glavno[Mešanica 19 02 08*],MATCH(Tabela_kontrola_FAW_aktivne[[#This Row],[Klasifikacija]],Tabela_glavno[Klasifikacija],0))</f>
        <v>NE</v>
      </c>
      <c r="H727" s="1" t="str">
        <f>IFERROR(INDEX(Tabela_FAW_aktivne[Klasifikacija],MATCH(Tabela_kontrola_FAW_aktivne[[#This Row],[Klasifikacija]],Tabela_FAW_aktivne[Klasifikacija],0)),"NE")</f>
        <v>NE</v>
      </c>
    </row>
    <row r="728" spans="1:8" hidden="1" x14ac:dyDescent="0.25">
      <c r="A728" t="s">
        <v>1412</v>
      </c>
      <c r="B728" t="str">
        <f>INDEX(Tabela_seznam_klasifikacij[Naziv odpadka],MATCH(Tabela_kontrola_FAW_aktivne[[#This Row],[Klasifikacija]],Tabela_seznam_klasifikacij[Klasifikacijska številka],0))</f>
        <v>Odpadki, označeni kot nevarni, delno stabilizirani6</v>
      </c>
      <c r="C728" t="str">
        <f>IFERROR(INDEX(Tabela_FAW[NAZIV2],MATCH(Tabela_kontrola_FAW_aktivne[[#This Row],[Klasifikacija]],Tabela_FAW[Klasifikacija],0)),"NE")</f>
        <v>NE</v>
      </c>
      <c r="D728" t="str">
        <f>LEFT(INDEX(Tabela_glavno[Dovoljen prevzem],MATCH(Tabela_kontrola_FAW_aktivne[[#This Row],[Klasifikacija]],Tabela_glavno[Klasifikacija],0)),2)</f>
        <v>DA</v>
      </c>
      <c r="E728" t="str">
        <f>INDEX(Tabela_glavno[Odstranjevanje],MATCH(Tabela_kontrola_FAW_aktivne[[#This Row],[Klasifikacija]],Tabela_glavno[Klasifikacija],0))</f>
        <v/>
      </c>
      <c r="F728" s="1" t="str">
        <f>_xlfn.TEXTJOIN(" - ",TRUE,INDEX(Tabela_glavno[Mešanica 19 02 04*],MATCH(Tabela_kontrola_FAW_aktivne[[#This Row],[Klasifikacija]],Tabela_glavno[Klasifikacija],0)),INDEX(Tabela_glavno[Izvoz 19 02 04*],MATCH(Tabela_kontrola_FAW_aktivne[[#This Row],[Klasifikacija]],Tabela_glavno[Klasifikacija],0)))</f>
        <v>NE</v>
      </c>
      <c r="G728" s="1" t="str">
        <f>INDEX(Tabela_glavno[Mešanica 19 02 08*],MATCH(Tabela_kontrola_FAW_aktivne[[#This Row],[Klasifikacija]],Tabela_glavno[Klasifikacija],0))</f>
        <v>NE</v>
      </c>
      <c r="H728" s="1" t="str">
        <f>IFERROR(INDEX(Tabela_FAW_aktivne[Klasifikacija],MATCH(Tabela_kontrola_FAW_aktivne[[#This Row],[Klasifikacija]],Tabela_FAW_aktivne[Klasifikacija],0)),"NE")</f>
        <v>NE</v>
      </c>
    </row>
    <row r="729" spans="1:8" hidden="1" x14ac:dyDescent="0.25">
      <c r="A729" t="s">
        <v>1413</v>
      </c>
      <c r="B729" t="str">
        <f>INDEX(Tabela_seznam_klasifikacij[Naziv odpadka],MATCH(Tabela_kontrola_FAW_aktivne[[#This Row],[Klasifikacija]],Tabela_seznam_klasifikacij[Klasifikacijska številka],0))</f>
        <v>Drugi stabilizirani odpadki, ki niso navedeni pod 19 03 04</v>
      </c>
      <c r="C729" t="str">
        <f>IFERROR(INDEX(Tabela_FAW[NAZIV2],MATCH(Tabela_kontrola_FAW_aktivne[[#This Row],[Klasifikacija]],Tabela_FAW[Klasifikacija],0)),"NE")</f>
        <v>NE</v>
      </c>
      <c r="D729" t="str">
        <f>LEFT(INDEX(Tabela_glavno[Dovoljen prevzem],MATCH(Tabela_kontrola_FAW_aktivne[[#This Row],[Klasifikacija]],Tabela_glavno[Klasifikacija],0)),2)</f>
        <v>DA</v>
      </c>
      <c r="E729" t="str">
        <f>INDEX(Tabela_glavno[Odstranjevanje],MATCH(Tabela_kontrola_FAW_aktivne[[#This Row],[Klasifikacija]],Tabela_glavno[Klasifikacija],0))</f>
        <v/>
      </c>
      <c r="F729" s="1" t="str">
        <f>_xlfn.TEXTJOIN(" - ",TRUE,INDEX(Tabela_glavno[Mešanica 19 02 04*],MATCH(Tabela_kontrola_FAW_aktivne[[#This Row],[Klasifikacija]],Tabela_glavno[Klasifikacija],0)),INDEX(Tabela_glavno[Izvoz 19 02 04*],MATCH(Tabela_kontrola_FAW_aktivne[[#This Row],[Klasifikacija]],Tabela_glavno[Klasifikacija],0)))</f>
        <v>NE</v>
      </c>
      <c r="G729" s="1" t="str">
        <f>INDEX(Tabela_glavno[Mešanica 19 02 08*],MATCH(Tabela_kontrola_FAW_aktivne[[#This Row],[Klasifikacija]],Tabela_glavno[Klasifikacija],0))</f>
        <v>NE</v>
      </c>
      <c r="H729" s="1" t="str">
        <f>IFERROR(INDEX(Tabela_FAW_aktivne[Klasifikacija],MATCH(Tabela_kontrola_FAW_aktivne[[#This Row],[Klasifikacija]],Tabela_FAW_aktivne[Klasifikacija],0)),"NE")</f>
        <v>NE</v>
      </c>
    </row>
    <row r="730" spans="1:8" hidden="1" x14ac:dyDescent="0.25">
      <c r="A730" t="s">
        <v>1414</v>
      </c>
      <c r="B730" t="str">
        <f>INDEX(Tabela_seznam_klasifikacij[Naziv odpadka],MATCH(Tabela_kontrola_FAW_aktivne[[#This Row],[Klasifikacija]],Tabela_seznam_klasifikacij[Klasifikacijska številka],0))</f>
        <v>Utrjeni (soldificirani) odpadki, označeni kot nevarni</v>
      </c>
      <c r="C730">
        <f>IFERROR(INDEX(Tabela_FAW[NAZIV2],MATCH(Tabela_kontrola_FAW_aktivne[[#This Row],[Klasifikacija]],Tabela_FAW[Klasifikacija],0)),"NE")</f>
        <v>0</v>
      </c>
      <c r="D730" t="str">
        <f>LEFT(INDEX(Tabela_glavno[Dovoljen prevzem],MATCH(Tabela_kontrola_FAW_aktivne[[#This Row],[Klasifikacija]],Tabela_glavno[Klasifikacija],0)),2)</f>
        <v>DA</v>
      </c>
      <c r="E730" t="str">
        <f>INDEX(Tabela_glavno[Odstranjevanje],MATCH(Tabela_kontrola_FAW_aktivne[[#This Row],[Klasifikacija]],Tabela_glavno[Klasifikacija],0))</f>
        <v>Fisher</v>
      </c>
      <c r="F730" s="1" t="str">
        <f>_xlfn.TEXTJOIN(" - ",TRUE,INDEX(Tabela_glavno[Mešanica 19 02 04*],MATCH(Tabela_kontrola_FAW_aktivne[[#This Row],[Klasifikacija]],Tabela_glavno[Klasifikacija],0)),INDEX(Tabela_glavno[Izvoz 19 02 04*],MATCH(Tabela_kontrola_FAW_aktivne[[#This Row],[Klasifikacija]],Tabela_glavno[Klasifikacija],0)))</f>
        <v>NE</v>
      </c>
      <c r="G730" s="1" t="str">
        <f>INDEX(Tabela_glavno[Mešanica 19 02 08*],MATCH(Tabela_kontrola_FAW_aktivne[[#This Row],[Klasifikacija]],Tabela_glavno[Klasifikacija],0))</f>
        <v>NE</v>
      </c>
      <c r="H730" s="1" t="str">
        <f>IFERROR(INDEX(Tabela_FAW_aktivne[Klasifikacija],MATCH(Tabela_kontrola_FAW_aktivne[[#This Row],[Klasifikacija]],Tabela_FAW_aktivne[Klasifikacija],0)),"NE")</f>
        <v>NE</v>
      </c>
    </row>
    <row r="731" spans="1:8" hidden="1" x14ac:dyDescent="0.25">
      <c r="A731" t="s">
        <v>1415</v>
      </c>
      <c r="B731" t="str">
        <f>INDEX(Tabela_seznam_klasifikacij[Naziv odpadka],MATCH(Tabela_kontrola_FAW_aktivne[[#This Row],[Klasifikacija]],Tabela_seznam_klasifikacij[Klasifikacijska številka],0))</f>
        <v>Drugi utrjeni (soldificirani) odpadki, ki niso navedeni pod 19 03 06</v>
      </c>
      <c r="C731" t="str">
        <f>IFERROR(INDEX(Tabela_FAW[NAZIV2],MATCH(Tabela_kontrola_FAW_aktivne[[#This Row],[Klasifikacija]],Tabela_FAW[Klasifikacija],0)),"NE")</f>
        <v>NE</v>
      </c>
      <c r="D731" t="str">
        <f>LEFT(INDEX(Tabela_glavno[Dovoljen prevzem],MATCH(Tabela_kontrola_FAW_aktivne[[#This Row],[Klasifikacija]],Tabela_glavno[Klasifikacija],0)),2)</f>
        <v>DA</v>
      </c>
      <c r="E731" t="str">
        <f>INDEX(Tabela_glavno[Odstranjevanje],MATCH(Tabela_kontrola_FAW_aktivne[[#This Row],[Klasifikacija]],Tabela_glavno[Klasifikacija],0))</f>
        <v/>
      </c>
      <c r="F731" s="1" t="str">
        <f>_xlfn.TEXTJOIN(" - ",TRUE,INDEX(Tabela_glavno[Mešanica 19 02 04*],MATCH(Tabela_kontrola_FAW_aktivne[[#This Row],[Klasifikacija]],Tabela_glavno[Klasifikacija],0)),INDEX(Tabela_glavno[Izvoz 19 02 04*],MATCH(Tabela_kontrola_FAW_aktivne[[#This Row],[Klasifikacija]],Tabela_glavno[Klasifikacija],0)))</f>
        <v>NE</v>
      </c>
      <c r="G731" s="1" t="str">
        <f>INDEX(Tabela_glavno[Mešanica 19 02 08*],MATCH(Tabela_kontrola_FAW_aktivne[[#This Row],[Klasifikacija]],Tabela_glavno[Klasifikacija],0))</f>
        <v>NE</v>
      </c>
      <c r="H731" s="1" t="str">
        <f>IFERROR(INDEX(Tabela_FAW_aktivne[Klasifikacija],MATCH(Tabela_kontrola_FAW_aktivne[[#This Row],[Klasifikacija]],Tabela_FAW_aktivne[Klasifikacija],0)),"NE")</f>
        <v>NE</v>
      </c>
    </row>
    <row r="732" spans="1:8" hidden="1" x14ac:dyDescent="0.25">
      <c r="A732" t="s">
        <v>1416</v>
      </c>
      <c r="B732" t="str">
        <f>INDEX(Tabela_seznam_klasifikacij[Naziv odpadka],MATCH(Tabela_kontrola_FAW_aktivne[[#This Row],[Klasifikacija]],Tabela_seznam_klasifikacij[Klasifikacijska številka],0))</f>
        <v>Vitrificirani odpadki</v>
      </c>
      <c r="C732" t="str">
        <f>IFERROR(INDEX(Tabela_FAW[NAZIV2],MATCH(Tabela_kontrola_FAW_aktivne[[#This Row],[Klasifikacija]],Tabela_FAW[Klasifikacija],0)),"NE")</f>
        <v>NE</v>
      </c>
      <c r="D732" t="str">
        <f>LEFT(INDEX(Tabela_glavno[Dovoljen prevzem],MATCH(Tabela_kontrola_FAW_aktivne[[#This Row],[Klasifikacija]],Tabela_glavno[Klasifikacija],0)),2)</f>
        <v>DA</v>
      </c>
      <c r="E732" t="str">
        <f>INDEX(Tabela_glavno[Odstranjevanje],MATCH(Tabela_kontrola_FAW_aktivne[[#This Row],[Klasifikacija]],Tabela_glavno[Klasifikacija],0))</f>
        <v/>
      </c>
      <c r="F732" s="1" t="str">
        <f>_xlfn.TEXTJOIN(" - ",TRUE,INDEX(Tabela_glavno[Mešanica 19 02 04*],MATCH(Tabela_kontrola_FAW_aktivne[[#This Row],[Klasifikacija]],Tabela_glavno[Klasifikacija],0)),INDEX(Tabela_glavno[Izvoz 19 02 04*],MATCH(Tabela_kontrola_FAW_aktivne[[#This Row],[Klasifikacija]],Tabela_glavno[Klasifikacija],0)))</f>
        <v>NE</v>
      </c>
      <c r="G732" s="1" t="str">
        <f>INDEX(Tabela_glavno[Mešanica 19 02 08*],MATCH(Tabela_kontrola_FAW_aktivne[[#This Row],[Klasifikacija]],Tabela_glavno[Klasifikacija],0))</f>
        <v>NE</v>
      </c>
      <c r="H732" s="1" t="str">
        <f>IFERROR(INDEX(Tabela_FAW_aktivne[Klasifikacija],MATCH(Tabela_kontrola_FAW_aktivne[[#This Row],[Klasifikacija]],Tabela_FAW_aktivne[Klasifikacija],0)),"NE")</f>
        <v>NE</v>
      </c>
    </row>
    <row r="733" spans="1:8" hidden="1" x14ac:dyDescent="0.25">
      <c r="A733" t="s">
        <v>1417</v>
      </c>
      <c r="B733" t="str">
        <f>INDEX(Tabela_seznam_klasifikacij[Naziv odpadka],MATCH(Tabela_kontrola_FAW_aktivne[[#This Row],[Klasifikacija]],Tabela_seznam_klasifikacij[Klasifikacijska številka],0))</f>
        <v>Pepel in drugi odpadki iz čiščenja odpadnih plinov</v>
      </c>
      <c r="C733" t="str">
        <f>IFERROR(INDEX(Tabela_FAW[NAZIV2],MATCH(Tabela_kontrola_FAW_aktivne[[#This Row],[Klasifikacija]],Tabela_FAW[Klasifikacija],0)),"NE")</f>
        <v>NE</v>
      </c>
      <c r="D733" t="str">
        <f>LEFT(INDEX(Tabela_glavno[Dovoljen prevzem],MATCH(Tabela_kontrola_FAW_aktivne[[#This Row],[Klasifikacija]],Tabela_glavno[Klasifikacija],0)),2)</f>
        <v>DA</v>
      </c>
      <c r="E733" t="str">
        <f>INDEX(Tabela_glavno[Odstranjevanje],MATCH(Tabela_kontrola_FAW_aktivne[[#This Row],[Klasifikacija]],Tabela_glavno[Klasifikacija],0))</f>
        <v/>
      </c>
      <c r="F733" s="1" t="str">
        <f>_xlfn.TEXTJOIN(" - ",TRUE,INDEX(Tabela_glavno[Mešanica 19 02 04*],MATCH(Tabela_kontrola_FAW_aktivne[[#This Row],[Klasifikacija]],Tabela_glavno[Klasifikacija],0)),INDEX(Tabela_glavno[Izvoz 19 02 04*],MATCH(Tabela_kontrola_FAW_aktivne[[#This Row],[Klasifikacija]],Tabela_glavno[Klasifikacija],0)))</f>
        <v>NE</v>
      </c>
      <c r="G733" s="1" t="str">
        <f>INDEX(Tabela_glavno[Mešanica 19 02 08*],MATCH(Tabela_kontrola_FAW_aktivne[[#This Row],[Klasifikacija]],Tabela_glavno[Klasifikacija],0))</f>
        <v>NE</v>
      </c>
      <c r="H733" s="1" t="str">
        <f>IFERROR(INDEX(Tabela_FAW_aktivne[Klasifikacija],MATCH(Tabela_kontrola_FAW_aktivne[[#This Row],[Klasifikacija]],Tabela_FAW_aktivne[Klasifikacija],0)),"NE")</f>
        <v>NE</v>
      </c>
    </row>
    <row r="734" spans="1:8" hidden="1" x14ac:dyDescent="0.25">
      <c r="A734" t="s">
        <v>1418</v>
      </c>
      <c r="B734" t="str">
        <f>INDEX(Tabela_seznam_klasifikacij[Naziv odpadka],MATCH(Tabela_kontrola_FAW_aktivne[[#This Row],[Klasifikacija]],Tabela_seznam_klasifikacij[Klasifikacijska številka],0))</f>
        <v>Nevitrificirana trdna faza</v>
      </c>
      <c r="C734" t="str">
        <f>IFERROR(INDEX(Tabela_FAW[NAZIV2],MATCH(Tabela_kontrola_FAW_aktivne[[#This Row],[Klasifikacija]],Tabela_FAW[Klasifikacija],0)),"NE")</f>
        <v>NE</v>
      </c>
      <c r="D734" t="str">
        <f>LEFT(INDEX(Tabela_glavno[Dovoljen prevzem],MATCH(Tabela_kontrola_FAW_aktivne[[#This Row],[Klasifikacija]],Tabela_glavno[Klasifikacija],0)),2)</f>
        <v>DA</v>
      </c>
      <c r="E734" t="str">
        <f>INDEX(Tabela_glavno[Odstranjevanje],MATCH(Tabela_kontrola_FAW_aktivne[[#This Row],[Klasifikacija]],Tabela_glavno[Klasifikacija],0))</f>
        <v/>
      </c>
      <c r="F734" s="1" t="str">
        <f>_xlfn.TEXTJOIN(" - ",TRUE,INDEX(Tabela_glavno[Mešanica 19 02 04*],MATCH(Tabela_kontrola_FAW_aktivne[[#This Row],[Klasifikacija]],Tabela_glavno[Klasifikacija],0)),INDEX(Tabela_glavno[Izvoz 19 02 04*],MATCH(Tabela_kontrola_FAW_aktivne[[#This Row],[Klasifikacija]],Tabela_glavno[Klasifikacija],0)))</f>
        <v>NE</v>
      </c>
      <c r="G734" s="1" t="str">
        <f>INDEX(Tabela_glavno[Mešanica 19 02 08*],MATCH(Tabela_kontrola_FAW_aktivne[[#This Row],[Klasifikacija]],Tabela_glavno[Klasifikacija],0))</f>
        <v>NE</v>
      </c>
      <c r="H734" s="1" t="str">
        <f>IFERROR(INDEX(Tabela_FAW_aktivne[Klasifikacija],MATCH(Tabela_kontrola_FAW_aktivne[[#This Row],[Klasifikacija]],Tabela_FAW_aktivne[Klasifikacija],0)),"NE")</f>
        <v>NE</v>
      </c>
    </row>
    <row r="735" spans="1:8" hidden="1" x14ac:dyDescent="0.25">
      <c r="A735" t="s">
        <v>1419</v>
      </c>
      <c r="B735" t="str">
        <f>INDEX(Tabela_seznam_klasifikacij[Naziv odpadka],MATCH(Tabela_kontrola_FAW_aktivne[[#This Row],[Klasifikacija]],Tabela_seznam_klasifikacij[Klasifikacijska številka],0))</f>
        <v>Tekoči odpadki na vodni osnovi iz priprave vitrificiranih odpadkov</v>
      </c>
      <c r="C735" t="str">
        <f>IFERROR(INDEX(Tabela_FAW[NAZIV2],MATCH(Tabela_kontrola_FAW_aktivne[[#This Row],[Klasifikacija]],Tabela_FAW[Klasifikacija],0)),"NE")</f>
        <v>NE</v>
      </c>
      <c r="D735" t="str">
        <f>LEFT(INDEX(Tabela_glavno[Dovoljen prevzem],MATCH(Tabela_kontrola_FAW_aktivne[[#This Row],[Klasifikacija]],Tabela_glavno[Klasifikacija],0)),2)</f>
        <v>DA</v>
      </c>
      <c r="E735" t="str">
        <f>INDEX(Tabela_glavno[Odstranjevanje],MATCH(Tabela_kontrola_FAW_aktivne[[#This Row],[Klasifikacija]],Tabela_glavno[Klasifikacija],0))</f>
        <v/>
      </c>
      <c r="F735" s="1" t="str">
        <f>_xlfn.TEXTJOIN(" - ",TRUE,INDEX(Tabela_glavno[Mešanica 19 02 04*],MATCH(Tabela_kontrola_FAW_aktivne[[#This Row],[Klasifikacija]],Tabela_glavno[Klasifikacija],0)),INDEX(Tabela_glavno[Izvoz 19 02 04*],MATCH(Tabela_kontrola_FAW_aktivne[[#This Row],[Klasifikacija]],Tabela_glavno[Klasifikacija],0)))</f>
        <v>NE</v>
      </c>
      <c r="G735" s="1" t="str">
        <f>INDEX(Tabela_glavno[Mešanica 19 02 08*],MATCH(Tabela_kontrola_FAW_aktivne[[#This Row],[Klasifikacija]],Tabela_glavno[Klasifikacija],0))</f>
        <v>NE</v>
      </c>
      <c r="H735" s="1" t="str">
        <f>IFERROR(INDEX(Tabela_FAW_aktivne[Klasifikacija],MATCH(Tabela_kontrola_FAW_aktivne[[#This Row],[Klasifikacija]],Tabela_FAW_aktivne[Klasifikacija],0)),"NE")</f>
        <v>NE</v>
      </c>
    </row>
    <row r="736" spans="1:8" hidden="1" x14ac:dyDescent="0.25">
      <c r="A736" t="s">
        <v>1420</v>
      </c>
      <c r="B736" t="str">
        <f>INDEX(Tabela_seznam_klasifikacij[Naziv odpadka],MATCH(Tabela_kontrola_FAW_aktivne[[#This Row],[Klasifikacija]],Tabela_seznam_klasifikacij[Klasifikacijska številka],0))</f>
        <v>Nekompostirana frakcija komunalnih in podobnih odpadkov</v>
      </c>
      <c r="C736" t="str">
        <f>IFERROR(INDEX(Tabela_FAW[NAZIV2],MATCH(Tabela_kontrola_FAW_aktivne[[#This Row],[Klasifikacija]],Tabela_FAW[Klasifikacija],0)),"NE")</f>
        <v>NE</v>
      </c>
      <c r="D736" t="str">
        <f>LEFT(INDEX(Tabela_glavno[Dovoljen prevzem],MATCH(Tabela_kontrola_FAW_aktivne[[#This Row],[Klasifikacija]],Tabela_glavno[Klasifikacija],0)),2)</f>
        <v>DA</v>
      </c>
      <c r="E736" t="str">
        <f>INDEX(Tabela_glavno[Odstranjevanje],MATCH(Tabela_kontrola_FAW_aktivne[[#This Row],[Klasifikacija]],Tabela_glavno[Klasifikacija],0))</f>
        <v/>
      </c>
      <c r="F736" s="1" t="str">
        <f>_xlfn.TEXTJOIN(" - ",TRUE,INDEX(Tabela_glavno[Mešanica 19 02 04*],MATCH(Tabela_kontrola_FAW_aktivne[[#This Row],[Klasifikacija]],Tabela_glavno[Klasifikacija],0)),INDEX(Tabela_glavno[Izvoz 19 02 04*],MATCH(Tabela_kontrola_FAW_aktivne[[#This Row],[Klasifikacija]],Tabela_glavno[Klasifikacija],0)))</f>
        <v>NE</v>
      </c>
      <c r="G736" s="1" t="str">
        <f>INDEX(Tabela_glavno[Mešanica 19 02 08*],MATCH(Tabela_kontrola_FAW_aktivne[[#This Row],[Klasifikacija]],Tabela_glavno[Klasifikacija],0))</f>
        <v>NE</v>
      </c>
      <c r="H736" s="1" t="str">
        <f>IFERROR(INDEX(Tabela_FAW_aktivne[Klasifikacija],MATCH(Tabela_kontrola_FAW_aktivne[[#This Row],[Klasifikacija]],Tabela_FAW_aktivne[Klasifikacija],0)),"NE")</f>
        <v>NE</v>
      </c>
    </row>
    <row r="737" spans="1:8" hidden="1" x14ac:dyDescent="0.25">
      <c r="A737" t="s">
        <v>1421</v>
      </c>
      <c r="B737" t="str">
        <f>INDEX(Tabela_seznam_klasifikacij[Naziv odpadka],MATCH(Tabela_kontrola_FAW_aktivne[[#This Row],[Klasifikacija]],Tabela_seznam_klasifikacij[Klasifikacijska številka],0))</f>
        <v>Nekompostirana frakcija živalskih in rastlinskih odpadkov</v>
      </c>
      <c r="C737" t="str">
        <f>IFERROR(INDEX(Tabela_FAW[NAZIV2],MATCH(Tabela_kontrola_FAW_aktivne[[#This Row],[Klasifikacija]],Tabela_FAW[Klasifikacija],0)),"NE")</f>
        <v>NE</v>
      </c>
      <c r="D737" t="str">
        <f>LEFT(INDEX(Tabela_glavno[Dovoljen prevzem],MATCH(Tabela_kontrola_FAW_aktivne[[#This Row],[Klasifikacija]],Tabela_glavno[Klasifikacija],0)),2)</f>
        <v>DA</v>
      </c>
      <c r="E737" t="str">
        <f>INDEX(Tabela_glavno[Odstranjevanje],MATCH(Tabela_kontrola_FAW_aktivne[[#This Row],[Klasifikacija]],Tabela_glavno[Klasifikacija],0))</f>
        <v/>
      </c>
      <c r="F737" s="1" t="str">
        <f>_xlfn.TEXTJOIN(" - ",TRUE,INDEX(Tabela_glavno[Mešanica 19 02 04*],MATCH(Tabela_kontrola_FAW_aktivne[[#This Row],[Klasifikacija]],Tabela_glavno[Klasifikacija],0)),INDEX(Tabela_glavno[Izvoz 19 02 04*],MATCH(Tabela_kontrola_FAW_aktivne[[#This Row],[Klasifikacija]],Tabela_glavno[Klasifikacija],0)))</f>
        <v>NE</v>
      </c>
      <c r="G737" s="1" t="str">
        <f>INDEX(Tabela_glavno[Mešanica 19 02 08*],MATCH(Tabela_kontrola_FAW_aktivne[[#This Row],[Klasifikacija]],Tabela_glavno[Klasifikacija],0))</f>
        <v>NE</v>
      </c>
      <c r="H737" s="1" t="str">
        <f>IFERROR(INDEX(Tabela_FAW_aktivne[Klasifikacija],MATCH(Tabela_kontrola_FAW_aktivne[[#This Row],[Klasifikacija]],Tabela_FAW_aktivne[Klasifikacija],0)),"NE")</f>
        <v>NE</v>
      </c>
    </row>
    <row r="738" spans="1:8" hidden="1" x14ac:dyDescent="0.25">
      <c r="A738" t="s">
        <v>1422</v>
      </c>
      <c r="B738" t="str">
        <f>INDEX(Tabela_seznam_klasifikacij[Naziv odpadka],MATCH(Tabela_kontrola_FAW_aktivne[[#This Row],[Klasifikacija]],Tabela_seznam_klasifikacij[Klasifikacijska številka],0))</f>
        <v>Kompost, ki ne ustreza specifikaciji</v>
      </c>
      <c r="C738" t="str">
        <f>IFERROR(INDEX(Tabela_FAW[NAZIV2],MATCH(Tabela_kontrola_FAW_aktivne[[#This Row],[Klasifikacija]],Tabela_FAW[Klasifikacija],0)),"NE")</f>
        <v>NE</v>
      </c>
      <c r="D738" t="str">
        <f>LEFT(INDEX(Tabela_glavno[Dovoljen prevzem],MATCH(Tabela_kontrola_FAW_aktivne[[#This Row],[Klasifikacija]],Tabela_glavno[Klasifikacija],0)),2)</f>
        <v>DA</v>
      </c>
      <c r="E738" t="str">
        <f>INDEX(Tabela_glavno[Odstranjevanje],MATCH(Tabela_kontrola_FAW_aktivne[[#This Row],[Klasifikacija]],Tabela_glavno[Klasifikacija],0))</f>
        <v/>
      </c>
      <c r="F738" s="1" t="str">
        <f>_xlfn.TEXTJOIN(" - ",TRUE,INDEX(Tabela_glavno[Mešanica 19 02 04*],MATCH(Tabela_kontrola_FAW_aktivne[[#This Row],[Klasifikacija]],Tabela_glavno[Klasifikacija],0)),INDEX(Tabela_glavno[Izvoz 19 02 04*],MATCH(Tabela_kontrola_FAW_aktivne[[#This Row],[Klasifikacija]],Tabela_glavno[Klasifikacija],0)))</f>
        <v>NE</v>
      </c>
      <c r="G738" s="1" t="str">
        <f>INDEX(Tabela_glavno[Mešanica 19 02 08*],MATCH(Tabela_kontrola_FAW_aktivne[[#This Row],[Klasifikacija]],Tabela_glavno[Klasifikacija],0))</f>
        <v>NE</v>
      </c>
      <c r="H738" s="1" t="str">
        <f>IFERROR(INDEX(Tabela_FAW_aktivne[Klasifikacija],MATCH(Tabela_kontrola_FAW_aktivne[[#This Row],[Klasifikacija]],Tabela_FAW_aktivne[Klasifikacija],0)),"NE")</f>
        <v>NE</v>
      </c>
    </row>
    <row r="739" spans="1:8" hidden="1" x14ac:dyDescent="0.25">
      <c r="A739" t="s">
        <v>1423</v>
      </c>
      <c r="B739" t="str">
        <f>INDEX(Tabela_seznam_klasifikacij[Naziv odpadka],MATCH(Tabela_kontrola_FAW_aktivne[[#This Row],[Klasifikacija]],Tabela_seznam_klasifikacij[Klasifikacijska številka],0))</f>
        <v>Drugi tovrstni odpadki</v>
      </c>
      <c r="C739" t="str">
        <f>IFERROR(INDEX(Tabela_FAW[NAZIV2],MATCH(Tabela_kontrola_FAW_aktivne[[#This Row],[Klasifikacija]],Tabela_FAW[Klasifikacija],0)),"NE")</f>
        <v>NE</v>
      </c>
      <c r="D739" t="str">
        <f>LEFT(INDEX(Tabela_glavno[Dovoljen prevzem],MATCH(Tabela_kontrola_FAW_aktivne[[#This Row],[Klasifikacija]],Tabela_glavno[Klasifikacija],0)),2)</f>
        <v>DA</v>
      </c>
      <c r="E739" t="str">
        <f>INDEX(Tabela_glavno[Odstranjevanje],MATCH(Tabela_kontrola_FAW_aktivne[[#This Row],[Klasifikacija]],Tabela_glavno[Klasifikacija],0))</f>
        <v/>
      </c>
      <c r="F739" s="1" t="str">
        <f>_xlfn.TEXTJOIN(" - ",TRUE,INDEX(Tabela_glavno[Mešanica 19 02 04*],MATCH(Tabela_kontrola_FAW_aktivne[[#This Row],[Klasifikacija]],Tabela_glavno[Klasifikacija],0)),INDEX(Tabela_glavno[Izvoz 19 02 04*],MATCH(Tabela_kontrola_FAW_aktivne[[#This Row],[Klasifikacija]],Tabela_glavno[Klasifikacija],0)))</f>
        <v>NE</v>
      </c>
      <c r="G739" s="1" t="str">
        <f>INDEX(Tabela_glavno[Mešanica 19 02 08*],MATCH(Tabela_kontrola_FAW_aktivne[[#This Row],[Klasifikacija]],Tabela_glavno[Klasifikacija],0))</f>
        <v>NE</v>
      </c>
      <c r="H739" s="1" t="str">
        <f>IFERROR(INDEX(Tabela_FAW_aktivne[Klasifikacija],MATCH(Tabela_kontrola_FAW_aktivne[[#This Row],[Klasifikacija]],Tabela_FAW_aktivne[Klasifikacija],0)),"NE")</f>
        <v>NE</v>
      </c>
    </row>
    <row r="740" spans="1:8" hidden="1" x14ac:dyDescent="0.25">
      <c r="A740" t="s">
        <v>1424</v>
      </c>
      <c r="B740" t="str">
        <f>INDEX(Tabela_seznam_klasifikacij[Naziv odpadka],MATCH(Tabela_kontrola_FAW_aktivne[[#This Row],[Klasifikacija]],Tabela_seznam_klasifikacij[Klasifikacijska številka],0))</f>
        <v>Lužnica iz anaerobne obdelave komunalnih odpadkov</v>
      </c>
      <c r="C740" t="str">
        <f>IFERROR(INDEX(Tabela_FAW[NAZIV2],MATCH(Tabela_kontrola_FAW_aktivne[[#This Row],[Klasifikacija]],Tabela_FAW[Klasifikacija],0)),"NE")</f>
        <v>NE</v>
      </c>
      <c r="D740" t="str">
        <f>LEFT(INDEX(Tabela_glavno[Dovoljen prevzem],MATCH(Tabela_kontrola_FAW_aktivne[[#This Row],[Klasifikacija]],Tabela_glavno[Klasifikacija],0)),2)</f>
        <v>DA</v>
      </c>
      <c r="E740" t="str">
        <f>INDEX(Tabela_glavno[Odstranjevanje],MATCH(Tabela_kontrola_FAW_aktivne[[#This Row],[Klasifikacija]],Tabela_glavno[Klasifikacija],0))</f>
        <v/>
      </c>
      <c r="F740" s="1" t="str">
        <f>_xlfn.TEXTJOIN(" - ",TRUE,INDEX(Tabela_glavno[Mešanica 19 02 04*],MATCH(Tabela_kontrola_FAW_aktivne[[#This Row],[Klasifikacija]],Tabela_glavno[Klasifikacija],0)),INDEX(Tabela_glavno[Izvoz 19 02 04*],MATCH(Tabela_kontrola_FAW_aktivne[[#This Row],[Klasifikacija]],Tabela_glavno[Klasifikacija],0)))</f>
        <v>NE</v>
      </c>
      <c r="G740" s="1" t="str">
        <f>INDEX(Tabela_glavno[Mešanica 19 02 08*],MATCH(Tabela_kontrola_FAW_aktivne[[#This Row],[Klasifikacija]],Tabela_glavno[Klasifikacija],0))</f>
        <v>NE</v>
      </c>
      <c r="H740" s="1" t="str">
        <f>IFERROR(INDEX(Tabela_FAW_aktivne[Klasifikacija],MATCH(Tabela_kontrola_FAW_aktivne[[#This Row],[Klasifikacija]],Tabela_FAW_aktivne[Klasifikacija],0)),"NE")</f>
        <v>NE</v>
      </c>
    </row>
    <row r="741" spans="1:8" hidden="1" x14ac:dyDescent="0.25">
      <c r="A741" t="s">
        <v>1425</v>
      </c>
      <c r="B741" t="str">
        <f>INDEX(Tabela_seznam_klasifikacij[Naziv odpadka],MATCH(Tabela_kontrola_FAW_aktivne[[#This Row],[Klasifikacija]],Tabela_seznam_klasifikacij[Klasifikacijska številka],0))</f>
        <v>Pregnito blato iz anaerobne obdelave komunalnih odpadkov</v>
      </c>
      <c r="C741" t="str">
        <f>IFERROR(INDEX(Tabela_FAW[NAZIV2],MATCH(Tabela_kontrola_FAW_aktivne[[#This Row],[Klasifikacija]],Tabela_FAW[Klasifikacija],0)),"NE")</f>
        <v>NE</v>
      </c>
      <c r="D741" t="str">
        <f>LEFT(INDEX(Tabela_glavno[Dovoljen prevzem],MATCH(Tabela_kontrola_FAW_aktivne[[#This Row],[Klasifikacija]],Tabela_glavno[Klasifikacija],0)),2)</f>
        <v>DA</v>
      </c>
      <c r="E741" t="str">
        <f>INDEX(Tabela_glavno[Odstranjevanje],MATCH(Tabela_kontrola_FAW_aktivne[[#This Row],[Klasifikacija]],Tabela_glavno[Klasifikacija],0))</f>
        <v/>
      </c>
      <c r="F741" s="1" t="str">
        <f>_xlfn.TEXTJOIN(" - ",TRUE,INDEX(Tabela_glavno[Mešanica 19 02 04*],MATCH(Tabela_kontrola_FAW_aktivne[[#This Row],[Klasifikacija]],Tabela_glavno[Klasifikacija],0)),INDEX(Tabela_glavno[Izvoz 19 02 04*],MATCH(Tabela_kontrola_FAW_aktivne[[#This Row],[Klasifikacija]],Tabela_glavno[Klasifikacija],0)))</f>
        <v>NE</v>
      </c>
      <c r="G741" s="1" t="str">
        <f>INDEX(Tabela_glavno[Mešanica 19 02 08*],MATCH(Tabela_kontrola_FAW_aktivne[[#This Row],[Klasifikacija]],Tabela_glavno[Klasifikacija],0))</f>
        <v>NE</v>
      </c>
      <c r="H741" s="1" t="str">
        <f>IFERROR(INDEX(Tabela_FAW_aktivne[Klasifikacija],MATCH(Tabela_kontrola_FAW_aktivne[[#This Row],[Klasifikacija]],Tabela_FAW_aktivne[Klasifikacija],0)),"NE")</f>
        <v>NE</v>
      </c>
    </row>
    <row r="742" spans="1:8" hidden="1" x14ac:dyDescent="0.25">
      <c r="A742" t="s">
        <v>1426</v>
      </c>
      <c r="B742" t="str">
        <f>INDEX(Tabela_seznam_klasifikacij[Naziv odpadka],MATCH(Tabela_kontrola_FAW_aktivne[[#This Row],[Klasifikacija]],Tabela_seznam_klasifikacij[Klasifikacijska številka],0))</f>
        <v>Lužnica iz anaerobne obdelave živalskih in rastlinskih odpadkov</v>
      </c>
      <c r="C742" t="str">
        <f>IFERROR(INDEX(Tabela_FAW[NAZIV2],MATCH(Tabela_kontrola_FAW_aktivne[[#This Row],[Klasifikacija]],Tabela_FAW[Klasifikacija],0)),"NE")</f>
        <v>NE</v>
      </c>
      <c r="D742" t="str">
        <f>LEFT(INDEX(Tabela_glavno[Dovoljen prevzem],MATCH(Tabela_kontrola_FAW_aktivne[[#This Row],[Klasifikacija]],Tabela_glavno[Klasifikacija],0)),2)</f>
        <v>DA</v>
      </c>
      <c r="E742" t="str">
        <f>INDEX(Tabela_glavno[Odstranjevanje],MATCH(Tabela_kontrola_FAW_aktivne[[#This Row],[Klasifikacija]],Tabela_glavno[Klasifikacija],0))</f>
        <v/>
      </c>
      <c r="F742" s="1" t="str">
        <f>_xlfn.TEXTJOIN(" - ",TRUE,INDEX(Tabela_glavno[Mešanica 19 02 04*],MATCH(Tabela_kontrola_FAW_aktivne[[#This Row],[Klasifikacija]],Tabela_glavno[Klasifikacija],0)),INDEX(Tabela_glavno[Izvoz 19 02 04*],MATCH(Tabela_kontrola_FAW_aktivne[[#This Row],[Klasifikacija]],Tabela_glavno[Klasifikacija],0)))</f>
        <v>NE</v>
      </c>
      <c r="G742" s="1" t="str">
        <f>INDEX(Tabela_glavno[Mešanica 19 02 08*],MATCH(Tabela_kontrola_FAW_aktivne[[#This Row],[Klasifikacija]],Tabela_glavno[Klasifikacija],0))</f>
        <v>NE</v>
      </c>
      <c r="H742" s="1" t="str">
        <f>IFERROR(INDEX(Tabela_FAW_aktivne[Klasifikacija],MATCH(Tabela_kontrola_FAW_aktivne[[#This Row],[Klasifikacija]],Tabela_FAW_aktivne[Klasifikacija],0)),"NE")</f>
        <v>NE</v>
      </c>
    </row>
    <row r="743" spans="1:8" hidden="1" x14ac:dyDescent="0.25">
      <c r="A743" t="s">
        <v>1427</v>
      </c>
      <c r="B743" t="str">
        <f>INDEX(Tabela_seznam_klasifikacij[Naziv odpadka],MATCH(Tabela_kontrola_FAW_aktivne[[#This Row],[Klasifikacija]],Tabela_seznam_klasifikacij[Klasifikacijska številka],0))</f>
        <v>Pregnito blato iz anaerobne obdelave živalskih in rastlinskih odpadkov</v>
      </c>
      <c r="C743" t="str">
        <f>IFERROR(INDEX(Tabela_FAW[NAZIV2],MATCH(Tabela_kontrola_FAW_aktivne[[#This Row],[Klasifikacija]],Tabela_FAW[Klasifikacija],0)),"NE")</f>
        <v>NE</v>
      </c>
      <c r="D743" t="str">
        <f>LEFT(INDEX(Tabela_glavno[Dovoljen prevzem],MATCH(Tabela_kontrola_FAW_aktivne[[#This Row],[Klasifikacija]],Tabela_glavno[Klasifikacija],0)),2)</f>
        <v>DA</v>
      </c>
      <c r="E743" t="str">
        <f>INDEX(Tabela_glavno[Odstranjevanje],MATCH(Tabela_kontrola_FAW_aktivne[[#This Row],[Klasifikacija]],Tabela_glavno[Klasifikacija],0))</f>
        <v/>
      </c>
      <c r="F743" s="1" t="str">
        <f>_xlfn.TEXTJOIN(" - ",TRUE,INDEX(Tabela_glavno[Mešanica 19 02 04*],MATCH(Tabela_kontrola_FAW_aktivne[[#This Row],[Klasifikacija]],Tabela_glavno[Klasifikacija],0)),INDEX(Tabela_glavno[Izvoz 19 02 04*],MATCH(Tabela_kontrola_FAW_aktivne[[#This Row],[Klasifikacija]],Tabela_glavno[Klasifikacija],0)))</f>
        <v>NE</v>
      </c>
      <c r="G743" s="1" t="str">
        <f>INDEX(Tabela_glavno[Mešanica 19 02 08*],MATCH(Tabela_kontrola_FAW_aktivne[[#This Row],[Klasifikacija]],Tabela_glavno[Klasifikacija],0))</f>
        <v>NE</v>
      </c>
      <c r="H743" s="1" t="str">
        <f>IFERROR(INDEX(Tabela_FAW_aktivne[Klasifikacija],MATCH(Tabela_kontrola_FAW_aktivne[[#This Row],[Klasifikacija]],Tabela_FAW_aktivne[Klasifikacija],0)),"NE")</f>
        <v>NE</v>
      </c>
    </row>
    <row r="744" spans="1:8" hidden="1" x14ac:dyDescent="0.25">
      <c r="A744" t="s">
        <v>1428</v>
      </c>
      <c r="B744" t="str">
        <f>INDEX(Tabela_seznam_klasifikacij[Naziv odpadka],MATCH(Tabela_kontrola_FAW_aktivne[[#This Row],[Klasifikacija]],Tabela_seznam_klasifikacij[Klasifikacijska številka],0))</f>
        <v>Drugi tovrstni odpadki</v>
      </c>
      <c r="C744" t="str">
        <f>IFERROR(INDEX(Tabela_FAW[NAZIV2],MATCH(Tabela_kontrola_FAW_aktivne[[#This Row],[Klasifikacija]],Tabela_FAW[Klasifikacija],0)),"NE")</f>
        <v>NE</v>
      </c>
      <c r="D744" t="str">
        <f>LEFT(INDEX(Tabela_glavno[Dovoljen prevzem],MATCH(Tabela_kontrola_FAW_aktivne[[#This Row],[Klasifikacija]],Tabela_glavno[Klasifikacija],0)),2)</f>
        <v>DA</v>
      </c>
      <c r="E744" t="str">
        <f>INDEX(Tabela_glavno[Odstranjevanje],MATCH(Tabela_kontrola_FAW_aktivne[[#This Row],[Klasifikacija]],Tabela_glavno[Klasifikacija],0))</f>
        <v/>
      </c>
      <c r="F744" s="1" t="str">
        <f>_xlfn.TEXTJOIN(" - ",TRUE,INDEX(Tabela_glavno[Mešanica 19 02 04*],MATCH(Tabela_kontrola_FAW_aktivne[[#This Row],[Klasifikacija]],Tabela_glavno[Klasifikacija],0)),INDEX(Tabela_glavno[Izvoz 19 02 04*],MATCH(Tabela_kontrola_FAW_aktivne[[#This Row],[Klasifikacija]],Tabela_glavno[Klasifikacija],0)))</f>
        <v>NE</v>
      </c>
      <c r="G744" s="1" t="str">
        <f>INDEX(Tabela_glavno[Mešanica 19 02 08*],MATCH(Tabela_kontrola_FAW_aktivne[[#This Row],[Klasifikacija]],Tabela_glavno[Klasifikacija],0))</f>
        <v>NE</v>
      </c>
      <c r="H744" s="1" t="str">
        <f>IFERROR(INDEX(Tabela_FAW_aktivne[Klasifikacija],MATCH(Tabela_kontrola_FAW_aktivne[[#This Row],[Klasifikacija]],Tabela_FAW_aktivne[Klasifikacija],0)),"NE")</f>
        <v>NE</v>
      </c>
    </row>
    <row r="745" spans="1:8" hidden="1" x14ac:dyDescent="0.25">
      <c r="A745" t="s">
        <v>1429</v>
      </c>
      <c r="B745" t="str">
        <f>INDEX(Tabela_seznam_klasifikacij[Naziv odpadka],MATCH(Tabela_kontrola_FAW_aktivne[[#This Row],[Klasifikacija]],Tabela_seznam_klasifikacij[Klasifikacijska številka],0))</f>
        <v>Izcedne vode iz odlagališč, ki vsebujejo nevarne snovi</v>
      </c>
      <c r="C745" t="str">
        <f>IFERROR(INDEX(Tabela_FAW[NAZIV2],MATCH(Tabela_kontrola_FAW_aktivne[[#This Row],[Klasifikacija]],Tabela_FAW[Klasifikacija],0)),"NE")</f>
        <v>NE</v>
      </c>
      <c r="D745" t="str">
        <f>LEFT(INDEX(Tabela_glavno[Dovoljen prevzem],MATCH(Tabela_kontrola_FAW_aktivne[[#This Row],[Klasifikacija]],Tabela_glavno[Klasifikacija],0)),2)</f>
        <v>DA</v>
      </c>
      <c r="E745" t="str">
        <f>INDEX(Tabela_glavno[Odstranjevanje],MATCH(Tabela_kontrola_FAW_aktivne[[#This Row],[Klasifikacija]],Tabela_glavno[Klasifikacija],0))</f>
        <v/>
      </c>
      <c r="F745" s="1" t="str">
        <f>_xlfn.TEXTJOIN(" - ",TRUE,INDEX(Tabela_glavno[Mešanica 19 02 04*],MATCH(Tabela_kontrola_FAW_aktivne[[#This Row],[Klasifikacija]],Tabela_glavno[Klasifikacija],0)),INDEX(Tabela_glavno[Izvoz 19 02 04*],MATCH(Tabela_kontrola_FAW_aktivne[[#This Row],[Klasifikacija]],Tabela_glavno[Klasifikacija],0)))</f>
        <v>NE</v>
      </c>
      <c r="G745" s="1" t="str">
        <f>INDEX(Tabela_glavno[Mešanica 19 02 08*],MATCH(Tabela_kontrola_FAW_aktivne[[#This Row],[Klasifikacija]],Tabela_glavno[Klasifikacija],0))</f>
        <v>NE</v>
      </c>
      <c r="H745" s="1" t="str">
        <f>IFERROR(INDEX(Tabela_FAW_aktivne[Klasifikacija],MATCH(Tabela_kontrola_FAW_aktivne[[#This Row],[Klasifikacija]],Tabela_FAW_aktivne[Klasifikacija],0)),"NE")</f>
        <v>NE</v>
      </c>
    </row>
    <row r="746" spans="1:8" hidden="1" x14ac:dyDescent="0.25">
      <c r="A746" t="s">
        <v>1430</v>
      </c>
      <c r="B746" t="str">
        <f>INDEX(Tabela_seznam_klasifikacij[Naziv odpadka],MATCH(Tabela_kontrola_FAW_aktivne[[#This Row],[Klasifikacija]],Tabela_seznam_klasifikacij[Klasifikacijska številka],0))</f>
        <v>Izcedne vode iz odlagališč, ki niso navedene pod 19 07 02</v>
      </c>
      <c r="C746">
        <f>IFERROR(INDEX(Tabela_FAW[NAZIV2],MATCH(Tabela_kontrola_FAW_aktivne[[#This Row],[Klasifikacija]],Tabela_FAW[Klasifikacija],0)),"NE")</f>
        <v>0</v>
      </c>
      <c r="D746" t="str">
        <f>LEFT(INDEX(Tabela_glavno[Dovoljen prevzem],MATCH(Tabela_kontrola_FAW_aktivne[[#This Row],[Klasifikacija]],Tabela_glavno[Klasifikacija],0)),2)</f>
        <v>DA</v>
      </c>
      <c r="E746" t="str">
        <f>INDEX(Tabela_glavno[Odstranjevanje],MATCH(Tabela_kontrola_FAW_aktivne[[#This Row],[Klasifikacija]],Tabela_glavno[Klasifikacija],0))</f>
        <v/>
      </c>
      <c r="F746" s="1" t="str">
        <f>_xlfn.TEXTJOIN(" - ",TRUE,INDEX(Tabela_glavno[Mešanica 19 02 04*],MATCH(Tabela_kontrola_FAW_aktivne[[#This Row],[Klasifikacija]],Tabela_glavno[Klasifikacija],0)),INDEX(Tabela_glavno[Izvoz 19 02 04*],MATCH(Tabela_kontrola_FAW_aktivne[[#This Row],[Klasifikacija]],Tabela_glavno[Klasifikacija],0)))</f>
        <v>NE</v>
      </c>
      <c r="G746" s="1" t="str">
        <f>INDEX(Tabela_glavno[Mešanica 19 02 08*],MATCH(Tabela_kontrola_FAW_aktivne[[#This Row],[Klasifikacija]],Tabela_glavno[Klasifikacija],0))</f>
        <v>NE</v>
      </c>
      <c r="H746" s="1" t="str">
        <f>IFERROR(INDEX(Tabela_FAW_aktivne[Klasifikacija],MATCH(Tabela_kontrola_FAW_aktivne[[#This Row],[Klasifikacija]],Tabela_FAW_aktivne[Klasifikacija],0)),"NE")</f>
        <v>NE</v>
      </c>
    </row>
    <row r="747" spans="1:8" hidden="1" x14ac:dyDescent="0.25">
      <c r="A747" t="s">
        <v>1431</v>
      </c>
      <c r="B747" t="str">
        <f>INDEX(Tabela_seznam_klasifikacij[Naziv odpadka],MATCH(Tabela_kontrola_FAW_aktivne[[#This Row],[Klasifikacija]],Tabela_seznam_klasifikacij[Klasifikacijska številka],0))</f>
        <v>Ostanki na grabljah in sitih</v>
      </c>
      <c r="C747" t="str">
        <f>IFERROR(INDEX(Tabela_FAW[NAZIV2],MATCH(Tabela_kontrola_FAW_aktivne[[#This Row],[Klasifikacija]],Tabela_FAW[Klasifikacija],0)),"NE")</f>
        <v>Ni mešanja, odp VOKA LJ, KOTO</v>
      </c>
      <c r="D747" t="str">
        <f>LEFT(INDEX(Tabela_glavno[Dovoljen prevzem],MATCH(Tabela_kontrola_FAW_aktivne[[#This Row],[Klasifikacija]],Tabela_glavno[Klasifikacija],0)),2)</f>
        <v>DA</v>
      </c>
      <c r="E747" t="str">
        <f>INDEX(Tabela_glavno[Odstranjevanje],MATCH(Tabela_kontrola_FAW_aktivne[[#This Row],[Klasifikacija]],Tabela_glavno[Klasifikacija],0))</f>
        <v/>
      </c>
      <c r="F747" s="1" t="str">
        <f>_xlfn.TEXTJOIN(" - ",TRUE,INDEX(Tabela_glavno[Mešanica 19 02 04*],MATCH(Tabela_kontrola_FAW_aktivne[[#This Row],[Klasifikacija]],Tabela_glavno[Klasifikacija],0)),INDEX(Tabela_glavno[Izvoz 19 02 04*],MATCH(Tabela_kontrola_FAW_aktivne[[#This Row],[Klasifikacija]],Tabela_glavno[Klasifikacija],0)))</f>
        <v>NE</v>
      </c>
      <c r="G747" s="1" t="str">
        <f>INDEX(Tabela_glavno[Mešanica 19 02 08*],MATCH(Tabela_kontrola_FAW_aktivne[[#This Row],[Klasifikacija]],Tabela_glavno[Klasifikacija],0))</f>
        <v>NE</v>
      </c>
      <c r="H747" s="1" t="str">
        <f>IFERROR(INDEX(Tabela_FAW_aktivne[Klasifikacija],MATCH(Tabela_kontrola_FAW_aktivne[[#This Row],[Klasifikacija]],Tabela_FAW_aktivne[Klasifikacija],0)),"NE")</f>
        <v>NE</v>
      </c>
    </row>
    <row r="748" spans="1:8" ht="30" customHeight="1" x14ac:dyDescent="0.25">
      <c r="A748" t="s">
        <v>1432</v>
      </c>
      <c r="B748" t="str">
        <f>INDEX(Tabela_seznam_klasifikacij[Naziv odpadka],MATCH(Tabela_kontrola_FAW_aktivne[[#This Row],[Klasifikacija]],Tabela_seznam_klasifikacij[Klasifikacijska številka],0))</f>
        <v>Odpadki iz peskolovov</v>
      </c>
      <c r="C748" t="str">
        <f>IFERROR(INDEX(Tabela_FAW[NAZIV2],MATCH(Tabela_kontrola_FAW_aktivne[[#This Row],[Klasifikacija]],Tabela_FAW[Klasifikacija],0)),"NE")</f>
        <v>NI ADR/ Euronep</v>
      </c>
      <c r="D748" t="str">
        <f>LEFT(INDEX(Tabela_glavno[Dovoljen prevzem],MATCH(Tabela_kontrola_FAW_aktivne[[#This Row],[Klasifikacija]],Tabela_glavno[Klasifikacija],0)),2)</f>
        <v>DA</v>
      </c>
      <c r="E748" t="str">
        <f>INDEX(Tabela_glavno[Odstranjevanje],MATCH(Tabela_kontrola_FAW_aktivne[[#This Row],[Klasifikacija]],Tabela_glavno[Klasifikacija],0))</f>
        <v>Žurbi</v>
      </c>
      <c r="F748" s="1" t="str">
        <f>_xlfn.TEXTJOIN(" - ",TRUE,INDEX(Tabela_glavno[Mešanica 19 02 04*],MATCH(Tabela_kontrola_FAW_aktivne[[#This Row],[Klasifikacija]],Tabela_glavno[Klasifikacija],0)),INDEX(Tabela_glavno[Izvoz 19 02 04*],MATCH(Tabela_kontrola_FAW_aktivne[[#This Row],[Klasifikacija]],Tabela_glavno[Klasifikacija],0)))</f>
        <v>NE</v>
      </c>
      <c r="G748" s="1" t="str">
        <f>INDEX(Tabela_glavno[Mešanica 19 02 08*],MATCH(Tabela_kontrola_FAW_aktivne[[#This Row],[Klasifikacija]],Tabela_glavno[Klasifikacija],0))</f>
        <v>NE</v>
      </c>
      <c r="H748" s="1" t="str">
        <f>IFERROR(INDEX(Tabela_FAW_aktivne[Klasifikacija],MATCH(Tabela_kontrola_FAW_aktivne[[#This Row],[Klasifikacija]],Tabela_FAW_aktivne[Klasifikacija],0)),"NE")</f>
        <v>19 08 02</v>
      </c>
    </row>
    <row r="749" spans="1:8" ht="30" customHeight="1" x14ac:dyDescent="0.25">
      <c r="A749" t="s">
        <v>1433</v>
      </c>
      <c r="B749" t="str">
        <f>INDEX(Tabela_seznam_klasifikacij[Naziv odpadka],MATCH(Tabela_kontrola_FAW_aktivne[[#This Row],[Klasifikacija]],Tabela_seznam_klasifikacij[Klasifikacijska številka],0))</f>
        <v>Mulji iz čistilnih naprav komunalnih odpadnih voda</v>
      </c>
      <c r="C749" t="str">
        <f>IFERROR(INDEX(Tabela_FAW[NAZIV2],MATCH(Tabela_kontrola_FAW_aktivne[[#This Row],[Klasifikacija]],Tabela_FAW[Klasifikacija],0)),"NE")</f>
        <v>NI ADR / ČN Domžale, Cro</v>
      </c>
      <c r="D749" t="str">
        <f>LEFT(INDEX(Tabela_glavno[Dovoljen prevzem],MATCH(Tabela_kontrola_FAW_aktivne[[#This Row],[Klasifikacija]],Tabela_glavno[Klasifikacija],0)),2)</f>
        <v>DA</v>
      </c>
      <c r="E749" t="str">
        <f>INDEX(Tabela_glavno[Odstranjevanje],MATCH(Tabela_kontrola_FAW_aktivne[[#This Row],[Klasifikacija]],Tabela_glavno[Klasifikacija],0))</f>
        <v/>
      </c>
      <c r="F749" s="1" t="str">
        <f>_xlfn.TEXTJOIN(" - ",TRUE,INDEX(Tabela_glavno[Mešanica 19 02 04*],MATCH(Tabela_kontrola_FAW_aktivne[[#This Row],[Klasifikacija]],Tabela_glavno[Klasifikacija],0)),INDEX(Tabela_glavno[Izvoz 19 02 04*],MATCH(Tabela_kontrola_FAW_aktivne[[#This Row],[Klasifikacija]],Tabela_glavno[Klasifikacija],0)))</f>
        <v>NE</v>
      </c>
      <c r="G749" s="1" t="str">
        <f>INDEX(Tabela_glavno[Mešanica 19 02 08*],MATCH(Tabela_kontrola_FAW_aktivne[[#This Row],[Klasifikacija]],Tabela_glavno[Klasifikacija],0))</f>
        <v>NE</v>
      </c>
      <c r="H749" s="1" t="str">
        <f>IFERROR(INDEX(Tabela_FAW_aktivne[Klasifikacija],MATCH(Tabela_kontrola_FAW_aktivne[[#This Row],[Klasifikacija]],Tabela_FAW_aktivne[Klasifikacija],0)),"NE")</f>
        <v>19 08 05</v>
      </c>
    </row>
    <row r="750" spans="1:8" ht="30" customHeight="1" x14ac:dyDescent="0.25">
      <c r="A750" t="s">
        <v>103</v>
      </c>
      <c r="B750" t="str">
        <f>INDEX(Tabela_seznam_klasifikacij[Naziv odpadka],MATCH(Tabela_kontrola_FAW_aktivne[[#This Row],[Klasifikacija]],Tabela_seznam_klasifikacij[Klasifikacijska številka],0))</f>
        <v>Nasičene ali izrabljene smole ionskih izmenjevalnikov</v>
      </c>
      <c r="C750" t="str">
        <f>IFERROR(INDEX(Tabela_FAW[NAZIV2],MATCH(Tabela_kontrola_FAW_aktivne[[#This Row],[Klasifikacija]],Tabela_FAW[Klasifikacija],0)),"NE")</f>
        <v>M1</v>
      </c>
      <c r="D750" t="str">
        <f>LEFT(INDEX(Tabela_glavno[Dovoljen prevzem],MATCH(Tabela_kontrola_FAW_aktivne[[#This Row],[Klasifikacija]],Tabela_glavno[Klasifikacija],0)),2)</f>
        <v>DA</v>
      </c>
      <c r="E750" t="str">
        <f>INDEX(Tabela_glavno[Odstranjevanje],MATCH(Tabela_kontrola_FAW_aktivne[[#This Row],[Klasifikacija]],Tabela_glavno[Klasifikacija],0))</f>
        <v/>
      </c>
      <c r="F750" s="1" t="str">
        <f>_xlfn.TEXTJOIN(" - ",TRUE,INDEX(Tabela_glavno[Mešanica 19 02 04*],MATCH(Tabela_kontrola_FAW_aktivne[[#This Row],[Klasifikacija]],Tabela_glavno[Klasifikacija],0)),INDEX(Tabela_glavno[Izvoz 19 02 04*],MATCH(Tabela_kontrola_FAW_aktivne[[#This Row],[Klasifikacija]],Tabela_glavno[Klasifikacija],0)))</f>
        <v>DA - AVG</v>
      </c>
      <c r="G750" s="1" t="str">
        <f>INDEX(Tabela_glavno[Mešanica 19 02 08*],MATCH(Tabela_kontrola_FAW_aktivne[[#This Row],[Klasifikacija]],Tabela_glavno[Klasifikacija],0))</f>
        <v>NE</v>
      </c>
      <c r="H750" s="1" t="str">
        <f>IFERROR(INDEX(Tabela_FAW_aktivne[Klasifikacija],MATCH(Tabela_kontrola_FAW_aktivne[[#This Row],[Klasifikacija]],Tabela_FAW_aktivne[Klasifikacija],0)),"NE")</f>
        <v>19 08 06*</v>
      </c>
    </row>
    <row r="751" spans="1:8" hidden="1" x14ac:dyDescent="0.25">
      <c r="A751" t="s">
        <v>104</v>
      </c>
      <c r="B751" t="str">
        <f>INDEX(Tabela_seznam_klasifikacij[Naziv odpadka],MATCH(Tabela_kontrola_FAW_aktivne[[#This Row],[Klasifikacija]],Tabela_seznam_klasifikacij[Klasifikacijska številka],0))</f>
        <v>Raztopine in mulji iz regeneracije ionskih izmenjevalnikov</v>
      </c>
      <c r="C751" t="str">
        <f>IFERROR(INDEX(Tabela_FAW[NAZIV2],MATCH(Tabela_kontrola_FAW_aktivne[[#This Row],[Klasifikacija]],Tabela_FAW[Klasifikacija],0)),"NE")</f>
        <v>M1</v>
      </c>
      <c r="D751" t="str">
        <f>LEFT(INDEX(Tabela_glavno[Dovoljen prevzem],MATCH(Tabela_kontrola_FAW_aktivne[[#This Row],[Klasifikacija]],Tabela_glavno[Klasifikacija],0)),2)</f>
        <v>DA</v>
      </c>
      <c r="E751" t="str">
        <f>INDEX(Tabela_glavno[Odstranjevanje],MATCH(Tabela_kontrola_FAW_aktivne[[#This Row],[Klasifikacija]],Tabela_glavno[Klasifikacija],0))</f>
        <v>Kemis</v>
      </c>
      <c r="F751" s="1" t="str">
        <f>_xlfn.TEXTJOIN(" - ",TRUE,INDEX(Tabela_glavno[Mešanica 19 02 04*],MATCH(Tabela_kontrola_FAW_aktivne[[#This Row],[Klasifikacija]],Tabela_glavno[Klasifikacija],0)),INDEX(Tabela_glavno[Izvoz 19 02 04*],MATCH(Tabela_kontrola_FAW_aktivne[[#This Row],[Klasifikacija]],Tabela_glavno[Klasifikacija],0)))</f>
        <v>DA</v>
      </c>
      <c r="G751" s="1" t="str">
        <f>INDEX(Tabela_glavno[Mešanica 19 02 08*],MATCH(Tabela_kontrola_FAW_aktivne[[#This Row],[Klasifikacija]],Tabela_glavno[Klasifikacija],0))</f>
        <v>NE</v>
      </c>
      <c r="H751" s="1" t="str">
        <f>IFERROR(INDEX(Tabela_FAW_aktivne[Klasifikacija],MATCH(Tabela_kontrola_FAW_aktivne[[#This Row],[Klasifikacija]],Tabela_FAW_aktivne[Klasifikacija],0)),"NE")</f>
        <v>NE</v>
      </c>
    </row>
    <row r="752" spans="1:8" hidden="1" x14ac:dyDescent="0.25">
      <c r="A752" t="s">
        <v>1434</v>
      </c>
      <c r="B752" t="str">
        <f>INDEX(Tabela_seznam_klasifikacij[Naziv odpadka],MATCH(Tabela_kontrola_FAW_aktivne[[#This Row],[Klasifikacija]],Tabela_seznam_klasifikacij[Klasifikacijska številka],0))</f>
        <v>Odpadki iz membranskih sistemov, ki vsebujejo nevarne snovi</v>
      </c>
      <c r="C752" t="str">
        <f>IFERROR(INDEX(Tabela_FAW[NAZIV2],MATCH(Tabela_kontrola_FAW_aktivne[[#This Row],[Klasifikacija]],Tabela_FAW[Klasifikacija],0)),"NE")</f>
        <v>NE</v>
      </c>
      <c r="D752" t="str">
        <f>LEFT(INDEX(Tabela_glavno[Dovoljen prevzem],MATCH(Tabela_kontrola_FAW_aktivne[[#This Row],[Klasifikacija]],Tabela_glavno[Klasifikacija],0)),2)</f>
        <v>DA</v>
      </c>
      <c r="E752" t="str">
        <f>INDEX(Tabela_glavno[Odstranjevanje],MATCH(Tabela_kontrola_FAW_aktivne[[#This Row],[Klasifikacija]],Tabela_glavno[Klasifikacija],0))</f>
        <v/>
      </c>
      <c r="F752" s="1" t="str">
        <f>_xlfn.TEXTJOIN(" - ",TRUE,INDEX(Tabela_glavno[Mešanica 19 02 04*],MATCH(Tabela_kontrola_FAW_aktivne[[#This Row],[Klasifikacija]],Tabela_glavno[Klasifikacija],0)),INDEX(Tabela_glavno[Izvoz 19 02 04*],MATCH(Tabela_kontrola_FAW_aktivne[[#This Row],[Klasifikacija]],Tabela_glavno[Klasifikacija],0)))</f>
        <v>NE</v>
      </c>
      <c r="G752" s="1" t="str">
        <f>INDEX(Tabela_glavno[Mešanica 19 02 08*],MATCH(Tabela_kontrola_FAW_aktivne[[#This Row],[Klasifikacija]],Tabela_glavno[Klasifikacija],0))</f>
        <v>NE</v>
      </c>
      <c r="H752" s="1" t="str">
        <f>IFERROR(INDEX(Tabela_FAW_aktivne[Klasifikacija],MATCH(Tabela_kontrola_FAW_aktivne[[#This Row],[Klasifikacija]],Tabela_FAW_aktivne[Klasifikacija],0)),"NE")</f>
        <v>NE</v>
      </c>
    </row>
    <row r="753" spans="1:8" ht="30" customHeight="1" x14ac:dyDescent="0.25">
      <c r="A753" t="s">
        <v>105</v>
      </c>
      <c r="B753" t="str">
        <f>INDEX(Tabela_seznam_klasifikacij[Naziv odpadka],MATCH(Tabela_kontrola_FAW_aktivne[[#This Row],[Klasifikacija]],Tabela_seznam_klasifikacij[Klasifikacijska številka],0))</f>
        <v>Masti in oljne mešanice iz naprav za ločevanje olja in vode, ki vsebujejo le jedilna olja in masti</v>
      </c>
      <c r="C753" t="str">
        <f>IFERROR(INDEX(Tabela_FAW[NAZIV2],MATCH(Tabela_kontrola_FAW_aktivne[[#This Row],[Klasifikacija]],Tabela_FAW[Klasifikacija],0)),"NE")</f>
        <v>M1</v>
      </c>
      <c r="D753" t="str">
        <f>LEFT(INDEX(Tabela_glavno[Dovoljen prevzem],MATCH(Tabela_kontrola_FAW_aktivne[[#This Row],[Klasifikacija]],Tabela_glavno[Klasifikacija],0)),2)</f>
        <v>DA</v>
      </c>
      <c r="E753" t="str">
        <f>INDEX(Tabela_glavno[Odstranjevanje],MATCH(Tabela_kontrola_FAW_aktivne[[#This Row],[Klasifikacija]],Tabela_glavno[Klasifikacija],0))</f>
        <v>Koto</v>
      </c>
      <c r="F753" s="1" t="str">
        <f>_xlfn.TEXTJOIN(" - ",TRUE,INDEX(Tabela_glavno[Mešanica 19 02 04*],MATCH(Tabela_kontrola_FAW_aktivne[[#This Row],[Klasifikacija]],Tabela_glavno[Klasifikacija],0)),INDEX(Tabela_glavno[Izvoz 19 02 04*],MATCH(Tabela_kontrola_FAW_aktivne[[#This Row],[Klasifikacija]],Tabela_glavno[Klasifikacija],0)))</f>
        <v>NE</v>
      </c>
      <c r="G753" s="1" t="str">
        <f>INDEX(Tabela_glavno[Mešanica 19 02 08*],MATCH(Tabela_kontrola_FAW_aktivne[[#This Row],[Klasifikacija]],Tabela_glavno[Klasifikacija],0))</f>
        <v>NE</v>
      </c>
      <c r="H753" s="1" t="str">
        <f>IFERROR(INDEX(Tabela_FAW_aktivne[Klasifikacija],MATCH(Tabela_kontrola_FAW_aktivne[[#This Row],[Klasifikacija]],Tabela_FAW_aktivne[Klasifikacija],0)),"NE")</f>
        <v>19 08 09</v>
      </c>
    </row>
    <row r="754" spans="1:8" hidden="1" x14ac:dyDescent="0.25">
      <c r="A754" t="s">
        <v>106</v>
      </c>
      <c r="B754" t="str">
        <f>INDEX(Tabela_seznam_klasifikacij[Naziv odpadka],MATCH(Tabela_kontrola_FAW_aktivne[[#This Row],[Klasifikacija]],Tabela_seznam_klasifikacij[Klasifikacijska številka],0))</f>
        <v>Masti in oljne mešanice iz naprav za ločevanje olja in vode, ki niso navedene pod 19 08 09</v>
      </c>
      <c r="C754" t="str">
        <f>IFERROR(INDEX(Tabela_FAW[NAZIV2],MATCH(Tabela_kontrola_FAW_aktivne[[#This Row],[Klasifikacija]],Tabela_FAW[Klasifikacija],0)),"NE")</f>
        <v>M1</v>
      </c>
      <c r="D754" t="str">
        <f>LEFT(INDEX(Tabela_glavno[Dovoljen prevzem],MATCH(Tabela_kontrola_FAW_aktivne[[#This Row],[Klasifikacija]],Tabela_glavno[Klasifikacija],0)),2)</f>
        <v>DA</v>
      </c>
      <c r="E754" t="str">
        <f>INDEX(Tabela_glavno[Odstranjevanje],MATCH(Tabela_kontrola_FAW_aktivne[[#This Row],[Klasifikacija]],Tabela_glavno[Klasifikacija],0))</f>
        <v/>
      </c>
      <c r="F754" s="1" t="str">
        <f>_xlfn.TEXTJOIN(" - ",TRUE,INDEX(Tabela_glavno[Mešanica 19 02 04*],MATCH(Tabela_kontrola_FAW_aktivne[[#This Row],[Klasifikacija]],Tabela_glavno[Klasifikacija],0)),INDEX(Tabela_glavno[Izvoz 19 02 04*],MATCH(Tabela_kontrola_FAW_aktivne[[#This Row],[Klasifikacija]],Tabela_glavno[Klasifikacija],0)))</f>
        <v>DA</v>
      </c>
      <c r="G754" s="1" t="str">
        <f>INDEX(Tabela_glavno[Mešanica 19 02 08*],MATCH(Tabela_kontrola_FAW_aktivne[[#This Row],[Klasifikacija]],Tabela_glavno[Klasifikacija],0))</f>
        <v>NE</v>
      </c>
      <c r="H754" s="1" t="str">
        <f>IFERROR(INDEX(Tabela_FAW_aktivne[Klasifikacija],MATCH(Tabela_kontrola_FAW_aktivne[[#This Row],[Klasifikacija]],Tabela_FAW_aktivne[Klasifikacija],0)),"NE")</f>
        <v>NE</v>
      </c>
    </row>
    <row r="755" spans="1:8" hidden="1" x14ac:dyDescent="0.25">
      <c r="A755" t="s">
        <v>107</v>
      </c>
      <c r="B755" t="str">
        <f>INDEX(Tabela_seznam_klasifikacij[Naziv odpadka],MATCH(Tabela_kontrola_FAW_aktivne[[#This Row],[Klasifikacija]],Tabela_seznam_klasifikacij[Klasifikacijska številka],0))</f>
        <v>Mulji iz bioloških čistilnih naprav tehnoloških odpadnih voda, ki vsebujejo nevarne snovi</v>
      </c>
      <c r="C755" t="str">
        <f>IFERROR(INDEX(Tabela_FAW[NAZIV2],MATCH(Tabela_kontrola_FAW_aktivne[[#This Row],[Klasifikacija]],Tabela_FAW[Klasifikacija],0)),"NE")</f>
        <v>M1</v>
      </c>
      <c r="D755" t="str">
        <f>LEFT(INDEX(Tabela_glavno[Dovoljen prevzem],MATCH(Tabela_kontrola_FAW_aktivne[[#This Row],[Klasifikacija]],Tabela_glavno[Klasifikacija],0)),2)</f>
        <v>DA</v>
      </c>
      <c r="E755" t="str">
        <f>INDEX(Tabela_glavno[Odstranjevanje],MATCH(Tabela_kontrola_FAW_aktivne[[#This Row],[Klasifikacija]],Tabela_glavno[Klasifikacija],0))</f>
        <v/>
      </c>
      <c r="F755" s="1" t="str">
        <f>_xlfn.TEXTJOIN(" - ",TRUE,INDEX(Tabela_glavno[Mešanica 19 02 04*],MATCH(Tabela_kontrola_FAW_aktivne[[#This Row],[Klasifikacija]],Tabela_glavno[Klasifikacija],0)),INDEX(Tabela_glavno[Izvoz 19 02 04*],MATCH(Tabela_kontrola_FAW_aktivne[[#This Row],[Klasifikacija]],Tabela_glavno[Klasifikacija],0)))</f>
        <v>DA</v>
      </c>
      <c r="G755" s="1" t="str">
        <f>INDEX(Tabela_glavno[Mešanica 19 02 08*],MATCH(Tabela_kontrola_FAW_aktivne[[#This Row],[Klasifikacija]],Tabela_glavno[Klasifikacija],0))</f>
        <v>NE</v>
      </c>
      <c r="H755" s="1" t="str">
        <f>IFERROR(INDEX(Tabela_FAW_aktivne[Klasifikacija],MATCH(Tabela_kontrola_FAW_aktivne[[#This Row],[Klasifikacija]],Tabela_FAW_aktivne[Klasifikacija],0)),"NE")</f>
        <v>NE</v>
      </c>
    </row>
    <row r="756" spans="1:8" hidden="1" x14ac:dyDescent="0.25">
      <c r="A756" t="s">
        <v>1435</v>
      </c>
      <c r="B756" t="str">
        <f>INDEX(Tabela_seznam_klasifikacij[Naziv odpadka],MATCH(Tabela_kontrola_FAW_aktivne[[#This Row],[Klasifikacija]],Tabela_seznam_klasifikacij[Klasifikacijska številka],0))</f>
        <v>Mulji iz bioloških čistilnih naprav tehnoloških odpadnih voda, ki niso navedeni pod 19 08 11</v>
      </c>
      <c r="C756" t="str">
        <f>IFERROR(INDEX(Tabela_FAW[NAZIV2],MATCH(Tabela_kontrola_FAW_aktivne[[#This Row],[Klasifikacija]],Tabela_FAW[Klasifikacija],0)),"NE")</f>
        <v>Ni mešanja</v>
      </c>
      <c r="D756" t="str">
        <f>LEFT(INDEX(Tabela_glavno[Dovoljen prevzem],MATCH(Tabela_kontrola_FAW_aktivne[[#This Row],[Klasifikacija]],Tabela_glavno[Klasifikacija],0)),2)</f>
        <v>DA</v>
      </c>
      <c r="E756" t="str">
        <f>INDEX(Tabela_glavno[Odstranjevanje],MATCH(Tabela_kontrola_FAW_aktivne[[#This Row],[Klasifikacija]],Tabela_glavno[Klasifikacija],0))</f>
        <v/>
      </c>
      <c r="F756" s="1" t="str">
        <f>_xlfn.TEXTJOIN(" - ",TRUE,INDEX(Tabela_glavno[Mešanica 19 02 04*],MATCH(Tabela_kontrola_FAW_aktivne[[#This Row],[Klasifikacija]],Tabela_glavno[Klasifikacija],0)),INDEX(Tabela_glavno[Izvoz 19 02 04*],MATCH(Tabela_kontrola_FAW_aktivne[[#This Row],[Klasifikacija]],Tabela_glavno[Klasifikacija],0)))</f>
        <v>NE</v>
      </c>
      <c r="G756" s="1" t="str">
        <f>INDEX(Tabela_glavno[Mešanica 19 02 08*],MATCH(Tabela_kontrola_FAW_aktivne[[#This Row],[Klasifikacija]],Tabela_glavno[Klasifikacija],0))</f>
        <v>NE</v>
      </c>
      <c r="H756" s="1" t="str">
        <f>IFERROR(INDEX(Tabela_FAW_aktivne[Klasifikacija],MATCH(Tabela_kontrola_FAW_aktivne[[#This Row],[Klasifikacija]],Tabela_FAW_aktivne[Klasifikacija],0)),"NE")</f>
        <v>NE</v>
      </c>
    </row>
    <row r="757" spans="1:8" ht="30" customHeight="1" x14ac:dyDescent="0.25">
      <c r="A757" t="s">
        <v>188</v>
      </c>
      <c r="B757" t="str">
        <f>INDEX(Tabela_seznam_klasifikacij[Naziv odpadka],MATCH(Tabela_kontrola_FAW_aktivne[[#This Row],[Klasifikacija]],Tabela_seznam_klasifikacij[Klasifikacijska številka],0))</f>
        <v>Mulji iz drugih čistilnih naprav tehnoloških odpadnih voda, ki vsebujejo nevarne snovi</v>
      </c>
      <c r="C757" t="str">
        <f>IFERROR(INDEX(Tabela_FAW[NAZIV2],MATCH(Tabela_kontrola_FAW_aktivne[[#This Row],[Klasifikacija]],Tabela_FAW[Klasifikacija],0)),"NE")</f>
        <v>Ni mešanja / Kemis</v>
      </c>
      <c r="D757" t="str">
        <f>LEFT(INDEX(Tabela_glavno[Dovoljen prevzem],MATCH(Tabela_kontrola_FAW_aktivne[[#This Row],[Klasifikacija]],Tabela_glavno[Klasifikacija],0)),2)</f>
        <v>DA</v>
      </c>
      <c r="E757" t="str">
        <f>INDEX(Tabela_glavno[Odstranjevanje],MATCH(Tabela_kontrola_FAW_aktivne[[#This Row],[Klasifikacija]],Tabela_glavno[Klasifikacija],0))</f>
        <v>Kemis</v>
      </c>
      <c r="F757" s="1" t="str">
        <f>_xlfn.TEXTJOIN(" - ",TRUE,INDEX(Tabela_glavno[Mešanica 19 02 04*],MATCH(Tabela_kontrola_FAW_aktivne[[#This Row],[Klasifikacija]],Tabela_glavno[Klasifikacija],0)),INDEX(Tabela_glavno[Izvoz 19 02 04*],MATCH(Tabela_kontrola_FAW_aktivne[[#This Row],[Klasifikacija]],Tabela_glavno[Klasifikacija],0)))</f>
        <v>DA</v>
      </c>
      <c r="G757" s="1" t="str">
        <f>INDEX(Tabela_glavno[Mešanica 19 02 08*],MATCH(Tabela_kontrola_FAW_aktivne[[#This Row],[Klasifikacija]],Tabela_glavno[Klasifikacija],0))</f>
        <v>NE</v>
      </c>
      <c r="H757" s="1" t="str">
        <f>IFERROR(INDEX(Tabela_FAW_aktivne[Klasifikacija],MATCH(Tabela_kontrola_FAW_aktivne[[#This Row],[Klasifikacija]],Tabela_FAW_aktivne[Klasifikacija],0)),"NE")</f>
        <v>19 08 13*</v>
      </c>
    </row>
    <row r="758" spans="1:8" ht="30" customHeight="1" x14ac:dyDescent="0.25">
      <c r="A758" t="s">
        <v>1436</v>
      </c>
      <c r="B758" t="str">
        <f>INDEX(Tabela_seznam_klasifikacij[Naziv odpadka],MATCH(Tabela_kontrola_FAW_aktivne[[#This Row],[Klasifikacija]],Tabela_seznam_klasifikacij[Klasifikacijska številka],0))</f>
        <v>Mulji iz drugih čistilnih naprav tehnoloških odpadnih voda, ki niso navedeni pod 19 08 13</v>
      </c>
      <c r="C758" t="str">
        <f>IFERROR(INDEX(Tabela_FAW[NAZIV2],MATCH(Tabela_kontrola_FAW_aktivne[[#This Row],[Klasifikacija]],Tabela_FAW[Klasifikacija],0)),"NE")</f>
        <v>NI ADR / Surovina, Kemis, Termit, CČN</v>
      </c>
      <c r="D758" t="str">
        <f>LEFT(INDEX(Tabela_glavno[Dovoljen prevzem],MATCH(Tabela_kontrola_FAW_aktivne[[#This Row],[Klasifikacija]],Tabela_glavno[Klasifikacija],0)),2)</f>
        <v>DA</v>
      </c>
      <c r="E758" t="str">
        <f>INDEX(Tabela_glavno[Odstranjevanje],MATCH(Tabela_kontrola_FAW_aktivne[[#This Row],[Klasifikacija]],Tabela_glavno[Klasifikacija],0))</f>
        <v/>
      </c>
      <c r="F758" s="1" t="str">
        <f>_xlfn.TEXTJOIN(" - ",TRUE,INDEX(Tabela_glavno[Mešanica 19 02 04*],MATCH(Tabela_kontrola_FAW_aktivne[[#This Row],[Klasifikacija]],Tabela_glavno[Klasifikacija],0)),INDEX(Tabela_glavno[Izvoz 19 02 04*],MATCH(Tabela_kontrola_FAW_aktivne[[#This Row],[Klasifikacija]],Tabela_glavno[Klasifikacija],0)))</f>
        <v>NE</v>
      </c>
      <c r="G758" s="1" t="str">
        <f>INDEX(Tabela_glavno[Mešanica 19 02 08*],MATCH(Tabela_kontrola_FAW_aktivne[[#This Row],[Klasifikacija]],Tabela_glavno[Klasifikacija],0))</f>
        <v>NE</v>
      </c>
      <c r="H758" s="1" t="str">
        <f>IFERROR(INDEX(Tabela_FAW_aktivne[Klasifikacija],MATCH(Tabela_kontrola_FAW_aktivne[[#This Row],[Klasifikacija]],Tabela_FAW_aktivne[Klasifikacija],0)),"NE")</f>
        <v>19 08 14</v>
      </c>
    </row>
    <row r="759" spans="1:8" hidden="1" x14ac:dyDescent="0.25">
      <c r="A759" t="s">
        <v>1437</v>
      </c>
      <c r="B759" t="str">
        <f>INDEX(Tabela_seznam_klasifikacij[Naziv odpadka],MATCH(Tabela_kontrola_FAW_aktivne[[#This Row],[Klasifikacija]],Tabela_seznam_klasifikacij[Klasifikacijska številka],0))</f>
        <v>Drugi tovrstni odpadki</v>
      </c>
      <c r="C759" t="str">
        <f>IFERROR(INDEX(Tabela_FAW[NAZIV2],MATCH(Tabela_kontrola_FAW_aktivne[[#This Row],[Klasifikacija]],Tabela_FAW[Klasifikacija],0)),"NE")</f>
        <v>Ni mešanja</v>
      </c>
      <c r="D759" t="str">
        <f>LEFT(INDEX(Tabela_glavno[Dovoljen prevzem],MATCH(Tabela_kontrola_FAW_aktivne[[#This Row],[Klasifikacija]],Tabela_glavno[Klasifikacija],0)),2)</f>
        <v>DA</v>
      </c>
      <c r="E759" t="str">
        <f>INDEX(Tabela_glavno[Odstranjevanje],MATCH(Tabela_kontrola_FAW_aktivne[[#This Row],[Klasifikacija]],Tabela_glavno[Klasifikacija],0))</f>
        <v/>
      </c>
      <c r="F759" s="1" t="str">
        <f>_xlfn.TEXTJOIN(" - ",TRUE,INDEX(Tabela_glavno[Mešanica 19 02 04*],MATCH(Tabela_kontrola_FAW_aktivne[[#This Row],[Klasifikacija]],Tabela_glavno[Klasifikacija],0)),INDEX(Tabela_glavno[Izvoz 19 02 04*],MATCH(Tabela_kontrola_FAW_aktivne[[#This Row],[Klasifikacija]],Tabela_glavno[Klasifikacija],0)))</f>
        <v>NE</v>
      </c>
      <c r="G759" s="1" t="str">
        <f>INDEX(Tabela_glavno[Mešanica 19 02 08*],MATCH(Tabela_kontrola_FAW_aktivne[[#This Row],[Klasifikacija]],Tabela_glavno[Klasifikacija],0))</f>
        <v>NE</v>
      </c>
      <c r="H759" s="1" t="str">
        <f>IFERROR(INDEX(Tabela_FAW_aktivne[Klasifikacija],MATCH(Tabela_kontrola_FAW_aktivne[[#This Row],[Klasifikacija]],Tabela_FAW_aktivne[Klasifikacija],0)),"NE")</f>
        <v>NE</v>
      </c>
    </row>
    <row r="760" spans="1:8" hidden="1" x14ac:dyDescent="0.25">
      <c r="A760" t="s">
        <v>1438</v>
      </c>
      <c r="B760" t="str">
        <f>INDEX(Tabela_seznam_klasifikacij[Naziv odpadka],MATCH(Tabela_kontrola_FAW_aktivne[[#This Row],[Klasifikacija]],Tabela_seznam_klasifikacij[Klasifikacijska številka],0))</f>
        <v>Trdni odpadki iz primarnih sit in filtrov</v>
      </c>
      <c r="C760" t="str">
        <f>IFERROR(INDEX(Tabela_FAW[NAZIV2],MATCH(Tabela_kontrola_FAW_aktivne[[#This Row],[Klasifikacija]],Tabela_FAW[Klasifikacija],0)),"NE")</f>
        <v>NE</v>
      </c>
      <c r="D760" t="str">
        <f>LEFT(INDEX(Tabela_glavno[Dovoljen prevzem],MATCH(Tabela_kontrola_FAW_aktivne[[#This Row],[Klasifikacija]],Tabela_glavno[Klasifikacija],0)),2)</f>
        <v>DA</v>
      </c>
      <c r="E760" t="str">
        <f>INDEX(Tabela_glavno[Odstranjevanje],MATCH(Tabela_kontrola_FAW_aktivne[[#This Row],[Klasifikacija]],Tabela_glavno[Klasifikacija],0))</f>
        <v/>
      </c>
      <c r="F760" s="1" t="str">
        <f>_xlfn.TEXTJOIN(" - ",TRUE,INDEX(Tabela_glavno[Mešanica 19 02 04*],MATCH(Tabela_kontrola_FAW_aktivne[[#This Row],[Klasifikacija]],Tabela_glavno[Klasifikacija],0)),INDEX(Tabela_glavno[Izvoz 19 02 04*],MATCH(Tabela_kontrola_FAW_aktivne[[#This Row],[Klasifikacija]],Tabela_glavno[Klasifikacija],0)))</f>
        <v>NE</v>
      </c>
      <c r="G760" s="1" t="str">
        <f>INDEX(Tabela_glavno[Mešanica 19 02 08*],MATCH(Tabela_kontrola_FAW_aktivne[[#This Row],[Klasifikacija]],Tabela_glavno[Klasifikacija],0))</f>
        <v>NE</v>
      </c>
      <c r="H760" s="1" t="str">
        <f>IFERROR(INDEX(Tabela_FAW_aktivne[Klasifikacija],MATCH(Tabela_kontrola_FAW_aktivne[[#This Row],[Klasifikacija]],Tabela_FAW_aktivne[Klasifikacija],0)),"NE")</f>
        <v>NE</v>
      </c>
    </row>
    <row r="761" spans="1:8" hidden="1" x14ac:dyDescent="0.25">
      <c r="A761" t="s">
        <v>1439</v>
      </c>
      <c r="B761" t="str">
        <f>INDEX(Tabela_seznam_klasifikacij[Naziv odpadka],MATCH(Tabela_kontrola_FAW_aktivne[[#This Row],[Klasifikacija]],Tabela_seznam_klasifikacij[Klasifikacijska številka],0))</f>
        <v>Mulji iz bistrenja vode</v>
      </c>
      <c r="C761" t="str">
        <f>IFERROR(INDEX(Tabela_FAW[NAZIV2],MATCH(Tabela_kontrola_FAW_aktivne[[#This Row],[Klasifikacija]],Tabela_FAW[Klasifikacija],0)),"NE")</f>
        <v>NI ADR / Cro</v>
      </c>
      <c r="D761" t="str">
        <f>LEFT(INDEX(Tabela_glavno[Dovoljen prevzem],MATCH(Tabela_kontrola_FAW_aktivne[[#This Row],[Klasifikacija]],Tabela_glavno[Klasifikacija],0)),2)</f>
        <v>DA</v>
      </c>
      <c r="E761" t="str">
        <f>INDEX(Tabela_glavno[Odstranjevanje],MATCH(Tabela_kontrola_FAW_aktivne[[#This Row],[Klasifikacija]],Tabela_glavno[Klasifikacija],0))</f>
        <v/>
      </c>
      <c r="F761" s="1" t="str">
        <f>_xlfn.TEXTJOIN(" - ",TRUE,INDEX(Tabela_glavno[Mešanica 19 02 04*],MATCH(Tabela_kontrola_FAW_aktivne[[#This Row],[Klasifikacija]],Tabela_glavno[Klasifikacija],0)),INDEX(Tabela_glavno[Izvoz 19 02 04*],MATCH(Tabela_kontrola_FAW_aktivne[[#This Row],[Klasifikacija]],Tabela_glavno[Klasifikacija],0)))</f>
        <v>NE</v>
      </c>
      <c r="G761" s="1" t="str">
        <f>INDEX(Tabela_glavno[Mešanica 19 02 08*],MATCH(Tabela_kontrola_FAW_aktivne[[#This Row],[Klasifikacija]],Tabela_glavno[Klasifikacija],0))</f>
        <v>NE</v>
      </c>
      <c r="H761" s="1" t="str">
        <f>IFERROR(INDEX(Tabela_FAW_aktivne[Klasifikacija],MATCH(Tabela_kontrola_FAW_aktivne[[#This Row],[Klasifikacija]],Tabela_FAW_aktivne[Klasifikacija],0)),"NE")</f>
        <v>NE</v>
      </c>
    </row>
    <row r="762" spans="1:8" hidden="1" x14ac:dyDescent="0.25">
      <c r="A762" t="s">
        <v>1440</v>
      </c>
      <c r="B762" t="str">
        <f>INDEX(Tabela_seznam_klasifikacij[Naziv odpadka],MATCH(Tabela_kontrola_FAW_aktivne[[#This Row],[Klasifikacija]],Tabela_seznam_klasifikacij[Klasifikacijska številka],0))</f>
        <v>Mulji iz dekarbonacije</v>
      </c>
      <c r="C762" t="str">
        <f>IFERROR(INDEX(Tabela_FAW[NAZIV2],MATCH(Tabela_kontrola_FAW_aktivne[[#This Row],[Klasifikacija]],Tabela_FAW[Klasifikacija],0)),"NE")</f>
        <v>NE</v>
      </c>
      <c r="D762" t="str">
        <f>LEFT(INDEX(Tabela_glavno[Dovoljen prevzem],MATCH(Tabela_kontrola_FAW_aktivne[[#This Row],[Klasifikacija]],Tabela_glavno[Klasifikacija],0)),2)</f>
        <v>DA</v>
      </c>
      <c r="E762" t="str">
        <f>INDEX(Tabela_glavno[Odstranjevanje],MATCH(Tabela_kontrola_FAW_aktivne[[#This Row],[Klasifikacija]],Tabela_glavno[Klasifikacija],0))</f>
        <v/>
      </c>
      <c r="F762" s="1" t="str">
        <f>_xlfn.TEXTJOIN(" - ",TRUE,INDEX(Tabela_glavno[Mešanica 19 02 04*],MATCH(Tabela_kontrola_FAW_aktivne[[#This Row],[Klasifikacija]],Tabela_glavno[Klasifikacija],0)),INDEX(Tabela_glavno[Izvoz 19 02 04*],MATCH(Tabela_kontrola_FAW_aktivne[[#This Row],[Klasifikacija]],Tabela_glavno[Klasifikacija],0)))</f>
        <v>NE</v>
      </c>
      <c r="G762" s="1" t="str">
        <f>INDEX(Tabela_glavno[Mešanica 19 02 08*],MATCH(Tabela_kontrola_FAW_aktivne[[#This Row],[Klasifikacija]],Tabela_glavno[Klasifikacija],0))</f>
        <v>NE</v>
      </c>
      <c r="H762" s="1" t="str">
        <f>IFERROR(INDEX(Tabela_FAW_aktivne[Klasifikacija],MATCH(Tabela_kontrola_FAW_aktivne[[#This Row],[Klasifikacija]],Tabela_FAW_aktivne[Klasifikacija],0)),"NE")</f>
        <v>NE</v>
      </c>
    </row>
    <row r="763" spans="1:8" hidden="1" x14ac:dyDescent="0.25">
      <c r="A763" t="s">
        <v>190</v>
      </c>
      <c r="B763" t="str">
        <f>INDEX(Tabela_seznam_klasifikacij[Naziv odpadka],MATCH(Tabela_kontrola_FAW_aktivne[[#This Row],[Klasifikacija]],Tabela_seznam_klasifikacij[Klasifikacijska številka],0))</f>
        <v>Izrabljeno aktivno oglje</v>
      </c>
      <c r="C763" t="str">
        <f>IFERROR(INDEX(Tabela_FAW[NAZIV2],MATCH(Tabela_kontrola_FAW_aktivne[[#This Row],[Klasifikacija]],Tabela_FAW[Klasifikacija],0)),"NE")</f>
        <v>Ni mešanja / Kemis</v>
      </c>
      <c r="D763" t="str">
        <f>LEFT(INDEX(Tabela_glavno[Dovoljen prevzem],MATCH(Tabela_kontrola_FAW_aktivne[[#This Row],[Klasifikacija]],Tabela_glavno[Klasifikacija],0)),2)</f>
        <v>DA</v>
      </c>
      <c r="E763" t="str">
        <f>INDEX(Tabela_glavno[Odstranjevanje],MATCH(Tabela_kontrola_FAW_aktivne[[#This Row],[Klasifikacija]],Tabela_glavno[Klasifikacija],0))</f>
        <v/>
      </c>
      <c r="F763" s="1" t="str">
        <f>_xlfn.TEXTJOIN(" - ",TRUE,INDEX(Tabela_glavno[Mešanica 19 02 04*],MATCH(Tabela_kontrola_FAW_aktivne[[#This Row],[Klasifikacija]],Tabela_glavno[Klasifikacija],0)),INDEX(Tabela_glavno[Izvoz 19 02 04*],MATCH(Tabela_kontrola_FAW_aktivne[[#This Row],[Klasifikacija]],Tabela_glavno[Klasifikacija],0)))</f>
        <v>DA</v>
      </c>
      <c r="G763" s="1" t="str">
        <f>INDEX(Tabela_glavno[Mešanica 19 02 08*],MATCH(Tabela_kontrola_FAW_aktivne[[#This Row],[Klasifikacija]],Tabela_glavno[Klasifikacija],0))</f>
        <v>NE</v>
      </c>
      <c r="H763" s="1" t="str">
        <f>IFERROR(INDEX(Tabela_FAW_aktivne[Klasifikacija],MATCH(Tabela_kontrola_FAW_aktivne[[#This Row],[Klasifikacija]],Tabela_FAW_aktivne[Klasifikacija],0)),"NE")</f>
        <v>NE</v>
      </c>
    </row>
    <row r="764" spans="1:8" ht="30" customHeight="1" x14ac:dyDescent="0.25">
      <c r="A764" t="s">
        <v>189</v>
      </c>
      <c r="B764" t="str">
        <f>INDEX(Tabela_seznam_klasifikacij[Naziv odpadka],MATCH(Tabela_kontrola_FAW_aktivne[[#This Row],[Klasifikacija]],Tabela_seznam_klasifikacij[Klasifikacijska številka],0))</f>
        <v>Nasičene ali izrabljene smole ionskih izmenjevalnikov</v>
      </c>
      <c r="C764" t="str">
        <f>IFERROR(INDEX(Tabela_FAW[NAZIV2],MATCH(Tabela_kontrola_FAW_aktivne[[#This Row],[Klasifikacija]],Tabela_FAW[Klasifikacija],0)),"NE")</f>
        <v>Ni mešanja / Kemis</v>
      </c>
      <c r="D764" t="str">
        <f>LEFT(INDEX(Tabela_glavno[Dovoljen prevzem],MATCH(Tabela_kontrola_FAW_aktivne[[#This Row],[Klasifikacija]],Tabela_glavno[Klasifikacija],0)),2)</f>
        <v>DA</v>
      </c>
      <c r="E764" t="str">
        <f>INDEX(Tabela_glavno[Odstranjevanje],MATCH(Tabela_kontrola_FAW_aktivne[[#This Row],[Klasifikacija]],Tabela_glavno[Klasifikacija],0))</f>
        <v>Kemis</v>
      </c>
      <c r="F764" s="1" t="str">
        <f>_xlfn.TEXTJOIN(" - ",TRUE,INDEX(Tabela_glavno[Mešanica 19 02 04*],MATCH(Tabela_kontrola_FAW_aktivne[[#This Row],[Klasifikacija]],Tabela_glavno[Klasifikacija],0)),INDEX(Tabela_glavno[Izvoz 19 02 04*],MATCH(Tabela_kontrola_FAW_aktivne[[#This Row],[Klasifikacija]],Tabela_glavno[Klasifikacija],0)))</f>
        <v>DA</v>
      </c>
      <c r="G764" s="1" t="str">
        <f>INDEX(Tabela_glavno[Mešanica 19 02 08*],MATCH(Tabela_kontrola_FAW_aktivne[[#This Row],[Klasifikacija]],Tabela_glavno[Klasifikacija],0))</f>
        <v>NE</v>
      </c>
      <c r="H764" s="1" t="str">
        <f>IFERROR(INDEX(Tabela_FAW_aktivne[Klasifikacija],MATCH(Tabela_kontrola_FAW_aktivne[[#This Row],[Klasifikacija]],Tabela_FAW_aktivne[Klasifikacija],0)),"NE")</f>
        <v>19 09 05</v>
      </c>
    </row>
    <row r="765" spans="1:8" hidden="1" x14ac:dyDescent="0.25">
      <c r="A765" t="s">
        <v>1441</v>
      </c>
      <c r="B765" t="str">
        <f>INDEX(Tabela_seznam_klasifikacij[Naziv odpadka],MATCH(Tabela_kontrola_FAW_aktivne[[#This Row],[Klasifikacija]],Tabela_seznam_klasifikacij[Klasifikacijska številka],0))</f>
        <v>Raztopine in mulji iz regeneracije ionskih izmenjevalnikov</v>
      </c>
      <c r="C765">
        <f>IFERROR(INDEX(Tabela_FAW[NAZIV2],MATCH(Tabela_kontrola_FAW_aktivne[[#This Row],[Klasifikacija]],Tabela_FAW[Klasifikacija],0)),"NE")</f>
        <v>0</v>
      </c>
      <c r="D765" t="str">
        <f>LEFT(INDEX(Tabela_glavno[Dovoljen prevzem],MATCH(Tabela_kontrola_FAW_aktivne[[#This Row],[Klasifikacija]],Tabela_glavno[Klasifikacija],0)),2)</f>
        <v>DA</v>
      </c>
      <c r="E765" t="str">
        <f>INDEX(Tabela_glavno[Odstranjevanje],MATCH(Tabela_kontrola_FAW_aktivne[[#This Row],[Klasifikacija]],Tabela_glavno[Klasifikacija],0))</f>
        <v/>
      </c>
      <c r="F765" s="1" t="str">
        <f>_xlfn.TEXTJOIN(" - ",TRUE,INDEX(Tabela_glavno[Mešanica 19 02 04*],MATCH(Tabela_kontrola_FAW_aktivne[[#This Row],[Klasifikacija]],Tabela_glavno[Klasifikacija],0)),INDEX(Tabela_glavno[Izvoz 19 02 04*],MATCH(Tabela_kontrola_FAW_aktivne[[#This Row],[Klasifikacija]],Tabela_glavno[Klasifikacija],0)))</f>
        <v>NE</v>
      </c>
      <c r="G765" s="1" t="str">
        <f>INDEX(Tabela_glavno[Mešanica 19 02 08*],MATCH(Tabela_kontrola_FAW_aktivne[[#This Row],[Klasifikacija]],Tabela_glavno[Klasifikacija],0))</f>
        <v>NE</v>
      </c>
      <c r="H765" s="1" t="str">
        <f>IFERROR(INDEX(Tabela_FAW_aktivne[Klasifikacija],MATCH(Tabela_kontrola_FAW_aktivne[[#This Row],[Klasifikacija]],Tabela_FAW_aktivne[Klasifikacija],0)),"NE")</f>
        <v>NE</v>
      </c>
    </row>
    <row r="766" spans="1:8" hidden="1" x14ac:dyDescent="0.25">
      <c r="A766" t="s">
        <v>1442</v>
      </c>
      <c r="B766" t="str">
        <f>INDEX(Tabela_seznam_klasifikacij[Naziv odpadka],MATCH(Tabela_kontrola_FAW_aktivne[[#This Row],[Klasifikacija]],Tabela_seznam_klasifikacij[Klasifikacijska številka],0))</f>
        <v>Drugi tovrstni odpadki</v>
      </c>
      <c r="C766" t="str">
        <f>IFERROR(INDEX(Tabela_FAW[NAZIV2],MATCH(Tabela_kontrola_FAW_aktivne[[#This Row],[Klasifikacija]],Tabela_FAW[Klasifikacija],0)),"NE")</f>
        <v>NE</v>
      </c>
      <c r="D766" t="str">
        <f>LEFT(INDEX(Tabela_glavno[Dovoljen prevzem],MATCH(Tabela_kontrola_FAW_aktivne[[#This Row],[Klasifikacija]],Tabela_glavno[Klasifikacija],0)),2)</f>
        <v>DA</v>
      </c>
      <c r="E766" t="str">
        <f>INDEX(Tabela_glavno[Odstranjevanje],MATCH(Tabela_kontrola_FAW_aktivne[[#This Row],[Klasifikacija]],Tabela_glavno[Klasifikacija],0))</f>
        <v/>
      </c>
      <c r="F766" s="1" t="str">
        <f>_xlfn.TEXTJOIN(" - ",TRUE,INDEX(Tabela_glavno[Mešanica 19 02 04*],MATCH(Tabela_kontrola_FAW_aktivne[[#This Row],[Klasifikacija]],Tabela_glavno[Klasifikacija],0)),INDEX(Tabela_glavno[Izvoz 19 02 04*],MATCH(Tabela_kontrola_FAW_aktivne[[#This Row],[Klasifikacija]],Tabela_glavno[Klasifikacija],0)))</f>
        <v>NE</v>
      </c>
      <c r="G766" s="1" t="str">
        <f>INDEX(Tabela_glavno[Mešanica 19 02 08*],MATCH(Tabela_kontrola_FAW_aktivne[[#This Row],[Klasifikacija]],Tabela_glavno[Klasifikacija],0))</f>
        <v>NE</v>
      </c>
      <c r="H766" s="1" t="str">
        <f>IFERROR(INDEX(Tabela_FAW_aktivne[Klasifikacija],MATCH(Tabela_kontrola_FAW_aktivne[[#This Row],[Klasifikacija]],Tabela_FAW_aktivne[Klasifikacija],0)),"NE")</f>
        <v>NE</v>
      </c>
    </row>
    <row r="767" spans="1:8" hidden="1" x14ac:dyDescent="0.25">
      <c r="A767" t="s">
        <v>1443</v>
      </c>
      <c r="B767" t="str">
        <f>INDEX(Tabela_seznam_klasifikacij[Naziv odpadka],MATCH(Tabela_kontrola_FAW_aktivne[[#This Row],[Klasifikacija]],Tabela_seznam_klasifikacij[Klasifikacijska številka],0))</f>
        <v>Odpadno železo in jeklo</v>
      </c>
      <c r="C767" t="str">
        <f>IFERROR(INDEX(Tabela_FAW[NAZIV2],MATCH(Tabela_kontrola_FAW_aktivne[[#This Row],[Klasifikacija]],Tabela_FAW[Klasifikacija],0)),"NE")</f>
        <v>NE</v>
      </c>
      <c r="D767" t="str">
        <f>LEFT(INDEX(Tabela_glavno[Dovoljen prevzem],MATCH(Tabela_kontrola_FAW_aktivne[[#This Row],[Klasifikacija]],Tabela_glavno[Klasifikacija],0)),2)</f>
        <v>DA</v>
      </c>
      <c r="E767" t="str">
        <f>INDEX(Tabela_glavno[Odstranjevanje],MATCH(Tabela_kontrola_FAW_aktivne[[#This Row],[Klasifikacija]],Tabela_glavno[Klasifikacija],0))</f>
        <v/>
      </c>
      <c r="F767" s="1" t="str">
        <f>_xlfn.TEXTJOIN(" - ",TRUE,INDEX(Tabela_glavno[Mešanica 19 02 04*],MATCH(Tabela_kontrola_FAW_aktivne[[#This Row],[Klasifikacija]],Tabela_glavno[Klasifikacija],0)),INDEX(Tabela_glavno[Izvoz 19 02 04*],MATCH(Tabela_kontrola_FAW_aktivne[[#This Row],[Klasifikacija]],Tabela_glavno[Klasifikacija],0)))</f>
        <v>NE</v>
      </c>
      <c r="G767" s="1" t="str">
        <f>INDEX(Tabela_glavno[Mešanica 19 02 08*],MATCH(Tabela_kontrola_FAW_aktivne[[#This Row],[Klasifikacija]],Tabela_glavno[Klasifikacija],0))</f>
        <v>NE</v>
      </c>
      <c r="H767" s="1" t="str">
        <f>IFERROR(INDEX(Tabela_FAW_aktivne[Klasifikacija],MATCH(Tabela_kontrola_FAW_aktivne[[#This Row],[Klasifikacija]],Tabela_FAW_aktivne[Klasifikacija],0)),"NE")</f>
        <v>NE</v>
      </c>
    </row>
    <row r="768" spans="1:8" hidden="1" x14ac:dyDescent="0.25">
      <c r="A768" t="s">
        <v>1444</v>
      </c>
      <c r="B768" t="str">
        <f>INDEX(Tabela_seznam_klasifikacij[Naziv odpadka],MATCH(Tabela_kontrola_FAW_aktivne[[#This Row],[Klasifikacija]],Tabela_seznam_klasifikacij[Klasifikacijska številka],0))</f>
        <v>Odpadne barvne kovine</v>
      </c>
      <c r="C768" t="str">
        <f>IFERROR(INDEX(Tabela_FAW[NAZIV2],MATCH(Tabela_kontrola_FAW_aktivne[[#This Row],[Klasifikacija]],Tabela_FAW[Klasifikacija],0)),"NE")</f>
        <v>NE</v>
      </c>
      <c r="D768" t="str">
        <f>LEFT(INDEX(Tabela_glavno[Dovoljen prevzem],MATCH(Tabela_kontrola_FAW_aktivne[[#This Row],[Klasifikacija]],Tabela_glavno[Klasifikacija],0)),2)</f>
        <v>DA</v>
      </c>
      <c r="E768" t="str">
        <f>INDEX(Tabela_glavno[Odstranjevanje],MATCH(Tabela_kontrola_FAW_aktivne[[#This Row],[Klasifikacija]],Tabela_glavno[Klasifikacija],0))</f>
        <v/>
      </c>
      <c r="F768" s="1" t="str">
        <f>_xlfn.TEXTJOIN(" - ",TRUE,INDEX(Tabela_glavno[Mešanica 19 02 04*],MATCH(Tabela_kontrola_FAW_aktivne[[#This Row],[Klasifikacija]],Tabela_glavno[Klasifikacija],0)),INDEX(Tabela_glavno[Izvoz 19 02 04*],MATCH(Tabela_kontrola_FAW_aktivne[[#This Row],[Klasifikacija]],Tabela_glavno[Klasifikacija],0)))</f>
        <v>NE</v>
      </c>
      <c r="G768" s="1" t="str">
        <f>INDEX(Tabela_glavno[Mešanica 19 02 08*],MATCH(Tabela_kontrola_FAW_aktivne[[#This Row],[Klasifikacija]],Tabela_glavno[Klasifikacija],0))</f>
        <v>NE</v>
      </c>
      <c r="H768" s="1" t="str">
        <f>IFERROR(INDEX(Tabela_FAW_aktivne[Klasifikacija],MATCH(Tabela_kontrola_FAW_aktivne[[#This Row],[Klasifikacija]],Tabela_FAW_aktivne[Klasifikacija],0)),"NE")</f>
        <v>NE</v>
      </c>
    </row>
    <row r="769" spans="1:8" hidden="1" x14ac:dyDescent="0.25">
      <c r="A769" t="s">
        <v>1445</v>
      </c>
      <c r="B769" t="str">
        <f>INDEX(Tabela_seznam_klasifikacij[Naziv odpadka],MATCH(Tabela_kontrola_FAW_aktivne[[#This Row],[Klasifikacija]],Tabela_seznam_klasifikacij[Klasifikacijska številka],0))</f>
        <v>Lahka šredrska frakcija in prah, ki vsebujeta nevarne snovi</v>
      </c>
      <c r="C769" t="str">
        <f>IFERROR(INDEX(Tabela_FAW[NAZIV2],MATCH(Tabela_kontrola_FAW_aktivne[[#This Row],[Klasifikacija]],Tabela_FAW[Klasifikacija],0)),"NE")</f>
        <v>NE</v>
      </c>
      <c r="D769" t="str">
        <f>LEFT(INDEX(Tabela_glavno[Dovoljen prevzem],MATCH(Tabela_kontrola_FAW_aktivne[[#This Row],[Klasifikacija]],Tabela_glavno[Klasifikacija],0)),2)</f>
        <v>DA</v>
      </c>
      <c r="E769" t="str">
        <f>INDEX(Tabela_glavno[Odstranjevanje],MATCH(Tabela_kontrola_FAW_aktivne[[#This Row],[Klasifikacija]],Tabela_glavno[Klasifikacija],0))</f>
        <v/>
      </c>
      <c r="F769" s="1" t="str">
        <f>_xlfn.TEXTJOIN(" - ",TRUE,INDEX(Tabela_glavno[Mešanica 19 02 04*],MATCH(Tabela_kontrola_FAW_aktivne[[#This Row],[Klasifikacija]],Tabela_glavno[Klasifikacija],0)),INDEX(Tabela_glavno[Izvoz 19 02 04*],MATCH(Tabela_kontrola_FAW_aktivne[[#This Row],[Klasifikacija]],Tabela_glavno[Klasifikacija],0)))</f>
        <v>NE</v>
      </c>
      <c r="G769" s="1" t="str">
        <f>INDEX(Tabela_glavno[Mešanica 19 02 08*],MATCH(Tabela_kontrola_FAW_aktivne[[#This Row],[Klasifikacija]],Tabela_glavno[Klasifikacija],0))</f>
        <v>NE</v>
      </c>
      <c r="H769" s="1" t="str">
        <f>IFERROR(INDEX(Tabela_FAW_aktivne[Klasifikacija],MATCH(Tabela_kontrola_FAW_aktivne[[#This Row],[Klasifikacija]],Tabela_FAW_aktivne[Klasifikacija],0)),"NE")</f>
        <v>NE</v>
      </c>
    </row>
    <row r="770" spans="1:8" hidden="1" x14ac:dyDescent="0.25">
      <c r="A770" t="s">
        <v>1446</v>
      </c>
      <c r="B770" t="str">
        <f>INDEX(Tabela_seznam_klasifikacij[Naziv odpadka],MATCH(Tabela_kontrola_FAW_aktivne[[#This Row],[Klasifikacija]],Tabela_seznam_klasifikacij[Klasifikacijska številka],0))</f>
        <v>Lahka šredrska frakcija in prah, ki nista navedena pod 19 10 03</v>
      </c>
      <c r="C770" t="str">
        <f>IFERROR(INDEX(Tabela_FAW[NAZIV2],MATCH(Tabela_kontrola_FAW_aktivne[[#This Row],[Klasifikacija]],Tabela_FAW[Klasifikacija],0)),"NE")</f>
        <v>NE</v>
      </c>
      <c r="D770" t="str">
        <f>LEFT(INDEX(Tabela_glavno[Dovoljen prevzem],MATCH(Tabela_kontrola_FAW_aktivne[[#This Row],[Klasifikacija]],Tabela_glavno[Klasifikacija],0)),2)</f>
        <v>DA</v>
      </c>
      <c r="E770" t="str">
        <f>INDEX(Tabela_glavno[Odstranjevanje],MATCH(Tabela_kontrola_FAW_aktivne[[#This Row],[Klasifikacija]],Tabela_glavno[Klasifikacija],0))</f>
        <v/>
      </c>
      <c r="F770" s="1" t="str">
        <f>_xlfn.TEXTJOIN(" - ",TRUE,INDEX(Tabela_glavno[Mešanica 19 02 04*],MATCH(Tabela_kontrola_FAW_aktivne[[#This Row],[Klasifikacija]],Tabela_glavno[Klasifikacija],0)),INDEX(Tabela_glavno[Izvoz 19 02 04*],MATCH(Tabela_kontrola_FAW_aktivne[[#This Row],[Klasifikacija]],Tabela_glavno[Klasifikacija],0)))</f>
        <v>NE</v>
      </c>
      <c r="G770" s="1" t="str">
        <f>INDEX(Tabela_glavno[Mešanica 19 02 08*],MATCH(Tabela_kontrola_FAW_aktivne[[#This Row],[Klasifikacija]],Tabela_glavno[Klasifikacija],0))</f>
        <v>NE</v>
      </c>
      <c r="H770" s="1" t="str">
        <f>IFERROR(INDEX(Tabela_FAW_aktivne[Klasifikacija],MATCH(Tabela_kontrola_FAW_aktivne[[#This Row],[Klasifikacija]],Tabela_FAW_aktivne[Klasifikacija],0)),"NE")</f>
        <v>NE</v>
      </c>
    </row>
    <row r="771" spans="1:8" hidden="1" x14ac:dyDescent="0.25">
      <c r="A771" t="s">
        <v>1447</v>
      </c>
      <c r="B771" t="str">
        <f>INDEX(Tabela_seznam_klasifikacij[Naziv odpadka],MATCH(Tabela_kontrola_FAW_aktivne[[#This Row],[Klasifikacija]],Tabela_seznam_klasifikacij[Klasifikacijska številka],0))</f>
        <v>Druge frakcije, ki vsebujejo nevarne snovi</v>
      </c>
      <c r="C771">
        <f>IFERROR(INDEX(Tabela_FAW[NAZIV2],MATCH(Tabela_kontrola_FAW_aktivne[[#This Row],[Klasifikacija]],Tabela_FAW[Klasifikacija],0)),"NE")</f>
        <v>0</v>
      </c>
      <c r="D771" t="str">
        <f>LEFT(INDEX(Tabela_glavno[Dovoljen prevzem],MATCH(Tabela_kontrola_FAW_aktivne[[#This Row],[Klasifikacija]],Tabela_glavno[Klasifikacija],0)),2)</f>
        <v>DA</v>
      </c>
      <c r="E771" t="str">
        <f>INDEX(Tabela_glavno[Odstranjevanje],MATCH(Tabela_kontrola_FAW_aktivne[[#This Row],[Klasifikacija]],Tabela_glavno[Klasifikacija],0))</f>
        <v/>
      </c>
      <c r="F771" s="1" t="str">
        <f>_xlfn.TEXTJOIN(" - ",TRUE,INDEX(Tabela_glavno[Mešanica 19 02 04*],MATCH(Tabela_kontrola_FAW_aktivne[[#This Row],[Klasifikacija]],Tabela_glavno[Klasifikacija],0)),INDEX(Tabela_glavno[Izvoz 19 02 04*],MATCH(Tabela_kontrola_FAW_aktivne[[#This Row],[Klasifikacija]],Tabela_glavno[Klasifikacija],0)))</f>
        <v>NE</v>
      </c>
      <c r="G771" s="1" t="str">
        <f>INDEX(Tabela_glavno[Mešanica 19 02 08*],MATCH(Tabela_kontrola_FAW_aktivne[[#This Row],[Klasifikacija]],Tabela_glavno[Klasifikacija],0))</f>
        <v>NE</v>
      </c>
      <c r="H771" s="1" t="str">
        <f>IFERROR(INDEX(Tabela_FAW_aktivne[Klasifikacija],MATCH(Tabela_kontrola_FAW_aktivne[[#This Row],[Klasifikacija]],Tabela_FAW_aktivne[Klasifikacija],0)),"NE")</f>
        <v>NE</v>
      </c>
    </row>
    <row r="772" spans="1:8" hidden="1" x14ac:dyDescent="0.25">
      <c r="A772" t="s">
        <v>1448</v>
      </c>
      <c r="B772" t="str">
        <f>INDEX(Tabela_seznam_klasifikacij[Naziv odpadka],MATCH(Tabela_kontrola_FAW_aktivne[[#This Row],[Klasifikacija]],Tabela_seznam_klasifikacij[Klasifikacijska številka],0))</f>
        <v>Druge frakcije, ki niso navedene pod 19 10 05</v>
      </c>
      <c r="C772" t="str">
        <f>IFERROR(INDEX(Tabela_FAW[NAZIV2],MATCH(Tabela_kontrola_FAW_aktivne[[#This Row],[Klasifikacija]],Tabela_FAW[Klasifikacija],0)),"NE")</f>
        <v>NE</v>
      </c>
      <c r="D772" t="str">
        <f>LEFT(INDEX(Tabela_glavno[Dovoljen prevzem],MATCH(Tabela_kontrola_FAW_aktivne[[#This Row],[Klasifikacija]],Tabela_glavno[Klasifikacija],0)),2)</f>
        <v>DA</v>
      </c>
      <c r="E772" t="str">
        <f>INDEX(Tabela_glavno[Odstranjevanje],MATCH(Tabela_kontrola_FAW_aktivne[[#This Row],[Klasifikacija]],Tabela_glavno[Klasifikacija],0))</f>
        <v/>
      </c>
      <c r="F772" s="1" t="str">
        <f>_xlfn.TEXTJOIN(" - ",TRUE,INDEX(Tabela_glavno[Mešanica 19 02 04*],MATCH(Tabela_kontrola_FAW_aktivne[[#This Row],[Klasifikacija]],Tabela_glavno[Klasifikacija],0)),INDEX(Tabela_glavno[Izvoz 19 02 04*],MATCH(Tabela_kontrola_FAW_aktivne[[#This Row],[Klasifikacija]],Tabela_glavno[Klasifikacija],0)))</f>
        <v>NE</v>
      </c>
      <c r="G772" s="1" t="str">
        <f>INDEX(Tabela_glavno[Mešanica 19 02 08*],MATCH(Tabela_kontrola_FAW_aktivne[[#This Row],[Klasifikacija]],Tabela_glavno[Klasifikacija],0))</f>
        <v>NE</v>
      </c>
      <c r="H772" s="1" t="str">
        <f>IFERROR(INDEX(Tabela_FAW_aktivne[Klasifikacija],MATCH(Tabela_kontrola_FAW_aktivne[[#This Row],[Klasifikacija]],Tabela_FAW_aktivne[Klasifikacija],0)),"NE")</f>
        <v>NE</v>
      </c>
    </row>
    <row r="773" spans="1:8" hidden="1" x14ac:dyDescent="0.25">
      <c r="A773" t="s">
        <v>108</v>
      </c>
      <c r="B773" t="str">
        <f>INDEX(Tabela_seznam_klasifikacij[Naziv odpadka],MATCH(Tabela_kontrola_FAW_aktivne[[#This Row],[Klasifikacija]],Tabela_seznam_klasifikacij[Klasifikacijska številka],0))</f>
        <v>Izrabljene filtrirne zemlje</v>
      </c>
      <c r="C773" t="str">
        <f>IFERROR(INDEX(Tabela_FAW[NAZIV2],MATCH(Tabela_kontrola_FAW_aktivne[[#This Row],[Klasifikacija]],Tabela_FAW[Klasifikacija],0)),"NE")</f>
        <v>NE</v>
      </c>
      <c r="D773" t="str">
        <f>LEFT(INDEX(Tabela_glavno[Dovoljen prevzem],MATCH(Tabela_kontrola_FAW_aktivne[[#This Row],[Klasifikacija]],Tabela_glavno[Klasifikacija],0)),2)</f>
        <v>DA</v>
      </c>
      <c r="E773" t="str">
        <f>INDEX(Tabela_glavno[Odstranjevanje],MATCH(Tabela_kontrola_FAW_aktivne[[#This Row],[Klasifikacija]],Tabela_glavno[Klasifikacija],0))</f>
        <v/>
      </c>
      <c r="F773" s="1" t="str">
        <f>_xlfn.TEXTJOIN(" - ",TRUE,INDEX(Tabela_glavno[Mešanica 19 02 04*],MATCH(Tabela_kontrola_FAW_aktivne[[#This Row],[Klasifikacija]],Tabela_glavno[Klasifikacija],0)),INDEX(Tabela_glavno[Izvoz 19 02 04*],MATCH(Tabela_kontrola_FAW_aktivne[[#This Row],[Klasifikacija]],Tabela_glavno[Klasifikacija],0)))</f>
        <v>DA</v>
      </c>
      <c r="G773" s="1" t="str">
        <f>INDEX(Tabela_glavno[Mešanica 19 02 08*],MATCH(Tabela_kontrola_FAW_aktivne[[#This Row],[Klasifikacija]],Tabela_glavno[Klasifikacija],0))</f>
        <v>NE</v>
      </c>
      <c r="H773" s="1" t="str">
        <f>IFERROR(INDEX(Tabela_FAW_aktivne[Klasifikacija],MATCH(Tabela_kontrola_FAW_aktivne[[#This Row],[Klasifikacija]],Tabela_FAW_aktivne[Klasifikacija],0)),"NE")</f>
        <v>NE</v>
      </c>
    </row>
    <row r="774" spans="1:8" hidden="1" x14ac:dyDescent="0.25">
      <c r="A774" t="s">
        <v>109</v>
      </c>
      <c r="B774" t="str">
        <f>INDEX(Tabela_seznam_klasifikacij[Naziv odpadka],MATCH(Tabela_kontrola_FAW_aktivne[[#This Row],[Klasifikacija]],Tabela_seznam_klasifikacij[Klasifikacijska številka],0))</f>
        <v>Kisli katrani</v>
      </c>
      <c r="C774" t="str">
        <f>IFERROR(INDEX(Tabela_FAW[NAZIV2],MATCH(Tabela_kontrola_FAW_aktivne[[#This Row],[Klasifikacija]],Tabela_FAW[Klasifikacija],0)),"NE")</f>
        <v>NE</v>
      </c>
      <c r="D774" t="str">
        <f>LEFT(INDEX(Tabela_glavno[Dovoljen prevzem],MATCH(Tabela_kontrola_FAW_aktivne[[#This Row],[Klasifikacija]],Tabela_glavno[Klasifikacija],0)),2)</f>
        <v>DA</v>
      </c>
      <c r="E774" t="str">
        <f>INDEX(Tabela_glavno[Odstranjevanje],MATCH(Tabela_kontrola_FAW_aktivne[[#This Row],[Klasifikacija]],Tabela_glavno[Klasifikacija],0))</f>
        <v/>
      </c>
      <c r="F774" s="1" t="str">
        <f>_xlfn.TEXTJOIN(" - ",TRUE,INDEX(Tabela_glavno[Mešanica 19 02 04*],MATCH(Tabela_kontrola_FAW_aktivne[[#This Row],[Klasifikacija]],Tabela_glavno[Klasifikacija],0)),INDEX(Tabela_glavno[Izvoz 19 02 04*],MATCH(Tabela_kontrola_FAW_aktivne[[#This Row],[Klasifikacija]],Tabela_glavno[Klasifikacija],0)))</f>
        <v>DA</v>
      </c>
      <c r="G774" s="1" t="str">
        <f>INDEX(Tabela_glavno[Mešanica 19 02 08*],MATCH(Tabela_kontrola_FAW_aktivne[[#This Row],[Klasifikacija]],Tabela_glavno[Klasifikacija],0))</f>
        <v>NE</v>
      </c>
      <c r="H774" s="1" t="str">
        <f>IFERROR(INDEX(Tabela_FAW_aktivne[Klasifikacija],MATCH(Tabela_kontrola_FAW_aktivne[[#This Row],[Klasifikacija]],Tabela_FAW_aktivne[Klasifikacija],0)),"NE")</f>
        <v>NE</v>
      </c>
    </row>
    <row r="775" spans="1:8" hidden="1" x14ac:dyDescent="0.25">
      <c r="A775" t="s">
        <v>1449</v>
      </c>
      <c r="B775" t="str">
        <f>INDEX(Tabela_seznam_klasifikacij[Naziv odpadka],MATCH(Tabela_kontrola_FAW_aktivne[[#This Row],[Klasifikacija]],Tabela_seznam_klasifikacij[Klasifikacijska številka],0))</f>
        <v>Odpadne vodne raztopine</v>
      </c>
      <c r="C775" t="str">
        <f>IFERROR(INDEX(Tabela_FAW[NAZIV2],MATCH(Tabela_kontrola_FAW_aktivne[[#This Row],[Klasifikacija]],Tabela_FAW[Klasifikacija],0)),"NE")</f>
        <v>NE</v>
      </c>
      <c r="D775" t="str">
        <f>LEFT(INDEX(Tabela_glavno[Dovoljen prevzem],MATCH(Tabela_kontrola_FAW_aktivne[[#This Row],[Klasifikacija]],Tabela_glavno[Klasifikacija],0)),2)</f>
        <v>DA</v>
      </c>
      <c r="E775" t="str">
        <f>INDEX(Tabela_glavno[Odstranjevanje],MATCH(Tabela_kontrola_FAW_aktivne[[#This Row],[Klasifikacija]],Tabela_glavno[Klasifikacija],0))</f>
        <v/>
      </c>
      <c r="F775" s="1" t="str">
        <f>_xlfn.TEXTJOIN(" - ",TRUE,INDEX(Tabela_glavno[Mešanica 19 02 04*],MATCH(Tabela_kontrola_FAW_aktivne[[#This Row],[Klasifikacija]],Tabela_glavno[Klasifikacija],0)),INDEX(Tabela_glavno[Izvoz 19 02 04*],MATCH(Tabela_kontrola_FAW_aktivne[[#This Row],[Klasifikacija]],Tabela_glavno[Klasifikacija],0)))</f>
        <v>NE</v>
      </c>
      <c r="G775" s="1" t="str">
        <f>INDEX(Tabela_glavno[Mešanica 19 02 08*],MATCH(Tabela_kontrola_FAW_aktivne[[#This Row],[Klasifikacija]],Tabela_glavno[Klasifikacija],0))</f>
        <v>NE</v>
      </c>
      <c r="H775" s="1" t="str">
        <f>IFERROR(INDEX(Tabela_FAW_aktivne[Klasifikacija],MATCH(Tabela_kontrola_FAW_aktivne[[#This Row],[Klasifikacija]],Tabela_FAW_aktivne[Klasifikacija],0)),"NE")</f>
        <v>NE</v>
      </c>
    </row>
    <row r="776" spans="1:8" hidden="1" x14ac:dyDescent="0.25">
      <c r="A776" t="s">
        <v>1450</v>
      </c>
      <c r="B776" t="str">
        <f>INDEX(Tabela_seznam_klasifikacij[Naziv odpadka],MATCH(Tabela_kontrola_FAW_aktivne[[#This Row],[Klasifikacija]],Tabela_seznam_klasifikacij[Klasifikacijska številka],0))</f>
        <v>Odpadki iz čiščenja goriva z lugi</v>
      </c>
      <c r="C776" t="str">
        <f>IFERROR(INDEX(Tabela_FAW[NAZIV2],MATCH(Tabela_kontrola_FAW_aktivne[[#This Row],[Klasifikacija]],Tabela_FAW[Klasifikacija],0)),"NE")</f>
        <v>NE</v>
      </c>
      <c r="D776" t="str">
        <f>LEFT(INDEX(Tabela_glavno[Dovoljen prevzem],MATCH(Tabela_kontrola_FAW_aktivne[[#This Row],[Klasifikacija]],Tabela_glavno[Klasifikacija],0)),2)</f>
        <v>DA</v>
      </c>
      <c r="E776" t="str">
        <f>INDEX(Tabela_glavno[Odstranjevanje],MATCH(Tabela_kontrola_FAW_aktivne[[#This Row],[Klasifikacija]],Tabela_glavno[Klasifikacija],0))</f>
        <v/>
      </c>
      <c r="F776" s="1" t="str">
        <f>_xlfn.TEXTJOIN(" - ",TRUE,INDEX(Tabela_glavno[Mešanica 19 02 04*],MATCH(Tabela_kontrola_FAW_aktivne[[#This Row],[Klasifikacija]],Tabela_glavno[Klasifikacija],0)),INDEX(Tabela_glavno[Izvoz 19 02 04*],MATCH(Tabela_kontrola_FAW_aktivne[[#This Row],[Klasifikacija]],Tabela_glavno[Klasifikacija],0)))</f>
        <v>NE</v>
      </c>
      <c r="G776" s="1" t="str">
        <f>INDEX(Tabela_glavno[Mešanica 19 02 08*],MATCH(Tabela_kontrola_FAW_aktivne[[#This Row],[Klasifikacija]],Tabela_glavno[Klasifikacija],0))</f>
        <v>NE</v>
      </c>
      <c r="H776" s="1" t="str">
        <f>IFERROR(INDEX(Tabela_FAW_aktivne[Klasifikacija],MATCH(Tabela_kontrola_FAW_aktivne[[#This Row],[Klasifikacija]],Tabela_FAW_aktivne[Klasifikacija],0)),"NE")</f>
        <v>NE</v>
      </c>
    </row>
    <row r="777" spans="1:8" hidden="1" x14ac:dyDescent="0.25">
      <c r="A777" t="s">
        <v>110</v>
      </c>
      <c r="B777" t="str">
        <f>INDEX(Tabela_seznam_klasifikacij[Naziv odpadka],MATCH(Tabela_kontrola_FAW_aktivne[[#This Row],[Klasifikacija]],Tabela_seznam_klasifikacij[Klasifikacijska številka],0))</f>
        <v>Mulji iz čiščenja odpadne vode na kraju nastanka, ki vsebujejo nevarne snovi</v>
      </c>
      <c r="C777" t="str">
        <f>IFERROR(INDEX(Tabela_FAW[NAZIV2],MATCH(Tabela_kontrola_FAW_aktivne[[#This Row],[Klasifikacija]],Tabela_FAW[Klasifikacija],0)),"NE")</f>
        <v>NE</v>
      </c>
      <c r="D777" t="str">
        <f>LEFT(INDEX(Tabela_glavno[Dovoljen prevzem],MATCH(Tabela_kontrola_FAW_aktivne[[#This Row],[Klasifikacija]],Tabela_glavno[Klasifikacija],0)),2)</f>
        <v>DA</v>
      </c>
      <c r="E777" t="str">
        <f>INDEX(Tabela_glavno[Odstranjevanje],MATCH(Tabela_kontrola_FAW_aktivne[[#This Row],[Klasifikacija]],Tabela_glavno[Klasifikacija],0))</f>
        <v/>
      </c>
      <c r="F777" s="1" t="str">
        <f>_xlfn.TEXTJOIN(" - ",TRUE,INDEX(Tabela_glavno[Mešanica 19 02 04*],MATCH(Tabela_kontrola_FAW_aktivne[[#This Row],[Klasifikacija]],Tabela_glavno[Klasifikacija],0)),INDEX(Tabela_glavno[Izvoz 19 02 04*],MATCH(Tabela_kontrola_FAW_aktivne[[#This Row],[Klasifikacija]],Tabela_glavno[Klasifikacija],0)))</f>
        <v>DA</v>
      </c>
      <c r="G777" s="1" t="str">
        <f>INDEX(Tabela_glavno[Mešanica 19 02 08*],MATCH(Tabela_kontrola_FAW_aktivne[[#This Row],[Klasifikacija]],Tabela_glavno[Klasifikacija],0))</f>
        <v>NE</v>
      </c>
      <c r="H777" s="1" t="str">
        <f>IFERROR(INDEX(Tabela_FAW_aktivne[Klasifikacija],MATCH(Tabela_kontrola_FAW_aktivne[[#This Row],[Klasifikacija]],Tabela_FAW_aktivne[Klasifikacija],0)),"NE")</f>
        <v>NE</v>
      </c>
    </row>
    <row r="778" spans="1:8" hidden="1" x14ac:dyDescent="0.25">
      <c r="A778" t="s">
        <v>1451</v>
      </c>
      <c r="B778" t="str">
        <f>INDEX(Tabela_seznam_klasifikacij[Naziv odpadka],MATCH(Tabela_kontrola_FAW_aktivne[[#This Row],[Klasifikacija]],Tabela_seznam_klasifikacij[Klasifikacijska številka],0))</f>
        <v>Mulji iz čiščenja odpadne vode na kraju nastanka, ki niso navedeni pod 19 11 05</v>
      </c>
      <c r="C778" t="str">
        <f>IFERROR(INDEX(Tabela_FAW[NAZIV2],MATCH(Tabela_kontrola_FAW_aktivne[[#This Row],[Klasifikacija]],Tabela_FAW[Klasifikacija],0)),"NE")</f>
        <v>NE</v>
      </c>
      <c r="D778" t="str">
        <f>LEFT(INDEX(Tabela_glavno[Dovoljen prevzem],MATCH(Tabela_kontrola_FAW_aktivne[[#This Row],[Klasifikacija]],Tabela_glavno[Klasifikacija],0)),2)</f>
        <v>DA</v>
      </c>
      <c r="E778" t="str">
        <f>INDEX(Tabela_glavno[Odstranjevanje],MATCH(Tabela_kontrola_FAW_aktivne[[#This Row],[Klasifikacija]],Tabela_glavno[Klasifikacija],0))</f>
        <v/>
      </c>
      <c r="F778" s="1" t="str">
        <f>_xlfn.TEXTJOIN(" - ",TRUE,INDEX(Tabela_glavno[Mešanica 19 02 04*],MATCH(Tabela_kontrola_FAW_aktivne[[#This Row],[Klasifikacija]],Tabela_glavno[Klasifikacija],0)),INDEX(Tabela_glavno[Izvoz 19 02 04*],MATCH(Tabela_kontrola_FAW_aktivne[[#This Row],[Klasifikacija]],Tabela_glavno[Klasifikacija],0)))</f>
        <v>NE</v>
      </c>
      <c r="G778" s="1" t="str">
        <f>INDEX(Tabela_glavno[Mešanica 19 02 08*],MATCH(Tabela_kontrola_FAW_aktivne[[#This Row],[Klasifikacija]],Tabela_glavno[Klasifikacija],0))</f>
        <v>NE</v>
      </c>
      <c r="H778" s="1" t="str">
        <f>IFERROR(INDEX(Tabela_FAW_aktivne[Klasifikacija],MATCH(Tabela_kontrola_FAW_aktivne[[#This Row],[Klasifikacija]],Tabela_FAW_aktivne[Klasifikacija],0)),"NE")</f>
        <v>NE</v>
      </c>
    </row>
    <row r="779" spans="1:8" hidden="1" x14ac:dyDescent="0.25">
      <c r="A779" t="s">
        <v>1452</v>
      </c>
      <c r="B779" t="str">
        <f>INDEX(Tabela_seznam_klasifikacij[Naziv odpadka],MATCH(Tabela_kontrola_FAW_aktivne[[#This Row],[Klasifikacija]],Tabela_seznam_klasifikacij[Klasifikacijska številka],0))</f>
        <v>Odpadki iz čiščenja odpadnih plinov</v>
      </c>
      <c r="C779" t="str">
        <f>IFERROR(INDEX(Tabela_FAW[NAZIV2],MATCH(Tabela_kontrola_FAW_aktivne[[#This Row],[Klasifikacija]],Tabela_FAW[Klasifikacija],0)),"NE")</f>
        <v>NE</v>
      </c>
      <c r="D779" t="str">
        <f>LEFT(INDEX(Tabela_glavno[Dovoljen prevzem],MATCH(Tabela_kontrola_FAW_aktivne[[#This Row],[Klasifikacija]],Tabela_glavno[Klasifikacija],0)),2)</f>
        <v>DA</v>
      </c>
      <c r="E779" t="str">
        <f>INDEX(Tabela_glavno[Odstranjevanje],MATCH(Tabela_kontrola_FAW_aktivne[[#This Row],[Klasifikacija]],Tabela_glavno[Klasifikacija],0))</f>
        <v/>
      </c>
      <c r="F779" s="1" t="str">
        <f>_xlfn.TEXTJOIN(" - ",TRUE,INDEX(Tabela_glavno[Mešanica 19 02 04*],MATCH(Tabela_kontrola_FAW_aktivne[[#This Row],[Klasifikacija]],Tabela_glavno[Klasifikacija],0)),INDEX(Tabela_glavno[Izvoz 19 02 04*],MATCH(Tabela_kontrola_FAW_aktivne[[#This Row],[Klasifikacija]],Tabela_glavno[Klasifikacija],0)))</f>
        <v>NE</v>
      </c>
      <c r="G779" s="1" t="str">
        <f>INDEX(Tabela_glavno[Mešanica 19 02 08*],MATCH(Tabela_kontrola_FAW_aktivne[[#This Row],[Klasifikacija]],Tabela_glavno[Klasifikacija],0))</f>
        <v>NE</v>
      </c>
      <c r="H779" s="1" t="str">
        <f>IFERROR(INDEX(Tabela_FAW_aktivne[Klasifikacija],MATCH(Tabela_kontrola_FAW_aktivne[[#This Row],[Klasifikacija]],Tabela_FAW_aktivne[Klasifikacija],0)),"NE")</f>
        <v>NE</v>
      </c>
    </row>
    <row r="780" spans="1:8" hidden="1" x14ac:dyDescent="0.25">
      <c r="A780" t="s">
        <v>1453</v>
      </c>
      <c r="B780" t="str">
        <f>INDEX(Tabela_seznam_klasifikacij[Naziv odpadka],MATCH(Tabela_kontrola_FAW_aktivne[[#This Row],[Klasifikacija]],Tabela_seznam_klasifikacij[Klasifikacijska številka],0))</f>
        <v>Drugi tovrstni odpadki</v>
      </c>
      <c r="C780" t="str">
        <f>IFERROR(INDEX(Tabela_FAW[NAZIV2],MATCH(Tabela_kontrola_FAW_aktivne[[#This Row],[Klasifikacija]],Tabela_FAW[Klasifikacija],0)),"NE")</f>
        <v>NE</v>
      </c>
      <c r="D780" t="str">
        <f>LEFT(INDEX(Tabela_glavno[Dovoljen prevzem],MATCH(Tabela_kontrola_FAW_aktivne[[#This Row],[Klasifikacija]],Tabela_glavno[Klasifikacija],0)),2)</f>
        <v>DA</v>
      </c>
      <c r="E780" t="str">
        <f>INDEX(Tabela_glavno[Odstranjevanje],MATCH(Tabela_kontrola_FAW_aktivne[[#This Row],[Klasifikacija]],Tabela_glavno[Klasifikacija],0))</f>
        <v/>
      </c>
      <c r="F780" s="1" t="str">
        <f>_xlfn.TEXTJOIN(" - ",TRUE,INDEX(Tabela_glavno[Mešanica 19 02 04*],MATCH(Tabela_kontrola_FAW_aktivne[[#This Row],[Klasifikacija]],Tabela_glavno[Klasifikacija],0)),INDEX(Tabela_glavno[Izvoz 19 02 04*],MATCH(Tabela_kontrola_FAW_aktivne[[#This Row],[Klasifikacija]],Tabela_glavno[Klasifikacija],0)))</f>
        <v>NE</v>
      </c>
      <c r="G780" s="1" t="str">
        <f>INDEX(Tabela_glavno[Mešanica 19 02 08*],MATCH(Tabela_kontrola_FAW_aktivne[[#This Row],[Klasifikacija]],Tabela_glavno[Klasifikacija],0))</f>
        <v>NE</v>
      </c>
      <c r="H780" s="1" t="str">
        <f>IFERROR(INDEX(Tabela_FAW_aktivne[Klasifikacija],MATCH(Tabela_kontrola_FAW_aktivne[[#This Row],[Klasifikacija]],Tabela_FAW_aktivne[Klasifikacija],0)),"NE")</f>
        <v>NE</v>
      </c>
    </row>
    <row r="781" spans="1:8" hidden="1" x14ac:dyDescent="0.25">
      <c r="A781" t="s">
        <v>1454</v>
      </c>
      <c r="B781" t="str">
        <f>INDEX(Tabela_seznam_klasifikacij[Naziv odpadka],MATCH(Tabela_kontrola_FAW_aktivne[[#This Row],[Klasifikacija]],Tabela_seznam_klasifikacij[Klasifikacijska številka],0))</f>
        <v>Papir in karton</v>
      </c>
      <c r="C781">
        <f>IFERROR(INDEX(Tabela_FAW[NAZIV2],MATCH(Tabela_kontrola_FAW_aktivne[[#This Row],[Klasifikacija]],Tabela_FAW[Klasifikacija],0)),"NE")</f>
        <v>0</v>
      </c>
      <c r="D781" t="str">
        <f>LEFT(INDEX(Tabela_glavno[Dovoljen prevzem],MATCH(Tabela_kontrola_FAW_aktivne[[#This Row],[Klasifikacija]],Tabela_glavno[Klasifikacija],0)),2)</f>
        <v>DA</v>
      </c>
      <c r="E781" t="str">
        <f>INDEX(Tabela_glavno[Odstranjevanje],MATCH(Tabela_kontrola_FAW_aktivne[[#This Row],[Klasifikacija]],Tabela_glavno[Klasifikacija],0))</f>
        <v/>
      </c>
      <c r="F781" s="1" t="str">
        <f>_xlfn.TEXTJOIN(" - ",TRUE,INDEX(Tabela_glavno[Mešanica 19 02 04*],MATCH(Tabela_kontrola_FAW_aktivne[[#This Row],[Klasifikacija]],Tabela_glavno[Klasifikacija],0)),INDEX(Tabela_glavno[Izvoz 19 02 04*],MATCH(Tabela_kontrola_FAW_aktivne[[#This Row],[Klasifikacija]],Tabela_glavno[Klasifikacija],0)))</f>
        <v>NE</v>
      </c>
      <c r="G781" s="1" t="str">
        <f>INDEX(Tabela_glavno[Mešanica 19 02 08*],MATCH(Tabela_kontrola_FAW_aktivne[[#This Row],[Klasifikacija]],Tabela_glavno[Klasifikacija],0))</f>
        <v>NE</v>
      </c>
      <c r="H781" s="1" t="str">
        <f>IFERROR(INDEX(Tabela_FAW_aktivne[Klasifikacija],MATCH(Tabela_kontrola_FAW_aktivne[[#This Row],[Klasifikacija]],Tabela_FAW_aktivne[Klasifikacija],0)),"NE")</f>
        <v>NE</v>
      </c>
    </row>
    <row r="782" spans="1:8" ht="30" customHeight="1" x14ac:dyDescent="0.25">
      <c r="A782" t="s">
        <v>1455</v>
      </c>
      <c r="B782" t="str">
        <f>INDEX(Tabela_seznam_klasifikacij[Naziv odpadka],MATCH(Tabela_kontrola_FAW_aktivne[[#This Row],[Klasifikacija]],Tabela_seznam_klasifikacij[Klasifikacijska številka],0))</f>
        <v>Železne kovine</v>
      </c>
      <c r="C782" t="str">
        <f>IFERROR(INDEX(Tabela_FAW[NAZIV2],MATCH(Tabela_kontrola_FAW_aktivne[[#This Row],[Klasifikacija]],Tabela_FAW[Klasifikacija],0)),"NE")</f>
        <v>ŠIFRA SAMO ZA PREDELAVO BATERIJ/ Dinos</v>
      </c>
      <c r="D782" t="str">
        <f>LEFT(INDEX(Tabela_glavno[Dovoljen prevzem],MATCH(Tabela_kontrola_FAW_aktivne[[#This Row],[Klasifikacija]],Tabela_glavno[Klasifikacija],0)),2)</f>
        <v>DA</v>
      </c>
      <c r="E782" t="str">
        <f>INDEX(Tabela_glavno[Odstranjevanje],MATCH(Tabela_kontrola_FAW_aktivne[[#This Row],[Klasifikacija]],Tabela_glavno[Klasifikacija],0))</f>
        <v>Brdo</v>
      </c>
      <c r="F782" s="1" t="str">
        <f>_xlfn.TEXTJOIN(" - ",TRUE,INDEX(Tabela_glavno[Mešanica 19 02 04*],MATCH(Tabela_kontrola_FAW_aktivne[[#This Row],[Klasifikacija]],Tabela_glavno[Klasifikacija],0)),INDEX(Tabela_glavno[Izvoz 19 02 04*],MATCH(Tabela_kontrola_FAW_aktivne[[#This Row],[Klasifikacija]],Tabela_glavno[Klasifikacija],0)))</f>
        <v>NE</v>
      </c>
      <c r="G782" s="1" t="str">
        <f>INDEX(Tabela_glavno[Mešanica 19 02 08*],MATCH(Tabela_kontrola_FAW_aktivne[[#This Row],[Klasifikacija]],Tabela_glavno[Klasifikacija],0))</f>
        <v>NE</v>
      </c>
      <c r="H782" s="1" t="str">
        <f>IFERROR(INDEX(Tabela_FAW_aktivne[Klasifikacija],MATCH(Tabela_kontrola_FAW_aktivne[[#This Row],[Klasifikacija]],Tabela_FAW_aktivne[Klasifikacija],0)),"NE")</f>
        <v>19 12 02</v>
      </c>
    </row>
    <row r="783" spans="1:8" hidden="1" x14ac:dyDescent="0.25">
      <c r="A783" t="s">
        <v>1456</v>
      </c>
      <c r="B783" t="str">
        <f>INDEX(Tabela_seznam_klasifikacij[Naziv odpadka],MATCH(Tabela_kontrola_FAW_aktivne[[#This Row],[Klasifikacija]],Tabela_seznam_klasifikacij[Klasifikacijska številka],0))</f>
        <v>Barvne kovine</v>
      </c>
      <c r="C783" t="str">
        <f>IFERROR(INDEX(Tabela_FAW[NAZIV2],MATCH(Tabela_kontrola_FAW_aktivne[[#This Row],[Klasifikacija]],Tabela_FAW[Klasifikacija],0)),"NE")</f>
        <v>Ni mešanja/ KEMIS NE ODSTRANJUJE</v>
      </c>
      <c r="D783" t="str">
        <f>LEFT(INDEX(Tabela_glavno[Dovoljen prevzem],MATCH(Tabela_kontrola_FAW_aktivne[[#This Row],[Klasifikacija]],Tabela_glavno[Klasifikacija],0)),2)</f>
        <v>DA</v>
      </c>
      <c r="E783" t="str">
        <f>INDEX(Tabela_glavno[Odstranjevanje],MATCH(Tabela_kontrola_FAW_aktivne[[#This Row],[Klasifikacija]],Tabela_glavno[Klasifikacija],0))</f>
        <v/>
      </c>
      <c r="F783" s="1" t="str">
        <f>_xlfn.TEXTJOIN(" - ",TRUE,INDEX(Tabela_glavno[Mešanica 19 02 04*],MATCH(Tabela_kontrola_FAW_aktivne[[#This Row],[Klasifikacija]],Tabela_glavno[Klasifikacija],0)),INDEX(Tabela_glavno[Izvoz 19 02 04*],MATCH(Tabela_kontrola_FAW_aktivne[[#This Row],[Klasifikacija]],Tabela_glavno[Klasifikacija],0)))</f>
        <v>NE</v>
      </c>
      <c r="G783" s="1" t="str">
        <f>INDEX(Tabela_glavno[Mešanica 19 02 08*],MATCH(Tabela_kontrola_FAW_aktivne[[#This Row],[Klasifikacija]],Tabela_glavno[Klasifikacija],0))</f>
        <v>NE</v>
      </c>
      <c r="H783" s="1" t="str">
        <f>IFERROR(INDEX(Tabela_FAW_aktivne[Klasifikacija],MATCH(Tabela_kontrola_FAW_aktivne[[#This Row],[Klasifikacija]],Tabela_FAW_aktivne[Klasifikacija],0)),"NE")</f>
        <v>NE</v>
      </c>
    </row>
    <row r="784" spans="1:8" ht="30" customHeight="1" x14ac:dyDescent="0.25">
      <c r="A784" t="s">
        <v>1457</v>
      </c>
      <c r="B784" t="str">
        <f>INDEX(Tabela_seznam_klasifikacij[Naziv odpadka],MATCH(Tabela_kontrola_FAW_aktivne[[#This Row],[Klasifikacija]],Tabela_seznam_klasifikacij[Klasifikacijska številka],0))</f>
        <v>Plastika in gume</v>
      </c>
      <c r="C784" t="str">
        <f>IFERROR(INDEX(Tabela_FAW[NAZIV2],MATCH(Tabela_kontrola_FAW_aktivne[[#This Row],[Klasifikacija]],Tabela_FAW[Klasifikacija],0)),"NE")</f>
        <v>Ni mešanja, KOto, Omaplast</v>
      </c>
      <c r="D784" t="str">
        <f>LEFT(INDEX(Tabela_glavno[Dovoljen prevzem],MATCH(Tabela_kontrola_FAW_aktivne[[#This Row],[Klasifikacija]],Tabela_glavno[Klasifikacija],0)),2)</f>
        <v>DA</v>
      </c>
      <c r="E784" t="str">
        <f>INDEX(Tabela_glavno[Odstranjevanje],MATCH(Tabela_kontrola_FAW_aktivne[[#This Row],[Klasifikacija]],Tabela_glavno[Klasifikacija],0))</f>
        <v>Komteks</v>
      </c>
      <c r="F784" s="1" t="str">
        <f>_xlfn.TEXTJOIN(" - ",TRUE,INDEX(Tabela_glavno[Mešanica 19 02 04*],MATCH(Tabela_kontrola_FAW_aktivne[[#This Row],[Klasifikacija]],Tabela_glavno[Klasifikacija],0)),INDEX(Tabela_glavno[Izvoz 19 02 04*],MATCH(Tabela_kontrola_FAW_aktivne[[#This Row],[Klasifikacija]],Tabela_glavno[Klasifikacija],0)))</f>
        <v>NE</v>
      </c>
      <c r="G784" s="1" t="str">
        <f>INDEX(Tabela_glavno[Mešanica 19 02 08*],MATCH(Tabela_kontrola_FAW_aktivne[[#This Row],[Klasifikacija]],Tabela_glavno[Klasifikacija],0))</f>
        <v>NE</v>
      </c>
      <c r="H784" s="1" t="str">
        <f>IFERROR(INDEX(Tabela_FAW_aktivne[Klasifikacija],MATCH(Tabela_kontrola_FAW_aktivne[[#This Row],[Klasifikacija]],Tabela_FAW_aktivne[Klasifikacija],0)),"NE")</f>
        <v>19 12 04</v>
      </c>
    </row>
    <row r="785" spans="1:8" hidden="1" x14ac:dyDescent="0.25">
      <c r="A785" t="s">
        <v>1458</v>
      </c>
      <c r="B785" t="str">
        <f>INDEX(Tabela_seznam_klasifikacij[Naziv odpadka],MATCH(Tabela_kontrola_FAW_aktivne[[#This Row],[Klasifikacija]],Tabela_seznam_klasifikacij[Klasifikacijska številka],0))</f>
        <v>Steklo</v>
      </c>
      <c r="C785" t="str">
        <f>IFERROR(INDEX(Tabela_FAW[NAZIV2],MATCH(Tabela_kontrola_FAW_aktivne[[#This Row],[Klasifikacija]],Tabela_FAW[Klasifikacija],0)),"NE")</f>
        <v>NE</v>
      </c>
      <c r="D785" t="str">
        <f>LEFT(INDEX(Tabela_glavno[Dovoljen prevzem],MATCH(Tabela_kontrola_FAW_aktivne[[#This Row],[Klasifikacija]],Tabela_glavno[Klasifikacija],0)),2)</f>
        <v>DA</v>
      </c>
      <c r="E785" t="str">
        <f>INDEX(Tabela_glavno[Odstranjevanje],MATCH(Tabela_kontrola_FAW_aktivne[[#This Row],[Klasifikacija]],Tabela_glavno[Klasifikacija],0))</f>
        <v/>
      </c>
      <c r="F785" s="1" t="str">
        <f>_xlfn.TEXTJOIN(" - ",TRUE,INDEX(Tabela_glavno[Mešanica 19 02 04*],MATCH(Tabela_kontrola_FAW_aktivne[[#This Row],[Klasifikacija]],Tabela_glavno[Klasifikacija],0)),INDEX(Tabela_glavno[Izvoz 19 02 04*],MATCH(Tabela_kontrola_FAW_aktivne[[#This Row],[Klasifikacija]],Tabela_glavno[Klasifikacija],0)))</f>
        <v>NE</v>
      </c>
      <c r="G785" s="1" t="str">
        <f>INDEX(Tabela_glavno[Mešanica 19 02 08*],MATCH(Tabela_kontrola_FAW_aktivne[[#This Row],[Klasifikacija]],Tabela_glavno[Klasifikacija],0))</f>
        <v>NE</v>
      </c>
      <c r="H785" s="1" t="str">
        <f>IFERROR(INDEX(Tabela_FAW_aktivne[Klasifikacija],MATCH(Tabela_kontrola_FAW_aktivne[[#This Row],[Klasifikacija]],Tabela_FAW_aktivne[Klasifikacija],0)),"NE")</f>
        <v>NE</v>
      </c>
    </row>
    <row r="786" spans="1:8" hidden="1" x14ac:dyDescent="0.25">
      <c r="A786" t="s">
        <v>111</v>
      </c>
      <c r="B786" t="str">
        <f>INDEX(Tabela_seznam_klasifikacij[Naziv odpadka],MATCH(Tabela_kontrola_FAW_aktivne[[#This Row],[Klasifikacija]],Tabela_seznam_klasifikacij[Klasifikacijska številka],0))</f>
        <v>Les, ki vsebuje nevarne snovi</v>
      </c>
      <c r="C786" t="str">
        <f>IFERROR(INDEX(Tabela_FAW[NAZIV2],MATCH(Tabela_kontrola_FAW_aktivne[[#This Row],[Klasifikacija]],Tabela_FAW[Klasifikacija],0)),"NE")</f>
        <v>M1</v>
      </c>
      <c r="D786" t="str">
        <f>LEFT(INDEX(Tabela_glavno[Dovoljen prevzem],MATCH(Tabela_kontrola_FAW_aktivne[[#This Row],[Klasifikacija]],Tabela_glavno[Klasifikacija],0)),2)</f>
        <v>DA</v>
      </c>
      <c r="E786" t="str">
        <f>INDEX(Tabela_glavno[Odstranjevanje],MATCH(Tabela_kontrola_FAW_aktivne[[#This Row],[Klasifikacija]],Tabela_glavno[Klasifikacija],0))</f>
        <v/>
      </c>
      <c r="F786" s="1" t="str">
        <f>_xlfn.TEXTJOIN(" - ",TRUE,INDEX(Tabela_glavno[Mešanica 19 02 04*],MATCH(Tabela_kontrola_FAW_aktivne[[#This Row],[Klasifikacija]],Tabela_glavno[Klasifikacija],0)),INDEX(Tabela_glavno[Izvoz 19 02 04*],MATCH(Tabela_kontrola_FAW_aktivne[[#This Row],[Klasifikacija]],Tabela_glavno[Klasifikacija],0)))</f>
        <v>DA</v>
      </c>
      <c r="G786" s="1" t="str">
        <f>INDEX(Tabela_glavno[Mešanica 19 02 08*],MATCH(Tabela_kontrola_FAW_aktivne[[#This Row],[Klasifikacija]],Tabela_glavno[Klasifikacija],0))</f>
        <v>NE</v>
      </c>
      <c r="H786" s="1" t="str">
        <f>IFERROR(INDEX(Tabela_FAW_aktivne[Klasifikacija],MATCH(Tabela_kontrola_FAW_aktivne[[#This Row],[Klasifikacija]],Tabela_FAW_aktivne[Klasifikacija],0)),"NE")</f>
        <v>NE</v>
      </c>
    </row>
    <row r="787" spans="1:8" hidden="1" x14ac:dyDescent="0.25">
      <c r="A787" t="s">
        <v>1459</v>
      </c>
      <c r="B787" t="str">
        <f>INDEX(Tabela_seznam_klasifikacij[Naziv odpadka],MATCH(Tabela_kontrola_FAW_aktivne[[#This Row],[Klasifikacija]],Tabela_seznam_klasifikacij[Klasifikacijska številka],0))</f>
        <v>Les, ki ni naveden pod 19 12 06</v>
      </c>
      <c r="C787" t="str">
        <f>IFERROR(INDEX(Tabela_FAW[NAZIV2],MATCH(Tabela_kontrola_FAW_aktivne[[#This Row],[Klasifikacija]],Tabela_FAW[Klasifikacija],0)),"NE")</f>
        <v>Ni mešanja PREDELAVA NICD BATERIJn Dinos</v>
      </c>
      <c r="D787" t="str">
        <f>LEFT(INDEX(Tabela_glavno[Dovoljen prevzem],MATCH(Tabela_kontrola_FAW_aktivne[[#This Row],[Klasifikacija]],Tabela_glavno[Klasifikacija],0)),2)</f>
        <v>DA</v>
      </c>
      <c r="E787" t="str">
        <f>INDEX(Tabela_glavno[Odstranjevanje],MATCH(Tabela_kontrola_FAW_aktivne[[#This Row],[Klasifikacija]],Tabela_glavno[Klasifikacija],0))</f>
        <v/>
      </c>
      <c r="F787" s="1" t="str">
        <f>_xlfn.TEXTJOIN(" - ",TRUE,INDEX(Tabela_glavno[Mešanica 19 02 04*],MATCH(Tabela_kontrola_FAW_aktivne[[#This Row],[Klasifikacija]],Tabela_glavno[Klasifikacija],0)),INDEX(Tabela_glavno[Izvoz 19 02 04*],MATCH(Tabela_kontrola_FAW_aktivne[[#This Row],[Klasifikacija]],Tabela_glavno[Klasifikacija],0)))</f>
        <v>NE</v>
      </c>
      <c r="G787" s="1" t="str">
        <f>INDEX(Tabela_glavno[Mešanica 19 02 08*],MATCH(Tabela_kontrola_FAW_aktivne[[#This Row],[Klasifikacija]],Tabela_glavno[Klasifikacija],0))</f>
        <v>NE</v>
      </c>
      <c r="H787" s="1" t="str">
        <f>IFERROR(INDEX(Tabela_FAW_aktivne[Klasifikacija],MATCH(Tabela_kontrola_FAW_aktivne[[#This Row],[Klasifikacija]],Tabela_FAW_aktivne[Klasifikacija],0)),"NE")</f>
        <v>NE</v>
      </c>
    </row>
    <row r="788" spans="1:8" hidden="1" x14ac:dyDescent="0.25">
      <c r="A788" t="s">
        <v>1460</v>
      </c>
      <c r="B788" t="str">
        <f>INDEX(Tabela_seznam_klasifikacij[Naziv odpadka],MATCH(Tabela_kontrola_FAW_aktivne[[#This Row],[Klasifikacija]],Tabela_seznam_klasifikacij[Klasifikacijska številka],0))</f>
        <v>Tekstil</v>
      </c>
      <c r="C788" t="str">
        <f>IFERROR(INDEX(Tabela_FAW[NAZIV2],MATCH(Tabela_kontrola_FAW_aktivne[[#This Row],[Klasifikacija]],Tabela_FAW[Klasifikacija],0)),"NE")</f>
        <v>Ni mešanja</v>
      </c>
      <c r="D788" t="str">
        <f>LEFT(INDEX(Tabela_glavno[Dovoljen prevzem],MATCH(Tabela_kontrola_FAW_aktivne[[#This Row],[Klasifikacija]],Tabela_glavno[Klasifikacija],0)),2)</f>
        <v>DA</v>
      </c>
      <c r="E788" t="str">
        <f>INDEX(Tabela_glavno[Odstranjevanje],MATCH(Tabela_kontrola_FAW_aktivne[[#This Row],[Klasifikacija]],Tabela_glavno[Klasifikacija],0))</f>
        <v/>
      </c>
      <c r="F788" s="1" t="str">
        <f>_xlfn.TEXTJOIN(" - ",TRUE,INDEX(Tabela_glavno[Mešanica 19 02 04*],MATCH(Tabela_kontrola_FAW_aktivne[[#This Row],[Klasifikacija]],Tabela_glavno[Klasifikacija],0)),INDEX(Tabela_glavno[Izvoz 19 02 04*],MATCH(Tabela_kontrola_FAW_aktivne[[#This Row],[Klasifikacija]],Tabela_glavno[Klasifikacija],0)))</f>
        <v>NE</v>
      </c>
      <c r="G788" s="1" t="str">
        <f>INDEX(Tabela_glavno[Mešanica 19 02 08*],MATCH(Tabela_kontrola_FAW_aktivne[[#This Row],[Klasifikacija]],Tabela_glavno[Klasifikacija],0))</f>
        <v>NE</v>
      </c>
      <c r="H788" s="1" t="str">
        <f>IFERROR(INDEX(Tabela_FAW_aktivne[Klasifikacija],MATCH(Tabela_kontrola_FAW_aktivne[[#This Row],[Klasifikacija]],Tabela_FAW_aktivne[Klasifikacija],0)),"NE")</f>
        <v>NE</v>
      </c>
    </row>
    <row r="789" spans="1:8" hidden="1" x14ac:dyDescent="0.25">
      <c r="A789" t="s">
        <v>1461</v>
      </c>
      <c r="B789" t="str">
        <f>INDEX(Tabela_seznam_klasifikacij[Naziv odpadka],MATCH(Tabela_kontrola_FAW_aktivne[[#This Row],[Klasifikacija]],Tabela_seznam_klasifikacij[Klasifikacijska številka],0))</f>
        <v>Minerali (npr. pesek, kamenje)</v>
      </c>
      <c r="C789">
        <f>IFERROR(INDEX(Tabela_FAW[NAZIV2],MATCH(Tabela_kontrola_FAW_aktivne[[#This Row],[Klasifikacija]],Tabela_FAW[Klasifikacija],0)),"NE")</f>
        <v>0</v>
      </c>
      <c r="D789" t="str">
        <f>LEFT(INDEX(Tabela_glavno[Dovoljen prevzem],MATCH(Tabela_kontrola_FAW_aktivne[[#This Row],[Klasifikacija]],Tabela_glavno[Klasifikacija],0)),2)</f>
        <v>DA</v>
      </c>
      <c r="E789" t="str">
        <f>INDEX(Tabela_glavno[Odstranjevanje],MATCH(Tabela_kontrola_FAW_aktivne[[#This Row],[Klasifikacija]],Tabela_glavno[Klasifikacija],0))</f>
        <v/>
      </c>
      <c r="F789" s="1" t="str">
        <f>_xlfn.TEXTJOIN(" - ",TRUE,INDEX(Tabela_glavno[Mešanica 19 02 04*],MATCH(Tabela_kontrola_FAW_aktivne[[#This Row],[Klasifikacija]],Tabela_glavno[Klasifikacija],0)),INDEX(Tabela_glavno[Izvoz 19 02 04*],MATCH(Tabela_kontrola_FAW_aktivne[[#This Row],[Klasifikacija]],Tabela_glavno[Klasifikacija],0)))</f>
        <v>NE</v>
      </c>
      <c r="G789" s="1" t="str">
        <f>INDEX(Tabela_glavno[Mešanica 19 02 08*],MATCH(Tabela_kontrola_FAW_aktivne[[#This Row],[Klasifikacija]],Tabela_glavno[Klasifikacija],0))</f>
        <v>NE</v>
      </c>
      <c r="H789" s="1" t="str">
        <f>IFERROR(INDEX(Tabela_FAW_aktivne[Klasifikacija],MATCH(Tabela_kontrola_FAW_aktivne[[#This Row],[Klasifikacija]],Tabela_FAW_aktivne[Klasifikacija],0)),"NE")</f>
        <v>NE</v>
      </c>
    </row>
    <row r="790" spans="1:8" hidden="1" x14ac:dyDescent="0.25">
      <c r="A790" t="s">
        <v>112</v>
      </c>
      <c r="B790" t="str">
        <f>INDEX(Tabela_seznam_klasifikacij[Naziv odpadka],MATCH(Tabela_kontrola_FAW_aktivne[[#This Row],[Klasifikacija]],Tabela_seznam_klasifikacij[Klasifikacijska številka],0))</f>
        <v>Gorljivi odpadki (iz odpadkov pridobljeno gorivo)</v>
      </c>
      <c r="C790" t="str">
        <f>IFERROR(INDEX(Tabela_FAW[NAZIV2],MATCH(Tabela_kontrola_FAW_aktivne[[#This Row],[Klasifikacija]],Tabela_FAW[Klasifikacija],0)),"NE")</f>
        <v>M1, notifikacija EKOSISTEMI</v>
      </c>
      <c r="D790" t="str">
        <f>LEFT(INDEX(Tabela_glavno[Dovoljen prevzem],MATCH(Tabela_kontrola_FAW_aktivne[[#This Row],[Klasifikacija]],Tabela_glavno[Klasifikacija],0)),2)</f>
        <v>NE</v>
      </c>
      <c r="E790" t="str">
        <f>INDEX(Tabela_glavno[Odstranjevanje],MATCH(Tabela_kontrola_FAW_aktivne[[#This Row],[Klasifikacija]],Tabela_glavno[Klasifikacija],0))</f>
        <v/>
      </c>
      <c r="F790" s="1" t="str">
        <f>_xlfn.TEXTJOIN(" - ",TRUE,INDEX(Tabela_glavno[Mešanica 19 02 04*],MATCH(Tabela_kontrola_FAW_aktivne[[#This Row],[Klasifikacija]],Tabela_glavno[Klasifikacija],0)),INDEX(Tabela_glavno[Izvoz 19 02 04*],MATCH(Tabela_kontrola_FAW_aktivne[[#This Row],[Klasifikacija]],Tabela_glavno[Klasifikacija],0)))</f>
        <v>NE</v>
      </c>
      <c r="G790" s="1" t="str">
        <f>INDEX(Tabela_glavno[Mešanica 19 02 08*],MATCH(Tabela_kontrola_FAW_aktivne[[#This Row],[Klasifikacija]],Tabela_glavno[Klasifikacija],0))</f>
        <v>NE</v>
      </c>
      <c r="H790" s="1" t="str">
        <f>IFERROR(INDEX(Tabela_FAW_aktivne[Klasifikacija],MATCH(Tabela_kontrola_FAW_aktivne[[#This Row],[Klasifikacija]],Tabela_FAW_aktivne[Klasifikacija],0)),"NE")</f>
        <v>NE</v>
      </c>
    </row>
    <row r="791" spans="1:8" hidden="1" x14ac:dyDescent="0.25">
      <c r="A791" t="s">
        <v>113</v>
      </c>
      <c r="B791" t="str">
        <f>INDEX(Tabela_seznam_klasifikacij[Naziv odpadka],MATCH(Tabela_kontrola_FAW_aktivne[[#This Row],[Klasifikacija]],Tabela_seznam_klasifikacij[Klasifikacijska številka],0))</f>
        <v>Drugi odpadki (tudi mešanice materialov) iz mehanske obdelave odpadkov, ki vsebujejo nevarne snovi</v>
      </c>
      <c r="C791" t="str">
        <f>IFERROR(INDEX(Tabela_FAW[NAZIV2],MATCH(Tabela_kontrola_FAW_aktivne[[#This Row],[Klasifikacija]],Tabela_FAW[Klasifikacija],0)),"NE")</f>
        <v>M1</v>
      </c>
      <c r="D791" t="str">
        <f>LEFT(INDEX(Tabela_glavno[Dovoljen prevzem],MATCH(Tabela_kontrola_FAW_aktivne[[#This Row],[Klasifikacija]],Tabela_glavno[Klasifikacija],0)),2)</f>
        <v>DA</v>
      </c>
      <c r="E791" t="str">
        <f>INDEX(Tabela_glavno[Odstranjevanje],MATCH(Tabela_kontrola_FAW_aktivne[[#This Row],[Klasifikacija]],Tabela_glavno[Klasifikacija],0))</f>
        <v>Mo-BRUK</v>
      </c>
      <c r="F791" s="1" t="str">
        <f>_xlfn.TEXTJOIN(" - ",TRUE,INDEX(Tabela_glavno[Mešanica 19 02 04*],MATCH(Tabela_kontrola_FAW_aktivne[[#This Row],[Klasifikacija]],Tabela_glavno[Klasifikacija],0)),INDEX(Tabela_glavno[Izvoz 19 02 04*],MATCH(Tabela_kontrola_FAW_aktivne[[#This Row],[Klasifikacija]],Tabela_glavno[Klasifikacija],0)))</f>
        <v>DA</v>
      </c>
      <c r="G791" s="1" t="str">
        <f>INDEX(Tabela_glavno[Mešanica 19 02 08*],MATCH(Tabela_kontrola_FAW_aktivne[[#This Row],[Klasifikacija]],Tabela_glavno[Klasifikacija],0))</f>
        <v>NE</v>
      </c>
      <c r="H791" s="1" t="str">
        <f>IFERROR(INDEX(Tabela_FAW_aktivne[Klasifikacija],MATCH(Tabela_kontrola_FAW_aktivne[[#This Row],[Klasifikacija]],Tabela_FAW_aktivne[Klasifikacija],0)),"NE")</f>
        <v>NE</v>
      </c>
    </row>
    <row r="792" spans="1:8" hidden="1" x14ac:dyDescent="0.25">
      <c r="A792" t="s">
        <v>1462</v>
      </c>
      <c r="B792" t="str">
        <f>INDEX(Tabela_seznam_klasifikacij[Naziv odpadka],MATCH(Tabela_kontrola_FAW_aktivne[[#This Row],[Klasifikacija]],Tabela_seznam_klasifikacij[Klasifikacijska številka],0))</f>
        <v>Drugi odpadki (tudi mešanice materialov) iz mehanske obdelave odpadkov, ki niso navedeni pod 19 12 11</v>
      </c>
      <c r="C792">
        <f>IFERROR(INDEX(Tabela_FAW[NAZIV2],MATCH(Tabela_kontrola_FAW_aktivne[[#This Row],[Klasifikacija]],Tabela_FAW[Klasifikacija],0)),"NE")</f>
        <v>0</v>
      </c>
      <c r="D792" t="str">
        <f>LEFT(INDEX(Tabela_glavno[Dovoljen prevzem],MATCH(Tabela_kontrola_FAW_aktivne[[#This Row],[Klasifikacija]],Tabela_glavno[Klasifikacija],0)),2)</f>
        <v>DA</v>
      </c>
      <c r="E792" t="str">
        <f>INDEX(Tabela_glavno[Odstranjevanje],MATCH(Tabela_kontrola_FAW_aktivne[[#This Row],[Klasifikacija]],Tabela_glavno[Klasifikacija],0))</f>
        <v/>
      </c>
      <c r="F792" s="1" t="str">
        <f>_xlfn.TEXTJOIN(" - ",TRUE,INDEX(Tabela_glavno[Mešanica 19 02 04*],MATCH(Tabela_kontrola_FAW_aktivne[[#This Row],[Klasifikacija]],Tabela_glavno[Klasifikacija],0)),INDEX(Tabela_glavno[Izvoz 19 02 04*],MATCH(Tabela_kontrola_FAW_aktivne[[#This Row],[Klasifikacija]],Tabela_glavno[Klasifikacija],0)))</f>
        <v>NE</v>
      </c>
      <c r="G792" s="1" t="str">
        <f>INDEX(Tabela_glavno[Mešanica 19 02 08*],MATCH(Tabela_kontrola_FAW_aktivne[[#This Row],[Klasifikacija]],Tabela_glavno[Klasifikacija],0))</f>
        <v>NE</v>
      </c>
      <c r="H792" s="1" t="str">
        <f>IFERROR(INDEX(Tabela_FAW_aktivne[Klasifikacija],MATCH(Tabela_kontrola_FAW_aktivne[[#This Row],[Klasifikacija]],Tabela_FAW_aktivne[Klasifikacija],0)),"NE")</f>
        <v>NE</v>
      </c>
    </row>
    <row r="793" spans="1:8" hidden="1" x14ac:dyDescent="0.25">
      <c r="A793" t="s">
        <v>1463</v>
      </c>
      <c r="B793" t="str">
        <f>INDEX(Tabela_seznam_klasifikacij[Naziv odpadka],MATCH(Tabela_kontrola_FAW_aktivne[[#This Row],[Klasifikacija]],Tabela_seznam_klasifikacij[Klasifikacijska številka],0))</f>
        <v>Trdni odpadki iz sanacije tal, ki vsebujejo nevarne snovi</v>
      </c>
      <c r="C793">
        <f>IFERROR(INDEX(Tabela_FAW[NAZIV2],MATCH(Tabela_kontrola_FAW_aktivne[[#This Row],[Klasifikacija]],Tabela_FAW[Klasifikacija],0)),"NE")</f>
        <v>0</v>
      </c>
      <c r="D793" t="str">
        <f>LEFT(INDEX(Tabela_glavno[Dovoljen prevzem],MATCH(Tabela_kontrola_FAW_aktivne[[#This Row],[Klasifikacija]],Tabela_glavno[Klasifikacija],0)),2)</f>
        <v>DA</v>
      </c>
      <c r="E793" t="str">
        <f>INDEX(Tabela_glavno[Odstranjevanje],MATCH(Tabela_kontrola_FAW_aktivne[[#This Row],[Klasifikacija]],Tabela_glavno[Klasifikacija],0))</f>
        <v/>
      </c>
      <c r="F793" s="1" t="str">
        <f>_xlfn.TEXTJOIN(" - ",TRUE,INDEX(Tabela_glavno[Mešanica 19 02 04*],MATCH(Tabela_kontrola_FAW_aktivne[[#This Row],[Klasifikacija]],Tabela_glavno[Klasifikacija],0)),INDEX(Tabela_glavno[Izvoz 19 02 04*],MATCH(Tabela_kontrola_FAW_aktivne[[#This Row],[Klasifikacija]],Tabela_glavno[Klasifikacija],0)))</f>
        <v>NE</v>
      </c>
      <c r="G793" s="1" t="str">
        <f>INDEX(Tabela_glavno[Mešanica 19 02 08*],MATCH(Tabela_kontrola_FAW_aktivne[[#This Row],[Klasifikacija]],Tabela_glavno[Klasifikacija],0))</f>
        <v>NE</v>
      </c>
      <c r="H793" s="1" t="str">
        <f>IFERROR(INDEX(Tabela_FAW_aktivne[Klasifikacija],MATCH(Tabela_kontrola_FAW_aktivne[[#This Row],[Klasifikacija]],Tabela_FAW_aktivne[Klasifikacija],0)),"NE")</f>
        <v>NE</v>
      </c>
    </row>
    <row r="794" spans="1:8" hidden="1" x14ac:dyDescent="0.25">
      <c r="A794" t="s">
        <v>1464</v>
      </c>
      <c r="B794" t="str">
        <f>INDEX(Tabela_seznam_klasifikacij[Naziv odpadka],MATCH(Tabela_kontrola_FAW_aktivne[[#This Row],[Klasifikacija]],Tabela_seznam_klasifikacij[Klasifikacijska številka],0))</f>
        <v>Trdni odpadki iz sanacije tal, ki niso navedeni pod 19 13 01</v>
      </c>
      <c r="C794" t="str">
        <f>IFERROR(INDEX(Tabela_FAW[NAZIV2],MATCH(Tabela_kontrola_FAW_aktivne[[#This Row],[Klasifikacija]],Tabela_FAW[Klasifikacija],0)),"NE")</f>
        <v>NE</v>
      </c>
      <c r="D794" t="str">
        <f>LEFT(INDEX(Tabela_glavno[Dovoljen prevzem],MATCH(Tabela_kontrola_FAW_aktivne[[#This Row],[Klasifikacija]],Tabela_glavno[Klasifikacija],0)),2)</f>
        <v>DA</v>
      </c>
      <c r="E794" t="str">
        <f>INDEX(Tabela_glavno[Odstranjevanje],MATCH(Tabela_kontrola_FAW_aktivne[[#This Row],[Klasifikacija]],Tabela_glavno[Klasifikacija],0))</f>
        <v/>
      </c>
      <c r="F794" s="1" t="str">
        <f>_xlfn.TEXTJOIN(" - ",TRUE,INDEX(Tabela_glavno[Mešanica 19 02 04*],MATCH(Tabela_kontrola_FAW_aktivne[[#This Row],[Klasifikacija]],Tabela_glavno[Klasifikacija],0)),INDEX(Tabela_glavno[Izvoz 19 02 04*],MATCH(Tabela_kontrola_FAW_aktivne[[#This Row],[Klasifikacija]],Tabela_glavno[Klasifikacija],0)))</f>
        <v>NE</v>
      </c>
      <c r="G794" s="1" t="str">
        <f>INDEX(Tabela_glavno[Mešanica 19 02 08*],MATCH(Tabela_kontrola_FAW_aktivne[[#This Row],[Klasifikacija]],Tabela_glavno[Klasifikacija],0))</f>
        <v>NE</v>
      </c>
      <c r="H794" s="1" t="str">
        <f>IFERROR(INDEX(Tabela_FAW_aktivne[Klasifikacija],MATCH(Tabela_kontrola_FAW_aktivne[[#This Row],[Klasifikacija]],Tabela_FAW_aktivne[Klasifikacija],0)),"NE")</f>
        <v>NE</v>
      </c>
    </row>
    <row r="795" spans="1:8" hidden="1" x14ac:dyDescent="0.25">
      <c r="A795" t="s">
        <v>1465</v>
      </c>
      <c r="B795" t="str">
        <f>INDEX(Tabela_seznam_klasifikacij[Naziv odpadka],MATCH(Tabela_kontrola_FAW_aktivne[[#This Row],[Klasifikacija]],Tabela_seznam_klasifikacij[Klasifikacijska številka],0))</f>
        <v>Mulji iz sanacije tal, ki vsebujejo nevarne snovi</v>
      </c>
      <c r="C795" t="str">
        <f>IFERROR(INDEX(Tabela_FAW[NAZIV2],MATCH(Tabela_kontrola_FAW_aktivne[[#This Row],[Klasifikacija]],Tabela_FAW[Klasifikacija],0)),"NE")</f>
        <v>NE</v>
      </c>
      <c r="D795" t="str">
        <f>LEFT(INDEX(Tabela_glavno[Dovoljen prevzem],MATCH(Tabela_kontrola_FAW_aktivne[[#This Row],[Klasifikacija]],Tabela_glavno[Klasifikacija],0)),2)</f>
        <v>DA</v>
      </c>
      <c r="E795" t="str">
        <f>INDEX(Tabela_glavno[Odstranjevanje],MATCH(Tabela_kontrola_FAW_aktivne[[#This Row],[Klasifikacija]],Tabela_glavno[Klasifikacija],0))</f>
        <v/>
      </c>
      <c r="F795" s="1" t="str">
        <f>_xlfn.TEXTJOIN(" - ",TRUE,INDEX(Tabela_glavno[Mešanica 19 02 04*],MATCH(Tabela_kontrola_FAW_aktivne[[#This Row],[Klasifikacija]],Tabela_glavno[Klasifikacija],0)),INDEX(Tabela_glavno[Izvoz 19 02 04*],MATCH(Tabela_kontrola_FAW_aktivne[[#This Row],[Klasifikacija]],Tabela_glavno[Klasifikacija],0)))</f>
        <v>NE</v>
      </c>
      <c r="G795" s="1" t="str">
        <f>INDEX(Tabela_glavno[Mešanica 19 02 08*],MATCH(Tabela_kontrola_FAW_aktivne[[#This Row],[Klasifikacija]],Tabela_glavno[Klasifikacija],0))</f>
        <v>NE</v>
      </c>
      <c r="H795" s="1" t="str">
        <f>IFERROR(INDEX(Tabela_FAW_aktivne[Klasifikacija],MATCH(Tabela_kontrola_FAW_aktivne[[#This Row],[Klasifikacija]],Tabela_FAW_aktivne[Klasifikacija],0)),"NE")</f>
        <v>NE</v>
      </c>
    </row>
    <row r="796" spans="1:8" hidden="1" x14ac:dyDescent="0.25">
      <c r="A796" t="s">
        <v>1466</v>
      </c>
      <c r="B796" t="str">
        <f>INDEX(Tabela_seznam_klasifikacij[Naziv odpadka],MATCH(Tabela_kontrola_FAW_aktivne[[#This Row],[Klasifikacija]],Tabela_seznam_klasifikacij[Klasifikacijska številka],0))</f>
        <v>Mulji iz sanacije tal, ki niso navedeni pod 19 13 03</v>
      </c>
      <c r="C796" t="str">
        <f>IFERROR(INDEX(Tabela_FAW[NAZIV2],MATCH(Tabela_kontrola_FAW_aktivne[[#This Row],[Klasifikacija]],Tabela_FAW[Klasifikacija],0)),"NE")</f>
        <v>NE</v>
      </c>
      <c r="D796" t="str">
        <f>LEFT(INDEX(Tabela_glavno[Dovoljen prevzem],MATCH(Tabela_kontrola_FAW_aktivne[[#This Row],[Klasifikacija]],Tabela_glavno[Klasifikacija],0)),2)</f>
        <v>DA</v>
      </c>
      <c r="E796" t="str">
        <f>INDEX(Tabela_glavno[Odstranjevanje],MATCH(Tabela_kontrola_FAW_aktivne[[#This Row],[Klasifikacija]],Tabela_glavno[Klasifikacija],0))</f>
        <v/>
      </c>
      <c r="F796" s="1" t="str">
        <f>_xlfn.TEXTJOIN(" - ",TRUE,INDEX(Tabela_glavno[Mešanica 19 02 04*],MATCH(Tabela_kontrola_FAW_aktivne[[#This Row],[Klasifikacija]],Tabela_glavno[Klasifikacija],0)),INDEX(Tabela_glavno[Izvoz 19 02 04*],MATCH(Tabela_kontrola_FAW_aktivne[[#This Row],[Klasifikacija]],Tabela_glavno[Klasifikacija],0)))</f>
        <v>NE</v>
      </c>
      <c r="G796" s="1" t="str">
        <f>INDEX(Tabela_glavno[Mešanica 19 02 08*],MATCH(Tabela_kontrola_FAW_aktivne[[#This Row],[Klasifikacija]],Tabela_glavno[Klasifikacija],0))</f>
        <v>NE</v>
      </c>
      <c r="H796" s="1" t="str">
        <f>IFERROR(INDEX(Tabela_FAW_aktivne[Klasifikacija],MATCH(Tabela_kontrola_FAW_aktivne[[#This Row],[Klasifikacija]],Tabela_FAW_aktivne[Klasifikacija],0)),"NE")</f>
        <v>NE</v>
      </c>
    </row>
    <row r="797" spans="1:8" hidden="1" x14ac:dyDescent="0.25">
      <c r="A797" t="s">
        <v>1467</v>
      </c>
      <c r="B797" t="str">
        <f>INDEX(Tabela_seznam_klasifikacij[Naziv odpadka],MATCH(Tabela_kontrola_FAW_aktivne[[#This Row],[Klasifikacija]],Tabela_seznam_klasifikacij[Klasifikacijska številka],0))</f>
        <v>Mulji iz sanacije podtalnice, ki vsebujejo nevarne snovi</v>
      </c>
      <c r="C797" t="str">
        <f>IFERROR(INDEX(Tabela_FAW[NAZIV2],MATCH(Tabela_kontrola_FAW_aktivne[[#This Row],[Klasifikacija]],Tabela_FAW[Klasifikacija],0)),"NE")</f>
        <v>NE</v>
      </c>
      <c r="D797" t="str">
        <f>LEFT(INDEX(Tabela_glavno[Dovoljen prevzem],MATCH(Tabela_kontrola_FAW_aktivne[[#This Row],[Klasifikacija]],Tabela_glavno[Klasifikacija],0)),2)</f>
        <v>DA</v>
      </c>
      <c r="E797" t="str">
        <f>INDEX(Tabela_glavno[Odstranjevanje],MATCH(Tabela_kontrola_FAW_aktivne[[#This Row],[Klasifikacija]],Tabela_glavno[Klasifikacija],0))</f>
        <v/>
      </c>
      <c r="F797" s="1" t="str">
        <f>_xlfn.TEXTJOIN(" - ",TRUE,INDEX(Tabela_glavno[Mešanica 19 02 04*],MATCH(Tabela_kontrola_FAW_aktivne[[#This Row],[Klasifikacija]],Tabela_glavno[Klasifikacija],0)),INDEX(Tabela_glavno[Izvoz 19 02 04*],MATCH(Tabela_kontrola_FAW_aktivne[[#This Row],[Klasifikacija]],Tabela_glavno[Klasifikacija],0)))</f>
        <v>NE</v>
      </c>
      <c r="G797" s="1" t="str">
        <f>INDEX(Tabela_glavno[Mešanica 19 02 08*],MATCH(Tabela_kontrola_FAW_aktivne[[#This Row],[Klasifikacija]],Tabela_glavno[Klasifikacija],0))</f>
        <v>NE</v>
      </c>
      <c r="H797" s="1" t="str">
        <f>IFERROR(INDEX(Tabela_FAW_aktivne[Klasifikacija],MATCH(Tabela_kontrola_FAW_aktivne[[#This Row],[Klasifikacija]],Tabela_FAW_aktivne[Klasifikacija],0)),"NE")</f>
        <v>NE</v>
      </c>
    </row>
    <row r="798" spans="1:8" hidden="1" x14ac:dyDescent="0.25">
      <c r="A798" t="s">
        <v>1468</v>
      </c>
      <c r="B798" t="str">
        <f>INDEX(Tabela_seznam_klasifikacij[Naziv odpadka],MATCH(Tabela_kontrola_FAW_aktivne[[#This Row],[Klasifikacija]],Tabela_seznam_klasifikacij[Klasifikacijska številka],0))</f>
        <v>Mulji iz sanacije podtalnice, ki niso navedeni pod 19 13 05</v>
      </c>
      <c r="C798" t="str">
        <f>IFERROR(INDEX(Tabela_FAW[NAZIV2],MATCH(Tabela_kontrola_FAW_aktivne[[#This Row],[Klasifikacija]],Tabela_FAW[Klasifikacija],0)),"NE")</f>
        <v>NE</v>
      </c>
      <c r="D798" t="str">
        <f>LEFT(INDEX(Tabela_glavno[Dovoljen prevzem],MATCH(Tabela_kontrola_FAW_aktivne[[#This Row],[Klasifikacija]],Tabela_glavno[Klasifikacija],0)),2)</f>
        <v>DA</v>
      </c>
      <c r="E798" t="str">
        <f>INDEX(Tabela_glavno[Odstranjevanje],MATCH(Tabela_kontrola_FAW_aktivne[[#This Row],[Klasifikacija]],Tabela_glavno[Klasifikacija],0))</f>
        <v/>
      </c>
      <c r="F798" s="1" t="str">
        <f>_xlfn.TEXTJOIN(" - ",TRUE,INDEX(Tabela_glavno[Mešanica 19 02 04*],MATCH(Tabela_kontrola_FAW_aktivne[[#This Row],[Klasifikacija]],Tabela_glavno[Klasifikacija],0)),INDEX(Tabela_glavno[Izvoz 19 02 04*],MATCH(Tabela_kontrola_FAW_aktivne[[#This Row],[Klasifikacija]],Tabela_glavno[Klasifikacija],0)))</f>
        <v>NE</v>
      </c>
      <c r="G798" s="1" t="str">
        <f>INDEX(Tabela_glavno[Mešanica 19 02 08*],MATCH(Tabela_kontrola_FAW_aktivne[[#This Row],[Klasifikacija]],Tabela_glavno[Klasifikacija],0))</f>
        <v>NE</v>
      </c>
      <c r="H798" s="1" t="str">
        <f>IFERROR(INDEX(Tabela_FAW_aktivne[Klasifikacija],MATCH(Tabela_kontrola_FAW_aktivne[[#This Row],[Klasifikacija]],Tabela_FAW_aktivne[Klasifikacija],0)),"NE")</f>
        <v>NE</v>
      </c>
    </row>
    <row r="799" spans="1:8" hidden="1" x14ac:dyDescent="0.25">
      <c r="A799" t="s">
        <v>1469</v>
      </c>
      <c r="B799" t="str">
        <f>INDEX(Tabela_seznam_klasifikacij[Naziv odpadka],MATCH(Tabela_kontrola_FAW_aktivne[[#This Row],[Klasifikacija]],Tabela_seznam_klasifikacij[Klasifikacijska številka],0))</f>
        <v>Odpadne vodne raztopine in vodni koncentrati iz sanacije podtalnice, ki vsebujejo nevarne snovi</v>
      </c>
      <c r="C799">
        <f>IFERROR(INDEX(Tabela_FAW[NAZIV2],MATCH(Tabela_kontrola_FAW_aktivne[[#This Row],[Klasifikacija]],Tabela_FAW[Klasifikacija],0)),"NE")</f>
        <v>0</v>
      </c>
      <c r="D799" t="str">
        <f>LEFT(INDEX(Tabela_glavno[Dovoljen prevzem],MATCH(Tabela_kontrola_FAW_aktivne[[#This Row],[Klasifikacija]],Tabela_glavno[Klasifikacija],0)),2)</f>
        <v>DA</v>
      </c>
      <c r="E799" t="str">
        <f>INDEX(Tabela_glavno[Odstranjevanje],MATCH(Tabela_kontrola_FAW_aktivne[[#This Row],[Klasifikacija]],Tabela_glavno[Klasifikacija],0))</f>
        <v/>
      </c>
      <c r="F799" s="1" t="str">
        <f>_xlfn.TEXTJOIN(" - ",TRUE,INDEX(Tabela_glavno[Mešanica 19 02 04*],MATCH(Tabela_kontrola_FAW_aktivne[[#This Row],[Klasifikacija]],Tabela_glavno[Klasifikacija],0)),INDEX(Tabela_glavno[Izvoz 19 02 04*],MATCH(Tabela_kontrola_FAW_aktivne[[#This Row],[Klasifikacija]],Tabela_glavno[Klasifikacija],0)))</f>
        <v>NE</v>
      </c>
      <c r="G799" s="1" t="str">
        <f>INDEX(Tabela_glavno[Mešanica 19 02 08*],MATCH(Tabela_kontrola_FAW_aktivne[[#This Row],[Klasifikacija]],Tabela_glavno[Klasifikacija],0))</f>
        <v>NE</v>
      </c>
      <c r="H799" s="1" t="str">
        <f>IFERROR(INDEX(Tabela_FAW_aktivne[Klasifikacija],MATCH(Tabela_kontrola_FAW_aktivne[[#This Row],[Klasifikacija]],Tabela_FAW_aktivne[Klasifikacija],0)),"NE")</f>
        <v>NE</v>
      </c>
    </row>
    <row r="800" spans="1:8" hidden="1" x14ac:dyDescent="0.25">
      <c r="A800" t="s">
        <v>1470</v>
      </c>
      <c r="B800" t="str">
        <f>INDEX(Tabela_seznam_klasifikacij[Naziv odpadka],MATCH(Tabela_kontrola_FAW_aktivne[[#This Row],[Klasifikacija]],Tabela_seznam_klasifikacij[Klasifikacijska številka],0))</f>
        <v>Odpadne vodne raztopine in vodni koncentrati iz sanacije podtalnice, ki niso navedeni pod 19 13 07</v>
      </c>
      <c r="C800" t="str">
        <f>IFERROR(INDEX(Tabela_FAW[NAZIV2],MATCH(Tabela_kontrola_FAW_aktivne[[#This Row],[Klasifikacija]],Tabela_FAW[Klasifikacija],0)),"NE")</f>
        <v>NE</v>
      </c>
      <c r="D800" t="str">
        <f>LEFT(INDEX(Tabela_glavno[Dovoljen prevzem],MATCH(Tabela_kontrola_FAW_aktivne[[#This Row],[Klasifikacija]],Tabela_glavno[Klasifikacija],0)),2)</f>
        <v>DA</v>
      </c>
      <c r="E800" t="str">
        <f>INDEX(Tabela_glavno[Odstranjevanje],MATCH(Tabela_kontrola_FAW_aktivne[[#This Row],[Klasifikacija]],Tabela_glavno[Klasifikacija],0))</f>
        <v/>
      </c>
      <c r="F800" s="1" t="str">
        <f>_xlfn.TEXTJOIN(" - ",TRUE,INDEX(Tabela_glavno[Mešanica 19 02 04*],MATCH(Tabela_kontrola_FAW_aktivne[[#This Row],[Klasifikacija]],Tabela_glavno[Klasifikacija],0)),INDEX(Tabela_glavno[Izvoz 19 02 04*],MATCH(Tabela_kontrola_FAW_aktivne[[#This Row],[Klasifikacija]],Tabela_glavno[Klasifikacija],0)))</f>
        <v>NE</v>
      </c>
      <c r="G800" s="1" t="str">
        <f>INDEX(Tabela_glavno[Mešanica 19 02 08*],MATCH(Tabela_kontrola_FAW_aktivne[[#This Row],[Klasifikacija]],Tabela_glavno[Klasifikacija],0))</f>
        <v>NE</v>
      </c>
      <c r="H800" s="1" t="str">
        <f>IFERROR(INDEX(Tabela_FAW_aktivne[Klasifikacija],MATCH(Tabela_kontrola_FAW_aktivne[[#This Row],[Klasifikacija]],Tabela_FAW_aktivne[Klasifikacija],0)),"NE")</f>
        <v>NE</v>
      </c>
    </row>
    <row r="801" spans="1:8" hidden="1" x14ac:dyDescent="0.25">
      <c r="A801" t="s">
        <v>114</v>
      </c>
      <c r="B801" t="str">
        <f>INDEX(Tabela_seznam_klasifikacij[Naziv odpadka],MATCH(Tabela_kontrola_FAW_aktivne[[#This Row],[Klasifikacija]],Tabela_seznam_klasifikacij[Klasifikacijska številka],0))</f>
        <v>Papir in karton</v>
      </c>
      <c r="C801" t="str">
        <f>IFERROR(INDEX(Tabela_FAW[NAZIV2],MATCH(Tabela_kontrola_FAW_aktivne[[#This Row],[Klasifikacija]],Tabela_FAW[Klasifikacija],0)),"NE")</f>
        <v>NE</v>
      </c>
      <c r="D801" t="str">
        <f>LEFT(INDEX(Tabela_glavno[Dovoljen prevzem],MATCH(Tabela_kontrola_FAW_aktivne[[#This Row],[Klasifikacija]],Tabela_glavno[Klasifikacija],0)),2)</f>
        <v>NE</v>
      </c>
      <c r="E801" t="str">
        <f>INDEX(Tabela_glavno[Odstranjevanje],MATCH(Tabela_kontrola_FAW_aktivne[[#This Row],[Klasifikacija]],Tabela_glavno[Klasifikacija],0))</f>
        <v/>
      </c>
      <c r="F801" s="1" t="str">
        <f>_xlfn.TEXTJOIN(" - ",TRUE,INDEX(Tabela_glavno[Mešanica 19 02 04*],MATCH(Tabela_kontrola_FAW_aktivne[[#This Row],[Klasifikacija]],Tabela_glavno[Klasifikacija],0)),INDEX(Tabela_glavno[Izvoz 19 02 04*],MATCH(Tabela_kontrola_FAW_aktivne[[#This Row],[Klasifikacija]],Tabela_glavno[Klasifikacija],0)))</f>
        <v>NE</v>
      </c>
      <c r="G801" s="1" t="str">
        <f>INDEX(Tabela_glavno[Mešanica 19 02 08*],MATCH(Tabela_kontrola_FAW_aktivne[[#This Row],[Klasifikacija]],Tabela_glavno[Klasifikacija],0))</f>
        <v>NE</v>
      </c>
      <c r="H801" s="1" t="str">
        <f>IFERROR(INDEX(Tabela_FAW_aktivne[Klasifikacija],MATCH(Tabela_kontrola_FAW_aktivne[[#This Row],[Klasifikacija]],Tabela_FAW_aktivne[Klasifikacija],0)),"NE")</f>
        <v>NE</v>
      </c>
    </row>
    <row r="802" spans="1:8" hidden="1" x14ac:dyDescent="0.25">
      <c r="A802" t="s">
        <v>1471</v>
      </c>
      <c r="B802" t="str">
        <f>INDEX(Tabela_seznam_klasifikacij[Naziv odpadka],MATCH(Tabela_kontrola_FAW_aktivne[[#This Row],[Klasifikacija]],Tabela_seznam_klasifikacij[Klasifikacijska številka],0))</f>
        <v>Steklo</v>
      </c>
      <c r="C802" t="str">
        <f>IFERROR(INDEX(Tabela_FAW[NAZIV2],MATCH(Tabela_kontrola_FAW_aktivne[[#This Row],[Klasifikacija]],Tabela_FAW[Klasifikacija],0)),"NE")</f>
        <v>NE</v>
      </c>
      <c r="D802" t="str">
        <f>LEFT(INDEX(Tabela_glavno[Dovoljen prevzem],MATCH(Tabela_kontrola_FAW_aktivne[[#This Row],[Klasifikacija]],Tabela_glavno[Klasifikacija],0)),2)</f>
        <v>NE</v>
      </c>
      <c r="E802" t="str">
        <f>INDEX(Tabela_glavno[Odstranjevanje],MATCH(Tabela_kontrola_FAW_aktivne[[#This Row],[Klasifikacija]],Tabela_glavno[Klasifikacija],0))</f>
        <v/>
      </c>
      <c r="F802" s="1" t="str">
        <f>_xlfn.TEXTJOIN(" - ",TRUE,INDEX(Tabela_glavno[Mešanica 19 02 04*],MATCH(Tabela_kontrola_FAW_aktivne[[#This Row],[Klasifikacija]],Tabela_glavno[Klasifikacija],0)),INDEX(Tabela_glavno[Izvoz 19 02 04*],MATCH(Tabela_kontrola_FAW_aktivne[[#This Row],[Klasifikacija]],Tabela_glavno[Klasifikacija],0)))</f>
        <v>NE</v>
      </c>
      <c r="G802" s="1" t="str">
        <f>INDEX(Tabela_glavno[Mešanica 19 02 08*],MATCH(Tabela_kontrola_FAW_aktivne[[#This Row],[Klasifikacija]],Tabela_glavno[Klasifikacija],0))</f>
        <v>NE</v>
      </c>
      <c r="H802" s="1" t="str">
        <f>IFERROR(INDEX(Tabela_FAW_aktivne[Klasifikacija],MATCH(Tabela_kontrola_FAW_aktivne[[#This Row],[Klasifikacija]],Tabela_FAW_aktivne[Klasifikacija],0)),"NE")</f>
        <v>NE</v>
      </c>
    </row>
    <row r="803" spans="1:8" hidden="1" x14ac:dyDescent="0.25">
      <c r="A803" t="s">
        <v>1472</v>
      </c>
      <c r="B803" t="str">
        <f>INDEX(Tabela_seznam_klasifikacij[Naziv odpadka],MATCH(Tabela_kontrola_FAW_aktivne[[#This Row],[Klasifikacija]],Tabela_seznam_klasifikacij[Klasifikacijska številka],0))</f>
        <v>Biorazgradjivi kuhinjski odpadki</v>
      </c>
      <c r="C803" t="str">
        <f>IFERROR(INDEX(Tabela_FAW[NAZIV2],MATCH(Tabela_kontrola_FAW_aktivne[[#This Row],[Klasifikacija]],Tabela_FAW[Klasifikacija],0)),"NE")</f>
        <v>NIMAMO DOVOLJENJA</v>
      </c>
      <c r="D803" t="str">
        <f>LEFT(INDEX(Tabela_glavno[Dovoljen prevzem],MATCH(Tabela_kontrola_FAW_aktivne[[#This Row],[Klasifikacija]],Tabela_glavno[Klasifikacija],0)),2)</f>
        <v>NE</v>
      </c>
      <c r="E803" t="str">
        <f>INDEX(Tabela_glavno[Odstranjevanje],MATCH(Tabela_kontrola_FAW_aktivne[[#This Row],[Klasifikacija]],Tabela_glavno[Klasifikacija],0))</f>
        <v/>
      </c>
      <c r="F803" s="1" t="str">
        <f>_xlfn.TEXTJOIN(" - ",TRUE,INDEX(Tabela_glavno[Mešanica 19 02 04*],MATCH(Tabela_kontrola_FAW_aktivne[[#This Row],[Klasifikacija]],Tabela_glavno[Klasifikacija],0)),INDEX(Tabela_glavno[Izvoz 19 02 04*],MATCH(Tabela_kontrola_FAW_aktivne[[#This Row],[Klasifikacija]],Tabela_glavno[Klasifikacija],0)))</f>
        <v>NE</v>
      </c>
      <c r="G803" s="1" t="str">
        <f>INDEX(Tabela_glavno[Mešanica 19 02 08*],MATCH(Tabela_kontrola_FAW_aktivne[[#This Row],[Klasifikacija]],Tabela_glavno[Klasifikacija],0))</f>
        <v>NE</v>
      </c>
      <c r="H803" s="1" t="str">
        <f>IFERROR(INDEX(Tabela_FAW_aktivne[Klasifikacija],MATCH(Tabela_kontrola_FAW_aktivne[[#This Row],[Klasifikacija]],Tabela_FAW_aktivne[Klasifikacija],0)),"NE")</f>
        <v>NE</v>
      </c>
    </row>
    <row r="804" spans="1:8" hidden="1" x14ac:dyDescent="0.25">
      <c r="A804" t="s">
        <v>115</v>
      </c>
      <c r="B804" t="str">
        <f>INDEX(Tabela_seznam_klasifikacij[Naziv odpadka],MATCH(Tabela_kontrola_FAW_aktivne[[#This Row],[Klasifikacija]],Tabela_seznam_klasifikacij[Klasifikacijska številka],0))</f>
        <v>Oblačila</v>
      </c>
      <c r="C804" t="str">
        <f>IFERROR(INDEX(Tabela_FAW[NAZIV2],MATCH(Tabela_kontrola_FAW_aktivne[[#This Row],[Klasifikacija]],Tabela_FAW[Klasifikacija],0)),"NE")</f>
        <v>NE</v>
      </c>
      <c r="D804" t="str">
        <f>LEFT(INDEX(Tabela_glavno[Dovoljen prevzem],MATCH(Tabela_kontrola_FAW_aktivne[[#This Row],[Klasifikacija]],Tabela_glavno[Klasifikacija],0)),2)</f>
        <v>NE</v>
      </c>
      <c r="E804" t="str">
        <f>INDEX(Tabela_glavno[Odstranjevanje],MATCH(Tabela_kontrola_FAW_aktivne[[#This Row],[Klasifikacija]],Tabela_glavno[Klasifikacija],0))</f>
        <v/>
      </c>
      <c r="F804" s="1" t="str">
        <f>_xlfn.TEXTJOIN(" - ",TRUE,INDEX(Tabela_glavno[Mešanica 19 02 04*],MATCH(Tabela_kontrola_FAW_aktivne[[#This Row],[Klasifikacija]],Tabela_glavno[Klasifikacija],0)),INDEX(Tabela_glavno[Izvoz 19 02 04*],MATCH(Tabela_kontrola_FAW_aktivne[[#This Row],[Klasifikacija]],Tabela_glavno[Klasifikacija],0)))</f>
        <v>NE</v>
      </c>
      <c r="G804" s="1" t="str">
        <f>INDEX(Tabela_glavno[Mešanica 19 02 08*],MATCH(Tabela_kontrola_FAW_aktivne[[#This Row],[Klasifikacija]],Tabela_glavno[Klasifikacija],0))</f>
        <v>NE</v>
      </c>
      <c r="H804" s="1" t="str">
        <f>IFERROR(INDEX(Tabela_FAW_aktivne[Klasifikacija],MATCH(Tabela_kontrola_FAW_aktivne[[#This Row],[Klasifikacija]],Tabela_FAW_aktivne[Klasifikacija],0)),"NE")</f>
        <v>NE</v>
      </c>
    </row>
    <row r="805" spans="1:8" hidden="1" x14ac:dyDescent="0.25">
      <c r="A805" t="s">
        <v>116</v>
      </c>
      <c r="B805" t="str">
        <f>INDEX(Tabela_seznam_klasifikacij[Naziv odpadka],MATCH(Tabela_kontrola_FAW_aktivne[[#This Row],[Klasifikacija]],Tabela_seznam_klasifikacij[Klasifikacijska številka],0))</f>
        <v>Tekstil</v>
      </c>
      <c r="C805" t="str">
        <f>IFERROR(INDEX(Tabela_FAW[NAZIV2],MATCH(Tabela_kontrola_FAW_aktivne[[#This Row],[Klasifikacija]],Tabela_FAW[Klasifikacija],0)),"NE")</f>
        <v>M1</v>
      </c>
      <c r="D805" t="str">
        <f>LEFT(INDEX(Tabela_glavno[Dovoljen prevzem],MATCH(Tabela_kontrola_FAW_aktivne[[#This Row],[Klasifikacija]],Tabela_glavno[Klasifikacija],0)),2)</f>
        <v>NE</v>
      </c>
      <c r="E805" t="str">
        <f>INDEX(Tabela_glavno[Odstranjevanje],MATCH(Tabela_kontrola_FAW_aktivne[[#This Row],[Klasifikacija]],Tabela_glavno[Klasifikacija],0))</f>
        <v/>
      </c>
      <c r="F805" s="1" t="str">
        <f>_xlfn.TEXTJOIN(" - ",TRUE,INDEX(Tabela_glavno[Mešanica 19 02 04*],MATCH(Tabela_kontrola_FAW_aktivne[[#This Row],[Klasifikacija]],Tabela_glavno[Klasifikacija],0)),INDEX(Tabela_glavno[Izvoz 19 02 04*],MATCH(Tabela_kontrola_FAW_aktivne[[#This Row],[Klasifikacija]],Tabela_glavno[Klasifikacija],0)))</f>
        <v>NE</v>
      </c>
      <c r="G805" s="1" t="str">
        <f>INDEX(Tabela_glavno[Mešanica 19 02 08*],MATCH(Tabela_kontrola_FAW_aktivne[[#This Row],[Klasifikacija]],Tabela_glavno[Klasifikacija],0))</f>
        <v>NE</v>
      </c>
      <c r="H805" s="1" t="str">
        <f>IFERROR(INDEX(Tabela_FAW_aktivne[Klasifikacija],MATCH(Tabela_kontrola_FAW_aktivne[[#This Row],[Klasifikacija]],Tabela_FAW_aktivne[Klasifikacija],0)),"NE")</f>
        <v>NE</v>
      </c>
    </row>
    <row r="806" spans="1:8" hidden="1" x14ac:dyDescent="0.25">
      <c r="A806" t="s">
        <v>174</v>
      </c>
      <c r="B806" t="str">
        <f>INDEX(Tabela_seznam_klasifikacij[Naziv odpadka],MATCH(Tabela_kontrola_FAW_aktivne[[#This Row],[Klasifikacija]],Tabela_seznam_klasifikacij[Klasifikacijska številka],0))</f>
        <v>Topila</v>
      </c>
      <c r="C806" t="str">
        <f>IFERROR(INDEX(Tabela_FAW[NAZIV2],MATCH(Tabela_kontrola_FAW_aktivne[[#This Row],[Klasifikacija]],Tabela_FAW[Klasifikacija],0)),"NE")</f>
        <v>M2 KEMIS NE SPREJEMA, Pinus</v>
      </c>
      <c r="D806" t="str">
        <f>LEFT(INDEX(Tabela_glavno[Dovoljen prevzem],MATCH(Tabela_kontrola_FAW_aktivne[[#This Row],[Klasifikacija]],Tabela_glavno[Klasifikacija],0)),2)</f>
        <v>DA</v>
      </c>
      <c r="E806" t="str">
        <f>INDEX(Tabela_glavno[Odstranjevanje],MATCH(Tabela_kontrola_FAW_aktivne[[#This Row],[Klasifikacija]],Tabela_glavno[Klasifikacija],0))</f>
        <v/>
      </c>
      <c r="F806" s="1" t="str">
        <f>_xlfn.TEXTJOIN(" - ",TRUE,INDEX(Tabela_glavno[Mešanica 19 02 04*],MATCH(Tabela_kontrola_FAW_aktivne[[#This Row],[Klasifikacija]],Tabela_glavno[Klasifikacija],0)),INDEX(Tabela_glavno[Izvoz 19 02 04*],MATCH(Tabela_kontrola_FAW_aktivne[[#This Row],[Klasifikacija]],Tabela_glavno[Klasifikacija],0)))</f>
        <v>NE</v>
      </c>
      <c r="G806" s="1" t="str">
        <f>INDEX(Tabela_glavno[Mešanica 19 02 08*],MATCH(Tabela_kontrola_FAW_aktivne[[#This Row],[Klasifikacija]],Tabela_glavno[Klasifikacija],0))</f>
        <v>DA</v>
      </c>
      <c r="H806" s="1" t="str">
        <f>IFERROR(INDEX(Tabela_FAW_aktivne[Klasifikacija],MATCH(Tabela_kontrola_FAW_aktivne[[#This Row],[Klasifikacija]],Tabela_FAW_aktivne[Klasifikacija],0)),"NE")</f>
        <v>NE</v>
      </c>
    </row>
    <row r="807" spans="1:8" hidden="1" x14ac:dyDescent="0.25">
      <c r="A807" t="s">
        <v>1473</v>
      </c>
      <c r="B807" t="str">
        <f>INDEX(Tabela_seznam_klasifikacij[Naziv odpadka],MATCH(Tabela_kontrola_FAW_aktivne[[#This Row],[Klasifikacija]],Tabela_seznam_klasifikacij[Klasifikacijska številka],0))</f>
        <v>Kisline</v>
      </c>
      <c r="C807" t="str">
        <f>IFERROR(INDEX(Tabela_FAW[NAZIV2],MATCH(Tabela_kontrola_FAW_aktivne[[#This Row],[Klasifikacija]],Tabela_FAW[Klasifikacija],0)),"NE")</f>
        <v>NIMAMO DOVOLJENJA</v>
      </c>
      <c r="D807" t="str">
        <f>LEFT(INDEX(Tabela_glavno[Dovoljen prevzem],MATCH(Tabela_kontrola_FAW_aktivne[[#This Row],[Klasifikacija]],Tabela_glavno[Klasifikacija],0)),2)</f>
        <v>NE</v>
      </c>
      <c r="E807" t="str">
        <f>INDEX(Tabela_glavno[Odstranjevanje],MATCH(Tabela_kontrola_FAW_aktivne[[#This Row],[Klasifikacija]],Tabela_glavno[Klasifikacija],0))</f>
        <v/>
      </c>
      <c r="F807" s="1" t="str">
        <f>_xlfn.TEXTJOIN(" - ",TRUE,INDEX(Tabela_glavno[Mešanica 19 02 04*],MATCH(Tabela_kontrola_FAW_aktivne[[#This Row],[Klasifikacija]],Tabela_glavno[Klasifikacija],0)),INDEX(Tabela_glavno[Izvoz 19 02 04*],MATCH(Tabela_kontrola_FAW_aktivne[[#This Row],[Klasifikacija]],Tabela_glavno[Klasifikacija],0)))</f>
        <v>NE</v>
      </c>
      <c r="G807" s="1" t="str">
        <f>INDEX(Tabela_glavno[Mešanica 19 02 08*],MATCH(Tabela_kontrola_FAW_aktivne[[#This Row],[Klasifikacija]],Tabela_glavno[Klasifikacija],0))</f>
        <v>NE</v>
      </c>
      <c r="H807" s="1" t="str">
        <f>IFERROR(INDEX(Tabela_FAW_aktivne[Klasifikacija],MATCH(Tabela_kontrola_FAW_aktivne[[#This Row],[Klasifikacija]],Tabela_FAW_aktivne[Klasifikacija],0)),"NE")</f>
        <v>NE</v>
      </c>
    </row>
    <row r="808" spans="1:8" hidden="1" x14ac:dyDescent="0.25">
      <c r="A808" t="s">
        <v>1474</v>
      </c>
      <c r="B808" t="str">
        <f>INDEX(Tabela_seznam_klasifikacij[Naziv odpadka],MATCH(Tabela_kontrola_FAW_aktivne[[#This Row],[Klasifikacija]],Tabela_seznam_klasifikacij[Klasifikacijska številka],0))</f>
        <v>Alkalije</v>
      </c>
      <c r="C808" t="str">
        <f>IFERROR(INDEX(Tabela_FAW[NAZIV2],MATCH(Tabela_kontrola_FAW_aktivne[[#This Row],[Klasifikacija]],Tabela_FAW[Klasifikacija],0)),"NE")</f>
        <v>NE</v>
      </c>
      <c r="D808" t="str">
        <f>LEFT(INDEX(Tabela_glavno[Dovoljen prevzem],MATCH(Tabela_kontrola_FAW_aktivne[[#This Row],[Klasifikacija]],Tabela_glavno[Klasifikacija],0)),2)</f>
        <v>NE</v>
      </c>
      <c r="E808" t="str">
        <f>INDEX(Tabela_glavno[Odstranjevanje],MATCH(Tabela_kontrola_FAW_aktivne[[#This Row],[Klasifikacija]],Tabela_glavno[Klasifikacija],0))</f>
        <v/>
      </c>
      <c r="F808" s="1" t="str">
        <f>_xlfn.TEXTJOIN(" - ",TRUE,INDEX(Tabela_glavno[Mešanica 19 02 04*],MATCH(Tabela_kontrola_FAW_aktivne[[#This Row],[Klasifikacija]],Tabela_glavno[Klasifikacija],0)),INDEX(Tabela_glavno[Izvoz 19 02 04*],MATCH(Tabela_kontrola_FAW_aktivne[[#This Row],[Klasifikacija]],Tabela_glavno[Klasifikacija],0)))</f>
        <v>NE</v>
      </c>
      <c r="G808" s="1" t="str">
        <f>INDEX(Tabela_glavno[Mešanica 19 02 08*],MATCH(Tabela_kontrola_FAW_aktivne[[#This Row],[Klasifikacija]],Tabela_glavno[Klasifikacija],0))</f>
        <v>NE</v>
      </c>
      <c r="H808" s="1" t="str">
        <f>IFERROR(INDEX(Tabela_FAW_aktivne[Klasifikacija],MATCH(Tabela_kontrola_FAW_aktivne[[#This Row],[Klasifikacija]],Tabela_FAW_aktivne[Klasifikacija],0)),"NE")</f>
        <v>NE</v>
      </c>
    </row>
    <row r="809" spans="1:8" hidden="1" x14ac:dyDescent="0.25">
      <c r="A809" t="s">
        <v>1475</v>
      </c>
      <c r="B809" t="str">
        <f>INDEX(Tabela_seznam_klasifikacij[Naziv odpadka],MATCH(Tabela_kontrola_FAW_aktivne[[#This Row],[Klasifikacija]],Tabela_seznam_klasifikacij[Klasifikacijska številka],0))</f>
        <v>Fotokemikalije</v>
      </c>
      <c r="C809" t="str">
        <f>IFERROR(INDEX(Tabela_FAW[NAZIV2],MATCH(Tabela_kontrola_FAW_aktivne[[#This Row],[Klasifikacija]],Tabela_FAW[Klasifikacija],0)),"NE")</f>
        <v>NE</v>
      </c>
      <c r="D809" t="str">
        <f>LEFT(INDEX(Tabela_glavno[Dovoljen prevzem],MATCH(Tabela_kontrola_FAW_aktivne[[#This Row],[Klasifikacija]],Tabela_glavno[Klasifikacija],0)),2)</f>
        <v>NE</v>
      </c>
      <c r="E809" t="str">
        <f>INDEX(Tabela_glavno[Odstranjevanje],MATCH(Tabela_kontrola_FAW_aktivne[[#This Row],[Klasifikacija]],Tabela_glavno[Klasifikacija],0))</f>
        <v/>
      </c>
      <c r="F809" s="1" t="str">
        <f>_xlfn.TEXTJOIN(" - ",TRUE,INDEX(Tabela_glavno[Mešanica 19 02 04*],MATCH(Tabela_kontrola_FAW_aktivne[[#This Row],[Klasifikacija]],Tabela_glavno[Klasifikacija],0)),INDEX(Tabela_glavno[Izvoz 19 02 04*],MATCH(Tabela_kontrola_FAW_aktivne[[#This Row],[Klasifikacija]],Tabela_glavno[Klasifikacija],0)))</f>
        <v>NE</v>
      </c>
      <c r="G809" s="1" t="str">
        <f>INDEX(Tabela_glavno[Mešanica 19 02 08*],MATCH(Tabela_kontrola_FAW_aktivne[[#This Row],[Klasifikacija]],Tabela_glavno[Klasifikacija],0))</f>
        <v>NE</v>
      </c>
      <c r="H809" s="1" t="str">
        <f>IFERROR(INDEX(Tabela_FAW_aktivne[Klasifikacija],MATCH(Tabela_kontrola_FAW_aktivne[[#This Row],[Klasifikacija]],Tabela_FAW_aktivne[Klasifikacija],0)),"NE")</f>
        <v>NE</v>
      </c>
    </row>
    <row r="810" spans="1:8" hidden="1" x14ac:dyDescent="0.25">
      <c r="A810" t="s">
        <v>1476</v>
      </c>
      <c r="B810" t="str">
        <f>INDEX(Tabela_seznam_klasifikacij[Naziv odpadka],MATCH(Tabela_kontrola_FAW_aktivne[[#This Row],[Klasifikacija]],Tabela_seznam_klasifikacij[Klasifikacijska številka],0))</f>
        <v>Pesticidi</v>
      </c>
      <c r="C810">
        <f>IFERROR(INDEX(Tabela_FAW[NAZIV2],MATCH(Tabela_kontrola_FAW_aktivne[[#This Row],[Klasifikacija]],Tabela_FAW[Klasifikacija],0)),"NE")</f>
        <v>0</v>
      </c>
      <c r="D810" t="str">
        <f>LEFT(INDEX(Tabela_glavno[Dovoljen prevzem],MATCH(Tabela_kontrola_FAW_aktivne[[#This Row],[Klasifikacija]],Tabela_glavno[Klasifikacija],0)),2)</f>
        <v>NE</v>
      </c>
      <c r="E810" t="str">
        <f>INDEX(Tabela_glavno[Odstranjevanje],MATCH(Tabela_kontrola_FAW_aktivne[[#This Row],[Klasifikacija]],Tabela_glavno[Klasifikacija],0))</f>
        <v>Abfall-Verwertung-Gesellschaft</v>
      </c>
      <c r="F810" s="1" t="str">
        <f>_xlfn.TEXTJOIN(" - ",TRUE,INDEX(Tabela_glavno[Mešanica 19 02 04*],MATCH(Tabela_kontrola_FAW_aktivne[[#This Row],[Klasifikacija]],Tabela_glavno[Klasifikacija],0)),INDEX(Tabela_glavno[Izvoz 19 02 04*],MATCH(Tabela_kontrola_FAW_aktivne[[#This Row],[Klasifikacija]],Tabela_glavno[Klasifikacija],0)))</f>
        <v>NE</v>
      </c>
      <c r="G810" s="1" t="str">
        <f>INDEX(Tabela_glavno[Mešanica 19 02 08*],MATCH(Tabela_kontrola_FAW_aktivne[[#This Row],[Klasifikacija]],Tabela_glavno[Klasifikacija],0))</f>
        <v>NE</v>
      </c>
      <c r="H810" s="1" t="str">
        <f>IFERROR(INDEX(Tabela_FAW_aktivne[Klasifikacija],MATCH(Tabela_kontrola_FAW_aktivne[[#This Row],[Klasifikacija]],Tabela_FAW_aktivne[Klasifikacija],0)),"NE")</f>
        <v>NE</v>
      </c>
    </row>
    <row r="811" spans="1:8" hidden="1" x14ac:dyDescent="0.25">
      <c r="A811" t="s">
        <v>1477</v>
      </c>
      <c r="B811" t="str">
        <f>INDEX(Tabela_seznam_klasifikacij[Naziv odpadka],MATCH(Tabela_kontrola_FAW_aktivne[[#This Row],[Klasifikacija]],Tabela_seznam_klasifikacij[Klasifikacijska številka],0))</f>
        <v>Fluorescentne cevi in drugi odpadki, ki vsebujejo živo srebro</v>
      </c>
      <c r="C811" t="str">
        <f>IFERROR(INDEX(Tabela_FAW[NAZIV2],MATCH(Tabela_kontrola_FAW_aktivne[[#This Row],[Klasifikacija]],Tabela_FAW[Klasifikacija],0)),"NE")</f>
        <v>NIMAMO DOVOLJENJA</v>
      </c>
      <c r="D811" t="str">
        <f>LEFT(INDEX(Tabela_glavno[Dovoljen prevzem],MATCH(Tabela_kontrola_FAW_aktivne[[#This Row],[Klasifikacija]],Tabela_glavno[Klasifikacija],0)),2)</f>
        <v>NE</v>
      </c>
      <c r="E811" t="str">
        <f>INDEX(Tabela_glavno[Odstranjevanje],MATCH(Tabela_kontrola_FAW_aktivne[[#This Row],[Klasifikacija]],Tabela_glavno[Klasifikacija],0))</f>
        <v/>
      </c>
      <c r="F811" s="1" t="str">
        <f>_xlfn.TEXTJOIN(" - ",TRUE,INDEX(Tabela_glavno[Mešanica 19 02 04*],MATCH(Tabela_kontrola_FAW_aktivne[[#This Row],[Klasifikacija]],Tabela_glavno[Klasifikacija],0)),INDEX(Tabela_glavno[Izvoz 19 02 04*],MATCH(Tabela_kontrola_FAW_aktivne[[#This Row],[Klasifikacija]],Tabela_glavno[Klasifikacija],0)))</f>
        <v>NE</v>
      </c>
      <c r="G811" s="1" t="str">
        <f>INDEX(Tabela_glavno[Mešanica 19 02 08*],MATCH(Tabela_kontrola_FAW_aktivne[[#This Row],[Klasifikacija]],Tabela_glavno[Klasifikacija],0))</f>
        <v>NE</v>
      </c>
      <c r="H811" s="1" t="str">
        <f>IFERROR(INDEX(Tabela_FAW_aktivne[Klasifikacija],MATCH(Tabela_kontrola_FAW_aktivne[[#This Row],[Klasifikacija]],Tabela_FAW_aktivne[Klasifikacija],0)),"NE")</f>
        <v>NE</v>
      </c>
    </row>
    <row r="812" spans="1:8" hidden="1" x14ac:dyDescent="0.25">
      <c r="A812" t="s">
        <v>1478</v>
      </c>
      <c r="B812" t="str">
        <f>INDEX(Tabela_seznam_klasifikacij[Naziv odpadka],MATCH(Tabela_kontrola_FAW_aktivne[[#This Row],[Klasifikacija]],Tabela_seznam_klasifikacij[Klasifikacijska številka],0))</f>
        <v>Zavržena oprema, ki vsebuje klorofluoroogljike</v>
      </c>
      <c r="C812" t="str">
        <f>IFERROR(INDEX(Tabela_FAW[NAZIV2],MATCH(Tabela_kontrola_FAW_aktivne[[#This Row],[Klasifikacija]],Tabela_FAW[Klasifikacija],0)),"NE")</f>
        <v>NE</v>
      </c>
      <c r="D812" t="str">
        <f>LEFT(INDEX(Tabela_glavno[Dovoljen prevzem],MATCH(Tabela_kontrola_FAW_aktivne[[#This Row],[Klasifikacija]],Tabela_glavno[Klasifikacija],0)),2)</f>
        <v>NE</v>
      </c>
      <c r="E812" t="str">
        <f>INDEX(Tabela_glavno[Odstranjevanje],MATCH(Tabela_kontrola_FAW_aktivne[[#This Row],[Klasifikacija]],Tabela_glavno[Klasifikacija],0))</f>
        <v/>
      </c>
      <c r="F812" s="1" t="str">
        <f>_xlfn.TEXTJOIN(" - ",TRUE,INDEX(Tabela_glavno[Mešanica 19 02 04*],MATCH(Tabela_kontrola_FAW_aktivne[[#This Row],[Klasifikacija]],Tabela_glavno[Klasifikacija],0)),INDEX(Tabela_glavno[Izvoz 19 02 04*],MATCH(Tabela_kontrola_FAW_aktivne[[#This Row],[Klasifikacija]],Tabela_glavno[Klasifikacija],0)))</f>
        <v>NE</v>
      </c>
      <c r="G812" s="1" t="str">
        <f>INDEX(Tabela_glavno[Mešanica 19 02 08*],MATCH(Tabela_kontrola_FAW_aktivne[[#This Row],[Klasifikacija]],Tabela_glavno[Klasifikacija],0))</f>
        <v>NE</v>
      </c>
      <c r="H812" s="1" t="str">
        <f>IFERROR(INDEX(Tabela_FAW_aktivne[Klasifikacija],MATCH(Tabela_kontrola_FAW_aktivne[[#This Row],[Klasifikacija]],Tabela_FAW_aktivne[Klasifikacija],0)),"NE")</f>
        <v>NE</v>
      </c>
    </row>
    <row r="813" spans="1:8" ht="30" customHeight="1" x14ac:dyDescent="0.25">
      <c r="A813" t="s">
        <v>1479</v>
      </c>
      <c r="B813" t="str">
        <f>INDEX(Tabela_seznam_klasifikacij[Naziv odpadka],MATCH(Tabela_kontrola_FAW_aktivne[[#This Row],[Klasifikacija]],Tabela_seznam_klasifikacij[Klasifikacijska številka],0))</f>
        <v>Jedilno olje in maščobe</v>
      </c>
      <c r="C813">
        <f>IFERROR(INDEX(Tabela_FAW[NAZIV2],MATCH(Tabela_kontrola_FAW_aktivne[[#This Row],[Klasifikacija]],Tabela_FAW[Klasifikacija],0)),"NE")</f>
        <v>0</v>
      </c>
      <c r="D813" t="str">
        <f>LEFT(INDEX(Tabela_glavno[Dovoljen prevzem],MATCH(Tabela_kontrola_FAW_aktivne[[#This Row],[Klasifikacija]],Tabela_glavno[Klasifikacija],0)),2)</f>
        <v>DA</v>
      </c>
      <c r="E813" t="str">
        <f>INDEX(Tabela_glavno[Odstranjevanje],MATCH(Tabela_kontrola_FAW_aktivne[[#This Row],[Klasifikacija]],Tabela_glavno[Klasifikacija],0))</f>
        <v>Bolje</v>
      </c>
      <c r="F813" s="1" t="str">
        <f>_xlfn.TEXTJOIN(" - ",TRUE,INDEX(Tabela_glavno[Mešanica 19 02 04*],MATCH(Tabela_kontrola_FAW_aktivne[[#This Row],[Klasifikacija]],Tabela_glavno[Klasifikacija],0)),INDEX(Tabela_glavno[Izvoz 19 02 04*],MATCH(Tabela_kontrola_FAW_aktivne[[#This Row],[Klasifikacija]],Tabela_glavno[Klasifikacija],0)))</f>
        <v>NE</v>
      </c>
      <c r="G813" s="1" t="str">
        <f>INDEX(Tabela_glavno[Mešanica 19 02 08*],MATCH(Tabela_kontrola_FAW_aktivne[[#This Row],[Klasifikacija]],Tabela_glavno[Klasifikacija],0))</f>
        <v>NE</v>
      </c>
      <c r="H813" s="1" t="str">
        <f>IFERROR(INDEX(Tabela_FAW_aktivne[Klasifikacija],MATCH(Tabela_kontrola_FAW_aktivne[[#This Row],[Klasifikacija]],Tabela_FAW_aktivne[Klasifikacija],0)),"NE")</f>
        <v>20 01 25</v>
      </c>
    </row>
    <row r="814" spans="1:8" hidden="1" x14ac:dyDescent="0.25">
      <c r="A814" t="s">
        <v>117</v>
      </c>
      <c r="B814" t="str">
        <f>INDEX(Tabela_seznam_klasifikacij[Naziv odpadka],MATCH(Tabela_kontrola_FAW_aktivne[[#This Row],[Klasifikacija]],Tabela_seznam_klasifikacij[Klasifikacijska številka],0))</f>
        <v>Olja in maščobe, ki niso navedeni pod 20 01 25</v>
      </c>
      <c r="C814">
        <f>IFERROR(INDEX(Tabela_FAW[NAZIV2],MATCH(Tabela_kontrola_FAW_aktivne[[#This Row],[Klasifikacija]],Tabela_FAW[Klasifikacija],0)),"NE")</f>
        <v>0</v>
      </c>
      <c r="D814" t="str">
        <f>LEFT(INDEX(Tabela_glavno[Dovoljen prevzem],MATCH(Tabela_kontrola_FAW_aktivne[[#This Row],[Klasifikacija]],Tabela_glavno[Klasifikacija],0)),2)</f>
        <v>DA</v>
      </c>
      <c r="E814" t="str">
        <f>INDEX(Tabela_glavno[Odstranjevanje],MATCH(Tabela_kontrola_FAW_aktivne[[#This Row],[Klasifikacija]],Tabela_glavno[Klasifikacija],0))</f>
        <v/>
      </c>
      <c r="F814" s="1" t="str">
        <f>_xlfn.TEXTJOIN(" - ",TRUE,INDEX(Tabela_glavno[Mešanica 19 02 04*],MATCH(Tabela_kontrola_FAW_aktivne[[#This Row],[Klasifikacija]],Tabela_glavno[Klasifikacija],0)),INDEX(Tabela_glavno[Izvoz 19 02 04*],MATCH(Tabela_kontrola_FAW_aktivne[[#This Row],[Klasifikacija]],Tabela_glavno[Klasifikacija],0)))</f>
        <v>DA - AVG, GSB, Wien Energie</v>
      </c>
      <c r="G814" s="1" t="str">
        <f>INDEX(Tabela_glavno[Mešanica 19 02 08*],MATCH(Tabela_kontrola_FAW_aktivne[[#This Row],[Klasifikacija]],Tabela_glavno[Klasifikacija],0))</f>
        <v>NE</v>
      </c>
      <c r="H814" s="1" t="str">
        <f>IFERROR(INDEX(Tabela_FAW_aktivne[Klasifikacija],MATCH(Tabela_kontrola_FAW_aktivne[[#This Row],[Klasifikacija]],Tabela_FAW_aktivne[Klasifikacija],0)),"NE")</f>
        <v>NE</v>
      </c>
    </row>
    <row r="815" spans="1:8" hidden="1" x14ac:dyDescent="0.25">
      <c r="A815" t="s">
        <v>119</v>
      </c>
      <c r="B815" t="str">
        <f>INDEX(Tabela_seznam_klasifikacij[Naziv odpadka],MATCH(Tabela_kontrola_FAW_aktivne[[#This Row],[Klasifikacija]],Tabela_seznam_klasifikacij[Klasifikacijska številka],0))</f>
        <v>Barve, tiskarske barve, lepila in smole, ki vsebujejo nevarne snovi</v>
      </c>
      <c r="C815" t="str">
        <f>IFERROR(INDEX(Tabela_FAW[NAZIV2],MATCH(Tabela_kontrola_FAW_aktivne[[#This Row],[Klasifikacija]],Tabela_FAW[Klasifikacija],0)),"NE")</f>
        <v>M1</v>
      </c>
      <c r="D815" t="str">
        <f>LEFT(INDEX(Tabela_glavno[Dovoljen prevzem],MATCH(Tabela_kontrola_FAW_aktivne[[#This Row],[Klasifikacija]],Tabela_glavno[Klasifikacija],0)),2)</f>
        <v>DA</v>
      </c>
      <c r="E815" t="str">
        <f>INDEX(Tabela_glavno[Odstranjevanje],MATCH(Tabela_kontrola_FAW_aktivne[[#This Row],[Klasifikacija]],Tabela_glavno[Klasifikacija],0))</f>
        <v/>
      </c>
      <c r="F815" s="1" t="str">
        <f>_xlfn.TEXTJOIN(" - ",TRUE,INDEX(Tabela_glavno[Mešanica 19 02 04*],MATCH(Tabela_kontrola_FAW_aktivne[[#This Row],[Klasifikacija]],Tabela_glavno[Klasifikacija],0)),INDEX(Tabela_glavno[Izvoz 19 02 04*],MATCH(Tabela_kontrola_FAW_aktivne[[#This Row],[Klasifikacija]],Tabela_glavno[Klasifikacija],0)))</f>
        <v>DA - AVG, AGR</v>
      </c>
      <c r="G815" s="1" t="str">
        <f>INDEX(Tabela_glavno[Mešanica 19 02 08*],MATCH(Tabela_kontrola_FAW_aktivne[[#This Row],[Klasifikacija]],Tabela_glavno[Klasifikacija],0))</f>
        <v>NE</v>
      </c>
      <c r="H815" s="1" t="str">
        <f>IFERROR(INDEX(Tabela_FAW_aktivne[Klasifikacija],MATCH(Tabela_kontrola_FAW_aktivne[[#This Row],[Klasifikacija]],Tabela_FAW_aktivne[Klasifikacija],0)),"NE")</f>
        <v>NE</v>
      </c>
    </row>
    <row r="816" spans="1:8" hidden="1" x14ac:dyDescent="0.25">
      <c r="A816" t="s">
        <v>118</v>
      </c>
      <c r="B816" t="str">
        <f>INDEX(Tabela_seznam_klasifikacij[Naziv odpadka],MATCH(Tabela_kontrola_FAW_aktivne[[#This Row],[Klasifikacija]],Tabela_seznam_klasifikacij[Klasifikacijska številka],0))</f>
        <v>Barve, tiskarske barve, lepila in smole, ki niso navedeni pod 20 01 27</v>
      </c>
      <c r="C816" t="str">
        <f>IFERROR(INDEX(Tabela_FAW[NAZIV2],MATCH(Tabela_kontrola_FAW_aktivne[[#This Row],[Klasifikacija]],Tabela_FAW[Klasifikacija],0)),"NE")</f>
        <v>M1, KEMIS NE SPREJEMA</v>
      </c>
      <c r="D816" t="str">
        <f>LEFT(INDEX(Tabela_glavno[Dovoljen prevzem],MATCH(Tabela_kontrola_FAW_aktivne[[#This Row],[Klasifikacija]],Tabela_glavno[Klasifikacija],0)),2)</f>
        <v>DA</v>
      </c>
      <c r="E816" t="str">
        <f>INDEX(Tabela_glavno[Odstranjevanje],MATCH(Tabela_kontrola_FAW_aktivne[[#This Row],[Klasifikacija]],Tabela_glavno[Klasifikacija],0))</f>
        <v/>
      </c>
      <c r="F816" s="1" t="str">
        <f>_xlfn.TEXTJOIN(" - ",TRUE,INDEX(Tabela_glavno[Mešanica 19 02 04*],MATCH(Tabela_kontrola_FAW_aktivne[[#This Row],[Klasifikacija]],Tabela_glavno[Klasifikacija],0)),INDEX(Tabela_glavno[Izvoz 19 02 04*],MATCH(Tabela_kontrola_FAW_aktivne[[#This Row],[Klasifikacija]],Tabela_glavno[Klasifikacija],0)))</f>
        <v>DA - AVG</v>
      </c>
      <c r="G816" s="1" t="str">
        <f>INDEX(Tabela_glavno[Mešanica 19 02 08*],MATCH(Tabela_kontrola_FAW_aktivne[[#This Row],[Klasifikacija]],Tabela_glavno[Klasifikacija],0))</f>
        <v>NE</v>
      </c>
      <c r="H816" s="1" t="str">
        <f>IFERROR(INDEX(Tabela_FAW_aktivne[Klasifikacija],MATCH(Tabela_kontrola_FAW_aktivne[[#This Row],[Klasifikacija]],Tabela_FAW_aktivne[Klasifikacija],0)),"NE")</f>
        <v>NE</v>
      </c>
    </row>
    <row r="817" spans="1:8" hidden="1" x14ac:dyDescent="0.25">
      <c r="A817" t="s">
        <v>175</v>
      </c>
      <c r="B817" t="str">
        <f>INDEX(Tabela_seznam_klasifikacij[Naziv odpadka],MATCH(Tabela_kontrola_FAW_aktivne[[#This Row],[Klasifikacija]],Tabela_seznam_klasifikacij[Klasifikacijska številka],0))</f>
        <v>Čistila (detergenti), ki vsebujejo nevarne snovi</v>
      </c>
      <c r="C817" t="str">
        <f>IFERROR(INDEX(Tabela_FAW[NAZIV2],MATCH(Tabela_kontrola_FAW_aktivne[[#This Row],[Klasifikacija]],Tabela_FAW[Klasifikacija],0)),"NE")</f>
        <v>M2, KEMIS NE SPREJEMA</v>
      </c>
      <c r="D817" t="str">
        <f>LEFT(INDEX(Tabela_glavno[Dovoljen prevzem],MATCH(Tabela_kontrola_FAW_aktivne[[#This Row],[Klasifikacija]],Tabela_glavno[Klasifikacija],0)),2)</f>
        <v>DA</v>
      </c>
      <c r="E817" t="str">
        <f>INDEX(Tabela_glavno[Odstranjevanje],MATCH(Tabela_kontrola_FAW_aktivne[[#This Row],[Klasifikacija]],Tabela_glavno[Klasifikacija],0))</f>
        <v/>
      </c>
      <c r="F817" s="1" t="str">
        <f>_xlfn.TEXTJOIN(" - ",TRUE,INDEX(Tabela_glavno[Mešanica 19 02 04*],MATCH(Tabela_kontrola_FAW_aktivne[[#This Row],[Klasifikacija]],Tabela_glavno[Klasifikacija],0)),INDEX(Tabela_glavno[Izvoz 19 02 04*],MATCH(Tabela_kontrola_FAW_aktivne[[#This Row],[Klasifikacija]],Tabela_glavno[Klasifikacija],0)))</f>
        <v>NE</v>
      </c>
      <c r="G817" s="1" t="str">
        <f>INDEX(Tabela_glavno[Mešanica 19 02 08*],MATCH(Tabela_kontrola_FAW_aktivne[[#This Row],[Klasifikacija]],Tabela_glavno[Klasifikacija],0))</f>
        <v>DA</v>
      </c>
      <c r="H817" s="1" t="str">
        <f>IFERROR(INDEX(Tabela_FAW_aktivne[Klasifikacija],MATCH(Tabela_kontrola_FAW_aktivne[[#This Row],[Klasifikacija]],Tabela_FAW_aktivne[Klasifikacija],0)),"NE")</f>
        <v>NE</v>
      </c>
    </row>
    <row r="818" spans="1:8" hidden="1" x14ac:dyDescent="0.25">
      <c r="A818" t="s">
        <v>176</v>
      </c>
      <c r="B818" t="str">
        <f>INDEX(Tabela_seznam_klasifikacij[Naziv odpadka],MATCH(Tabela_kontrola_FAW_aktivne[[#This Row],[Klasifikacija]],Tabela_seznam_klasifikacij[Klasifikacijska številka],0))</f>
        <v>Čistila, ki niso navedena pod 20 01 29</v>
      </c>
      <c r="C818" t="str">
        <f>IFERROR(INDEX(Tabela_FAW[NAZIV2],MATCH(Tabela_kontrola_FAW_aktivne[[#This Row],[Klasifikacija]],Tabela_FAW[Klasifikacija],0)),"NE")</f>
        <v>M2</v>
      </c>
      <c r="D818" t="str">
        <f>LEFT(INDEX(Tabela_glavno[Dovoljen prevzem],MATCH(Tabela_kontrola_FAW_aktivne[[#This Row],[Klasifikacija]],Tabela_glavno[Klasifikacija],0)),2)</f>
        <v>DA</v>
      </c>
      <c r="E818" t="str">
        <f>INDEX(Tabela_glavno[Odstranjevanje],MATCH(Tabela_kontrola_FAW_aktivne[[#This Row],[Klasifikacija]],Tabela_glavno[Klasifikacija],0))</f>
        <v/>
      </c>
      <c r="F818" s="1" t="str">
        <f>_xlfn.TEXTJOIN(" - ",TRUE,INDEX(Tabela_glavno[Mešanica 19 02 04*],MATCH(Tabela_kontrola_FAW_aktivne[[#This Row],[Klasifikacija]],Tabela_glavno[Klasifikacija],0)),INDEX(Tabela_glavno[Izvoz 19 02 04*],MATCH(Tabela_kontrola_FAW_aktivne[[#This Row],[Klasifikacija]],Tabela_glavno[Klasifikacija],0)))</f>
        <v>NE</v>
      </c>
      <c r="G818" s="1" t="str">
        <f>INDEX(Tabela_glavno[Mešanica 19 02 08*],MATCH(Tabela_kontrola_FAW_aktivne[[#This Row],[Klasifikacija]],Tabela_glavno[Klasifikacija],0))</f>
        <v>DA</v>
      </c>
      <c r="H818" s="1" t="str">
        <f>IFERROR(INDEX(Tabela_FAW_aktivne[Klasifikacija],MATCH(Tabela_kontrola_FAW_aktivne[[#This Row],[Klasifikacija]],Tabela_FAW_aktivne[Klasifikacija],0)),"NE")</f>
        <v>NE</v>
      </c>
    </row>
    <row r="819" spans="1:8" hidden="1" x14ac:dyDescent="0.25">
      <c r="A819" t="s">
        <v>1480</v>
      </c>
      <c r="B819" t="str">
        <f>INDEX(Tabela_seznam_klasifikacij[Naziv odpadka],MATCH(Tabela_kontrola_FAW_aktivne[[#This Row],[Klasifikacija]],Tabela_seznam_klasifikacij[Klasifikacijska številka],0))</f>
        <v>Citotoksična in citostatična zdravila</v>
      </c>
      <c r="C819" t="str">
        <f>IFERROR(INDEX(Tabela_FAW[NAZIV2],MATCH(Tabela_kontrola_FAW_aktivne[[#This Row],[Klasifikacija]],Tabela_FAW[Klasifikacija],0)),"NE")</f>
        <v>NE</v>
      </c>
      <c r="D819" t="str">
        <f>LEFT(INDEX(Tabela_glavno[Dovoljen prevzem],MATCH(Tabela_kontrola_FAW_aktivne[[#This Row],[Klasifikacija]],Tabela_glavno[Klasifikacija],0)),2)</f>
        <v>NE</v>
      </c>
      <c r="E819" t="str">
        <f>INDEX(Tabela_glavno[Odstranjevanje],MATCH(Tabela_kontrola_FAW_aktivne[[#This Row],[Klasifikacija]],Tabela_glavno[Klasifikacija],0))</f>
        <v/>
      </c>
      <c r="F819" s="1" t="str">
        <f>_xlfn.TEXTJOIN(" - ",TRUE,INDEX(Tabela_glavno[Mešanica 19 02 04*],MATCH(Tabela_kontrola_FAW_aktivne[[#This Row],[Klasifikacija]],Tabela_glavno[Klasifikacija],0)),INDEX(Tabela_glavno[Izvoz 19 02 04*],MATCH(Tabela_kontrola_FAW_aktivne[[#This Row],[Klasifikacija]],Tabela_glavno[Klasifikacija],0)))</f>
        <v>NE</v>
      </c>
      <c r="G819" s="1" t="str">
        <f>INDEX(Tabela_glavno[Mešanica 19 02 08*],MATCH(Tabela_kontrola_FAW_aktivne[[#This Row],[Klasifikacija]],Tabela_glavno[Klasifikacija],0))</f>
        <v>NE</v>
      </c>
      <c r="H819" s="1" t="str">
        <f>IFERROR(INDEX(Tabela_FAW_aktivne[Klasifikacija],MATCH(Tabela_kontrola_FAW_aktivne[[#This Row],[Klasifikacija]],Tabela_FAW_aktivne[Klasifikacija],0)),"NE")</f>
        <v>NE</v>
      </c>
    </row>
    <row r="820" spans="1:8" hidden="1" x14ac:dyDescent="0.25">
      <c r="A820" t="s">
        <v>1481</v>
      </c>
      <c r="B820" t="str">
        <f>INDEX(Tabela_seznam_klasifikacij[Naziv odpadka],MATCH(Tabela_kontrola_FAW_aktivne[[#This Row],[Klasifikacija]],Tabela_seznam_klasifikacij[Klasifikacijska številka],0))</f>
        <v>Zdravila, ki niso navedena pod 20 01 31</v>
      </c>
      <c r="C820" t="str">
        <f>IFERROR(INDEX(Tabela_FAW[NAZIV2],MATCH(Tabela_kontrola_FAW_aktivne[[#This Row],[Klasifikacija]],Tabela_FAW[Klasifikacija],0)),"NE")</f>
        <v>NE</v>
      </c>
      <c r="D820" t="str">
        <f>LEFT(INDEX(Tabela_glavno[Dovoljen prevzem],MATCH(Tabela_kontrola_FAW_aktivne[[#This Row],[Klasifikacija]],Tabela_glavno[Klasifikacija],0)),2)</f>
        <v>NE</v>
      </c>
      <c r="E820" t="str">
        <f>INDEX(Tabela_glavno[Odstranjevanje],MATCH(Tabela_kontrola_FAW_aktivne[[#This Row],[Klasifikacija]],Tabela_glavno[Klasifikacija],0))</f>
        <v/>
      </c>
      <c r="F820" s="1" t="str">
        <f>_xlfn.TEXTJOIN(" - ",TRUE,INDEX(Tabela_glavno[Mešanica 19 02 04*],MATCH(Tabela_kontrola_FAW_aktivne[[#This Row],[Klasifikacija]],Tabela_glavno[Klasifikacija],0)),INDEX(Tabela_glavno[Izvoz 19 02 04*],MATCH(Tabela_kontrola_FAW_aktivne[[#This Row],[Klasifikacija]],Tabela_glavno[Klasifikacija],0)))</f>
        <v>NE</v>
      </c>
      <c r="G820" s="1" t="str">
        <f>INDEX(Tabela_glavno[Mešanica 19 02 08*],MATCH(Tabela_kontrola_FAW_aktivne[[#This Row],[Klasifikacija]],Tabela_glavno[Klasifikacija],0))</f>
        <v>NE</v>
      </c>
      <c r="H820" s="1" t="str">
        <f>IFERROR(INDEX(Tabela_FAW_aktivne[Klasifikacija],MATCH(Tabela_kontrola_FAW_aktivne[[#This Row],[Klasifikacija]],Tabela_FAW_aktivne[Klasifikacija],0)),"NE")</f>
        <v>NE</v>
      </c>
    </row>
    <row r="821" spans="1:8" hidden="1" x14ac:dyDescent="0.25">
      <c r="A821" t="s">
        <v>1482</v>
      </c>
      <c r="B821" t="str">
        <f>INDEX(Tabela_seznam_klasifikacij[Naziv odpadka],MATCH(Tabela_kontrola_FAW_aktivne[[#This Row],[Klasifikacija]],Tabela_seznam_klasifikacij[Klasifikacijska številka],0))</f>
        <v>Baterije in akumulatorji, ki so navedeni pod 16 06 01, 16 06 02 ali 16 06 03 ter nesortirane baterije in akumulatorji, ki vsebujejo te baterije in akumulatorje</v>
      </c>
      <c r="C821">
        <f>IFERROR(INDEX(Tabela_FAW[NAZIV2],MATCH(Tabela_kontrola_FAW_aktivne[[#This Row],[Klasifikacija]],Tabela_FAW[Klasifikacija],0)),"NE")</f>
        <v>0</v>
      </c>
      <c r="D821" t="str">
        <f>LEFT(INDEX(Tabela_glavno[Dovoljen prevzem],MATCH(Tabela_kontrola_FAW_aktivne[[#This Row],[Klasifikacija]],Tabela_glavno[Klasifikacija],0)),2)</f>
        <v>DA</v>
      </c>
      <c r="E821" t="str">
        <f>INDEX(Tabela_glavno[Odstranjevanje],MATCH(Tabela_kontrola_FAW_aktivne[[#This Row],[Klasifikacija]],Tabela_glavno[Klasifikacija],0))</f>
        <v>SNAM</v>
      </c>
      <c r="F821" s="1" t="str">
        <f>_xlfn.TEXTJOIN(" - ",TRUE,INDEX(Tabela_glavno[Mešanica 19 02 04*],MATCH(Tabela_kontrola_FAW_aktivne[[#This Row],[Klasifikacija]],Tabela_glavno[Klasifikacija],0)),INDEX(Tabela_glavno[Izvoz 19 02 04*],MATCH(Tabela_kontrola_FAW_aktivne[[#This Row],[Klasifikacija]],Tabela_glavno[Klasifikacija],0)))</f>
        <v>NE</v>
      </c>
      <c r="G821" s="1" t="str">
        <f>INDEX(Tabela_glavno[Mešanica 19 02 08*],MATCH(Tabela_kontrola_FAW_aktivne[[#This Row],[Klasifikacija]],Tabela_glavno[Klasifikacija],0))</f>
        <v>NE</v>
      </c>
      <c r="H821" s="1" t="str">
        <f>IFERROR(INDEX(Tabela_FAW_aktivne[Klasifikacija],MATCH(Tabela_kontrola_FAW_aktivne[[#This Row],[Klasifikacija]],Tabela_FAW_aktivne[Klasifikacija],0)),"NE")</f>
        <v>NE</v>
      </c>
    </row>
    <row r="822" spans="1:8" hidden="1" x14ac:dyDescent="0.25">
      <c r="A822" t="s">
        <v>1483</v>
      </c>
      <c r="B822" t="str">
        <f>INDEX(Tabela_seznam_klasifikacij[Naziv odpadka],MATCH(Tabela_kontrola_FAW_aktivne[[#This Row],[Klasifikacija]],Tabela_seznam_klasifikacij[Klasifikacijska številka],0))</f>
        <v>Baterije in akumulatorji, ki niso navedeni pod 20 01 33</v>
      </c>
      <c r="C822" t="str">
        <f>IFERROR(INDEX(Tabela_FAW[NAZIV2],MATCH(Tabela_kontrola_FAW_aktivne[[#This Row],[Klasifikacija]],Tabela_FAW[Klasifikacija],0)),"NE")</f>
        <v>NE</v>
      </c>
      <c r="D822" t="str">
        <f>LEFT(INDEX(Tabela_glavno[Dovoljen prevzem],MATCH(Tabela_kontrola_FAW_aktivne[[#This Row],[Klasifikacija]],Tabela_glavno[Klasifikacija],0)),2)</f>
        <v>DA</v>
      </c>
      <c r="E822" t="str">
        <f>INDEX(Tabela_glavno[Odstranjevanje],MATCH(Tabela_kontrola_FAW_aktivne[[#This Row],[Klasifikacija]],Tabela_glavno[Klasifikacija],0))</f>
        <v/>
      </c>
      <c r="F822" s="1" t="str">
        <f>_xlfn.TEXTJOIN(" - ",TRUE,INDEX(Tabela_glavno[Mešanica 19 02 04*],MATCH(Tabela_kontrola_FAW_aktivne[[#This Row],[Klasifikacija]],Tabela_glavno[Klasifikacija],0)),INDEX(Tabela_glavno[Izvoz 19 02 04*],MATCH(Tabela_kontrola_FAW_aktivne[[#This Row],[Klasifikacija]],Tabela_glavno[Klasifikacija],0)))</f>
        <v>NE</v>
      </c>
      <c r="G822" s="1" t="str">
        <f>INDEX(Tabela_glavno[Mešanica 19 02 08*],MATCH(Tabela_kontrola_FAW_aktivne[[#This Row],[Klasifikacija]],Tabela_glavno[Klasifikacija],0))</f>
        <v>NE</v>
      </c>
      <c r="H822" s="1" t="str">
        <f>IFERROR(INDEX(Tabela_FAW_aktivne[Klasifikacija],MATCH(Tabela_kontrola_FAW_aktivne[[#This Row],[Klasifikacija]],Tabela_FAW_aktivne[Klasifikacija],0)),"NE")</f>
        <v>NE</v>
      </c>
    </row>
    <row r="823" spans="1:8" hidden="1" x14ac:dyDescent="0.25">
      <c r="A823" t="s">
        <v>1484</v>
      </c>
      <c r="B823" t="str">
        <f>INDEX(Tabela_seznam_klasifikacij[Naziv odpadka],MATCH(Tabela_kontrola_FAW_aktivne[[#This Row],[Klasifikacija]],Tabela_seznam_klasifikacij[Klasifikacijska številka],0))</f>
        <v>Zavržena električna in elektronska oprema, ki vsebuje nevarne snovi in ni navedena pod 20 01 21 in 20 01 237,</v>
      </c>
      <c r="C823" t="str">
        <f>IFERROR(INDEX(Tabela_FAW[NAZIV2],MATCH(Tabela_kontrola_FAW_aktivne[[#This Row],[Klasifikacija]],Tabela_FAW[Klasifikacija],0)),"NE")</f>
        <v>NE</v>
      </c>
      <c r="D823" t="str">
        <f>LEFT(INDEX(Tabela_glavno[Dovoljen prevzem],MATCH(Tabela_kontrola_FAW_aktivne[[#This Row],[Klasifikacija]],Tabela_glavno[Klasifikacija],0)),2)</f>
        <v>NE</v>
      </c>
      <c r="E823" t="str">
        <f>INDEX(Tabela_glavno[Odstranjevanje],MATCH(Tabela_kontrola_FAW_aktivne[[#This Row],[Klasifikacija]],Tabela_glavno[Klasifikacija],0))</f>
        <v/>
      </c>
      <c r="F823" s="1" t="str">
        <f>_xlfn.TEXTJOIN(" - ",TRUE,INDEX(Tabela_glavno[Mešanica 19 02 04*],MATCH(Tabela_kontrola_FAW_aktivne[[#This Row],[Klasifikacija]],Tabela_glavno[Klasifikacija],0)),INDEX(Tabela_glavno[Izvoz 19 02 04*],MATCH(Tabela_kontrola_FAW_aktivne[[#This Row],[Klasifikacija]],Tabela_glavno[Klasifikacija],0)))</f>
        <v>NE</v>
      </c>
      <c r="G823" s="1" t="str">
        <f>INDEX(Tabela_glavno[Mešanica 19 02 08*],MATCH(Tabela_kontrola_FAW_aktivne[[#This Row],[Klasifikacija]],Tabela_glavno[Klasifikacija],0))</f>
        <v>NE</v>
      </c>
      <c r="H823" s="1" t="str">
        <f>IFERROR(INDEX(Tabela_FAW_aktivne[Klasifikacija],MATCH(Tabela_kontrola_FAW_aktivne[[#This Row],[Klasifikacija]],Tabela_FAW_aktivne[Klasifikacija],0)),"NE")</f>
        <v>NE</v>
      </c>
    </row>
    <row r="824" spans="1:8" hidden="1" x14ac:dyDescent="0.25">
      <c r="A824" t="s">
        <v>1485</v>
      </c>
      <c r="B824" t="str">
        <f>INDEX(Tabela_seznam_klasifikacij[Naziv odpadka],MATCH(Tabela_kontrola_FAW_aktivne[[#This Row],[Klasifikacija]],Tabela_seznam_klasifikacij[Klasifikacijska številka],0))</f>
        <v>Zavržena električna in elektronska oprema, ki ni navedena pod 20 01 21, 20 01 23 in 20 01 35</v>
      </c>
      <c r="C824" t="str">
        <f>IFERROR(INDEX(Tabela_FAW[NAZIV2],MATCH(Tabela_kontrola_FAW_aktivne[[#This Row],[Klasifikacija]],Tabela_FAW[Klasifikacija],0)),"NE")</f>
        <v>NE</v>
      </c>
      <c r="D824" t="str">
        <f>LEFT(INDEX(Tabela_glavno[Dovoljen prevzem],MATCH(Tabela_kontrola_FAW_aktivne[[#This Row],[Klasifikacija]],Tabela_glavno[Klasifikacija],0)),2)</f>
        <v>NE</v>
      </c>
      <c r="E824" t="str">
        <f>INDEX(Tabela_glavno[Odstranjevanje],MATCH(Tabela_kontrola_FAW_aktivne[[#This Row],[Klasifikacija]],Tabela_glavno[Klasifikacija],0))</f>
        <v/>
      </c>
      <c r="F824" s="1" t="str">
        <f>_xlfn.TEXTJOIN(" - ",TRUE,INDEX(Tabela_glavno[Mešanica 19 02 04*],MATCH(Tabela_kontrola_FAW_aktivne[[#This Row],[Klasifikacija]],Tabela_glavno[Klasifikacija],0)),INDEX(Tabela_glavno[Izvoz 19 02 04*],MATCH(Tabela_kontrola_FAW_aktivne[[#This Row],[Klasifikacija]],Tabela_glavno[Klasifikacija],0)))</f>
        <v>NE</v>
      </c>
      <c r="G824" s="1" t="str">
        <f>INDEX(Tabela_glavno[Mešanica 19 02 08*],MATCH(Tabela_kontrola_FAW_aktivne[[#This Row],[Klasifikacija]],Tabela_glavno[Klasifikacija],0))</f>
        <v>NE</v>
      </c>
      <c r="H824" s="1" t="str">
        <f>IFERROR(INDEX(Tabela_FAW_aktivne[Klasifikacija],MATCH(Tabela_kontrola_FAW_aktivne[[#This Row],[Klasifikacija]],Tabela_FAW_aktivne[Klasifikacija],0)),"NE")</f>
        <v>NE</v>
      </c>
    </row>
    <row r="825" spans="1:8" hidden="1" x14ac:dyDescent="0.25">
      <c r="A825" t="s">
        <v>120</v>
      </c>
      <c r="B825" t="str">
        <f>INDEX(Tabela_seznam_klasifikacij[Naziv odpadka],MATCH(Tabela_kontrola_FAW_aktivne[[#This Row],[Klasifikacija]],Tabela_seznam_klasifikacij[Klasifikacijska številka],0))</f>
        <v>Les, ki vsebuje nevarne snovi</v>
      </c>
      <c r="C825" t="str">
        <f>IFERROR(INDEX(Tabela_FAW[NAZIV2],MATCH(Tabela_kontrola_FAW_aktivne[[#This Row],[Klasifikacija]],Tabela_FAW[Klasifikacija],0)),"NE")</f>
        <v>NE</v>
      </c>
      <c r="D825" t="str">
        <f>LEFT(INDEX(Tabela_glavno[Dovoljen prevzem],MATCH(Tabela_kontrola_FAW_aktivne[[#This Row],[Klasifikacija]],Tabela_glavno[Klasifikacija],0)),2)</f>
        <v>DA</v>
      </c>
      <c r="E825" t="str">
        <f>INDEX(Tabela_glavno[Odstranjevanje],MATCH(Tabela_kontrola_FAW_aktivne[[#This Row],[Klasifikacija]],Tabela_glavno[Klasifikacija],0))</f>
        <v/>
      </c>
      <c r="F825" s="1" t="str">
        <f>_xlfn.TEXTJOIN(" - ",TRUE,INDEX(Tabela_glavno[Mešanica 19 02 04*],MATCH(Tabela_kontrola_FAW_aktivne[[#This Row],[Klasifikacija]],Tabela_glavno[Klasifikacija],0)),INDEX(Tabela_glavno[Izvoz 19 02 04*],MATCH(Tabela_kontrola_FAW_aktivne[[#This Row],[Klasifikacija]],Tabela_glavno[Klasifikacija],0)))</f>
        <v>DA</v>
      </c>
      <c r="G825" s="1" t="str">
        <f>INDEX(Tabela_glavno[Mešanica 19 02 08*],MATCH(Tabela_kontrola_FAW_aktivne[[#This Row],[Klasifikacija]],Tabela_glavno[Klasifikacija],0))</f>
        <v>NE</v>
      </c>
      <c r="H825" s="1" t="str">
        <f>IFERROR(INDEX(Tabela_FAW_aktivne[Klasifikacija],MATCH(Tabela_kontrola_FAW_aktivne[[#This Row],[Klasifikacija]],Tabela_FAW_aktivne[Klasifikacija],0)),"NE")</f>
        <v>NE</v>
      </c>
    </row>
    <row r="826" spans="1:8" hidden="1" x14ac:dyDescent="0.25">
      <c r="A826" t="s">
        <v>121</v>
      </c>
      <c r="B826" t="str">
        <f>INDEX(Tabela_seznam_klasifikacij[Naziv odpadka],MATCH(Tabela_kontrola_FAW_aktivne[[#This Row],[Klasifikacija]],Tabela_seznam_klasifikacij[Klasifikacijska številka],0))</f>
        <v>Les, ki ni naveden pod 20 01 37</v>
      </c>
      <c r="C826" t="str">
        <f>IFERROR(INDEX(Tabela_FAW[NAZIV2],MATCH(Tabela_kontrola_FAW_aktivne[[#This Row],[Klasifikacija]],Tabela_FAW[Klasifikacija],0)),"NE")</f>
        <v>NE</v>
      </c>
      <c r="D826" t="str">
        <f>LEFT(INDEX(Tabela_glavno[Dovoljen prevzem],MATCH(Tabela_kontrola_FAW_aktivne[[#This Row],[Klasifikacija]],Tabela_glavno[Klasifikacija],0)),2)</f>
        <v>DA</v>
      </c>
      <c r="E826" t="str">
        <f>INDEX(Tabela_glavno[Odstranjevanje],MATCH(Tabela_kontrola_FAW_aktivne[[#This Row],[Klasifikacija]],Tabela_glavno[Klasifikacija],0))</f>
        <v/>
      </c>
      <c r="F826" s="1" t="str">
        <f>_xlfn.TEXTJOIN(" - ",TRUE,INDEX(Tabela_glavno[Mešanica 19 02 04*],MATCH(Tabela_kontrola_FAW_aktivne[[#This Row],[Klasifikacija]],Tabela_glavno[Klasifikacija],0)),INDEX(Tabela_glavno[Izvoz 19 02 04*],MATCH(Tabela_kontrola_FAW_aktivne[[#This Row],[Klasifikacija]],Tabela_glavno[Klasifikacija],0)))</f>
        <v>DA</v>
      </c>
      <c r="G826" s="1" t="str">
        <f>INDEX(Tabela_glavno[Mešanica 19 02 08*],MATCH(Tabela_kontrola_FAW_aktivne[[#This Row],[Klasifikacija]],Tabela_glavno[Klasifikacija],0))</f>
        <v>NE</v>
      </c>
      <c r="H826" s="1" t="str">
        <f>IFERROR(INDEX(Tabela_FAW_aktivne[Klasifikacija],MATCH(Tabela_kontrola_FAW_aktivne[[#This Row],[Klasifikacija]],Tabela_FAW_aktivne[Klasifikacija],0)),"NE")</f>
        <v>NE</v>
      </c>
    </row>
    <row r="827" spans="1:8" hidden="1" x14ac:dyDescent="0.25">
      <c r="A827" t="s">
        <v>122</v>
      </c>
      <c r="B827" t="str">
        <f>INDEX(Tabela_seznam_klasifikacij[Naziv odpadka],MATCH(Tabela_kontrola_FAW_aktivne[[#This Row],[Klasifikacija]],Tabela_seznam_klasifikacij[Klasifikacijska številka],0))</f>
        <v>Plastika</v>
      </c>
      <c r="C827" t="str">
        <f>IFERROR(INDEX(Tabela_FAW[NAZIV2],MATCH(Tabela_kontrola_FAW_aktivne[[#This Row],[Klasifikacija]],Tabela_FAW[Klasifikacija],0)),"NE")</f>
        <v>M1, Ekosistemi, Surovina</v>
      </c>
      <c r="D827" t="str">
        <f>LEFT(INDEX(Tabela_glavno[Dovoljen prevzem],MATCH(Tabela_kontrola_FAW_aktivne[[#This Row],[Klasifikacija]],Tabela_glavno[Klasifikacija],0)),2)</f>
        <v>DA</v>
      </c>
      <c r="E827" t="str">
        <f>INDEX(Tabela_glavno[Odstranjevanje],MATCH(Tabela_kontrola_FAW_aktivne[[#This Row],[Klasifikacija]],Tabela_glavno[Klasifikacija],0))</f>
        <v/>
      </c>
      <c r="F827" s="1" t="str">
        <f>_xlfn.TEXTJOIN(" - ",TRUE,INDEX(Tabela_glavno[Mešanica 19 02 04*],MATCH(Tabela_kontrola_FAW_aktivne[[#This Row],[Klasifikacija]],Tabela_glavno[Klasifikacija],0)),INDEX(Tabela_glavno[Izvoz 19 02 04*],MATCH(Tabela_kontrola_FAW_aktivne[[#This Row],[Klasifikacija]],Tabela_glavno[Klasifikacija],0)))</f>
        <v>DA</v>
      </c>
      <c r="G827" s="1" t="str">
        <f>INDEX(Tabela_glavno[Mešanica 19 02 08*],MATCH(Tabela_kontrola_FAW_aktivne[[#This Row],[Klasifikacija]],Tabela_glavno[Klasifikacija],0))</f>
        <v>NE</v>
      </c>
      <c r="H827" s="1" t="str">
        <f>IFERROR(INDEX(Tabela_FAW_aktivne[Klasifikacija],MATCH(Tabela_kontrola_FAW_aktivne[[#This Row],[Klasifikacija]],Tabela_FAW_aktivne[Klasifikacija],0)),"NE")</f>
        <v>NE</v>
      </c>
    </row>
    <row r="828" spans="1:8" hidden="1" x14ac:dyDescent="0.25">
      <c r="A828" t="s">
        <v>1486</v>
      </c>
      <c r="B828" t="str">
        <f>INDEX(Tabela_seznam_klasifikacij[Naziv odpadka],MATCH(Tabela_kontrola_FAW_aktivne[[#This Row],[Klasifikacija]],Tabela_seznam_klasifikacij[Klasifikacijska številka],0))</f>
        <v>Kovine</v>
      </c>
      <c r="C828" t="str">
        <f>IFERROR(INDEX(Tabela_FAW[NAZIV2],MATCH(Tabela_kontrola_FAW_aktivne[[#This Row],[Klasifikacija]],Tabela_FAW[Klasifikacija],0)),"NE")</f>
        <v>NE</v>
      </c>
      <c r="D828" t="str">
        <f>LEFT(INDEX(Tabela_glavno[Dovoljen prevzem],MATCH(Tabela_kontrola_FAW_aktivne[[#This Row],[Klasifikacija]],Tabela_glavno[Klasifikacija],0)),2)</f>
        <v>NE</v>
      </c>
      <c r="E828" t="str">
        <f>INDEX(Tabela_glavno[Odstranjevanje],MATCH(Tabela_kontrola_FAW_aktivne[[#This Row],[Klasifikacija]],Tabela_glavno[Klasifikacija],0))</f>
        <v/>
      </c>
      <c r="F828" s="1" t="str">
        <f>_xlfn.TEXTJOIN(" - ",TRUE,INDEX(Tabela_glavno[Mešanica 19 02 04*],MATCH(Tabela_kontrola_FAW_aktivne[[#This Row],[Klasifikacija]],Tabela_glavno[Klasifikacija],0)),INDEX(Tabela_glavno[Izvoz 19 02 04*],MATCH(Tabela_kontrola_FAW_aktivne[[#This Row],[Klasifikacija]],Tabela_glavno[Klasifikacija],0)))</f>
        <v>NE</v>
      </c>
      <c r="G828" s="1" t="str">
        <f>INDEX(Tabela_glavno[Mešanica 19 02 08*],MATCH(Tabela_kontrola_FAW_aktivne[[#This Row],[Klasifikacija]],Tabela_glavno[Klasifikacija],0))</f>
        <v>NE</v>
      </c>
      <c r="H828" s="1" t="str">
        <f>IFERROR(INDEX(Tabela_FAW_aktivne[Klasifikacija],MATCH(Tabela_kontrola_FAW_aktivne[[#This Row],[Klasifikacija]],Tabela_FAW_aktivne[Klasifikacija],0)),"NE")</f>
        <v>NE</v>
      </c>
    </row>
    <row r="829" spans="1:8" hidden="1" x14ac:dyDescent="0.25">
      <c r="A829" t="s">
        <v>1487</v>
      </c>
      <c r="B829" t="str">
        <f>INDEX(Tabela_seznam_klasifikacij[Naziv odpadka],MATCH(Tabela_kontrola_FAW_aktivne[[#This Row],[Klasifikacija]],Tabela_seznam_klasifikacij[Klasifikacijska številka],0))</f>
        <v>Odpadki iz čiščenja dimnikov</v>
      </c>
      <c r="C829" t="str">
        <f>IFERROR(INDEX(Tabela_FAW[NAZIV2],MATCH(Tabela_kontrola_FAW_aktivne[[#This Row],[Klasifikacija]],Tabela_FAW[Klasifikacija],0)),"NE")</f>
        <v>NE</v>
      </c>
      <c r="D829" t="str">
        <f>LEFT(INDEX(Tabela_glavno[Dovoljen prevzem],MATCH(Tabela_kontrola_FAW_aktivne[[#This Row],[Klasifikacija]],Tabela_glavno[Klasifikacija],0)),2)</f>
        <v>NE</v>
      </c>
      <c r="E829" t="str">
        <f>INDEX(Tabela_glavno[Odstranjevanje],MATCH(Tabela_kontrola_FAW_aktivne[[#This Row],[Klasifikacija]],Tabela_glavno[Klasifikacija],0))</f>
        <v/>
      </c>
      <c r="F829" s="1" t="str">
        <f>_xlfn.TEXTJOIN(" - ",TRUE,INDEX(Tabela_glavno[Mešanica 19 02 04*],MATCH(Tabela_kontrola_FAW_aktivne[[#This Row],[Klasifikacija]],Tabela_glavno[Klasifikacija],0)),INDEX(Tabela_glavno[Izvoz 19 02 04*],MATCH(Tabela_kontrola_FAW_aktivne[[#This Row],[Klasifikacija]],Tabela_glavno[Klasifikacija],0)))</f>
        <v>NE</v>
      </c>
      <c r="G829" s="1" t="str">
        <f>INDEX(Tabela_glavno[Mešanica 19 02 08*],MATCH(Tabela_kontrola_FAW_aktivne[[#This Row],[Klasifikacija]],Tabela_glavno[Klasifikacija],0))</f>
        <v>NE</v>
      </c>
      <c r="H829" s="1" t="str">
        <f>IFERROR(INDEX(Tabela_FAW_aktivne[Klasifikacija],MATCH(Tabela_kontrola_FAW_aktivne[[#This Row],[Klasifikacija]],Tabela_FAW_aktivne[Klasifikacija],0)),"NE")</f>
        <v>NE</v>
      </c>
    </row>
    <row r="830" spans="1:8" hidden="1" x14ac:dyDescent="0.25">
      <c r="A830" t="s">
        <v>123</v>
      </c>
      <c r="B830" t="str">
        <f>INDEX(Tabela_seznam_klasifikacij[Naziv odpadka],MATCH(Tabela_kontrola_FAW_aktivne[[#This Row],[Klasifikacija]],Tabela_seznam_klasifikacij[Klasifikacijska številka],0))</f>
        <v>Drugi tovrstni odpadki</v>
      </c>
      <c r="C830" t="str">
        <f>IFERROR(INDEX(Tabela_FAW[NAZIV2],MATCH(Tabela_kontrola_FAW_aktivne[[#This Row],[Klasifikacija]],Tabela_FAW[Klasifikacija],0)),"NE")</f>
        <v>M1</v>
      </c>
      <c r="D830" t="str">
        <f>LEFT(INDEX(Tabela_glavno[Dovoljen prevzem],MATCH(Tabela_kontrola_FAW_aktivne[[#This Row],[Klasifikacija]],Tabela_glavno[Klasifikacija],0)),2)</f>
        <v>DA</v>
      </c>
      <c r="E830" t="str">
        <f>INDEX(Tabela_glavno[Odstranjevanje],MATCH(Tabela_kontrola_FAW_aktivne[[#This Row],[Klasifikacija]],Tabela_glavno[Klasifikacija],0))</f>
        <v/>
      </c>
      <c r="F830" s="1" t="str">
        <f>_xlfn.TEXTJOIN(" - ",TRUE,INDEX(Tabela_glavno[Mešanica 19 02 04*],MATCH(Tabela_kontrola_FAW_aktivne[[#This Row],[Klasifikacija]],Tabela_glavno[Klasifikacija],0)),INDEX(Tabela_glavno[Izvoz 19 02 04*],MATCH(Tabela_kontrola_FAW_aktivne[[#This Row],[Klasifikacija]],Tabela_glavno[Klasifikacija],0)))</f>
        <v>DA - AVG</v>
      </c>
      <c r="G830" s="1" t="str">
        <f>INDEX(Tabela_glavno[Mešanica 19 02 08*],MATCH(Tabela_kontrola_FAW_aktivne[[#This Row],[Klasifikacija]],Tabela_glavno[Klasifikacija],0))</f>
        <v>NE</v>
      </c>
      <c r="H830" s="1" t="str">
        <f>IFERROR(INDEX(Tabela_FAW_aktivne[Klasifikacija],MATCH(Tabela_kontrola_FAW_aktivne[[#This Row],[Klasifikacija]],Tabela_FAW_aktivne[Klasifikacija],0)),"NE")</f>
        <v>NE</v>
      </c>
    </row>
    <row r="831" spans="1:8" hidden="1" x14ac:dyDescent="0.25">
      <c r="A831" t="s">
        <v>1488</v>
      </c>
      <c r="B831" t="str">
        <f>INDEX(Tabela_seznam_klasifikacij[Naziv odpadka],MATCH(Tabela_kontrola_FAW_aktivne[[#This Row],[Klasifikacija]],Tabela_seznam_klasifikacij[Klasifikacijska številka],0))</f>
        <v>Biorazgradljivi odpadki</v>
      </c>
      <c r="C831" t="str">
        <f>IFERROR(INDEX(Tabela_FAW[NAZIV2],MATCH(Tabela_kontrola_FAW_aktivne[[#This Row],[Klasifikacija]],Tabela_FAW[Klasifikacija],0)),"NE")</f>
        <v>NE</v>
      </c>
      <c r="D831" t="str">
        <f>LEFT(INDEX(Tabela_glavno[Dovoljen prevzem],MATCH(Tabela_kontrola_FAW_aktivne[[#This Row],[Klasifikacija]],Tabela_glavno[Klasifikacija],0)),2)</f>
        <v>NE</v>
      </c>
      <c r="E831" t="str">
        <f>INDEX(Tabela_glavno[Odstranjevanje],MATCH(Tabela_kontrola_FAW_aktivne[[#This Row],[Klasifikacija]],Tabela_glavno[Klasifikacija],0))</f>
        <v/>
      </c>
      <c r="F831" s="1" t="str">
        <f>_xlfn.TEXTJOIN(" - ",TRUE,INDEX(Tabela_glavno[Mešanica 19 02 04*],MATCH(Tabela_kontrola_FAW_aktivne[[#This Row],[Klasifikacija]],Tabela_glavno[Klasifikacija],0)),INDEX(Tabela_glavno[Izvoz 19 02 04*],MATCH(Tabela_kontrola_FAW_aktivne[[#This Row],[Klasifikacija]],Tabela_glavno[Klasifikacija],0)))</f>
        <v>NE</v>
      </c>
      <c r="G831" s="1" t="str">
        <f>INDEX(Tabela_glavno[Mešanica 19 02 08*],MATCH(Tabela_kontrola_FAW_aktivne[[#This Row],[Klasifikacija]],Tabela_glavno[Klasifikacija],0))</f>
        <v>NE</v>
      </c>
      <c r="H831" s="1" t="str">
        <f>IFERROR(INDEX(Tabela_FAW_aktivne[Klasifikacija],MATCH(Tabela_kontrola_FAW_aktivne[[#This Row],[Klasifikacija]],Tabela_FAW_aktivne[Klasifikacija],0)),"NE")</f>
        <v>NE</v>
      </c>
    </row>
    <row r="832" spans="1:8" hidden="1" x14ac:dyDescent="0.25">
      <c r="A832" t="s">
        <v>1489</v>
      </c>
      <c r="B832" t="str">
        <f>INDEX(Tabela_seznam_klasifikacij[Naziv odpadka],MATCH(Tabela_kontrola_FAW_aktivne[[#This Row],[Klasifikacija]],Tabela_seznam_klasifikacij[Klasifikacijska številka],0))</f>
        <v>Zemlja in kamenje</v>
      </c>
      <c r="C832" t="str">
        <f>IFERROR(INDEX(Tabela_FAW[NAZIV2],MATCH(Tabela_kontrola_FAW_aktivne[[#This Row],[Klasifikacija]],Tabela_FAW[Klasifikacija],0)),"NE")</f>
        <v>NE</v>
      </c>
      <c r="D832" t="str">
        <f>LEFT(INDEX(Tabela_glavno[Dovoljen prevzem],MATCH(Tabela_kontrola_FAW_aktivne[[#This Row],[Klasifikacija]],Tabela_glavno[Klasifikacija],0)),2)</f>
        <v>NE</v>
      </c>
      <c r="E832" t="str">
        <f>INDEX(Tabela_glavno[Odstranjevanje],MATCH(Tabela_kontrola_FAW_aktivne[[#This Row],[Klasifikacija]],Tabela_glavno[Klasifikacija],0))</f>
        <v/>
      </c>
      <c r="F832" s="1" t="str">
        <f>_xlfn.TEXTJOIN(" - ",TRUE,INDEX(Tabela_glavno[Mešanica 19 02 04*],MATCH(Tabela_kontrola_FAW_aktivne[[#This Row],[Klasifikacija]],Tabela_glavno[Klasifikacija],0)),INDEX(Tabela_glavno[Izvoz 19 02 04*],MATCH(Tabela_kontrola_FAW_aktivne[[#This Row],[Klasifikacija]],Tabela_glavno[Klasifikacija],0)))</f>
        <v>NE</v>
      </c>
      <c r="G832" s="1" t="str">
        <f>INDEX(Tabela_glavno[Mešanica 19 02 08*],MATCH(Tabela_kontrola_FAW_aktivne[[#This Row],[Klasifikacija]],Tabela_glavno[Klasifikacija],0))</f>
        <v>NE</v>
      </c>
      <c r="H832" s="1" t="str">
        <f>IFERROR(INDEX(Tabela_FAW_aktivne[Klasifikacija],MATCH(Tabela_kontrola_FAW_aktivne[[#This Row],[Klasifikacija]],Tabela_FAW_aktivne[Klasifikacija],0)),"NE")</f>
        <v>NE</v>
      </c>
    </row>
    <row r="833" spans="1:8" hidden="1" x14ac:dyDescent="0.25">
      <c r="A833" t="s">
        <v>1490</v>
      </c>
      <c r="B833" t="str">
        <f>INDEX(Tabela_seznam_klasifikacij[Naziv odpadka],MATCH(Tabela_kontrola_FAW_aktivne[[#This Row],[Klasifikacija]],Tabela_seznam_klasifikacij[Klasifikacijska številka],0))</f>
        <v>Drugi odpadki, ki niso biorazgradljivi</v>
      </c>
      <c r="C833">
        <f>IFERROR(INDEX(Tabela_FAW[NAZIV2],MATCH(Tabela_kontrola_FAW_aktivne[[#This Row],[Klasifikacija]],Tabela_FAW[Klasifikacija],0)),"NE")</f>
        <v>0</v>
      </c>
      <c r="D833" t="str">
        <f>LEFT(INDEX(Tabela_glavno[Dovoljen prevzem],MATCH(Tabela_kontrola_FAW_aktivne[[#This Row],[Klasifikacija]],Tabela_glavno[Klasifikacija],0)),2)</f>
        <v>DA</v>
      </c>
      <c r="E833" t="str">
        <f>INDEX(Tabela_glavno[Odstranjevanje],MATCH(Tabela_kontrola_FAW_aktivne[[#This Row],[Klasifikacija]],Tabela_glavno[Klasifikacija],0))</f>
        <v/>
      </c>
      <c r="F833" s="1" t="str">
        <f>_xlfn.TEXTJOIN(" - ",TRUE,INDEX(Tabela_glavno[Mešanica 19 02 04*],MATCH(Tabela_kontrola_FAW_aktivne[[#This Row],[Klasifikacija]],Tabela_glavno[Klasifikacija],0)),INDEX(Tabela_glavno[Izvoz 19 02 04*],MATCH(Tabela_kontrola_FAW_aktivne[[#This Row],[Klasifikacija]],Tabela_glavno[Klasifikacija],0)))</f>
        <v>NE</v>
      </c>
      <c r="G833" s="1" t="str">
        <f>INDEX(Tabela_glavno[Mešanica 19 02 08*],MATCH(Tabela_kontrola_FAW_aktivne[[#This Row],[Klasifikacija]],Tabela_glavno[Klasifikacija],0))</f>
        <v>NE</v>
      </c>
      <c r="H833" s="1" t="str">
        <f>IFERROR(INDEX(Tabela_FAW_aktivne[Klasifikacija],MATCH(Tabela_kontrola_FAW_aktivne[[#This Row],[Klasifikacija]],Tabela_FAW_aktivne[Klasifikacija],0)),"NE")</f>
        <v>NE</v>
      </c>
    </row>
    <row r="834" spans="1:8" hidden="1" x14ac:dyDescent="0.25">
      <c r="A834" t="s">
        <v>1491</v>
      </c>
      <c r="B834" t="str">
        <f>INDEX(Tabela_seznam_klasifikacij[Naziv odpadka],MATCH(Tabela_kontrola_FAW_aktivne[[#This Row],[Klasifikacija]],Tabela_seznam_klasifikacij[Klasifikacijska številka],0))</f>
        <v>Mešani komunalni odpadki</v>
      </c>
      <c r="C834" t="str">
        <f>IFERROR(INDEX(Tabela_FAW[NAZIV2],MATCH(Tabela_kontrola_FAW_aktivne[[#This Row],[Klasifikacija]],Tabela_FAW[Klasifikacija],0)),"NE")</f>
        <v>NE</v>
      </c>
      <c r="D834" t="str">
        <f>LEFT(INDEX(Tabela_glavno[Dovoljen prevzem],MATCH(Tabela_kontrola_FAW_aktivne[[#This Row],[Klasifikacija]],Tabela_glavno[Klasifikacija],0)),2)</f>
        <v>NE</v>
      </c>
      <c r="E834" t="str">
        <f>INDEX(Tabela_glavno[Odstranjevanje],MATCH(Tabela_kontrola_FAW_aktivne[[#This Row],[Klasifikacija]],Tabela_glavno[Klasifikacija],0))</f>
        <v/>
      </c>
      <c r="F834" s="1" t="str">
        <f>_xlfn.TEXTJOIN(" - ",TRUE,INDEX(Tabela_glavno[Mešanica 19 02 04*],MATCH(Tabela_kontrola_FAW_aktivne[[#This Row],[Klasifikacija]],Tabela_glavno[Klasifikacija],0)),INDEX(Tabela_glavno[Izvoz 19 02 04*],MATCH(Tabela_kontrola_FAW_aktivne[[#This Row],[Klasifikacija]],Tabela_glavno[Klasifikacija],0)))</f>
        <v>NE</v>
      </c>
      <c r="G834" s="1" t="str">
        <f>INDEX(Tabela_glavno[Mešanica 19 02 08*],MATCH(Tabela_kontrola_FAW_aktivne[[#This Row],[Klasifikacija]],Tabela_glavno[Klasifikacija],0))</f>
        <v>NE</v>
      </c>
      <c r="H834" s="1" t="str">
        <f>IFERROR(INDEX(Tabela_FAW_aktivne[Klasifikacija],MATCH(Tabela_kontrola_FAW_aktivne[[#This Row],[Klasifikacija]],Tabela_FAW_aktivne[Klasifikacija],0)),"NE")</f>
        <v>NE</v>
      </c>
    </row>
    <row r="835" spans="1:8" hidden="1" x14ac:dyDescent="0.25">
      <c r="A835" t="s">
        <v>1492</v>
      </c>
      <c r="B835" t="str">
        <f>INDEX(Tabela_seznam_klasifikacij[Naziv odpadka],MATCH(Tabela_kontrola_FAW_aktivne[[#This Row],[Klasifikacija]],Tabela_seznam_klasifikacij[Klasifikacijska številka],0))</f>
        <v>Odpadki z živilskih trgov</v>
      </c>
      <c r="C835" t="str">
        <f>IFERROR(INDEX(Tabela_FAW[NAZIV2],MATCH(Tabela_kontrola_FAW_aktivne[[#This Row],[Klasifikacija]],Tabela_FAW[Klasifikacija],0)),"NE")</f>
        <v>NE</v>
      </c>
      <c r="D835" t="str">
        <f>LEFT(INDEX(Tabela_glavno[Dovoljen prevzem],MATCH(Tabela_kontrola_FAW_aktivne[[#This Row],[Klasifikacija]],Tabela_glavno[Klasifikacija],0)),2)</f>
        <v>NE</v>
      </c>
      <c r="E835" t="str">
        <f>INDEX(Tabela_glavno[Odstranjevanje],MATCH(Tabela_kontrola_FAW_aktivne[[#This Row],[Klasifikacija]],Tabela_glavno[Klasifikacija],0))</f>
        <v/>
      </c>
      <c r="F835" s="1" t="str">
        <f>_xlfn.TEXTJOIN(" - ",TRUE,INDEX(Tabela_glavno[Mešanica 19 02 04*],MATCH(Tabela_kontrola_FAW_aktivne[[#This Row],[Klasifikacija]],Tabela_glavno[Klasifikacija],0)),INDEX(Tabela_glavno[Izvoz 19 02 04*],MATCH(Tabela_kontrola_FAW_aktivne[[#This Row],[Klasifikacija]],Tabela_glavno[Klasifikacija],0)))</f>
        <v>NE</v>
      </c>
      <c r="G835" s="1" t="str">
        <f>INDEX(Tabela_glavno[Mešanica 19 02 08*],MATCH(Tabela_kontrola_FAW_aktivne[[#This Row],[Klasifikacija]],Tabela_glavno[Klasifikacija],0))</f>
        <v>NE</v>
      </c>
      <c r="H835" s="1" t="str">
        <f>IFERROR(INDEX(Tabela_FAW_aktivne[Klasifikacija],MATCH(Tabela_kontrola_FAW_aktivne[[#This Row],[Klasifikacija]],Tabela_FAW_aktivne[Klasifikacija],0)),"NE")</f>
        <v>NE</v>
      </c>
    </row>
    <row r="836" spans="1:8" hidden="1" x14ac:dyDescent="0.25">
      <c r="A836" t="s">
        <v>1493</v>
      </c>
      <c r="B836" t="str">
        <f>INDEX(Tabela_seznam_klasifikacij[Naziv odpadka],MATCH(Tabela_kontrola_FAW_aktivne[[#This Row],[Klasifikacija]],Tabela_seznam_klasifikacij[Klasifikacijska številka],0))</f>
        <v>Odpadki iz čiščenja cest</v>
      </c>
      <c r="C836" t="str">
        <f>IFERROR(INDEX(Tabela_FAW[NAZIV2],MATCH(Tabela_kontrola_FAW_aktivne[[#This Row],[Klasifikacija]],Tabela_FAW[Klasifikacija],0)),"NE")</f>
        <v>NE</v>
      </c>
      <c r="D836" t="str">
        <f>LEFT(INDEX(Tabela_glavno[Dovoljen prevzem],MATCH(Tabela_kontrola_FAW_aktivne[[#This Row],[Klasifikacija]],Tabela_glavno[Klasifikacija],0)),2)</f>
        <v>NE</v>
      </c>
      <c r="E836" t="str">
        <f>INDEX(Tabela_glavno[Odstranjevanje],MATCH(Tabela_kontrola_FAW_aktivne[[#This Row],[Klasifikacija]],Tabela_glavno[Klasifikacija],0))</f>
        <v/>
      </c>
      <c r="F836" s="1" t="str">
        <f>_xlfn.TEXTJOIN(" - ",TRUE,INDEX(Tabela_glavno[Mešanica 19 02 04*],MATCH(Tabela_kontrola_FAW_aktivne[[#This Row],[Klasifikacija]],Tabela_glavno[Klasifikacija],0)),INDEX(Tabela_glavno[Izvoz 19 02 04*],MATCH(Tabela_kontrola_FAW_aktivne[[#This Row],[Klasifikacija]],Tabela_glavno[Klasifikacija],0)))</f>
        <v>NE</v>
      </c>
      <c r="G836" s="1" t="str">
        <f>INDEX(Tabela_glavno[Mešanica 19 02 08*],MATCH(Tabela_kontrola_FAW_aktivne[[#This Row],[Klasifikacija]],Tabela_glavno[Klasifikacija],0))</f>
        <v>NE</v>
      </c>
      <c r="H836" s="1" t="str">
        <f>IFERROR(INDEX(Tabela_FAW_aktivne[Klasifikacija],MATCH(Tabela_kontrola_FAW_aktivne[[#This Row],[Klasifikacija]],Tabela_FAW_aktivne[Klasifikacija],0)),"NE")</f>
        <v>NE</v>
      </c>
    </row>
    <row r="837" spans="1:8" hidden="1" x14ac:dyDescent="0.25">
      <c r="A837" t="s">
        <v>1494</v>
      </c>
      <c r="B837" t="str">
        <f>INDEX(Tabela_seznam_klasifikacij[Naziv odpadka],MATCH(Tabela_kontrola_FAW_aktivne[[#This Row],[Klasifikacija]],Tabela_seznam_klasifikacij[Klasifikacijska številka],0))</f>
        <v>Greznični mulj</v>
      </c>
      <c r="C837" t="str">
        <f>IFERROR(INDEX(Tabela_FAW[NAZIV2],MATCH(Tabela_kontrola_FAW_aktivne[[#This Row],[Klasifikacija]],Tabela_FAW[Klasifikacija],0)),"NE")</f>
        <v>NE</v>
      </c>
      <c r="D837" t="str">
        <f>LEFT(INDEX(Tabela_glavno[Dovoljen prevzem],MATCH(Tabela_kontrola_FAW_aktivne[[#This Row],[Klasifikacija]],Tabela_glavno[Klasifikacija],0)),2)</f>
        <v>NE</v>
      </c>
      <c r="E837" t="str">
        <f>INDEX(Tabela_glavno[Odstranjevanje],MATCH(Tabela_kontrola_FAW_aktivne[[#This Row],[Klasifikacija]],Tabela_glavno[Klasifikacija],0))</f>
        <v/>
      </c>
      <c r="F837" s="1" t="str">
        <f>_xlfn.TEXTJOIN(" - ",TRUE,INDEX(Tabela_glavno[Mešanica 19 02 04*],MATCH(Tabela_kontrola_FAW_aktivne[[#This Row],[Klasifikacija]],Tabela_glavno[Klasifikacija],0)),INDEX(Tabela_glavno[Izvoz 19 02 04*],MATCH(Tabela_kontrola_FAW_aktivne[[#This Row],[Klasifikacija]],Tabela_glavno[Klasifikacija],0)))</f>
        <v>NE</v>
      </c>
      <c r="G837" s="1" t="str">
        <f>INDEX(Tabela_glavno[Mešanica 19 02 08*],MATCH(Tabela_kontrola_FAW_aktivne[[#This Row],[Klasifikacija]],Tabela_glavno[Klasifikacija],0))</f>
        <v>NE</v>
      </c>
      <c r="H837" s="1" t="str">
        <f>IFERROR(INDEX(Tabela_FAW_aktivne[Klasifikacija],MATCH(Tabela_kontrola_FAW_aktivne[[#This Row],[Klasifikacija]],Tabela_FAW_aktivne[Klasifikacija],0)),"NE")</f>
        <v>NE</v>
      </c>
    </row>
    <row r="838" spans="1:8" hidden="1" x14ac:dyDescent="0.25">
      <c r="A838" t="s">
        <v>1495</v>
      </c>
      <c r="B838" t="str">
        <f>INDEX(Tabela_seznam_klasifikacij[Naziv odpadka],MATCH(Tabela_kontrola_FAW_aktivne[[#This Row],[Klasifikacija]],Tabela_seznam_klasifikacij[Klasifikacijska številka],0))</f>
        <v>Odpadki iz čiščenja komunalne odpadne vode</v>
      </c>
      <c r="C838" t="str">
        <f>IFERROR(INDEX(Tabela_FAW[NAZIV2],MATCH(Tabela_kontrola_FAW_aktivne[[#This Row],[Klasifikacija]],Tabela_FAW[Klasifikacija],0)),"NE")</f>
        <v>NE</v>
      </c>
      <c r="D838" t="str">
        <f>LEFT(INDEX(Tabela_glavno[Dovoljen prevzem],MATCH(Tabela_kontrola_FAW_aktivne[[#This Row],[Klasifikacija]],Tabela_glavno[Klasifikacija],0)),2)</f>
        <v>NE</v>
      </c>
      <c r="E838" t="str">
        <f>INDEX(Tabela_glavno[Odstranjevanje],MATCH(Tabela_kontrola_FAW_aktivne[[#This Row],[Klasifikacija]],Tabela_glavno[Klasifikacija],0))</f>
        <v/>
      </c>
      <c r="F838" s="1" t="str">
        <f>_xlfn.TEXTJOIN(" - ",TRUE,INDEX(Tabela_glavno[Mešanica 19 02 04*],MATCH(Tabela_kontrola_FAW_aktivne[[#This Row],[Klasifikacija]],Tabela_glavno[Klasifikacija],0)),INDEX(Tabela_glavno[Izvoz 19 02 04*],MATCH(Tabela_kontrola_FAW_aktivne[[#This Row],[Klasifikacija]],Tabela_glavno[Klasifikacija],0)))</f>
        <v>NE</v>
      </c>
      <c r="G838" s="1" t="str">
        <f>INDEX(Tabela_glavno[Mešanica 19 02 08*],MATCH(Tabela_kontrola_FAW_aktivne[[#This Row],[Klasifikacija]],Tabela_glavno[Klasifikacija],0))</f>
        <v>NE</v>
      </c>
      <c r="H838" s="1" t="str">
        <f>IFERROR(INDEX(Tabela_FAW_aktivne[Klasifikacija],MATCH(Tabela_kontrola_FAW_aktivne[[#This Row],[Klasifikacija]],Tabela_FAW_aktivne[Klasifikacija],0)),"NE")</f>
        <v>NE</v>
      </c>
    </row>
    <row r="839" spans="1:8" hidden="1" x14ac:dyDescent="0.25">
      <c r="A839" t="s">
        <v>1496</v>
      </c>
      <c r="B839" t="str">
        <f>INDEX(Tabela_seznam_klasifikacij[Naziv odpadka],MATCH(Tabela_kontrola_FAW_aktivne[[#This Row],[Klasifikacija]],Tabela_seznam_klasifikacij[Klasifikacijska številka],0))</f>
        <v>Kosovni odpadki</v>
      </c>
      <c r="C839" t="str">
        <f>IFERROR(INDEX(Tabela_FAW[NAZIV2],MATCH(Tabela_kontrola_FAW_aktivne[[#This Row],[Klasifikacija]],Tabela_FAW[Klasifikacija],0)),"NE")</f>
        <v>NE</v>
      </c>
      <c r="D839" t="str">
        <f>LEFT(INDEX(Tabela_glavno[Dovoljen prevzem],MATCH(Tabela_kontrola_FAW_aktivne[[#This Row],[Klasifikacija]],Tabela_glavno[Klasifikacija],0)),2)</f>
        <v>NE</v>
      </c>
      <c r="E839" t="str">
        <f>INDEX(Tabela_glavno[Odstranjevanje],MATCH(Tabela_kontrola_FAW_aktivne[[#This Row],[Klasifikacija]],Tabela_glavno[Klasifikacija],0))</f>
        <v/>
      </c>
      <c r="F839" s="1" t="str">
        <f>_xlfn.TEXTJOIN(" - ",TRUE,INDEX(Tabela_glavno[Mešanica 19 02 04*],MATCH(Tabela_kontrola_FAW_aktivne[[#This Row],[Klasifikacija]],Tabela_glavno[Klasifikacija],0)),INDEX(Tabela_glavno[Izvoz 19 02 04*],MATCH(Tabela_kontrola_FAW_aktivne[[#This Row],[Klasifikacija]],Tabela_glavno[Klasifikacija],0)))</f>
        <v>NE</v>
      </c>
      <c r="G839" s="1" t="str">
        <f>INDEX(Tabela_glavno[Mešanica 19 02 08*],MATCH(Tabela_kontrola_FAW_aktivne[[#This Row],[Klasifikacija]],Tabela_glavno[Klasifikacija],0))</f>
        <v>NE</v>
      </c>
      <c r="H839" s="1" t="str">
        <f>IFERROR(INDEX(Tabela_FAW_aktivne[Klasifikacija],MATCH(Tabela_kontrola_FAW_aktivne[[#This Row],[Klasifikacija]],Tabela_FAW_aktivne[Klasifikacija],0)),"NE")</f>
        <v>NE</v>
      </c>
    </row>
    <row r="840" spans="1:8" hidden="1" x14ac:dyDescent="0.25">
      <c r="A840" t="s">
        <v>1497</v>
      </c>
      <c r="B840" t="str">
        <f>INDEX(Tabela_seznam_klasifikacij[Naziv odpadka],MATCH(Tabela_kontrola_FAW_aktivne[[#This Row],[Klasifikacija]],Tabela_seznam_klasifikacij[Klasifikacijska številka],0))</f>
        <v>Drugi tovrstni komunalni odpadki</v>
      </c>
      <c r="C840" t="str">
        <f>IFERROR(INDEX(Tabela_FAW[NAZIV2],MATCH(Tabela_kontrola_FAW_aktivne[[#This Row],[Klasifikacija]],Tabela_FAW[Klasifikacija],0)),"NE")</f>
        <v>NE</v>
      </c>
      <c r="D840" t="str">
        <f>LEFT(INDEX(Tabela_glavno[Dovoljen prevzem],MATCH(Tabela_kontrola_FAW_aktivne[[#This Row],[Klasifikacija]],Tabela_glavno[Klasifikacija],0)),2)</f>
        <v>NE</v>
      </c>
      <c r="E840" t="str">
        <f>INDEX(Tabela_glavno[Odstranjevanje],MATCH(Tabela_kontrola_FAW_aktivne[[#This Row],[Klasifikacija]],Tabela_glavno[Klasifikacija],0))</f>
        <v/>
      </c>
      <c r="F840" s="1" t="str">
        <f>_xlfn.TEXTJOIN(" - ",TRUE,INDEX(Tabela_glavno[Mešanica 19 02 04*],MATCH(Tabela_kontrola_FAW_aktivne[[#This Row],[Klasifikacija]],Tabela_glavno[Klasifikacija],0)),INDEX(Tabela_glavno[Izvoz 19 02 04*],MATCH(Tabela_kontrola_FAW_aktivne[[#This Row],[Klasifikacija]],Tabela_glavno[Klasifikacija],0)))</f>
        <v>NE</v>
      </c>
      <c r="G840" s="1" t="str">
        <f>INDEX(Tabela_glavno[Mešanica 19 02 08*],MATCH(Tabela_kontrola_FAW_aktivne[[#This Row],[Klasifikacija]],Tabela_glavno[Klasifikacija],0))</f>
        <v>NE</v>
      </c>
      <c r="H840" s="1" t="str">
        <f>IFERROR(INDEX(Tabela_FAW_aktivne[Klasifikacija],MATCH(Tabela_kontrola_FAW_aktivne[[#This Row],[Klasifikacija]],Tabela_FAW_aktivne[Klasifikacija],0)),"NE")</f>
        <v>NE</v>
      </c>
    </row>
  </sheetData>
  <sheetProtection autoFilter="0"/>
  <pageMargins left="0.23622047244094491" right="0.23622047244094491" top="0.19685039370078741" bottom="0.19685039370078741" header="0" footer="0.11811023622047245"/>
  <pageSetup paperSize="9" scale="71" fitToHeight="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27DA-12C8-4154-8857-D624056D0711}">
  <sheetPr>
    <pageSetUpPr fitToPage="1"/>
  </sheetPr>
  <dimension ref="A1:I840"/>
  <sheetViews>
    <sheetView workbookViewId="0">
      <pane ySplit="1" topLeftCell="A31" activePane="bottomLeft" state="frozen"/>
      <selection activeCell="C30" sqref="C30"/>
      <selection pane="bottomLeft" activeCell="C593" sqref="C593"/>
    </sheetView>
  </sheetViews>
  <sheetFormatPr defaultRowHeight="15" x14ac:dyDescent="0.25"/>
  <cols>
    <col min="1" max="1" width="11.42578125" customWidth="1"/>
    <col min="2" max="2" width="40.140625" customWidth="1"/>
    <col min="3" max="3" width="41.5703125" customWidth="1"/>
    <col min="4" max="4" width="27.42578125" customWidth="1"/>
    <col min="5" max="5" width="36.5703125" customWidth="1"/>
    <col min="6" max="6" width="12" customWidth="1"/>
    <col min="7" max="7" width="13.28515625" customWidth="1"/>
    <col min="8" max="8" width="16.42578125" customWidth="1"/>
  </cols>
  <sheetData>
    <row r="1" spans="1:9" ht="30.75" customHeight="1" x14ac:dyDescent="0.25">
      <c r="A1" s="5" t="s">
        <v>1</v>
      </c>
      <c r="B1" s="5" t="s">
        <v>528</v>
      </c>
      <c r="C1" s="5" t="s">
        <v>2427</v>
      </c>
      <c r="D1" s="5" t="s">
        <v>2368</v>
      </c>
      <c r="E1" s="5" t="s">
        <v>2416</v>
      </c>
      <c r="F1" s="5" t="s">
        <v>2446</v>
      </c>
      <c r="G1" s="5" t="s">
        <v>2440</v>
      </c>
      <c r="H1" s="5" t="s">
        <v>2444</v>
      </c>
      <c r="I1" s="5" t="s">
        <v>2445</v>
      </c>
    </row>
    <row r="2" spans="1:9" hidden="1" x14ac:dyDescent="0.25">
      <c r="A2" t="s">
        <v>196</v>
      </c>
      <c r="B2" t="str">
        <f>INDEX(Tabela_seznam_klasifikacij[Naziv odpadka],MATCH(Tabela_kontrola_FAW[[#This Row],[Klasifikacija]],Tabela_seznam_klasifikacij[Klasifikacijska številka],0))</f>
        <v>Odpadki iz pridobivanja kovinskih mineralnih surovin</v>
      </c>
      <c r="C2" t="str">
        <f>IFERROR(INDEX(Tabela_FAW[NAZIV2],MATCH(Tabela_kontrola_FAW[[#This Row],[Klasifikacija]],Tabela_FAW[Klasifikacija],0)),"NE")</f>
        <v>NE</v>
      </c>
      <c r="D2" t="str">
        <f>INDEX(Tabela_glavno[Dovoljen prevzem],MATCH(Tabela_kontrola_FAW[[#This Row],[Klasifikacija]],Tabela_glavno[Klasifikacija],0))</f>
        <v>DA - NI ODSTRANJEVANJA</v>
      </c>
      <c r="E2" t="str">
        <f>INDEX(Tabela_glavno[Odstranjevanje],MATCH(Tabela_kontrola_FAW[[#This Row],[Klasifikacija]],Tabela_glavno[Klasifikacija],0))</f>
        <v/>
      </c>
      <c r="F2" t="str">
        <f>IF(Tabela_kontrola_FAW[[#This Row],[Eko-03-03]]=0,"NE","DA")</f>
        <v>NE</v>
      </c>
      <c r="G2" s="1">
        <f>COUNTIF(Tabela_mesanica_190204[Klasifikacija],Tabela_kontrola_FAW[[#This Row],[Klasifikacija]])+COUNTIF(Tabela_mesanica_190208[Klasifikacija],Tabela_kontrola_FAW[[#This Row],[Klasifikacija]])+COUNTIF(Tabela_EKO_03_03_baterije[Klasifikacija],Tabela_kontrola_FAW[[#This Row],[Klasifikacija]])</f>
        <v>0</v>
      </c>
      <c r="H2" s="1">
        <f>COUNTIF(Tabela_staro_190204[Klasifikacija],Tabela_kontrola_FAW[[#This Row],[Klasifikacija]])+COUNTIF(Tabela_staro_140603[Klasifikacija],Tabela_kontrola_FAW[[#This Row],[Klasifikacija]])</f>
        <v>0</v>
      </c>
      <c r="I2" s="1" t="str">
        <f>IFERROR(INDEX(Tabela_FAW[Klasifikacija],MATCH(Tabela_kontrola_FAW[[#This Row],[Klasifikacija]],Tabela_FAW[Klasifikacija],0)),"NE")</f>
        <v>NE</v>
      </c>
    </row>
    <row r="3" spans="1:9" hidden="1" x14ac:dyDescent="0.25">
      <c r="A3" t="s">
        <v>198</v>
      </c>
      <c r="B3" t="str">
        <f>INDEX(Tabela_seznam_klasifikacij[Naziv odpadka],MATCH(Tabela_kontrola_FAW[[#This Row],[Klasifikacija]],Tabela_seznam_klasifikacij[Klasifikacijska številka],0))</f>
        <v>Odpadki iz pridobivanja nekovinskih mineralnih surovin</v>
      </c>
      <c r="C3" t="str">
        <f>IFERROR(INDEX(Tabela_FAW[NAZIV2],MATCH(Tabela_kontrola_FAW[[#This Row],[Klasifikacija]],Tabela_FAW[Klasifikacija],0)),"NE")</f>
        <v>NE</v>
      </c>
      <c r="D3" t="str">
        <f>INDEX(Tabela_glavno[Dovoljen prevzem],MATCH(Tabela_kontrola_FAW[[#This Row],[Klasifikacija]],Tabela_glavno[Klasifikacija],0))</f>
        <v>DA - NI ODSTRANJEVANJA</v>
      </c>
      <c r="E3" t="str">
        <f>INDEX(Tabela_glavno[Odstranjevanje],MATCH(Tabela_kontrola_FAW[[#This Row],[Klasifikacija]],Tabela_glavno[Klasifikacija],0))</f>
        <v/>
      </c>
      <c r="F3" t="str">
        <f>IF(Tabela_kontrola_FAW[[#This Row],[Eko-03-03]]=0,"NE","DA")</f>
        <v>NE</v>
      </c>
      <c r="G3" s="1">
        <f>COUNTIF(Tabela_mesanica_190204[Klasifikacija],Tabela_kontrola_FAW[[#This Row],[Klasifikacija]])+COUNTIF(Tabela_mesanica_190208[Klasifikacija],Tabela_kontrola_FAW[[#This Row],[Klasifikacija]])+COUNTIF(Tabela_EKO_03_03_baterije[Klasifikacija],Tabela_kontrola_FAW[[#This Row],[Klasifikacija]])</f>
        <v>0</v>
      </c>
      <c r="H3" s="1">
        <f>COUNTIF(Tabela_staro_190204[Klasifikacija],Tabela_kontrola_FAW[[#This Row],[Klasifikacija]])+COUNTIF(Tabela_staro_140603[Klasifikacija],Tabela_kontrola_FAW[[#This Row],[Klasifikacija]])</f>
        <v>0</v>
      </c>
      <c r="I3" s="1" t="str">
        <f>IFERROR(INDEX(Tabela_FAW[Klasifikacija],MATCH(Tabela_kontrola_FAW[[#This Row],[Klasifikacija]],Tabela_FAW[Klasifikacija],0)),"NE")</f>
        <v>NE</v>
      </c>
    </row>
    <row r="4" spans="1:9" hidden="1" x14ac:dyDescent="0.25">
      <c r="A4" t="s">
        <v>200</v>
      </c>
      <c r="B4" t="str">
        <f>INDEX(Tabela_seznam_klasifikacij[Naziv odpadka],MATCH(Tabela_kontrola_FAW[[#This Row],[Klasifikacija]],Tabela_seznam_klasifikacij[Klasifikacijska številka],0))</f>
        <v>Kisla jalovina iz predelave sulfidne rude</v>
      </c>
      <c r="C4" t="str">
        <f>IFERROR(INDEX(Tabela_FAW[NAZIV2],MATCH(Tabela_kontrola_FAW[[#This Row],[Klasifikacija]],Tabela_FAW[Klasifikacija],0)),"NE")</f>
        <v>NE</v>
      </c>
      <c r="D4" t="str">
        <f>INDEX(Tabela_glavno[Dovoljen prevzem],MATCH(Tabela_kontrola_FAW[[#This Row],[Klasifikacija]],Tabela_glavno[Klasifikacija],0))</f>
        <v>DA - NI ODSTRANJEVANJA</v>
      </c>
      <c r="E4" t="str">
        <f>INDEX(Tabela_glavno[Odstranjevanje],MATCH(Tabela_kontrola_FAW[[#This Row],[Klasifikacija]],Tabela_glavno[Klasifikacija],0))</f>
        <v/>
      </c>
      <c r="F4" t="str">
        <f>IF(Tabela_kontrola_FAW[[#This Row],[Eko-03-03]]=0,"NE","DA")</f>
        <v>NE</v>
      </c>
      <c r="G4" s="1">
        <f>COUNTIF(Tabela_mesanica_190204[Klasifikacija],Tabela_kontrola_FAW[[#This Row],[Klasifikacija]])+COUNTIF(Tabela_mesanica_190208[Klasifikacija],Tabela_kontrola_FAW[[#This Row],[Klasifikacija]])+COUNTIF(Tabela_EKO_03_03_baterije[Klasifikacija],Tabela_kontrola_FAW[[#This Row],[Klasifikacija]])</f>
        <v>0</v>
      </c>
      <c r="H4" s="1">
        <f>COUNTIF(Tabela_staro_190204[Klasifikacija],Tabela_kontrola_FAW[[#This Row],[Klasifikacija]])+COUNTIF(Tabela_staro_140603[Klasifikacija],Tabela_kontrola_FAW[[#This Row],[Klasifikacija]])</f>
        <v>0</v>
      </c>
      <c r="I4" s="1" t="str">
        <f>IFERROR(INDEX(Tabela_FAW[Klasifikacija],MATCH(Tabela_kontrola_FAW[[#This Row],[Klasifikacija]],Tabela_FAW[Klasifikacija],0)),"NE")</f>
        <v>NE</v>
      </c>
    </row>
    <row r="5" spans="1:9" hidden="1" x14ac:dyDescent="0.25">
      <c r="A5" t="s">
        <v>201</v>
      </c>
      <c r="B5" t="str">
        <f>INDEX(Tabela_seznam_klasifikacij[Naziv odpadka],MATCH(Tabela_kontrola_FAW[[#This Row],[Klasifikacija]],Tabela_seznam_klasifikacij[Klasifikacijska številka],0))</f>
        <v>Druga jalovina, ki vsebuje nevarne snovi</v>
      </c>
      <c r="C5" t="str">
        <f>IFERROR(INDEX(Tabela_FAW[NAZIV2],MATCH(Tabela_kontrola_FAW[[#This Row],[Klasifikacija]],Tabela_FAW[Klasifikacija],0)),"NE")</f>
        <v>NE</v>
      </c>
      <c r="D5" t="str">
        <f>INDEX(Tabela_glavno[Dovoljen prevzem],MATCH(Tabela_kontrola_FAW[[#This Row],[Klasifikacija]],Tabela_glavno[Klasifikacija],0))</f>
        <v>DA - NI ODSTRANJEVANJA</v>
      </c>
      <c r="E5" t="str">
        <f>INDEX(Tabela_glavno[Odstranjevanje],MATCH(Tabela_kontrola_FAW[[#This Row],[Klasifikacija]],Tabela_glavno[Klasifikacija],0))</f>
        <v/>
      </c>
      <c r="F5" t="str">
        <f>IF(Tabela_kontrola_FAW[[#This Row],[Eko-03-03]]=0,"NE","DA")</f>
        <v>NE</v>
      </c>
      <c r="G5" s="1">
        <f>COUNTIF(Tabela_mesanica_190204[Klasifikacija],Tabela_kontrola_FAW[[#This Row],[Klasifikacija]])+COUNTIF(Tabela_mesanica_190208[Klasifikacija],Tabela_kontrola_FAW[[#This Row],[Klasifikacija]])+COUNTIF(Tabela_EKO_03_03_baterije[Klasifikacija],Tabela_kontrola_FAW[[#This Row],[Klasifikacija]])</f>
        <v>0</v>
      </c>
      <c r="H5" s="1">
        <f>COUNTIF(Tabela_staro_190204[Klasifikacija],Tabela_kontrola_FAW[[#This Row],[Klasifikacija]])+COUNTIF(Tabela_staro_140603[Klasifikacija],Tabela_kontrola_FAW[[#This Row],[Klasifikacija]])</f>
        <v>0</v>
      </c>
      <c r="I5" s="1" t="str">
        <f>IFERROR(INDEX(Tabela_FAW[Klasifikacija],MATCH(Tabela_kontrola_FAW[[#This Row],[Klasifikacija]],Tabela_FAW[Klasifikacija],0)),"NE")</f>
        <v>NE</v>
      </c>
    </row>
    <row r="6" spans="1:9" hidden="1" x14ac:dyDescent="0.25">
      <c r="A6" t="s">
        <v>202</v>
      </c>
      <c r="B6" t="str">
        <f>INDEX(Tabela_seznam_klasifikacij[Naziv odpadka],MATCH(Tabela_kontrola_FAW[[#This Row],[Klasifikacija]],Tabela_seznam_klasifikacij[Klasifikacijska številka],0))</f>
        <v>Jalovina, ki ni navedena pod 01 03 04 in 01 03 05</v>
      </c>
      <c r="C6" t="str">
        <f>IFERROR(INDEX(Tabela_FAW[NAZIV2],MATCH(Tabela_kontrola_FAW[[#This Row],[Klasifikacija]],Tabela_FAW[Klasifikacija],0)),"NE")</f>
        <v>NE</v>
      </c>
      <c r="D6" t="str">
        <f>INDEX(Tabela_glavno[Dovoljen prevzem],MATCH(Tabela_kontrola_FAW[[#This Row],[Klasifikacija]],Tabela_glavno[Klasifikacija],0))</f>
        <v>DA - NI ODSTRANJEVANJA</v>
      </c>
      <c r="E6" t="str">
        <f>INDEX(Tabela_glavno[Odstranjevanje],MATCH(Tabela_kontrola_FAW[[#This Row],[Klasifikacija]],Tabela_glavno[Klasifikacija],0))</f>
        <v/>
      </c>
      <c r="F6" t="str">
        <f>IF(Tabela_kontrola_FAW[[#This Row],[Eko-03-03]]=0,"NE","DA")</f>
        <v>NE</v>
      </c>
      <c r="G6" s="1">
        <f>COUNTIF(Tabela_mesanica_190204[Klasifikacija],Tabela_kontrola_FAW[[#This Row],[Klasifikacija]])+COUNTIF(Tabela_mesanica_190208[Klasifikacija],Tabela_kontrola_FAW[[#This Row],[Klasifikacija]])+COUNTIF(Tabela_EKO_03_03_baterije[Klasifikacija],Tabela_kontrola_FAW[[#This Row],[Klasifikacija]])</f>
        <v>0</v>
      </c>
      <c r="H6" s="1">
        <f>COUNTIF(Tabela_staro_190204[Klasifikacija],Tabela_kontrola_FAW[[#This Row],[Klasifikacija]])+COUNTIF(Tabela_staro_140603[Klasifikacija],Tabela_kontrola_FAW[[#This Row],[Klasifikacija]])</f>
        <v>0</v>
      </c>
      <c r="I6" s="1" t="str">
        <f>IFERROR(INDEX(Tabela_FAW[Klasifikacija],MATCH(Tabela_kontrola_FAW[[#This Row],[Klasifikacija]],Tabela_FAW[Klasifikacija],0)),"NE")</f>
        <v>NE</v>
      </c>
    </row>
    <row r="7" spans="1:9" hidden="1" x14ac:dyDescent="0.25">
      <c r="A7" t="s">
        <v>205</v>
      </c>
      <c r="B7" t="str">
        <f>INDEX(Tabela_seznam_klasifikacij[Naziv odpadka],MATCH(Tabela_kontrola_FAW[[#This Row],[Klasifikacija]],Tabela_seznam_klasifikacij[Klasifikacijska številka],0))</f>
        <v>Drugi odpadki, ki vsebujejo nevarne snovi, iz fizikalne in kemične predelave kovinskih mineralnih surovin</v>
      </c>
      <c r="C7" t="str">
        <f>IFERROR(INDEX(Tabela_FAW[NAZIV2],MATCH(Tabela_kontrola_FAW[[#This Row],[Klasifikacija]],Tabela_FAW[Klasifikacija],0)),"NE")</f>
        <v>NE</v>
      </c>
      <c r="D7" t="str">
        <f>INDEX(Tabela_glavno[Dovoljen prevzem],MATCH(Tabela_kontrola_FAW[[#This Row],[Klasifikacija]],Tabela_glavno[Klasifikacija],0))</f>
        <v>DA - NI ODSTRANJEVANJA</v>
      </c>
      <c r="E7" t="str">
        <f>INDEX(Tabela_glavno[Odstranjevanje],MATCH(Tabela_kontrola_FAW[[#This Row],[Klasifikacija]],Tabela_glavno[Klasifikacija],0))</f>
        <v/>
      </c>
      <c r="F7" t="str">
        <f>IF(Tabela_kontrola_FAW[[#This Row],[Eko-03-03]]=0,"NE","DA")</f>
        <v>NE</v>
      </c>
      <c r="G7" s="1">
        <f>COUNTIF(Tabela_mesanica_190204[Klasifikacija],Tabela_kontrola_FAW[[#This Row],[Klasifikacija]])+COUNTIF(Tabela_mesanica_190208[Klasifikacija],Tabela_kontrola_FAW[[#This Row],[Klasifikacija]])+COUNTIF(Tabela_EKO_03_03_baterije[Klasifikacija],Tabela_kontrola_FAW[[#This Row],[Klasifikacija]])</f>
        <v>0</v>
      </c>
      <c r="H7" s="1">
        <f>COUNTIF(Tabela_staro_190204[Klasifikacija],Tabela_kontrola_FAW[[#This Row],[Klasifikacija]])+COUNTIF(Tabela_staro_140603[Klasifikacija],Tabela_kontrola_FAW[[#This Row],[Klasifikacija]])</f>
        <v>0</v>
      </c>
      <c r="I7" s="1" t="str">
        <f>IFERROR(INDEX(Tabela_FAW[Klasifikacija],MATCH(Tabela_kontrola_FAW[[#This Row],[Klasifikacija]],Tabela_FAW[Klasifikacija],0)),"NE")</f>
        <v>NE</v>
      </c>
    </row>
    <row r="8" spans="1:9" hidden="1" x14ac:dyDescent="0.25">
      <c r="A8" t="s">
        <v>206</v>
      </c>
      <c r="B8" t="str">
        <f>INDEX(Tabela_seznam_klasifikacij[Naziv odpadka],MATCH(Tabela_kontrola_FAW[[#This Row],[Klasifikacija]],Tabela_seznam_klasifikacij[Klasifikacijska številka],0))</f>
        <v>Prašni in praškasti odpadki, ki niso navedeni pod 01 03 07</v>
      </c>
      <c r="C8" t="str">
        <f>IFERROR(INDEX(Tabela_FAW[NAZIV2],MATCH(Tabela_kontrola_FAW[[#This Row],[Klasifikacija]],Tabela_FAW[Klasifikacija],0)),"NE")</f>
        <v>NE</v>
      </c>
      <c r="D8" t="str">
        <f>INDEX(Tabela_glavno[Dovoljen prevzem],MATCH(Tabela_kontrola_FAW[[#This Row],[Klasifikacija]],Tabela_glavno[Klasifikacija],0))</f>
        <v>DA - NI ODSTRANJEVANJA</v>
      </c>
      <c r="E8" t="str">
        <f>INDEX(Tabela_glavno[Odstranjevanje],MATCH(Tabela_kontrola_FAW[[#This Row],[Klasifikacija]],Tabela_glavno[Klasifikacija],0))</f>
        <v/>
      </c>
      <c r="F8" t="str">
        <f>IF(Tabela_kontrola_FAW[[#This Row],[Eko-03-03]]=0,"NE","DA")</f>
        <v>NE</v>
      </c>
      <c r="G8" s="1">
        <f>COUNTIF(Tabela_mesanica_190204[Klasifikacija],Tabela_kontrola_FAW[[#This Row],[Klasifikacija]])+COUNTIF(Tabela_mesanica_190208[Klasifikacija],Tabela_kontrola_FAW[[#This Row],[Klasifikacija]])+COUNTIF(Tabela_EKO_03_03_baterije[Klasifikacija],Tabela_kontrola_FAW[[#This Row],[Klasifikacija]])</f>
        <v>0</v>
      </c>
      <c r="H8" s="1">
        <f>COUNTIF(Tabela_staro_190204[Klasifikacija],Tabela_kontrola_FAW[[#This Row],[Klasifikacija]])+COUNTIF(Tabela_staro_140603[Klasifikacija],Tabela_kontrola_FAW[[#This Row],[Klasifikacija]])</f>
        <v>0</v>
      </c>
      <c r="I8" s="1" t="str">
        <f>IFERROR(INDEX(Tabela_FAW[Klasifikacija],MATCH(Tabela_kontrola_FAW[[#This Row],[Klasifikacija]],Tabela_FAW[Klasifikacija],0)),"NE")</f>
        <v>NE</v>
      </c>
    </row>
    <row r="9" spans="1:9" hidden="1" x14ac:dyDescent="0.25">
      <c r="A9" t="s">
        <v>208</v>
      </c>
      <c r="B9" t="str">
        <f>INDEX(Tabela_seznam_klasifikacij[Naziv odpadka],MATCH(Tabela_kontrola_FAW[[#This Row],[Klasifikacija]],Tabela_seznam_klasifikacij[Klasifikacijska številka],0))</f>
        <v>Rdeče blato iz proizvodnje glinice, ki ni navedeno pod 01 03 07</v>
      </c>
      <c r="C9" t="str">
        <f>IFERROR(INDEX(Tabela_FAW[NAZIV2],MATCH(Tabela_kontrola_FAW[[#This Row],[Klasifikacija]],Tabela_FAW[Klasifikacija],0)),"NE")</f>
        <v>NE</v>
      </c>
      <c r="D9" t="str">
        <f>INDEX(Tabela_glavno[Dovoljen prevzem],MATCH(Tabela_kontrola_FAW[[#This Row],[Klasifikacija]],Tabela_glavno[Klasifikacija],0))</f>
        <v>DA - NI ODSTRANJEVANJA</v>
      </c>
      <c r="E9" t="str">
        <f>INDEX(Tabela_glavno[Odstranjevanje],MATCH(Tabela_kontrola_FAW[[#This Row],[Klasifikacija]],Tabela_glavno[Klasifikacija],0))</f>
        <v/>
      </c>
      <c r="F9" t="str">
        <f>IF(Tabela_kontrola_FAW[[#This Row],[Eko-03-03]]=0,"NE","DA")</f>
        <v>NE</v>
      </c>
      <c r="G9" s="1">
        <f>COUNTIF(Tabela_mesanica_190204[Klasifikacija],Tabela_kontrola_FAW[[#This Row],[Klasifikacija]])+COUNTIF(Tabela_mesanica_190208[Klasifikacija],Tabela_kontrola_FAW[[#This Row],[Klasifikacija]])+COUNTIF(Tabela_EKO_03_03_baterije[Klasifikacija],Tabela_kontrola_FAW[[#This Row],[Klasifikacija]])</f>
        <v>0</v>
      </c>
      <c r="H9" s="1">
        <f>COUNTIF(Tabela_staro_190204[Klasifikacija],Tabela_kontrola_FAW[[#This Row],[Klasifikacija]])+COUNTIF(Tabela_staro_140603[Klasifikacija],Tabela_kontrola_FAW[[#This Row],[Klasifikacija]])</f>
        <v>0</v>
      </c>
      <c r="I9" s="1" t="str">
        <f>IFERROR(INDEX(Tabela_FAW[Klasifikacija],MATCH(Tabela_kontrola_FAW[[#This Row],[Klasifikacija]],Tabela_FAW[Klasifikacija],0)),"NE")</f>
        <v>NE</v>
      </c>
    </row>
    <row r="10" spans="1:9" hidden="1" x14ac:dyDescent="0.25">
      <c r="A10" t="s">
        <v>209</v>
      </c>
      <c r="B10" t="str">
        <f>INDEX(Tabela_seznam_klasifikacij[Naziv odpadka],MATCH(Tabela_kontrola_FAW[[#This Row],[Klasifikacija]],Tabela_seznam_klasifikacij[Klasifikacijska številka],0))</f>
        <v>Drugi tovrstni odpadki</v>
      </c>
      <c r="C10" t="str">
        <f>IFERROR(INDEX(Tabela_FAW[NAZIV2],MATCH(Tabela_kontrola_FAW[[#This Row],[Klasifikacija]],Tabela_FAW[Klasifikacija],0)),"NE")</f>
        <v>NE</v>
      </c>
      <c r="D10" t="str">
        <f>INDEX(Tabela_glavno[Dovoljen prevzem],MATCH(Tabela_kontrola_FAW[[#This Row],[Klasifikacija]],Tabela_glavno[Klasifikacija],0))</f>
        <v>DA - NI ODSTRANJEVANJA</v>
      </c>
      <c r="E10" t="str">
        <f>INDEX(Tabela_glavno[Odstranjevanje],MATCH(Tabela_kontrola_FAW[[#This Row],[Klasifikacija]],Tabela_glavno[Klasifikacija],0))</f>
        <v/>
      </c>
      <c r="F10" t="str">
        <f>IF(Tabela_kontrola_FAW[[#This Row],[Eko-03-03]]=0,"NE","DA")</f>
        <v>NE</v>
      </c>
      <c r="G10" s="1">
        <f>COUNTIF(Tabela_mesanica_190204[Klasifikacija],Tabela_kontrola_FAW[[#This Row],[Klasifikacija]])+COUNTIF(Tabela_mesanica_190208[Klasifikacija],Tabela_kontrola_FAW[[#This Row],[Klasifikacija]])+COUNTIF(Tabela_EKO_03_03_baterije[Klasifikacija],Tabela_kontrola_FAW[[#This Row],[Klasifikacija]])</f>
        <v>0</v>
      </c>
      <c r="H10" s="1">
        <f>COUNTIF(Tabela_staro_190204[Klasifikacija],Tabela_kontrola_FAW[[#This Row],[Klasifikacija]])+COUNTIF(Tabela_staro_140603[Klasifikacija],Tabela_kontrola_FAW[[#This Row],[Klasifikacija]])</f>
        <v>0</v>
      </c>
      <c r="I10" s="1" t="str">
        <f>IFERROR(INDEX(Tabela_FAW[Klasifikacija],MATCH(Tabela_kontrola_FAW[[#This Row],[Klasifikacija]],Tabela_FAW[Klasifikacija],0)),"NE")</f>
        <v>NE</v>
      </c>
    </row>
    <row r="11" spans="1:9" hidden="1" x14ac:dyDescent="0.25">
      <c r="A11" t="s">
        <v>210</v>
      </c>
      <c r="B11" t="str">
        <f>INDEX(Tabela_seznam_klasifikacij[Naziv odpadka],MATCH(Tabela_kontrola_FAW[[#This Row],[Klasifikacija]],Tabela_seznam_klasifikacij[Klasifikacijska številka],0))</f>
        <v>Odpadki, ki vsebujejo nevarne snovi, iz fizikalne in kemične predelave nekovinskih mineralnih surovin</v>
      </c>
      <c r="C11" t="str">
        <f>IFERROR(INDEX(Tabela_FAW[NAZIV2],MATCH(Tabela_kontrola_FAW[[#This Row],[Klasifikacija]],Tabela_FAW[Klasifikacija],0)),"NE")</f>
        <v>NE</v>
      </c>
      <c r="D11" t="str">
        <f>INDEX(Tabela_glavno[Dovoljen prevzem],MATCH(Tabela_kontrola_FAW[[#This Row],[Klasifikacija]],Tabela_glavno[Klasifikacija],0))</f>
        <v>DA - NI ODSTRANJEVANJA</v>
      </c>
      <c r="E11" t="str">
        <f>INDEX(Tabela_glavno[Odstranjevanje],MATCH(Tabela_kontrola_FAW[[#This Row],[Klasifikacija]],Tabela_glavno[Klasifikacija],0))</f>
        <v/>
      </c>
      <c r="F11" t="str">
        <f>IF(Tabela_kontrola_FAW[[#This Row],[Eko-03-03]]=0,"NE","DA")</f>
        <v>NE</v>
      </c>
      <c r="G11" s="1">
        <f>COUNTIF(Tabela_mesanica_190204[Klasifikacija],Tabela_kontrola_FAW[[#This Row],[Klasifikacija]])+COUNTIF(Tabela_mesanica_190208[Klasifikacija],Tabela_kontrola_FAW[[#This Row],[Klasifikacija]])+COUNTIF(Tabela_EKO_03_03_baterije[Klasifikacija],Tabela_kontrola_FAW[[#This Row],[Klasifikacija]])</f>
        <v>0</v>
      </c>
      <c r="H11" s="1">
        <f>COUNTIF(Tabela_staro_190204[Klasifikacija],Tabela_kontrola_FAW[[#This Row],[Klasifikacija]])+COUNTIF(Tabela_staro_140603[Klasifikacija],Tabela_kontrola_FAW[[#This Row],[Klasifikacija]])</f>
        <v>0</v>
      </c>
      <c r="I11" s="1" t="str">
        <f>IFERROR(INDEX(Tabela_FAW[Klasifikacija],MATCH(Tabela_kontrola_FAW[[#This Row],[Klasifikacija]],Tabela_FAW[Klasifikacija],0)),"NE")</f>
        <v>NE</v>
      </c>
    </row>
    <row r="12" spans="1:9" hidden="1" x14ac:dyDescent="0.25">
      <c r="A12" t="s">
        <v>211</v>
      </c>
      <c r="B12" t="str">
        <f>INDEX(Tabela_seznam_klasifikacij[Naziv odpadka],MATCH(Tabela_kontrola_FAW[[#This Row],[Klasifikacija]],Tabela_seznam_klasifikacij[Klasifikacijska številka],0))</f>
        <v>Odpadni gramoz in drobir, ki nista navedena pod 01 04 07</v>
      </c>
      <c r="C12" t="str">
        <f>IFERROR(INDEX(Tabela_FAW[NAZIV2],MATCH(Tabela_kontrola_FAW[[#This Row],[Klasifikacija]],Tabela_FAW[Klasifikacija],0)),"NE")</f>
        <v>NE</v>
      </c>
      <c r="D12" t="str">
        <f>INDEX(Tabela_glavno[Dovoljen prevzem],MATCH(Tabela_kontrola_FAW[[#This Row],[Klasifikacija]],Tabela_glavno[Klasifikacija],0))</f>
        <v>DA - NI ODSTRANJEVANJA</v>
      </c>
      <c r="E12" t="str">
        <f>INDEX(Tabela_glavno[Odstranjevanje],MATCH(Tabela_kontrola_FAW[[#This Row],[Klasifikacija]],Tabela_glavno[Klasifikacija],0))</f>
        <v/>
      </c>
      <c r="F12" t="str">
        <f>IF(Tabela_kontrola_FAW[[#This Row],[Eko-03-03]]=0,"NE","DA")</f>
        <v>NE</v>
      </c>
      <c r="G12" s="1">
        <f>COUNTIF(Tabela_mesanica_190204[Klasifikacija],Tabela_kontrola_FAW[[#This Row],[Klasifikacija]])+COUNTIF(Tabela_mesanica_190208[Klasifikacija],Tabela_kontrola_FAW[[#This Row],[Klasifikacija]])+COUNTIF(Tabela_EKO_03_03_baterije[Klasifikacija],Tabela_kontrola_FAW[[#This Row],[Klasifikacija]])</f>
        <v>0</v>
      </c>
      <c r="H12" s="1">
        <f>COUNTIF(Tabela_staro_190204[Klasifikacija],Tabela_kontrola_FAW[[#This Row],[Klasifikacija]])+COUNTIF(Tabela_staro_140603[Klasifikacija],Tabela_kontrola_FAW[[#This Row],[Klasifikacija]])</f>
        <v>0</v>
      </c>
      <c r="I12" s="1" t="str">
        <f>IFERROR(INDEX(Tabela_FAW[Klasifikacija],MATCH(Tabela_kontrola_FAW[[#This Row],[Klasifikacija]],Tabela_FAW[Klasifikacija],0)),"NE")</f>
        <v>NE</v>
      </c>
    </row>
    <row r="13" spans="1:9" hidden="1" x14ac:dyDescent="0.25">
      <c r="A13" t="s">
        <v>212</v>
      </c>
      <c r="B13" t="str">
        <f>INDEX(Tabela_seznam_klasifikacij[Naziv odpadka],MATCH(Tabela_kontrola_FAW[[#This Row],[Klasifikacija]],Tabela_seznam_klasifikacij[Klasifikacijska številka],0))</f>
        <v>Odpadni pesek in gline</v>
      </c>
      <c r="C13" t="str">
        <f>IFERROR(INDEX(Tabela_FAW[NAZIV2],MATCH(Tabela_kontrola_FAW[[#This Row],[Klasifikacija]],Tabela_FAW[Klasifikacija],0)),"NE")</f>
        <v>NE</v>
      </c>
      <c r="D13" t="str">
        <f>INDEX(Tabela_glavno[Dovoljen prevzem],MATCH(Tabela_kontrola_FAW[[#This Row],[Klasifikacija]],Tabela_glavno[Klasifikacija],0))</f>
        <v>DA - NI ODSTRANJEVANJA</v>
      </c>
      <c r="E13" t="str">
        <f>INDEX(Tabela_glavno[Odstranjevanje],MATCH(Tabela_kontrola_FAW[[#This Row],[Klasifikacija]],Tabela_glavno[Klasifikacija],0))</f>
        <v/>
      </c>
      <c r="F13" t="str">
        <f>IF(Tabela_kontrola_FAW[[#This Row],[Eko-03-03]]=0,"NE","DA")</f>
        <v>NE</v>
      </c>
      <c r="G13" s="1">
        <f>COUNTIF(Tabela_mesanica_190204[Klasifikacija],Tabela_kontrola_FAW[[#This Row],[Klasifikacija]])+COUNTIF(Tabela_mesanica_190208[Klasifikacija],Tabela_kontrola_FAW[[#This Row],[Klasifikacija]])+COUNTIF(Tabela_EKO_03_03_baterije[Klasifikacija],Tabela_kontrola_FAW[[#This Row],[Klasifikacija]])</f>
        <v>0</v>
      </c>
      <c r="H13" s="1">
        <f>COUNTIF(Tabela_staro_190204[Klasifikacija],Tabela_kontrola_FAW[[#This Row],[Klasifikacija]])+COUNTIF(Tabela_staro_140603[Klasifikacija],Tabela_kontrola_FAW[[#This Row],[Klasifikacija]])</f>
        <v>0</v>
      </c>
      <c r="I13" s="1" t="str">
        <f>IFERROR(INDEX(Tabela_FAW[Klasifikacija],MATCH(Tabela_kontrola_FAW[[#This Row],[Klasifikacija]],Tabela_FAW[Klasifikacija],0)),"NE")</f>
        <v>NE</v>
      </c>
    </row>
    <row r="14" spans="1:9" hidden="1" x14ac:dyDescent="0.25">
      <c r="A14" t="s">
        <v>213</v>
      </c>
      <c r="B14" t="str">
        <f>INDEX(Tabela_seznam_klasifikacij[Naziv odpadka],MATCH(Tabela_kontrola_FAW[[#This Row],[Klasifikacija]],Tabela_seznam_klasifikacij[Klasifikacijska številka],0))</f>
        <v>Prašni in praškasti odpadki, ki niso navedeni pod 01 04 07</v>
      </c>
      <c r="C14" t="str">
        <f>IFERROR(INDEX(Tabela_FAW[NAZIV2],MATCH(Tabela_kontrola_FAW[[#This Row],[Klasifikacija]],Tabela_FAW[Klasifikacija],0)),"NE")</f>
        <v>NE</v>
      </c>
      <c r="D14" t="str">
        <f>INDEX(Tabela_glavno[Dovoljen prevzem],MATCH(Tabela_kontrola_FAW[[#This Row],[Klasifikacija]],Tabela_glavno[Klasifikacija],0))</f>
        <v>DA - NI ODSTRANJEVANJA</v>
      </c>
      <c r="E14" t="str">
        <f>INDEX(Tabela_glavno[Odstranjevanje],MATCH(Tabela_kontrola_FAW[[#This Row],[Klasifikacija]],Tabela_glavno[Klasifikacija],0))</f>
        <v/>
      </c>
      <c r="F14" t="str">
        <f>IF(Tabela_kontrola_FAW[[#This Row],[Eko-03-03]]=0,"NE","DA")</f>
        <v>NE</v>
      </c>
      <c r="G14" s="1">
        <f>COUNTIF(Tabela_mesanica_190204[Klasifikacija],Tabela_kontrola_FAW[[#This Row],[Klasifikacija]])+COUNTIF(Tabela_mesanica_190208[Klasifikacija],Tabela_kontrola_FAW[[#This Row],[Klasifikacija]])+COUNTIF(Tabela_EKO_03_03_baterije[Klasifikacija],Tabela_kontrola_FAW[[#This Row],[Klasifikacija]])</f>
        <v>0</v>
      </c>
      <c r="H14" s="1">
        <f>COUNTIF(Tabela_staro_190204[Klasifikacija],Tabela_kontrola_FAW[[#This Row],[Klasifikacija]])+COUNTIF(Tabela_staro_140603[Klasifikacija],Tabela_kontrola_FAW[[#This Row],[Klasifikacija]])</f>
        <v>0</v>
      </c>
      <c r="I14" s="1" t="str">
        <f>IFERROR(INDEX(Tabela_FAW[Klasifikacija],MATCH(Tabela_kontrola_FAW[[#This Row],[Klasifikacija]],Tabela_FAW[Klasifikacija],0)),"NE")</f>
        <v>NE</v>
      </c>
    </row>
    <row r="15" spans="1:9" hidden="1" x14ac:dyDescent="0.25">
      <c r="A15" t="s">
        <v>214</v>
      </c>
      <c r="B15" t="str">
        <f>INDEX(Tabela_seznam_klasifikacij[Naziv odpadka],MATCH(Tabela_kontrola_FAW[[#This Row],[Klasifikacija]],Tabela_seznam_klasifikacij[Klasifikacijska številka],0))</f>
        <v>Odpadki iz predelave kalijeve in kamene soli, ki niso navedeni pod 01 04 07</v>
      </c>
      <c r="C15" t="str">
        <f>IFERROR(INDEX(Tabela_FAW[NAZIV2],MATCH(Tabela_kontrola_FAW[[#This Row],[Klasifikacija]],Tabela_FAW[Klasifikacija],0)),"NE")</f>
        <v>NE</v>
      </c>
      <c r="D15" t="str">
        <f>INDEX(Tabela_glavno[Dovoljen prevzem],MATCH(Tabela_kontrola_FAW[[#This Row],[Klasifikacija]],Tabela_glavno[Klasifikacija],0))</f>
        <v>DA - NI ODSTRANJEVANJA</v>
      </c>
      <c r="E15" t="str">
        <f>INDEX(Tabela_glavno[Odstranjevanje],MATCH(Tabela_kontrola_FAW[[#This Row],[Klasifikacija]],Tabela_glavno[Klasifikacija],0))</f>
        <v/>
      </c>
      <c r="F15" t="str">
        <f>IF(Tabela_kontrola_FAW[[#This Row],[Eko-03-03]]=0,"NE","DA")</f>
        <v>NE</v>
      </c>
      <c r="G15" s="1">
        <f>COUNTIF(Tabela_mesanica_190204[Klasifikacija],Tabela_kontrola_FAW[[#This Row],[Klasifikacija]])+COUNTIF(Tabela_mesanica_190208[Klasifikacija],Tabela_kontrola_FAW[[#This Row],[Klasifikacija]])+COUNTIF(Tabela_EKO_03_03_baterije[Klasifikacija],Tabela_kontrola_FAW[[#This Row],[Klasifikacija]])</f>
        <v>0</v>
      </c>
      <c r="H15" s="1">
        <f>COUNTIF(Tabela_staro_190204[Klasifikacija],Tabela_kontrola_FAW[[#This Row],[Klasifikacija]])+COUNTIF(Tabela_staro_140603[Klasifikacija],Tabela_kontrola_FAW[[#This Row],[Klasifikacija]])</f>
        <v>0</v>
      </c>
      <c r="I15" s="1" t="str">
        <f>IFERROR(INDEX(Tabela_FAW[Klasifikacija],MATCH(Tabela_kontrola_FAW[[#This Row],[Klasifikacija]],Tabela_FAW[Klasifikacija],0)),"NE")</f>
        <v>NE</v>
      </c>
    </row>
    <row r="16" spans="1:9" hidden="1" x14ac:dyDescent="0.25">
      <c r="A16" t="s">
        <v>215</v>
      </c>
      <c r="B16" t="str">
        <f>INDEX(Tabela_seznam_klasifikacij[Naziv odpadka],MATCH(Tabela_kontrola_FAW[[#This Row],[Klasifikacija]],Tabela_seznam_klasifikacij[Klasifikacijska številka],0))</f>
        <v>Jalovina in drugi odpadki iz pranja in odbiranja mineralnih surovin, ki niso navedeni pod 01 04 07 in 01 04 11</v>
      </c>
      <c r="C16" t="str">
        <f>IFERROR(INDEX(Tabela_FAW[NAZIV2],MATCH(Tabela_kontrola_FAW[[#This Row],[Klasifikacija]],Tabela_FAW[Klasifikacija],0)),"NE")</f>
        <v>NE</v>
      </c>
      <c r="D16" t="str">
        <f>INDEX(Tabela_glavno[Dovoljen prevzem],MATCH(Tabela_kontrola_FAW[[#This Row],[Klasifikacija]],Tabela_glavno[Klasifikacija],0))</f>
        <v>DA - NI ODSTRANJEVANJA</v>
      </c>
      <c r="E16" t="str">
        <f>INDEX(Tabela_glavno[Odstranjevanje],MATCH(Tabela_kontrola_FAW[[#This Row],[Klasifikacija]],Tabela_glavno[Klasifikacija],0))</f>
        <v/>
      </c>
      <c r="F16" t="str">
        <f>IF(Tabela_kontrola_FAW[[#This Row],[Eko-03-03]]=0,"NE","DA")</f>
        <v>NE</v>
      </c>
      <c r="G16" s="1">
        <f>COUNTIF(Tabela_mesanica_190204[Klasifikacija],Tabela_kontrola_FAW[[#This Row],[Klasifikacija]])+COUNTIF(Tabela_mesanica_190208[Klasifikacija],Tabela_kontrola_FAW[[#This Row],[Klasifikacija]])+COUNTIF(Tabela_EKO_03_03_baterije[Klasifikacija],Tabela_kontrola_FAW[[#This Row],[Klasifikacija]])</f>
        <v>0</v>
      </c>
      <c r="H16" s="1">
        <f>COUNTIF(Tabela_staro_190204[Klasifikacija],Tabela_kontrola_FAW[[#This Row],[Klasifikacija]])+COUNTIF(Tabela_staro_140603[Klasifikacija],Tabela_kontrola_FAW[[#This Row],[Klasifikacija]])</f>
        <v>0</v>
      </c>
      <c r="I16" s="1" t="str">
        <f>IFERROR(INDEX(Tabela_FAW[Klasifikacija],MATCH(Tabela_kontrola_FAW[[#This Row],[Klasifikacija]],Tabela_FAW[Klasifikacija],0)),"NE")</f>
        <v>NE</v>
      </c>
    </row>
    <row r="17" spans="1:9" hidden="1" x14ac:dyDescent="0.25">
      <c r="A17" t="s">
        <v>216</v>
      </c>
      <c r="B17" t="str">
        <f>INDEX(Tabela_seznam_klasifikacij[Naziv odpadka],MATCH(Tabela_kontrola_FAW[[#This Row],[Klasifikacija]],Tabela_seznam_klasifikacij[Klasifikacijska številka],0))</f>
        <v>Odpadki pri rezanju in žaganju kamna, ki niso navedeni pod 01 04 07</v>
      </c>
      <c r="C17" t="str">
        <f>IFERROR(INDEX(Tabela_FAW[NAZIV2],MATCH(Tabela_kontrola_FAW[[#This Row],[Klasifikacija]],Tabela_FAW[Klasifikacija],0)),"NE")</f>
        <v>NE</v>
      </c>
      <c r="D17" t="str">
        <f>INDEX(Tabela_glavno[Dovoljen prevzem],MATCH(Tabela_kontrola_FAW[[#This Row],[Klasifikacija]],Tabela_glavno[Klasifikacija],0))</f>
        <v>DA - NI ODSTRANJEVANJA</v>
      </c>
      <c r="E17" t="str">
        <f>INDEX(Tabela_glavno[Odstranjevanje],MATCH(Tabela_kontrola_FAW[[#This Row],[Klasifikacija]],Tabela_glavno[Klasifikacija],0))</f>
        <v/>
      </c>
      <c r="F17" t="str">
        <f>IF(Tabela_kontrola_FAW[[#This Row],[Eko-03-03]]=0,"NE","DA")</f>
        <v>NE</v>
      </c>
      <c r="G17" s="1">
        <f>COUNTIF(Tabela_mesanica_190204[Klasifikacija],Tabela_kontrola_FAW[[#This Row],[Klasifikacija]])+COUNTIF(Tabela_mesanica_190208[Klasifikacija],Tabela_kontrola_FAW[[#This Row],[Klasifikacija]])+COUNTIF(Tabela_EKO_03_03_baterije[Klasifikacija],Tabela_kontrola_FAW[[#This Row],[Klasifikacija]])</f>
        <v>0</v>
      </c>
      <c r="H17" s="1">
        <f>COUNTIF(Tabela_staro_190204[Klasifikacija],Tabela_kontrola_FAW[[#This Row],[Klasifikacija]])+COUNTIF(Tabela_staro_140603[Klasifikacija],Tabela_kontrola_FAW[[#This Row],[Klasifikacija]])</f>
        <v>0</v>
      </c>
      <c r="I17" s="1" t="str">
        <f>IFERROR(INDEX(Tabela_FAW[Klasifikacija],MATCH(Tabela_kontrola_FAW[[#This Row],[Klasifikacija]],Tabela_FAW[Klasifikacija],0)),"NE")</f>
        <v>NE</v>
      </c>
    </row>
    <row r="18" spans="1:9" hidden="1" x14ac:dyDescent="0.25">
      <c r="A18" t="s">
        <v>217</v>
      </c>
      <c r="B18" t="str">
        <f>INDEX(Tabela_seznam_klasifikacij[Naziv odpadka],MATCH(Tabela_kontrola_FAW[[#This Row],[Klasifikacija]],Tabela_seznam_klasifikacij[Klasifikacijska številka],0))</f>
        <v>Drugi tovrstni odpadki</v>
      </c>
      <c r="C18" t="str">
        <f>IFERROR(INDEX(Tabela_FAW[NAZIV2],MATCH(Tabela_kontrola_FAW[[#This Row],[Klasifikacija]],Tabela_FAW[Klasifikacija],0)),"NE")</f>
        <v>NE</v>
      </c>
      <c r="D18" t="str">
        <f>INDEX(Tabela_glavno[Dovoljen prevzem],MATCH(Tabela_kontrola_FAW[[#This Row],[Klasifikacija]],Tabela_glavno[Klasifikacija],0))</f>
        <v>DA - NI ODSTRANJEVANJA</v>
      </c>
      <c r="E18" t="str">
        <f>INDEX(Tabela_glavno[Odstranjevanje],MATCH(Tabela_kontrola_FAW[[#This Row],[Klasifikacija]],Tabela_glavno[Klasifikacija],0))</f>
        <v/>
      </c>
      <c r="F18" t="str">
        <f>IF(Tabela_kontrola_FAW[[#This Row],[Eko-03-03]]=0,"NE","DA")</f>
        <v>NE</v>
      </c>
      <c r="G18" s="1">
        <f>COUNTIF(Tabela_mesanica_190204[Klasifikacija],Tabela_kontrola_FAW[[#This Row],[Klasifikacija]])+COUNTIF(Tabela_mesanica_190208[Klasifikacija],Tabela_kontrola_FAW[[#This Row],[Klasifikacija]])+COUNTIF(Tabela_EKO_03_03_baterije[Klasifikacija],Tabela_kontrola_FAW[[#This Row],[Klasifikacija]])</f>
        <v>0</v>
      </c>
      <c r="H18" s="1">
        <f>COUNTIF(Tabela_staro_190204[Klasifikacija],Tabela_kontrola_FAW[[#This Row],[Klasifikacija]])+COUNTIF(Tabela_staro_140603[Klasifikacija],Tabela_kontrola_FAW[[#This Row],[Klasifikacija]])</f>
        <v>0</v>
      </c>
      <c r="I18" s="1" t="str">
        <f>IFERROR(INDEX(Tabela_FAW[Klasifikacija],MATCH(Tabela_kontrola_FAW[[#This Row],[Klasifikacija]],Tabela_FAW[Klasifikacija],0)),"NE")</f>
        <v>NE</v>
      </c>
    </row>
    <row r="19" spans="1:9" hidden="1" x14ac:dyDescent="0.25">
      <c r="A19" t="s">
        <v>218</v>
      </c>
      <c r="B19" t="str">
        <f>INDEX(Tabela_seznam_klasifikacij[Naziv odpadka],MATCH(Tabela_kontrola_FAW[[#This Row],[Klasifikacija]],Tabela_seznam_klasifikacij[Klasifikacijska številka],0))</f>
        <v>Mulji in odpadki iz vodnega vrtanja</v>
      </c>
      <c r="C19" t="str">
        <f>IFERROR(INDEX(Tabela_FAW[NAZIV2],MATCH(Tabela_kontrola_FAW[[#This Row],[Klasifikacija]],Tabela_FAW[Klasifikacija],0)),"NE")</f>
        <v>NE</v>
      </c>
      <c r="D19" t="str">
        <f>INDEX(Tabela_glavno[Dovoljen prevzem],MATCH(Tabela_kontrola_FAW[[#This Row],[Klasifikacija]],Tabela_glavno[Klasifikacija],0))</f>
        <v>DA - NI ODSTRANJEVANJA</v>
      </c>
      <c r="E19" t="str">
        <f>INDEX(Tabela_glavno[Odstranjevanje],MATCH(Tabela_kontrola_FAW[[#This Row],[Klasifikacija]],Tabela_glavno[Klasifikacija],0))</f>
        <v/>
      </c>
      <c r="F19" t="str">
        <f>IF(Tabela_kontrola_FAW[[#This Row],[Eko-03-03]]=0,"NE","DA")</f>
        <v>NE</v>
      </c>
      <c r="G19" s="1">
        <f>COUNTIF(Tabela_mesanica_190204[Klasifikacija],Tabela_kontrola_FAW[[#This Row],[Klasifikacija]])+COUNTIF(Tabela_mesanica_190208[Klasifikacija],Tabela_kontrola_FAW[[#This Row],[Klasifikacija]])+COUNTIF(Tabela_EKO_03_03_baterije[Klasifikacija],Tabela_kontrola_FAW[[#This Row],[Klasifikacija]])</f>
        <v>0</v>
      </c>
      <c r="H19" s="1">
        <f>COUNTIF(Tabela_staro_190204[Klasifikacija],Tabela_kontrola_FAW[[#This Row],[Klasifikacija]])+COUNTIF(Tabela_staro_140603[Klasifikacija],Tabela_kontrola_FAW[[#This Row],[Klasifikacija]])</f>
        <v>0</v>
      </c>
      <c r="I19" s="1" t="str">
        <f>IFERROR(INDEX(Tabela_FAW[Klasifikacija],MATCH(Tabela_kontrola_FAW[[#This Row],[Klasifikacija]],Tabela_FAW[Klasifikacija],0)),"NE")</f>
        <v>NE</v>
      </c>
    </row>
    <row r="20" spans="1:9" hidden="1" x14ac:dyDescent="0.25">
      <c r="A20" t="s">
        <v>3</v>
      </c>
      <c r="B20" t="str">
        <f>INDEX(Tabela_seznam_klasifikacij[Naziv odpadka],MATCH(Tabela_kontrola_FAW[[#This Row],[Klasifikacija]],Tabela_seznam_klasifikacij[Klasifikacijska številka],0))</f>
        <v>Mulji in odpadki iz vrtanja, ki vsebujejo olja</v>
      </c>
      <c r="C20" t="str">
        <f>IFERROR(INDEX(Tabela_FAW[NAZIV2],MATCH(Tabela_kontrola_FAW[[#This Row],[Klasifikacija]],Tabela_FAW[Klasifikacija],0)),"NE")</f>
        <v>NE</v>
      </c>
      <c r="D20" t="str">
        <f>INDEX(Tabela_glavno[Dovoljen prevzem],MATCH(Tabela_kontrola_FAW[[#This Row],[Klasifikacija]],Tabela_glavno[Klasifikacija],0))</f>
        <v>DA - NI ODSTRANJEVANJA</v>
      </c>
      <c r="E20" t="str">
        <f>INDEX(Tabela_glavno[Odstranjevanje],MATCH(Tabela_kontrola_FAW[[#This Row],[Klasifikacija]],Tabela_glavno[Klasifikacija],0))</f>
        <v/>
      </c>
      <c r="F20" t="str">
        <f>IF(Tabela_kontrola_FAW[[#This Row],[Eko-03-03]]=0,"NE","DA")</f>
        <v>DA</v>
      </c>
      <c r="G20" s="1">
        <f>COUNTIF(Tabela_mesanica_190204[Klasifikacija],Tabela_kontrola_FAW[[#This Row],[Klasifikacija]])+COUNTIF(Tabela_mesanica_190208[Klasifikacija],Tabela_kontrola_FAW[[#This Row],[Klasifikacija]])+COUNTIF(Tabela_EKO_03_03_baterije[Klasifikacija],Tabela_kontrola_FAW[[#This Row],[Klasifikacija]])</f>
        <v>1</v>
      </c>
      <c r="H20" s="1">
        <f>COUNTIF(Tabela_staro_190204[Klasifikacija],Tabela_kontrola_FAW[[#This Row],[Klasifikacija]])+COUNTIF(Tabela_staro_140603[Klasifikacija],Tabela_kontrola_FAW[[#This Row],[Klasifikacija]])</f>
        <v>1</v>
      </c>
      <c r="I20" s="1" t="str">
        <f>IFERROR(INDEX(Tabela_FAW[Klasifikacija],MATCH(Tabela_kontrola_FAW[[#This Row],[Klasifikacija]],Tabela_FAW[Klasifikacija],0)),"NE")</f>
        <v>NE</v>
      </c>
    </row>
    <row r="21" spans="1:9" hidden="1" x14ac:dyDescent="0.25">
      <c r="A21" t="s">
        <v>4</v>
      </c>
      <c r="B21" t="str">
        <f>INDEX(Tabela_seznam_klasifikacij[Naziv odpadka],MATCH(Tabela_kontrola_FAW[[#This Row],[Klasifikacija]],Tabela_seznam_klasifikacij[Klasifikacijska številka],0))</f>
        <v>Mulji in odpadki iz vrtanja, ki vsebujejo nevarne snovi</v>
      </c>
      <c r="C21" t="str">
        <f>IFERROR(INDEX(Tabela_FAW[NAZIV2],MATCH(Tabela_kontrola_FAW[[#This Row],[Klasifikacija]],Tabela_FAW[Klasifikacija],0)),"NE")</f>
        <v>NE</v>
      </c>
      <c r="D21" t="str">
        <f>INDEX(Tabela_glavno[Dovoljen prevzem],MATCH(Tabela_kontrola_FAW[[#This Row],[Klasifikacija]],Tabela_glavno[Klasifikacija],0))</f>
        <v>DA - NI ODSTRANJEVANJA</v>
      </c>
      <c r="E21" t="str">
        <f>INDEX(Tabela_glavno[Odstranjevanje],MATCH(Tabela_kontrola_FAW[[#This Row],[Klasifikacija]],Tabela_glavno[Klasifikacija],0))</f>
        <v/>
      </c>
      <c r="F21" t="str">
        <f>IF(Tabela_kontrola_FAW[[#This Row],[Eko-03-03]]=0,"NE","DA")</f>
        <v>DA</v>
      </c>
      <c r="G21" s="1">
        <f>COUNTIF(Tabela_mesanica_190204[Klasifikacija],Tabela_kontrola_FAW[[#This Row],[Klasifikacija]])+COUNTIF(Tabela_mesanica_190208[Klasifikacija],Tabela_kontrola_FAW[[#This Row],[Klasifikacija]])+COUNTIF(Tabela_EKO_03_03_baterije[Klasifikacija],Tabela_kontrola_FAW[[#This Row],[Klasifikacija]])</f>
        <v>1</v>
      </c>
      <c r="H21" s="1">
        <f>COUNTIF(Tabela_staro_190204[Klasifikacija],Tabela_kontrola_FAW[[#This Row],[Klasifikacija]])+COUNTIF(Tabela_staro_140603[Klasifikacija],Tabela_kontrola_FAW[[#This Row],[Klasifikacija]])</f>
        <v>1</v>
      </c>
      <c r="I21" s="1" t="str">
        <f>IFERROR(INDEX(Tabela_FAW[Klasifikacija],MATCH(Tabela_kontrola_FAW[[#This Row],[Klasifikacija]],Tabela_FAW[Klasifikacija],0)),"NE")</f>
        <v>NE</v>
      </c>
    </row>
    <row r="22" spans="1:9" hidden="1" x14ac:dyDescent="0.25">
      <c r="A22" t="s">
        <v>220</v>
      </c>
      <c r="B22" t="str">
        <f>INDEX(Tabela_seznam_klasifikacij[Naziv odpadka],MATCH(Tabela_kontrola_FAW[[#This Row],[Klasifikacija]],Tabela_seznam_klasifikacij[Klasifikacijska številka],0))</f>
        <v>Mulji in odpadki iz vrtanja, ki vsebujejo barit in niso navedeni pod 01 05 05 in 01 05 06</v>
      </c>
      <c r="C22" t="str">
        <f>IFERROR(INDEX(Tabela_FAW[NAZIV2],MATCH(Tabela_kontrola_FAW[[#This Row],[Klasifikacija]],Tabela_FAW[Klasifikacija],0)),"NE")</f>
        <v>NE</v>
      </c>
      <c r="D22" t="str">
        <f>INDEX(Tabela_glavno[Dovoljen prevzem],MATCH(Tabela_kontrola_FAW[[#This Row],[Klasifikacija]],Tabela_glavno[Klasifikacija],0))</f>
        <v>DA - NI ODSTRANJEVANJA</v>
      </c>
      <c r="E22" t="str">
        <f>INDEX(Tabela_glavno[Odstranjevanje],MATCH(Tabela_kontrola_FAW[[#This Row],[Klasifikacija]],Tabela_glavno[Klasifikacija],0))</f>
        <v/>
      </c>
      <c r="F22" t="str">
        <f>IF(Tabela_kontrola_FAW[[#This Row],[Eko-03-03]]=0,"NE","DA")</f>
        <v>NE</v>
      </c>
      <c r="G22" s="1">
        <f>COUNTIF(Tabela_mesanica_190204[Klasifikacija],Tabela_kontrola_FAW[[#This Row],[Klasifikacija]])+COUNTIF(Tabela_mesanica_190208[Klasifikacija],Tabela_kontrola_FAW[[#This Row],[Klasifikacija]])+COUNTIF(Tabela_EKO_03_03_baterije[Klasifikacija],Tabela_kontrola_FAW[[#This Row],[Klasifikacija]])</f>
        <v>0</v>
      </c>
      <c r="H22" s="1">
        <f>COUNTIF(Tabela_staro_190204[Klasifikacija],Tabela_kontrola_FAW[[#This Row],[Klasifikacija]])+COUNTIF(Tabela_staro_140603[Klasifikacija],Tabela_kontrola_FAW[[#This Row],[Klasifikacija]])</f>
        <v>0</v>
      </c>
      <c r="I22" s="1" t="str">
        <f>IFERROR(INDEX(Tabela_FAW[Klasifikacija],MATCH(Tabela_kontrola_FAW[[#This Row],[Klasifikacija]],Tabela_FAW[Klasifikacija],0)),"NE")</f>
        <v>NE</v>
      </c>
    </row>
    <row r="23" spans="1:9" hidden="1" x14ac:dyDescent="0.25">
      <c r="A23" t="s">
        <v>221</v>
      </c>
      <c r="B23" t="str">
        <f>INDEX(Tabela_seznam_klasifikacij[Naziv odpadka],MATCH(Tabela_kontrola_FAW[[#This Row],[Klasifikacija]],Tabela_seznam_klasifikacij[Klasifikacijska številka],0))</f>
        <v>Mulji in odpadki iz vrtanja, ki vsebujejo kloride in niso navedeni pod 01 05 05 in 01 05 06</v>
      </c>
      <c r="C23" t="str">
        <f>IFERROR(INDEX(Tabela_FAW[NAZIV2],MATCH(Tabela_kontrola_FAW[[#This Row],[Klasifikacija]],Tabela_FAW[Klasifikacija],0)),"NE")</f>
        <v>NE</v>
      </c>
      <c r="D23" t="str">
        <f>INDEX(Tabela_glavno[Dovoljen prevzem],MATCH(Tabela_kontrola_FAW[[#This Row],[Klasifikacija]],Tabela_glavno[Klasifikacija],0))</f>
        <v>DA - NI ODSTRANJEVANJA</v>
      </c>
      <c r="E23" t="str">
        <f>INDEX(Tabela_glavno[Odstranjevanje],MATCH(Tabela_kontrola_FAW[[#This Row],[Klasifikacija]],Tabela_glavno[Klasifikacija],0))</f>
        <v/>
      </c>
      <c r="F23" t="str">
        <f>IF(Tabela_kontrola_FAW[[#This Row],[Eko-03-03]]=0,"NE","DA")</f>
        <v>NE</v>
      </c>
      <c r="G23" s="1">
        <f>COUNTIF(Tabela_mesanica_190204[Klasifikacija],Tabela_kontrola_FAW[[#This Row],[Klasifikacija]])+COUNTIF(Tabela_mesanica_190208[Klasifikacija],Tabela_kontrola_FAW[[#This Row],[Klasifikacija]])+COUNTIF(Tabela_EKO_03_03_baterije[Klasifikacija],Tabela_kontrola_FAW[[#This Row],[Klasifikacija]])</f>
        <v>0</v>
      </c>
      <c r="H23" s="1">
        <f>COUNTIF(Tabela_staro_190204[Klasifikacija],Tabela_kontrola_FAW[[#This Row],[Klasifikacija]])+COUNTIF(Tabela_staro_140603[Klasifikacija],Tabela_kontrola_FAW[[#This Row],[Klasifikacija]])</f>
        <v>0</v>
      </c>
      <c r="I23" s="1" t="str">
        <f>IFERROR(INDEX(Tabela_FAW[Klasifikacija],MATCH(Tabela_kontrola_FAW[[#This Row],[Klasifikacija]],Tabela_FAW[Klasifikacija],0)),"NE")</f>
        <v>NE</v>
      </c>
    </row>
    <row r="24" spans="1:9" hidden="1" x14ac:dyDescent="0.25">
      <c r="A24" t="s">
        <v>222</v>
      </c>
      <c r="B24" t="str">
        <f>INDEX(Tabela_seznam_klasifikacij[Naziv odpadka],MATCH(Tabela_kontrola_FAW[[#This Row],[Klasifikacija]],Tabela_seznam_klasifikacij[Klasifikacijska številka],0))</f>
        <v>Drugi tovrstni odpadki</v>
      </c>
      <c r="C24" t="str">
        <f>IFERROR(INDEX(Tabela_FAW[NAZIV2],MATCH(Tabela_kontrola_FAW[[#This Row],[Klasifikacija]],Tabela_FAW[Klasifikacija],0)),"NE")</f>
        <v>NE</v>
      </c>
      <c r="D24" t="str">
        <f>INDEX(Tabela_glavno[Dovoljen prevzem],MATCH(Tabela_kontrola_FAW[[#This Row],[Klasifikacija]],Tabela_glavno[Klasifikacija],0))</f>
        <v>DA - NI ODSTRANJEVANJA</v>
      </c>
      <c r="E24" t="str">
        <f>INDEX(Tabela_glavno[Odstranjevanje],MATCH(Tabela_kontrola_FAW[[#This Row],[Klasifikacija]],Tabela_glavno[Klasifikacija],0))</f>
        <v/>
      </c>
      <c r="F24" t="str">
        <f>IF(Tabela_kontrola_FAW[[#This Row],[Eko-03-03]]=0,"NE","DA")</f>
        <v>NE</v>
      </c>
      <c r="G24" s="1">
        <f>COUNTIF(Tabela_mesanica_190204[Klasifikacija],Tabela_kontrola_FAW[[#This Row],[Klasifikacija]])+COUNTIF(Tabela_mesanica_190208[Klasifikacija],Tabela_kontrola_FAW[[#This Row],[Klasifikacija]])+COUNTIF(Tabela_EKO_03_03_baterije[Klasifikacija],Tabela_kontrola_FAW[[#This Row],[Klasifikacija]])</f>
        <v>0</v>
      </c>
      <c r="H24" s="1">
        <f>COUNTIF(Tabela_staro_190204[Klasifikacija],Tabela_kontrola_FAW[[#This Row],[Klasifikacija]])+COUNTIF(Tabela_staro_140603[Klasifikacija],Tabela_kontrola_FAW[[#This Row],[Klasifikacija]])</f>
        <v>0</v>
      </c>
      <c r="I24" s="1" t="str">
        <f>IFERROR(INDEX(Tabela_FAW[Klasifikacija],MATCH(Tabela_kontrola_FAW[[#This Row],[Klasifikacija]],Tabela_FAW[Klasifikacija],0)),"NE")</f>
        <v>NE</v>
      </c>
    </row>
    <row r="25" spans="1:9" hidden="1" x14ac:dyDescent="0.25">
      <c r="A25" t="s">
        <v>223</v>
      </c>
      <c r="B25" t="str">
        <f>INDEX(Tabela_seznam_klasifikacij[Naziv odpadka],MATCH(Tabela_kontrola_FAW[[#This Row],[Klasifikacija]],Tabela_seznam_klasifikacij[Klasifikacijska številka],0))</f>
        <v>Mulji iz pranja in čiščenja</v>
      </c>
      <c r="C25" t="str">
        <f>IFERROR(INDEX(Tabela_FAW[NAZIV2],MATCH(Tabela_kontrola_FAW[[#This Row],[Klasifikacija]],Tabela_FAW[Klasifikacija],0)),"NE")</f>
        <v>NE</v>
      </c>
      <c r="D25" t="str">
        <f>INDEX(Tabela_glavno[Dovoljen prevzem],MATCH(Tabela_kontrola_FAW[[#This Row],[Klasifikacija]],Tabela_glavno[Klasifikacija],0))</f>
        <v>DA - NI ODSTRANJEVANJA</v>
      </c>
      <c r="E25" t="str">
        <f>INDEX(Tabela_glavno[Odstranjevanje],MATCH(Tabela_kontrola_FAW[[#This Row],[Klasifikacija]],Tabela_glavno[Klasifikacija],0))</f>
        <v/>
      </c>
      <c r="F25" t="str">
        <f>IF(Tabela_kontrola_FAW[[#This Row],[Eko-03-03]]=0,"NE","DA")</f>
        <v>NE</v>
      </c>
      <c r="G25" s="1">
        <f>COUNTIF(Tabela_mesanica_190204[Klasifikacija],Tabela_kontrola_FAW[[#This Row],[Klasifikacija]])+COUNTIF(Tabela_mesanica_190208[Klasifikacija],Tabela_kontrola_FAW[[#This Row],[Klasifikacija]])+COUNTIF(Tabela_EKO_03_03_baterije[Klasifikacija],Tabela_kontrola_FAW[[#This Row],[Klasifikacija]])</f>
        <v>0</v>
      </c>
      <c r="H25" s="1">
        <f>COUNTIF(Tabela_staro_190204[Klasifikacija],Tabela_kontrola_FAW[[#This Row],[Klasifikacija]])+COUNTIF(Tabela_staro_140603[Klasifikacija],Tabela_kontrola_FAW[[#This Row],[Klasifikacija]])</f>
        <v>0</v>
      </c>
      <c r="I25" s="1" t="str">
        <f>IFERROR(INDEX(Tabela_FAW[Klasifikacija],MATCH(Tabela_kontrola_FAW[[#This Row],[Klasifikacija]],Tabela_FAW[Klasifikacija],0)),"NE")</f>
        <v>NE</v>
      </c>
    </row>
    <row r="26" spans="1:9" hidden="1" x14ac:dyDescent="0.25">
      <c r="A26" t="s">
        <v>225</v>
      </c>
      <c r="B26" t="str">
        <f>INDEX(Tabela_seznam_klasifikacij[Naziv odpadka],MATCH(Tabela_kontrola_FAW[[#This Row],[Klasifikacija]],Tabela_seznam_klasifikacij[Klasifikacijska številka],0))</f>
        <v>Odpadna živalska tkiva</v>
      </c>
      <c r="C26" t="str">
        <f>IFERROR(INDEX(Tabela_FAW[NAZIV2],MATCH(Tabela_kontrola_FAW[[#This Row],[Klasifikacija]],Tabela_FAW[Klasifikacija],0)),"NE")</f>
        <v>NE</v>
      </c>
      <c r="D26" t="str">
        <f>INDEX(Tabela_glavno[Dovoljen prevzem],MATCH(Tabela_kontrola_FAW[[#This Row],[Klasifikacija]],Tabela_glavno[Klasifikacija],0))</f>
        <v>DA - NI ODSTRANJEVANJA</v>
      </c>
      <c r="E26" t="str">
        <f>INDEX(Tabela_glavno[Odstranjevanje],MATCH(Tabela_kontrola_FAW[[#This Row],[Klasifikacija]],Tabela_glavno[Klasifikacija],0))</f>
        <v/>
      </c>
      <c r="F26" t="str">
        <f>IF(Tabela_kontrola_FAW[[#This Row],[Eko-03-03]]=0,"NE","DA")</f>
        <v>NE</v>
      </c>
      <c r="G26" s="1">
        <f>COUNTIF(Tabela_mesanica_190204[Klasifikacija],Tabela_kontrola_FAW[[#This Row],[Klasifikacija]])+COUNTIF(Tabela_mesanica_190208[Klasifikacija],Tabela_kontrola_FAW[[#This Row],[Klasifikacija]])+COUNTIF(Tabela_EKO_03_03_baterije[Klasifikacija],Tabela_kontrola_FAW[[#This Row],[Klasifikacija]])</f>
        <v>0</v>
      </c>
      <c r="H26" s="1">
        <f>COUNTIF(Tabela_staro_190204[Klasifikacija],Tabela_kontrola_FAW[[#This Row],[Klasifikacija]])+COUNTIF(Tabela_staro_140603[Klasifikacija],Tabela_kontrola_FAW[[#This Row],[Klasifikacija]])</f>
        <v>0</v>
      </c>
      <c r="I26" s="1" t="str">
        <f>IFERROR(INDEX(Tabela_FAW[Klasifikacija],MATCH(Tabela_kontrola_FAW[[#This Row],[Klasifikacija]],Tabela_FAW[Klasifikacija],0)),"NE")</f>
        <v>NE</v>
      </c>
    </row>
    <row r="27" spans="1:9" hidden="1" x14ac:dyDescent="0.25">
      <c r="A27" t="s">
        <v>226</v>
      </c>
      <c r="B27" t="str">
        <f>INDEX(Tabela_seznam_klasifikacij[Naziv odpadka],MATCH(Tabela_kontrola_FAW[[#This Row],[Klasifikacija]],Tabela_seznam_klasifikacij[Klasifikacijska številka],0))</f>
        <v>Odpadna rastlinska tkiva</v>
      </c>
      <c r="C27" t="str">
        <f>IFERROR(INDEX(Tabela_FAW[NAZIV2],MATCH(Tabela_kontrola_FAW[[#This Row],[Klasifikacija]],Tabela_FAW[Klasifikacija],0)),"NE")</f>
        <v>NE</v>
      </c>
      <c r="D27" t="str">
        <f>INDEX(Tabela_glavno[Dovoljen prevzem],MATCH(Tabela_kontrola_FAW[[#This Row],[Klasifikacija]],Tabela_glavno[Klasifikacija],0))</f>
        <v>DA - NI ODSTRANJEVANJA</v>
      </c>
      <c r="E27" t="str">
        <f>INDEX(Tabela_glavno[Odstranjevanje],MATCH(Tabela_kontrola_FAW[[#This Row],[Klasifikacija]],Tabela_glavno[Klasifikacija],0))</f>
        <v/>
      </c>
      <c r="F27" t="str">
        <f>IF(Tabela_kontrola_FAW[[#This Row],[Eko-03-03]]=0,"NE","DA")</f>
        <v>NE</v>
      </c>
      <c r="G27" s="1">
        <f>COUNTIF(Tabela_mesanica_190204[Klasifikacija],Tabela_kontrola_FAW[[#This Row],[Klasifikacija]])+COUNTIF(Tabela_mesanica_190208[Klasifikacija],Tabela_kontrola_FAW[[#This Row],[Klasifikacija]])+COUNTIF(Tabela_EKO_03_03_baterije[Klasifikacija],Tabela_kontrola_FAW[[#This Row],[Klasifikacija]])</f>
        <v>0</v>
      </c>
      <c r="H27" s="1">
        <f>COUNTIF(Tabela_staro_190204[Klasifikacija],Tabela_kontrola_FAW[[#This Row],[Klasifikacija]])+COUNTIF(Tabela_staro_140603[Klasifikacija],Tabela_kontrola_FAW[[#This Row],[Klasifikacija]])</f>
        <v>0</v>
      </c>
      <c r="I27" s="1" t="str">
        <f>IFERROR(INDEX(Tabela_FAW[Klasifikacija],MATCH(Tabela_kontrola_FAW[[#This Row],[Klasifikacija]],Tabela_FAW[Klasifikacija],0)),"NE")</f>
        <v>NE</v>
      </c>
    </row>
    <row r="28" spans="1:9" hidden="1" x14ac:dyDescent="0.25">
      <c r="A28" t="s">
        <v>228</v>
      </c>
      <c r="B28" t="str">
        <f>INDEX(Tabela_seznam_klasifikacij[Naziv odpadka],MATCH(Tabela_kontrola_FAW[[#This Row],[Klasifikacija]],Tabela_seznam_klasifikacij[Klasifikacijska številka],0))</f>
        <v>Odpadna plastika (razen embalaže)</v>
      </c>
      <c r="C28" t="str">
        <f>IFERROR(INDEX(Tabela_FAW[NAZIV2],MATCH(Tabela_kontrola_FAW[[#This Row],[Klasifikacija]],Tabela_FAW[Klasifikacija],0)),"NE")</f>
        <v>NE</v>
      </c>
      <c r="D28" t="str">
        <f>INDEX(Tabela_glavno[Dovoljen prevzem],MATCH(Tabela_kontrola_FAW[[#This Row],[Klasifikacija]],Tabela_glavno[Klasifikacija],0))</f>
        <v>DA - NI ODSTRANJEVANJA</v>
      </c>
      <c r="E28" t="str">
        <f>INDEX(Tabela_glavno[Odstranjevanje],MATCH(Tabela_kontrola_FAW[[#This Row],[Klasifikacija]],Tabela_glavno[Klasifikacija],0))</f>
        <v/>
      </c>
      <c r="F28" t="str">
        <f>IF(Tabela_kontrola_FAW[[#This Row],[Eko-03-03]]=0,"NE","DA")</f>
        <v>NE</v>
      </c>
      <c r="G28" s="1">
        <f>COUNTIF(Tabela_mesanica_190204[Klasifikacija],Tabela_kontrola_FAW[[#This Row],[Klasifikacija]])+COUNTIF(Tabela_mesanica_190208[Klasifikacija],Tabela_kontrola_FAW[[#This Row],[Klasifikacija]])+COUNTIF(Tabela_EKO_03_03_baterije[Klasifikacija],Tabela_kontrola_FAW[[#This Row],[Klasifikacija]])</f>
        <v>0</v>
      </c>
      <c r="H28" s="1">
        <f>COUNTIF(Tabela_staro_190204[Klasifikacija],Tabela_kontrola_FAW[[#This Row],[Klasifikacija]])+COUNTIF(Tabela_staro_140603[Klasifikacija],Tabela_kontrola_FAW[[#This Row],[Klasifikacija]])</f>
        <v>0</v>
      </c>
      <c r="I28" s="1" t="str">
        <f>IFERROR(INDEX(Tabela_FAW[Klasifikacija],MATCH(Tabela_kontrola_FAW[[#This Row],[Klasifikacija]],Tabela_FAW[Klasifikacija],0)),"NE")</f>
        <v>NE</v>
      </c>
    </row>
    <row r="29" spans="1:9" hidden="1" x14ac:dyDescent="0.25">
      <c r="A29" t="s">
        <v>230</v>
      </c>
      <c r="B29" t="str">
        <f>INDEX(Tabela_seznam_klasifikacij[Naziv odpadka],MATCH(Tabela_kontrola_FAW[[#This Row],[Klasifikacija]],Tabela_seznam_klasifikacij[Klasifikacijska številka],0))</f>
        <v>Živalski iztrebki, urin in gnoj (tudi onesnažena slama) in ločeno zbrane odpadne vode, obdelane zunaj kraja nastanka</v>
      </c>
      <c r="C29" t="str">
        <f>IFERROR(INDEX(Tabela_FAW[NAZIV2],MATCH(Tabela_kontrola_FAW[[#This Row],[Klasifikacija]],Tabela_FAW[Klasifikacija],0)),"NE")</f>
        <v>NE</v>
      </c>
      <c r="D29" t="str">
        <f>INDEX(Tabela_glavno[Dovoljen prevzem],MATCH(Tabela_kontrola_FAW[[#This Row],[Klasifikacija]],Tabela_glavno[Klasifikacija],0))</f>
        <v>DA - NI ODSTRANJEVANJA</v>
      </c>
      <c r="E29" t="str">
        <f>INDEX(Tabela_glavno[Odstranjevanje],MATCH(Tabela_kontrola_FAW[[#This Row],[Klasifikacija]],Tabela_glavno[Klasifikacija],0))</f>
        <v/>
      </c>
      <c r="F29" t="str">
        <f>IF(Tabela_kontrola_FAW[[#This Row],[Eko-03-03]]=0,"NE","DA")</f>
        <v>NE</v>
      </c>
      <c r="G29" s="1">
        <f>COUNTIF(Tabela_mesanica_190204[Klasifikacija],Tabela_kontrola_FAW[[#This Row],[Klasifikacija]])+COUNTIF(Tabela_mesanica_190208[Klasifikacija],Tabela_kontrola_FAW[[#This Row],[Klasifikacija]])+COUNTIF(Tabela_EKO_03_03_baterije[Klasifikacija],Tabela_kontrola_FAW[[#This Row],[Klasifikacija]])</f>
        <v>0</v>
      </c>
      <c r="H29" s="1">
        <f>COUNTIF(Tabela_staro_190204[Klasifikacija],Tabela_kontrola_FAW[[#This Row],[Klasifikacija]])+COUNTIF(Tabela_staro_140603[Klasifikacija],Tabela_kontrola_FAW[[#This Row],[Klasifikacija]])</f>
        <v>0</v>
      </c>
      <c r="I29" s="1" t="str">
        <f>IFERROR(INDEX(Tabela_FAW[Klasifikacija],MATCH(Tabela_kontrola_FAW[[#This Row],[Klasifikacija]],Tabela_FAW[Klasifikacija],0)),"NE")</f>
        <v>NE</v>
      </c>
    </row>
    <row r="30" spans="1:9" hidden="1" x14ac:dyDescent="0.25">
      <c r="A30" t="s">
        <v>231</v>
      </c>
      <c r="B30" t="str">
        <f>INDEX(Tabela_seznam_klasifikacij[Naziv odpadka],MATCH(Tabela_kontrola_FAW[[#This Row],[Klasifikacija]],Tabela_seznam_klasifikacij[Klasifikacijska številka],0))</f>
        <v>Odpadki iz gozdarstva</v>
      </c>
      <c r="C30" t="str">
        <f>IFERROR(INDEX(Tabela_FAW[NAZIV2],MATCH(Tabela_kontrola_FAW[[#This Row],[Klasifikacija]],Tabela_FAW[Klasifikacija],0)),"NE")</f>
        <v>NE</v>
      </c>
      <c r="D30" t="str">
        <f>INDEX(Tabela_glavno[Dovoljen prevzem],MATCH(Tabela_kontrola_FAW[[#This Row],[Klasifikacija]],Tabela_glavno[Klasifikacija],0))</f>
        <v>DA - NI ODSTRANJEVANJA</v>
      </c>
      <c r="E30" t="str">
        <f>INDEX(Tabela_glavno[Odstranjevanje],MATCH(Tabela_kontrola_FAW[[#This Row],[Klasifikacija]],Tabela_glavno[Klasifikacija],0))</f>
        <v/>
      </c>
      <c r="F30" t="str">
        <f>IF(Tabela_kontrola_FAW[[#This Row],[Eko-03-03]]=0,"NE","DA")</f>
        <v>NE</v>
      </c>
      <c r="G30" s="1">
        <f>COUNTIF(Tabela_mesanica_190204[Klasifikacija],Tabela_kontrola_FAW[[#This Row],[Klasifikacija]])+COUNTIF(Tabela_mesanica_190208[Klasifikacija],Tabela_kontrola_FAW[[#This Row],[Klasifikacija]])+COUNTIF(Tabela_EKO_03_03_baterije[Klasifikacija],Tabela_kontrola_FAW[[#This Row],[Klasifikacija]])</f>
        <v>0</v>
      </c>
      <c r="H30" s="1">
        <f>COUNTIF(Tabela_staro_190204[Klasifikacija],Tabela_kontrola_FAW[[#This Row],[Klasifikacija]])+COUNTIF(Tabela_staro_140603[Klasifikacija],Tabela_kontrola_FAW[[#This Row],[Klasifikacija]])</f>
        <v>0</v>
      </c>
      <c r="I30" s="1" t="str">
        <f>IFERROR(INDEX(Tabela_FAW[Klasifikacija],MATCH(Tabela_kontrola_FAW[[#This Row],[Klasifikacija]],Tabela_FAW[Klasifikacija],0)),"NE")</f>
        <v>NE</v>
      </c>
    </row>
    <row r="31" spans="1:9" x14ac:dyDescent="0.25">
      <c r="A31" t="s">
        <v>5</v>
      </c>
      <c r="B31" t="str">
        <f>INDEX(Tabela_seznam_klasifikacij[Naziv odpadka],MATCH(Tabela_kontrola_FAW[[#This Row],[Klasifikacija]],Tabela_seznam_klasifikacij[Klasifikacijska številka],0))</f>
        <v>Agrokemični odpadki, ki vsebujejo nevarne snovi</v>
      </c>
      <c r="C31" t="str">
        <f>IFERROR(INDEX(Tabela_FAW[NAZIV2],MATCH(Tabela_kontrola_FAW[[#This Row],[Klasifikacija]],Tabela_FAW[Klasifikacija],0)),"NE")</f>
        <v>M1</v>
      </c>
      <c r="D31" t="str">
        <f>INDEX(Tabela_glavno[Dovoljen prevzem],MATCH(Tabela_kontrola_FAW[[#This Row],[Klasifikacija]],Tabela_glavno[Klasifikacija],0))</f>
        <v>DA - NI ODSTRANJEVANJA</v>
      </c>
      <c r="E31" t="str">
        <f>INDEX(Tabela_glavno[Odstranjevanje],MATCH(Tabela_kontrola_FAW[[#This Row],[Klasifikacija]],Tabela_glavno[Klasifikacija],0))</f>
        <v/>
      </c>
      <c r="F31" t="str">
        <f>IF(Tabela_kontrola_FAW[[#This Row],[Eko-03-03]]=0,"NE","DA")</f>
        <v>DA</v>
      </c>
      <c r="G31" s="1">
        <f>COUNTIF(Tabela_mesanica_190204[Klasifikacija],Tabela_kontrola_FAW[[#This Row],[Klasifikacija]])+COUNTIF(Tabela_mesanica_190208[Klasifikacija],Tabela_kontrola_FAW[[#This Row],[Klasifikacija]])+COUNTIF(Tabela_EKO_03_03_baterije[Klasifikacija],Tabela_kontrola_FAW[[#This Row],[Klasifikacija]])</f>
        <v>1</v>
      </c>
      <c r="H31" s="1">
        <f>COUNTIF(Tabela_staro_190204[Klasifikacija],Tabela_kontrola_FAW[[#This Row],[Klasifikacija]])+COUNTIF(Tabela_staro_140603[Klasifikacija],Tabela_kontrola_FAW[[#This Row],[Klasifikacija]])</f>
        <v>1</v>
      </c>
      <c r="I31" s="1" t="str">
        <f>IFERROR(INDEX(Tabela_FAW[Klasifikacija],MATCH(Tabela_kontrola_FAW[[#This Row],[Klasifikacija]],Tabela_FAW[Klasifikacija],0)),"NE")</f>
        <v>02 01 08*</v>
      </c>
    </row>
    <row r="32" spans="1:9" hidden="1" x14ac:dyDescent="0.25">
      <c r="A32" t="s">
        <v>234</v>
      </c>
      <c r="B32" t="str">
        <f>INDEX(Tabela_seznam_klasifikacij[Naziv odpadka],MATCH(Tabela_kontrola_FAW[[#This Row],[Klasifikacija]],Tabela_seznam_klasifikacij[Klasifikacijska številka],0))</f>
        <v>Agrokemični odpadki, ki niso navedeni pod 02 01 08</v>
      </c>
      <c r="C32" t="str">
        <f>IFERROR(INDEX(Tabela_FAW[NAZIV2],MATCH(Tabela_kontrola_FAW[[#This Row],[Klasifikacija]],Tabela_FAW[Klasifikacija],0)),"NE")</f>
        <v>NE</v>
      </c>
      <c r="D32" t="str">
        <f>INDEX(Tabela_glavno[Dovoljen prevzem],MATCH(Tabela_kontrola_FAW[[#This Row],[Klasifikacija]],Tabela_glavno[Klasifikacija],0))</f>
        <v>DA - NI ODSTRANJEVANJA</v>
      </c>
      <c r="E32" t="str">
        <f>INDEX(Tabela_glavno[Odstranjevanje],MATCH(Tabela_kontrola_FAW[[#This Row],[Klasifikacija]],Tabela_glavno[Klasifikacija],0))</f>
        <v/>
      </c>
      <c r="F32" t="str">
        <f>IF(Tabela_kontrola_FAW[[#This Row],[Eko-03-03]]=0,"NE","DA")</f>
        <v>NE</v>
      </c>
      <c r="G32" s="1">
        <f>COUNTIF(Tabela_mesanica_190204[Klasifikacija],Tabela_kontrola_FAW[[#This Row],[Klasifikacija]])+COUNTIF(Tabela_mesanica_190208[Klasifikacija],Tabela_kontrola_FAW[[#This Row],[Klasifikacija]])+COUNTIF(Tabela_EKO_03_03_baterije[Klasifikacija],Tabela_kontrola_FAW[[#This Row],[Klasifikacija]])</f>
        <v>0</v>
      </c>
      <c r="H32" s="1">
        <f>COUNTIF(Tabela_staro_190204[Klasifikacija],Tabela_kontrola_FAW[[#This Row],[Klasifikacija]])+COUNTIF(Tabela_staro_140603[Klasifikacija],Tabela_kontrola_FAW[[#This Row],[Klasifikacija]])</f>
        <v>0</v>
      </c>
      <c r="I32" s="1" t="str">
        <f>IFERROR(INDEX(Tabela_FAW[Klasifikacija],MATCH(Tabela_kontrola_FAW[[#This Row],[Klasifikacija]],Tabela_FAW[Klasifikacija],0)),"NE")</f>
        <v>NE</v>
      </c>
    </row>
    <row r="33" spans="1:9" hidden="1" x14ac:dyDescent="0.25">
      <c r="A33" t="s">
        <v>235</v>
      </c>
      <c r="B33" t="str">
        <f>INDEX(Tabela_seznam_klasifikacij[Naziv odpadka],MATCH(Tabela_kontrola_FAW[[#This Row],[Klasifikacija]],Tabela_seznam_klasifikacij[Klasifikacijska številka],0))</f>
        <v>Odpadne kovine</v>
      </c>
      <c r="C33" t="str">
        <f>IFERROR(INDEX(Tabela_FAW[NAZIV2],MATCH(Tabela_kontrola_FAW[[#This Row],[Klasifikacija]],Tabela_FAW[Klasifikacija],0)),"NE")</f>
        <v>NE</v>
      </c>
      <c r="D33" t="str">
        <f>INDEX(Tabela_glavno[Dovoljen prevzem],MATCH(Tabela_kontrola_FAW[[#This Row],[Klasifikacija]],Tabela_glavno[Klasifikacija],0))</f>
        <v>DA - NI ODSTRANJEVANJA</v>
      </c>
      <c r="E33" t="str">
        <f>INDEX(Tabela_glavno[Odstranjevanje],MATCH(Tabela_kontrola_FAW[[#This Row],[Klasifikacija]],Tabela_glavno[Klasifikacija],0))</f>
        <v/>
      </c>
      <c r="F33" t="str">
        <f>IF(Tabela_kontrola_FAW[[#This Row],[Eko-03-03]]=0,"NE","DA")</f>
        <v>NE</v>
      </c>
      <c r="G33" s="1">
        <f>COUNTIF(Tabela_mesanica_190204[Klasifikacija],Tabela_kontrola_FAW[[#This Row],[Klasifikacija]])+COUNTIF(Tabela_mesanica_190208[Klasifikacija],Tabela_kontrola_FAW[[#This Row],[Klasifikacija]])+COUNTIF(Tabela_EKO_03_03_baterije[Klasifikacija],Tabela_kontrola_FAW[[#This Row],[Klasifikacija]])</f>
        <v>0</v>
      </c>
      <c r="H33" s="1">
        <f>COUNTIF(Tabela_staro_190204[Klasifikacija],Tabela_kontrola_FAW[[#This Row],[Klasifikacija]])+COUNTIF(Tabela_staro_140603[Klasifikacija],Tabela_kontrola_FAW[[#This Row],[Klasifikacija]])</f>
        <v>0</v>
      </c>
      <c r="I33" s="1" t="str">
        <f>IFERROR(INDEX(Tabela_FAW[Klasifikacija],MATCH(Tabela_kontrola_FAW[[#This Row],[Klasifikacija]],Tabela_FAW[Klasifikacija],0)),"NE")</f>
        <v>NE</v>
      </c>
    </row>
    <row r="34" spans="1:9" hidden="1" x14ac:dyDescent="0.25">
      <c r="A34" t="s">
        <v>237</v>
      </c>
      <c r="B34" t="str">
        <f>INDEX(Tabela_seznam_klasifikacij[Naziv odpadka],MATCH(Tabela_kontrola_FAW[[#This Row],[Klasifikacija]],Tabela_seznam_klasifikacij[Klasifikacijska številka],0))</f>
        <v>Drugi tovrstni odpadki</v>
      </c>
      <c r="C34" t="str">
        <f>IFERROR(INDEX(Tabela_FAW[NAZIV2],MATCH(Tabela_kontrola_FAW[[#This Row],[Klasifikacija]],Tabela_FAW[Klasifikacija],0)),"NE")</f>
        <v>NE</v>
      </c>
      <c r="D34" t="str">
        <f>INDEX(Tabela_glavno[Dovoljen prevzem],MATCH(Tabela_kontrola_FAW[[#This Row],[Klasifikacija]],Tabela_glavno[Klasifikacija],0))</f>
        <v>DA - NI ODSTRANJEVANJA</v>
      </c>
      <c r="E34" t="str">
        <f>INDEX(Tabela_glavno[Odstranjevanje],MATCH(Tabela_kontrola_FAW[[#This Row],[Klasifikacija]],Tabela_glavno[Klasifikacija],0))</f>
        <v/>
      </c>
      <c r="F34" t="str">
        <f>IF(Tabela_kontrola_FAW[[#This Row],[Eko-03-03]]=0,"NE","DA")</f>
        <v>NE</v>
      </c>
      <c r="G34" s="1">
        <f>COUNTIF(Tabela_mesanica_190204[Klasifikacija],Tabela_kontrola_FAW[[#This Row],[Klasifikacija]])+COUNTIF(Tabela_mesanica_190208[Klasifikacija],Tabela_kontrola_FAW[[#This Row],[Klasifikacija]])+COUNTIF(Tabela_EKO_03_03_baterije[Klasifikacija],Tabela_kontrola_FAW[[#This Row],[Klasifikacija]])</f>
        <v>0</v>
      </c>
      <c r="H34" s="1">
        <f>COUNTIF(Tabela_staro_190204[Klasifikacija],Tabela_kontrola_FAW[[#This Row],[Klasifikacija]])+COUNTIF(Tabela_staro_140603[Klasifikacija],Tabela_kontrola_FAW[[#This Row],[Klasifikacija]])</f>
        <v>0</v>
      </c>
      <c r="I34" s="1" t="str">
        <f>IFERROR(INDEX(Tabela_FAW[Klasifikacija],MATCH(Tabela_kontrola_FAW[[#This Row],[Klasifikacija]],Tabela_FAW[Klasifikacija],0)),"NE")</f>
        <v>NE</v>
      </c>
    </row>
    <row r="35" spans="1:9" x14ac:dyDescent="0.25">
      <c r="A35" t="s">
        <v>238</v>
      </c>
      <c r="B35" t="str">
        <f>INDEX(Tabela_seznam_klasifikacij[Naziv odpadka],MATCH(Tabela_kontrola_FAW[[#This Row],[Klasifikacija]],Tabela_seznam_klasifikacij[Klasifikacijska številka],0))</f>
        <v>Mulji iz pranja in čiščenja</v>
      </c>
      <c r="C35">
        <f>IFERROR(INDEX(Tabela_FAW[NAZIV2],MATCH(Tabela_kontrola_FAW[[#This Row],[Klasifikacija]],Tabela_FAW[Klasifikacija],0)),"NE")</f>
        <v>0</v>
      </c>
      <c r="D35" t="str">
        <f>INDEX(Tabela_glavno[Dovoljen prevzem],MATCH(Tabela_kontrola_FAW[[#This Row],[Klasifikacija]],Tabela_glavno[Klasifikacija],0))</f>
        <v>DA - NI ODSTRANJEVANJA</v>
      </c>
      <c r="E35" t="str">
        <f>INDEX(Tabela_glavno[Odstranjevanje],MATCH(Tabela_kontrola_FAW[[#This Row],[Klasifikacija]],Tabela_glavno[Klasifikacija],0))</f>
        <v/>
      </c>
      <c r="F35" t="str">
        <f>IF(Tabela_kontrola_FAW[[#This Row],[Eko-03-03]]=0,"NE","DA")</f>
        <v>NE</v>
      </c>
      <c r="G35" s="1">
        <f>COUNTIF(Tabela_mesanica_190204[Klasifikacija],Tabela_kontrola_FAW[[#This Row],[Klasifikacija]])+COUNTIF(Tabela_mesanica_190208[Klasifikacija],Tabela_kontrola_FAW[[#This Row],[Klasifikacija]])+COUNTIF(Tabela_EKO_03_03_baterije[Klasifikacija],Tabela_kontrola_FAW[[#This Row],[Klasifikacija]])</f>
        <v>0</v>
      </c>
      <c r="H35" s="1">
        <f>COUNTIF(Tabela_staro_190204[Klasifikacija],Tabela_kontrola_FAW[[#This Row],[Klasifikacija]])+COUNTIF(Tabela_staro_140603[Klasifikacija],Tabela_kontrola_FAW[[#This Row],[Klasifikacija]])</f>
        <v>0</v>
      </c>
      <c r="I35" s="1" t="str">
        <f>IFERROR(INDEX(Tabela_FAW[Klasifikacija],MATCH(Tabela_kontrola_FAW[[#This Row],[Klasifikacija]],Tabela_FAW[Klasifikacija],0)),"NE")</f>
        <v>02 02 01</v>
      </c>
    </row>
    <row r="36" spans="1:9" hidden="1" x14ac:dyDescent="0.25">
      <c r="A36" t="s">
        <v>239</v>
      </c>
      <c r="B36" t="str">
        <f>INDEX(Tabela_seznam_klasifikacij[Naziv odpadka],MATCH(Tabela_kontrola_FAW[[#This Row],[Klasifikacija]],Tabela_seznam_klasifikacij[Klasifikacijska številka],0))</f>
        <v>Odpadna živalska tkiva</v>
      </c>
      <c r="C36" t="str">
        <f>IFERROR(INDEX(Tabela_FAW[NAZIV2],MATCH(Tabela_kontrola_FAW[[#This Row],[Klasifikacija]],Tabela_FAW[Klasifikacija],0)),"NE")</f>
        <v>NE</v>
      </c>
      <c r="D36" t="str">
        <f>INDEX(Tabela_glavno[Dovoljen prevzem],MATCH(Tabela_kontrola_FAW[[#This Row],[Klasifikacija]],Tabela_glavno[Klasifikacija],0))</f>
        <v>DA - NI ODSTRANJEVANJA</v>
      </c>
      <c r="E36" t="str">
        <f>INDEX(Tabela_glavno[Odstranjevanje],MATCH(Tabela_kontrola_FAW[[#This Row],[Klasifikacija]],Tabela_glavno[Klasifikacija],0))</f>
        <v/>
      </c>
      <c r="F36" t="str">
        <f>IF(Tabela_kontrola_FAW[[#This Row],[Eko-03-03]]=0,"NE","DA")</f>
        <v>NE</v>
      </c>
      <c r="G36" s="1">
        <f>COUNTIF(Tabela_mesanica_190204[Klasifikacija],Tabela_kontrola_FAW[[#This Row],[Klasifikacija]])+COUNTIF(Tabela_mesanica_190208[Klasifikacija],Tabela_kontrola_FAW[[#This Row],[Klasifikacija]])+COUNTIF(Tabela_EKO_03_03_baterije[Klasifikacija],Tabela_kontrola_FAW[[#This Row],[Klasifikacija]])</f>
        <v>0</v>
      </c>
      <c r="H36" s="1">
        <f>COUNTIF(Tabela_staro_190204[Klasifikacija],Tabela_kontrola_FAW[[#This Row],[Klasifikacija]])+COUNTIF(Tabela_staro_140603[Klasifikacija],Tabela_kontrola_FAW[[#This Row],[Klasifikacija]])</f>
        <v>0</v>
      </c>
      <c r="I36" s="1" t="str">
        <f>IFERROR(INDEX(Tabela_FAW[Klasifikacija],MATCH(Tabela_kontrola_FAW[[#This Row],[Klasifikacija]],Tabela_FAW[Klasifikacija],0)),"NE")</f>
        <v>NE</v>
      </c>
    </row>
    <row r="37" spans="1:9" hidden="1" x14ac:dyDescent="0.25">
      <c r="A37" t="s">
        <v>240</v>
      </c>
      <c r="B37" t="str">
        <f>INDEX(Tabela_seznam_klasifikacij[Naziv odpadka],MATCH(Tabela_kontrola_FAW[[#This Row],[Klasifikacija]],Tabela_seznam_klasifikacij[Klasifikacijska številka],0))</f>
        <v>Snovi, neprimerne za uporabo ali predelavo</v>
      </c>
      <c r="C37" t="str">
        <f>IFERROR(INDEX(Tabela_FAW[NAZIV2],MATCH(Tabela_kontrola_FAW[[#This Row],[Klasifikacija]],Tabela_FAW[Klasifikacija],0)),"NE")</f>
        <v>NE</v>
      </c>
      <c r="D37" t="str">
        <f>INDEX(Tabela_glavno[Dovoljen prevzem],MATCH(Tabela_kontrola_FAW[[#This Row],[Klasifikacija]],Tabela_glavno[Klasifikacija],0))</f>
        <v>DA - NI ODSTRANJEVANJA</v>
      </c>
      <c r="E37" t="str">
        <f>INDEX(Tabela_glavno[Odstranjevanje],MATCH(Tabela_kontrola_FAW[[#This Row],[Klasifikacija]],Tabela_glavno[Klasifikacija],0))</f>
        <v/>
      </c>
      <c r="F37" t="str">
        <f>IF(Tabela_kontrola_FAW[[#This Row],[Eko-03-03]]=0,"NE","DA")</f>
        <v>NE</v>
      </c>
      <c r="G37" s="1">
        <f>COUNTIF(Tabela_mesanica_190204[Klasifikacija],Tabela_kontrola_FAW[[#This Row],[Klasifikacija]])+COUNTIF(Tabela_mesanica_190208[Klasifikacija],Tabela_kontrola_FAW[[#This Row],[Klasifikacija]])+COUNTIF(Tabela_EKO_03_03_baterije[Klasifikacija],Tabela_kontrola_FAW[[#This Row],[Klasifikacija]])</f>
        <v>0</v>
      </c>
      <c r="H37" s="1">
        <f>COUNTIF(Tabela_staro_190204[Klasifikacija],Tabela_kontrola_FAW[[#This Row],[Klasifikacija]])+COUNTIF(Tabela_staro_140603[Klasifikacija],Tabela_kontrola_FAW[[#This Row],[Klasifikacija]])</f>
        <v>0</v>
      </c>
      <c r="I37" s="1" t="str">
        <f>IFERROR(INDEX(Tabela_FAW[Klasifikacija],MATCH(Tabela_kontrola_FAW[[#This Row],[Klasifikacija]],Tabela_FAW[Klasifikacija],0)),"NE")</f>
        <v>NE</v>
      </c>
    </row>
    <row r="38" spans="1:9" x14ac:dyDescent="0.25">
      <c r="A38" t="s">
        <v>6</v>
      </c>
      <c r="B38" t="str">
        <f>INDEX(Tabela_seznam_klasifikacij[Naziv odpadka],MATCH(Tabela_kontrola_FAW[[#This Row],[Klasifikacija]],Tabela_seznam_klasifikacij[Klasifikacijska številka],0))</f>
        <v>Mulji iz čiščenja odpadne vodena kraju nastanka</v>
      </c>
      <c r="C38" t="str">
        <f>IFERROR(INDEX(Tabela_FAW[NAZIV2],MATCH(Tabela_kontrola_FAW[[#This Row],[Klasifikacija]],Tabela_FAW[Klasifikacija],0)),"NE")</f>
        <v>M1</v>
      </c>
      <c r="D38" t="str">
        <f>INDEX(Tabela_glavno[Dovoljen prevzem],MATCH(Tabela_kontrola_FAW[[#This Row],[Klasifikacija]],Tabela_glavno[Klasifikacija],0))</f>
        <v>DA - NI ODSTRANJEVANJA</v>
      </c>
      <c r="E38" t="str">
        <f>INDEX(Tabela_glavno[Odstranjevanje],MATCH(Tabela_kontrola_FAW[[#This Row],[Klasifikacija]],Tabela_glavno[Klasifikacija],0))</f>
        <v/>
      </c>
      <c r="F38" t="str">
        <f>IF(Tabela_kontrola_FAW[[#This Row],[Eko-03-03]]=0,"NE","DA")</f>
        <v>NE</v>
      </c>
      <c r="G38" s="1">
        <f>COUNTIF(Tabela_mesanica_190204[Klasifikacija],Tabela_kontrola_FAW[[#This Row],[Klasifikacija]])+COUNTIF(Tabela_mesanica_190208[Klasifikacija],Tabela_kontrola_FAW[[#This Row],[Klasifikacija]])+COUNTIF(Tabela_EKO_03_03_baterije[Klasifikacija],Tabela_kontrola_FAW[[#This Row],[Klasifikacija]])</f>
        <v>0</v>
      </c>
      <c r="H38" s="1">
        <f>COUNTIF(Tabela_staro_190204[Klasifikacija],Tabela_kontrola_FAW[[#This Row],[Klasifikacija]])+COUNTIF(Tabela_staro_140603[Klasifikacija],Tabela_kontrola_FAW[[#This Row],[Klasifikacija]])</f>
        <v>1</v>
      </c>
      <c r="I38" s="1" t="str">
        <f>IFERROR(INDEX(Tabela_FAW[Klasifikacija],MATCH(Tabela_kontrola_FAW[[#This Row],[Klasifikacija]],Tabela_FAW[Klasifikacija],0)),"NE")</f>
        <v>02 02 04</v>
      </c>
    </row>
    <row r="39" spans="1:9" hidden="1" x14ac:dyDescent="0.25">
      <c r="A39" t="s">
        <v>241</v>
      </c>
      <c r="B39" t="str">
        <f>INDEX(Tabela_seznam_klasifikacij[Naziv odpadka],MATCH(Tabela_kontrola_FAW[[#This Row],[Klasifikacija]],Tabela_seznam_klasifikacij[Klasifikacijska številka],0))</f>
        <v>Drugi tovrstni odpadki</v>
      </c>
      <c r="C39" t="str">
        <f>IFERROR(INDEX(Tabela_FAW[NAZIV2],MATCH(Tabela_kontrola_FAW[[#This Row],[Klasifikacija]],Tabela_FAW[Klasifikacija],0)),"NE")</f>
        <v>NE</v>
      </c>
      <c r="D39" t="str">
        <f>INDEX(Tabela_glavno[Dovoljen prevzem],MATCH(Tabela_kontrola_FAW[[#This Row],[Klasifikacija]],Tabela_glavno[Klasifikacija],0))</f>
        <v>DA - NI ODSTRANJEVANJA</v>
      </c>
      <c r="E39" t="str">
        <f>INDEX(Tabela_glavno[Odstranjevanje],MATCH(Tabela_kontrola_FAW[[#This Row],[Klasifikacija]],Tabela_glavno[Klasifikacija],0))</f>
        <v/>
      </c>
      <c r="F39" t="str">
        <f>IF(Tabela_kontrola_FAW[[#This Row],[Eko-03-03]]=0,"NE","DA")</f>
        <v>NE</v>
      </c>
      <c r="G39" s="1">
        <f>COUNTIF(Tabela_mesanica_190204[Klasifikacija],Tabela_kontrola_FAW[[#This Row],[Klasifikacija]])+COUNTIF(Tabela_mesanica_190208[Klasifikacija],Tabela_kontrola_FAW[[#This Row],[Klasifikacija]])+COUNTIF(Tabela_EKO_03_03_baterije[Klasifikacija],Tabela_kontrola_FAW[[#This Row],[Klasifikacija]])</f>
        <v>0</v>
      </c>
      <c r="H39" s="1">
        <f>COUNTIF(Tabela_staro_190204[Klasifikacija],Tabela_kontrola_FAW[[#This Row],[Klasifikacija]])+COUNTIF(Tabela_staro_140603[Klasifikacija],Tabela_kontrola_FAW[[#This Row],[Klasifikacija]])</f>
        <v>0</v>
      </c>
      <c r="I39" s="1" t="str">
        <f>IFERROR(INDEX(Tabela_FAW[Klasifikacija],MATCH(Tabela_kontrola_FAW[[#This Row],[Klasifikacija]],Tabela_FAW[Klasifikacija],0)),"NE")</f>
        <v>NE</v>
      </c>
    </row>
    <row r="40" spans="1:9" x14ac:dyDescent="0.25">
      <c r="A40" t="s">
        <v>242</v>
      </c>
      <c r="B40" t="str">
        <f>INDEX(Tabela_seznam_klasifikacij[Naziv odpadka],MATCH(Tabela_kontrola_FAW[[#This Row],[Klasifikacija]],Tabela_seznam_klasifikacij[Klasifikacijska številka],0))</f>
        <v>Mulji iz pranja, čiščenja, lupljenja, centrifugiranja in ločevanja</v>
      </c>
      <c r="C40">
        <f>IFERROR(INDEX(Tabela_FAW[NAZIV2],MATCH(Tabela_kontrola_FAW[[#This Row],[Klasifikacija]],Tabela_FAW[Klasifikacija],0)),"NE")</f>
        <v>0</v>
      </c>
      <c r="D40" t="str">
        <f>INDEX(Tabela_glavno[Dovoljen prevzem],MATCH(Tabela_kontrola_FAW[[#This Row],[Klasifikacija]],Tabela_glavno[Klasifikacija],0))</f>
        <v>DA</v>
      </c>
      <c r="E40" t="str">
        <f>INDEX(Tabela_glavno[Odstranjevanje],MATCH(Tabela_kontrola_FAW[[#This Row],[Klasifikacija]],Tabela_glavno[Klasifikacija],0))</f>
        <v>Koto</v>
      </c>
      <c r="F40" t="str">
        <f>IF(Tabela_kontrola_FAW[[#This Row],[Eko-03-03]]=0,"NE","DA")</f>
        <v>NE</v>
      </c>
      <c r="G40" s="1">
        <f>COUNTIF(Tabela_mesanica_190204[Klasifikacija],Tabela_kontrola_FAW[[#This Row],[Klasifikacija]])+COUNTIF(Tabela_mesanica_190208[Klasifikacija],Tabela_kontrola_FAW[[#This Row],[Klasifikacija]])+COUNTIF(Tabela_EKO_03_03_baterije[Klasifikacija],Tabela_kontrola_FAW[[#This Row],[Klasifikacija]])</f>
        <v>0</v>
      </c>
      <c r="H40" s="1">
        <f>COUNTIF(Tabela_staro_190204[Klasifikacija],Tabela_kontrola_FAW[[#This Row],[Klasifikacija]])+COUNTIF(Tabela_staro_140603[Klasifikacija],Tabela_kontrola_FAW[[#This Row],[Klasifikacija]])</f>
        <v>0</v>
      </c>
      <c r="I40" s="1" t="str">
        <f>IFERROR(INDEX(Tabela_FAW[Klasifikacija],MATCH(Tabela_kontrola_FAW[[#This Row],[Klasifikacija]],Tabela_FAW[Klasifikacija],0)),"NE")</f>
        <v>02 03 01</v>
      </c>
    </row>
    <row r="41" spans="1:9" hidden="1" x14ac:dyDescent="0.25">
      <c r="A41" t="s">
        <v>244</v>
      </c>
      <c r="B41" t="str">
        <f>INDEX(Tabela_seznam_klasifikacij[Naziv odpadka],MATCH(Tabela_kontrola_FAW[[#This Row],[Klasifikacija]],Tabela_seznam_klasifikacij[Klasifikacijska številka],0))</f>
        <v>Odpadni konzervansi</v>
      </c>
      <c r="C41" t="str">
        <f>IFERROR(INDEX(Tabela_FAW[NAZIV2],MATCH(Tabela_kontrola_FAW[[#This Row],[Klasifikacija]],Tabela_FAW[Klasifikacija],0)),"NE")</f>
        <v>NE</v>
      </c>
      <c r="D41" t="str">
        <f>INDEX(Tabela_glavno[Dovoljen prevzem],MATCH(Tabela_kontrola_FAW[[#This Row],[Klasifikacija]],Tabela_glavno[Klasifikacija],0))</f>
        <v>DA - NI ODSTRANJEVANJA</v>
      </c>
      <c r="E41" t="str">
        <f>INDEX(Tabela_glavno[Odstranjevanje],MATCH(Tabela_kontrola_FAW[[#This Row],[Klasifikacija]],Tabela_glavno[Klasifikacija],0))</f>
        <v/>
      </c>
      <c r="F41" t="str">
        <f>IF(Tabela_kontrola_FAW[[#This Row],[Eko-03-03]]=0,"NE","DA")</f>
        <v>NE</v>
      </c>
      <c r="G41" s="1">
        <f>COUNTIF(Tabela_mesanica_190204[Klasifikacija],Tabela_kontrola_FAW[[#This Row],[Klasifikacija]])+COUNTIF(Tabela_mesanica_190208[Klasifikacija],Tabela_kontrola_FAW[[#This Row],[Klasifikacija]])+COUNTIF(Tabela_EKO_03_03_baterije[Klasifikacija],Tabela_kontrola_FAW[[#This Row],[Klasifikacija]])</f>
        <v>0</v>
      </c>
      <c r="H41" s="1">
        <f>COUNTIF(Tabela_staro_190204[Klasifikacija],Tabela_kontrola_FAW[[#This Row],[Klasifikacija]])+COUNTIF(Tabela_staro_140603[Klasifikacija],Tabela_kontrola_FAW[[#This Row],[Klasifikacija]])</f>
        <v>0</v>
      </c>
      <c r="I41" s="1" t="str">
        <f>IFERROR(INDEX(Tabela_FAW[Klasifikacija],MATCH(Tabela_kontrola_FAW[[#This Row],[Klasifikacija]],Tabela_FAW[Klasifikacija],0)),"NE")</f>
        <v>NE</v>
      </c>
    </row>
    <row r="42" spans="1:9" hidden="1" x14ac:dyDescent="0.25">
      <c r="A42" t="s">
        <v>245</v>
      </c>
      <c r="B42" t="str">
        <f>INDEX(Tabela_seznam_klasifikacij[Naziv odpadka],MATCH(Tabela_kontrola_FAW[[#This Row],[Klasifikacija]],Tabela_seznam_klasifikacij[Klasifikacijska številka],0))</f>
        <v>Odpadki iz ekstrakcij s topili</v>
      </c>
      <c r="C42" t="str">
        <f>IFERROR(INDEX(Tabela_FAW[NAZIV2],MATCH(Tabela_kontrola_FAW[[#This Row],[Klasifikacija]],Tabela_FAW[Klasifikacija],0)),"NE")</f>
        <v>NE</v>
      </c>
      <c r="D42" t="str">
        <f>INDEX(Tabela_glavno[Dovoljen prevzem],MATCH(Tabela_kontrola_FAW[[#This Row],[Klasifikacija]],Tabela_glavno[Klasifikacija],0))</f>
        <v>DA - NI ODSTRANJEVANJA</v>
      </c>
      <c r="E42" t="str">
        <f>INDEX(Tabela_glavno[Odstranjevanje],MATCH(Tabela_kontrola_FAW[[#This Row],[Klasifikacija]],Tabela_glavno[Klasifikacija],0))</f>
        <v/>
      </c>
      <c r="F42" t="str">
        <f>IF(Tabela_kontrola_FAW[[#This Row],[Eko-03-03]]=0,"NE","DA")</f>
        <v>NE</v>
      </c>
      <c r="G42" s="1">
        <f>COUNTIF(Tabela_mesanica_190204[Klasifikacija],Tabela_kontrola_FAW[[#This Row],[Klasifikacija]])+COUNTIF(Tabela_mesanica_190208[Klasifikacija],Tabela_kontrola_FAW[[#This Row],[Klasifikacija]])+COUNTIF(Tabela_EKO_03_03_baterije[Klasifikacija],Tabela_kontrola_FAW[[#This Row],[Klasifikacija]])</f>
        <v>0</v>
      </c>
      <c r="H42" s="1">
        <f>COUNTIF(Tabela_staro_190204[Klasifikacija],Tabela_kontrola_FAW[[#This Row],[Klasifikacija]])+COUNTIF(Tabela_staro_140603[Klasifikacija],Tabela_kontrola_FAW[[#This Row],[Klasifikacija]])</f>
        <v>0</v>
      </c>
      <c r="I42" s="1" t="str">
        <f>IFERROR(INDEX(Tabela_FAW[Klasifikacija],MATCH(Tabela_kontrola_FAW[[#This Row],[Klasifikacija]],Tabela_FAW[Klasifikacija],0)),"NE")</f>
        <v>NE</v>
      </c>
    </row>
    <row r="43" spans="1:9" x14ac:dyDescent="0.25">
      <c r="A43" t="s">
        <v>247</v>
      </c>
      <c r="B43" t="str">
        <f>INDEX(Tabela_seznam_klasifikacij[Naziv odpadka],MATCH(Tabela_kontrola_FAW[[#This Row],[Klasifikacija]],Tabela_seznam_klasifikacij[Klasifikacijska številka],0))</f>
        <v>Snovi, neprimerne za uporabo ali predelavo</v>
      </c>
      <c r="C43" t="str">
        <f>IFERROR(INDEX(Tabela_FAW[NAZIV2],MATCH(Tabela_kontrola_FAW[[#This Row],[Klasifikacija]],Tabela_FAW[Klasifikacija],0)),"NE")</f>
        <v>NI ADR / Cro</v>
      </c>
      <c r="D43" t="str">
        <f>INDEX(Tabela_glavno[Dovoljen prevzem],MATCH(Tabela_kontrola_FAW[[#This Row],[Klasifikacija]],Tabela_glavno[Klasifikacija],0))</f>
        <v>DA - NI ODSTRANJEVANJA</v>
      </c>
      <c r="E43" t="str">
        <f>INDEX(Tabela_glavno[Odstranjevanje],MATCH(Tabela_kontrola_FAW[[#This Row],[Klasifikacija]],Tabela_glavno[Klasifikacija],0))</f>
        <v/>
      </c>
      <c r="F43" t="str">
        <f>IF(Tabela_kontrola_FAW[[#This Row],[Eko-03-03]]=0,"NE","DA")</f>
        <v>NE</v>
      </c>
      <c r="G43" s="1">
        <f>COUNTIF(Tabela_mesanica_190204[Klasifikacija],Tabela_kontrola_FAW[[#This Row],[Klasifikacija]])+COUNTIF(Tabela_mesanica_190208[Klasifikacija],Tabela_kontrola_FAW[[#This Row],[Klasifikacija]])+COUNTIF(Tabela_EKO_03_03_baterije[Klasifikacija],Tabela_kontrola_FAW[[#This Row],[Klasifikacija]])</f>
        <v>0</v>
      </c>
      <c r="H43" s="1">
        <f>COUNTIF(Tabela_staro_190204[Klasifikacija],Tabela_kontrola_FAW[[#This Row],[Klasifikacija]])+COUNTIF(Tabela_staro_140603[Klasifikacija],Tabela_kontrola_FAW[[#This Row],[Klasifikacija]])</f>
        <v>0</v>
      </c>
      <c r="I43" s="1" t="str">
        <f>IFERROR(INDEX(Tabela_FAW[Klasifikacija],MATCH(Tabela_kontrola_FAW[[#This Row],[Klasifikacija]],Tabela_FAW[Klasifikacija],0)),"NE")</f>
        <v>02 03 04</v>
      </c>
    </row>
    <row r="44" spans="1:9" hidden="1" x14ac:dyDescent="0.25">
      <c r="A44" t="s">
        <v>248</v>
      </c>
      <c r="B44" t="str">
        <f>INDEX(Tabela_seznam_klasifikacij[Naziv odpadka],MATCH(Tabela_kontrola_FAW[[#This Row],[Klasifikacija]],Tabela_seznam_klasifikacij[Klasifikacijska številka],0))</f>
        <v>Mulji iz čiščenja odpadne vode na kraju nastanka</v>
      </c>
      <c r="C44" t="str">
        <f>IFERROR(INDEX(Tabela_FAW[NAZIV2],MATCH(Tabela_kontrola_FAW[[#This Row],[Klasifikacija]],Tabela_FAW[Klasifikacija],0)),"NE")</f>
        <v>NE</v>
      </c>
      <c r="D44" t="str">
        <f>INDEX(Tabela_glavno[Dovoljen prevzem],MATCH(Tabela_kontrola_FAW[[#This Row],[Klasifikacija]],Tabela_glavno[Klasifikacija],0))</f>
        <v>DA - NI ODSTRANJEVANJA</v>
      </c>
      <c r="E44" t="str">
        <f>INDEX(Tabela_glavno[Odstranjevanje],MATCH(Tabela_kontrola_FAW[[#This Row],[Klasifikacija]],Tabela_glavno[Klasifikacija],0))</f>
        <v/>
      </c>
      <c r="F44" t="str">
        <f>IF(Tabela_kontrola_FAW[[#This Row],[Eko-03-03]]=0,"NE","DA")</f>
        <v>NE</v>
      </c>
      <c r="G44" s="1">
        <f>COUNTIF(Tabela_mesanica_190204[Klasifikacija],Tabela_kontrola_FAW[[#This Row],[Klasifikacija]])+COUNTIF(Tabela_mesanica_190208[Klasifikacija],Tabela_kontrola_FAW[[#This Row],[Klasifikacija]])+COUNTIF(Tabela_EKO_03_03_baterije[Klasifikacija],Tabela_kontrola_FAW[[#This Row],[Klasifikacija]])</f>
        <v>0</v>
      </c>
      <c r="H44" s="1">
        <f>COUNTIF(Tabela_staro_190204[Klasifikacija],Tabela_kontrola_FAW[[#This Row],[Klasifikacija]])+COUNTIF(Tabela_staro_140603[Klasifikacija],Tabela_kontrola_FAW[[#This Row],[Klasifikacija]])</f>
        <v>0</v>
      </c>
      <c r="I44" s="1" t="str">
        <f>IFERROR(INDEX(Tabela_FAW[Klasifikacija],MATCH(Tabela_kontrola_FAW[[#This Row],[Klasifikacija]],Tabela_FAW[Klasifikacija],0)),"NE")</f>
        <v>NE</v>
      </c>
    </row>
    <row r="45" spans="1:9" x14ac:dyDescent="0.25">
      <c r="A45" t="s">
        <v>249</v>
      </c>
      <c r="B45" t="str">
        <f>INDEX(Tabela_seznam_klasifikacij[Naziv odpadka],MATCH(Tabela_kontrola_FAW[[#This Row],[Klasifikacija]],Tabela_seznam_klasifikacij[Klasifikacijska številka],0))</f>
        <v>Drugi tovrstni odpadki</v>
      </c>
      <c r="C45">
        <f>IFERROR(INDEX(Tabela_FAW[NAZIV2],MATCH(Tabela_kontrola_FAW[[#This Row],[Klasifikacija]],Tabela_FAW[Klasifikacija],0)),"NE")</f>
        <v>0</v>
      </c>
      <c r="D45" t="str">
        <f>INDEX(Tabela_glavno[Dovoljen prevzem],MATCH(Tabela_kontrola_FAW[[#This Row],[Klasifikacija]],Tabela_glavno[Klasifikacija],0))</f>
        <v>DA - NI ODSTRANJEVANJA</v>
      </c>
      <c r="E45" t="str">
        <f>INDEX(Tabela_glavno[Odstranjevanje],MATCH(Tabela_kontrola_FAW[[#This Row],[Klasifikacija]],Tabela_glavno[Klasifikacija],0))</f>
        <v/>
      </c>
      <c r="F45" t="str">
        <f>IF(Tabela_kontrola_FAW[[#This Row],[Eko-03-03]]=0,"NE","DA")</f>
        <v>NE</v>
      </c>
      <c r="G45" s="1">
        <f>COUNTIF(Tabela_mesanica_190204[Klasifikacija],Tabela_kontrola_FAW[[#This Row],[Klasifikacija]])+COUNTIF(Tabela_mesanica_190208[Klasifikacija],Tabela_kontrola_FAW[[#This Row],[Klasifikacija]])+COUNTIF(Tabela_EKO_03_03_baterije[Klasifikacija],Tabela_kontrola_FAW[[#This Row],[Klasifikacija]])</f>
        <v>0</v>
      </c>
      <c r="H45" s="1">
        <f>COUNTIF(Tabela_staro_190204[Klasifikacija],Tabela_kontrola_FAW[[#This Row],[Klasifikacija]])+COUNTIF(Tabela_staro_140603[Klasifikacija],Tabela_kontrola_FAW[[#This Row],[Klasifikacija]])</f>
        <v>0</v>
      </c>
      <c r="I45" s="1" t="str">
        <f>IFERROR(INDEX(Tabela_FAW[Klasifikacija],MATCH(Tabela_kontrola_FAW[[#This Row],[Klasifikacija]],Tabela_FAW[Klasifikacija],0)),"NE")</f>
        <v>02 03 99</v>
      </c>
    </row>
    <row r="46" spans="1:9" hidden="1" x14ac:dyDescent="0.25">
      <c r="A46" t="s">
        <v>250</v>
      </c>
      <c r="B46" t="str">
        <f>INDEX(Tabela_seznam_klasifikacij[Naziv odpadka],MATCH(Tabela_kontrola_FAW[[#This Row],[Klasifikacija]],Tabela_seznam_klasifikacij[Klasifikacijska številka],0))</f>
        <v>Zemlja, ki ostane pri čiščenju in pranju sladkorne pese</v>
      </c>
      <c r="C46" t="str">
        <f>IFERROR(INDEX(Tabela_FAW[NAZIV2],MATCH(Tabela_kontrola_FAW[[#This Row],[Klasifikacija]],Tabela_FAW[Klasifikacija],0)),"NE")</f>
        <v>NE</v>
      </c>
      <c r="D46" t="str">
        <f>INDEX(Tabela_glavno[Dovoljen prevzem],MATCH(Tabela_kontrola_FAW[[#This Row],[Klasifikacija]],Tabela_glavno[Klasifikacija],0))</f>
        <v>DA - NI ODSTRANJEVANJA</v>
      </c>
      <c r="E46" t="str">
        <f>INDEX(Tabela_glavno[Odstranjevanje],MATCH(Tabela_kontrola_FAW[[#This Row],[Klasifikacija]],Tabela_glavno[Klasifikacija],0))</f>
        <v/>
      </c>
      <c r="F46" t="str">
        <f>IF(Tabela_kontrola_FAW[[#This Row],[Eko-03-03]]=0,"NE","DA")</f>
        <v>NE</v>
      </c>
      <c r="G46" s="1">
        <f>COUNTIF(Tabela_mesanica_190204[Klasifikacija],Tabela_kontrola_FAW[[#This Row],[Klasifikacija]])+COUNTIF(Tabela_mesanica_190208[Klasifikacija],Tabela_kontrola_FAW[[#This Row],[Klasifikacija]])+COUNTIF(Tabela_EKO_03_03_baterije[Klasifikacija],Tabela_kontrola_FAW[[#This Row],[Klasifikacija]])</f>
        <v>0</v>
      </c>
      <c r="H46" s="1">
        <f>COUNTIF(Tabela_staro_190204[Klasifikacija],Tabela_kontrola_FAW[[#This Row],[Klasifikacija]])+COUNTIF(Tabela_staro_140603[Klasifikacija],Tabela_kontrola_FAW[[#This Row],[Klasifikacija]])</f>
        <v>0</v>
      </c>
      <c r="I46" s="1" t="str">
        <f>IFERROR(INDEX(Tabela_FAW[Klasifikacija],MATCH(Tabela_kontrola_FAW[[#This Row],[Klasifikacija]],Tabela_FAW[Klasifikacija],0)),"NE")</f>
        <v>NE</v>
      </c>
    </row>
    <row r="47" spans="1:9" hidden="1" x14ac:dyDescent="0.25">
      <c r="A47" t="s">
        <v>1207</v>
      </c>
      <c r="B47" t="str">
        <f>INDEX(Tabela_seznam_klasifikacij[Naziv odpadka],MATCH(Tabela_kontrola_FAW[[#This Row],[Klasifikacija]],Tabela_seznam_klasifikacij[Klasifikacijska številka],0))</f>
        <v>Kalcijev karbonat, ki ne ustreza specifikaciji (saturacijski mulj)</v>
      </c>
      <c r="C47" t="str">
        <f>IFERROR(INDEX(Tabela_FAW[NAZIV2],MATCH(Tabela_kontrola_FAW[[#This Row],[Klasifikacija]],Tabela_FAW[Klasifikacija],0)),"NE")</f>
        <v>NE</v>
      </c>
      <c r="D47" t="str">
        <f>INDEX(Tabela_glavno[Dovoljen prevzem],MATCH(Tabela_kontrola_FAW[[#This Row],[Klasifikacija]],Tabela_glavno[Klasifikacija],0))</f>
        <v>DA - NI ODSTRANJEVANJA</v>
      </c>
      <c r="E47" t="str">
        <f>INDEX(Tabela_glavno[Odstranjevanje],MATCH(Tabela_kontrola_FAW[[#This Row],[Klasifikacija]],Tabela_glavno[Klasifikacija],0))</f>
        <v/>
      </c>
      <c r="F47" t="str">
        <f>IF(Tabela_kontrola_FAW[[#This Row],[Eko-03-03]]=0,"NE","DA")</f>
        <v>NE</v>
      </c>
      <c r="G47" s="1">
        <f>COUNTIF(Tabela_mesanica_190204[Klasifikacija],Tabela_kontrola_FAW[[#This Row],[Klasifikacija]])+COUNTIF(Tabela_mesanica_190208[Klasifikacija],Tabela_kontrola_FAW[[#This Row],[Klasifikacija]])+COUNTIF(Tabela_EKO_03_03_baterije[Klasifikacija],Tabela_kontrola_FAW[[#This Row],[Klasifikacija]])</f>
        <v>0</v>
      </c>
      <c r="H47" s="1">
        <f>COUNTIF(Tabela_staro_190204[Klasifikacija],Tabela_kontrola_FAW[[#This Row],[Klasifikacija]])+COUNTIF(Tabela_staro_140603[Klasifikacija],Tabela_kontrola_FAW[[#This Row],[Klasifikacija]])</f>
        <v>0</v>
      </c>
      <c r="I47" s="1" t="str">
        <f>IFERROR(INDEX(Tabela_FAW[Klasifikacija],MATCH(Tabela_kontrola_FAW[[#This Row],[Klasifikacija]],Tabela_FAW[Klasifikacija],0)),"NE")</f>
        <v>NE</v>
      </c>
    </row>
    <row r="48" spans="1:9" hidden="1" x14ac:dyDescent="0.25">
      <c r="A48" t="s">
        <v>1208</v>
      </c>
      <c r="B48" t="str">
        <f>INDEX(Tabela_seznam_klasifikacij[Naziv odpadka],MATCH(Tabela_kontrola_FAW[[#This Row],[Klasifikacija]],Tabela_seznam_klasifikacij[Klasifikacijska številka],0))</f>
        <v>Mulji iz čiščenja odpadne vode na kraju nastanka</v>
      </c>
      <c r="C48" t="str">
        <f>IFERROR(INDEX(Tabela_FAW[NAZIV2],MATCH(Tabela_kontrola_FAW[[#This Row],[Klasifikacija]],Tabela_FAW[Klasifikacija],0)),"NE")</f>
        <v>NE</v>
      </c>
      <c r="D48" t="str">
        <f>INDEX(Tabela_glavno[Dovoljen prevzem],MATCH(Tabela_kontrola_FAW[[#This Row],[Klasifikacija]],Tabela_glavno[Klasifikacija],0))</f>
        <v>DA - NI ODSTRANJEVANJA</v>
      </c>
      <c r="E48" t="str">
        <f>INDEX(Tabela_glavno[Odstranjevanje],MATCH(Tabela_kontrola_FAW[[#This Row],[Klasifikacija]],Tabela_glavno[Klasifikacija],0))</f>
        <v/>
      </c>
      <c r="F48" t="str">
        <f>IF(Tabela_kontrola_FAW[[#This Row],[Eko-03-03]]=0,"NE","DA")</f>
        <v>NE</v>
      </c>
      <c r="G48" s="1">
        <f>COUNTIF(Tabela_mesanica_190204[Klasifikacija],Tabela_kontrola_FAW[[#This Row],[Klasifikacija]])+COUNTIF(Tabela_mesanica_190208[Klasifikacija],Tabela_kontrola_FAW[[#This Row],[Klasifikacija]])+COUNTIF(Tabela_EKO_03_03_baterije[Klasifikacija],Tabela_kontrola_FAW[[#This Row],[Klasifikacija]])</f>
        <v>0</v>
      </c>
      <c r="H48" s="1">
        <f>COUNTIF(Tabela_staro_190204[Klasifikacija],Tabela_kontrola_FAW[[#This Row],[Klasifikacija]])+COUNTIF(Tabela_staro_140603[Klasifikacija],Tabela_kontrola_FAW[[#This Row],[Klasifikacija]])</f>
        <v>0</v>
      </c>
      <c r="I48" s="1" t="str">
        <f>IFERROR(INDEX(Tabela_FAW[Klasifikacija],MATCH(Tabela_kontrola_FAW[[#This Row],[Klasifikacija]],Tabela_FAW[Klasifikacija],0)),"NE")</f>
        <v>NE</v>
      </c>
    </row>
    <row r="49" spans="1:9" hidden="1" x14ac:dyDescent="0.25">
      <c r="A49" t="s">
        <v>1209</v>
      </c>
      <c r="B49" t="str">
        <f>INDEX(Tabela_seznam_klasifikacij[Naziv odpadka],MATCH(Tabela_kontrola_FAW[[#This Row],[Klasifikacija]],Tabela_seznam_klasifikacij[Klasifikacijska številka],0))</f>
        <v>Drugi tovrstni odpadki</v>
      </c>
      <c r="C49" t="str">
        <f>IFERROR(INDEX(Tabela_FAW[NAZIV2],MATCH(Tabela_kontrola_FAW[[#This Row],[Klasifikacija]],Tabela_FAW[Klasifikacija],0)),"NE")</f>
        <v>NE</v>
      </c>
      <c r="D49" t="str">
        <f>INDEX(Tabela_glavno[Dovoljen prevzem],MATCH(Tabela_kontrola_FAW[[#This Row],[Klasifikacija]],Tabela_glavno[Klasifikacija],0))</f>
        <v>DA - NI ODSTRANJEVANJA</v>
      </c>
      <c r="E49" t="str">
        <f>INDEX(Tabela_glavno[Odstranjevanje],MATCH(Tabela_kontrola_FAW[[#This Row],[Klasifikacija]],Tabela_glavno[Klasifikacija],0))</f>
        <v/>
      </c>
      <c r="F49" t="str">
        <f>IF(Tabela_kontrola_FAW[[#This Row],[Eko-03-03]]=0,"NE","DA")</f>
        <v>NE</v>
      </c>
      <c r="G49" s="1">
        <f>COUNTIF(Tabela_mesanica_190204[Klasifikacija],Tabela_kontrola_FAW[[#This Row],[Klasifikacija]])+COUNTIF(Tabela_mesanica_190208[Klasifikacija],Tabela_kontrola_FAW[[#This Row],[Klasifikacija]])+COUNTIF(Tabela_EKO_03_03_baterije[Klasifikacija],Tabela_kontrola_FAW[[#This Row],[Klasifikacija]])</f>
        <v>0</v>
      </c>
      <c r="H49" s="1">
        <f>COUNTIF(Tabela_staro_190204[Klasifikacija],Tabela_kontrola_FAW[[#This Row],[Klasifikacija]])+COUNTIF(Tabela_staro_140603[Klasifikacija],Tabela_kontrola_FAW[[#This Row],[Klasifikacija]])</f>
        <v>0</v>
      </c>
      <c r="I49" s="1" t="str">
        <f>IFERROR(INDEX(Tabela_FAW[Klasifikacija],MATCH(Tabela_kontrola_FAW[[#This Row],[Klasifikacija]],Tabela_FAW[Klasifikacija],0)),"NE")</f>
        <v>NE</v>
      </c>
    </row>
    <row r="50" spans="1:9" x14ac:dyDescent="0.25">
      <c r="A50" t="s">
        <v>251</v>
      </c>
      <c r="B50" t="str">
        <f>INDEX(Tabela_seznam_klasifikacij[Naziv odpadka],MATCH(Tabela_kontrola_FAW[[#This Row],[Klasifikacija]],Tabela_seznam_klasifikacij[Klasifikacijska številka],0))</f>
        <v>Snovi, neprimerne za uporabo ali predelavo</v>
      </c>
      <c r="C50" t="str">
        <f>IFERROR(INDEX(Tabela_FAW[NAZIV2],MATCH(Tabela_kontrola_FAW[[#This Row],[Klasifikacija]],Tabela_FAW[Klasifikacija],0)),"NE")</f>
        <v>NI ADR / ČN Domžale</v>
      </c>
      <c r="D50" t="str">
        <f>INDEX(Tabela_glavno[Dovoljen prevzem],MATCH(Tabela_kontrola_FAW[[#This Row],[Klasifikacija]],Tabela_glavno[Klasifikacija],0))</f>
        <v>DA - NI ODSTRANJEVANJA</v>
      </c>
      <c r="E50" t="str">
        <f>INDEX(Tabela_glavno[Odstranjevanje],MATCH(Tabela_kontrola_FAW[[#This Row],[Klasifikacija]],Tabela_glavno[Klasifikacija],0))</f>
        <v/>
      </c>
      <c r="F50" t="str">
        <f>IF(Tabela_kontrola_FAW[[#This Row],[Eko-03-03]]=0,"NE","DA")</f>
        <v>NE</v>
      </c>
      <c r="G50" s="1">
        <f>COUNTIF(Tabela_mesanica_190204[Klasifikacija],Tabela_kontrola_FAW[[#This Row],[Klasifikacija]])+COUNTIF(Tabela_mesanica_190208[Klasifikacija],Tabela_kontrola_FAW[[#This Row],[Klasifikacija]])+COUNTIF(Tabela_EKO_03_03_baterije[Klasifikacija],Tabela_kontrola_FAW[[#This Row],[Klasifikacija]])</f>
        <v>0</v>
      </c>
      <c r="H50" s="1">
        <f>COUNTIF(Tabela_staro_190204[Klasifikacija],Tabela_kontrola_FAW[[#This Row],[Klasifikacija]])+COUNTIF(Tabela_staro_140603[Klasifikacija],Tabela_kontrola_FAW[[#This Row],[Klasifikacija]])</f>
        <v>0</v>
      </c>
      <c r="I50" s="1" t="str">
        <f>IFERROR(INDEX(Tabela_FAW[Klasifikacija],MATCH(Tabela_kontrola_FAW[[#This Row],[Klasifikacija]],Tabela_FAW[Klasifikacija],0)),"NE")</f>
        <v>02 05 01</v>
      </c>
    </row>
    <row r="51" spans="1:9" x14ac:dyDescent="0.25">
      <c r="A51" t="s">
        <v>252</v>
      </c>
      <c r="B51" t="str">
        <f>INDEX(Tabela_seznam_klasifikacij[Naziv odpadka],MATCH(Tabela_kontrola_FAW[[#This Row],[Klasifikacija]],Tabela_seznam_klasifikacij[Klasifikacijska številka],0))</f>
        <v>Mulji iz čiščenja odpadne vode na kraju nastanka</v>
      </c>
      <c r="C51" t="str">
        <f>IFERROR(INDEX(Tabela_FAW[NAZIV2],MATCH(Tabela_kontrola_FAW[[#This Row],[Klasifikacija]],Tabela_FAW[Klasifikacija],0)),"NE")</f>
        <v>NI ADR / NI ODSTRANJEVANJA</v>
      </c>
      <c r="D51" t="str">
        <f>INDEX(Tabela_glavno[Dovoljen prevzem],MATCH(Tabela_kontrola_FAW[[#This Row],[Klasifikacija]],Tabela_glavno[Klasifikacija],0))</f>
        <v>DA - NI ODSTRANJEVANJA</v>
      </c>
      <c r="E51" t="str">
        <f>INDEX(Tabela_glavno[Odstranjevanje],MATCH(Tabela_kontrola_FAW[[#This Row],[Klasifikacija]],Tabela_glavno[Klasifikacija],0))</f>
        <v/>
      </c>
      <c r="F51" t="str">
        <f>IF(Tabela_kontrola_FAW[[#This Row],[Eko-03-03]]=0,"NE","DA")</f>
        <v>NE</v>
      </c>
      <c r="G51" s="1">
        <f>COUNTIF(Tabela_mesanica_190204[Klasifikacija],Tabela_kontrola_FAW[[#This Row],[Klasifikacija]])+COUNTIF(Tabela_mesanica_190208[Klasifikacija],Tabela_kontrola_FAW[[#This Row],[Klasifikacija]])+COUNTIF(Tabela_EKO_03_03_baterije[Klasifikacija],Tabela_kontrola_FAW[[#This Row],[Klasifikacija]])</f>
        <v>0</v>
      </c>
      <c r="H51" s="1">
        <f>COUNTIF(Tabela_staro_190204[Klasifikacija],Tabela_kontrola_FAW[[#This Row],[Klasifikacija]])+COUNTIF(Tabela_staro_140603[Klasifikacija],Tabela_kontrola_FAW[[#This Row],[Klasifikacija]])</f>
        <v>0</v>
      </c>
      <c r="I51" s="1" t="str">
        <f>IFERROR(INDEX(Tabela_FAW[Klasifikacija],MATCH(Tabela_kontrola_FAW[[#This Row],[Klasifikacija]],Tabela_FAW[Klasifikacija],0)),"NE")</f>
        <v>02 05 02</v>
      </c>
    </row>
    <row r="52" spans="1:9" hidden="1" x14ac:dyDescent="0.25">
      <c r="A52" t="s">
        <v>253</v>
      </c>
      <c r="B52" t="str">
        <f>INDEX(Tabela_seznam_klasifikacij[Naziv odpadka],MATCH(Tabela_kontrola_FAW[[#This Row],[Klasifikacija]],Tabela_seznam_klasifikacij[Klasifikacijska številka],0))</f>
        <v>Drugi tovrstni odpadki</v>
      </c>
      <c r="C52" t="str">
        <f>IFERROR(INDEX(Tabela_FAW[NAZIV2],MATCH(Tabela_kontrola_FAW[[#This Row],[Klasifikacija]],Tabela_FAW[Klasifikacija],0)),"NE")</f>
        <v>NE</v>
      </c>
      <c r="D52" t="str">
        <f>INDEX(Tabela_glavno[Dovoljen prevzem],MATCH(Tabela_kontrola_FAW[[#This Row],[Klasifikacija]],Tabela_glavno[Klasifikacija],0))</f>
        <v>DA - NI ODSTRANJEVANJA</v>
      </c>
      <c r="E52" t="str">
        <f>INDEX(Tabela_glavno[Odstranjevanje],MATCH(Tabela_kontrola_FAW[[#This Row],[Klasifikacija]],Tabela_glavno[Klasifikacija],0))</f>
        <v/>
      </c>
      <c r="F52" t="str">
        <f>IF(Tabela_kontrola_FAW[[#This Row],[Eko-03-03]]=0,"NE","DA")</f>
        <v>NE</v>
      </c>
      <c r="G52" s="1">
        <f>COUNTIF(Tabela_mesanica_190204[Klasifikacija],Tabela_kontrola_FAW[[#This Row],[Klasifikacija]])+COUNTIF(Tabela_mesanica_190208[Klasifikacija],Tabela_kontrola_FAW[[#This Row],[Klasifikacija]])+COUNTIF(Tabela_EKO_03_03_baterije[Klasifikacija],Tabela_kontrola_FAW[[#This Row],[Klasifikacija]])</f>
        <v>0</v>
      </c>
      <c r="H52" s="1">
        <f>COUNTIF(Tabela_staro_190204[Klasifikacija],Tabela_kontrola_FAW[[#This Row],[Klasifikacija]])+COUNTIF(Tabela_staro_140603[Klasifikacija],Tabela_kontrola_FAW[[#This Row],[Klasifikacija]])</f>
        <v>0</v>
      </c>
      <c r="I52" s="1" t="str">
        <f>IFERROR(INDEX(Tabela_FAW[Klasifikacija],MATCH(Tabela_kontrola_FAW[[#This Row],[Klasifikacija]],Tabela_FAW[Klasifikacija],0)),"NE")</f>
        <v>NE</v>
      </c>
    </row>
    <row r="53" spans="1:9" x14ac:dyDescent="0.25">
      <c r="A53" t="s">
        <v>256</v>
      </c>
      <c r="B53" t="str">
        <f>INDEX(Tabela_seznam_klasifikacij[Naziv odpadka],MATCH(Tabela_kontrola_FAW[[#This Row],[Klasifikacija]],Tabela_seznam_klasifikacij[Klasifikacijska številka],0))</f>
        <v>Snovi, neprimerne za uporabo ali predelavo</v>
      </c>
      <c r="C53" t="str">
        <f>IFERROR(INDEX(Tabela_FAW[NAZIV2],MATCH(Tabela_kontrola_FAW[[#This Row],[Klasifikacija]],Tabela_FAW[Klasifikacija],0)),"NE")</f>
        <v>NI ADR / Cro</v>
      </c>
      <c r="D53" t="str">
        <f>INDEX(Tabela_glavno[Dovoljen prevzem],MATCH(Tabela_kontrola_FAW[[#This Row],[Klasifikacija]],Tabela_glavno[Klasifikacija],0))</f>
        <v>DA - NI ODSTRANJEVANJA</v>
      </c>
      <c r="E53" t="str">
        <f>INDEX(Tabela_glavno[Odstranjevanje],MATCH(Tabela_kontrola_FAW[[#This Row],[Klasifikacija]],Tabela_glavno[Klasifikacija],0))</f>
        <v/>
      </c>
      <c r="F53" t="str">
        <f>IF(Tabela_kontrola_FAW[[#This Row],[Eko-03-03]]=0,"NE","DA")</f>
        <v>NE</v>
      </c>
      <c r="G53" s="1">
        <f>COUNTIF(Tabela_mesanica_190204[Klasifikacija],Tabela_kontrola_FAW[[#This Row],[Klasifikacija]])+COUNTIF(Tabela_mesanica_190208[Klasifikacija],Tabela_kontrola_FAW[[#This Row],[Klasifikacija]])+COUNTIF(Tabela_EKO_03_03_baterije[Klasifikacija],Tabela_kontrola_FAW[[#This Row],[Klasifikacija]])</f>
        <v>0</v>
      </c>
      <c r="H53" s="1">
        <f>COUNTIF(Tabela_staro_190204[Klasifikacija],Tabela_kontrola_FAW[[#This Row],[Klasifikacija]])+COUNTIF(Tabela_staro_140603[Klasifikacija],Tabela_kontrola_FAW[[#This Row],[Klasifikacija]])</f>
        <v>0</v>
      </c>
      <c r="I53" s="1" t="str">
        <f>IFERROR(INDEX(Tabela_FAW[Klasifikacija],MATCH(Tabela_kontrola_FAW[[#This Row],[Klasifikacija]],Tabela_FAW[Klasifikacija],0)),"NE")</f>
        <v>02 06 01</v>
      </c>
    </row>
    <row r="54" spans="1:9" hidden="1" x14ac:dyDescent="0.25">
      <c r="A54" t="s">
        <v>257</v>
      </c>
      <c r="B54" t="str">
        <f>INDEX(Tabela_seznam_klasifikacij[Naziv odpadka],MATCH(Tabela_kontrola_FAW[[#This Row],[Klasifikacija]],Tabela_seznam_klasifikacij[Klasifikacijska številka],0))</f>
        <v>Odpadni konzervansi</v>
      </c>
      <c r="C54" t="str">
        <f>IFERROR(INDEX(Tabela_FAW[NAZIV2],MATCH(Tabela_kontrola_FAW[[#This Row],[Klasifikacija]],Tabela_FAW[Klasifikacija],0)),"NE")</f>
        <v>NE</v>
      </c>
      <c r="D54" t="str">
        <f>INDEX(Tabela_glavno[Dovoljen prevzem],MATCH(Tabela_kontrola_FAW[[#This Row],[Klasifikacija]],Tabela_glavno[Klasifikacija],0))</f>
        <v>DA - NI ODSTRANJEVANJA</v>
      </c>
      <c r="E54" t="str">
        <f>INDEX(Tabela_glavno[Odstranjevanje],MATCH(Tabela_kontrola_FAW[[#This Row],[Klasifikacija]],Tabela_glavno[Klasifikacija],0))</f>
        <v/>
      </c>
      <c r="F54" t="str">
        <f>IF(Tabela_kontrola_FAW[[#This Row],[Eko-03-03]]=0,"NE","DA")</f>
        <v>NE</v>
      </c>
      <c r="G54" s="1">
        <f>COUNTIF(Tabela_mesanica_190204[Klasifikacija],Tabela_kontrola_FAW[[#This Row],[Klasifikacija]])+COUNTIF(Tabela_mesanica_190208[Klasifikacija],Tabela_kontrola_FAW[[#This Row],[Klasifikacija]])+COUNTIF(Tabela_EKO_03_03_baterije[Klasifikacija],Tabela_kontrola_FAW[[#This Row],[Klasifikacija]])</f>
        <v>0</v>
      </c>
      <c r="H54" s="1">
        <f>COUNTIF(Tabela_staro_190204[Klasifikacija],Tabela_kontrola_FAW[[#This Row],[Klasifikacija]])+COUNTIF(Tabela_staro_140603[Klasifikacija],Tabela_kontrola_FAW[[#This Row],[Klasifikacija]])</f>
        <v>0</v>
      </c>
      <c r="I54" s="1" t="str">
        <f>IFERROR(INDEX(Tabela_FAW[Klasifikacija],MATCH(Tabela_kontrola_FAW[[#This Row],[Klasifikacija]],Tabela_FAW[Klasifikacija],0)),"NE")</f>
        <v>NE</v>
      </c>
    </row>
    <row r="55" spans="1:9" hidden="1" x14ac:dyDescent="0.25">
      <c r="A55" t="s">
        <v>258</v>
      </c>
      <c r="B55" t="str">
        <f>INDEX(Tabela_seznam_klasifikacij[Naziv odpadka],MATCH(Tabela_kontrola_FAW[[#This Row],[Klasifikacija]],Tabela_seznam_klasifikacij[Klasifikacijska številka],0))</f>
        <v>Mulji iz čiščenja odpadne vode na kraju nastanka</v>
      </c>
      <c r="C55" t="str">
        <f>IFERROR(INDEX(Tabela_FAW[NAZIV2],MATCH(Tabela_kontrola_FAW[[#This Row],[Klasifikacija]],Tabela_FAW[Klasifikacija],0)),"NE")</f>
        <v>NE</v>
      </c>
      <c r="D55" t="str">
        <f>INDEX(Tabela_glavno[Dovoljen prevzem],MATCH(Tabela_kontrola_FAW[[#This Row],[Klasifikacija]],Tabela_glavno[Klasifikacija],0))</f>
        <v>DA - NI ODSTRANJEVANJA</v>
      </c>
      <c r="E55" t="str">
        <f>INDEX(Tabela_glavno[Odstranjevanje],MATCH(Tabela_kontrola_FAW[[#This Row],[Klasifikacija]],Tabela_glavno[Klasifikacija],0))</f>
        <v/>
      </c>
      <c r="F55" t="str">
        <f>IF(Tabela_kontrola_FAW[[#This Row],[Eko-03-03]]=0,"NE","DA")</f>
        <v>NE</v>
      </c>
      <c r="G55" s="1">
        <f>COUNTIF(Tabela_mesanica_190204[Klasifikacija],Tabela_kontrola_FAW[[#This Row],[Klasifikacija]])+COUNTIF(Tabela_mesanica_190208[Klasifikacija],Tabela_kontrola_FAW[[#This Row],[Klasifikacija]])+COUNTIF(Tabela_EKO_03_03_baterije[Klasifikacija],Tabela_kontrola_FAW[[#This Row],[Klasifikacija]])</f>
        <v>0</v>
      </c>
      <c r="H55" s="1">
        <f>COUNTIF(Tabela_staro_190204[Klasifikacija],Tabela_kontrola_FAW[[#This Row],[Klasifikacija]])+COUNTIF(Tabela_staro_140603[Klasifikacija],Tabela_kontrola_FAW[[#This Row],[Klasifikacija]])</f>
        <v>0</v>
      </c>
      <c r="I55" s="1" t="str">
        <f>IFERROR(INDEX(Tabela_FAW[Klasifikacija],MATCH(Tabela_kontrola_FAW[[#This Row],[Klasifikacija]],Tabela_FAW[Klasifikacija],0)),"NE")</f>
        <v>NE</v>
      </c>
    </row>
    <row r="56" spans="1:9" hidden="1" x14ac:dyDescent="0.25">
      <c r="A56" t="s">
        <v>259</v>
      </c>
      <c r="B56" t="str">
        <f>INDEX(Tabela_seznam_klasifikacij[Naziv odpadka],MATCH(Tabela_kontrola_FAW[[#This Row],[Klasifikacija]],Tabela_seznam_klasifikacij[Klasifikacijska številka],0))</f>
        <v>Drugi tovrstni odpadki</v>
      </c>
      <c r="C56" t="str">
        <f>IFERROR(INDEX(Tabela_FAW[NAZIV2],MATCH(Tabela_kontrola_FAW[[#This Row],[Klasifikacija]],Tabela_FAW[Klasifikacija],0)),"NE")</f>
        <v>NE</v>
      </c>
      <c r="D56" t="str">
        <f>INDEX(Tabela_glavno[Dovoljen prevzem],MATCH(Tabela_kontrola_FAW[[#This Row],[Klasifikacija]],Tabela_glavno[Klasifikacija],0))</f>
        <v>DA - NI ODSTRANJEVANJA</v>
      </c>
      <c r="E56" t="str">
        <f>INDEX(Tabela_glavno[Odstranjevanje],MATCH(Tabela_kontrola_FAW[[#This Row],[Klasifikacija]],Tabela_glavno[Klasifikacija],0))</f>
        <v/>
      </c>
      <c r="F56" t="str">
        <f>IF(Tabela_kontrola_FAW[[#This Row],[Eko-03-03]]=0,"NE","DA")</f>
        <v>NE</v>
      </c>
      <c r="G56" s="1">
        <f>COUNTIF(Tabela_mesanica_190204[Klasifikacija],Tabela_kontrola_FAW[[#This Row],[Klasifikacija]])+COUNTIF(Tabela_mesanica_190208[Klasifikacija],Tabela_kontrola_FAW[[#This Row],[Klasifikacija]])+COUNTIF(Tabela_EKO_03_03_baterije[Klasifikacija],Tabela_kontrola_FAW[[#This Row],[Klasifikacija]])</f>
        <v>0</v>
      </c>
      <c r="H56" s="1">
        <f>COUNTIF(Tabela_staro_190204[Klasifikacija],Tabela_kontrola_FAW[[#This Row],[Klasifikacija]])+COUNTIF(Tabela_staro_140603[Klasifikacija],Tabela_kontrola_FAW[[#This Row],[Klasifikacija]])</f>
        <v>0</v>
      </c>
      <c r="I56" s="1" t="str">
        <f>IFERROR(INDEX(Tabela_FAW[Klasifikacija],MATCH(Tabela_kontrola_FAW[[#This Row],[Klasifikacija]],Tabela_FAW[Klasifikacija],0)),"NE")</f>
        <v>NE</v>
      </c>
    </row>
    <row r="57" spans="1:9" hidden="1" x14ac:dyDescent="0.25">
      <c r="A57" t="s">
        <v>260</v>
      </c>
      <c r="B57" t="str">
        <f>INDEX(Tabela_seznam_klasifikacij[Naziv odpadka],MATCH(Tabela_kontrola_FAW[[#This Row],[Klasifikacija]],Tabela_seznam_klasifikacij[Klasifikacijska številka],0))</f>
        <v>Odpadki iz pranja, čiščenja in mehanskega drobljenja surovin</v>
      </c>
      <c r="C57" t="str">
        <f>IFERROR(INDEX(Tabela_FAW[NAZIV2],MATCH(Tabela_kontrola_FAW[[#This Row],[Klasifikacija]],Tabela_FAW[Klasifikacija],0)),"NE")</f>
        <v>NE</v>
      </c>
      <c r="D57" t="str">
        <f>INDEX(Tabela_glavno[Dovoljen prevzem],MATCH(Tabela_kontrola_FAW[[#This Row],[Klasifikacija]],Tabela_glavno[Klasifikacija],0))</f>
        <v>DA - NI ODSTRANJEVANJA</v>
      </c>
      <c r="E57" t="str">
        <f>INDEX(Tabela_glavno[Odstranjevanje],MATCH(Tabela_kontrola_FAW[[#This Row],[Klasifikacija]],Tabela_glavno[Klasifikacija],0))</f>
        <v/>
      </c>
      <c r="F57" t="str">
        <f>IF(Tabela_kontrola_FAW[[#This Row],[Eko-03-03]]=0,"NE","DA")</f>
        <v>NE</v>
      </c>
      <c r="G57" s="1">
        <f>COUNTIF(Tabela_mesanica_190204[Klasifikacija],Tabela_kontrola_FAW[[#This Row],[Klasifikacija]])+COUNTIF(Tabela_mesanica_190208[Klasifikacija],Tabela_kontrola_FAW[[#This Row],[Klasifikacija]])+COUNTIF(Tabela_EKO_03_03_baterije[Klasifikacija],Tabela_kontrola_FAW[[#This Row],[Klasifikacija]])</f>
        <v>0</v>
      </c>
      <c r="H57" s="1">
        <f>COUNTIF(Tabela_staro_190204[Klasifikacija],Tabela_kontrola_FAW[[#This Row],[Klasifikacija]])+COUNTIF(Tabela_staro_140603[Klasifikacija],Tabela_kontrola_FAW[[#This Row],[Klasifikacija]])</f>
        <v>0</v>
      </c>
      <c r="I57" s="1" t="str">
        <f>IFERROR(INDEX(Tabela_FAW[Klasifikacija],MATCH(Tabela_kontrola_FAW[[#This Row],[Klasifikacija]],Tabela_FAW[Klasifikacija],0)),"NE")</f>
        <v>NE</v>
      </c>
    </row>
    <row r="58" spans="1:9" x14ac:dyDescent="0.25">
      <c r="A58" t="s">
        <v>261</v>
      </c>
      <c r="B58" t="str">
        <f>INDEX(Tabela_seznam_klasifikacij[Naziv odpadka],MATCH(Tabela_kontrola_FAW[[#This Row],[Klasifikacija]],Tabela_seznam_klasifikacij[Klasifikacijska številka],0))</f>
        <v>Odpadki iz destilacije žganih pijač</v>
      </c>
      <c r="C58" t="str">
        <f>IFERROR(INDEX(Tabela_FAW[NAZIV2],MATCH(Tabela_kontrola_FAW[[#This Row],[Klasifikacija]],Tabela_FAW[Klasifikacija],0)),"NE")</f>
        <v>NI ADR / ČN Domžale, Cro</v>
      </c>
      <c r="D58" t="str">
        <f>INDEX(Tabela_glavno[Dovoljen prevzem],MATCH(Tabela_kontrola_FAW[[#This Row],[Klasifikacija]],Tabela_glavno[Klasifikacija],0))</f>
        <v>DA - NI ODSTRANJEVANJA</v>
      </c>
      <c r="E58" t="str">
        <f>INDEX(Tabela_glavno[Odstranjevanje],MATCH(Tabela_kontrola_FAW[[#This Row],[Klasifikacija]],Tabela_glavno[Klasifikacija],0))</f>
        <v/>
      </c>
      <c r="F58" t="str">
        <f>IF(Tabela_kontrola_FAW[[#This Row],[Eko-03-03]]=0,"NE","DA")</f>
        <v>NE</v>
      </c>
      <c r="G58" s="1">
        <f>COUNTIF(Tabela_mesanica_190204[Klasifikacija],Tabela_kontrola_FAW[[#This Row],[Klasifikacija]])+COUNTIF(Tabela_mesanica_190208[Klasifikacija],Tabela_kontrola_FAW[[#This Row],[Klasifikacija]])+COUNTIF(Tabela_EKO_03_03_baterije[Klasifikacija],Tabela_kontrola_FAW[[#This Row],[Klasifikacija]])</f>
        <v>0</v>
      </c>
      <c r="H58" s="1">
        <f>COUNTIF(Tabela_staro_190204[Klasifikacija],Tabela_kontrola_FAW[[#This Row],[Klasifikacija]])+COUNTIF(Tabela_staro_140603[Klasifikacija],Tabela_kontrola_FAW[[#This Row],[Klasifikacija]])</f>
        <v>0</v>
      </c>
      <c r="I58" s="1" t="str">
        <f>IFERROR(INDEX(Tabela_FAW[Klasifikacija],MATCH(Tabela_kontrola_FAW[[#This Row],[Klasifikacija]],Tabela_FAW[Klasifikacija],0)),"NE")</f>
        <v>02 07 02</v>
      </c>
    </row>
    <row r="59" spans="1:9" hidden="1" x14ac:dyDescent="0.25">
      <c r="A59" t="s">
        <v>262</v>
      </c>
      <c r="B59" t="str">
        <f>INDEX(Tabela_seznam_klasifikacij[Naziv odpadka],MATCH(Tabela_kontrola_FAW[[#This Row],[Klasifikacija]],Tabela_seznam_klasifikacij[Klasifikacijska številka],0))</f>
        <v>Odpadki iz kemijske obdelave</v>
      </c>
      <c r="C59" t="str">
        <f>IFERROR(INDEX(Tabela_FAW[NAZIV2],MATCH(Tabela_kontrola_FAW[[#This Row],[Klasifikacija]],Tabela_FAW[Klasifikacija],0)),"NE")</f>
        <v>NE</v>
      </c>
      <c r="D59" t="str">
        <f>INDEX(Tabela_glavno[Dovoljen prevzem],MATCH(Tabela_kontrola_FAW[[#This Row],[Klasifikacija]],Tabela_glavno[Klasifikacija],0))</f>
        <v>DA - NI ODSTRANJEVANJA</v>
      </c>
      <c r="E59" t="str">
        <f>INDEX(Tabela_glavno[Odstranjevanje],MATCH(Tabela_kontrola_FAW[[#This Row],[Klasifikacija]],Tabela_glavno[Klasifikacija],0))</f>
        <v/>
      </c>
      <c r="F59" t="str">
        <f>IF(Tabela_kontrola_FAW[[#This Row],[Eko-03-03]]=0,"NE","DA")</f>
        <v>NE</v>
      </c>
      <c r="G59" s="1">
        <f>COUNTIF(Tabela_mesanica_190204[Klasifikacija],Tabela_kontrola_FAW[[#This Row],[Klasifikacija]])+COUNTIF(Tabela_mesanica_190208[Klasifikacija],Tabela_kontrola_FAW[[#This Row],[Klasifikacija]])+COUNTIF(Tabela_EKO_03_03_baterije[Klasifikacija],Tabela_kontrola_FAW[[#This Row],[Klasifikacija]])</f>
        <v>0</v>
      </c>
      <c r="H59" s="1">
        <f>COUNTIF(Tabela_staro_190204[Klasifikacija],Tabela_kontrola_FAW[[#This Row],[Klasifikacija]])+COUNTIF(Tabela_staro_140603[Klasifikacija],Tabela_kontrola_FAW[[#This Row],[Klasifikacija]])</f>
        <v>0</v>
      </c>
      <c r="I59" s="1" t="str">
        <f>IFERROR(INDEX(Tabela_FAW[Klasifikacija],MATCH(Tabela_kontrola_FAW[[#This Row],[Klasifikacija]],Tabela_FAW[Klasifikacija],0)),"NE")</f>
        <v>NE</v>
      </c>
    </row>
    <row r="60" spans="1:9" x14ac:dyDescent="0.25">
      <c r="A60" t="s">
        <v>263</v>
      </c>
      <c r="B60" t="str">
        <f>INDEX(Tabela_seznam_klasifikacij[Naziv odpadka],MATCH(Tabela_kontrola_FAW[[#This Row],[Klasifikacija]],Tabela_seznam_klasifikacij[Klasifikacijska številka],0))</f>
        <v>Snovi, neprimerne za uporabo ali predelavo</v>
      </c>
      <c r="C60">
        <f>IFERROR(INDEX(Tabela_FAW[NAZIV2],MATCH(Tabela_kontrola_FAW[[#This Row],[Klasifikacija]],Tabela_FAW[Klasifikacija],0)),"NE")</f>
        <v>0</v>
      </c>
      <c r="D60" t="str">
        <f>INDEX(Tabela_glavno[Dovoljen prevzem],MATCH(Tabela_kontrola_FAW[[#This Row],[Klasifikacija]],Tabela_glavno[Klasifikacija],0))</f>
        <v>DA - NI ODSTRANJEVANJA</v>
      </c>
      <c r="E60" t="str">
        <f>INDEX(Tabela_glavno[Odstranjevanje],MATCH(Tabela_kontrola_FAW[[#This Row],[Klasifikacija]],Tabela_glavno[Klasifikacija],0))</f>
        <v/>
      </c>
      <c r="F60" t="str">
        <f>IF(Tabela_kontrola_FAW[[#This Row],[Eko-03-03]]=0,"NE","DA")</f>
        <v>NE</v>
      </c>
      <c r="G60" s="1">
        <f>COUNTIF(Tabela_mesanica_190204[Klasifikacija],Tabela_kontrola_FAW[[#This Row],[Klasifikacija]])+COUNTIF(Tabela_mesanica_190208[Klasifikacija],Tabela_kontrola_FAW[[#This Row],[Klasifikacija]])+COUNTIF(Tabela_EKO_03_03_baterije[Klasifikacija],Tabela_kontrola_FAW[[#This Row],[Klasifikacija]])</f>
        <v>0</v>
      </c>
      <c r="H60" s="1">
        <f>COUNTIF(Tabela_staro_190204[Klasifikacija],Tabela_kontrola_FAW[[#This Row],[Klasifikacija]])+COUNTIF(Tabela_staro_140603[Klasifikacija],Tabela_kontrola_FAW[[#This Row],[Klasifikacija]])</f>
        <v>0</v>
      </c>
      <c r="I60" s="1" t="str">
        <f>IFERROR(INDEX(Tabela_FAW[Klasifikacija],MATCH(Tabela_kontrola_FAW[[#This Row],[Klasifikacija]],Tabela_FAW[Klasifikacija],0)),"NE")</f>
        <v>02 07 04</v>
      </c>
    </row>
    <row r="61" spans="1:9" hidden="1" x14ac:dyDescent="0.25">
      <c r="A61" t="s">
        <v>264</v>
      </c>
      <c r="B61" t="str">
        <f>INDEX(Tabela_seznam_klasifikacij[Naziv odpadka],MATCH(Tabela_kontrola_FAW[[#This Row],[Klasifikacija]],Tabela_seznam_klasifikacij[Klasifikacijska številka],0))</f>
        <v>Mulji iz čiščenja odpadne vode na kraju nastanka</v>
      </c>
      <c r="C61" t="str">
        <f>IFERROR(INDEX(Tabela_FAW[NAZIV2],MATCH(Tabela_kontrola_FAW[[#This Row],[Klasifikacija]],Tabela_FAW[Klasifikacija],0)),"NE")</f>
        <v>NE</v>
      </c>
      <c r="D61" t="str">
        <f>INDEX(Tabela_glavno[Dovoljen prevzem],MATCH(Tabela_kontrola_FAW[[#This Row],[Klasifikacija]],Tabela_glavno[Klasifikacija],0))</f>
        <v>DA - NI ODSTRANJEVANJA</v>
      </c>
      <c r="E61" t="str">
        <f>INDEX(Tabela_glavno[Odstranjevanje],MATCH(Tabela_kontrola_FAW[[#This Row],[Klasifikacija]],Tabela_glavno[Klasifikacija],0))</f>
        <v/>
      </c>
      <c r="F61" t="str">
        <f>IF(Tabela_kontrola_FAW[[#This Row],[Eko-03-03]]=0,"NE","DA")</f>
        <v>NE</v>
      </c>
      <c r="G61" s="1">
        <f>COUNTIF(Tabela_mesanica_190204[Klasifikacija],Tabela_kontrola_FAW[[#This Row],[Klasifikacija]])+COUNTIF(Tabela_mesanica_190208[Klasifikacija],Tabela_kontrola_FAW[[#This Row],[Klasifikacija]])+COUNTIF(Tabela_EKO_03_03_baterije[Klasifikacija],Tabela_kontrola_FAW[[#This Row],[Klasifikacija]])</f>
        <v>0</v>
      </c>
      <c r="H61" s="1">
        <f>COUNTIF(Tabela_staro_190204[Klasifikacija],Tabela_kontrola_FAW[[#This Row],[Klasifikacija]])+COUNTIF(Tabela_staro_140603[Klasifikacija],Tabela_kontrola_FAW[[#This Row],[Klasifikacija]])</f>
        <v>0</v>
      </c>
      <c r="I61" s="1" t="str">
        <f>IFERROR(INDEX(Tabela_FAW[Klasifikacija],MATCH(Tabela_kontrola_FAW[[#This Row],[Klasifikacija]],Tabela_FAW[Klasifikacija],0)),"NE")</f>
        <v>NE</v>
      </c>
    </row>
    <row r="62" spans="1:9" hidden="1" x14ac:dyDescent="0.25">
      <c r="A62" t="s">
        <v>265</v>
      </c>
      <c r="B62" t="str">
        <f>INDEX(Tabela_seznam_klasifikacij[Naziv odpadka],MATCH(Tabela_kontrola_FAW[[#This Row],[Klasifikacija]],Tabela_seznam_klasifikacij[Klasifikacijska številka],0))</f>
        <v>Drugi tovrstni odpadki</v>
      </c>
      <c r="C62" t="str">
        <f>IFERROR(INDEX(Tabela_FAW[NAZIV2],MATCH(Tabela_kontrola_FAW[[#This Row],[Klasifikacija]],Tabela_FAW[Klasifikacija],0)),"NE")</f>
        <v>NE</v>
      </c>
      <c r="D62" t="str">
        <f>INDEX(Tabela_glavno[Dovoljen prevzem],MATCH(Tabela_kontrola_FAW[[#This Row],[Klasifikacija]],Tabela_glavno[Klasifikacija],0))</f>
        <v>DA - NI ODSTRANJEVANJA</v>
      </c>
      <c r="E62" t="str">
        <f>INDEX(Tabela_glavno[Odstranjevanje],MATCH(Tabela_kontrola_FAW[[#This Row],[Klasifikacija]],Tabela_glavno[Klasifikacija],0))</f>
        <v/>
      </c>
      <c r="F62" t="str">
        <f>IF(Tabela_kontrola_FAW[[#This Row],[Eko-03-03]]=0,"NE","DA")</f>
        <v>NE</v>
      </c>
      <c r="G62" s="1">
        <f>COUNTIF(Tabela_mesanica_190204[Klasifikacija],Tabela_kontrola_FAW[[#This Row],[Klasifikacija]])+COUNTIF(Tabela_mesanica_190208[Klasifikacija],Tabela_kontrola_FAW[[#This Row],[Klasifikacija]])+COUNTIF(Tabela_EKO_03_03_baterije[Klasifikacija],Tabela_kontrola_FAW[[#This Row],[Klasifikacija]])</f>
        <v>0</v>
      </c>
      <c r="H62" s="1">
        <f>COUNTIF(Tabela_staro_190204[Klasifikacija],Tabela_kontrola_FAW[[#This Row],[Klasifikacija]])+COUNTIF(Tabela_staro_140603[Klasifikacija],Tabela_kontrola_FAW[[#This Row],[Klasifikacija]])</f>
        <v>0</v>
      </c>
      <c r="I62" s="1" t="str">
        <f>IFERROR(INDEX(Tabela_FAW[Klasifikacija],MATCH(Tabela_kontrola_FAW[[#This Row],[Klasifikacija]],Tabela_FAW[Klasifikacija],0)),"NE")</f>
        <v>NE</v>
      </c>
    </row>
    <row r="63" spans="1:9" hidden="1" x14ac:dyDescent="0.25">
      <c r="A63" t="s">
        <v>267</v>
      </c>
      <c r="B63" t="str">
        <f>INDEX(Tabela_seznam_klasifikacij[Naziv odpadka],MATCH(Tabela_kontrola_FAW[[#This Row],[Klasifikacija]],Tabela_seznam_klasifikacij[Klasifikacijska številka],0))</f>
        <v>Odpadna lubje in pluta</v>
      </c>
      <c r="C63" t="str">
        <f>IFERROR(INDEX(Tabela_FAW[NAZIV2],MATCH(Tabela_kontrola_FAW[[#This Row],[Klasifikacija]],Tabela_FAW[Klasifikacija],0)),"NE")</f>
        <v>NE</v>
      </c>
      <c r="D63" t="str">
        <f>INDEX(Tabela_glavno[Dovoljen prevzem],MATCH(Tabela_kontrola_FAW[[#This Row],[Klasifikacija]],Tabela_glavno[Klasifikacija],0))</f>
        <v>DA - NI ODSTRANJEVANJA</v>
      </c>
      <c r="E63" t="str">
        <f>INDEX(Tabela_glavno[Odstranjevanje],MATCH(Tabela_kontrola_FAW[[#This Row],[Klasifikacija]],Tabela_glavno[Klasifikacija],0))</f>
        <v/>
      </c>
      <c r="F63" t="str">
        <f>IF(Tabela_kontrola_FAW[[#This Row],[Eko-03-03]]=0,"NE","DA")</f>
        <v>NE</v>
      </c>
      <c r="G63" s="1">
        <f>COUNTIF(Tabela_mesanica_190204[Klasifikacija],Tabela_kontrola_FAW[[#This Row],[Klasifikacija]])+COUNTIF(Tabela_mesanica_190208[Klasifikacija],Tabela_kontrola_FAW[[#This Row],[Klasifikacija]])+COUNTIF(Tabela_EKO_03_03_baterije[Klasifikacija],Tabela_kontrola_FAW[[#This Row],[Klasifikacija]])</f>
        <v>0</v>
      </c>
      <c r="H63" s="1">
        <f>COUNTIF(Tabela_staro_190204[Klasifikacija],Tabela_kontrola_FAW[[#This Row],[Klasifikacija]])+COUNTIF(Tabela_staro_140603[Klasifikacija],Tabela_kontrola_FAW[[#This Row],[Klasifikacija]])</f>
        <v>0</v>
      </c>
      <c r="I63" s="1" t="str">
        <f>IFERROR(INDEX(Tabela_FAW[Klasifikacija],MATCH(Tabela_kontrola_FAW[[#This Row],[Klasifikacija]],Tabela_FAW[Klasifikacija],0)),"NE")</f>
        <v>NE</v>
      </c>
    </row>
    <row r="64" spans="1:9" hidden="1" x14ac:dyDescent="0.25">
      <c r="A64" t="s">
        <v>7</v>
      </c>
      <c r="B64" t="str">
        <f>INDEX(Tabela_seznam_klasifikacij[Naziv odpadka],MATCH(Tabela_kontrola_FAW[[#This Row],[Klasifikacija]],Tabela_seznam_klasifikacij[Klasifikacijska številka],0))</f>
        <v>Žagovina, oblanci, sekanci, odrezki, les, delci plošč in furnir, ki vsebujejo nevarne snovi</v>
      </c>
      <c r="C64" t="str">
        <f>IFERROR(INDEX(Tabela_FAW[NAZIV2],MATCH(Tabela_kontrola_FAW[[#This Row],[Klasifikacija]],Tabela_FAW[Klasifikacija],0)),"NE")</f>
        <v>NE</v>
      </c>
      <c r="D64" t="str">
        <f>INDEX(Tabela_glavno[Dovoljen prevzem],MATCH(Tabela_kontrola_FAW[[#This Row],[Klasifikacija]],Tabela_glavno[Klasifikacija],0))</f>
        <v>DA - NI ODSTRANJEVANJA</v>
      </c>
      <c r="E64" t="str">
        <f>INDEX(Tabela_glavno[Odstranjevanje],MATCH(Tabela_kontrola_FAW[[#This Row],[Klasifikacija]],Tabela_glavno[Klasifikacija],0))</f>
        <v/>
      </c>
      <c r="F64" t="str">
        <f>IF(Tabela_kontrola_FAW[[#This Row],[Eko-03-03]]=0,"NE","DA")</f>
        <v>DA</v>
      </c>
      <c r="G64" s="1">
        <f>COUNTIF(Tabela_mesanica_190204[Klasifikacija],Tabela_kontrola_FAW[[#This Row],[Klasifikacija]])+COUNTIF(Tabela_mesanica_190208[Klasifikacija],Tabela_kontrola_FAW[[#This Row],[Klasifikacija]])+COUNTIF(Tabela_EKO_03_03_baterije[Klasifikacija],Tabela_kontrola_FAW[[#This Row],[Klasifikacija]])</f>
        <v>1</v>
      </c>
      <c r="H64" s="1">
        <f>COUNTIF(Tabela_staro_190204[Klasifikacija],Tabela_kontrola_FAW[[#This Row],[Klasifikacija]])+COUNTIF(Tabela_staro_140603[Klasifikacija],Tabela_kontrola_FAW[[#This Row],[Klasifikacija]])</f>
        <v>1</v>
      </c>
      <c r="I64" s="1" t="str">
        <f>IFERROR(INDEX(Tabela_FAW[Klasifikacija],MATCH(Tabela_kontrola_FAW[[#This Row],[Klasifikacija]],Tabela_FAW[Klasifikacija],0)),"NE")</f>
        <v>NE</v>
      </c>
    </row>
    <row r="65" spans="1:9" hidden="1" x14ac:dyDescent="0.25">
      <c r="A65" t="s">
        <v>8</v>
      </c>
      <c r="B65" t="str">
        <f>INDEX(Tabela_seznam_klasifikacij[Naziv odpadka],MATCH(Tabela_kontrola_FAW[[#This Row],[Klasifikacija]],Tabela_seznam_klasifikacij[Klasifikacijska številka],0))</f>
        <v>Žagovina, oblanci, sekanci, odrezki, les, delci plošč in furnir, ki niso navedeni pod 03 01 04</v>
      </c>
      <c r="C65" t="str">
        <f>IFERROR(INDEX(Tabela_FAW[NAZIV2],MATCH(Tabela_kontrola_FAW[[#This Row],[Klasifikacija]],Tabela_FAW[Klasifikacija],0)),"NE")</f>
        <v>NE</v>
      </c>
      <c r="D65" t="str">
        <f>INDEX(Tabela_glavno[Dovoljen prevzem],MATCH(Tabela_kontrola_FAW[[#This Row],[Klasifikacija]],Tabela_glavno[Klasifikacija],0))</f>
        <v>DA - NI ODSTRANJEVANJA</v>
      </c>
      <c r="E65" t="str">
        <f>INDEX(Tabela_glavno[Odstranjevanje],MATCH(Tabela_kontrola_FAW[[#This Row],[Klasifikacija]],Tabela_glavno[Klasifikacija],0))</f>
        <v/>
      </c>
      <c r="F65" t="str">
        <f>IF(Tabela_kontrola_FAW[[#This Row],[Eko-03-03]]=0,"NE","DA")</f>
        <v>NE</v>
      </c>
      <c r="G65" s="1">
        <f>COUNTIF(Tabela_mesanica_190204[Klasifikacija],Tabela_kontrola_FAW[[#This Row],[Klasifikacija]])+COUNTIF(Tabela_mesanica_190208[Klasifikacija],Tabela_kontrola_FAW[[#This Row],[Klasifikacija]])+COUNTIF(Tabela_EKO_03_03_baterije[Klasifikacija],Tabela_kontrola_FAW[[#This Row],[Klasifikacija]])</f>
        <v>0</v>
      </c>
      <c r="H65" s="1">
        <f>COUNTIF(Tabela_staro_190204[Klasifikacija],Tabela_kontrola_FAW[[#This Row],[Klasifikacija]])+COUNTIF(Tabela_staro_140603[Klasifikacija],Tabela_kontrola_FAW[[#This Row],[Klasifikacija]])</f>
        <v>1</v>
      </c>
      <c r="I65" s="1" t="str">
        <f>IFERROR(INDEX(Tabela_FAW[Klasifikacija],MATCH(Tabela_kontrola_FAW[[#This Row],[Klasifikacija]],Tabela_FAW[Klasifikacija],0)),"NE")</f>
        <v>NE</v>
      </c>
    </row>
    <row r="66" spans="1:9" hidden="1" x14ac:dyDescent="0.25">
      <c r="A66" t="s">
        <v>1210</v>
      </c>
      <c r="B66" t="str">
        <f>INDEX(Tabela_seznam_klasifikacij[Naziv odpadka],MATCH(Tabela_kontrola_FAW[[#This Row],[Klasifikacija]],Tabela_seznam_klasifikacij[Klasifikacijska številka],0))</f>
        <v>Drugi tovrstni odpadki</v>
      </c>
      <c r="C66" t="str">
        <f>IFERROR(INDEX(Tabela_FAW[NAZIV2],MATCH(Tabela_kontrola_FAW[[#This Row],[Klasifikacija]],Tabela_FAW[Klasifikacija],0)),"NE")</f>
        <v>NE</v>
      </c>
      <c r="D66" t="str">
        <f>INDEX(Tabela_glavno[Dovoljen prevzem],MATCH(Tabela_kontrola_FAW[[#This Row],[Klasifikacija]],Tabela_glavno[Klasifikacija],0))</f>
        <v>DA - NI ODSTRANJEVANJA</v>
      </c>
      <c r="E66" t="str">
        <f>INDEX(Tabela_glavno[Odstranjevanje],MATCH(Tabela_kontrola_FAW[[#This Row],[Klasifikacija]],Tabela_glavno[Klasifikacija],0))</f>
        <v/>
      </c>
      <c r="F66" t="str">
        <f>IF(Tabela_kontrola_FAW[[#This Row],[Eko-03-03]]=0,"NE","DA")</f>
        <v>NE</v>
      </c>
      <c r="G66" s="1">
        <f>COUNTIF(Tabela_mesanica_190204[Klasifikacija],Tabela_kontrola_FAW[[#This Row],[Klasifikacija]])+COUNTIF(Tabela_mesanica_190208[Klasifikacija],Tabela_kontrola_FAW[[#This Row],[Klasifikacija]])+COUNTIF(Tabela_EKO_03_03_baterije[Klasifikacija],Tabela_kontrola_FAW[[#This Row],[Klasifikacija]])</f>
        <v>0</v>
      </c>
      <c r="H66" s="1">
        <f>COUNTIF(Tabela_staro_190204[Klasifikacija],Tabela_kontrola_FAW[[#This Row],[Klasifikacija]])+COUNTIF(Tabela_staro_140603[Klasifikacija],Tabela_kontrola_FAW[[#This Row],[Klasifikacija]])</f>
        <v>0</v>
      </c>
      <c r="I66" s="1" t="str">
        <f>IFERROR(INDEX(Tabela_FAW[Klasifikacija],MATCH(Tabela_kontrola_FAW[[#This Row],[Klasifikacija]],Tabela_FAW[Klasifikacija],0)),"NE")</f>
        <v>NE</v>
      </c>
    </row>
    <row r="67" spans="1:9" hidden="1" x14ac:dyDescent="0.25">
      <c r="A67" t="s">
        <v>124</v>
      </c>
      <c r="B67" t="str">
        <f>INDEX(Tabela_seznam_klasifikacij[Naziv odpadka],MATCH(Tabela_kontrola_FAW[[#This Row],[Klasifikacija]],Tabela_seznam_klasifikacij[Klasifikacijska številka],0))</f>
        <v>Nehalogenirana organska sredstva za zaščito lesa</v>
      </c>
      <c r="C67" t="str">
        <f>IFERROR(INDEX(Tabela_FAW[NAZIV2],MATCH(Tabela_kontrola_FAW[[#This Row],[Klasifikacija]],Tabela_FAW[Klasifikacija],0)),"NE")</f>
        <v>NE</v>
      </c>
      <c r="D67" t="str">
        <f>INDEX(Tabela_glavno[Dovoljen prevzem],MATCH(Tabela_kontrola_FAW[[#This Row],[Klasifikacija]],Tabela_glavno[Klasifikacija],0))</f>
        <v>DA - NI ODSTRANJEVANJA</v>
      </c>
      <c r="E67" t="str">
        <f>INDEX(Tabela_glavno[Odstranjevanje],MATCH(Tabela_kontrola_FAW[[#This Row],[Klasifikacija]],Tabela_glavno[Klasifikacija],0))</f>
        <v/>
      </c>
      <c r="F67" t="str">
        <f>IF(Tabela_kontrola_FAW[[#This Row],[Eko-03-03]]=0,"NE","DA")</f>
        <v>DA</v>
      </c>
      <c r="G67" s="1">
        <f>COUNTIF(Tabela_mesanica_190204[Klasifikacija],Tabela_kontrola_FAW[[#This Row],[Klasifikacija]])+COUNTIF(Tabela_mesanica_190208[Klasifikacija],Tabela_kontrola_FAW[[#This Row],[Klasifikacija]])+COUNTIF(Tabela_EKO_03_03_baterije[Klasifikacija],Tabela_kontrola_FAW[[#This Row],[Klasifikacija]])</f>
        <v>1</v>
      </c>
      <c r="H67" s="1">
        <f>COUNTIF(Tabela_staro_190204[Klasifikacija],Tabela_kontrola_FAW[[#This Row],[Klasifikacija]])+COUNTIF(Tabela_staro_140603[Klasifikacija],Tabela_kontrola_FAW[[#This Row],[Klasifikacija]])</f>
        <v>1</v>
      </c>
      <c r="I67" s="1" t="str">
        <f>IFERROR(INDEX(Tabela_FAW[Klasifikacija],MATCH(Tabela_kontrola_FAW[[#This Row],[Klasifikacija]],Tabela_FAW[Klasifikacija],0)),"NE")</f>
        <v>NE</v>
      </c>
    </row>
    <row r="68" spans="1:9" hidden="1" x14ac:dyDescent="0.25">
      <c r="A68" t="s">
        <v>125</v>
      </c>
      <c r="B68" t="str">
        <f>INDEX(Tabela_seznam_klasifikacij[Naziv odpadka],MATCH(Tabela_kontrola_FAW[[#This Row],[Klasifikacija]],Tabela_seznam_klasifikacij[Klasifikacijska številka],0))</f>
        <v>Klorirana organska sredstva za zaščito lesa</v>
      </c>
      <c r="C68" t="str">
        <f>IFERROR(INDEX(Tabela_FAW[NAZIV2],MATCH(Tabela_kontrola_FAW[[#This Row],[Klasifikacija]],Tabela_FAW[Klasifikacija],0)),"NE")</f>
        <v>NE</v>
      </c>
      <c r="D68" t="str">
        <f>INDEX(Tabela_glavno[Dovoljen prevzem],MATCH(Tabela_kontrola_FAW[[#This Row],[Klasifikacija]],Tabela_glavno[Klasifikacija],0))</f>
        <v>DA - NI ODSTRANJEVANJA</v>
      </c>
      <c r="E68" t="str">
        <f>INDEX(Tabela_glavno[Odstranjevanje],MATCH(Tabela_kontrola_FAW[[#This Row],[Klasifikacija]],Tabela_glavno[Klasifikacija],0))</f>
        <v/>
      </c>
      <c r="F68" t="str">
        <f>IF(Tabela_kontrola_FAW[[#This Row],[Eko-03-03]]=0,"NE","DA")</f>
        <v>DA</v>
      </c>
      <c r="G68" s="1">
        <f>COUNTIF(Tabela_mesanica_190204[Klasifikacija],Tabela_kontrola_FAW[[#This Row],[Klasifikacija]])+COUNTIF(Tabela_mesanica_190208[Klasifikacija],Tabela_kontrola_FAW[[#This Row],[Klasifikacija]])+COUNTIF(Tabela_EKO_03_03_baterije[Klasifikacija],Tabela_kontrola_FAW[[#This Row],[Klasifikacija]])</f>
        <v>1</v>
      </c>
      <c r="H68" s="1">
        <f>COUNTIF(Tabela_staro_190204[Klasifikacija],Tabela_kontrola_FAW[[#This Row],[Klasifikacija]])+COUNTIF(Tabela_staro_140603[Klasifikacija],Tabela_kontrola_FAW[[#This Row],[Klasifikacija]])</f>
        <v>1</v>
      </c>
      <c r="I68" s="1" t="str">
        <f>IFERROR(INDEX(Tabela_FAW[Klasifikacija],MATCH(Tabela_kontrola_FAW[[#This Row],[Klasifikacija]],Tabela_FAW[Klasifikacija],0)),"NE")</f>
        <v>NE</v>
      </c>
    </row>
    <row r="69" spans="1:9" hidden="1" x14ac:dyDescent="0.25">
      <c r="A69" t="s">
        <v>268</v>
      </c>
      <c r="B69" t="str">
        <f>INDEX(Tabela_seznam_klasifikacij[Naziv odpadka],MATCH(Tabela_kontrola_FAW[[#This Row],[Klasifikacija]],Tabela_seznam_klasifikacij[Klasifikacijska številka],0))</f>
        <v>Organokovinska sredstva za zaščito lesa</v>
      </c>
      <c r="C69" t="str">
        <f>IFERROR(INDEX(Tabela_FAW[NAZIV2],MATCH(Tabela_kontrola_FAW[[#This Row],[Klasifikacija]],Tabela_FAW[Klasifikacija],0)),"NE")</f>
        <v>NE</v>
      </c>
      <c r="D69" t="str">
        <f>INDEX(Tabela_glavno[Dovoljen prevzem],MATCH(Tabela_kontrola_FAW[[#This Row],[Klasifikacija]],Tabela_glavno[Klasifikacija],0))</f>
        <v>DA - NI ODSTRANJEVANJA</v>
      </c>
      <c r="E69" t="str">
        <f>INDEX(Tabela_glavno[Odstranjevanje],MATCH(Tabela_kontrola_FAW[[#This Row],[Klasifikacija]],Tabela_glavno[Klasifikacija],0))</f>
        <v/>
      </c>
      <c r="F69" t="str">
        <f>IF(Tabela_kontrola_FAW[[#This Row],[Eko-03-03]]=0,"NE","DA")</f>
        <v>NE</v>
      </c>
      <c r="G69" s="1">
        <f>COUNTIF(Tabela_mesanica_190204[Klasifikacija],Tabela_kontrola_FAW[[#This Row],[Klasifikacija]])+COUNTIF(Tabela_mesanica_190208[Klasifikacija],Tabela_kontrola_FAW[[#This Row],[Klasifikacija]])+COUNTIF(Tabela_EKO_03_03_baterije[Klasifikacija],Tabela_kontrola_FAW[[#This Row],[Klasifikacija]])</f>
        <v>0</v>
      </c>
      <c r="H69" s="1">
        <f>COUNTIF(Tabela_staro_190204[Klasifikacija],Tabela_kontrola_FAW[[#This Row],[Klasifikacija]])+COUNTIF(Tabela_staro_140603[Klasifikacija],Tabela_kontrola_FAW[[#This Row],[Klasifikacija]])</f>
        <v>0</v>
      </c>
      <c r="I69" s="1" t="str">
        <f>IFERROR(INDEX(Tabela_FAW[Klasifikacija],MATCH(Tabela_kontrola_FAW[[#This Row],[Klasifikacija]],Tabela_FAW[Klasifikacija],0)),"NE")</f>
        <v>NE</v>
      </c>
    </row>
    <row r="70" spans="1:9" hidden="1" x14ac:dyDescent="0.25">
      <c r="A70" t="s">
        <v>269</v>
      </c>
      <c r="B70" t="str">
        <f>INDEX(Tabela_seznam_klasifikacij[Naziv odpadka],MATCH(Tabela_kontrola_FAW[[#This Row],[Klasifikacija]],Tabela_seznam_klasifikacij[Klasifikacijska številka],0))</f>
        <v>Anorganska sredstva za zaščito lesa</v>
      </c>
      <c r="C70" t="str">
        <f>IFERROR(INDEX(Tabela_FAW[NAZIV2],MATCH(Tabela_kontrola_FAW[[#This Row],[Klasifikacija]],Tabela_FAW[Klasifikacija],0)),"NE")</f>
        <v>NE</v>
      </c>
      <c r="D70" t="str">
        <f>INDEX(Tabela_glavno[Dovoljen prevzem],MATCH(Tabela_kontrola_FAW[[#This Row],[Klasifikacija]],Tabela_glavno[Klasifikacija],0))</f>
        <v>DA - NI ODSTRANJEVANJA</v>
      </c>
      <c r="E70" t="str">
        <f>INDEX(Tabela_glavno[Odstranjevanje],MATCH(Tabela_kontrola_FAW[[#This Row],[Klasifikacija]],Tabela_glavno[Klasifikacija],0))</f>
        <v/>
      </c>
      <c r="F70" t="str">
        <f>IF(Tabela_kontrola_FAW[[#This Row],[Eko-03-03]]=0,"NE","DA")</f>
        <v>NE</v>
      </c>
      <c r="G70" s="1">
        <f>COUNTIF(Tabela_mesanica_190204[Klasifikacija],Tabela_kontrola_FAW[[#This Row],[Klasifikacija]])+COUNTIF(Tabela_mesanica_190208[Klasifikacija],Tabela_kontrola_FAW[[#This Row],[Klasifikacija]])+COUNTIF(Tabela_EKO_03_03_baterije[Klasifikacija],Tabela_kontrola_FAW[[#This Row],[Klasifikacija]])</f>
        <v>0</v>
      </c>
      <c r="H70" s="1">
        <f>COUNTIF(Tabela_staro_190204[Klasifikacija],Tabela_kontrola_FAW[[#This Row],[Klasifikacija]])+COUNTIF(Tabela_staro_140603[Klasifikacija],Tabela_kontrola_FAW[[#This Row],[Klasifikacija]])</f>
        <v>0</v>
      </c>
      <c r="I70" s="1" t="str">
        <f>IFERROR(INDEX(Tabela_FAW[Klasifikacija],MATCH(Tabela_kontrola_FAW[[#This Row],[Klasifikacija]],Tabela_FAW[Klasifikacija],0)),"NE")</f>
        <v>NE</v>
      </c>
    </row>
    <row r="71" spans="1:9" hidden="1" x14ac:dyDescent="0.25">
      <c r="A71" t="s">
        <v>270</v>
      </c>
      <c r="B71" t="str">
        <f>INDEX(Tabela_seznam_klasifikacij[Naziv odpadka],MATCH(Tabela_kontrola_FAW[[#This Row],[Klasifikacija]],Tabela_seznam_klasifikacij[Klasifikacijska številka],0))</f>
        <v>Druga sredstva za zaščito lesa, ki vsebujejo nevarne snovi</v>
      </c>
      <c r="C71" t="str">
        <f>IFERROR(INDEX(Tabela_FAW[NAZIV2],MATCH(Tabela_kontrola_FAW[[#This Row],[Klasifikacija]],Tabela_FAW[Klasifikacija],0)),"NE")</f>
        <v>NE</v>
      </c>
      <c r="D71" t="str">
        <f>INDEX(Tabela_glavno[Dovoljen prevzem],MATCH(Tabela_kontrola_FAW[[#This Row],[Klasifikacija]],Tabela_glavno[Klasifikacija],0))</f>
        <v>DA - NI ODSTRANJEVANJA</v>
      </c>
      <c r="E71" t="str">
        <f>INDEX(Tabela_glavno[Odstranjevanje],MATCH(Tabela_kontrola_FAW[[#This Row],[Klasifikacija]],Tabela_glavno[Klasifikacija],0))</f>
        <v/>
      </c>
      <c r="F71" t="str">
        <f>IF(Tabela_kontrola_FAW[[#This Row],[Eko-03-03]]=0,"NE","DA")</f>
        <v>NE</v>
      </c>
      <c r="G71" s="1">
        <f>COUNTIF(Tabela_mesanica_190204[Klasifikacija],Tabela_kontrola_FAW[[#This Row],[Klasifikacija]])+COUNTIF(Tabela_mesanica_190208[Klasifikacija],Tabela_kontrola_FAW[[#This Row],[Klasifikacija]])+COUNTIF(Tabela_EKO_03_03_baterije[Klasifikacija],Tabela_kontrola_FAW[[#This Row],[Klasifikacija]])</f>
        <v>0</v>
      </c>
      <c r="H71" s="1">
        <f>COUNTIF(Tabela_staro_190204[Klasifikacija],Tabela_kontrola_FAW[[#This Row],[Klasifikacija]])+COUNTIF(Tabela_staro_140603[Klasifikacija],Tabela_kontrola_FAW[[#This Row],[Klasifikacija]])</f>
        <v>0</v>
      </c>
      <c r="I71" s="1" t="str">
        <f>IFERROR(INDEX(Tabela_FAW[Klasifikacija],MATCH(Tabela_kontrola_FAW[[#This Row],[Klasifikacija]],Tabela_FAW[Klasifikacija],0)),"NE")</f>
        <v>NE</v>
      </c>
    </row>
    <row r="72" spans="1:9" hidden="1" x14ac:dyDescent="0.25">
      <c r="A72" t="s">
        <v>271</v>
      </c>
      <c r="B72" t="str">
        <f>INDEX(Tabela_seznam_klasifikacij[Naziv odpadka],MATCH(Tabela_kontrola_FAW[[#This Row],[Klasifikacija]],Tabela_seznam_klasifikacij[Klasifikacijska številka],0))</f>
        <v>Druga sredstva za zaščito lesa</v>
      </c>
      <c r="C72" t="str">
        <f>IFERROR(INDEX(Tabela_FAW[NAZIV2],MATCH(Tabela_kontrola_FAW[[#This Row],[Klasifikacija]],Tabela_FAW[Klasifikacija],0)),"NE")</f>
        <v>NE</v>
      </c>
      <c r="D72" t="str">
        <f>INDEX(Tabela_glavno[Dovoljen prevzem],MATCH(Tabela_kontrola_FAW[[#This Row],[Klasifikacija]],Tabela_glavno[Klasifikacija],0))</f>
        <v>DA - NI ODSTRANJEVANJA</v>
      </c>
      <c r="E72" t="str">
        <f>INDEX(Tabela_glavno[Odstranjevanje],MATCH(Tabela_kontrola_FAW[[#This Row],[Klasifikacija]],Tabela_glavno[Klasifikacija],0))</f>
        <v/>
      </c>
      <c r="F72" t="str">
        <f>IF(Tabela_kontrola_FAW[[#This Row],[Eko-03-03]]=0,"NE","DA")</f>
        <v>NE</v>
      </c>
      <c r="G72" s="1">
        <f>COUNTIF(Tabela_mesanica_190204[Klasifikacija],Tabela_kontrola_FAW[[#This Row],[Klasifikacija]])+COUNTIF(Tabela_mesanica_190208[Klasifikacija],Tabela_kontrola_FAW[[#This Row],[Klasifikacija]])+COUNTIF(Tabela_EKO_03_03_baterije[Klasifikacija],Tabela_kontrola_FAW[[#This Row],[Klasifikacija]])</f>
        <v>0</v>
      </c>
      <c r="H72" s="1">
        <f>COUNTIF(Tabela_staro_190204[Klasifikacija],Tabela_kontrola_FAW[[#This Row],[Klasifikacija]])+COUNTIF(Tabela_staro_140603[Klasifikacija],Tabela_kontrola_FAW[[#This Row],[Klasifikacija]])</f>
        <v>0</v>
      </c>
      <c r="I72" s="1" t="str">
        <f>IFERROR(INDEX(Tabela_FAW[Klasifikacija],MATCH(Tabela_kontrola_FAW[[#This Row],[Klasifikacija]],Tabela_FAW[Klasifikacija],0)),"NE")</f>
        <v>NE</v>
      </c>
    </row>
    <row r="73" spans="1:9" hidden="1" x14ac:dyDescent="0.25">
      <c r="A73" t="s">
        <v>281</v>
      </c>
      <c r="B73" t="str">
        <f>INDEX(Tabela_seznam_klasifikacij[Naziv odpadka],MATCH(Tabela_kontrola_FAW[[#This Row],[Klasifikacija]],Tabela_seznam_klasifikacij[Klasifikacijska številka],0))</f>
        <v>Odpadna lubje in les</v>
      </c>
      <c r="C73" t="str">
        <f>IFERROR(INDEX(Tabela_FAW[NAZIV2],MATCH(Tabela_kontrola_FAW[[#This Row],[Klasifikacija]],Tabela_FAW[Klasifikacija],0)),"NE")</f>
        <v>NE</v>
      </c>
      <c r="D73" t="str">
        <f>INDEX(Tabela_glavno[Dovoljen prevzem],MATCH(Tabela_kontrola_FAW[[#This Row],[Klasifikacija]],Tabela_glavno[Klasifikacija],0))</f>
        <v>DA - NI ODSTRANJEVANJA</v>
      </c>
      <c r="E73" t="str">
        <f>INDEX(Tabela_glavno[Odstranjevanje],MATCH(Tabela_kontrola_FAW[[#This Row],[Klasifikacija]],Tabela_glavno[Klasifikacija],0))</f>
        <v/>
      </c>
      <c r="F73" t="str">
        <f>IF(Tabela_kontrola_FAW[[#This Row],[Eko-03-03]]=0,"NE","DA")</f>
        <v>NE</v>
      </c>
      <c r="G73" s="1">
        <f>COUNTIF(Tabela_mesanica_190204[Klasifikacija],Tabela_kontrola_FAW[[#This Row],[Klasifikacija]])+COUNTIF(Tabela_mesanica_190208[Klasifikacija],Tabela_kontrola_FAW[[#This Row],[Klasifikacija]])+COUNTIF(Tabela_EKO_03_03_baterije[Klasifikacija],Tabela_kontrola_FAW[[#This Row],[Klasifikacija]])</f>
        <v>0</v>
      </c>
      <c r="H73" s="1">
        <f>COUNTIF(Tabela_staro_190204[Klasifikacija],Tabela_kontrola_FAW[[#This Row],[Klasifikacija]])+COUNTIF(Tabela_staro_140603[Klasifikacija],Tabela_kontrola_FAW[[#This Row],[Klasifikacija]])</f>
        <v>0</v>
      </c>
      <c r="I73" s="1" t="str">
        <f>IFERROR(INDEX(Tabela_FAW[Klasifikacija],MATCH(Tabela_kontrola_FAW[[#This Row],[Klasifikacija]],Tabela_FAW[Klasifikacija],0)),"NE")</f>
        <v>NE</v>
      </c>
    </row>
    <row r="74" spans="1:9" hidden="1" x14ac:dyDescent="0.25">
      <c r="A74" t="s">
        <v>282</v>
      </c>
      <c r="B74" t="str">
        <f>INDEX(Tabela_seznam_klasifikacij[Naziv odpadka],MATCH(Tabela_kontrola_FAW[[#This Row],[Klasifikacija]],Tabela_seznam_klasifikacij[Klasifikacijska številka],0))</f>
        <v>Usedline in mulji zelene lužnice (iz obdelave črne lužnice)</v>
      </c>
      <c r="C74" t="str">
        <f>IFERROR(INDEX(Tabela_FAW[NAZIV2],MATCH(Tabela_kontrola_FAW[[#This Row],[Klasifikacija]],Tabela_FAW[Klasifikacija],0)),"NE")</f>
        <v>NE</v>
      </c>
      <c r="D74" t="str">
        <f>INDEX(Tabela_glavno[Dovoljen prevzem],MATCH(Tabela_kontrola_FAW[[#This Row],[Klasifikacija]],Tabela_glavno[Klasifikacija],0))</f>
        <v>DA - NI ODSTRANJEVANJA</v>
      </c>
      <c r="E74" t="str">
        <f>INDEX(Tabela_glavno[Odstranjevanje],MATCH(Tabela_kontrola_FAW[[#This Row],[Klasifikacija]],Tabela_glavno[Klasifikacija],0))</f>
        <v/>
      </c>
      <c r="F74" t="str">
        <f>IF(Tabela_kontrola_FAW[[#This Row],[Eko-03-03]]=0,"NE","DA")</f>
        <v>NE</v>
      </c>
      <c r="G74" s="1">
        <f>COUNTIF(Tabela_mesanica_190204[Klasifikacija],Tabela_kontrola_FAW[[#This Row],[Klasifikacija]])+COUNTIF(Tabela_mesanica_190208[Klasifikacija],Tabela_kontrola_FAW[[#This Row],[Klasifikacija]])+COUNTIF(Tabela_EKO_03_03_baterije[Klasifikacija],Tabela_kontrola_FAW[[#This Row],[Klasifikacija]])</f>
        <v>0</v>
      </c>
      <c r="H74" s="1">
        <f>COUNTIF(Tabela_staro_190204[Klasifikacija],Tabela_kontrola_FAW[[#This Row],[Klasifikacija]])+COUNTIF(Tabela_staro_140603[Klasifikacija],Tabela_kontrola_FAW[[#This Row],[Klasifikacija]])</f>
        <v>0</v>
      </c>
      <c r="I74" s="1" t="str">
        <f>IFERROR(INDEX(Tabela_FAW[Klasifikacija],MATCH(Tabela_kontrola_FAW[[#This Row],[Klasifikacija]],Tabela_FAW[Klasifikacija],0)),"NE")</f>
        <v>NE</v>
      </c>
    </row>
    <row r="75" spans="1:9" hidden="1" x14ac:dyDescent="0.25">
      <c r="A75" t="s">
        <v>283</v>
      </c>
      <c r="B75" t="str">
        <f>INDEX(Tabela_seznam_klasifikacij[Naziv odpadka],MATCH(Tabela_kontrola_FAW[[#This Row],[Klasifikacija]],Tabela_seznam_klasifikacij[Klasifikacijska številka],0))</f>
        <v>Mulji tiskarskih barv (deinking) iz recikliranja papirja</v>
      </c>
      <c r="C75" t="str">
        <f>IFERROR(INDEX(Tabela_FAW[NAZIV2],MATCH(Tabela_kontrola_FAW[[#This Row],[Klasifikacija]],Tabela_FAW[Klasifikacija],0)),"NE")</f>
        <v>NE</v>
      </c>
      <c r="D75" t="str">
        <f>INDEX(Tabela_glavno[Dovoljen prevzem],MATCH(Tabela_kontrola_FAW[[#This Row],[Klasifikacija]],Tabela_glavno[Klasifikacija],0))</f>
        <v>DA - NI ODSTRANJEVANJA</v>
      </c>
      <c r="E75" t="str">
        <f>INDEX(Tabela_glavno[Odstranjevanje],MATCH(Tabela_kontrola_FAW[[#This Row],[Klasifikacija]],Tabela_glavno[Klasifikacija],0))</f>
        <v/>
      </c>
      <c r="F75" t="str">
        <f>IF(Tabela_kontrola_FAW[[#This Row],[Eko-03-03]]=0,"NE","DA")</f>
        <v>NE</v>
      </c>
      <c r="G75" s="1">
        <f>COUNTIF(Tabela_mesanica_190204[Klasifikacija],Tabela_kontrola_FAW[[#This Row],[Klasifikacija]])+COUNTIF(Tabela_mesanica_190208[Klasifikacija],Tabela_kontrola_FAW[[#This Row],[Klasifikacija]])+COUNTIF(Tabela_EKO_03_03_baterije[Klasifikacija],Tabela_kontrola_FAW[[#This Row],[Klasifikacija]])</f>
        <v>0</v>
      </c>
      <c r="H75" s="1">
        <f>COUNTIF(Tabela_staro_190204[Klasifikacija],Tabela_kontrola_FAW[[#This Row],[Klasifikacija]])+COUNTIF(Tabela_staro_140603[Klasifikacija],Tabela_kontrola_FAW[[#This Row],[Klasifikacija]])</f>
        <v>0</v>
      </c>
      <c r="I75" s="1" t="str">
        <f>IFERROR(INDEX(Tabela_FAW[Klasifikacija],MATCH(Tabela_kontrola_FAW[[#This Row],[Klasifikacija]],Tabela_FAW[Klasifikacija],0)),"NE")</f>
        <v>NE</v>
      </c>
    </row>
    <row r="76" spans="1:9" hidden="1" x14ac:dyDescent="0.25">
      <c r="A76" t="s">
        <v>284</v>
      </c>
      <c r="B76" t="str">
        <f>INDEX(Tabela_seznam_klasifikacij[Naziv odpadka],MATCH(Tabela_kontrola_FAW[[#This Row],[Klasifikacija]],Tabela_seznam_klasifikacij[Klasifikacijska številka],0))</f>
        <v>Mehansko ločeni rejekti (izvržki) iz papirne kaše odpadnega papirja in kartona</v>
      </c>
      <c r="C76" t="str">
        <f>IFERROR(INDEX(Tabela_FAW[NAZIV2],MATCH(Tabela_kontrola_FAW[[#This Row],[Klasifikacija]],Tabela_FAW[Klasifikacija],0)),"NE")</f>
        <v>NE</v>
      </c>
      <c r="D76" t="str">
        <f>INDEX(Tabela_glavno[Dovoljen prevzem],MATCH(Tabela_kontrola_FAW[[#This Row],[Klasifikacija]],Tabela_glavno[Klasifikacija],0))</f>
        <v>DA - NI ODSTRANJEVANJA</v>
      </c>
      <c r="E76" t="str">
        <f>INDEX(Tabela_glavno[Odstranjevanje],MATCH(Tabela_kontrola_FAW[[#This Row],[Klasifikacija]],Tabela_glavno[Klasifikacija],0))</f>
        <v/>
      </c>
      <c r="F76" t="str">
        <f>IF(Tabela_kontrola_FAW[[#This Row],[Eko-03-03]]=0,"NE","DA")</f>
        <v>NE</v>
      </c>
      <c r="G76" s="1">
        <f>COUNTIF(Tabela_mesanica_190204[Klasifikacija],Tabela_kontrola_FAW[[#This Row],[Klasifikacija]])+COUNTIF(Tabela_mesanica_190208[Klasifikacija],Tabela_kontrola_FAW[[#This Row],[Klasifikacija]])+COUNTIF(Tabela_EKO_03_03_baterije[Klasifikacija],Tabela_kontrola_FAW[[#This Row],[Klasifikacija]])</f>
        <v>0</v>
      </c>
      <c r="H76" s="1">
        <f>COUNTIF(Tabela_staro_190204[Klasifikacija],Tabela_kontrola_FAW[[#This Row],[Klasifikacija]])+COUNTIF(Tabela_staro_140603[Klasifikacija],Tabela_kontrola_FAW[[#This Row],[Klasifikacija]])</f>
        <v>0</v>
      </c>
      <c r="I76" s="1" t="str">
        <f>IFERROR(INDEX(Tabela_FAW[Klasifikacija],MATCH(Tabela_kontrola_FAW[[#This Row],[Klasifikacija]],Tabela_FAW[Klasifikacija],0)),"NE")</f>
        <v>NE</v>
      </c>
    </row>
    <row r="77" spans="1:9" x14ac:dyDescent="0.25">
      <c r="A77" t="s">
        <v>285</v>
      </c>
      <c r="B77" t="str">
        <f>INDEX(Tabela_seznam_klasifikacij[Naziv odpadka],MATCH(Tabela_kontrola_FAW[[#This Row],[Klasifikacija]],Tabela_seznam_klasifikacij[Klasifikacijska številka],0))</f>
        <v>Odpadki iz sortiranja papirja in kartona, namenjenega za recikliranje</v>
      </c>
      <c r="C77">
        <f>IFERROR(INDEX(Tabela_FAW[NAZIV2],MATCH(Tabela_kontrola_FAW[[#This Row],[Klasifikacija]],Tabela_FAW[Klasifikacija],0)),"NE")</f>
        <v>0</v>
      </c>
      <c r="D77" t="str">
        <f>INDEX(Tabela_glavno[Dovoljen prevzem],MATCH(Tabela_kontrola_FAW[[#This Row],[Klasifikacija]],Tabela_glavno[Klasifikacija],0))</f>
        <v>DA - NI ODSTRANJEVANJA</v>
      </c>
      <c r="E77" t="str">
        <f>INDEX(Tabela_glavno[Odstranjevanje],MATCH(Tabela_kontrola_FAW[[#This Row],[Klasifikacija]],Tabela_glavno[Klasifikacija],0))</f>
        <v/>
      </c>
      <c r="F77" t="str">
        <f>IF(Tabela_kontrola_FAW[[#This Row],[Eko-03-03]]=0,"NE","DA")</f>
        <v>NE</v>
      </c>
      <c r="G77" s="1">
        <f>COUNTIF(Tabela_mesanica_190204[Klasifikacija],Tabela_kontrola_FAW[[#This Row],[Klasifikacija]])+COUNTIF(Tabela_mesanica_190208[Klasifikacija],Tabela_kontrola_FAW[[#This Row],[Klasifikacija]])+COUNTIF(Tabela_EKO_03_03_baterije[Klasifikacija],Tabela_kontrola_FAW[[#This Row],[Klasifikacija]])</f>
        <v>0</v>
      </c>
      <c r="H77" s="1">
        <f>COUNTIF(Tabela_staro_190204[Klasifikacija],Tabela_kontrola_FAW[[#This Row],[Klasifikacija]])+COUNTIF(Tabela_staro_140603[Klasifikacija],Tabela_kontrola_FAW[[#This Row],[Klasifikacija]])</f>
        <v>0</v>
      </c>
      <c r="I77" s="1" t="str">
        <f>IFERROR(INDEX(Tabela_FAW[Klasifikacija],MATCH(Tabela_kontrola_FAW[[#This Row],[Klasifikacija]],Tabela_FAW[Klasifikacija],0)),"NE")</f>
        <v>03 03 08</v>
      </c>
    </row>
    <row r="78" spans="1:9" hidden="1" x14ac:dyDescent="0.25">
      <c r="A78" t="s">
        <v>286</v>
      </c>
      <c r="B78" t="str">
        <f>INDEX(Tabela_seznam_klasifikacij[Naziv odpadka],MATCH(Tabela_kontrola_FAW[[#This Row],[Klasifikacija]],Tabela_seznam_klasifikacij[Klasifikacijska številka],0))</f>
        <v>Odpadni apneni mulj</v>
      </c>
      <c r="C78" t="str">
        <f>IFERROR(INDEX(Tabela_FAW[NAZIV2],MATCH(Tabela_kontrola_FAW[[#This Row],[Klasifikacija]],Tabela_FAW[Klasifikacija],0)),"NE")</f>
        <v>NE</v>
      </c>
      <c r="D78" t="str">
        <f>INDEX(Tabela_glavno[Dovoljen prevzem],MATCH(Tabela_kontrola_FAW[[#This Row],[Klasifikacija]],Tabela_glavno[Klasifikacija],0))</f>
        <v>DA - NI ODSTRANJEVANJA</v>
      </c>
      <c r="E78" t="str">
        <f>INDEX(Tabela_glavno[Odstranjevanje],MATCH(Tabela_kontrola_FAW[[#This Row],[Klasifikacija]],Tabela_glavno[Klasifikacija],0))</f>
        <v/>
      </c>
      <c r="F78" t="str">
        <f>IF(Tabela_kontrola_FAW[[#This Row],[Eko-03-03]]=0,"NE","DA")</f>
        <v>NE</v>
      </c>
      <c r="G78" s="1">
        <f>COUNTIF(Tabela_mesanica_190204[Klasifikacija],Tabela_kontrola_FAW[[#This Row],[Klasifikacija]])+COUNTIF(Tabela_mesanica_190208[Klasifikacija],Tabela_kontrola_FAW[[#This Row],[Klasifikacija]])+COUNTIF(Tabela_EKO_03_03_baterije[Klasifikacija],Tabela_kontrola_FAW[[#This Row],[Klasifikacija]])</f>
        <v>0</v>
      </c>
      <c r="H78" s="1">
        <f>COUNTIF(Tabela_staro_190204[Klasifikacija],Tabela_kontrola_FAW[[#This Row],[Klasifikacija]])+COUNTIF(Tabela_staro_140603[Klasifikacija],Tabela_kontrola_FAW[[#This Row],[Klasifikacija]])</f>
        <v>0</v>
      </c>
      <c r="I78" s="1" t="str">
        <f>IFERROR(INDEX(Tabela_FAW[Klasifikacija],MATCH(Tabela_kontrola_FAW[[#This Row],[Klasifikacija]],Tabela_FAW[Klasifikacija],0)),"NE")</f>
        <v>NE</v>
      </c>
    </row>
    <row r="79" spans="1:9" hidden="1" x14ac:dyDescent="0.25">
      <c r="A79" t="s">
        <v>287</v>
      </c>
      <c r="B79" t="str">
        <f>INDEX(Tabela_seznam_klasifikacij[Naziv odpadka],MATCH(Tabela_kontrola_FAW[[#This Row],[Klasifikacija]],Tabela_seznam_klasifikacij[Klasifikacijska številka],0))</f>
        <v>Vlakninski rejekti (izvržki) in mulji vlaknin, polnil in premazov iz mehanske separacije</v>
      </c>
      <c r="C79" t="str">
        <f>IFERROR(INDEX(Tabela_FAW[NAZIV2],MATCH(Tabela_kontrola_FAW[[#This Row],[Klasifikacija]],Tabela_FAW[Klasifikacija],0)),"NE")</f>
        <v>NE</v>
      </c>
      <c r="D79" t="str">
        <f>INDEX(Tabela_glavno[Dovoljen prevzem],MATCH(Tabela_kontrola_FAW[[#This Row],[Klasifikacija]],Tabela_glavno[Klasifikacija],0))</f>
        <v>DA - NI ODSTRANJEVANJA</v>
      </c>
      <c r="E79" t="str">
        <f>INDEX(Tabela_glavno[Odstranjevanje],MATCH(Tabela_kontrola_FAW[[#This Row],[Klasifikacija]],Tabela_glavno[Klasifikacija],0))</f>
        <v/>
      </c>
      <c r="F79" t="str">
        <f>IF(Tabela_kontrola_FAW[[#This Row],[Eko-03-03]]=0,"NE","DA")</f>
        <v>NE</v>
      </c>
      <c r="G79" s="1">
        <f>COUNTIF(Tabela_mesanica_190204[Klasifikacija],Tabela_kontrola_FAW[[#This Row],[Klasifikacija]])+COUNTIF(Tabela_mesanica_190208[Klasifikacija],Tabela_kontrola_FAW[[#This Row],[Klasifikacija]])+COUNTIF(Tabela_EKO_03_03_baterije[Klasifikacija],Tabela_kontrola_FAW[[#This Row],[Klasifikacija]])</f>
        <v>0</v>
      </c>
      <c r="H79" s="1">
        <f>COUNTIF(Tabela_staro_190204[Klasifikacija],Tabela_kontrola_FAW[[#This Row],[Klasifikacija]])+COUNTIF(Tabela_staro_140603[Klasifikacija],Tabela_kontrola_FAW[[#This Row],[Klasifikacija]])</f>
        <v>0</v>
      </c>
      <c r="I79" s="1" t="str">
        <f>IFERROR(INDEX(Tabela_FAW[Klasifikacija],MATCH(Tabela_kontrola_FAW[[#This Row],[Klasifikacija]],Tabela_FAW[Klasifikacija],0)),"NE")</f>
        <v>NE</v>
      </c>
    </row>
    <row r="80" spans="1:9" x14ac:dyDescent="0.25">
      <c r="A80" t="s">
        <v>288</v>
      </c>
      <c r="B80" t="str">
        <f>INDEX(Tabela_seznam_klasifikacij[Naziv odpadka],MATCH(Tabela_kontrola_FAW[[#This Row],[Klasifikacija]],Tabela_seznam_klasifikacij[Klasifikacijska številka],0))</f>
        <v>Mulji iz čiščenja odpadne vode na kraju nastanka, ki niso navedeni pod 03 03 10</v>
      </c>
      <c r="C80">
        <f>IFERROR(INDEX(Tabela_FAW[NAZIV2],MATCH(Tabela_kontrola_FAW[[#This Row],[Klasifikacija]],Tabela_FAW[Klasifikacija],0)),"NE")</f>
        <v>0</v>
      </c>
      <c r="D80" t="str">
        <f>INDEX(Tabela_glavno[Dovoljen prevzem],MATCH(Tabela_kontrola_FAW[[#This Row],[Klasifikacija]],Tabela_glavno[Klasifikacija],0))</f>
        <v>DA</v>
      </c>
      <c r="E80" t="str">
        <f>INDEX(Tabela_glavno[Odstranjevanje],MATCH(Tabela_kontrola_FAW[[#This Row],[Klasifikacija]],Tabela_glavno[Klasifikacija],0))</f>
        <v>Kemis</v>
      </c>
      <c r="F80" t="str">
        <f>IF(Tabela_kontrola_FAW[[#This Row],[Eko-03-03]]=0,"NE","DA")</f>
        <v>NE</v>
      </c>
      <c r="G80" s="1">
        <f>COUNTIF(Tabela_mesanica_190204[Klasifikacija],Tabela_kontrola_FAW[[#This Row],[Klasifikacija]])+COUNTIF(Tabela_mesanica_190208[Klasifikacija],Tabela_kontrola_FAW[[#This Row],[Klasifikacija]])+COUNTIF(Tabela_EKO_03_03_baterije[Klasifikacija],Tabela_kontrola_FAW[[#This Row],[Klasifikacija]])</f>
        <v>0</v>
      </c>
      <c r="H80" s="1">
        <f>COUNTIF(Tabela_staro_190204[Klasifikacija],Tabela_kontrola_FAW[[#This Row],[Klasifikacija]])+COUNTIF(Tabela_staro_140603[Klasifikacija],Tabela_kontrola_FAW[[#This Row],[Klasifikacija]])</f>
        <v>0</v>
      </c>
      <c r="I80" s="1" t="str">
        <f>IFERROR(INDEX(Tabela_FAW[Klasifikacija],MATCH(Tabela_kontrola_FAW[[#This Row],[Klasifikacija]],Tabela_FAW[Klasifikacija],0)),"NE")</f>
        <v>03 03 11</v>
      </c>
    </row>
    <row r="81" spans="1:9" hidden="1" x14ac:dyDescent="0.25">
      <c r="A81" t="s">
        <v>289</v>
      </c>
      <c r="B81" t="str">
        <f>INDEX(Tabela_seznam_klasifikacij[Naziv odpadka],MATCH(Tabela_kontrola_FAW[[#This Row],[Klasifikacija]],Tabela_seznam_klasifikacij[Klasifikacijska številka],0))</f>
        <v>Drugi tovrstni odpadki</v>
      </c>
      <c r="C81" t="str">
        <f>IFERROR(INDEX(Tabela_FAW[NAZIV2],MATCH(Tabela_kontrola_FAW[[#This Row],[Klasifikacija]],Tabela_FAW[Klasifikacija],0)),"NE")</f>
        <v>NE</v>
      </c>
      <c r="D81" t="str">
        <f>INDEX(Tabela_glavno[Dovoljen prevzem],MATCH(Tabela_kontrola_FAW[[#This Row],[Klasifikacija]],Tabela_glavno[Klasifikacija],0))</f>
        <v>DA - NI ODSTRANJEVANJA</v>
      </c>
      <c r="E81" t="str">
        <f>INDEX(Tabela_glavno[Odstranjevanje],MATCH(Tabela_kontrola_FAW[[#This Row],[Klasifikacija]],Tabela_glavno[Klasifikacija],0))</f>
        <v/>
      </c>
      <c r="F81" t="str">
        <f>IF(Tabela_kontrola_FAW[[#This Row],[Eko-03-03]]=0,"NE","DA")</f>
        <v>NE</v>
      </c>
      <c r="G81" s="1">
        <f>COUNTIF(Tabela_mesanica_190204[Klasifikacija],Tabela_kontrola_FAW[[#This Row],[Klasifikacija]])+COUNTIF(Tabela_mesanica_190208[Klasifikacija],Tabela_kontrola_FAW[[#This Row],[Klasifikacija]])+COUNTIF(Tabela_EKO_03_03_baterije[Klasifikacija],Tabela_kontrola_FAW[[#This Row],[Klasifikacija]])</f>
        <v>0</v>
      </c>
      <c r="H81" s="1">
        <f>COUNTIF(Tabela_staro_190204[Klasifikacija],Tabela_kontrola_FAW[[#This Row],[Klasifikacija]])+COUNTIF(Tabela_staro_140603[Klasifikacija],Tabela_kontrola_FAW[[#This Row],[Klasifikacija]])</f>
        <v>0</v>
      </c>
      <c r="I81" s="1" t="str">
        <f>IFERROR(INDEX(Tabela_FAW[Klasifikacija],MATCH(Tabela_kontrola_FAW[[#This Row],[Klasifikacija]],Tabela_FAW[Klasifikacija],0)),"NE")</f>
        <v>NE</v>
      </c>
    </row>
    <row r="82" spans="1:9" hidden="1" x14ac:dyDescent="0.25">
      <c r="A82" t="s">
        <v>293</v>
      </c>
      <c r="B82" t="str">
        <f>INDEX(Tabela_seznam_klasifikacij[Naziv odpadka],MATCH(Tabela_kontrola_FAW[[#This Row],[Klasifikacija]],Tabela_seznam_klasifikacij[Klasifikacijska številka],0))</f>
        <v>Mezdra in odpadni luženi cepljenec</v>
      </c>
      <c r="C82" t="str">
        <f>IFERROR(INDEX(Tabela_FAW[NAZIV2],MATCH(Tabela_kontrola_FAW[[#This Row],[Klasifikacija]],Tabela_FAW[Klasifikacija],0)),"NE")</f>
        <v>NE</v>
      </c>
      <c r="D82" t="str">
        <f>INDEX(Tabela_glavno[Dovoljen prevzem],MATCH(Tabela_kontrola_FAW[[#This Row],[Klasifikacija]],Tabela_glavno[Klasifikacija],0))</f>
        <v>DA - NI ODSTRANJEVANJA</v>
      </c>
      <c r="E82" t="str">
        <f>INDEX(Tabela_glavno[Odstranjevanje],MATCH(Tabela_kontrola_FAW[[#This Row],[Klasifikacija]],Tabela_glavno[Klasifikacija],0))</f>
        <v/>
      </c>
      <c r="F82" t="str">
        <f>IF(Tabela_kontrola_FAW[[#This Row],[Eko-03-03]]=0,"NE","DA")</f>
        <v>NE</v>
      </c>
      <c r="G82" s="1">
        <f>COUNTIF(Tabela_mesanica_190204[Klasifikacija],Tabela_kontrola_FAW[[#This Row],[Klasifikacija]])+COUNTIF(Tabela_mesanica_190208[Klasifikacija],Tabela_kontrola_FAW[[#This Row],[Klasifikacija]])+COUNTIF(Tabela_EKO_03_03_baterije[Klasifikacija],Tabela_kontrola_FAW[[#This Row],[Klasifikacija]])</f>
        <v>0</v>
      </c>
      <c r="H82" s="1">
        <f>COUNTIF(Tabela_staro_190204[Klasifikacija],Tabela_kontrola_FAW[[#This Row],[Klasifikacija]])+COUNTIF(Tabela_staro_140603[Klasifikacija],Tabela_kontrola_FAW[[#This Row],[Klasifikacija]])</f>
        <v>0</v>
      </c>
      <c r="I82" s="1" t="str">
        <f>IFERROR(INDEX(Tabela_FAW[Klasifikacija],MATCH(Tabela_kontrola_FAW[[#This Row],[Klasifikacija]],Tabela_FAW[Klasifikacija],0)),"NE")</f>
        <v>NE</v>
      </c>
    </row>
    <row r="83" spans="1:9" hidden="1" x14ac:dyDescent="0.25">
      <c r="A83" t="s">
        <v>294</v>
      </c>
      <c r="B83" t="str">
        <f>INDEX(Tabela_seznam_klasifikacij[Naziv odpadka],MATCH(Tabela_kontrola_FAW[[#This Row],[Klasifikacija]],Tabela_seznam_klasifikacij[Klasifikacijska številka],0))</f>
        <v>Odpadki iz luženja</v>
      </c>
      <c r="C83" t="str">
        <f>IFERROR(INDEX(Tabela_FAW[NAZIV2],MATCH(Tabela_kontrola_FAW[[#This Row],[Klasifikacija]],Tabela_FAW[Klasifikacija],0)),"NE")</f>
        <v>NE</v>
      </c>
      <c r="D83" t="str">
        <f>INDEX(Tabela_glavno[Dovoljen prevzem],MATCH(Tabela_kontrola_FAW[[#This Row],[Klasifikacija]],Tabela_glavno[Klasifikacija],0))</f>
        <v>DA - NI ODSTRANJEVANJA</v>
      </c>
      <c r="E83" t="str">
        <f>INDEX(Tabela_glavno[Odstranjevanje],MATCH(Tabela_kontrola_FAW[[#This Row],[Klasifikacija]],Tabela_glavno[Klasifikacija],0))</f>
        <v/>
      </c>
      <c r="F83" t="str">
        <f>IF(Tabela_kontrola_FAW[[#This Row],[Eko-03-03]]=0,"NE","DA")</f>
        <v>NE</v>
      </c>
      <c r="G83" s="1">
        <f>COUNTIF(Tabela_mesanica_190204[Klasifikacija],Tabela_kontrola_FAW[[#This Row],[Klasifikacija]])+COUNTIF(Tabela_mesanica_190208[Klasifikacija],Tabela_kontrola_FAW[[#This Row],[Klasifikacija]])+COUNTIF(Tabela_EKO_03_03_baterije[Klasifikacija],Tabela_kontrola_FAW[[#This Row],[Klasifikacija]])</f>
        <v>0</v>
      </c>
      <c r="H83" s="1">
        <f>COUNTIF(Tabela_staro_190204[Klasifikacija],Tabela_kontrola_FAW[[#This Row],[Klasifikacija]])+COUNTIF(Tabela_staro_140603[Klasifikacija],Tabela_kontrola_FAW[[#This Row],[Klasifikacija]])</f>
        <v>0</v>
      </c>
      <c r="I83" s="1" t="str">
        <f>IFERROR(INDEX(Tabela_FAW[Klasifikacija],MATCH(Tabela_kontrola_FAW[[#This Row],[Klasifikacija]],Tabela_FAW[Klasifikacija],0)),"NE")</f>
        <v>NE</v>
      </c>
    </row>
    <row r="84" spans="1:9" hidden="1" x14ac:dyDescent="0.25">
      <c r="A84" t="s">
        <v>9</v>
      </c>
      <c r="B84" t="str">
        <f>INDEX(Tabela_seznam_klasifikacij[Naziv odpadka],MATCH(Tabela_kontrola_FAW[[#This Row],[Klasifikacija]],Tabela_seznam_klasifikacij[Klasifikacijska številka],0))</f>
        <v>Odpadki iz razmaščevanja, ki vsebujejo topila, brez tekoče faze</v>
      </c>
      <c r="C84" t="str">
        <f>IFERROR(INDEX(Tabela_FAW[NAZIV2],MATCH(Tabela_kontrola_FAW[[#This Row],[Klasifikacija]],Tabela_FAW[Klasifikacija],0)),"NE")</f>
        <v>NE</v>
      </c>
      <c r="D84" t="str">
        <f>INDEX(Tabela_glavno[Dovoljen prevzem],MATCH(Tabela_kontrola_FAW[[#This Row],[Klasifikacija]],Tabela_glavno[Klasifikacija],0))</f>
        <v>DA - NI ODSTRANJEVANJA</v>
      </c>
      <c r="E84" t="str">
        <f>INDEX(Tabela_glavno[Odstranjevanje],MATCH(Tabela_kontrola_FAW[[#This Row],[Klasifikacija]],Tabela_glavno[Klasifikacija],0))</f>
        <v/>
      </c>
      <c r="F84" t="str">
        <f>IF(Tabela_kontrola_FAW[[#This Row],[Eko-03-03]]=0,"NE","DA")</f>
        <v>DA</v>
      </c>
      <c r="G84" s="1">
        <f>COUNTIF(Tabela_mesanica_190204[Klasifikacija],Tabela_kontrola_FAW[[#This Row],[Klasifikacija]])+COUNTIF(Tabela_mesanica_190208[Klasifikacija],Tabela_kontrola_FAW[[#This Row],[Klasifikacija]])+COUNTIF(Tabela_EKO_03_03_baterije[Klasifikacija],Tabela_kontrola_FAW[[#This Row],[Klasifikacija]])</f>
        <v>2</v>
      </c>
      <c r="H84" s="1">
        <f>COUNTIF(Tabela_staro_190204[Klasifikacija],Tabela_kontrola_FAW[[#This Row],[Klasifikacija]])+COUNTIF(Tabela_staro_140603[Klasifikacija],Tabela_kontrola_FAW[[#This Row],[Klasifikacija]])</f>
        <v>2</v>
      </c>
      <c r="I84" s="1" t="str">
        <f>IFERROR(INDEX(Tabela_FAW[Klasifikacija],MATCH(Tabela_kontrola_FAW[[#This Row],[Klasifikacija]],Tabela_FAW[Klasifikacija],0)),"NE")</f>
        <v>NE</v>
      </c>
    </row>
    <row r="85" spans="1:9" hidden="1" x14ac:dyDescent="0.25">
      <c r="A85" t="s">
        <v>295</v>
      </c>
      <c r="B85" t="str">
        <f>INDEX(Tabela_seznam_klasifikacij[Naziv odpadka],MATCH(Tabela_kontrola_FAW[[#This Row],[Klasifikacija]],Tabela_seznam_klasifikacij[Klasifikacijska številka],0))</f>
        <v>Strojilna kopel, ki vsebuje krom</v>
      </c>
      <c r="C85" t="str">
        <f>IFERROR(INDEX(Tabela_FAW[NAZIV2],MATCH(Tabela_kontrola_FAW[[#This Row],[Klasifikacija]],Tabela_FAW[Klasifikacija],0)),"NE")</f>
        <v>NE</v>
      </c>
      <c r="D85" t="str">
        <f>INDEX(Tabela_glavno[Dovoljen prevzem],MATCH(Tabela_kontrola_FAW[[#This Row],[Klasifikacija]],Tabela_glavno[Klasifikacija],0))</f>
        <v>DA - NI ODSTRANJEVANJA</v>
      </c>
      <c r="E85" t="str">
        <f>INDEX(Tabela_glavno[Odstranjevanje],MATCH(Tabela_kontrola_FAW[[#This Row],[Klasifikacija]],Tabela_glavno[Klasifikacija],0))</f>
        <v/>
      </c>
      <c r="F85" t="str">
        <f>IF(Tabela_kontrola_FAW[[#This Row],[Eko-03-03]]=0,"NE","DA")</f>
        <v>NE</v>
      </c>
      <c r="G85" s="1">
        <f>COUNTIF(Tabela_mesanica_190204[Klasifikacija],Tabela_kontrola_FAW[[#This Row],[Klasifikacija]])+COUNTIF(Tabela_mesanica_190208[Klasifikacija],Tabela_kontrola_FAW[[#This Row],[Klasifikacija]])+COUNTIF(Tabela_EKO_03_03_baterije[Klasifikacija],Tabela_kontrola_FAW[[#This Row],[Klasifikacija]])</f>
        <v>0</v>
      </c>
      <c r="H85" s="1">
        <f>COUNTIF(Tabela_staro_190204[Klasifikacija],Tabela_kontrola_FAW[[#This Row],[Klasifikacija]])+COUNTIF(Tabela_staro_140603[Klasifikacija],Tabela_kontrola_FAW[[#This Row],[Klasifikacija]])</f>
        <v>0</v>
      </c>
      <c r="I85" s="1" t="str">
        <f>IFERROR(INDEX(Tabela_FAW[Klasifikacija],MATCH(Tabela_kontrola_FAW[[#This Row],[Klasifikacija]],Tabela_FAW[Klasifikacija],0)),"NE")</f>
        <v>NE</v>
      </c>
    </row>
    <row r="86" spans="1:9" hidden="1" x14ac:dyDescent="0.25">
      <c r="A86" t="s">
        <v>296</v>
      </c>
      <c r="B86" t="str">
        <f>INDEX(Tabela_seznam_klasifikacij[Naziv odpadka],MATCH(Tabela_kontrola_FAW[[#This Row],[Klasifikacija]],Tabela_seznam_klasifikacij[Klasifikacijska številka],0))</f>
        <v>Strojilna kopel, ki ne vsebuje kroma</v>
      </c>
      <c r="C86" t="str">
        <f>IFERROR(INDEX(Tabela_FAW[NAZIV2],MATCH(Tabela_kontrola_FAW[[#This Row],[Klasifikacija]],Tabela_FAW[Klasifikacija],0)),"NE")</f>
        <v>NE</v>
      </c>
      <c r="D86" t="str">
        <f>INDEX(Tabela_glavno[Dovoljen prevzem],MATCH(Tabela_kontrola_FAW[[#This Row],[Klasifikacija]],Tabela_glavno[Klasifikacija],0))</f>
        <v>DA - NI ODSTRANJEVANJA</v>
      </c>
      <c r="E86" t="str">
        <f>INDEX(Tabela_glavno[Odstranjevanje],MATCH(Tabela_kontrola_FAW[[#This Row],[Klasifikacija]],Tabela_glavno[Klasifikacija],0))</f>
        <v/>
      </c>
      <c r="F86" t="str">
        <f>IF(Tabela_kontrola_FAW[[#This Row],[Eko-03-03]]=0,"NE","DA")</f>
        <v>NE</v>
      </c>
      <c r="G86" s="1">
        <f>COUNTIF(Tabela_mesanica_190204[Klasifikacija],Tabela_kontrola_FAW[[#This Row],[Klasifikacija]])+COUNTIF(Tabela_mesanica_190208[Klasifikacija],Tabela_kontrola_FAW[[#This Row],[Klasifikacija]])+COUNTIF(Tabela_EKO_03_03_baterije[Klasifikacija],Tabela_kontrola_FAW[[#This Row],[Klasifikacija]])</f>
        <v>0</v>
      </c>
      <c r="H86" s="1">
        <f>COUNTIF(Tabela_staro_190204[Klasifikacija],Tabela_kontrola_FAW[[#This Row],[Klasifikacija]])+COUNTIF(Tabela_staro_140603[Klasifikacija],Tabela_kontrola_FAW[[#This Row],[Klasifikacija]])</f>
        <v>0</v>
      </c>
      <c r="I86" s="1" t="str">
        <f>IFERROR(INDEX(Tabela_FAW[Klasifikacija],MATCH(Tabela_kontrola_FAW[[#This Row],[Klasifikacija]],Tabela_FAW[Klasifikacija],0)),"NE")</f>
        <v>NE</v>
      </c>
    </row>
    <row r="87" spans="1:9" hidden="1" x14ac:dyDescent="0.25">
      <c r="A87" t="s">
        <v>297</v>
      </c>
      <c r="B87" t="str">
        <f>INDEX(Tabela_seznam_klasifikacij[Naziv odpadka],MATCH(Tabela_kontrola_FAW[[#This Row],[Klasifikacija]],Tabela_seznam_klasifikacij[Klasifikacijska številka],0))</f>
        <v>Mulji, ki vsebujejo krom, zlasti iz čiščenja odpadne vode na kraju nastanka</v>
      </c>
      <c r="C87" t="str">
        <f>IFERROR(INDEX(Tabela_FAW[NAZIV2],MATCH(Tabela_kontrola_FAW[[#This Row],[Klasifikacija]],Tabela_FAW[Klasifikacija],0)),"NE")</f>
        <v>NE</v>
      </c>
      <c r="D87" t="str">
        <f>INDEX(Tabela_glavno[Dovoljen prevzem],MATCH(Tabela_kontrola_FAW[[#This Row],[Klasifikacija]],Tabela_glavno[Klasifikacija],0))</f>
        <v>DA - NI ODSTRANJEVANJA</v>
      </c>
      <c r="E87" t="str">
        <f>INDEX(Tabela_glavno[Odstranjevanje],MATCH(Tabela_kontrola_FAW[[#This Row],[Klasifikacija]],Tabela_glavno[Klasifikacija],0))</f>
        <v/>
      </c>
      <c r="F87" t="str">
        <f>IF(Tabela_kontrola_FAW[[#This Row],[Eko-03-03]]=0,"NE","DA")</f>
        <v>NE</v>
      </c>
      <c r="G87" s="1">
        <f>COUNTIF(Tabela_mesanica_190204[Klasifikacija],Tabela_kontrola_FAW[[#This Row],[Klasifikacija]])+COUNTIF(Tabela_mesanica_190208[Klasifikacija],Tabela_kontrola_FAW[[#This Row],[Klasifikacija]])+COUNTIF(Tabela_EKO_03_03_baterije[Klasifikacija],Tabela_kontrola_FAW[[#This Row],[Klasifikacija]])</f>
        <v>0</v>
      </c>
      <c r="H87" s="1">
        <f>COUNTIF(Tabela_staro_190204[Klasifikacija],Tabela_kontrola_FAW[[#This Row],[Klasifikacija]])+COUNTIF(Tabela_staro_140603[Klasifikacija],Tabela_kontrola_FAW[[#This Row],[Klasifikacija]])</f>
        <v>0</v>
      </c>
      <c r="I87" s="1" t="str">
        <f>IFERROR(INDEX(Tabela_FAW[Klasifikacija],MATCH(Tabela_kontrola_FAW[[#This Row],[Klasifikacija]],Tabela_FAW[Klasifikacija],0)),"NE")</f>
        <v>NE</v>
      </c>
    </row>
    <row r="88" spans="1:9" hidden="1" x14ac:dyDescent="0.25">
      <c r="A88" t="s">
        <v>298</v>
      </c>
      <c r="B88" t="str">
        <f>INDEX(Tabela_seznam_klasifikacij[Naziv odpadka],MATCH(Tabela_kontrola_FAW[[#This Row],[Klasifikacija]],Tabela_seznam_klasifikacij[Klasifikacijska številka],0))</f>
        <v>Mulji, ki ne vsebujejo kroma, zlasti iz čiščenja odpadne vode na kraju nastanka</v>
      </c>
      <c r="C88" t="str">
        <f>IFERROR(INDEX(Tabela_FAW[NAZIV2],MATCH(Tabela_kontrola_FAW[[#This Row],[Klasifikacija]],Tabela_FAW[Klasifikacija],0)),"NE")</f>
        <v>NE</v>
      </c>
      <c r="D88" t="str">
        <f>INDEX(Tabela_glavno[Dovoljen prevzem],MATCH(Tabela_kontrola_FAW[[#This Row],[Klasifikacija]],Tabela_glavno[Klasifikacija],0))</f>
        <v>DA - NI ODSTRANJEVANJA</v>
      </c>
      <c r="E88" t="str">
        <f>INDEX(Tabela_glavno[Odstranjevanje],MATCH(Tabela_kontrola_FAW[[#This Row],[Klasifikacija]],Tabela_glavno[Klasifikacija],0))</f>
        <v/>
      </c>
      <c r="F88" t="str">
        <f>IF(Tabela_kontrola_FAW[[#This Row],[Eko-03-03]]=0,"NE","DA")</f>
        <v>NE</v>
      </c>
      <c r="G88" s="1">
        <f>COUNTIF(Tabela_mesanica_190204[Klasifikacija],Tabela_kontrola_FAW[[#This Row],[Klasifikacija]])+COUNTIF(Tabela_mesanica_190208[Klasifikacija],Tabela_kontrola_FAW[[#This Row],[Klasifikacija]])+COUNTIF(Tabela_EKO_03_03_baterije[Klasifikacija],Tabela_kontrola_FAW[[#This Row],[Klasifikacija]])</f>
        <v>0</v>
      </c>
      <c r="H88" s="1">
        <f>COUNTIF(Tabela_staro_190204[Klasifikacija],Tabela_kontrola_FAW[[#This Row],[Klasifikacija]])+COUNTIF(Tabela_staro_140603[Klasifikacija],Tabela_kontrola_FAW[[#This Row],[Klasifikacija]])</f>
        <v>0</v>
      </c>
      <c r="I88" s="1" t="str">
        <f>IFERROR(INDEX(Tabela_FAW[Klasifikacija],MATCH(Tabela_kontrola_FAW[[#This Row],[Klasifikacija]],Tabela_FAW[Klasifikacija],0)),"NE")</f>
        <v>NE</v>
      </c>
    </row>
    <row r="89" spans="1:9" hidden="1" x14ac:dyDescent="0.25">
      <c r="A89" t="s">
        <v>1211</v>
      </c>
      <c r="B89" t="str">
        <f>INDEX(Tabela_seznam_klasifikacij[Naziv odpadka],MATCH(Tabela_kontrola_FAW[[#This Row],[Klasifikacija]],Tabela_seznam_klasifikacij[Klasifikacijska številka],0))</f>
        <v>Odpadno strojeno usnje, ki vsebuje krom (ostružki, odrezki, brusilni prah)</v>
      </c>
      <c r="C89" t="str">
        <f>IFERROR(INDEX(Tabela_FAW[NAZIV2],MATCH(Tabela_kontrola_FAW[[#This Row],[Klasifikacija]],Tabela_FAW[Klasifikacija],0)),"NE")</f>
        <v>NE</v>
      </c>
      <c r="D89" t="str">
        <f>INDEX(Tabela_glavno[Dovoljen prevzem],MATCH(Tabela_kontrola_FAW[[#This Row],[Klasifikacija]],Tabela_glavno[Klasifikacija],0))</f>
        <v>DA - NI ODSTRANJEVANJA</v>
      </c>
      <c r="E89" t="str">
        <f>INDEX(Tabela_glavno[Odstranjevanje],MATCH(Tabela_kontrola_FAW[[#This Row],[Klasifikacija]],Tabela_glavno[Klasifikacija],0))</f>
        <v/>
      </c>
      <c r="F89" t="str">
        <f>IF(Tabela_kontrola_FAW[[#This Row],[Eko-03-03]]=0,"NE","DA")</f>
        <v>NE</v>
      </c>
      <c r="G89" s="1">
        <f>COUNTIF(Tabela_mesanica_190204[Klasifikacija],Tabela_kontrola_FAW[[#This Row],[Klasifikacija]])+COUNTIF(Tabela_mesanica_190208[Klasifikacija],Tabela_kontrola_FAW[[#This Row],[Klasifikacija]])+COUNTIF(Tabela_EKO_03_03_baterije[Klasifikacija],Tabela_kontrola_FAW[[#This Row],[Klasifikacija]])</f>
        <v>0</v>
      </c>
      <c r="H89" s="1">
        <f>COUNTIF(Tabela_staro_190204[Klasifikacija],Tabela_kontrola_FAW[[#This Row],[Klasifikacija]])+COUNTIF(Tabela_staro_140603[Klasifikacija],Tabela_kontrola_FAW[[#This Row],[Klasifikacija]])</f>
        <v>0</v>
      </c>
      <c r="I89" s="1" t="str">
        <f>IFERROR(INDEX(Tabela_FAW[Klasifikacija],MATCH(Tabela_kontrola_FAW[[#This Row],[Klasifikacija]],Tabela_FAW[Klasifikacija],0)),"NE")</f>
        <v>NE</v>
      </c>
    </row>
    <row r="90" spans="1:9" x14ac:dyDescent="0.25">
      <c r="A90" t="s">
        <v>299</v>
      </c>
      <c r="B90" t="str">
        <f>INDEX(Tabela_seznam_klasifikacij[Naziv odpadka],MATCH(Tabela_kontrola_FAW[[#This Row],[Klasifikacija]],Tabela_seznam_klasifikacij[Klasifikacijska številka],0))</f>
        <v>Odpadki iz oplemenitenja in dodelave krzna in usnja</v>
      </c>
      <c r="C90" t="str">
        <f>IFERROR(INDEX(Tabela_FAW[NAZIV2],MATCH(Tabela_kontrola_FAW[[#This Row],[Klasifikacija]],Tabela_FAW[Klasifikacija],0)),"NE")</f>
        <v>NI MEŠANJA/NI ODSTRANJEVANJA</v>
      </c>
      <c r="D90" t="str">
        <f>INDEX(Tabela_glavno[Dovoljen prevzem],MATCH(Tabela_kontrola_FAW[[#This Row],[Klasifikacija]],Tabela_glavno[Klasifikacija],0))</f>
        <v>DA - NI ODSTRANJEVANJA</v>
      </c>
      <c r="E90" t="str">
        <f>INDEX(Tabela_glavno[Odstranjevanje],MATCH(Tabela_kontrola_FAW[[#This Row],[Klasifikacija]],Tabela_glavno[Klasifikacija],0))</f>
        <v/>
      </c>
      <c r="F90" t="str">
        <f>IF(Tabela_kontrola_FAW[[#This Row],[Eko-03-03]]=0,"NE","DA")</f>
        <v>NE</v>
      </c>
      <c r="G90" s="1">
        <f>COUNTIF(Tabela_mesanica_190204[Klasifikacija],Tabela_kontrola_FAW[[#This Row],[Klasifikacija]])+COUNTIF(Tabela_mesanica_190208[Klasifikacija],Tabela_kontrola_FAW[[#This Row],[Klasifikacija]])+COUNTIF(Tabela_EKO_03_03_baterije[Klasifikacija],Tabela_kontrola_FAW[[#This Row],[Klasifikacija]])</f>
        <v>0</v>
      </c>
      <c r="H90" s="1">
        <f>COUNTIF(Tabela_staro_190204[Klasifikacija],Tabela_kontrola_FAW[[#This Row],[Klasifikacija]])+COUNTIF(Tabela_staro_140603[Klasifikacija],Tabela_kontrola_FAW[[#This Row],[Klasifikacija]])</f>
        <v>0</v>
      </c>
      <c r="I90" s="1" t="str">
        <f>IFERROR(INDEX(Tabela_FAW[Klasifikacija],MATCH(Tabela_kontrola_FAW[[#This Row],[Klasifikacija]],Tabela_FAW[Klasifikacija],0)),"NE")</f>
        <v>04 01 09</v>
      </c>
    </row>
    <row r="91" spans="1:9" hidden="1" x14ac:dyDescent="0.25">
      <c r="A91" t="s">
        <v>300</v>
      </c>
      <c r="B91" t="str">
        <f>INDEX(Tabela_seznam_klasifikacij[Naziv odpadka],MATCH(Tabela_kontrola_FAW[[#This Row],[Klasifikacija]],Tabela_seznam_klasifikacij[Klasifikacijska številka],0))</f>
        <v>Drugi tovrstni odpadki</v>
      </c>
      <c r="C91" t="str">
        <f>IFERROR(INDEX(Tabela_FAW[NAZIV2],MATCH(Tabela_kontrola_FAW[[#This Row],[Klasifikacija]],Tabela_FAW[Klasifikacija],0)),"NE")</f>
        <v>NE</v>
      </c>
      <c r="D91" t="str">
        <f>INDEX(Tabela_glavno[Dovoljen prevzem],MATCH(Tabela_kontrola_FAW[[#This Row],[Klasifikacija]],Tabela_glavno[Klasifikacija],0))</f>
        <v>DA - NI ODSTRANJEVANJA</v>
      </c>
      <c r="E91" t="str">
        <f>INDEX(Tabela_glavno[Odstranjevanje],MATCH(Tabela_kontrola_FAW[[#This Row],[Klasifikacija]],Tabela_glavno[Klasifikacija],0))</f>
        <v/>
      </c>
      <c r="F91" t="str">
        <f>IF(Tabela_kontrola_FAW[[#This Row],[Eko-03-03]]=0,"NE","DA")</f>
        <v>NE</v>
      </c>
      <c r="G91" s="1">
        <f>COUNTIF(Tabela_mesanica_190204[Klasifikacija],Tabela_kontrola_FAW[[#This Row],[Klasifikacija]])+COUNTIF(Tabela_mesanica_190208[Klasifikacija],Tabela_kontrola_FAW[[#This Row],[Klasifikacija]])+COUNTIF(Tabela_EKO_03_03_baterije[Klasifikacija],Tabela_kontrola_FAW[[#This Row],[Klasifikacija]])</f>
        <v>0</v>
      </c>
      <c r="H91" s="1">
        <f>COUNTIF(Tabela_staro_190204[Klasifikacija],Tabela_kontrola_FAW[[#This Row],[Klasifikacija]])+COUNTIF(Tabela_staro_140603[Klasifikacija],Tabela_kontrola_FAW[[#This Row],[Klasifikacija]])</f>
        <v>0</v>
      </c>
      <c r="I91" s="1" t="str">
        <f>IFERROR(INDEX(Tabela_FAW[Klasifikacija],MATCH(Tabela_kontrola_FAW[[#This Row],[Klasifikacija]],Tabela_FAW[Klasifikacija],0)),"NE")</f>
        <v>NE</v>
      </c>
    </row>
    <row r="92" spans="1:9" x14ac:dyDescent="0.25">
      <c r="A92" t="s">
        <v>303</v>
      </c>
      <c r="B92" t="str">
        <f>INDEX(Tabela_seznam_klasifikacij[Naziv odpadka],MATCH(Tabela_kontrola_FAW[[#This Row],[Klasifikacija]],Tabela_seznam_klasifikacij[Klasifikacijska številka],0))</f>
        <v>Odpadni sestavljeni materiali (impregniran tekstil, elastomeri, plastomeri)</v>
      </c>
      <c r="C92" t="str">
        <f>IFERROR(INDEX(Tabela_FAW[NAZIV2],MATCH(Tabela_kontrola_FAW[[#This Row],[Klasifikacija]],Tabela_FAW[Klasifikacija],0)),"NE")</f>
        <v>NI ADR</v>
      </c>
      <c r="D92" t="str">
        <f>INDEX(Tabela_glavno[Dovoljen prevzem],MATCH(Tabela_kontrola_FAW[[#This Row],[Klasifikacija]],Tabela_glavno[Klasifikacija],0))</f>
        <v>DA - NI ODSTRANJEVANJA</v>
      </c>
      <c r="E92" t="str">
        <f>INDEX(Tabela_glavno[Odstranjevanje],MATCH(Tabela_kontrola_FAW[[#This Row],[Klasifikacija]],Tabela_glavno[Klasifikacija],0))</f>
        <v/>
      </c>
      <c r="F92" t="str">
        <f>IF(Tabela_kontrola_FAW[[#This Row],[Eko-03-03]]=0,"NE","DA")</f>
        <v>NE</v>
      </c>
      <c r="G92" s="1">
        <f>COUNTIF(Tabela_mesanica_190204[Klasifikacija],Tabela_kontrola_FAW[[#This Row],[Klasifikacija]])+COUNTIF(Tabela_mesanica_190208[Klasifikacija],Tabela_kontrola_FAW[[#This Row],[Klasifikacija]])+COUNTIF(Tabela_EKO_03_03_baterije[Klasifikacija],Tabela_kontrola_FAW[[#This Row],[Klasifikacija]])</f>
        <v>0</v>
      </c>
      <c r="H92" s="1">
        <f>COUNTIF(Tabela_staro_190204[Klasifikacija],Tabela_kontrola_FAW[[#This Row],[Klasifikacija]])+COUNTIF(Tabela_staro_140603[Klasifikacija],Tabela_kontrola_FAW[[#This Row],[Klasifikacija]])</f>
        <v>0</v>
      </c>
      <c r="I92" s="1" t="str">
        <f>IFERROR(INDEX(Tabela_FAW[Klasifikacija],MATCH(Tabela_kontrola_FAW[[#This Row],[Klasifikacija]],Tabela_FAW[Klasifikacija],0)),"NE")</f>
        <v>04 02 09</v>
      </c>
    </row>
    <row r="93" spans="1:9" hidden="1" x14ac:dyDescent="0.25">
      <c r="A93" t="s">
        <v>304</v>
      </c>
      <c r="B93" t="str">
        <f>INDEX(Tabela_seznam_klasifikacij[Naziv odpadka],MATCH(Tabela_kontrola_FAW[[#This Row],[Klasifikacija]],Tabela_seznam_klasifikacij[Klasifikacijska številka],0))</f>
        <v>Organske snovi iz naravnih surovin (npr. maščobe, vosek)</v>
      </c>
      <c r="C93" t="str">
        <f>IFERROR(INDEX(Tabela_FAW[NAZIV2],MATCH(Tabela_kontrola_FAW[[#This Row],[Klasifikacija]],Tabela_FAW[Klasifikacija],0)),"NE")</f>
        <v>NE</v>
      </c>
      <c r="D93" t="str">
        <f>INDEX(Tabela_glavno[Dovoljen prevzem],MATCH(Tabela_kontrola_FAW[[#This Row],[Klasifikacija]],Tabela_glavno[Klasifikacija],0))</f>
        <v>DA - NI ODSTRANJEVANJA</v>
      </c>
      <c r="E93" t="str">
        <f>INDEX(Tabela_glavno[Odstranjevanje],MATCH(Tabela_kontrola_FAW[[#This Row],[Klasifikacija]],Tabela_glavno[Klasifikacija],0))</f>
        <v/>
      </c>
      <c r="F93" t="str">
        <f>IF(Tabela_kontrola_FAW[[#This Row],[Eko-03-03]]=0,"NE","DA")</f>
        <v>NE</v>
      </c>
      <c r="G93" s="1">
        <f>COUNTIF(Tabela_mesanica_190204[Klasifikacija],Tabela_kontrola_FAW[[#This Row],[Klasifikacija]])+COUNTIF(Tabela_mesanica_190208[Klasifikacija],Tabela_kontrola_FAW[[#This Row],[Klasifikacija]])+COUNTIF(Tabela_EKO_03_03_baterije[Klasifikacija],Tabela_kontrola_FAW[[#This Row],[Klasifikacija]])</f>
        <v>0</v>
      </c>
      <c r="H93" s="1">
        <f>COUNTIF(Tabela_staro_190204[Klasifikacija],Tabela_kontrola_FAW[[#This Row],[Klasifikacija]])+COUNTIF(Tabela_staro_140603[Klasifikacija],Tabela_kontrola_FAW[[#This Row],[Klasifikacija]])</f>
        <v>0</v>
      </c>
      <c r="I93" s="1" t="str">
        <f>IFERROR(INDEX(Tabela_FAW[Klasifikacija],MATCH(Tabela_kontrola_FAW[[#This Row],[Klasifikacija]],Tabela_FAW[Klasifikacija],0)),"NE")</f>
        <v>NE</v>
      </c>
    </row>
    <row r="94" spans="1:9" x14ac:dyDescent="0.25">
      <c r="A94" t="s">
        <v>126</v>
      </c>
      <c r="B94" t="str">
        <f>INDEX(Tabela_seznam_klasifikacij[Naziv odpadka],MATCH(Tabela_kontrola_FAW[[#This Row],[Klasifikacija]],Tabela_seznam_klasifikacij[Klasifikacijska številka],0))</f>
        <v>Odpadki iz dodelave, ki vsebujejo organska topila</v>
      </c>
      <c r="C94" t="str">
        <f>IFERROR(INDEX(Tabela_FAW[NAZIV2],MATCH(Tabela_kontrola_FAW[[#This Row],[Klasifikacija]],Tabela_FAW[Klasifikacija],0)),"NE")</f>
        <v>M2</v>
      </c>
      <c r="D94" t="str">
        <f>INDEX(Tabela_glavno[Dovoljen prevzem],MATCH(Tabela_kontrola_FAW[[#This Row],[Klasifikacija]],Tabela_glavno[Klasifikacija],0))</f>
        <v>DA - NI ODSTRANJEVANJA</v>
      </c>
      <c r="E94" t="str">
        <f>INDEX(Tabela_glavno[Odstranjevanje],MATCH(Tabela_kontrola_FAW[[#This Row],[Klasifikacija]],Tabela_glavno[Klasifikacija],0))</f>
        <v/>
      </c>
      <c r="F94" t="str">
        <f>IF(Tabela_kontrola_FAW[[#This Row],[Eko-03-03]]=0,"NE","DA")</f>
        <v>DA</v>
      </c>
      <c r="G94" s="1">
        <f>COUNTIF(Tabela_mesanica_190204[Klasifikacija],Tabela_kontrola_FAW[[#This Row],[Klasifikacija]])+COUNTIF(Tabela_mesanica_190208[Klasifikacija],Tabela_kontrola_FAW[[#This Row],[Klasifikacija]])+COUNTIF(Tabela_EKO_03_03_baterije[Klasifikacija],Tabela_kontrola_FAW[[#This Row],[Klasifikacija]])</f>
        <v>1</v>
      </c>
      <c r="H94" s="1">
        <f>COUNTIF(Tabela_staro_190204[Klasifikacija],Tabela_kontrola_FAW[[#This Row],[Klasifikacija]])+COUNTIF(Tabela_staro_140603[Klasifikacija],Tabela_kontrola_FAW[[#This Row],[Klasifikacija]])</f>
        <v>1</v>
      </c>
      <c r="I94" s="1" t="str">
        <f>IFERROR(INDEX(Tabela_FAW[Klasifikacija],MATCH(Tabela_kontrola_FAW[[#This Row],[Klasifikacija]],Tabela_FAW[Klasifikacija],0)),"NE")</f>
        <v>04 02 14*</v>
      </c>
    </row>
    <row r="95" spans="1:9" hidden="1" x14ac:dyDescent="0.25">
      <c r="A95" t="s">
        <v>10</v>
      </c>
      <c r="B95" t="str">
        <f>INDEX(Tabela_seznam_klasifikacij[Naziv odpadka],MATCH(Tabela_kontrola_FAW[[#This Row],[Klasifikacija]],Tabela_seznam_klasifikacij[Klasifikacijska številka],0))</f>
        <v>Odpadki iz dodelave, ki niso navedeni pod 04 02 14</v>
      </c>
      <c r="C95" t="str">
        <f>IFERROR(INDEX(Tabela_FAW[NAZIV2],MATCH(Tabela_kontrola_FAW[[#This Row],[Klasifikacija]],Tabela_FAW[Klasifikacija],0)),"NE")</f>
        <v>NE</v>
      </c>
      <c r="D95" t="str">
        <f>INDEX(Tabela_glavno[Dovoljen prevzem],MATCH(Tabela_kontrola_FAW[[#This Row],[Klasifikacija]],Tabela_glavno[Klasifikacija],0))</f>
        <v>DA - NI ODSTRANJEVANJA</v>
      </c>
      <c r="E95" t="str">
        <f>INDEX(Tabela_glavno[Odstranjevanje],MATCH(Tabela_kontrola_FAW[[#This Row],[Klasifikacija]],Tabela_glavno[Klasifikacija],0))</f>
        <v/>
      </c>
      <c r="F95" t="str">
        <f>IF(Tabela_kontrola_FAW[[#This Row],[Eko-03-03]]=0,"NE","DA")</f>
        <v>DA</v>
      </c>
      <c r="G95" s="1">
        <f>COUNTIF(Tabela_mesanica_190204[Klasifikacija],Tabela_kontrola_FAW[[#This Row],[Klasifikacija]])+COUNTIF(Tabela_mesanica_190208[Klasifikacija],Tabela_kontrola_FAW[[#This Row],[Klasifikacija]])+COUNTIF(Tabela_EKO_03_03_baterije[Klasifikacija],Tabela_kontrola_FAW[[#This Row],[Klasifikacija]])</f>
        <v>2</v>
      </c>
      <c r="H95" s="1">
        <f>COUNTIF(Tabela_staro_190204[Klasifikacija],Tabela_kontrola_FAW[[#This Row],[Klasifikacija]])+COUNTIF(Tabela_staro_140603[Klasifikacija],Tabela_kontrola_FAW[[#This Row],[Klasifikacija]])</f>
        <v>2</v>
      </c>
      <c r="I95" s="1" t="str">
        <f>IFERROR(INDEX(Tabela_FAW[Klasifikacija],MATCH(Tabela_kontrola_FAW[[#This Row],[Klasifikacija]],Tabela_FAW[Klasifikacija],0)),"NE")</f>
        <v>NE</v>
      </c>
    </row>
    <row r="96" spans="1:9" hidden="1" x14ac:dyDescent="0.25">
      <c r="A96" t="s">
        <v>11</v>
      </c>
      <c r="B96" t="str">
        <f>INDEX(Tabela_seznam_klasifikacij[Naziv odpadka],MATCH(Tabela_kontrola_FAW[[#This Row],[Klasifikacija]],Tabela_seznam_klasifikacij[Klasifikacijska številka],0))</f>
        <v>Barvila in pigmenti, ki vsebujejo nevarne snovi</v>
      </c>
      <c r="C96" t="str">
        <f>IFERROR(INDEX(Tabela_FAW[NAZIV2],MATCH(Tabela_kontrola_FAW[[#This Row],[Klasifikacija]],Tabela_FAW[Klasifikacija],0)),"NE")</f>
        <v>NE</v>
      </c>
      <c r="D96" t="str">
        <f>INDEX(Tabela_glavno[Dovoljen prevzem],MATCH(Tabela_kontrola_FAW[[#This Row],[Klasifikacija]],Tabela_glavno[Klasifikacija],0))</f>
        <v>DA - NI ODSTRANJEVANJA</v>
      </c>
      <c r="E96" t="str">
        <f>INDEX(Tabela_glavno[Odstranjevanje],MATCH(Tabela_kontrola_FAW[[#This Row],[Klasifikacija]],Tabela_glavno[Klasifikacija],0))</f>
        <v/>
      </c>
      <c r="F96" t="str">
        <f>IF(Tabela_kontrola_FAW[[#This Row],[Eko-03-03]]=0,"NE","DA")</f>
        <v>DA</v>
      </c>
      <c r="G96" s="1">
        <f>COUNTIF(Tabela_mesanica_190204[Klasifikacija],Tabela_kontrola_FAW[[#This Row],[Klasifikacija]])+COUNTIF(Tabela_mesanica_190208[Klasifikacija],Tabela_kontrola_FAW[[#This Row],[Klasifikacija]])+COUNTIF(Tabela_EKO_03_03_baterije[Klasifikacija],Tabela_kontrola_FAW[[#This Row],[Klasifikacija]])</f>
        <v>2</v>
      </c>
      <c r="H96" s="1">
        <f>COUNTIF(Tabela_staro_190204[Klasifikacija],Tabela_kontrola_FAW[[#This Row],[Klasifikacija]])+COUNTIF(Tabela_staro_140603[Klasifikacija],Tabela_kontrola_FAW[[#This Row],[Klasifikacija]])</f>
        <v>2</v>
      </c>
      <c r="I96" s="1" t="str">
        <f>IFERROR(INDEX(Tabela_FAW[Klasifikacija],MATCH(Tabela_kontrola_FAW[[#This Row],[Klasifikacija]],Tabela_FAW[Klasifikacija],0)),"NE")</f>
        <v>NE</v>
      </c>
    </row>
    <row r="97" spans="1:9" hidden="1" x14ac:dyDescent="0.25">
      <c r="A97" t="s">
        <v>127</v>
      </c>
      <c r="B97" t="str">
        <f>INDEX(Tabela_seznam_klasifikacij[Naziv odpadka],MATCH(Tabela_kontrola_FAW[[#This Row],[Klasifikacija]],Tabela_seznam_klasifikacij[Klasifikacijska številka],0))</f>
        <v>Barvila in pigmenti, ki niso navedeni pod 04 02 16</v>
      </c>
      <c r="C97" t="str">
        <f>IFERROR(INDEX(Tabela_FAW[NAZIV2],MATCH(Tabela_kontrola_FAW[[#This Row],[Klasifikacija]],Tabela_FAW[Klasifikacija],0)),"NE")</f>
        <v>NE</v>
      </c>
      <c r="D97" t="str">
        <f>INDEX(Tabela_glavno[Dovoljen prevzem],MATCH(Tabela_kontrola_FAW[[#This Row],[Klasifikacija]],Tabela_glavno[Klasifikacija],0))</f>
        <v>DA - NI ODSTRANJEVANJA</v>
      </c>
      <c r="E97" t="str">
        <f>INDEX(Tabela_glavno[Odstranjevanje],MATCH(Tabela_kontrola_FAW[[#This Row],[Klasifikacija]],Tabela_glavno[Klasifikacija],0))</f>
        <v/>
      </c>
      <c r="F97" t="str">
        <f>IF(Tabela_kontrola_FAW[[#This Row],[Eko-03-03]]=0,"NE","DA")</f>
        <v>DA</v>
      </c>
      <c r="G97" s="1">
        <f>COUNTIF(Tabela_mesanica_190204[Klasifikacija],Tabela_kontrola_FAW[[#This Row],[Klasifikacija]])+COUNTIF(Tabela_mesanica_190208[Klasifikacija],Tabela_kontrola_FAW[[#This Row],[Klasifikacija]])+COUNTIF(Tabela_EKO_03_03_baterije[Klasifikacija],Tabela_kontrola_FAW[[#This Row],[Klasifikacija]])</f>
        <v>1</v>
      </c>
      <c r="H97" s="1">
        <f>COUNTIF(Tabela_staro_190204[Klasifikacija],Tabela_kontrola_FAW[[#This Row],[Klasifikacija]])+COUNTIF(Tabela_staro_140603[Klasifikacija],Tabela_kontrola_FAW[[#This Row],[Klasifikacija]])</f>
        <v>1</v>
      </c>
      <c r="I97" s="1" t="str">
        <f>IFERROR(INDEX(Tabela_FAW[Klasifikacija],MATCH(Tabela_kontrola_FAW[[#This Row],[Klasifikacija]],Tabela_FAW[Klasifikacija],0)),"NE")</f>
        <v>NE</v>
      </c>
    </row>
    <row r="98" spans="1:9" hidden="1" x14ac:dyDescent="0.25">
      <c r="A98" t="s">
        <v>12</v>
      </c>
      <c r="B98" t="str">
        <f>INDEX(Tabela_seznam_klasifikacij[Naziv odpadka],MATCH(Tabela_kontrola_FAW[[#This Row],[Klasifikacija]],Tabela_seznam_klasifikacij[Klasifikacijska številka],0))</f>
        <v>Mulji, ki vsebujejo nevarne snovi, iz čiščenja odpadne vode na kraju nastanka</v>
      </c>
      <c r="C98" t="str">
        <f>IFERROR(INDEX(Tabela_FAW[NAZIV2],MATCH(Tabela_kontrola_FAW[[#This Row],[Klasifikacija]],Tabela_FAW[Klasifikacija],0)),"NE")</f>
        <v>NE</v>
      </c>
      <c r="D98" t="str">
        <f>INDEX(Tabela_glavno[Dovoljen prevzem],MATCH(Tabela_kontrola_FAW[[#This Row],[Klasifikacija]],Tabela_glavno[Klasifikacija],0))</f>
        <v>DA - NI ODSTRANJEVANJA</v>
      </c>
      <c r="E98" t="str">
        <f>INDEX(Tabela_glavno[Odstranjevanje],MATCH(Tabela_kontrola_FAW[[#This Row],[Klasifikacija]],Tabela_glavno[Klasifikacija],0))</f>
        <v/>
      </c>
      <c r="F98" t="str">
        <f>IF(Tabela_kontrola_FAW[[#This Row],[Eko-03-03]]=0,"NE","DA")</f>
        <v>DA</v>
      </c>
      <c r="G98" s="1">
        <f>COUNTIF(Tabela_mesanica_190204[Klasifikacija],Tabela_kontrola_FAW[[#This Row],[Klasifikacija]])+COUNTIF(Tabela_mesanica_190208[Klasifikacija],Tabela_kontrola_FAW[[#This Row],[Klasifikacija]])+COUNTIF(Tabela_EKO_03_03_baterije[Klasifikacija],Tabela_kontrola_FAW[[#This Row],[Klasifikacija]])</f>
        <v>1</v>
      </c>
      <c r="H98" s="1">
        <f>COUNTIF(Tabela_staro_190204[Klasifikacija],Tabela_kontrola_FAW[[#This Row],[Klasifikacija]])+COUNTIF(Tabela_staro_140603[Klasifikacija],Tabela_kontrola_FAW[[#This Row],[Klasifikacija]])</f>
        <v>1</v>
      </c>
      <c r="I98" s="1" t="str">
        <f>IFERROR(INDEX(Tabela_FAW[Klasifikacija],MATCH(Tabela_kontrola_FAW[[#This Row],[Klasifikacija]],Tabela_FAW[Klasifikacija],0)),"NE")</f>
        <v>NE</v>
      </c>
    </row>
    <row r="99" spans="1:9" x14ac:dyDescent="0.25">
      <c r="A99" t="s">
        <v>305</v>
      </c>
      <c r="B99" t="str">
        <f>INDEX(Tabela_seznam_klasifikacij[Naziv odpadka],MATCH(Tabela_kontrola_FAW[[#This Row],[Klasifikacija]],Tabela_seznam_klasifikacij[Klasifikacijska številka],0))</f>
        <v>Mulji iz čiščenja odpadne vode na kraju nastanka, ki niso navedeni pod 04 02 19</v>
      </c>
      <c r="C99" t="str">
        <f>IFERROR(INDEX(Tabela_FAW[NAZIV2],MATCH(Tabela_kontrola_FAW[[#This Row],[Klasifikacija]],Tabela_FAW[Klasifikacija],0)),"NE")</f>
        <v>NI ADR / ČN Domžale</v>
      </c>
      <c r="D99" t="str">
        <f>INDEX(Tabela_glavno[Dovoljen prevzem],MATCH(Tabela_kontrola_FAW[[#This Row],[Klasifikacija]],Tabela_glavno[Klasifikacija],0))</f>
        <v>DA - NI ODSTRANJEVANJA</v>
      </c>
      <c r="E99" t="str">
        <f>INDEX(Tabela_glavno[Odstranjevanje],MATCH(Tabela_kontrola_FAW[[#This Row],[Klasifikacija]],Tabela_glavno[Klasifikacija],0))</f>
        <v/>
      </c>
      <c r="F99" t="str">
        <f>IF(Tabela_kontrola_FAW[[#This Row],[Eko-03-03]]=0,"NE","DA")</f>
        <v>NE</v>
      </c>
      <c r="G99" s="1">
        <f>COUNTIF(Tabela_mesanica_190204[Klasifikacija],Tabela_kontrola_FAW[[#This Row],[Klasifikacija]])+COUNTIF(Tabela_mesanica_190208[Klasifikacija],Tabela_kontrola_FAW[[#This Row],[Klasifikacija]])+COUNTIF(Tabela_EKO_03_03_baterije[Klasifikacija],Tabela_kontrola_FAW[[#This Row],[Klasifikacija]])</f>
        <v>0</v>
      </c>
      <c r="H99" s="1">
        <f>COUNTIF(Tabela_staro_190204[Klasifikacija],Tabela_kontrola_FAW[[#This Row],[Klasifikacija]])+COUNTIF(Tabela_staro_140603[Klasifikacija],Tabela_kontrola_FAW[[#This Row],[Klasifikacija]])</f>
        <v>0</v>
      </c>
      <c r="I99" s="1" t="str">
        <f>IFERROR(INDEX(Tabela_FAW[Klasifikacija],MATCH(Tabela_kontrola_FAW[[#This Row],[Klasifikacija]],Tabela_FAW[Klasifikacija],0)),"NE")</f>
        <v>04 02 20</v>
      </c>
    </row>
    <row r="100" spans="1:9" hidden="1" x14ac:dyDescent="0.25">
      <c r="A100" t="s">
        <v>13</v>
      </c>
      <c r="B100" t="str">
        <f>INDEX(Tabela_seznam_klasifikacij[Naziv odpadka],MATCH(Tabela_kontrola_FAW[[#This Row],[Klasifikacija]],Tabela_seznam_klasifikacij[Klasifikacijska številka],0))</f>
        <v>Odpadna neobdelana tekstilna vlakna</v>
      </c>
      <c r="C100" t="str">
        <f>IFERROR(INDEX(Tabela_FAW[NAZIV2],MATCH(Tabela_kontrola_FAW[[#This Row],[Klasifikacija]],Tabela_FAW[Klasifikacija],0)),"NE")</f>
        <v>NE</v>
      </c>
      <c r="D100" t="str">
        <f>INDEX(Tabela_glavno[Dovoljen prevzem],MATCH(Tabela_kontrola_FAW[[#This Row],[Klasifikacija]],Tabela_glavno[Klasifikacija],0))</f>
        <v>DA - NI ODSTRANJEVANJA</v>
      </c>
      <c r="E100" t="str">
        <f>INDEX(Tabela_glavno[Odstranjevanje],MATCH(Tabela_kontrola_FAW[[#This Row],[Klasifikacija]],Tabela_glavno[Klasifikacija],0))</f>
        <v/>
      </c>
      <c r="F100" t="str">
        <f>IF(Tabela_kontrola_FAW[[#This Row],[Eko-03-03]]=0,"NE","DA")</f>
        <v>DA</v>
      </c>
      <c r="G100" s="1">
        <f>COUNTIF(Tabela_mesanica_190204[Klasifikacija],Tabela_kontrola_FAW[[#This Row],[Klasifikacija]])+COUNTIF(Tabela_mesanica_190208[Klasifikacija],Tabela_kontrola_FAW[[#This Row],[Klasifikacija]])+COUNTIF(Tabela_EKO_03_03_baterije[Klasifikacija],Tabela_kontrola_FAW[[#This Row],[Klasifikacija]])</f>
        <v>1</v>
      </c>
      <c r="H100" s="1">
        <f>COUNTIF(Tabela_staro_190204[Klasifikacija],Tabela_kontrola_FAW[[#This Row],[Klasifikacija]])+COUNTIF(Tabela_staro_140603[Klasifikacija],Tabela_kontrola_FAW[[#This Row],[Klasifikacija]])</f>
        <v>1</v>
      </c>
      <c r="I100" s="1" t="str">
        <f>IFERROR(INDEX(Tabela_FAW[Klasifikacija],MATCH(Tabela_kontrola_FAW[[#This Row],[Klasifikacija]],Tabela_FAW[Klasifikacija],0)),"NE")</f>
        <v>NE</v>
      </c>
    </row>
    <row r="101" spans="1:9" hidden="1" x14ac:dyDescent="0.25">
      <c r="A101" t="s">
        <v>14</v>
      </c>
      <c r="B101" t="str">
        <f>INDEX(Tabela_seznam_klasifikacij[Naziv odpadka],MATCH(Tabela_kontrola_FAW[[#This Row],[Klasifikacija]],Tabela_seznam_klasifikacij[Klasifikacijska številka],0))</f>
        <v>Odpadna obdelana tekstilna vlakna</v>
      </c>
      <c r="C101" t="str">
        <f>IFERROR(INDEX(Tabela_FAW[NAZIV2],MATCH(Tabela_kontrola_FAW[[#This Row],[Klasifikacija]],Tabela_FAW[Klasifikacija],0)),"NE")</f>
        <v>NE</v>
      </c>
      <c r="D101" t="str">
        <f>INDEX(Tabela_glavno[Dovoljen prevzem],MATCH(Tabela_kontrola_FAW[[#This Row],[Klasifikacija]],Tabela_glavno[Klasifikacija],0))</f>
        <v>DA - NI ODSTRANJEVANJA</v>
      </c>
      <c r="E101" t="str">
        <f>INDEX(Tabela_glavno[Odstranjevanje],MATCH(Tabela_kontrola_FAW[[#This Row],[Klasifikacija]],Tabela_glavno[Klasifikacija],0))</f>
        <v/>
      </c>
      <c r="F101" t="str">
        <f>IF(Tabela_kontrola_FAW[[#This Row],[Eko-03-03]]=0,"NE","DA")</f>
        <v>DA</v>
      </c>
      <c r="G101" s="1">
        <f>COUNTIF(Tabela_mesanica_190204[Klasifikacija],Tabela_kontrola_FAW[[#This Row],[Klasifikacija]])+COUNTIF(Tabela_mesanica_190208[Klasifikacija],Tabela_kontrola_FAW[[#This Row],[Klasifikacija]])+COUNTIF(Tabela_EKO_03_03_baterije[Klasifikacija],Tabela_kontrola_FAW[[#This Row],[Klasifikacija]])</f>
        <v>1</v>
      </c>
      <c r="H101" s="1">
        <f>COUNTIF(Tabela_staro_190204[Klasifikacija],Tabela_kontrola_FAW[[#This Row],[Klasifikacija]])+COUNTIF(Tabela_staro_140603[Klasifikacija],Tabela_kontrola_FAW[[#This Row],[Klasifikacija]])</f>
        <v>1</v>
      </c>
      <c r="I101" s="1" t="str">
        <f>IFERROR(INDEX(Tabela_FAW[Klasifikacija],MATCH(Tabela_kontrola_FAW[[#This Row],[Klasifikacija]],Tabela_FAW[Klasifikacija],0)),"NE")</f>
        <v>NE</v>
      </c>
    </row>
    <row r="102" spans="1:9" hidden="1" x14ac:dyDescent="0.25">
      <c r="A102" t="s">
        <v>306</v>
      </c>
      <c r="B102" t="str">
        <f>INDEX(Tabela_seznam_klasifikacij[Naziv odpadka],MATCH(Tabela_kontrola_FAW[[#This Row],[Klasifikacija]],Tabela_seznam_klasifikacij[Klasifikacijska številka],0))</f>
        <v>Drugi tovrstni odpadki</v>
      </c>
      <c r="C102" t="str">
        <f>IFERROR(INDEX(Tabela_FAW[NAZIV2],MATCH(Tabela_kontrola_FAW[[#This Row],[Klasifikacija]],Tabela_FAW[Klasifikacija],0)),"NE")</f>
        <v>NE</v>
      </c>
      <c r="D102" t="str">
        <f>INDEX(Tabela_glavno[Dovoljen prevzem],MATCH(Tabela_kontrola_FAW[[#This Row],[Klasifikacija]],Tabela_glavno[Klasifikacija],0))</f>
        <v>DA - NI ODSTRANJEVANJA</v>
      </c>
      <c r="E102" t="str">
        <f>INDEX(Tabela_glavno[Odstranjevanje],MATCH(Tabela_kontrola_FAW[[#This Row],[Klasifikacija]],Tabela_glavno[Klasifikacija],0))</f>
        <v/>
      </c>
      <c r="F102" t="str">
        <f>IF(Tabela_kontrola_FAW[[#This Row],[Eko-03-03]]=0,"NE","DA")</f>
        <v>NE</v>
      </c>
      <c r="G102" s="1">
        <f>COUNTIF(Tabela_mesanica_190204[Klasifikacija],Tabela_kontrola_FAW[[#This Row],[Klasifikacija]])+COUNTIF(Tabela_mesanica_190208[Klasifikacija],Tabela_kontrola_FAW[[#This Row],[Klasifikacija]])+COUNTIF(Tabela_EKO_03_03_baterije[Klasifikacija],Tabela_kontrola_FAW[[#This Row],[Klasifikacija]])</f>
        <v>0</v>
      </c>
      <c r="H102" s="1">
        <f>COUNTIF(Tabela_staro_190204[Klasifikacija],Tabela_kontrola_FAW[[#This Row],[Klasifikacija]])+COUNTIF(Tabela_staro_140603[Klasifikacija],Tabela_kontrola_FAW[[#This Row],[Klasifikacija]])</f>
        <v>0</v>
      </c>
      <c r="I102" s="1" t="str">
        <f>IFERROR(INDEX(Tabela_FAW[Klasifikacija],MATCH(Tabela_kontrola_FAW[[#This Row],[Klasifikacija]],Tabela_FAW[Klasifikacija],0)),"NE")</f>
        <v>NE</v>
      </c>
    </row>
    <row r="103" spans="1:9" hidden="1" x14ac:dyDescent="0.25">
      <c r="A103" t="s">
        <v>316</v>
      </c>
      <c r="B103" t="str">
        <f>INDEX(Tabela_seznam_klasifikacij[Naziv odpadka],MATCH(Tabela_kontrola_FAW[[#This Row],[Klasifikacija]],Tabela_seznam_klasifikacij[Klasifikacijska številka],0))</f>
        <v>Mulji iz razsoljevanja</v>
      </c>
      <c r="C103" t="str">
        <f>IFERROR(INDEX(Tabela_FAW[NAZIV2],MATCH(Tabela_kontrola_FAW[[#This Row],[Klasifikacija]],Tabela_FAW[Klasifikacija],0)),"NE")</f>
        <v>NE</v>
      </c>
      <c r="D103" t="str">
        <f>INDEX(Tabela_glavno[Dovoljen prevzem],MATCH(Tabela_kontrola_FAW[[#This Row],[Klasifikacija]],Tabela_glavno[Klasifikacija],0))</f>
        <v>DA - NI ODSTRANJEVANJA</v>
      </c>
      <c r="E103" t="str">
        <f>INDEX(Tabela_glavno[Odstranjevanje],MATCH(Tabela_kontrola_FAW[[#This Row],[Klasifikacija]],Tabela_glavno[Klasifikacija],0))</f>
        <v/>
      </c>
      <c r="F103" t="str">
        <f>IF(Tabela_kontrola_FAW[[#This Row],[Eko-03-03]]=0,"NE","DA")</f>
        <v>NE</v>
      </c>
      <c r="G103" s="1">
        <f>COUNTIF(Tabela_mesanica_190204[Klasifikacija],Tabela_kontrola_FAW[[#This Row],[Klasifikacija]])+COUNTIF(Tabela_mesanica_190208[Klasifikacija],Tabela_kontrola_FAW[[#This Row],[Klasifikacija]])+COUNTIF(Tabela_EKO_03_03_baterije[Klasifikacija],Tabela_kontrola_FAW[[#This Row],[Klasifikacija]])</f>
        <v>0</v>
      </c>
      <c r="H103" s="1">
        <f>COUNTIF(Tabela_staro_190204[Klasifikacija],Tabela_kontrola_FAW[[#This Row],[Klasifikacija]])+COUNTIF(Tabela_staro_140603[Klasifikacija],Tabela_kontrola_FAW[[#This Row],[Klasifikacija]])</f>
        <v>0</v>
      </c>
      <c r="I103" s="1" t="str">
        <f>IFERROR(INDEX(Tabela_FAW[Klasifikacija],MATCH(Tabela_kontrola_FAW[[#This Row],[Klasifikacija]],Tabela_FAW[Klasifikacija],0)),"NE")</f>
        <v>NE</v>
      </c>
    </row>
    <row r="104" spans="1:9" x14ac:dyDescent="0.25">
      <c r="A104" t="s">
        <v>15</v>
      </c>
      <c r="B104" t="str">
        <f>INDEX(Tabela_seznam_klasifikacij[Naziv odpadka],MATCH(Tabela_kontrola_FAW[[#This Row],[Klasifikacija]],Tabela_seznam_klasifikacij[Klasifikacijska številka],0))</f>
        <v>Mulji z dna rezervoarjev</v>
      </c>
      <c r="C104" t="str">
        <f>IFERROR(INDEX(Tabela_FAW[NAZIV2],MATCH(Tabela_kontrola_FAW[[#This Row],[Klasifikacija]],Tabela_FAW[Klasifikacija],0)),"NE")</f>
        <v>M1</v>
      </c>
      <c r="D104" t="str">
        <f>INDEX(Tabela_glavno[Dovoljen prevzem],MATCH(Tabela_kontrola_FAW[[#This Row],[Klasifikacija]],Tabela_glavno[Klasifikacija],0))</f>
        <v>DA - NI ODSTRANJEVANJA</v>
      </c>
      <c r="E104" t="str">
        <f>INDEX(Tabela_glavno[Odstranjevanje],MATCH(Tabela_kontrola_FAW[[#This Row],[Klasifikacija]],Tabela_glavno[Klasifikacija],0))</f>
        <v/>
      </c>
      <c r="F104" t="str">
        <f>IF(Tabela_kontrola_FAW[[#This Row],[Eko-03-03]]=0,"NE","DA")</f>
        <v>DA</v>
      </c>
      <c r="G104" s="1">
        <f>COUNTIF(Tabela_mesanica_190204[Klasifikacija],Tabela_kontrola_FAW[[#This Row],[Klasifikacija]])+COUNTIF(Tabela_mesanica_190208[Klasifikacija],Tabela_kontrola_FAW[[#This Row],[Klasifikacija]])+COUNTIF(Tabela_EKO_03_03_baterije[Klasifikacija],Tabela_kontrola_FAW[[#This Row],[Klasifikacija]])</f>
        <v>1</v>
      </c>
      <c r="H104" s="1">
        <f>COUNTIF(Tabela_staro_190204[Klasifikacija],Tabela_kontrola_FAW[[#This Row],[Klasifikacija]])+COUNTIF(Tabela_staro_140603[Klasifikacija],Tabela_kontrola_FAW[[#This Row],[Klasifikacija]])</f>
        <v>1</v>
      </c>
      <c r="I104" s="1" t="str">
        <f>IFERROR(INDEX(Tabela_FAW[Klasifikacija],MATCH(Tabela_kontrola_FAW[[#This Row],[Klasifikacija]],Tabela_FAW[Klasifikacija],0)),"NE")</f>
        <v>05 01 03*</v>
      </c>
    </row>
    <row r="105" spans="1:9" hidden="1" x14ac:dyDescent="0.25">
      <c r="A105" t="s">
        <v>317</v>
      </c>
      <c r="B105" t="str">
        <f>INDEX(Tabela_seznam_klasifikacij[Naziv odpadka],MATCH(Tabela_kontrola_FAW[[#This Row],[Klasifikacija]],Tabela_seznam_klasifikacij[Klasifikacijska številka],0))</f>
        <v>Kisli alkilni mulji</v>
      </c>
      <c r="C105" t="str">
        <f>IFERROR(INDEX(Tabela_FAW[NAZIV2],MATCH(Tabela_kontrola_FAW[[#This Row],[Klasifikacija]],Tabela_FAW[Klasifikacija],0)),"NE")</f>
        <v>NE</v>
      </c>
      <c r="D105" t="str">
        <f>INDEX(Tabela_glavno[Dovoljen prevzem],MATCH(Tabela_kontrola_FAW[[#This Row],[Klasifikacija]],Tabela_glavno[Klasifikacija],0))</f>
        <v>DA - NI ODSTRANJEVANJA</v>
      </c>
      <c r="E105" t="str">
        <f>INDEX(Tabela_glavno[Odstranjevanje],MATCH(Tabela_kontrola_FAW[[#This Row],[Klasifikacija]],Tabela_glavno[Klasifikacija],0))</f>
        <v/>
      </c>
      <c r="F105" t="str">
        <f>IF(Tabela_kontrola_FAW[[#This Row],[Eko-03-03]]=0,"NE","DA")</f>
        <v>NE</v>
      </c>
      <c r="G105" s="1">
        <f>COUNTIF(Tabela_mesanica_190204[Klasifikacija],Tabela_kontrola_FAW[[#This Row],[Klasifikacija]])+COUNTIF(Tabela_mesanica_190208[Klasifikacija],Tabela_kontrola_FAW[[#This Row],[Klasifikacija]])+COUNTIF(Tabela_EKO_03_03_baterije[Klasifikacija],Tabela_kontrola_FAW[[#This Row],[Klasifikacija]])</f>
        <v>0</v>
      </c>
      <c r="H105" s="1">
        <f>COUNTIF(Tabela_staro_190204[Klasifikacija],Tabela_kontrola_FAW[[#This Row],[Klasifikacija]])+COUNTIF(Tabela_staro_140603[Klasifikacija],Tabela_kontrola_FAW[[#This Row],[Klasifikacija]])</f>
        <v>0</v>
      </c>
      <c r="I105" s="1" t="str">
        <f>IFERROR(INDEX(Tabela_FAW[Klasifikacija],MATCH(Tabela_kontrola_FAW[[#This Row],[Klasifikacija]],Tabela_FAW[Klasifikacija],0)),"NE")</f>
        <v>NE</v>
      </c>
    </row>
    <row r="106" spans="1:9" x14ac:dyDescent="0.25">
      <c r="A106" t="s">
        <v>16</v>
      </c>
      <c r="B106" t="str">
        <f>INDEX(Tabela_seznam_klasifikacij[Naziv odpadka],MATCH(Tabela_kontrola_FAW[[#This Row],[Klasifikacija]],Tabela_seznam_klasifikacij[Klasifikacijska številka],0))</f>
        <v>Razlitja nafte</v>
      </c>
      <c r="C106" t="str">
        <f>IFERROR(INDEX(Tabela_FAW[NAZIV2],MATCH(Tabela_kontrola_FAW[[#This Row],[Klasifikacija]],Tabela_FAW[Klasifikacija],0)),"NE")</f>
        <v>M1</v>
      </c>
      <c r="D106" t="str">
        <f>INDEX(Tabela_glavno[Dovoljen prevzem],MATCH(Tabela_kontrola_FAW[[#This Row],[Klasifikacija]],Tabela_glavno[Klasifikacija],0))</f>
        <v>DA - NI ODSTRANJEVANJA</v>
      </c>
      <c r="E106" t="str">
        <f>INDEX(Tabela_glavno[Odstranjevanje],MATCH(Tabela_kontrola_FAW[[#This Row],[Klasifikacija]],Tabela_glavno[Klasifikacija],0))</f>
        <v/>
      </c>
      <c r="F106" t="str">
        <f>IF(Tabela_kontrola_FAW[[#This Row],[Eko-03-03]]=0,"NE","DA")</f>
        <v>DA</v>
      </c>
      <c r="G106" s="1">
        <f>COUNTIF(Tabela_mesanica_190204[Klasifikacija],Tabela_kontrola_FAW[[#This Row],[Klasifikacija]])+COUNTIF(Tabela_mesanica_190208[Klasifikacija],Tabela_kontrola_FAW[[#This Row],[Klasifikacija]])+COUNTIF(Tabela_EKO_03_03_baterije[Klasifikacija],Tabela_kontrola_FAW[[#This Row],[Klasifikacija]])</f>
        <v>1</v>
      </c>
      <c r="H106" s="1">
        <f>COUNTIF(Tabela_staro_190204[Klasifikacija],Tabela_kontrola_FAW[[#This Row],[Klasifikacija]])+COUNTIF(Tabela_staro_140603[Klasifikacija],Tabela_kontrola_FAW[[#This Row],[Klasifikacija]])</f>
        <v>1</v>
      </c>
      <c r="I106" s="1" t="str">
        <f>IFERROR(INDEX(Tabela_FAW[Klasifikacija],MATCH(Tabela_kontrola_FAW[[#This Row],[Klasifikacija]],Tabela_FAW[Klasifikacija],0)),"NE")</f>
        <v>05 01 05*</v>
      </c>
    </row>
    <row r="107" spans="1:9" hidden="1" x14ac:dyDescent="0.25">
      <c r="A107" t="s">
        <v>318</v>
      </c>
      <c r="B107" t="str">
        <f>INDEX(Tabela_seznam_klasifikacij[Naziv odpadka],MATCH(Tabela_kontrola_FAW[[#This Row],[Klasifikacija]],Tabela_seznam_klasifikacij[Klasifikacijska številka],0))</f>
        <v>Naftni mulji iz postopkov vzdrževanja obratov ali naprav</v>
      </c>
      <c r="C107" t="str">
        <f>IFERROR(INDEX(Tabela_FAW[NAZIV2],MATCH(Tabela_kontrola_FAW[[#This Row],[Klasifikacija]],Tabela_FAW[Klasifikacija],0)),"NE")</f>
        <v>NE</v>
      </c>
      <c r="D107" t="str">
        <f>INDEX(Tabela_glavno[Dovoljen prevzem],MATCH(Tabela_kontrola_FAW[[#This Row],[Klasifikacija]],Tabela_glavno[Klasifikacija],0))</f>
        <v>DA - NI ODSTRANJEVANJA</v>
      </c>
      <c r="E107" t="str">
        <f>INDEX(Tabela_glavno[Odstranjevanje],MATCH(Tabela_kontrola_FAW[[#This Row],[Klasifikacija]],Tabela_glavno[Klasifikacija],0))</f>
        <v/>
      </c>
      <c r="F107" t="str">
        <f>IF(Tabela_kontrola_FAW[[#This Row],[Eko-03-03]]=0,"NE","DA")</f>
        <v>NE</v>
      </c>
      <c r="G107" s="1">
        <f>COUNTIF(Tabela_mesanica_190204[Klasifikacija],Tabela_kontrola_FAW[[#This Row],[Klasifikacija]])+COUNTIF(Tabela_mesanica_190208[Klasifikacija],Tabela_kontrola_FAW[[#This Row],[Klasifikacija]])+COUNTIF(Tabela_EKO_03_03_baterije[Klasifikacija],Tabela_kontrola_FAW[[#This Row],[Klasifikacija]])</f>
        <v>0</v>
      </c>
      <c r="H107" s="1">
        <f>COUNTIF(Tabela_staro_190204[Klasifikacija],Tabela_kontrola_FAW[[#This Row],[Klasifikacija]])+COUNTIF(Tabela_staro_140603[Klasifikacija],Tabela_kontrola_FAW[[#This Row],[Klasifikacija]])</f>
        <v>0</v>
      </c>
      <c r="I107" s="1" t="str">
        <f>IFERROR(INDEX(Tabela_FAW[Klasifikacija],MATCH(Tabela_kontrola_FAW[[#This Row],[Klasifikacija]],Tabela_FAW[Klasifikacija],0)),"NE")</f>
        <v>NE</v>
      </c>
    </row>
    <row r="108" spans="1:9" hidden="1" x14ac:dyDescent="0.25">
      <c r="A108" t="s">
        <v>17</v>
      </c>
      <c r="B108" t="str">
        <f>INDEX(Tabela_seznam_klasifikacij[Naziv odpadka],MATCH(Tabela_kontrola_FAW[[#This Row],[Klasifikacija]],Tabela_seznam_klasifikacij[Klasifikacijska številka],0))</f>
        <v>Kisli katrani</v>
      </c>
      <c r="C108" t="str">
        <f>IFERROR(INDEX(Tabela_FAW[NAZIV2],MATCH(Tabela_kontrola_FAW[[#This Row],[Klasifikacija]],Tabela_FAW[Klasifikacija],0)),"NE")</f>
        <v>NE</v>
      </c>
      <c r="D108" t="str">
        <f>INDEX(Tabela_glavno[Dovoljen prevzem],MATCH(Tabela_kontrola_FAW[[#This Row],[Klasifikacija]],Tabela_glavno[Klasifikacija],0))</f>
        <v>DA - NI ODSTRANJEVANJA</v>
      </c>
      <c r="E108" t="str">
        <f>INDEX(Tabela_glavno[Odstranjevanje],MATCH(Tabela_kontrola_FAW[[#This Row],[Klasifikacija]],Tabela_glavno[Klasifikacija],0))</f>
        <v/>
      </c>
      <c r="F108" t="str">
        <f>IF(Tabela_kontrola_FAW[[#This Row],[Eko-03-03]]=0,"NE","DA")</f>
        <v>DA</v>
      </c>
      <c r="G108" s="1">
        <f>COUNTIF(Tabela_mesanica_190204[Klasifikacija],Tabela_kontrola_FAW[[#This Row],[Klasifikacija]])+COUNTIF(Tabela_mesanica_190208[Klasifikacija],Tabela_kontrola_FAW[[#This Row],[Klasifikacija]])+COUNTIF(Tabela_EKO_03_03_baterije[Klasifikacija],Tabela_kontrola_FAW[[#This Row],[Klasifikacija]])</f>
        <v>1</v>
      </c>
      <c r="H108" s="1">
        <f>COUNTIF(Tabela_staro_190204[Klasifikacija],Tabela_kontrola_FAW[[#This Row],[Klasifikacija]])+COUNTIF(Tabela_staro_140603[Klasifikacija],Tabela_kontrola_FAW[[#This Row],[Klasifikacija]])</f>
        <v>1</v>
      </c>
      <c r="I108" s="1" t="str">
        <f>IFERROR(INDEX(Tabela_FAW[Klasifikacija],MATCH(Tabela_kontrola_FAW[[#This Row],[Klasifikacija]],Tabela_FAW[Klasifikacija],0)),"NE")</f>
        <v>NE</v>
      </c>
    </row>
    <row r="109" spans="1:9" hidden="1" x14ac:dyDescent="0.25">
      <c r="A109" t="s">
        <v>18</v>
      </c>
      <c r="B109" t="str">
        <f>INDEX(Tabela_seznam_klasifikacij[Naziv odpadka],MATCH(Tabela_kontrola_FAW[[#This Row],[Klasifikacija]],Tabela_seznam_klasifikacij[Klasifikacijska številka],0))</f>
        <v>Drugi katrani</v>
      </c>
      <c r="C109" t="str">
        <f>IFERROR(INDEX(Tabela_FAW[NAZIV2],MATCH(Tabela_kontrola_FAW[[#This Row],[Klasifikacija]],Tabela_FAW[Klasifikacija],0)),"NE")</f>
        <v>NE</v>
      </c>
      <c r="D109" t="str">
        <f>INDEX(Tabela_glavno[Dovoljen prevzem],MATCH(Tabela_kontrola_FAW[[#This Row],[Klasifikacija]],Tabela_glavno[Klasifikacija],0))</f>
        <v>DA - NI ODSTRANJEVANJA</v>
      </c>
      <c r="E109" t="str">
        <f>INDEX(Tabela_glavno[Odstranjevanje],MATCH(Tabela_kontrola_FAW[[#This Row],[Klasifikacija]],Tabela_glavno[Klasifikacija],0))</f>
        <v/>
      </c>
      <c r="F109" t="str">
        <f>IF(Tabela_kontrola_FAW[[#This Row],[Eko-03-03]]=0,"NE","DA")</f>
        <v>DA</v>
      </c>
      <c r="G109" s="1">
        <f>COUNTIF(Tabela_mesanica_190204[Klasifikacija],Tabela_kontrola_FAW[[#This Row],[Klasifikacija]])+COUNTIF(Tabela_mesanica_190208[Klasifikacija],Tabela_kontrola_FAW[[#This Row],[Klasifikacija]])+COUNTIF(Tabela_EKO_03_03_baterije[Klasifikacija],Tabela_kontrola_FAW[[#This Row],[Klasifikacija]])</f>
        <v>1</v>
      </c>
      <c r="H109" s="1">
        <f>COUNTIF(Tabela_staro_190204[Klasifikacija],Tabela_kontrola_FAW[[#This Row],[Klasifikacija]])+COUNTIF(Tabela_staro_140603[Klasifikacija],Tabela_kontrola_FAW[[#This Row],[Klasifikacija]])</f>
        <v>1</v>
      </c>
      <c r="I109" s="1" t="str">
        <f>IFERROR(INDEX(Tabela_FAW[Klasifikacija],MATCH(Tabela_kontrola_FAW[[#This Row],[Klasifikacija]],Tabela_FAW[Klasifikacija],0)),"NE")</f>
        <v>NE</v>
      </c>
    </row>
    <row r="110" spans="1:9" hidden="1" x14ac:dyDescent="0.25">
      <c r="A110" t="s">
        <v>19</v>
      </c>
      <c r="B110" t="str">
        <f>INDEX(Tabela_seznam_klasifikacij[Naziv odpadka],MATCH(Tabela_kontrola_FAW[[#This Row],[Klasifikacija]],Tabela_seznam_klasifikacij[Klasifikacijska številka],0))</f>
        <v>Mulji, ki vsebujejo nevarne snovi, iz čiščenja odpadne vode na kraju nastanka</v>
      </c>
      <c r="C110" t="str">
        <f>IFERROR(INDEX(Tabela_FAW[NAZIV2],MATCH(Tabela_kontrola_FAW[[#This Row],[Klasifikacija]],Tabela_FAW[Klasifikacija],0)),"NE")</f>
        <v>NE</v>
      </c>
      <c r="D110" t="str">
        <f>INDEX(Tabela_glavno[Dovoljen prevzem],MATCH(Tabela_kontrola_FAW[[#This Row],[Klasifikacija]],Tabela_glavno[Klasifikacija],0))</f>
        <v>DA - NI ODSTRANJEVANJA</v>
      </c>
      <c r="E110" t="str">
        <f>INDEX(Tabela_glavno[Odstranjevanje],MATCH(Tabela_kontrola_FAW[[#This Row],[Klasifikacija]],Tabela_glavno[Klasifikacija],0))</f>
        <v/>
      </c>
      <c r="F110" t="str">
        <f>IF(Tabela_kontrola_FAW[[#This Row],[Eko-03-03]]=0,"NE","DA")</f>
        <v>DA</v>
      </c>
      <c r="G110" s="1">
        <f>COUNTIF(Tabela_mesanica_190204[Klasifikacija],Tabela_kontrola_FAW[[#This Row],[Klasifikacija]])+COUNTIF(Tabela_mesanica_190208[Klasifikacija],Tabela_kontrola_FAW[[#This Row],[Klasifikacija]])+COUNTIF(Tabela_EKO_03_03_baterije[Klasifikacija],Tabela_kontrola_FAW[[#This Row],[Klasifikacija]])</f>
        <v>1</v>
      </c>
      <c r="H110" s="1">
        <f>COUNTIF(Tabela_staro_190204[Klasifikacija],Tabela_kontrola_FAW[[#This Row],[Klasifikacija]])+COUNTIF(Tabela_staro_140603[Klasifikacija],Tabela_kontrola_FAW[[#This Row],[Klasifikacija]])</f>
        <v>1</v>
      </c>
      <c r="I110" s="1" t="str">
        <f>IFERROR(INDEX(Tabela_FAW[Klasifikacija],MATCH(Tabela_kontrola_FAW[[#This Row],[Klasifikacija]],Tabela_FAW[Klasifikacija],0)),"NE")</f>
        <v>NE</v>
      </c>
    </row>
    <row r="111" spans="1:9" hidden="1" x14ac:dyDescent="0.25">
      <c r="A111" t="s">
        <v>319</v>
      </c>
      <c r="B111" t="str">
        <f>INDEX(Tabela_seznam_klasifikacij[Naziv odpadka],MATCH(Tabela_kontrola_FAW[[#This Row],[Klasifikacija]],Tabela_seznam_klasifikacij[Klasifikacijska številka],0))</f>
        <v>Mulji iz čiščenja odpadne vode na kraju nastanka, ki niso navedeni pod 05 01 09</v>
      </c>
      <c r="C111" t="str">
        <f>IFERROR(INDEX(Tabela_FAW[NAZIV2],MATCH(Tabela_kontrola_FAW[[#This Row],[Klasifikacija]],Tabela_FAW[Klasifikacija],0)),"NE")</f>
        <v>NE</v>
      </c>
      <c r="D111" t="str">
        <f>INDEX(Tabela_glavno[Dovoljen prevzem],MATCH(Tabela_kontrola_FAW[[#This Row],[Klasifikacija]],Tabela_glavno[Klasifikacija],0))</f>
        <v>DA - NI ODSTRANJEVANJA</v>
      </c>
      <c r="E111" t="str">
        <f>INDEX(Tabela_glavno[Odstranjevanje],MATCH(Tabela_kontrola_FAW[[#This Row],[Klasifikacija]],Tabela_glavno[Klasifikacija],0))</f>
        <v/>
      </c>
      <c r="F111" t="str">
        <f>IF(Tabela_kontrola_FAW[[#This Row],[Eko-03-03]]=0,"NE","DA")</f>
        <v>NE</v>
      </c>
      <c r="G111" s="1">
        <f>COUNTIF(Tabela_mesanica_190204[Klasifikacija],Tabela_kontrola_FAW[[#This Row],[Klasifikacija]])+COUNTIF(Tabela_mesanica_190208[Klasifikacija],Tabela_kontrola_FAW[[#This Row],[Klasifikacija]])+COUNTIF(Tabela_EKO_03_03_baterije[Klasifikacija],Tabela_kontrola_FAW[[#This Row],[Klasifikacija]])</f>
        <v>0</v>
      </c>
      <c r="H111" s="1">
        <f>COUNTIF(Tabela_staro_190204[Klasifikacija],Tabela_kontrola_FAW[[#This Row],[Klasifikacija]])+COUNTIF(Tabela_staro_140603[Klasifikacija],Tabela_kontrola_FAW[[#This Row],[Klasifikacija]])</f>
        <v>0</v>
      </c>
      <c r="I111" s="1" t="str">
        <f>IFERROR(INDEX(Tabela_FAW[Klasifikacija],MATCH(Tabela_kontrola_FAW[[#This Row],[Klasifikacija]],Tabela_FAW[Klasifikacija],0)),"NE")</f>
        <v>NE</v>
      </c>
    </row>
    <row r="112" spans="1:9" hidden="1" x14ac:dyDescent="0.25">
      <c r="A112" t="s">
        <v>320</v>
      </c>
      <c r="B112" t="str">
        <f>INDEX(Tabela_seznam_klasifikacij[Naziv odpadka],MATCH(Tabela_kontrola_FAW[[#This Row],[Klasifikacija]],Tabela_seznam_klasifikacij[Klasifikacijska številka],0))</f>
        <v>Odpadki iz čiščenja goriv z lugi</v>
      </c>
      <c r="C112" t="str">
        <f>IFERROR(INDEX(Tabela_FAW[NAZIV2],MATCH(Tabela_kontrola_FAW[[#This Row],[Klasifikacija]],Tabela_FAW[Klasifikacija],0)),"NE")</f>
        <v>NE</v>
      </c>
      <c r="D112" t="str">
        <f>INDEX(Tabela_glavno[Dovoljen prevzem],MATCH(Tabela_kontrola_FAW[[#This Row],[Klasifikacija]],Tabela_glavno[Klasifikacija],0))</f>
        <v>DA - NI ODSTRANJEVANJA</v>
      </c>
      <c r="E112" t="str">
        <f>INDEX(Tabela_glavno[Odstranjevanje],MATCH(Tabela_kontrola_FAW[[#This Row],[Klasifikacija]],Tabela_glavno[Klasifikacija],0))</f>
        <v/>
      </c>
      <c r="F112" t="str">
        <f>IF(Tabela_kontrola_FAW[[#This Row],[Eko-03-03]]=0,"NE","DA")</f>
        <v>NE</v>
      </c>
      <c r="G112" s="1">
        <f>COUNTIF(Tabela_mesanica_190204[Klasifikacija],Tabela_kontrola_FAW[[#This Row],[Klasifikacija]])+COUNTIF(Tabela_mesanica_190208[Klasifikacija],Tabela_kontrola_FAW[[#This Row],[Klasifikacija]])+COUNTIF(Tabela_EKO_03_03_baterije[Klasifikacija],Tabela_kontrola_FAW[[#This Row],[Klasifikacija]])</f>
        <v>0</v>
      </c>
      <c r="H112" s="1">
        <f>COUNTIF(Tabela_staro_190204[Klasifikacija],Tabela_kontrola_FAW[[#This Row],[Klasifikacija]])+COUNTIF(Tabela_staro_140603[Klasifikacija],Tabela_kontrola_FAW[[#This Row],[Klasifikacija]])</f>
        <v>0</v>
      </c>
      <c r="I112" s="1" t="str">
        <f>IFERROR(INDEX(Tabela_FAW[Klasifikacija],MATCH(Tabela_kontrola_FAW[[#This Row],[Klasifikacija]],Tabela_FAW[Klasifikacija],0)),"NE")</f>
        <v>NE</v>
      </c>
    </row>
    <row r="113" spans="1:9" hidden="1" x14ac:dyDescent="0.25">
      <c r="A113" t="s">
        <v>321</v>
      </c>
      <c r="B113" t="str">
        <f>INDEX(Tabela_seznam_klasifikacij[Naziv odpadka],MATCH(Tabela_kontrola_FAW[[#This Row],[Klasifikacija]],Tabela_seznam_klasifikacij[Klasifikacijska številka],0))</f>
        <v>Nafta, ki vsebuje kisline</v>
      </c>
      <c r="C113" t="str">
        <f>IFERROR(INDEX(Tabela_FAW[NAZIV2],MATCH(Tabela_kontrola_FAW[[#This Row],[Klasifikacija]],Tabela_FAW[Klasifikacija],0)),"NE")</f>
        <v>NE</v>
      </c>
      <c r="D113" t="str">
        <f>INDEX(Tabela_glavno[Dovoljen prevzem],MATCH(Tabela_kontrola_FAW[[#This Row],[Klasifikacija]],Tabela_glavno[Klasifikacija],0))</f>
        <v>DA - NI ODSTRANJEVANJA</v>
      </c>
      <c r="E113" t="str">
        <f>INDEX(Tabela_glavno[Odstranjevanje],MATCH(Tabela_kontrola_FAW[[#This Row],[Klasifikacija]],Tabela_glavno[Klasifikacija],0))</f>
        <v/>
      </c>
      <c r="F113" t="str">
        <f>IF(Tabela_kontrola_FAW[[#This Row],[Eko-03-03]]=0,"NE","DA")</f>
        <v>NE</v>
      </c>
      <c r="G113" s="1">
        <f>COUNTIF(Tabela_mesanica_190204[Klasifikacija],Tabela_kontrola_FAW[[#This Row],[Klasifikacija]])+COUNTIF(Tabela_mesanica_190208[Klasifikacija],Tabela_kontrola_FAW[[#This Row],[Klasifikacija]])+COUNTIF(Tabela_EKO_03_03_baterije[Klasifikacija],Tabela_kontrola_FAW[[#This Row],[Klasifikacija]])</f>
        <v>0</v>
      </c>
      <c r="H113" s="1">
        <f>COUNTIF(Tabela_staro_190204[Klasifikacija],Tabela_kontrola_FAW[[#This Row],[Klasifikacija]])+COUNTIF(Tabela_staro_140603[Klasifikacija],Tabela_kontrola_FAW[[#This Row],[Klasifikacija]])</f>
        <v>0</v>
      </c>
      <c r="I113" s="1" t="str">
        <f>IFERROR(INDEX(Tabela_FAW[Klasifikacija],MATCH(Tabela_kontrola_FAW[[#This Row],[Klasifikacija]],Tabela_FAW[Klasifikacija],0)),"NE")</f>
        <v>NE</v>
      </c>
    </row>
    <row r="114" spans="1:9" hidden="1" x14ac:dyDescent="0.25">
      <c r="A114" t="s">
        <v>322</v>
      </c>
      <c r="B114" t="str">
        <f>INDEX(Tabela_seznam_klasifikacij[Naziv odpadka],MATCH(Tabela_kontrola_FAW[[#This Row],[Klasifikacija]],Tabela_seznam_klasifikacij[Klasifikacijska številka],0))</f>
        <v>Mulji iz grelcev kotlovne vode</v>
      </c>
      <c r="C114" t="str">
        <f>IFERROR(INDEX(Tabela_FAW[NAZIV2],MATCH(Tabela_kontrola_FAW[[#This Row],[Klasifikacija]],Tabela_FAW[Klasifikacija],0)),"NE")</f>
        <v>NE</v>
      </c>
      <c r="D114" t="str">
        <f>INDEX(Tabela_glavno[Dovoljen prevzem],MATCH(Tabela_kontrola_FAW[[#This Row],[Klasifikacija]],Tabela_glavno[Klasifikacija],0))</f>
        <v>DA - NI ODSTRANJEVANJA</v>
      </c>
      <c r="E114" t="str">
        <f>INDEX(Tabela_glavno[Odstranjevanje],MATCH(Tabela_kontrola_FAW[[#This Row],[Klasifikacija]],Tabela_glavno[Klasifikacija],0))</f>
        <v/>
      </c>
      <c r="F114" t="str">
        <f>IF(Tabela_kontrola_FAW[[#This Row],[Eko-03-03]]=0,"NE","DA")</f>
        <v>NE</v>
      </c>
      <c r="G114" s="1">
        <f>COUNTIF(Tabela_mesanica_190204[Klasifikacija],Tabela_kontrola_FAW[[#This Row],[Klasifikacija]])+COUNTIF(Tabela_mesanica_190208[Klasifikacija],Tabela_kontrola_FAW[[#This Row],[Klasifikacija]])+COUNTIF(Tabela_EKO_03_03_baterije[Klasifikacija],Tabela_kontrola_FAW[[#This Row],[Klasifikacija]])</f>
        <v>0</v>
      </c>
      <c r="H114" s="1">
        <f>COUNTIF(Tabela_staro_190204[Klasifikacija],Tabela_kontrola_FAW[[#This Row],[Klasifikacija]])+COUNTIF(Tabela_staro_140603[Klasifikacija],Tabela_kontrola_FAW[[#This Row],[Klasifikacija]])</f>
        <v>0</v>
      </c>
      <c r="I114" s="1" t="str">
        <f>IFERROR(INDEX(Tabela_FAW[Klasifikacija],MATCH(Tabela_kontrola_FAW[[#This Row],[Klasifikacija]],Tabela_FAW[Klasifikacija],0)),"NE")</f>
        <v>NE</v>
      </c>
    </row>
    <row r="115" spans="1:9" hidden="1" x14ac:dyDescent="0.25">
      <c r="A115" t="s">
        <v>323</v>
      </c>
      <c r="B115" t="str">
        <f>INDEX(Tabela_seznam_klasifikacij[Naziv odpadka],MATCH(Tabela_kontrola_FAW[[#This Row],[Klasifikacija]],Tabela_seznam_klasifikacij[Klasifikacijska številka],0))</f>
        <v>Odpadki iz hladilnih kolon</v>
      </c>
      <c r="C115" t="str">
        <f>IFERROR(INDEX(Tabela_FAW[NAZIV2],MATCH(Tabela_kontrola_FAW[[#This Row],[Klasifikacija]],Tabela_FAW[Klasifikacija],0)),"NE")</f>
        <v>NE</v>
      </c>
      <c r="D115" t="str">
        <f>INDEX(Tabela_glavno[Dovoljen prevzem],MATCH(Tabela_kontrola_FAW[[#This Row],[Klasifikacija]],Tabela_glavno[Klasifikacija],0))</f>
        <v>DA - NI ODSTRANJEVANJA</v>
      </c>
      <c r="E115" t="str">
        <f>INDEX(Tabela_glavno[Odstranjevanje],MATCH(Tabela_kontrola_FAW[[#This Row],[Klasifikacija]],Tabela_glavno[Klasifikacija],0))</f>
        <v/>
      </c>
      <c r="F115" t="str">
        <f>IF(Tabela_kontrola_FAW[[#This Row],[Eko-03-03]]=0,"NE","DA")</f>
        <v>NE</v>
      </c>
      <c r="G115" s="1">
        <f>COUNTIF(Tabela_mesanica_190204[Klasifikacija],Tabela_kontrola_FAW[[#This Row],[Klasifikacija]])+COUNTIF(Tabela_mesanica_190208[Klasifikacija],Tabela_kontrola_FAW[[#This Row],[Klasifikacija]])+COUNTIF(Tabela_EKO_03_03_baterije[Klasifikacija],Tabela_kontrola_FAW[[#This Row],[Klasifikacija]])</f>
        <v>0</v>
      </c>
      <c r="H115" s="1">
        <f>COUNTIF(Tabela_staro_190204[Klasifikacija],Tabela_kontrola_FAW[[#This Row],[Klasifikacija]])+COUNTIF(Tabela_staro_140603[Klasifikacija],Tabela_kontrola_FAW[[#This Row],[Klasifikacija]])</f>
        <v>0</v>
      </c>
      <c r="I115" s="1" t="str">
        <f>IFERROR(INDEX(Tabela_FAW[Klasifikacija],MATCH(Tabela_kontrola_FAW[[#This Row],[Klasifikacija]],Tabela_FAW[Klasifikacija],0)),"NE")</f>
        <v>NE</v>
      </c>
    </row>
    <row r="116" spans="1:9" hidden="1" x14ac:dyDescent="0.25">
      <c r="A116" t="s">
        <v>20</v>
      </c>
      <c r="B116" t="str">
        <f>INDEX(Tabela_seznam_klasifikacij[Naziv odpadka],MATCH(Tabela_kontrola_FAW[[#This Row],[Klasifikacija]],Tabela_seznam_klasifikacij[Klasifikacijska številka],0))</f>
        <v>Izrabljene filtrirne gline</v>
      </c>
      <c r="C116" t="str">
        <f>IFERROR(INDEX(Tabela_FAW[NAZIV2],MATCH(Tabela_kontrola_FAW[[#This Row],[Klasifikacija]],Tabela_FAW[Klasifikacija],0)),"NE")</f>
        <v>NE</v>
      </c>
      <c r="D116" t="str">
        <f>INDEX(Tabela_glavno[Dovoljen prevzem],MATCH(Tabela_kontrola_FAW[[#This Row],[Klasifikacija]],Tabela_glavno[Klasifikacija],0))</f>
        <v>DA - NI ODSTRANJEVANJA</v>
      </c>
      <c r="E116" t="str">
        <f>INDEX(Tabela_glavno[Odstranjevanje],MATCH(Tabela_kontrola_FAW[[#This Row],[Klasifikacija]],Tabela_glavno[Klasifikacija],0))</f>
        <v/>
      </c>
      <c r="F116" t="str">
        <f>IF(Tabela_kontrola_FAW[[#This Row],[Eko-03-03]]=0,"NE","DA")</f>
        <v>DA</v>
      </c>
      <c r="G116" s="1">
        <f>COUNTIF(Tabela_mesanica_190204[Klasifikacija],Tabela_kontrola_FAW[[#This Row],[Klasifikacija]])+COUNTIF(Tabela_mesanica_190208[Klasifikacija],Tabela_kontrola_FAW[[#This Row],[Klasifikacija]])+COUNTIF(Tabela_EKO_03_03_baterije[Klasifikacija],Tabela_kontrola_FAW[[#This Row],[Klasifikacija]])</f>
        <v>1</v>
      </c>
      <c r="H116" s="1">
        <f>COUNTIF(Tabela_staro_190204[Klasifikacija],Tabela_kontrola_FAW[[#This Row],[Klasifikacija]])+COUNTIF(Tabela_staro_140603[Klasifikacija],Tabela_kontrola_FAW[[#This Row],[Klasifikacija]])</f>
        <v>1</v>
      </c>
      <c r="I116" s="1" t="str">
        <f>IFERROR(INDEX(Tabela_FAW[Klasifikacija],MATCH(Tabela_kontrola_FAW[[#This Row],[Klasifikacija]],Tabela_FAW[Klasifikacija],0)),"NE")</f>
        <v>NE</v>
      </c>
    </row>
    <row r="117" spans="1:9" hidden="1" x14ac:dyDescent="0.25">
      <c r="A117" t="s">
        <v>324</v>
      </c>
      <c r="B117" t="str">
        <f>INDEX(Tabela_seznam_klasifikacij[Naziv odpadka],MATCH(Tabela_kontrola_FAW[[#This Row],[Klasifikacija]],Tabela_seznam_klasifikacij[Klasifikacijska številka],0))</f>
        <v>Odpadki, ki vsebujejo žveplo, iz razžveplanja naftnih derivatov</v>
      </c>
      <c r="C117" t="str">
        <f>IFERROR(INDEX(Tabela_FAW[NAZIV2],MATCH(Tabela_kontrola_FAW[[#This Row],[Klasifikacija]],Tabela_FAW[Klasifikacija],0)),"NE")</f>
        <v>NE</v>
      </c>
      <c r="D117" t="str">
        <f>INDEX(Tabela_glavno[Dovoljen prevzem],MATCH(Tabela_kontrola_FAW[[#This Row],[Klasifikacija]],Tabela_glavno[Klasifikacija],0))</f>
        <v>DA - NI ODSTRANJEVANJA</v>
      </c>
      <c r="E117" t="str">
        <f>INDEX(Tabela_glavno[Odstranjevanje],MATCH(Tabela_kontrola_FAW[[#This Row],[Klasifikacija]],Tabela_glavno[Klasifikacija],0))</f>
        <v/>
      </c>
      <c r="F117" t="str">
        <f>IF(Tabela_kontrola_FAW[[#This Row],[Eko-03-03]]=0,"NE","DA")</f>
        <v>NE</v>
      </c>
      <c r="G117" s="1">
        <f>COUNTIF(Tabela_mesanica_190204[Klasifikacija],Tabela_kontrola_FAW[[#This Row],[Klasifikacija]])+COUNTIF(Tabela_mesanica_190208[Klasifikacija],Tabela_kontrola_FAW[[#This Row],[Klasifikacija]])+COUNTIF(Tabela_EKO_03_03_baterije[Klasifikacija],Tabela_kontrola_FAW[[#This Row],[Klasifikacija]])</f>
        <v>0</v>
      </c>
      <c r="H117" s="1">
        <f>COUNTIF(Tabela_staro_190204[Klasifikacija],Tabela_kontrola_FAW[[#This Row],[Klasifikacija]])+COUNTIF(Tabela_staro_140603[Klasifikacija],Tabela_kontrola_FAW[[#This Row],[Klasifikacija]])</f>
        <v>0</v>
      </c>
      <c r="I117" s="1" t="str">
        <f>IFERROR(INDEX(Tabela_FAW[Klasifikacija],MATCH(Tabela_kontrola_FAW[[#This Row],[Klasifikacija]],Tabela_FAW[Klasifikacija],0)),"NE")</f>
        <v>NE</v>
      </c>
    </row>
    <row r="118" spans="1:9" x14ac:dyDescent="0.25">
      <c r="A118" t="s">
        <v>325</v>
      </c>
      <c r="B118" t="str">
        <f>INDEX(Tabela_seznam_klasifikacij[Naziv odpadka],MATCH(Tabela_kontrola_FAW[[#This Row],[Klasifikacija]],Tabela_seznam_klasifikacij[Klasifikacijska številka],0))</f>
        <v>Bitumen</v>
      </c>
      <c r="C118" t="str">
        <f>IFERROR(INDEX(Tabela_FAW[NAZIV2],MATCH(Tabela_kontrola_FAW[[#This Row],[Klasifikacija]],Tabela_FAW[Klasifikacija],0)),"NE")</f>
        <v>NE ODPIRAJ-NI ODSTRANJEVANJA</v>
      </c>
      <c r="D118" t="str">
        <f>INDEX(Tabela_glavno[Dovoljen prevzem],MATCH(Tabela_kontrola_FAW[[#This Row],[Klasifikacija]],Tabela_glavno[Klasifikacija],0))</f>
        <v>DA - NI ODSTRANJEVANJA</v>
      </c>
      <c r="E118" t="str">
        <f>INDEX(Tabela_glavno[Odstranjevanje],MATCH(Tabela_kontrola_FAW[[#This Row],[Klasifikacija]],Tabela_glavno[Klasifikacija],0))</f>
        <v/>
      </c>
      <c r="F118" t="str">
        <f>IF(Tabela_kontrola_FAW[[#This Row],[Eko-03-03]]=0,"NE","DA")</f>
        <v>NE</v>
      </c>
      <c r="G118" s="1">
        <f>COUNTIF(Tabela_mesanica_190204[Klasifikacija],Tabela_kontrola_FAW[[#This Row],[Klasifikacija]])+COUNTIF(Tabela_mesanica_190208[Klasifikacija],Tabela_kontrola_FAW[[#This Row],[Klasifikacija]])+COUNTIF(Tabela_EKO_03_03_baterije[Klasifikacija],Tabela_kontrola_FAW[[#This Row],[Klasifikacija]])</f>
        <v>0</v>
      </c>
      <c r="H118" s="1">
        <f>COUNTIF(Tabela_staro_190204[Klasifikacija],Tabela_kontrola_FAW[[#This Row],[Klasifikacija]])+COUNTIF(Tabela_staro_140603[Klasifikacija],Tabela_kontrola_FAW[[#This Row],[Klasifikacija]])</f>
        <v>0</v>
      </c>
      <c r="I118" s="1" t="str">
        <f>IFERROR(INDEX(Tabela_FAW[Klasifikacija],MATCH(Tabela_kontrola_FAW[[#This Row],[Klasifikacija]],Tabela_FAW[Klasifikacija],0)),"NE")</f>
        <v>05 01 17</v>
      </c>
    </row>
    <row r="119" spans="1:9" hidden="1" x14ac:dyDescent="0.25">
      <c r="A119" t="s">
        <v>326</v>
      </c>
      <c r="B119" t="str">
        <f>INDEX(Tabela_seznam_klasifikacij[Naziv odpadka],MATCH(Tabela_kontrola_FAW[[#This Row],[Klasifikacija]],Tabela_seznam_klasifikacij[Klasifikacijska številka],0))</f>
        <v>Drugi tovrstni odpadki</v>
      </c>
      <c r="C119" t="str">
        <f>IFERROR(INDEX(Tabela_FAW[NAZIV2],MATCH(Tabela_kontrola_FAW[[#This Row],[Klasifikacija]],Tabela_FAW[Klasifikacija],0)),"NE")</f>
        <v>NE</v>
      </c>
      <c r="D119" t="str">
        <f>INDEX(Tabela_glavno[Dovoljen prevzem],MATCH(Tabela_kontrola_FAW[[#This Row],[Klasifikacija]],Tabela_glavno[Klasifikacija],0))</f>
        <v>DA - NI ODSTRANJEVANJA</v>
      </c>
      <c r="E119" t="str">
        <f>INDEX(Tabela_glavno[Odstranjevanje],MATCH(Tabela_kontrola_FAW[[#This Row],[Klasifikacija]],Tabela_glavno[Klasifikacija],0))</f>
        <v/>
      </c>
      <c r="F119" t="str">
        <f>IF(Tabela_kontrola_FAW[[#This Row],[Eko-03-03]]=0,"NE","DA")</f>
        <v>NE</v>
      </c>
      <c r="G119" s="1">
        <f>COUNTIF(Tabela_mesanica_190204[Klasifikacija],Tabela_kontrola_FAW[[#This Row],[Klasifikacija]])+COUNTIF(Tabela_mesanica_190208[Klasifikacija],Tabela_kontrola_FAW[[#This Row],[Klasifikacija]])+COUNTIF(Tabela_EKO_03_03_baterije[Klasifikacija],Tabela_kontrola_FAW[[#This Row],[Klasifikacija]])</f>
        <v>0</v>
      </c>
      <c r="H119" s="1">
        <f>COUNTIF(Tabela_staro_190204[Klasifikacija],Tabela_kontrola_FAW[[#This Row],[Klasifikacija]])+COUNTIF(Tabela_staro_140603[Klasifikacija],Tabela_kontrola_FAW[[#This Row],[Klasifikacija]])</f>
        <v>0</v>
      </c>
      <c r="I119" s="1" t="str">
        <f>IFERROR(INDEX(Tabela_FAW[Klasifikacija],MATCH(Tabela_kontrola_FAW[[#This Row],[Klasifikacija]],Tabela_FAW[Klasifikacija],0)),"NE")</f>
        <v>NE</v>
      </c>
    </row>
    <row r="120" spans="1:9" hidden="1" x14ac:dyDescent="0.25">
      <c r="A120" t="s">
        <v>21</v>
      </c>
      <c r="B120" t="str">
        <f>INDEX(Tabela_seznam_klasifikacij[Naziv odpadka],MATCH(Tabela_kontrola_FAW[[#This Row],[Klasifikacija]],Tabela_seznam_klasifikacij[Klasifikacijska številka],0))</f>
        <v>Kisli katrani</v>
      </c>
      <c r="C120" t="str">
        <f>IFERROR(INDEX(Tabela_FAW[NAZIV2],MATCH(Tabela_kontrola_FAW[[#This Row],[Klasifikacija]],Tabela_FAW[Klasifikacija],0)),"NE")</f>
        <v>NE</v>
      </c>
      <c r="D120" t="str">
        <f>INDEX(Tabela_glavno[Dovoljen prevzem],MATCH(Tabela_kontrola_FAW[[#This Row],[Klasifikacija]],Tabela_glavno[Klasifikacija],0))</f>
        <v>DA - NI ODSTRANJEVANJA</v>
      </c>
      <c r="E120" t="str">
        <f>INDEX(Tabela_glavno[Odstranjevanje],MATCH(Tabela_kontrola_FAW[[#This Row],[Klasifikacija]],Tabela_glavno[Klasifikacija],0))</f>
        <v/>
      </c>
      <c r="F120" t="str">
        <f>IF(Tabela_kontrola_FAW[[#This Row],[Eko-03-03]]=0,"NE","DA")</f>
        <v>DA</v>
      </c>
      <c r="G120" s="1">
        <f>COUNTIF(Tabela_mesanica_190204[Klasifikacija],Tabela_kontrola_FAW[[#This Row],[Klasifikacija]])+COUNTIF(Tabela_mesanica_190208[Klasifikacija],Tabela_kontrola_FAW[[#This Row],[Klasifikacija]])+COUNTIF(Tabela_EKO_03_03_baterije[Klasifikacija],Tabela_kontrola_FAW[[#This Row],[Klasifikacija]])</f>
        <v>1</v>
      </c>
      <c r="H120" s="1">
        <f>COUNTIF(Tabela_staro_190204[Klasifikacija],Tabela_kontrola_FAW[[#This Row],[Klasifikacija]])+COUNTIF(Tabela_staro_140603[Klasifikacija],Tabela_kontrola_FAW[[#This Row],[Klasifikacija]])</f>
        <v>1</v>
      </c>
      <c r="I120" s="1" t="str">
        <f>IFERROR(INDEX(Tabela_FAW[Klasifikacija],MATCH(Tabela_kontrola_FAW[[#This Row],[Klasifikacija]],Tabela_FAW[Klasifikacija],0)),"NE")</f>
        <v>NE</v>
      </c>
    </row>
    <row r="121" spans="1:9" hidden="1" x14ac:dyDescent="0.25">
      <c r="A121" t="s">
        <v>327</v>
      </c>
      <c r="B121" t="str">
        <f>INDEX(Tabela_seznam_klasifikacij[Naziv odpadka],MATCH(Tabela_kontrola_FAW[[#This Row],[Klasifikacija]],Tabela_seznam_klasifikacij[Klasifikacijska številka],0))</f>
        <v>Drugi katrani</v>
      </c>
      <c r="C121" t="str">
        <f>IFERROR(INDEX(Tabela_FAW[NAZIV2],MATCH(Tabela_kontrola_FAW[[#This Row],[Klasifikacija]],Tabela_FAW[Klasifikacija],0)),"NE")</f>
        <v>NE</v>
      </c>
      <c r="D121" t="str">
        <f>INDEX(Tabela_glavno[Dovoljen prevzem],MATCH(Tabela_kontrola_FAW[[#This Row],[Klasifikacija]],Tabela_glavno[Klasifikacija],0))</f>
        <v>DA - NI ODSTRANJEVANJA</v>
      </c>
      <c r="E121" t="str">
        <f>INDEX(Tabela_glavno[Odstranjevanje],MATCH(Tabela_kontrola_FAW[[#This Row],[Klasifikacija]],Tabela_glavno[Klasifikacija],0))</f>
        <v/>
      </c>
      <c r="F121" t="str">
        <f>IF(Tabela_kontrola_FAW[[#This Row],[Eko-03-03]]=0,"NE","DA")</f>
        <v>NE</v>
      </c>
      <c r="G121" s="1">
        <f>COUNTIF(Tabela_mesanica_190204[Klasifikacija],Tabela_kontrola_FAW[[#This Row],[Klasifikacija]])+COUNTIF(Tabela_mesanica_190208[Klasifikacija],Tabela_kontrola_FAW[[#This Row],[Klasifikacija]])+COUNTIF(Tabela_EKO_03_03_baterije[Klasifikacija],Tabela_kontrola_FAW[[#This Row],[Klasifikacija]])</f>
        <v>0</v>
      </c>
      <c r="H121" s="1">
        <f>COUNTIF(Tabela_staro_190204[Klasifikacija],Tabela_kontrola_FAW[[#This Row],[Klasifikacija]])+COUNTIF(Tabela_staro_140603[Klasifikacija],Tabela_kontrola_FAW[[#This Row],[Klasifikacija]])</f>
        <v>0</v>
      </c>
      <c r="I121" s="1" t="str">
        <f>IFERROR(INDEX(Tabela_FAW[Klasifikacija],MATCH(Tabela_kontrola_FAW[[#This Row],[Klasifikacija]],Tabela_FAW[Klasifikacija],0)),"NE")</f>
        <v>NE</v>
      </c>
    </row>
    <row r="122" spans="1:9" hidden="1" x14ac:dyDescent="0.25">
      <c r="A122" t="s">
        <v>328</v>
      </c>
      <c r="B122" t="str">
        <f>INDEX(Tabela_seznam_klasifikacij[Naziv odpadka],MATCH(Tabela_kontrola_FAW[[#This Row],[Klasifikacija]],Tabela_seznam_klasifikacij[Klasifikacijska številka],0))</f>
        <v>Odpadki iz hladilnih kolon</v>
      </c>
      <c r="C122" t="str">
        <f>IFERROR(INDEX(Tabela_FAW[NAZIV2],MATCH(Tabela_kontrola_FAW[[#This Row],[Klasifikacija]],Tabela_FAW[Klasifikacija],0)),"NE")</f>
        <v>NE</v>
      </c>
      <c r="D122" t="str">
        <f>INDEX(Tabela_glavno[Dovoljen prevzem],MATCH(Tabela_kontrola_FAW[[#This Row],[Klasifikacija]],Tabela_glavno[Klasifikacija],0))</f>
        <v>DA - NI ODSTRANJEVANJA</v>
      </c>
      <c r="E122" t="str">
        <f>INDEX(Tabela_glavno[Odstranjevanje],MATCH(Tabela_kontrola_FAW[[#This Row],[Klasifikacija]],Tabela_glavno[Klasifikacija],0))</f>
        <v/>
      </c>
      <c r="F122" t="str">
        <f>IF(Tabela_kontrola_FAW[[#This Row],[Eko-03-03]]=0,"NE","DA")</f>
        <v>NE</v>
      </c>
      <c r="G122" s="1">
        <f>COUNTIF(Tabela_mesanica_190204[Klasifikacija],Tabela_kontrola_FAW[[#This Row],[Klasifikacija]])+COUNTIF(Tabela_mesanica_190208[Klasifikacija],Tabela_kontrola_FAW[[#This Row],[Klasifikacija]])+COUNTIF(Tabela_EKO_03_03_baterije[Klasifikacija],Tabela_kontrola_FAW[[#This Row],[Klasifikacija]])</f>
        <v>0</v>
      </c>
      <c r="H122" s="1">
        <f>COUNTIF(Tabela_staro_190204[Klasifikacija],Tabela_kontrola_FAW[[#This Row],[Klasifikacija]])+COUNTIF(Tabela_staro_140603[Klasifikacija],Tabela_kontrola_FAW[[#This Row],[Klasifikacija]])</f>
        <v>0</v>
      </c>
      <c r="I122" s="1" t="str">
        <f>IFERROR(INDEX(Tabela_FAW[Klasifikacija],MATCH(Tabela_kontrola_FAW[[#This Row],[Klasifikacija]],Tabela_FAW[Klasifikacija],0)),"NE")</f>
        <v>NE</v>
      </c>
    </row>
    <row r="123" spans="1:9" hidden="1" x14ac:dyDescent="0.25">
      <c r="A123" t="s">
        <v>1212</v>
      </c>
      <c r="B123" t="str">
        <f>INDEX(Tabela_seznam_klasifikacij[Naziv odpadka],MATCH(Tabela_kontrola_FAW[[#This Row],[Klasifikacija]],Tabela_seznam_klasifikacij[Klasifikacijska številka],0))</f>
        <v>Drugi tovrstni odpadki</v>
      </c>
      <c r="C123" t="str">
        <f>IFERROR(INDEX(Tabela_FAW[NAZIV2],MATCH(Tabela_kontrola_FAW[[#This Row],[Klasifikacija]],Tabela_FAW[Klasifikacija],0)),"NE")</f>
        <v>NE</v>
      </c>
      <c r="D123" t="str">
        <f>INDEX(Tabela_glavno[Dovoljen prevzem],MATCH(Tabela_kontrola_FAW[[#This Row],[Klasifikacija]],Tabela_glavno[Klasifikacija],0))</f>
        <v>DA - NI ODSTRANJEVANJA</v>
      </c>
      <c r="E123" t="str">
        <f>INDEX(Tabela_glavno[Odstranjevanje],MATCH(Tabela_kontrola_FAW[[#This Row],[Klasifikacija]],Tabela_glavno[Klasifikacija],0))</f>
        <v/>
      </c>
      <c r="F123" t="str">
        <f>IF(Tabela_kontrola_FAW[[#This Row],[Eko-03-03]]=0,"NE","DA")</f>
        <v>NE</v>
      </c>
      <c r="G123" s="1">
        <f>COUNTIF(Tabela_mesanica_190204[Klasifikacija],Tabela_kontrola_FAW[[#This Row],[Klasifikacija]])+COUNTIF(Tabela_mesanica_190208[Klasifikacija],Tabela_kontrola_FAW[[#This Row],[Klasifikacija]])+COUNTIF(Tabela_EKO_03_03_baterije[Klasifikacija],Tabela_kontrola_FAW[[#This Row],[Klasifikacija]])</f>
        <v>0</v>
      </c>
      <c r="H123" s="1">
        <f>COUNTIF(Tabela_staro_190204[Klasifikacija],Tabela_kontrola_FAW[[#This Row],[Klasifikacija]])+COUNTIF(Tabela_staro_140603[Klasifikacija],Tabela_kontrola_FAW[[#This Row],[Klasifikacija]])</f>
        <v>0</v>
      </c>
      <c r="I123" s="1" t="str">
        <f>IFERROR(INDEX(Tabela_FAW[Klasifikacija],MATCH(Tabela_kontrola_FAW[[#This Row],[Klasifikacija]],Tabela_FAW[Klasifikacija],0)),"NE")</f>
        <v>NE</v>
      </c>
    </row>
    <row r="124" spans="1:9" hidden="1" x14ac:dyDescent="0.25">
      <c r="A124" t="s">
        <v>333</v>
      </c>
      <c r="B124" t="str">
        <f>INDEX(Tabela_seznam_klasifikacij[Naziv odpadka],MATCH(Tabela_kontrola_FAW[[#This Row],[Klasifikacija]],Tabela_seznam_klasifikacij[Klasifikacijska številka],0))</f>
        <v>Odpadki, ki vsebujejo živo srebro</v>
      </c>
      <c r="C124" t="str">
        <f>IFERROR(INDEX(Tabela_FAW[NAZIV2],MATCH(Tabela_kontrola_FAW[[#This Row],[Klasifikacija]],Tabela_FAW[Klasifikacija],0)),"NE")</f>
        <v>NE</v>
      </c>
      <c r="D124" t="str">
        <f>INDEX(Tabela_glavno[Dovoljen prevzem],MATCH(Tabela_kontrola_FAW[[#This Row],[Klasifikacija]],Tabela_glavno[Klasifikacija],0))</f>
        <v>DA - NI ODSTRANJEVANJA</v>
      </c>
      <c r="E124" t="str">
        <f>INDEX(Tabela_glavno[Odstranjevanje],MATCH(Tabela_kontrola_FAW[[#This Row],[Klasifikacija]],Tabela_glavno[Klasifikacija],0))</f>
        <v/>
      </c>
      <c r="F124" t="str">
        <f>IF(Tabela_kontrola_FAW[[#This Row],[Eko-03-03]]=0,"NE","DA")</f>
        <v>NE</v>
      </c>
      <c r="G124" s="1">
        <f>COUNTIF(Tabela_mesanica_190204[Klasifikacija],Tabela_kontrola_FAW[[#This Row],[Klasifikacija]])+COUNTIF(Tabela_mesanica_190208[Klasifikacija],Tabela_kontrola_FAW[[#This Row],[Klasifikacija]])+COUNTIF(Tabela_EKO_03_03_baterije[Klasifikacija],Tabela_kontrola_FAW[[#This Row],[Klasifikacija]])</f>
        <v>0</v>
      </c>
      <c r="H124" s="1">
        <f>COUNTIF(Tabela_staro_190204[Klasifikacija],Tabela_kontrola_FAW[[#This Row],[Klasifikacija]])+COUNTIF(Tabela_staro_140603[Klasifikacija],Tabela_kontrola_FAW[[#This Row],[Klasifikacija]])</f>
        <v>0</v>
      </c>
      <c r="I124" s="1" t="str">
        <f>IFERROR(INDEX(Tabela_FAW[Klasifikacija],MATCH(Tabela_kontrola_FAW[[#This Row],[Klasifikacija]],Tabela_FAW[Klasifikacija],0)),"NE")</f>
        <v>NE</v>
      </c>
    </row>
    <row r="125" spans="1:9" hidden="1" x14ac:dyDescent="0.25">
      <c r="A125" t="s">
        <v>334</v>
      </c>
      <c r="B125" t="str">
        <f>INDEX(Tabela_seznam_klasifikacij[Naziv odpadka],MATCH(Tabela_kontrola_FAW[[#This Row],[Klasifikacija]],Tabela_seznam_klasifikacij[Klasifikacijska številka],0))</f>
        <v>Odpadki, ki vsebujejo žveplo</v>
      </c>
      <c r="C125" t="str">
        <f>IFERROR(INDEX(Tabela_FAW[NAZIV2],MATCH(Tabela_kontrola_FAW[[#This Row],[Klasifikacija]],Tabela_FAW[Klasifikacija],0)),"NE")</f>
        <v>NE</v>
      </c>
      <c r="D125" t="str">
        <f>INDEX(Tabela_glavno[Dovoljen prevzem],MATCH(Tabela_kontrola_FAW[[#This Row],[Klasifikacija]],Tabela_glavno[Klasifikacija],0))</f>
        <v>DA - NI ODSTRANJEVANJA</v>
      </c>
      <c r="E125" t="str">
        <f>INDEX(Tabela_glavno[Odstranjevanje],MATCH(Tabela_kontrola_FAW[[#This Row],[Klasifikacija]],Tabela_glavno[Klasifikacija],0))</f>
        <v/>
      </c>
      <c r="F125" t="str">
        <f>IF(Tabela_kontrola_FAW[[#This Row],[Eko-03-03]]=0,"NE","DA")</f>
        <v>NE</v>
      </c>
      <c r="G125" s="1">
        <f>COUNTIF(Tabela_mesanica_190204[Klasifikacija],Tabela_kontrola_FAW[[#This Row],[Klasifikacija]])+COUNTIF(Tabela_mesanica_190208[Klasifikacija],Tabela_kontrola_FAW[[#This Row],[Klasifikacija]])+COUNTIF(Tabela_EKO_03_03_baterije[Klasifikacija],Tabela_kontrola_FAW[[#This Row],[Klasifikacija]])</f>
        <v>0</v>
      </c>
      <c r="H125" s="1">
        <f>COUNTIF(Tabela_staro_190204[Klasifikacija],Tabela_kontrola_FAW[[#This Row],[Klasifikacija]])+COUNTIF(Tabela_staro_140603[Klasifikacija],Tabela_kontrola_FAW[[#This Row],[Klasifikacija]])</f>
        <v>0</v>
      </c>
      <c r="I125" s="1" t="str">
        <f>IFERROR(INDEX(Tabela_FAW[Klasifikacija],MATCH(Tabela_kontrola_FAW[[#This Row],[Klasifikacija]],Tabela_FAW[Klasifikacija],0)),"NE")</f>
        <v>NE</v>
      </c>
    </row>
    <row r="126" spans="1:9" hidden="1" x14ac:dyDescent="0.25">
      <c r="A126" t="s">
        <v>335</v>
      </c>
      <c r="B126" t="str">
        <f>INDEX(Tabela_seznam_klasifikacij[Naziv odpadka],MATCH(Tabela_kontrola_FAW[[#This Row],[Klasifikacija]],Tabela_seznam_klasifikacij[Klasifikacijska številka],0))</f>
        <v>Drugi tovrstni odpadki</v>
      </c>
      <c r="C126" t="str">
        <f>IFERROR(INDEX(Tabela_FAW[NAZIV2],MATCH(Tabela_kontrola_FAW[[#This Row],[Klasifikacija]],Tabela_FAW[Klasifikacija],0)),"NE")</f>
        <v>NE</v>
      </c>
      <c r="D126" t="str">
        <f>INDEX(Tabela_glavno[Dovoljen prevzem],MATCH(Tabela_kontrola_FAW[[#This Row],[Klasifikacija]],Tabela_glavno[Klasifikacija],0))</f>
        <v>DA - NI ODSTRANJEVANJA</v>
      </c>
      <c r="E126" t="str">
        <f>INDEX(Tabela_glavno[Odstranjevanje],MATCH(Tabela_kontrola_FAW[[#This Row],[Klasifikacija]],Tabela_glavno[Klasifikacija],0))</f>
        <v/>
      </c>
      <c r="F126" t="str">
        <f>IF(Tabela_kontrola_FAW[[#This Row],[Eko-03-03]]=0,"NE","DA")</f>
        <v>NE</v>
      </c>
      <c r="G126" s="1">
        <f>COUNTIF(Tabela_mesanica_190204[Klasifikacija],Tabela_kontrola_FAW[[#This Row],[Klasifikacija]])+COUNTIF(Tabela_mesanica_190208[Klasifikacija],Tabela_kontrola_FAW[[#This Row],[Klasifikacija]])+COUNTIF(Tabela_EKO_03_03_baterije[Klasifikacija],Tabela_kontrola_FAW[[#This Row],[Klasifikacija]])</f>
        <v>0</v>
      </c>
      <c r="H126" s="1">
        <f>COUNTIF(Tabela_staro_190204[Klasifikacija],Tabela_kontrola_FAW[[#This Row],[Klasifikacija]])+COUNTIF(Tabela_staro_140603[Klasifikacija],Tabela_kontrola_FAW[[#This Row],[Klasifikacija]])</f>
        <v>0</v>
      </c>
      <c r="I126" s="1" t="str">
        <f>IFERROR(INDEX(Tabela_FAW[Klasifikacija],MATCH(Tabela_kontrola_FAW[[#This Row],[Klasifikacija]],Tabela_FAW[Klasifikacija],0)),"NE")</f>
        <v>NE</v>
      </c>
    </row>
    <row r="127" spans="1:9" x14ac:dyDescent="0.25">
      <c r="A127" t="s">
        <v>336</v>
      </c>
      <c r="B127" t="str">
        <f>INDEX(Tabela_seznam_klasifikacij[Naziv odpadka],MATCH(Tabela_kontrola_FAW[[#This Row],[Klasifikacija]],Tabela_seznam_klasifikacij[Klasifikacijska številka],0))</f>
        <v>Žveplova in žveplasta kislina</v>
      </c>
      <c r="C127" t="str">
        <f>IFERROR(INDEX(Tabela_FAW[NAZIV2],MATCH(Tabela_kontrola_FAW[[#This Row],[Klasifikacija]],Tabela_FAW[Klasifikacija],0)),"NE")</f>
        <v>ADR:UN 1832, r.8 /EKOLOGIJA</v>
      </c>
      <c r="D127" t="str">
        <f>INDEX(Tabela_glavno[Dovoljen prevzem],MATCH(Tabela_kontrola_FAW[[#This Row],[Klasifikacija]],Tabela_glavno[Klasifikacija],0))</f>
        <v>DA - NI ODSTRANJEVANJA</v>
      </c>
      <c r="E127" t="str">
        <f>INDEX(Tabela_glavno[Odstranjevanje],MATCH(Tabela_kontrola_FAW[[#This Row],[Klasifikacija]],Tabela_glavno[Klasifikacija],0))</f>
        <v/>
      </c>
      <c r="F127" t="str">
        <f>IF(Tabela_kontrola_FAW[[#This Row],[Eko-03-03]]=0,"NE","DA")</f>
        <v>NE</v>
      </c>
      <c r="G127" s="1">
        <f>COUNTIF(Tabela_mesanica_190204[Klasifikacija],Tabela_kontrola_FAW[[#This Row],[Klasifikacija]])+COUNTIF(Tabela_mesanica_190208[Klasifikacija],Tabela_kontrola_FAW[[#This Row],[Klasifikacija]])+COUNTIF(Tabela_EKO_03_03_baterije[Klasifikacija],Tabela_kontrola_FAW[[#This Row],[Klasifikacija]])</f>
        <v>0</v>
      </c>
      <c r="H127" s="1">
        <f>COUNTIF(Tabela_staro_190204[Klasifikacija],Tabela_kontrola_FAW[[#This Row],[Klasifikacija]])+COUNTIF(Tabela_staro_140603[Klasifikacija],Tabela_kontrola_FAW[[#This Row],[Klasifikacija]])</f>
        <v>0</v>
      </c>
      <c r="I127" s="1" t="str">
        <f>IFERROR(INDEX(Tabela_FAW[Klasifikacija],MATCH(Tabela_kontrola_FAW[[#This Row],[Klasifikacija]],Tabela_FAW[Klasifikacija],0)),"NE")</f>
        <v>06 01 01*</v>
      </c>
    </row>
    <row r="128" spans="1:9" x14ac:dyDescent="0.25">
      <c r="A128" t="s">
        <v>337</v>
      </c>
      <c r="B128" t="str">
        <f>INDEX(Tabela_seznam_klasifikacij[Naziv odpadka],MATCH(Tabela_kontrola_FAW[[#This Row],[Klasifikacija]],Tabela_seznam_klasifikacij[Klasifikacijska številka],0))</f>
        <v>Klorovodikova kislina</v>
      </c>
      <c r="C128" t="str">
        <f>IFERROR(INDEX(Tabela_FAW[NAZIV2],MATCH(Tabela_kontrola_FAW[[#This Row],[Klasifikacija]],Tabela_FAW[Klasifikacija],0)),"NE")</f>
        <v>ADR: DA-sproti pred prevzemom/EKOLOGIJA</v>
      </c>
      <c r="D128" t="str">
        <f>INDEX(Tabela_glavno[Dovoljen prevzem],MATCH(Tabela_kontrola_FAW[[#This Row],[Klasifikacija]],Tabela_glavno[Klasifikacija],0))</f>
        <v>DA</v>
      </c>
      <c r="E128" t="str">
        <f>INDEX(Tabela_glavno[Odstranjevanje],MATCH(Tabela_kontrola_FAW[[#This Row],[Klasifikacija]],Tabela_glavno[Klasifikacija],0))</f>
        <v>Ekologija</v>
      </c>
      <c r="F128" t="str">
        <f>IF(Tabela_kontrola_FAW[[#This Row],[Eko-03-03]]=0,"NE","DA")</f>
        <v>NE</v>
      </c>
      <c r="G128" s="1">
        <f>COUNTIF(Tabela_mesanica_190204[Klasifikacija],Tabela_kontrola_FAW[[#This Row],[Klasifikacija]])+COUNTIF(Tabela_mesanica_190208[Klasifikacija],Tabela_kontrola_FAW[[#This Row],[Klasifikacija]])+COUNTIF(Tabela_EKO_03_03_baterije[Klasifikacija],Tabela_kontrola_FAW[[#This Row],[Klasifikacija]])</f>
        <v>0</v>
      </c>
      <c r="H128" s="1">
        <f>COUNTIF(Tabela_staro_190204[Klasifikacija],Tabela_kontrola_FAW[[#This Row],[Klasifikacija]])+COUNTIF(Tabela_staro_140603[Klasifikacija],Tabela_kontrola_FAW[[#This Row],[Klasifikacija]])</f>
        <v>0</v>
      </c>
      <c r="I128" s="1" t="str">
        <f>IFERROR(INDEX(Tabela_FAW[Klasifikacija],MATCH(Tabela_kontrola_FAW[[#This Row],[Klasifikacija]],Tabela_FAW[Klasifikacija],0)),"NE")</f>
        <v>06 01 02*</v>
      </c>
    </row>
    <row r="129" spans="1:9" x14ac:dyDescent="0.25">
      <c r="A129" t="s">
        <v>338</v>
      </c>
      <c r="B129" t="str">
        <f>INDEX(Tabela_seznam_klasifikacij[Naziv odpadka],MATCH(Tabela_kontrola_FAW[[#This Row],[Klasifikacija]],Tabela_seznam_klasifikacij[Klasifikacijska številka],0))</f>
        <v>Fluorovodikova kislina</v>
      </c>
      <c r="C129">
        <f>IFERROR(INDEX(Tabela_FAW[NAZIV2],MATCH(Tabela_kontrola_FAW[[#This Row],[Klasifikacija]],Tabela_FAW[Klasifikacija],0)),"NE")</f>
        <v>0</v>
      </c>
      <c r="D129" t="str">
        <f>INDEX(Tabela_glavno[Dovoljen prevzem],MATCH(Tabela_kontrola_FAW[[#This Row],[Klasifikacija]],Tabela_glavno[Klasifikacija],0))</f>
        <v>DA - NI ODSTRANJEVANJA</v>
      </c>
      <c r="E129" t="str">
        <f>INDEX(Tabela_glavno[Odstranjevanje],MATCH(Tabela_kontrola_FAW[[#This Row],[Klasifikacija]],Tabela_glavno[Klasifikacija],0))</f>
        <v/>
      </c>
      <c r="F129" t="str">
        <f>IF(Tabela_kontrola_FAW[[#This Row],[Eko-03-03]]=0,"NE","DA")</f>
        <v>NE</v>
      </c>
      <c r="G129" s="1">
        <f>COUNTIF(Tabela_mesanica_190204[Klasifikacija],Tabela_kontrola_FAW[[#This Row],[Klasifikacija]])+COUNTIF(Tabela_mesanica_190208[Klasifikacija],Tabela_kontrola_FAW[[#This Row],[Klasifikacija]])+COUNTIF(Tabela_EKO_03_03_baterije[Klasifikacija],Tabela_kontrola_FAW[[#This Row],[Klasifikacija]])</f>
        <v>0</v>
      </c>
      <c r="H129" s="1">
        <f>COUNTIF(Tabela_staro_190204[Klasifikacija],Tabela_kontrola_FAW[[#This Row],[Klasifikacija]])+COUNTIF(Tabela_staro_140603[Klasifikacija],Tabela_kontrola_FAW[[#This Row],[Klasifikacija]])</f>
        <v>0</v>
      </c>
      <c r="I129" s="1" t="str">
        <f>IFERROR(INDEX(Tabela_FAW[Klasifikacija],MATCH(Tabela_kontrola_FAW[[#This Row],[Klasifikacija]],Tabela_FAW[Klasifikacija],0)),"NE")</f>
        <v>06 01 03*</v>
      </c>
    </row>
    <row r="130" spans="1:9" x14ac:dyDescent="0.25">
      <c r="A130" t="s">
        <v>339</v>
      </c>
      <c r="B130" t="str">
        <f>INDEX(Tabela_seznam_klasifikacij[Naziv odpadka],MATCH(Tabela_kontrola_FAW[[#This Row],[Klasifikacija]],Tabela_seznam_klasifikacij[Klasifikacijska številka],0))</f>
        <v>Fosforjeva in fosforasta kislina</v>
      </c>
      <c r="C130" t="str">
        <f>IFERROR(INDEX(Tabela_FAW[NAZIV2],MATCH(Tabela_kontrola_FAW[[#This Row],[Klasifikacija]],Tabela_FAW[Klasifikacija],0)),"NE")</f>
        <v>EKOLOGIJA</v>
      </c>
      <c r="D130" t="str">
        <f>INDEX(Tabela_glavno[Dovoljen prevzem],MATCH(Tabela_kontrola_FAW[[#This Row],[Klasifikacija]],Tabela_glavno[Klasifikacija],0))</f>
        <v>DA - NI ODSTRANJEVANJA</v>
      </c>
      <c r="E130" t="str">
        <f>INDEX(Tabela_glavno[Odstranjevanje],MATCH(Tabela_kontrola_FAW[[#This Row],[Klasifikacija]],Tabela_glavno[Klasifikacija],0))</f>
        <v/>
      </c>
      <c r="F130" t="str">
        <f>IF(Tabela_kontrola_FAW[[#This Row],[Eko-03-03]]=0,"NE","DA")</f>
        <v>NE</v>
      </c>
      <c r="G130" s="1">
        <f>COUNTIF(Tabela_mesanica_190204[Klasifikacija],Tabela_kontrola_FAW[[#This Row],[Klasifikacija]])+COUNTIF(Tabela_mesanica_190208[Klasifikacija],Tabela_kontrola_FAW[[#This Row],[Klasifikacija]])+COUNTIF(Tabela_EKO_03_03_baterije[Klasifikacija],Tabela_kontrola_FAW[[#This Row],[Klasifikacija]])</f>
        <v>0</v>
      </c>
      <c r="H130" s="1">
        <f>COUNTIF(Tabela_staro_190204[Klasifikacija],Tabela_kontrola_FAW[[#This Row],[Klasifikacija]])+COUNTIF(Tabela_staro_140603[Klasifikacija],Tabela_kontrola_FAW[[#This Row],[Klasifikacija]])</f>
        <v>0</v>
      </c>
      <c r="I130" s="1" t="str">
        <f>IFERROR(INDEX(Tabela_FAW[Klasifikacija],MATCH(Tabela_kontrola_FAW[[#This Row],[Klasifikacija]],Tabela_FAW[Klasifikacija],0)),"NE")</f>
        <v>06 01 04*</v>
      </c>
    </row>
    <row r="131" spans="1:9" x14ac:dyDescent="0.25">
      <c r="A131" t="s">
        <v>340</v>
      </c>
      <c r="B131" t="str">
        <f>INDEX(Tabela_seznam_klasifikacij[Naziv odpadka],MATCH(Tabela_kontrola_FAW[[#This Row],[Klasifikacija]],Tabela_seznam_klasifikacij[Klasifikacijska številka],0))</f>
        <v>Dušikova in dušikasta kislina</v>
      </c>
      <c r="C131" t="str">
        <f>IFERROR(INDEX(Tabela_FAW[NAZIV2],MATCH(Tabela_kontrola_FAW[[#This Row],[Klasifikacija]],Tabela_FAW[Klasifikacija],0)),"NE")</f>
        <v>ADR:UN 2031, r.8/Sauberm. P</v>
      </c>
      <c r="D131" t="str">
        <f>INDEX(Tabela_glavno[Dovoljen prevzem],MATCH(Tabela_kontrola_FAW[[#This Row],[Klasifikacija]],Tabela_glavno[Klasifikacija],0))</f>
        <v>DA - NI ODSTRANJEVANJA</v>
      </c>
      <c r="E131" t="str">
        <f>INDEX(Tabela_glavno[Odstranjevanje],MATCH(Tabela_kontrola_FAW[[#This Row],[Klasifikacija]],Tabela_glavno[Klasifikacija],0))</f>
        <v/>
      </c>
      <c r="F131" t="str">
        <f>IF(Tabela_kontrola_FAW[[#This Row],[Eko-03-03]]=0,"NE","DA")</f>
        <v>NE</v>
      </c>
      <c r="G131" s="1">
        <f>COUNTIF(Tabela_mesanica_190204[Klasifikacija],Tabela_kontrola_FAW[[#This Row],[Klasifikacija]])+COUNTIF(Tabela_mesanica_190208[Klasifikacija],Tabela_kontrola_FAW[[#This Row],[Klasifikacija]])+COUNTIF(Tabela_EKO_03_03_baterije[Klasifikacija],Tabela_kontrola_FAW[[#This Row],[Klasifikacija]])</f>
        <v>0</v>
      </c>
      <c r="H131" s="1">
        <f>COUNTIF(Tabela_staro_190204[Klasifikacija],Tabela_kontrola_FAW[[#This Row],[Klasifikacija]])+COUNTIF(Tabela_staro_140603[Klasifikacija],Tabela_kontrola_FAW[[#This Row],[Klasifikacija]])</f>
        <v>0</v>
      </c>
      <c r="I131" s="1" t="str">
        <f>IFERROR(INDEX(Tabela_FAW[Klasifikacija],MATCH(Tabela_kontrola_FAW[[#This Row],[Klasifikacija]],Tabela_FAW[Klasifikacija],0)),"NE")</f>
        <v>06 01 05*</v>
      </c>
    </row>
    <row r="132" spans="1:9" x14ac:dyDescent="0.25">
      <c r="A132" t="s">
        <v>341</v>
      </c>
      <c r="B132" t="str">
        <f>INDEX(Tabela_seznam_klasifikacij[Naziv odpadka],MATCH(Tabela_kontrola_FAW[[#This Row],[Klasifikacija]],Tabela_seznam_klasifikacij[Klasifikacijska številka],0))</f>
        <v>Druge kisline</v>
      </c>
      <c r="C132" t="str">
        <f>IFERROR(INDEX(Tabela_FAW[NAZIV2],MATCH(Tabela_kontrola_FAW[[#This Row],[Klasifikacija]],Tabela_FAW[Klasifikacija],0)),"NE")</f>
        <v>ADR:UN 1760, r.8/ PINUS</v>
      </c>
      <c r="D132" t="str">
        <f>INDEX(Tabela_glavno[Dovoljen prevzem],MATCH(Tabela_kontrola_FAW[[#This Row],[Klasifikacija]],Tabela_glavno[Klasifikacija],0))</f>
        <v>DA</v>
      </c>
      <c r="E132" t="str">
        <f>INDEX(Tabela_glavno[Odstranjevanje],MATCH(Tabela_kontrola_FAW[[#This Row],[Klasifikacija]],Tabela_glavno[Klasifikacija],0))</f>
        <v>Ekologija, Kemis</v>
      </c>
      <c r="F132" t="str">
        <f>IF(Tabela_kontrola_FAW[[#This Row],[Eko-03-03]]=0,"NE","DA")</f>
        <v>NE</v>
      </c>
      <c r="G132" s="1">
        <f>COUNTIF(Tabela_mesanica_190204[Klasifikacija],Tabela_kontrola_FAW[[#This Row],[Klasifikacija]])+COUNTIF(Tabela_mesanica_190208[Klasifikacija],Tabela_kontrola_FAW[[#This Row],[Klasifikacija]])+COUNTIF(Tabela_EKO_03_03_baterije[Klasifikacija],Tabela_kontrola_FAW[[#This Row],[Klasifikacija]])</f>
        <v>0</v>
      </c>
      <c r="H132" s="1">
        <f>COUNTIF(Tabela_staro_190204[Klasifikacija],Tabela_kontrola_FAW[[#This Row],[Klasifikacija]])+COUNTIF(Tabela_staro_140603[Klasifikacija],Tabela_kontrola_FAW[[#This Row],[Klasifikacija]])</f>
        <v>0</v>
      </c>
      <c r="I132" s="1" t="str">
        <f>IFERROR(INDEX(Tabela_FAW[Klasifikacija],MATCH(Tabela_kontrola_FAW[[#This Row],[Klasifikacija]],Tabela_FAW[Klasifikacija],0)),"NE")</f>
        <v>06 01 06*</v>
      </c>
    </row>
    <row r="133" spans="1:9" hidden="1" x14ac:dyDescent="0.25">
      <c r="A133" t="s">
        <v>342</v>
      </c>
      <c r="B133" t="str">
        <f>INDEX(Tabela_seznam_klasifikacij[Naziv odpadka],MATCH(Tabela_kontrola_FAW[[#This Row],[Klasifikacija]],Tabela_seznam_klasifikacij[Klasifikacijska številka],0))</f>
        <v>Drugi tovrstni odpadki</v>
      </c>
      <c r="C133" t="str">
        <f>IFERROR(INDEX(Tabela_FAW[NAZIV2],MATCH(Tabela_kontrola_FAW[[#This Row],[Klasifikacija]],Tabela_FAW[Klasifikacija],0)),"NE")</f>
        <v>NE</v>
      </c>
      <c r="D133" t="str">
        <f>INDEX(Tabela_glavno[Dovoljen prevzem],MATCH(Tabela_kontrola_FAW[[#This Row],[Klasifikacija]],Tabela_glavno[Klasifikacija],0))</f>
        <v>DA - NI ODSTRANJEVANJA</v>
      </c>
      <c r="E133" t="str">
        <f>INDEX(Tabela_glavno[Odstranjevanje],MATCH(Tabela_kontrola_FAW[[#This Row],[Klasifikacija]],Tabela_glavno[Klasifikacija],0))</f>
        <v/>
      </c>
      <c r="F133" t="str">
        <f>IF(Tabela_kontrola_FAW[[#This Row],[Eko-03-03]]=0,"NE","DA")</f>
        <v>NE</v>
      </c>
      <c r="G133" s="1">
        <f>COUNTIF(Tabela_mesanica_190204[Klasifikacija],Tabela_kontrola_FAW[[#This Row],[Klasifikacija]])+COUNTIF(Tabela_mesanica_190208[Klasifikacija],Tabela_kontrola_FAW[[#This Row],[Klasifikacija]])+COUNTIF(Tabela_EKO_03_03_baterije[Klasifikacija],Tabela_kontrola_FAW[[#This Row],[Klasifikacija]])</f>
        <v>0</v>
      </c>
      <c r="H133" s="1">
        <f>COUNTIF(Tabela_staro_190204[Klasifikacija],Tabela_kontrola_FAW[[#This Row],[Klasifikacija]])+COUNTIF(Tabela_staro_140603[Klasifikacija],Tabela_kontrola_FAW[[#This Row],[Klasifikacija]])</f>
        <v>0</v>
      </c>
      <c r="I133" s="1" t="str">
        <f>IFERROR(INDEX(Tabela_FAW[Klasifikacija],MATCH(Tabela_kontrola_FAW[[#This Row],[Klasifikacija]],Tabela_FAW[Klasifikacija],0)),"NE")</f>
        <v>NE</v>
      </c>
    </row>
    <row r="134" spans="1:9" x14ac:dyDescent="0.25">
      <c r="A134" t="s">
        <v>346</v>
      </c>
      <c r="B134" t="str">
        <f>INDEX(Tabela_seznam_klasifikacij[Naziv odpadka],MATCH(Tabela_kontrola_FAW[[#This Row],[Klasifikacija]],Tabela_seznam_klasifikacij[Klasifikacijska številka],0))</f>
        <v>Kalcijev hidroksid</v>
      </c>
      <c r="C134">
        <f>IFERROR(INDEX(Tabela_FAW[NAZIV2],MATCH(Tabela_kontrola_FAW[[#This Row],[Klasifikacija]],Tabela_FAW[Klasifikacija],0)),"NE")</f>
        <v>0</v>
      </c>
      <c r="D134" t="str">
        <f>INDEX(Tabela_glavno[Dovoljen prevzem],MATCH(Tabela_kontrola_FAW[[#This Row],[Klasifikacija]],Tabela_glavno[Klasifikacija],0))</f>
        <v>DA - NI ODSTRANJEVANJA</v>
      </c>
      <c r="E134" t="str">
        <f>INDEX(Tabela_glavno[Odstranjevanje],MATCH(Tabela_kontrola_FAW[[#This Row],[Klasifikacija]],Tabela_glavno[Klasifikacija],0))</f>
        <v/>
      </c>
      <c r="F134" t="str">
        <f>IF(Tabela_kontrola_FAW[[#This Row],[Eko-03-03]]=0,"NE","DA")</f>
        <v>NE</v>
      </c>
      <c r="G134" s="1">
        <f>COUNTIF(Tabela_mesanica_190204[Klasifikacija],Tabela_kontrola_FAW[[#This Row],[Klasifikacija]])+COUNTIF(Tabela_mesanica_190208[Klasifikacija],Tabela_kontrola_FAW[[#This Row],[Klasifikacija]])+COUNTIF(Tabela_EKO_03_03_baterije[Klasifikacija],Tabela_kontrola_FAW[[#This Row],[Klasifikacija]])</f>
        <v>0</v>
      </c>
      <c r="H134" s="1">
        <f>COUNTIF(Tabela_staro_190204[Klasifikacija],Tabela_kontrola_FAW[[#This Row],[Klasifikacija]])+COUNTIF(Tabela_staro_140603[Klasifikacija],Tabela_kontrola_FAW[[#This Row],[Klasifikacija]])</f>
        <v>0</v>
      </c>
      <c r="I134" s="1" t="str">
        <f>IFERROR(INDEX(Tabela_FAW[Klasifikacija],MATCH(Tabela_kontrola_FAW[[#This Row],[Klasifikacija]],Tabela_FAW[Klasifikacija],0)),"NE")</f>
        <v>06 02 01*</v>
      </c>
    </row>
    <row r="135" spans="1:9" x14ac:dyDescent="0.25">
      <c r="A135" t="s">
        <v>347</v>
      </c>
      <c r="B135" t="str">
        <f>INDEX(Tabela_seznam_klasifikacij[Naziv odpadka],MATCH(Tabela_kontrola_FAW[[#This Row],[Klasifikacija]],Tabela_seznam_klasifikacij[Klasifikacijska številka],0))</f>
        <v>Amonijev hidroksid</v>
      </c>
      <c r="C135" t="str">
        <f>IFERROR(INDEX(Tabela_FAW[NAZIV2],MATCH(Tabela_kontrola_FAW[[#This Row],[Klasifikacija]],Tabela_FAW[Klasifikacija],0)),"NE")</f>
        <v>NI ODSTRANJEVANJA</v>
      </c>
      <c r="D135" t="str">
        <f>INDEX(Tabela_glavno[Dovoljen prevzem],MATCH(Tabela_kontrola_FAW[[#This Row],[Klasifikacija]],Tabela_glavno[Klasifikacija],0))</f>
        <v>DA</v>
      </c>
      <c r="E135" t="str">
        <f>INDEX(Tabela_glavno[Odstranjevanje],MATCH(Tabela_kontrola_FAW[[#This Row],[Klasifikacija]],Tabela_glavno[Klasifikacija],0))</f>
        <v>Saubermacher</v>
      </c>
      <c r="F135" t="str">
        <f>IF(Tabela_kontrola_FAW[[#This Row],[Eko-03-03]]=0,"NE","DA")</f>
        <v>NE</v>
      </c>
      <c r="G135" s="1">
        <f>COUNTIF(Tabela_mesanica_190204[Klasifikacija],Tabela_kontrola_FAW[[#This Row],[Klasifikacija]])+COUNTIF(Tabela_mesanica_190208[Klasifikacija],Tabela_kontrola_FAW[[#This Row],[Klasifikacija]])+COUNTIF(Tabela_EKO_03_03_baterije[Klasifikacija],Tabela_kontrola_FAW[[#This Row],[Klasifikacija]])</f>
        <v>0</v>
      </c>
      <c r="H135" s="1">
        <f>COUNTIF(Tabela_staro_190204[Klasifikacija],Tabela_kontrola_FAW[[#This Row],[Klasifikacija]])+COUNTIF(Tabela_staro_140603[Klasifikacija],Tabela_kontrola_FAW[[#This Row],[Klasifikacija]])</f>
        <v>0</v>
      </c>
      <c r="I135" s="1" t="str">
        <f>IFERROR(INDEX(Tabela_FAW[Klasifikacija],MATCH(Tabela_kontrola_FAW[[#This Row],[Klasifikacija]],Tabela_FAW[Klasifikacija],0)),"NE")</f>
        <v>06 02 03*</v>
      </c>
    </row>
    <row r="136" spans="1:9" x14ac:dyDescent="0.25">
      <c r="A136" t="s">
        <v>348</v>
      </c>
      <c r="B136" t="str">
        <f>INDEX(Tabela_seznam_klasifikacij[Naziv odpadka],MATCH(Tabela_kontrola_FAW[[#This Row],[Klasifikacija]],Tabela_seznam_klasifikacij[Klasifikacijska številka],0))</f>
        <v>Natrijev in kalijev hidroksid</v>
      </c>
      <c r="C136" t="str">
        <f>IFERROR(INDEX(Tabela_FAW[NAZIV2],MATCH(Tabela_kontrola_FAW[[#This Row],[Klasifikacija]],Tabela_FAW[Klasifikacija],0)),"NE")</f>
        <v>ADR:UN 1824, r.8/Ekologija</v>
      </c>
      <c r="D136" t="str">
        <f>INDEX(Tabela_glavno[Dovoljen prevzem],MATCH(Tabela_kontrola_FAW[[#This Row],[Klasifikacija]],Tabela_glavno[Klasifikacija],0))</f>
        <v>DA - NI ODSTRANJEVANJA</v>
      </c>
      <c r="E136" t="str">
        <f>INDEX(Tabela_glavno[Odstranjevanje],MATCH(Tabela_kontrola_FAW[[#This Row],[Klasifikacija]],Tabela_glavno[Klasifikacija],0))</f>
        <v/>
      </c>
      <c r="F136" t="str">
        <f>IF(Tabela_kontrola_FAW[[#This Row],[Eko-03-03]]=0,"NE","DA")</f>
        <v>NE</v>
      </c>
      <c r="G136" s="1">
        <f>COUNTIF(Tabela_mesanica_190204[Klasifikacija],Tabela_kontrola_FAW[[#This Row],[Klasifikacija]])+COUNTIF(Tabela_mesanica_190208[Klasifikacija],Tabela_kontrola_FAW[[#This Row],[Klasifikacija]])+COUNTIF(Tabela_EKO_03_03_baterije[Klasifikacija],Tabela_kontrola_FAW[[#This Row],[Klasifikacija]])</f>
        <v>0</v>
      </c>
      <c r="H136" s="1">
        <f>COUNTIF(Tabela_staro_190204[Klasifikacija],Tabela_kontrola_FAW[[#This Row],[Klasifikacija]])+COUNTIF(Tabela_staro_140603[Klasifikacija],Tabela_kontrola_FAW[[#This Row],[Klasifikacija]])</f>
        <v>0</v>
      </c>
      <c r="I136" s="1" t="str">
        <f>IFERROR(INDEX(Tabela_FAW[Klasifikacija],MATCH(Tabela_kontrola_FAW[[#This Row],[Klasifikacija]],Tabela_FAW[Klasifikacija],0)),"NE")</f>
        <v>06 02 04*</v>
      </c>
    </row>
    <row r="137" spans="1:9" x14ac:dyDescent="0.25">
      <c r="A137" t="s">
        <v>349</v>
      </c>
      <c r="B137" t="str">
        <f>INDEX(Tabela_seznam_klasifikacij[Naziv odpadka],MATCH(Tabela_kontrola_FAW[[#This Row],[Klasifikacija]],Tabela_seznam_klasifikacij[Klasifikacijska številka],0))</f>
        <v>Drugi lugi</v>
      </c>
      <c r="C137" t="str">
        <f>IFERROR(INDEX(Tabela_FAW[NAZIV2],MATCH(Tabela_kontrola_FAW[[#This Row],[Klasifikacija]],Tabela_FAW[Klasifikacija],0)),"NE")</f>
        <v>ADR:UN 1719, r.8/Ekologija</v>
      </c>
      <c r="D137" t="str">
        <f>INDEX(Tabela_glavno[Dovoljen prevzem],MATCH(Tabela_kontrola_FAW[[#This Row],[Klasifikacija]],Tabela_glavno[Klasifikacija],0))</f>
        <v>DA</v>
      </c>
      <c r="E137" t="str">
        <f>INDEX(Tabela_glavno[Odstranjevanje],MATCH(Tabela_kontrola_FAW[[#This Row],[Klasifikacija]],Tabela_glavno[Klasifikacija],0))</f>
        <v>Ekologija, Kemis</v>
      </c>
      <c r="F137" t="str">
        <f>IF(Tabela_kontrola_FAW[[#This Row],[Eko-03-03]]=0,"NE","DA")</f>
        <v>NE</v>
      </c>
      <c r="G137" s="1">
        <f>COUNTIF(Tabela_mesanica_190204[Klasifikacija],Tabela_kontrola_FAW[[#This Row],[Klasifikacija]])+COUNTIF(Tabela_mesanica_190208[Klasifikacija],Tabela_kontrola_FAW[[#This Row],[Klasifikacija]])+COUNTIF(Tabela_EKO_03_03_baterije[Klasifikacija],Tabela_kontrola_FAW[[#This Row],[Klasifikacija]])</f>
        <v>0</v>
      </c>
      <c r="H137" s="1">
        <f>COUNTIF(Tabela_staro_190204[Klasifikacija],Tabela_kontrola_FAW[[#This Row],[Klasifikacija]])+COUNTIF(Tabela_staro_140603[Klasifikacija],Tabela_kontrola_FAW[[#This Row],[Klasifikacija]])</f>
        <v>0</v>
      </c>
      <c r="I137" s="1" t="str">
        <f>IFERROR(INDEX(Tabela_FAW[Klasifikacija],MATCH(Tabela_kontrola_FAW[[#This Row],[Klasifikacija]],Tabela_FAW[Klasifikacija],0)),"NE")</f>
        <v>06 02 05*</v>
      </c>
    </row>
    <row r="138" spans="1:9" x14ac:dyDescent="0.25">
      <c r="A138" t="s">
        <v>350</v>
      </c>
      <c r="B138" t="str">
        <f>INDEX(Tabela_seznam_klasifikacij[Naziv odpadka],MATCH(Tabela_kontrola_FAW[[#This Row],[Klasifikacija]],Tabela_seznam_klasifikacij[Klasifikacijska številka],0))</f>
        <v>Drugi tovrstni odpadki</v>
      </c>
      <c r="C138" t="str">
        <f>IFERROR(INDEX(Tabela_FAW[NAZIV2],MATCH(Tabela_kontrola_FAW[[#This Row],[Klasifikacija]],Tabela_FAW[Klasifikacija],0)),"NE")</f>
        <v>ADR: DA-sproti pred prevzemom/Sauberm. P</v>
      </c>
      <c r="D138" t="str">
        <f>INDEX(Tabela_glavno[Dovoljen prevzem],MATCH(Tabela_kontrola_FAW[[#This Row],[Klasifikacija]],Tabela_glavno[Klasifikacija],0))</f>
        <v>DA - NI ODSTRANJEVANJA</v>
      </c>
      <c r="E138" t="str">
        <f>INDEX(Tabela_glavno[Odstranjevanje],MATCH(Tabela_kontrola_FAW[[#This Row],[Klasifikacija]],Tabela_glavno[Klasifikacija],0))</f>
        <v/>
      </c>
      <c r="F138" t="str">
        <f>IF(Tabela_kontrola_FAW[[#This Row],[Eko-03-03]]=0,"NE","DA")</f>
        <v>NE</v>
      </c>
      <c r="G138" s="1">
        <f>COUNTIF(Tabela_mesanica_190204[Klasifikacija],Tabela_kontrola_FAW[[#This Row],[Klasifikacija]])+COUNTIF(Tabela_mesanica_190208[Klasifikacija],Tabela_kontrola_FAW[[#This Row],[Klasifikacija]])+COUNTIF(Tabela_EKO_03_03_baterije[Klasifikacija],Tabela_kontrola_FAW[[#This Row],[Klasifikacija]])</f>
        <v>0</v>
      </c>
      <c r="H138" s="1">
        <f>COUNTIF(Tabela_staro_190204[Klasifikacija],Tabela_kontrola_FAW[[#This Row],[Klasifikacija]])+COUNTIF(Tabela_staro_140603[Klasifikacija],Tabela_kontrola_FAW[[#This Row],[Klasifikacija]])</f>
        <v>0</v>
      </c>
      <c r="I138" s="1" t="str">
        <f>IFERROR(INDEX(Tabela_FAW[Klasifikacija],MATCH(Tabela_kontrola_FAW[[#This Row],[Klasifikacija]],Tabela_FAW[Klasifikacija],0)),"NE")</f>
        <v>06 02 99</v>
      </c>
    </row>
    <row r="139" spans="1:9" x14ac:dyDescent="0.25">
      <c r="A139" t="s">
        <v>352</v>
      </c>
      <c r="B139" t="str">
        <f>INDEX(Tabela_seznam_klasifikacij[Naziv odpadka],MATCH(Tabela_kontrola_FAW[[#This Row],[Klasifikacija]],Tabela_seznam_klasifikacij[Klasifikacijska številka],0))</f>
        <v>Trdne soli in raztopine, ki vsebujejo cianide</v>
      </c>
      <c r="C139" t="str">
        <f>IFERROR(INDEX(Tabela_FAW[NAZIV2],MATCH(Tabela_kontrola_FAW[[#This Row],[Klasifikacija]],Tabela_FAW[Klasifikacija],0)),"NE")</f>
        <v>Ekologija</v>
      </c>
      <c r="D139" t="str">
        <f>INDEX(Tabela_glavno[Dovoljen prevzem],MATCH(Tabela_kontrola_FAW[[#This Row],[Klasifikacija]],Tabela_glavno[Klasifikacija],0))</f>
        <v>DA</v>
      </c>
      <c r="E139" t="str">
        <f>INDEX(Tabela_glavno[Odstranjevanje],MATCH(Tabela_kontrola_FAW[[#This Row],[Klasifikacija]],Tabela_glavno[Klasifikacija],0))</f>
        <v>Ekologija</v>
      </c>
      <c r="F139" t="str">
        <f>IF(Tabela_kontrola_FAW[[#This Row],[Eko-03-03]]=0,"NE","DA")</f>
        <v>NE</v>
      </c>
      <c r="G139" s="1">
        <f>COUNTIF(Tabela_mesanica_190204[Klasifikacija],Tabela_kontrola_FAW[[#This Row],[Klasifikacija]])+COUNTIF(Tabela_mesanica_190208[Klasifikacija],Tabela_kontrola_FAW[[#This Row],[Klasifikacija]])+COUNTIF(Tabela_EKO_03_03_baterije[Klasifikacija],Tabela_kontrola_FAW[[#This Row],[Klasifikacija]])</f>
        <v>0</v>
      </c>
      <c r="H139" s="1">
        <f>COUNTIF(Tabela_staro_190204[Klasifikacija],Tabela_kontrola_FAW[[#This Row],[Klasifikacija]])+COUNTIF(Tabela_staro_140603[Klasifikacija],Tabela_kontrola_FAW[[#This Row],[Klasifikacija]])</f>
        <v>0</v>
      </c>
      <c r="I139" s="1" t="str">
        <f>IFERROR(INDEX(Tabela_FAW[Klasifikacija],MATCH(Tabela_kontrola_FAW[[#This Row],[Klasifikacija]],Tabela_FAW[Klasifikacija],0)),"NE")</f>
        <v>06 03 11*</v>
      </c>
    </row>
    <row r="140" spans="1:9" x14ac:dyDescent="0.25">
      <c r="A140" t="s">
        <v>353</v>
      </c>
      <c r="B140" t="str">
        <f>INDEX(Tabela_seznam_klasifikacij[Naziv odpadka],MATCH(Tabela_kontrola_FAW[[#This Row],[Klasifikacija]],Tabela_seznam_klasifikacij[Klasifikacijska številka],0))</f>
        <v>Trdne soli in raztopine, ki vsebujejo težke kovine</v>
      </c>
      <c r="C140" t="str">
        <f>IFERROR(INDEX(Tabela_FAW[NAZIV2],MATCH(Tabela_kontrola_FAW[[#This Row],[Klasifikacija]],Tabela_FAW[Klasifikacija],0)),"NE")</f>
        <v>ADR: DA-sproti pred prevzemom/EKOLOGIJA</v>
      </c>
      <c r="D140" t="str">
        <f>INDEX(Tabela_glavno[Dovoljen prevzem],MATCH(Tabela_kontrola_FAW[[#This Row],[Klasifikacija]],Tabela_glavno[Klasifikacija],0))</f>
        <v>DA</v>
      </c>
      <c r="E140" t="str">
        <f>INDEX(Tabela_glavno[Odstranjevanje],MATCH(Tabela_kontrola_FAW[[#This Row],[Klasifikacija]],Tabela_glavno[Klasifikacija],0))</f>
        <v>Ekologija</v>
      </c>
      <c r="F140" t="str">
        <f>IF(Tabela_kontrola_FAW[[#This Row],[Eko-03-03]]=0,"NE","DA")</f>
        <v>NE</v>
      </c>
      <c r="G140" s="1">
        <f>COUNTIF(Tabela_mesanica_190204[Klasifikacija],Tabela_kontrola_FAW[[#This Row],[Klasifikacija]])+COUNTIF(Tabela_mesanica_190208[Klasifikacija],Tabela_kontrola_FAW[[#This Row],[Klasifikacija]])+COUNTIF(Tabela_EKO_03_03_baterije[Klasifikacija],Tabela_kontrola_FAW[[#This Row],[Klasifikacija]])</f>
        <v>0</v>
      </c>
      <c r="H140" s="1">
        <f>COUNTIF(Tabela_staro_190204[Klasifikacija],Tabela_kontrola_FAW[[#This Row],[Klasifikacija]])+COUNTIF(Tabela_staro_140603[Klasifikacija],Tabela_kontrola_FAW[[#This Row],[Klasifikacija]])</f>
        <v>0</v>
      </c>
      <c r="I140" s="1" t="str">
        <f>IFERROR(INDEX(Tabela_FAW[Klasifikacija],MATCH(Tabela_kontrola_FAW[[#This Row],[Klasifikacija]],Tabela_FAW[Klasifikacija],0)),"NE")</f>
        <v>06 03 13*</v>
      </c>
    </row>
    <row r="141" spans="1:9" hidden="1" x14ac:dyDescent="0.25">
      <c r="A141" t="s">
        <v>354</v>
      </c>
      <c r="B141" t="str">
        <f>INDEX(Tabela_seznam_klasifikacij[Naziv odpadka],MATCH(Tabela_kontrola_FAW[[#This Row],[Klasifikacija]],Tabela_seznam_klasifikacij[Klasifikacijska številka],0))</f>
        <v>Druge trdne soli in raztopine, ki niso navedene pod 06 03 11 in 06 03 13</v>
      </c>
      <c r="C141" t="str">
        <f>IFERROR(INDEX(Tabela_FAW[NAZIV2],MATCH(Tabela_kontrola_FAW[[#This Row],[Klasifikacija]],Tabela_FAW[Klasifikacija],0)),"NE")</f>
        <v>NE</v>
      </c>
      <c r="D141" t="str">
        <f>INDEX(Tabela_glavno[Dovoljen prevzem],MATCH(Tabela_kontrola_FAW[[#This Row],[Klasifikacija]],Tabela_glavno[Klasifikacija],0))</f>
        <v>DA - NI ODSTRANJEVANJA</v>
      </c>
      <c r="E141" t="str">
        <f>INDEX(Tabela_glavno[Odstranjevanje],MATCH(Tabela_kontrola_FAW[[#This Row],[Klasifikacija]],Tabela_glavno[Klasifikacija],0))</f>
        <v/>
      </c>
      <c r="F141" t="str">
        <f>IF(Tabela_kontrola_FAW[[#This Row],[Eko-03-03]]=0,"NE","DA")</f>
        <v>NE</v>
      </c>
      <c r="G141" s="1">
        <f>COUNTIF(Tabela_mesanica_190204[Klasifikacija],Tabela_kontrola_FAW[[#This Row],[Klasifikacija]])+COUNTIF(Tabela_mesanica_190208[Klasifikacija],Tabela_kontrola_FAW[[#This Row],[Klasifikacija]])+COUNTIF(Tabela_EKO_03_03_baterije[Klasifikacija],Tabela_kontrola_FAW[[#This Row],[Klasifikacija]])</f>
        <v>0</v>
      </c>
      <c r="H141" s="1">
        <f>COUNTIF(Tabela_staro_190204[Klasifikacija],Tabela_kontrola_FAW[[#This Row],[Klasifikacija]])+COUNTIF(Tabela_staro_140603[Klasifikacija],Tabela_kontrola_FAW[[#This Row],[Klasifikacija]])</f>
        <v>0</v>
      </c>
      <c r="I141" s="1" t="str">
        <f>IFERROR(INDEX(Tabela_FAW[Klasifikacija],MATCH(Tabela_kontrola_FAW[[#This Row],[Klasifikacija]],Tabela_FAW[Klasifikacija],0)),"NE")</f>
        <v>NE</v>
      </c>
    </row>
    <row r="142" spans="1:9" hidden="1" x14ac:dyDescent="0.25">
      <c r="A142" t="s">
        <v>355</v>
      </c>
      <c r="B142" t="str">
        <f>INDEX(Tabela_seznam_klasifikacij[Naziv odpadka],MATCH(Tabela_kontrola_FAW[[#This Row],[Klasifikacija]],Tabela_seznam_klasifikacij[Klasifikacijska številka],0))</f>
        <v>Kovinski oksidi, ki vsebujejo težke kovine</v>
      </c>
      <c r="C142" t="str">
        <f>IFERROR(INDEX(Tabela_FAW[NAZIV2],MATCH(Tabela_kontrola_FAW[[#This Row],[Klasifikacija]],Tabela_FAW[Klasifikacija],0)),"NE")</f>
        <v>NE</v>
      </c>
      <c r="D142" t="str">
        <f>INDEX(Tabela_glavno[Dovoljen prevzem],MATCH(Tabela_kontrola_FAW[[#This Row],[Klasifikacija]],Tabela_glavno[Klasifikacija],0))</f>
        <v>DA - NI ODSTRANJEVANJA</v>
      </c>
      <c r="E142" t="str">
        <f>INDEX(Tabela_glavno[Odstranjevanje],MATCH(Tabela_kontrola_FAW[[#This Row],[Klasifikacija]],Tabela_glavno[Klasifikacija],0))</f>
        <v/>
      </c>
      <c r="F142" t="str">
        <f>IF(Tabela_kontrola_FAW[[#This Row],[Eko-03-03]]=0,"NE","DA")</f>
        <v>NE</v>
      </c>
      <c r="G142" s="1">
        <f>COUNTIF(Tabela_mesanica_190204[Klasifikacija],Tabela_kontrola_FAW[[#This Row],[Klasifikacija]])+COUNTIF(Tabela_mesanica_190208[Klasifikacija],Tabela_kontrola_FAW[[#This Row],[Klasifikacija]])+COUNTIF(Tabela_EKO_03_03_baterije[Klasifikacija],Tabela_kontrola_FAW[[#This Row],[Klasifikacija]])</f>
        <v>0</v>
      </c>
      <c r="H142" s="1">
        <f>COUNTIF(Tabela_staro_190204[Klasifikacija],Tabela_kontrola_FAW[[#This Row],[Klasifikacija]])+COUNTIF(Tabela_staro_140603[Klasifikacija],Tabela_kontrola_FAW[[#This Row],[Klasifikacija]])</f>
        <v>0</v>
      </c>
      <c r="I142" s="1" t="str">
        <f>IFERROR(INDEX(Tabela_FAW[Klasifikacija],MATCH(Tabela_kontrola_FAW[[#This Row],[Klasifikacija]],Tabela_FAW[Klasifikacija],0)),"NE")</f>
        <v>NE</v>
      </c>
    </row>
    <row r="143" spans="1:9" hidden="1" x14ac:dyDescent="0.25">
      <c r="A143" t="s">
        <v>1213</v>
      </c>
      <c r="B143" t="str">
        <f>INDEX(Tabela_seznam_klasifikacij[Naziv odpadka],MATCH(Tabela_kontrola_FAW[[#This Row],[Klasifikacija]],Tabela_seznam_klasifikacij[Klasifikacijska številka],0))</f>
        <v>Drugi kovinski oksidi, ki niso navedeni pod 06 03 15</v>
      </c>
      <c r="C143" t="str">
        <f>IFERROR(INDEX(Tabela_FAW[NAZIV2],MATCH(Tabela_kontrola_FAW[[#This Row],[Klasifikacija]],Tabela_FAW[Klasifikacija],0)),"NE")</f>
        <v>NE</v>
      </c>
      <c r="D143" t="str">
        <f>INDEX(Tabela_glavno[Dovoljen prevzem],MATCH(Tabela_kontrola_FAW[[#This Row],[Klasifikacija]],Tabela_glavno[Klasifikacija],0))</f>
        <v>DA - NI ODSTRANJEVANJA</v>
      </c>
      <c r="E143" t="str">
        <f>INDEX(Tabela_glavno[Odstranjevanje],MATCH(Tabela_kontrola_FAW[[#This Row],[Klasifikacija]],Tabela_glavno[Klasifikacija],0))</f>
        <v/>
      </c>
      <c r="F143" t="str">
        <f>IF(Tabela_kontrola_FAW[[#This Row],[Eko-03-03]]=0,"NE","DA")</f>
        <v>NE</v>
      </c>
      <c r="G143" s="1">
        <f>COUNTIF(Tabela_mesanica_190204[Klasifikacija],Tabela_kontrola_FAW[[#This Row],[Klasifikacija]])+COUNTIF(Tabela_mesanica_190208[Klasifikacija],Tabela_kontrola_FAW[[#This Row],[Klasifikacija]])+COUNTIF(Tabela_EKO_03_03_baterije[Klasifikacija],Tabela_kontrola_FAW[[#This Row],[Klasifikacija]])</f>
        <v>0</v>
      </c>
      <c r="H143" s="1">
        <f>COUNTIF(Tabela_staro_190204[Klasifikacija],Tabela_kontrola_FAW[[#This Row],[Klasifikacija]])+COUNTIF(Tabela_staro_140603[Klasifikacija],Tabela_kontrola_FAW[[#This Row],[Klasifikacija]])</f>
        <v>0</v>
      </c>
      <c r="I143" s="1" t="str">
        <f>IFERROR(INDEX(Tabela_FAW[Klasifikacija],MATCH(Tabela_kontrola_FAW[[#This Row],[Klasifikacija]],Tabela_FAW[Klasifikacija],0)),"NE")</f>
        <v>NE</v>
      </c>
    </row>
    <row r="144" spans="1:9" hidden="1" x14ac:dyDescent="0.25">
      <c r="A144" t="s">
        <v>356</v>
      </c>
      <c r="B144" t="str">
        <f>INDEX(Tabela_seznam_klasifikacij[Naziv odpadka],MATCH(Tabela_kontrola_FAW[[#This Row],[Klasifikacija]],Tabela_seznam_klasifikacij[Klasifikacijska številka],0))</f>
        <v>Drugi tovrstni odpadki</v>
      </c>
      <c r="C144" t="str">
        <f>IFERROR(INDEX(Tabela_FAW[NAZIV2],MATCH(Tabela_kontrola_FAW[[#This Row],[Klasifikacija]],Tabela_FAW[Klasifikacija],0)),"NE")</f>
        <v>NE</v>
      </c>
      <c r="D144" t="str">
        <f>INDEX(Tabela_glavno[Dovoljen prevzem],MATCH(Tabela_kontrola_FAW[[#This Row],[Klasifikacija]],Tabela_glavno[Klasifikacija],0))</f>
        <v>DA - NI ODSTRANJEVANJA</v>
      </c>
      <c r="E144" t="str">
        <f>INDEX(Tabela_glavno[Odstranjevanje],MATCH(Tabela_kontrola_FAW[[#This Row],[Klasifikacija]],Tabela_glavno[Klasifikacija],0))</f>
        <v/>
      </c>
      <c r="F144" t="str">
        <f>IF(Tabela_kontrola_FAW[[#This Row],[Eko-03-03]]=0,"NE","DA")</f>
        <v>NE</v>
      </c>
      <c r="G144" s="1">
        <f>COUNTIF(Tabela_mesanica_190204[Klasifikacija],Tabela_kontrola_FAW[[#This Row],[Klasifikacija]])+COUNTIF(Tabela_mesanica_190208[Klasifikacija],Tabela_kontrola_FAW[[#This Row],[Klasifikacija]])+COUNTIF(Tabela_EKO_03_03_baterije[Klasifikacija],Tabela_kontrola_FAW[[#This Row],[Klasifikacija]])</f>
        <v>0</v>
      </c>
      <c r="H144" s="1">
        <f>COUNTIF(Tabela_staro_190204[Klasifikacija],Tabela_kontrola_FAW[[#This Row],[Klasifikacija]])+COUNTIF(Tabela_staro_140603[Klasifikacija],Tabela_kontrola_FAW[[#This Row],[Klasifikacija]])</f>
        <v>0</v>
      </c>
      <c r="I144" s="1" t="str">
        <f>IFERROR(INDEX(Tabela_FAW[Klasifikacija],MATCH(Tabela_kontrola_FAW[[#This Row],[Klasifikacija]],Tabela_FAW[Klasifikacija],0)),"NE")</f>
        <v>NE</v>
      </c>
    </row>
    <row r="145" spans="1:9" hidden="1" x14ac:dyDescent="0.25">
      <c r="A145" t="s">
        <v>358</v>
      </c>
      <c r="B145" t="str">
        <f>INDEX(Tabela_seznam_klasifikacij[Naziv odpadka],MATCH(Tabela_kontrola_FAW[[#This Row],[Klasifikacija]],Tabela_seznam_klasifikacij[Klasifikacijska številka],0))</f>
        <v>Odpadki, ki vsebujejo arzen</v>
      </c>
      <c r="C145" t="str">
        <f>IFERROR(INDEX(Tabela_FAW[NAZIV2],MATCH(Tabela_kontrola_FAW[[#This Row],[Klasifikacija]],Tabela_FAW[Klasifikacija],0)),"NE")</f>
        <v>NE</v>
      </c>
      <c r="D145" t="str">
        <f>INDEX(Tabela_glavno[Dovoljen prevzem],MATCH(Tabela_kontrola_FAW[[#This Row],[Klasifikacija]],Tabela_glavno[Klasifikacija],0))</f>
        <v>DA - NI ODSTRANJEVANJA</v>
      </c>
      <c r="E145" t="str">
        <f>INDEX(Tabela_glavno[Odstranjevanje],MATCH(Tabela_kontrola_FAW[[#This Row],[Klasifikacija]],Tabela_glavno[Klasifikacija],0))</f>
        <v/>
      </c>
      <c r="F145" t="str">
        <f>IF(Tabela_kontrola_FAW[[#This Row],[Eko-03-03]]=0,"NE","DA")</f>
        <v>NE</v>
      </c>
      <c r="G145" s="1">
        <f>COUNTIF(Tabela_mesanica_190204[Klasifikacija],Tabela_kontrola_FAW[[#This Row],[Klasifikacija]])+COUNTIF(Tabela_mesanica_190208[Klasifikacija],Tabela_kontrola_FAW[[#This Row],[Klasifikacija]])+COUNTIF(Tabela_EKO_03_03_baterije[Klasifikacija],Tabela_kontrola_FAW[[#This Row],[Klasifikacija]])</f>
        <v>0</v>
      </c>
      <c r="H145" s="1">
        <f>COUNTIF(Tabela_staro_190204[Klasifikacija],Tabela_kontrola_FAW[[#This Row],[Klasifikacija]])+COUNTIF(Tabela_staro_140603[Klasifikacija],Tabela_kontrola_FAW[[#This Row],[Klasifikacija]])</f>
        <v>0</v>
      </c>
      <c r="I145" s="1" t="str">
        <f>IFERROR(INDEX(Tabela_FAW[Klasifikacija],MATCH(Tabela_kontrola_FAW[[#This Row],[Klasifikacija]],Tabela_FAW[Klasifikacija],0)),"NE")</f>
        <v>NE</v>
      </c>
    </row>
    <row r="146" spans="1:9" x14ac:dyDescent="0.25">
      <c r="A146" t="s">
        <v>359</v>
      </c>
      <c r="B146" t="str">
        <f>INDEX(Tabela_seznam_klasifikacij[Naziv odpadka],MATCH(Tabela_kontrola_FAW[[#This Row],[Klasifikacija]],Tabela_seznam_klasifikacij[Klasifikacijska številka],0))</f>
        <v>Odpadki, ki vsebujejo živo srebro</v>
      </c>
      <c r="C146" t="str">
        <f>IFERROR(INDEX(Tabela_FAW[NAZIV2],MATCH(Tabela_kontrola_FAW[[#This Row],[Klasifikacija]],Tabela_FAW[Klasifikacija],0)),"NE")</f>
        <v>NIMAMO ODSTRANJEVANJA</v>
      </c>
      <c r="D146" t="str">
        <f>INDEX(Tabela_glavno[Dovoljen prevzem],MATCH(Tabela_kontrola_FAW[[#This Row],[Klasifikacija]],Tabela_glavno[Klasifikacija],0))</f>
        <v>DA - NI ODSTRANJEVANJA</v>
      </c>
      <c r="E146" t="str">
        <f>INDEX(Tabela_glavno[Odstranjevanje],MATCH(Tabela_kontrola_FAW[[#This Row],[Klasifikacija]],Tabela_glavno[Klasifikacija],0))</f>
        <v/>
      </c>
      <c r="F146" t="str">
        <f>IF(Tabela_kontrola_FAW[[#This Row],[Eko-03-03]]=0,"NE","DA")</f>
        <v>NE</v>
      </c>
      <c r="G146" s="1">
        <f>COUNTIF(Tabela_mesanica_190204[Klasifikacija],Tabela_kontrola_FAW[[#This Row],[Klasifikacija]])+COUNTIF(Tabela_mesanica_190208[Klasifikacija],Tabela_kontrola_FAW[[#This Row],[Klasifikacija]])+COUNTIF(Tabela_EKO_03_03_baterije[Klasifikacija],Tabela_kontrola_FAW[[#This Row],[Klasifikacija]])</f>
        <v>0</v>
      </c>
      <c r="H146" s="1">
        <f>COUNTIF(Tabela_staro_190204[Klasifikacija],Tabela_kontrola_FAW[[#This Row],[Klasifikacija]])+COUNTIF(Tabela_staro_140603[Klasifikacija],Tabela_kontrola_FAW[[#This Row],[Klasifikacija]])</f>
        <v>0</v>
      </c>
      <c r="I146" s="1" t="str">
        <f>IFERROR(INDEX(Tabela_FAW[Klasifikacija],MATCH(Tabela_kontrola_FAW[[#This Row],[Klasifikacija]],Tabela_FAW[Klasifikacija],0)),"NE")</f>
        <v>06 04 04*</v>
      </c>
    </row>
    <row r="147" spans="1:9" x14ac:dyDescent="0.25">
      <c r="A147" t="s">
        <v>360</v>
      </c>
      <c r="B147" t="str">
        <f>INDEX(Tabela_seznam_klasifikacij[Naziv odpadka],MATCH(Tabela_kontrola_FAW[[#This Row],[Klasifikacija]],Tabela_seznam_klasifikacij[Klasifikacijska številka],0))</f>
        <v>Odpadki, ki vsebujejo druge težke kovine</v>
      </c>
      <c r="C147" t="str">
        <f>IFERROR(INDEX(Tabela_FAW[NAZIV2],MATCH(Tabela_kontrola_FAW[[#This Row],[Klasifikacija]],Tabela_FAW[Klasifikacija],0)),"NE")</f>
        <v>Ni mešanja/ EKOLOGIJA</v>
      </c>
      <c r="D147" t="str">
        <f>INDEX(Tabela_glavno[Dovoljen prevzem],MATCH(Tabela_kontrola_FAW[[#This Row],[Klasifikacija]],Tabela_glavno[Klasifikacija],0))</f>
        <v>DA - NI ODSTRANJEVANJA</v>
      </c>
      <c r="E147" t="str">
        <f>INDEX(Tabela_glavno[Odstranjevanje],MATCH(Tabela_kontrola_FAW[[#This Row],[Klasifikacija]],Tabela_glavno[Klasifikacija],0))</f>
        <v/>
      </c>
      <c r="F147" t="str">
        <f>IF(Tabela_kontrola_FAW[[#This Row],[Eko-03-03]]=0,"NE","DA")</f>
        <v>NE</v>
      </c>
      <c r="G147" s="1">
        <f>COUNTIF(Tabela_mesanica_190204[Klasifikacija],Tabela_kontrola_FAW[[#This Row],[Klasifikacija]])+COUNTIF(Tabela_mesanica_190208[Klasifikacija],Tabela_kontrola_FAW[[#This Row],[Klasifikacija]])+COUNTIF(Tabela_EKO_03_03_baterije[Klasifikacija],Tabela_kontrola_FAW[[#This Row],[Klasifikacija]])</f>
        <v>0</v>
      </c>
      <c r="H147" s="1">
        <f>COUNTIF(Tabela_staro_190204[Klasifikacija],Tabela_kontrola_FAW[[#This Row],[Klasifikacija]])+COUNTIF(Tabela_staro_140603[Klasifikacija],Tabela_kontrola_FAW[[#This Row],[Klasifikacija]])</f>
        <v>0</v>
      </c>
      <c r="I147" s="1" t="str">
        <f>IFERROR(INDEX(Tabela_FAW[Klasifikacija],MATCH(Tabela_kontrola_FAW[[#This Row],[Klasifikacija]],Tabela_FAW[Klasifikacija],0)),"NE")</f>
        <v>06 04 05*</v>
      </c>
    </row>
    <row r="148" spans="1:9" hidden="1" x14ac:dyDescent="0.25">
      <c r="A148" t="s">
        <v>361</v>
      </c>
      <c r="B148" t="str">
        <f>INDEX(Tabela_seznam_klasifikacij[Naziv odpadka],MATCH(Tabela_kontrola_FAW[[#This Row],[Klasifikacija]],Tabela_seznam_klasifikacij[Klasifikacijska številka],0))</f>
        <v>Drugi tovrstni odpadki</v>
      </c>
      <c r="C148" t="str">
        <f>IFERROR(INDEX(Tabela_FAW[NAZIV2],MATCH(Tabela_kontrola_FAW[[#This Row],[Klasifikacija]],Tabela_FAW[Klasifikacija],0)),"NE")</f>
        <v>NE</v>
      </c>
      <c r="D148" t="str">
        <f>INDEX(Tabela_glavno[Dovoljen prevzem],MATCH(Tabela_kontrola_FAW[[#This Row],[Klasifikacija]],Tabela_glavno[Klasifikacija],0))</f>
        <v>DA - NI ODSTRANJEVANJA</v>
      </c>
      <c r="E148" t="str">
        <f>INDEX(Tabela_glavno[Odstranjevanje],MATCH(Tabela_kontrola_FAW[[#This Row],[Klasifikacija]],Tabela_glavno[Klasifikacija],0))</f>
        <v/>
      </c>
      <c r="F148" t="str">
        <f>IF(Tabela_kontrola_FAW[[#This Row],[Eko-03-03]]=0,"NE","DA")</f>
        <v>NE</v>
      </c>
      <c r="G148" s="1">
        <f>COUNTIF(Tabela_mesanica_190204[Klasifikacija],Tabela_kontrola_FAW[[#This Row],[Klasifikacija]])+COUNTIF(Tabela_mesanica_190208[Klasifikacija],Tabela_kontrola_FAW[[#This Row],[Klasifikacija]])+COUNTIF(Tabela_EKO_03_03_baterije[Klasifikacija],Tabela_kontrola_FAW[[#This Row],[Klasifikacija]])</f>
        <v>0</v>
      </c>
      <c r="H148" s="1">
        <f>COUNTIF(Tabela_staro_190204[Klasifikacija],Tabela_kontrola_FAW[[#This Row],[Klasifikacija]])+COUNTIF(Tabela_staro_140603[Klasifikacija],Tabela_kontrola_FAW[[#This Row],[Klasifikacija]])</f>
        <v>0</v>
      </c>
      <c r="I148" s="1" t="str">
        <f>IFERROR(INDEX(Tabela_FAW[Klasifikacija],MATCH(Tabela_kontrola_FAW[[#This Row],[Klasifikacija]],Tabela_FAW[Klasifikacija],0)),"NE")</f>
        <v>NE</v>
      </c>
    </row>
    <row r="149" spans="1:9" hidden="1" x14ac:dyDescent="0.25">
      <c r="A149" t="s">
        <v>363</v>
      </c>
      <c r="B149" t="str">
        <f>INDEX(Tabela_seznam_klasifikacij[Naziv odpadka],MATCH(Tabela_kontrola_FAW[[#This Row],[Klasifikacija]],Tabela_seznam_klasifikacij[Klasifikacijska številka],0))</f>
        <v>Mulji, ki vsebujejo nevarne snovi, iz čiščenja odpadne vode na kraju nastanka</v>
      </c>
      <c r="C149" t="str">
        <f>IFERROR(INDEX(Tabela_FAW[NAZIV2],MATCH(Tabela_kontrola_FAW[[#This Row],[Klasifikacija]],Tabela_FAW[Klasifikacija],0)),"NE")</f>
        <v>NE</v>
      </c>
      <c r="D149" t="str">
        <f>INDEX(Tabela_glavno[Dovoljen prevzem],MATCH(Tabela_kontrola_FAW[[#This Row],[Klasifikacija]],Tabela_glavno[Klasifikacija],0))</f>
        <v>DA - NI ODSTRANJEVANJA</v>
      </c>
      <c r="E149" t="str">
        <f>INDEX(Tabela_glavno[Odstranjevanje],MATCH(Tabela_kontrola_FAW[[#This Row],[Klasifikacija]],Tabela_glavno[Klasifikacija],0))</f>
        <v/>
      </c>
      <c r="F149" t="str">
        <f>IF(Tabela_kontrola_FAW[[#This Row],[Eko-03-03]]=0,"NE","DA")</f>
        <v>NE</v>
      </c>
      <c r="G149" s="1">
        <f>COUNTIF(Tabela_mesanica_190204[Klasifikacija],Tabela_kontrola_FAW[[#This Row],[Klasifikacija]])+COUNTIF(Tabela_mesanica_190208[Klasifikacija],Tabela_kontrola_FAW[[#This Row],[Klasifikacija]])+COUNTIF(Tabela_EKO_03_03_baterije[Klasifikacija],Tabela_kontrola_FAW[[#This Row],[Klasifikacija]])</f>
        <v>0</v>
      </c>
      <c r="H149" s="1">
        <f>COUNTIF(Tabela_staro_190204[Klasifikacija],Tabela_kontrola_FAW[[#This Row],[Klasifikacija]])+COUNTIF(Tabela_staro_140603[Klasifikacija],Tabela_kontrola_FAW[[#This Row],[Klasifikacija]])</f>
        <v>0</v>
      </c>
      <c r="I149" s="1" t="str">
        <f>IFERROR(INDEX(Tabela_FAW[Klasifikacija],MATCH(Tabela_kontrola_FAW[[#This Row],[Klasifikacija]],Tabela_FAW[Klasifikacija],0)),"NE")</f>
        <v>NE</v>
      </c>
    </row>
    <row r="150" spans="1:9" x14ac:dyDescent="0.25">
      <c r="A150" t="s">
        <v>364</v>
      </c>
      <c r="B150" t="str">
        <f>INDEX(Tabela_seznam_klasifikacij[Naziv odpadka],MATCH(Tabela_kontrola_FAW[[#This Row],[Klasifikacija]],Tabela_seznam_klasifikacij[Klasifikacijska številka],0))</f>
        <v>Mulji iz čiščenja odpadne vode na kraju nastanka, ki niso navedeni pod 06 05 02</v>
      </c>
      <c r="C150">
        <f>IFERROR(INDEX(Tabela_FAW[NAZIV2],MATCH(Tabela_kontrola_FAW[[#This Row],[Klasifikacija]],Tabela_FAW[Klasifikacija],0)),"NE")</f>
        <v>0</v>
      </c>
      <c r="D150" t="str">
        <f>INDEX(Tabela_glavno[Dovoljen prevzem],MATCH(Tabela_kontrola_FAW[[#This Row],[Klasifikacija]],Tabela_glavno[Klasifikacija],0))</f>
        <v>DA - NI ODSTRANJEVANJA</v>
      </c>
      <c r="E150" t="str">
        <f>INDEX(Tabela_glavno[Odstranjevanje],MATCH(Tabela_kontrola_FAW[[#This Row],[Klasifikacija]],Tabela_glavno[Klasifikacija],0))</f>
        <v/>
      </c>
      <c r="F150" t="str">
        <f>IF(Tabela_kontrola_FAW[[#This Row],[Eko-03-03]]=0,"NE","DA")</f>
        <v>NE</v>
      </c>
      <c r="G150" s="1">
        <f>COUNTIF(Tabela_mesanica_190204[Klasifikacija],Tabela_kontrola_FAW[[#This Row],[Klasifikacija]])+COUNTIF(Tabela_mesanica_190208[Klasifikacija],Tabela_kontrola_FAW[[#This Row],[Klasifikacija]])+COUNTIF(Tabela_EKO_03_03_baterije[Klasifikacija],Tabela_kontrola_FAW[[#This Row],[Klasifikacija]])</f>
        <v>0</v>
      </c>
      <c r="H150" s="1">
        <f>COUNTIF(Tabela_staro_190204[Klasifikacija],Tabela_kontrola_FAW[[#This Row],[Klasifikacija]])+COUNTIF(Tabela_staro_140603[Klasifikacija],Tabela_kontrola_FAW[[#This Row],[Klasifikacija]])</f>
        <v>0</v>
      </c>
      <c r="I150" s="1" t="str">
        <f>IFERROR(INDEX(Tabela_FAW[Klasifikacija],MATCH(Tabela_kontrola_FAW[[#This Row],[Klasifikacija]],Tabela_FAW[Klasifikacija],0)),"NE")</f>
        <v>06 05 03</v>
      </c>
    </row>
    <row r="151" spans="1:9" hidden="1" x14ac:dyDescent="0.25">
      <c r="A151" t="s">
        <v>366</v>
      </c>
      <c r="B151" t="str">
        <f>INDEX(Tabela_seznam_klasifikacij[Naziv odpadka],MATCH(Tabela_kontrola_FAW[[#This Row],[Klasifikacija]],Tabela_seznam_klasifikacij[Klasifikacijska številka],0))</f>
        <v>Odpadki, ki vsebujejo nevarne sulfide</v>
      </c>
      <c r="C151" t="str">
        <f>IFERROR(INDEX(Tabela_FAW[NAZIV2],MATCH(Tabela_kontrola_FAW[[#This Row],[Klasifikacija]],Tabela_FAW[Klasifikacija],0)),"NE")</f>
        <v>NE</v>
      </c>
      <c r="D151" t="str">
        <f>INDEX(Tabela_glavno[Dovoljen prevzem],MATCH(Tabela_kontrola_FAW[[#This Row],[Klasifikacija]],Tabela_glavno[Klasifikacija],0))</f>
        <v>DA - NI ODSTRANJEVANJA</v>
      </c>
      <c r="E151" t="str">
        <f>INDEX(Tabela_glavno[Odstranjevanje],MATCH(Tabela_kontrola_FAW[[#This Row],[Klasifikacija]],Tabela_glavno[Klasifikacija],0))</f>
        <v/>
      </c>
      <c r="F151" t="str">
        <f>IF(Tabela_kontrola_FAW[[#This Row],[Eko-03-03]]=0,"NE","DA")</f>
        <v>NE</v>
      </c>
      <c r="G151" s="1">
        <f>COUNTIF(Tabela_mesanica_190204[Klasifikacija],Tabela_kontrola_FAW[[#This Row],[Klasifikacija]])+COUNTIF(Tabela_mesanica_190208[Klasifikacija],Tabela_kontrola_FAW[[#This Row],[Klasifikacija]])+COUNTIF(Tabela_EKO_03_03_baterije[Klasifikacija],Tabela_kontrola_FAW[[#This Row],[Klasifikacija]])</f>
        <v>0</v>
      </c>
      <c r="H151" s="1">
        <f>COUNTIF(Tabela_staro_190204[Klasifikacija],Tabela_kontrola_FAW[[#This Row],[Klasifikacija]])+COUNTIF(Tabela_staro_140603[Klasifikacija],Tabela_kontrola_FAW[[#This Row],[Klasifikacija]])</f>
        <v>0</v>
      </c>
      <c r="I151" s="1" t="str">
        <f>IFERROR(INDEX(Tabela_FAW[Klasifikacija],MATCH(Tabela_kontrola_FAW[[#This Row],[Klasifikacija]],Tabela_FAW[Klasifikacija],0)),"NE")</f>
        <v>NE</v>
      </c>
    </row>
    <row r="152" spans="1:9" hidden="1" x14ac:dyDescent="0.25">
      <c r="A152" t="s">
        <v>365</v>
      </c>
      <c r="B152" t="str">
        <f>INDEX(Tabela_seznam_klasifikacij[Naziv odpadka],MATCH(Tabela_kontrola_FAW[[#This Row],[Klasifikacija]],Tabela_seznam_klasifikacij[Klasifikacijska številka],0))</f>
        <v>Odpadki, ki vsebujejo druge sulfide, ki niso navedeni pod 06 06 02</v>
      </c>
      <c r="C152" t="str">
        <f>IFERROR(INDEX(Tabela_FAW[NAZIV2],MATCH(Tabela_kontrola_FAW[[#This Row],[Klasifikacija]],Tabela_FAW[Klasifikacija],0)),"NE")</f>
        <v>NE</v>
      </c>
      <c r="D152" t="str">
        <f>INDEX(Tabela_glavno[Dovoljen prevzem],MATCH(Tabela_kontrola_FAW[[#This Row],[Klasifikacija]],Tabela_glavno[Klasifikacija],0))</f>
        <v>DA - NI ODSTRANJEVANJA</v>
      </c>
      <c r="E152" t="str">
        <f>INDEX(Tabela_glavno[Odstranjevanje],MATCH(Tabela_kontrola_FAW[[#This Row],[Klasifikacija]],Tabela_glavno[Klasifikacija],0))</f>
        <v/>
      </c>
      <c r="F152" t="str">
        <f>IF(Tabela_kontrola_FAW[[#This Row],[Eko-03-03]]=0,"NE","DA")</f>
        <v>NE</v>
      </c>
      <c r="G152" s="1">
        <f>COUNTIF(Tabela_mesanica_190204[Klasifikacija],Tabela_kontrola_FAW[[#This Row],[Klasifikacija]])+COUNTIF(Tabela_mesanica_190208[Klasifikacija],Tabela_kontrola_FAW[[#This Row],[Klasifikacija]])+COUNTIF(Tabela_EKO_03_03_baterije[Klasifikacija],Tabela_kontrola_FAW[[#This Row],[Klasifikacija]])</f>
        <v>0</v>
      </c>
      <c r="H152" s="1">
        <f>COUNTIF(Tabela_staro_190204[Klasifikacija],Tabela_kontrola_FAW[[#This Row],[Klasifikacija]])+COUNTIF(Tabela_staro_140603[Klasifikacija],Tabela_kontrola_FAW[[#This Row],[Klasifikacija]])</f>
        <v>0</v>
      </c>
      <c r="I152" s="1" t="str">
        <f>IFERROR(INDEX(Tabela_FAW[Klasifikacija],MATCH(Tabela_kontrola_FAW[[#This Row],[Klasifikacija]],Tabela_FAW[Klasifikacija],0)),"NE")</f>
        <v>NE</v>
      </c>
    </row>
    <row r="153" spans="1:9" hidden="1" x14ac:dyDescent="0.25">
      <c r="A153" t="s">
        <v>367</v>
      </c>
      <c r="B153" t="str">
        <f>INDEX(Tabela_seznam_klasifikacij[Naziv odpadka],MATCH(Tabela_kontrola_FAW[[#This Row],[Klasifikacija]],Tabela_seznam_klasifikacij[Klasifikacijska številka],0))</f>
        <v>Drugi tovrstni odpadki</v>
      </c>
      <c r="C153" t="str">
        <f>IFERROR(INDEX(Tabela_FAW[NAZIV2],MATCH(Tabela_kontrola_FAW[[#This Row],[Klasifikacija]],Tabela_FAW[Klasifikacija],0)),"NE")</f>
        <v>NE</v>
      </c>
      <c r="D153" t="str">
        <f>INDEX(Tabela_glavno[Dovoljen prevzem],MATCH(Tabela_kontrola_FAW[[#This Row],[Klasifikacija]],Tabela_glavno[Klasifikacija],0))</f>
        <v>DA - NI ODSTRANJEVANJA</v>
      </c>
      <c r="E153" t="str">
        <f>INDEX(Tabela_glavno[Odstranjevanje],MATCH(Tabela_kontrola_FAW[[#This Row],[Klasifikacija]],Tabela_glavno[Klasifikacija],0))</f>
        <v/>
      </c>
      <c r="F153" t="str">
        <f>IF(Tabela_kontrola_FAW[[#This Row],[Eko-03-03]]=0,"NE","DA")</f>
        <v>NE</v>
      </c>
      <c r="G153" s="1">
        <f>COUNTIF(Tabela_mesanica_190204[Klasifikacija],Tabela_kontrola_FAW[[#This Row],[Klasifikacija]])+COUNTIF(Tabela_mesanica_190208[Klasifikacija],Tabela_kontrola_FAW[[#This Row],[Klasifikacija]])+COUNTIF(Tabela_EKO_03_03_baterije[Klasifikacija],Tabela_kontrola_FAW[[#This Row],[Klasifikacija]])</f>
        <v>0</v>
      </c>
      <c r="H153" s="1">
        <f>COUNTIF(Tabela_staro_190204[Klasifikacija],Tabela_kontrola_FAW[[#This Row],[Klasifikacija]])+COUNTIF(Tabela_staro_140603[Klasifikacija],Tabela_kontrola_FAW[[#This Row],[Klasifikacija]])</f>
        <v>0</v>
      </c>
      <c r="I153" s="1" t="str">
        <f>IFERROR(INDEX(Tabela_FAW[Klasifikacija],MATCH(Tabela_kontrola_FAW[[#This Row],[Klasifikacija]],Tabela_FAW[Klasifikacija],0)),"NE")</f>
        <v>NE</v>
      </c>
    </row>
    <row r="154" spans="1:9" hidden="1" x14ac:dyDescent="0.25">
      <c r="A154" t="s">
        <v>370</v>
      </c>
      <c r="B154" t="str">
        <f>INDEX(Tabela_seznam_klasifikacij[Naziv odpadka],MATCH(Tabela_kontrola_FAW[[#This Row],[Klasifikacija]],Tabela_seznam_klasifikacij[Klasifikacijska številka],0))</f>
        <v>Elektrolizni odpadki, ki vsebujejo azbest</v>
      </c>
      <c r="C154" t="str">
        <f>IFERROR(INDEX(Tabela_FAW[NAZIV2],MATCH(Tabela_kontrola_FAW[[#This Row],[Klasifikacija]],Tabela_FAW[Klasifikacija],0)),"NE")</f>
        <v>NE</v>
      </c>
      <c r="D154" t="str">
        <f>INDEX(Tabela_glavno[Dovoljen prevzem],MATCH(Tabela_kontrola_FAW[[#This Row],[Klasifikacija]],Tabela_glavno[Klasifikacija],0))</f>
        <v>DA - NI ODSTRANJEVANJA</v>
      </c>
      <c r="E154" t="str">
        <f>INDEX(Tabela_glavno[Odstranjevanje],MATCH(Tabela_kontrola_FAW[[#This Row],[Klasifikacija]],Tabela_glavno[Klasifikacija],0))</f>
        <v/>
      </c>
      <c r="F154" t="str">
        <f>IF(Tabela_kontrola_FAW[[#This Row],[Eko-03-03]]=0,"NE","DA")</f>
        <v>NE</v>
      </c>
      <c r="G154" s="1">
        <f>COUNTIF(Tabela_mesanica_190204[Klasifikacija],Tabela_kontrola_FAW[[#This Row],[Klasifikacija]])+COUNTIF(Tabela_mesanica_190208[Klasifikacija],Tabela_kontrola_FAW[[#This Row],[Klasifikacija]])+COUNTIF(Tabela_EKO_03_03_baterije[Klasifikacija],Tabela_kontrola_FAW[[#This Row],[Klasifikacija]])</f>
        <v>0</v>
      </c>
      <c r="H154" s="1">
        <f>COUNTIF(Tabela_staro_190204[Klasifikacija],Tabela_kontrola_FAW[[#This Row],[Klasifikacija]])+COUNTIF(Tabela_staro_140603[Klasifikacija],Tabela_kontrola_FAW[[#This Row],[Klasifikacija]])</f>
        <v>0</v>
      </c>
      <c r="I154" s="1" t="str">
        <f>IFERROR(INDEX(Tabela_FAW[Klasifikacija],MATCH(Tabela_kontrola_FAW[[#This Row],[Klasifikacija]],Tabela_FAW[Klasifikacija],0)),"NE")</f>
        <v>NE</v>
      </c>
    </row>
    <row r="155" spans="1:9" hidden="1" x14ac:dyDescent="0.25">
      <c r="A155" t="s">
        <v>371</v>
      </c>
      <c r="B155" t="str">
        <f>INDEX(Tabela_seznam_klasifikacij[Naziv odpadka],MATCH(Tabela_kontrola_FAW[[#This Row],[Klasifikacija]],Tabela_seznam_klasifikacij[Klasifikacijska številka],0))</f>
        <v>Aktivno oglje iz pridobivanja klora</v>
      </c>
      <c r="C155" t="str">
        <f>IFERROR(INDEX(Tabela_FAW[NAZIV2],MATCH(Tabela_kontrola_FAW[[#This Row],[Klasifikacija]],Tabela_FAW[Klasifikacija],0)),"NE")</f>
        <v>NE</v>
      </c>
      <c r="D155" t="str">
        <f>INDEX(Tabela_glavno[Dovoljen prevzem],MATCH(Tabela_kontrola_FAW[[#This Row],[Klasifikacija]],Tabela_glavno[Klasifikacija],0))</f>
        <v>DA - NI ODSTRANJEVANJA</v>
      </c>
      <c r="E155" t="str">
        <f>INDEX(Tabela_glavno[Odstranjevanje],MATCH(Tabela_kontrola_FAW[[#This Row],[Klasifikacija]],Tabela_glavno[Klasifikacija],0))</f>
        <v/>
      </c>
      <c r="F155" t="str">
        <f>IF(Tabela_kontrola_FAW[[#This Row],[Eko-03-03]]=0,"NE","DA")</f>
        <v>NE</v>
      </c>
      <c r="G155" s="1">
        <f>COUNTIF(Tabela_mesanica_190204[Klasifikacija],Tabela_kontrola_FAW[[#This Row],[Klasifikacija]])+COUNTIF(Tabela_mesanica_190208[Klasifikacija],Tabela_kontrola_FAW[[#This Row],[Klasifikacija]])+COUNTIF(Tabela_EKO_03_03_baterije[Klasifikacija],Tabela_kontrola_FAW[[#This Row],[Klasifikacija]])</f>
        <v>0</v>
      </c>
      <c r="H155" s="1">
        <f>COUNTIF(Tabela_staro_190204[Klasifikacija],Tabela_kontrola_FAW[[#This Row],[Klasifikacija]])+COUNTIF(Tabela_staro_140603[Klasifikacija],Tabela_kontrola_FAW[[#This Row],[Klasifikacija]])</f>
        <v>0</v>
      </c>
      <c r="I155" s="1" t="str">
        <f>IFERROR(INDEX(Tabela_FAW[Klasifikacija],MATCH(Tabela_kontrola_FAW[[#This Row],[Klasifikacija]],Tabela_FAW[Klasifikacija],0)),"NE")</f>
        <v>NE</v>
      </c>
    </row>
    <row r="156" spans="1:9" hidden="1" x14ac:dyDescent="0.25">
      <c r="A156" t="s">
        <v>372</v>
      </c>
      <c r="B156" t="str">
        <f>INDEX(Tabela_seznam_klasifikacij[Naziv odpadka],MATCH(Tabela_kontrola_FAW[[#This Row],[Klasifikacija]],Tabela_seznam_klasifikacij[Klasifikacijska številka],0))</f>
        <v>Mulj barijevega sulfata, ki vsebuje živo srebro</v>
      </c>
      <c r="C156" t="str">
        <f>IFERROR(INDEX(Tabela_FAW[NAZIV2],MATCH(Tabela_kontrola_FAW[[#This Row],[Klasifikacija]],Tabela_FAW[Klasifikacija],0)),"NE")</f>
        <v>NE</v>
      </c>
      <c r="D156" t="str">
        <f>INDEX(Tabela_glavno[Dovoljen prevzem],MATCH(Tabela_kontrola_FAW[[#This Row],[Klasifikacija]],Tabela_glavno[Klasifikacija],0))</f>
        <v>DA - NI ODSTRANJEVANJA</v>
      </c>
      <c r="E156" t="str">
        <f>INDEX(Tabela_glavno[Odstranjevanje],MATCH(Tabela_kontrola_FAW[[#This Row],[Klasifikacija]],Tabela_glavno[Klasifikacija],0))</f>
        <v/>
      </c>
      <c r="F156" t="str">
        <f>IF(Tabela_kontrola_FAW[[#This Row],[Eko-03-03]]=0,"NE","DA")</f>
        <v>NE</v>
      </c>
      <c r="G156" s="1">
        <f>COUNTIF(Tabela_mesanica_190204[Klasifikacija],Tabela_kontrola_FAW[[#This Row],[Klasifikacija]])+COUNTIF(Tabela_mesanica_190208[Klasifikacija],Tabela_kontrola_FAW[[#This Row],[Klasifikacija]])+COUNTIF(Tabela_EKO_03_03_baterije[Klasifikacija],Tabela_kontrola_FAW[[#This Row],[Klasifikacija]])</f>
        <v>0</v>
      </c>
      <c r="H156" s="1">
        <f>COUNTIF(Tabela_staro_190204[Klasifikacija],Tabela_kontrola_FAW[[#This Row],[Klasifikacija]])+COUNTIF(Tabela_staro_140603[Klasifikacija],Tabela_kontrola_FAW[[#This Row],[Klasifikacija]])</f>
        <v>0</v>
      </c>
      <c r="I156" s="1" t="str">
        <f>IFERROR(INDEX(Tabela_FAW[Klasifikacija],MATCH(Tabela_kontrola_FAW[[#This Row],[Klasifikacija]],Tabela_FAW[Klasifikacija],0)),"NE")</f>
        <v>NE</v>
      </c>
    </row>
    <row r="157" spans="1:9" hidden="1" x14ac:dyDescent="0.25">
      <c r="A157" t="s">
        <v>373</v>
      </c>
      <c r="B157" t="str">
        <f>INDEX(Tabela_seznam_klasifikacij[Naziv odpadka],MATCH(Tabela_kontrola_FAW[[#This Row],[Klasifikacija]],Tabela_seznam_klasifikacij[Klasifikacijska številka],0))</f>
        <v>Raztopine in kisline, npr. kontaktna kislina</v>
      </c>
      <c r="C157" t="str">
        <f>IFERROR(INDEX(Tabela_FAW[NAZIV2],MATCH(Tabela_kontrola_FAW[[#This Row],[Klasifikacija]],Tabela_FAW[Klasifikacija],0)),"NE")</f>
        <v>NE</v>
      </c>
      <c r="D157" t="str">
        <f>INDEX(Tabela_glavno[Dovoljen prevzem],MATCH(Tabela_kontrola_FAW[[#This Row],[Klasifikacija]],Tabela_glavno[Klasifikacija],0))</f>
        <v>DA - NI ODSTRANJEVANJA</v>
      </c>
      <c r="E157" t="str">
        <f>INDEX(Tabela_glavno[Odstranjevanje],MATCH(Tabela_kontrola_FAW[[#This Row],[Klasifikacija]],Tabela_glavno[Klasifikacija],0))</f>
        <v/>
      </c>
      <c r="F157" t="str">
        <f>IF(Tabela_kontrola_FAW[[#This Row],[Eko-03-03]]=0,"NE","DA")</f>
        <v>NE</v>
      </c>
      <c r="G157" s="1">
        <f>COUNTIF(Tabela_mesanica_190204[Klasifikacija],Tabela_kontrola_FAW[[#This Row],[Klasifikacija]])+COUNTIF(Tabela_mesanica_190208[Klasifikacija],Tabela_kontrola_FAW[[#This Row],[Klasifikacija]])+COUNTIF(Tabela_EKO_03_03_baterije[Klasifikacija],Tabela_kontrola_FAW[[#This Row],[Klasifikacija]])</f>
        <v>0</v>
      </c>
      <c r="H157" s="1">
        <f>COUNTIF(Tabela_staro_190204[Klasifikacija],Tabela_kontrola_FAW[[#This Row],[Klasifikacija]])+COUNTIF(Tabela_staro_140603[Klasifikacija],Tabela_kontrola_FAW[[#This Row],[Klasifikacija]])</f>
        <v>0</v>
      </c>
      <c r="I157" s="1" t="str">
        <f>IFERROR(INDEX(Tabela_FAW[Klasifikacija],MATCH(Tabela_kontrola_FAW[[#This Row],[Klasifikacija]],Tabela_FAW[Klasifikacija],0)),"NE")</f>
        <v>NE</v>
      </c>
    </row>
    <row r="158" spans="1:9" hidden="1" x14ac:dyDescent="0.25">
      <c r="A158" t="s">
        <v>374</v>
      </c>
      <c r="B158" t="str">
        <f>INDEX(Tabela_seznam_klasifikacij[Naziv odpadka],MATCH(Tabela_kontrola_FAW[[#This Row],[Klasifikacija]],Tabela_seznam_klasifikacij[Klasifikacijska številka],0))</f>
        <v>Drugi tovrstni odpadki</v>
      </c>
      <c r="C158" t="str">
        <f>IFERROR(INDEX(Tabela_FAW[NAZIV2],MATCH(Tabela_kontrola_FAW[[#This Row],[Klasifikacija]],Tabela_FAW[Klasifikacija],0)),"NE")</f>
        <v>NE</v>
      </c>
      <c r="D158" t="str">
        <f>INDEX(Tabela_glavno[Dovoljen prevzem],MATCH(Tabela_kontrola_FAW[[#This Row],[Klasifikacija]],Tabela_glavno[Klasifikacija],0))</f>
        <v>DA - NI ODSTRANJEVANJA</v>
      </c>
      <c r="E158" t="str">
        <f>INDEX(Tabela_glavno[Odstranjevanje],MATCH(Tabela_kontrola_FAW[[#This Row],[Klasifikacija]],Tabela_glavno[Klasifikacija],0))</f>
        <v/>
      </c>
      <c r="F158" t="str">
        <f>IF(Tabela_kontrola_FAW[[#This Row],[Eko-03-03]]=0,"NE","DA")</f>
        <v>NE</v>
      </c>
      <c r="G158" s="1">
        <f>COUNTIF(Tabela_mesanica_190204[Klasifikacija],Tabela_kontrola_FAW[[#This Row],[Klasifikacija]])+COUNTIF(Tabela_mesanica_190208[Klasifikacija],Tabela_kontrola_FAW[[#This Row],[Klasifikacija]])+COUNTIF(Tabela_EKO_03_03_baterije[Klasifikacija],Tabela_kontrola_FAW[[#This Row],[Klasifikacija]])</f>
        <v>0</v>
      </c>
      <c r="H158" s="1">
        <f>COUNTIF(Tabela_staro_190204[Klasifikacija],Tabela_kontrola_FAW[[#This Row],[Klasifikacija]])+COUNTIF(Tabela_staro_140603[Klasifikacija],Tabela_kontrola_FAW[[#This Row],[Klasifikacija]])</f>
        <v>0</v>
      </c>
      <c r="I158" s="1" t="str">
        <f>IFERROR(INDEX(Tabela_FAW[Klasifikacija],MATCH(Tabela_kontrola_FAW[[#This Row],[Klasifikacija]],Tabela_FAW[Klasifikacija],0)),"NE")</f>
        <v>NE</v>
      </c>
    </row>
    <row r="159" spans="1:9" hidden="1" x14ac:dyDescent="0.25">
      <c r="A159" t="s">
        <v>375</v>
      </c>
      <c r="B159" t="str">
        <f>INDEX(Tabela_seznam_klasifikacij[Naziv odpadka],MATCH(Tabela_kontrola_FAW[[#This Row],[Klasifikacija]],Tabela_seznam_klasifikacij[Klasifikacijska številka],0))</f>
        <v>Odpadki, ki vsebujejo nevarne silikone</v>
      </c>
      <c r="C159" t="str">
        <f>IFERROR(INDEX(Tabela_FAW[NAZIV2],MATCH(Tabela_kontrola_FAW[[#This Row],[Klasifikacija]],Tabela_FAW[Klasifikacija],0)),"NE")</f>
        <v>NE</v>
      </c>
      <c r="D159" t="str">
        <f>INDEX(Tabela_glavno[Dovoljen prevzem],MATCH(Tabela_kontrola_FAW[[#This Row],[Klasifikacija]],Tabela_glavno[Klasifikacija],0))</f>
        <v>DA - NI ODSTRANJEVANJA</v>
      </c>
      <c r="E159" t="str">
        <f>INDEX(Tabela_glavno[Odstranjevanje],MATCH(Tabela_kontrola_FAW[[#This Row],[Klasifikacija]],Tabela_glavno[Klasifikacija],0))</f>
        <v/>
      </c>
      <c r="F159" t="str">
        <f>IF(Tabela_kontrola_FAW[[#This Row],[Eko-03-03]]=0,"NE","DA")</f>
        <v>NE</v>
      </c>
      <c r="G159" s="1">
        <f>COUNTIF(Tabela_mesanica_190204[Klasifikacija],Tabela_kontrola_FAW[[#This Row],[Klasifikacija]])+COUNTIF(Tabela_mesanica_190208[Klasifikacija],Tabela_kontrola_FAW[[#This Row],[Klasifikacija]])+COUNTIF(Tabela_EKO_03_03_baterije[Klasifikacija],Tabela_kontrola_FAW[[#This Row],[Klasifikacija]])</f>
        <v>0</v>
      </c>
      <c r="H159" s="1">
        <f>COUNTIF(Tabela_staro_190204[Klasifikacija],Tabela_kontrola_FAW[[#This Row],[Klasifikacija]])+COUNTIF(Tabela_staro_140603[Klasifikacija],Tabela_kontrola_FAW[[#This Row],[Klasifikacija]])</f>
        <v>0</v>
      </c>
      <c r="I159" s="1" t="str">
        <f>IFERROR(INDEX(Tabela_FAW[Klasifikacija],MATCH(Tabela_kontrola_FAW[[#This Row],[Klasifikacija]],Tabela_FAW[Klasifikacija],0)),"NE")</f>
        <v>NE</v>
      </c>
    </row>
    <row r="160" spans="1:9" hidden="1" x14ac:dyDescent="0.25">
      <c r="A160" t="s">
        <v>376</v>
      </c>
      <c r="B160" t="str">
        <f>INDEX(Tabela_seznam_klasifikacij[Naziv odpadka],MATCH(Tabela_kontrola_FAW[[#This Row],[Klasifikacija]],Tabela_seznam_klasifikacij[Klasifikacijska številka],0))</f>
        <v>Drugi tovrstni odpadki</v>
      </c>
      <c r="C160" t="str">
        <f>IFERROR(INDEX(Tabela_FAW[NAZIV2],MATCH(Tabela_kontrola_FAW[[#This Row],[Klasifikacija]],Tabela_FAW[Klasifikacija],0)),"NE")</f>
        <v>NE</v>
      </c>
      <c r="D160" t="str">
        <f>INDEX(Tabela_glavno[Dovoljen prevzem],MATCH(Tabela_kontrola_FAW[[#This Row],[Klasifikacija]],Tabela_glavno[Klasifikacija],0))</f>
        <v>DA - NI ODSTRANJEVANJA</v>
      </c>
      <c r="E160" t="str">
        <f>INDEX(Tabela_glavno[Odstranjevanje],MATCH(Tabela_kontrola_FAW[[#This Row],[Klasifikacija]],Tabela_glavno[Klasifikacija],0))</f>
        <v/>
      </c>
      <c r="F160" t="str">
        <f>IF(Tabela_kontrola_FAW[[#This Row],[Eko-03-03]]=0,"NE","DA")</f>
        <v>NE</v>
      </c>
      <c r="G160" s="1">
        <f>COUNTIF(Tabela_mesanica_190204[Klasifikacija],Tabela_kontrola_FAW[[#This Row],[Klasifikacija]])+COUNTIF(Tabela_mesanica_190208[Klasifikacija],Tabela_kontrola_FAW[[#This Row],[Klasifikacija]])+COUNTIF(Tabela_EKO_03_03_baterije[Klasifikacija],Tabela_kontrola_FAW[[#This Row],[Klasifikacija]])</f>
        <v>0</v>
      </c>
      <c r="H160" s="1">
        <f>COUNTIF(Tabela_staro_190204[Klasifikacija],Tabela_kontrola_FAW[[#This Row],[Klasifikacija]])+COUNTIF(Tabela_staro_140603[Klasifikacija],Tabela_kontrola_FAW[[#This Row],[Klasifikacija]])</f>
        <v>0</v>
      </c>
      <c r="I160" s="1" t="str">
        <f>IFERROR(INDEX(Tabela_FAW[Klasifikacija],MATCH(Tabela_kontrola_FAW[[#This Row],[Klasifikacija]],Tabela_FAW[Klasifikacija],0)),"NE")</f>
        <v>NE</v>
      </c>
    </row>
    <row r="161" spans="1:9" hidden="1" x14ac:dyDescent="0.25">
      <c r="A161" t="s">
        <v>378</v>
      </c>
      <c r="B161" t="str">
        <f>INDEX(Tabela_seznam_klasifikacij[Naziv odpadka],MATCH(Tabela_kontrola_FAW[[#This Row],[Klasifikacija]],Tabela_seznam_klasifikacij[Klasifikacijska številka],0))</f>
        <v>Fosforna žlindra</v>
      </c>
      <c r="C161" t="str">
        <f>IFERROR(INDEX(Tabela_FAW[NAZIV2],MATCH(Tabela_kontrola_FAW[[#This Row],[Klasifikacija]],Tabela_FAW[Klasifikacija],0)),"NE")</f>
        <v>NE</v>
      </c>
      <c r="D161" t="str">
        <f>INDEX(Tabela_glavno[Dovoljen prevzem],MATCH(Tabela_kontrola_FAW[[#This Row],[Klasifikacija]],Tabela_glavno[Klasifikacija],0))</f>
        <v>DA - NI ODSTRANJEVANJA</v>
      </c>
      <c r="E161" t="str">
        <f>INDEX(Tabela_glavno[Odstranjevanje],MATCH(Tabela_kontrola_FAW[[#This Row],[Klasifikacija]],Tabela_glavno[Klasifikacija],0))</f>
        <v/>
      </c>
      <c r="F161" t="str">
        <f>IF(Tabela_kontrola_FAW[[#This Row],[Eko-03-03]]=0,"NE","DA")</f>
        <v>NE</v>
      </c>
      <c r="G161" s="1">
        <f>COUNTIF(Tabela_mesanica_190204[Klasifikacija],Tabela_kontrola_FAW[[#This Row],[Klasifikacija]])+COUNTIF(Tabela_mesanica_190208[Klasifikacija],Tabela_kontrola_FAW[[#This Row],[Klasifikacija]])+COUNTIF(Tabela_EKO_03_03_baterije[Klasifikacija],Tabela_kontrola_FAW[[#This Row],[Klasifikacija]])</f>
        <v>0</v>
      </c>
      <c r="H161" s="1">
        <f>COUNTIF(Tabela_staro_190204[Klasifikacija],Tabela_kontrola_FAW[[#This Row],[Klasifikacija]])+COUNTIF(Tabela_staro_140603[Klasifikacija],Tabela_kontrola_FAW[[#This Row],[Klasifikacija]])</f>
        <v>0</v>
      </c>
      <c r="I161" s="1" t="str">
        <f>IFERROR(INDEX(Tabela_FAW[Klasifikacija],MATCH(Tabela_kontrola_FAW[[#This Row],[Klasifikacija]],Tabela_FAW[Klasifikacija],0)),"NE")</f>
        <v>NE</v>
      </c>
    </row>
    <row r="162" spans="1:9" hidden="1" x14ac:dyDescent="0.25">
      <c r="A162" t="s">
        <v>380</v>
      </c>
      <c r="B162" t="str">
        <f>INDEX(Tabela_seznam_klasifikacij[Naziv odpadka],MATCH(Tabela_kontrola_FAW[[#This Row],[Klasifikacija]],Tabela_seznam_klasifikacij[Klasifikacijska številka],0))</f>
        <v>Odpadki iz reakcij na osnovi kalcija, ki vsebujejo nevarne snovi</v>
      </c>
      <c r="C162" t="str">
        <f>IFERROR(INDEX(Tabela_FAW[NAZIV2],MATCH(Tabela_kontrola_FAW[[#This Row],[Klasifikacija]],Tabela_FAW[Klasifikacija],0)),"NE")</f>
        <v>NE</v>
      </c>
      <c r="D162" t="str">
        <f>INDEX(Tabela_glavno[Dovoljen prevzem],MATCH(Tabela_kontrola_FAW[[#This Row],[Klasifikacija]],Tabela_glavno[Klasifikacija],0))</f>
        <v>DA - NI ODSTRANJEVANJA</v>
      </c>
      <c r="E162" t="str">
        <f>INDEX(Tabela_glavno[Odstranjevanje],MATCH(Tabela_kontrola_FAW[[#This Row],[Klasifikacija]],Tabela_glavno[Klasifikacija],0))</f>
        <v/>
      </c>
      <c r="F162" t="str">
        <f>IF(Tabela_kontrola_FAW[[#This Row],[Eko-03-03]]=0,"NE","DA")</f>
        <v>NE</v>
      </c>
      <c r="G162" s="1">
        <f>COUNTIF(Tabela_mesanica_190204[Klasifikacija],Tabela_kontrola_FAW[[#This Row],[Klasifikacija]])+COUNTIF(Tabela_mesanica_190208[Klasifikacija],Tabela_kontrola_FAW[[#This Row],[Klasifikacija]])+COUNTIF(Tabela_EKO_03_03_baterije[Klasifikacija],Tabela_kontrola_FAW[[#This Row],[Klasifikacija]])</f>
        <v>0</v>
      </c>
      <c r="H162" s="1">
        <f>COUNTIF(Tabela_staro_190204[Klasifikacija],Tabela_kontrola_FAW[[#This Row],[Klasifikacija]])+COUNTIF(Tabela_staro_140603[Klasifikacija],Tabela_kontrola_FAW[[#This Row],[Klasifikacija]])</f>
        <v>0</v>
      </c>
      <c r="I162" s="1" t="str">
        <f>IFERROR(INDEX(Tabela_FAW[Klasifikacija],MATCH(Tabela_kontrola_FAW[[#This Row],[Klasifikacija]],Tabela_FAW[Klasifikacija],0)),"NE")</f>
        <v>NE</v>
      </c>
    </row>
    <row r="163" spans="1:9" hidden="1" x14ac:dyDescent="0.25">
      <c r="A163" t="s">
        <v>379</v>
      </c>
      <c r="B163" t="str">
        <f>INDEX(Tabela_seznam_klasifikacij[Naziv odpadka],MATCH(Tabela_kontrola_FAW[[#This Row],[Klasifikacija]],Tabela_seznam_klasifikacij[Klasifikacijska številka],0))</f>
        <v>Odpadki iz reakcij na osnovi kalcija, ki niso navedeni pod 06 09 03</v>
      </c>
      <c r="C163" t="str">
        <f>IFERROR(INDEX(Tabela_FAW[NAZIV2],MATCH(Tabela_kontrola_FAW[[#This Row],[Klasifikacija]],Tabela_FAW[Klasifikacija],0)),"NE")</f>
        <v>NE</v>
      </c>
      <c r="D163" t="str">
        <f>INDEX(Tabela_glavno[Dovoljen prevzem],MATCH(Tabela_kontrola_FAW[[#This Row],[Klasifikacija]],Tabela_glavno[Klasifikacija],0))</f>
        <v>DA - NI ODSTRANJEVANJA</v>
      </c>
      <c r="E163" t="str">
        <f>INDEX(Tabela_glavno[Odstranjevanje],MATCH(Tabela_kontrola_FAW[[#This Row],[Klasifikacija]],Tabela_glavno[Klasifikacija],0))</f>
        <v/>
      </c>
      <c r="F163" t="str">
        <f>IF(Tabela_kontrola_FAW[[#This Row],[Eko-03-03]]=0,"NE","DA")</f>
        <v>NE</v>
      </c>
      <c r="G163" s="1">
        <f>COUNTIF(Tabela_mesanica_190204[Klasifikacija],Tabela_kontrola_FAW[[#This Row],[Klasifikacija]])+COUNTIF(Tabela_mesanica_190208[Klasifikacija],Tabela_kontrola_FAW[[#This Row],[Klasifikacija]])+COUNTIF(Tabela_EKO_03_03_baterije[Klasifikacija],Tabela_kontrola_FAW[[#This Row],[Klasifikacija]])</f>
        <v>0</v>
      </c>
      <c r="H163" s="1">
        <f>COUNTIF(Tabela_staro_190204[Klasifikacija],Tabela_kontrola_FAW[[#This Row],[Klasifikacija]])+COUNTIF(Tabela_staro_140603[Klasifikacija],Tabela_kontrola_FAW[[#This Row],[Klasifikacija]])</f>
        <v>0</v>
      </c>
      <c r="I163" s="1" t="str">
        <f>IFERROR(INDEX(Tabela_FAW[Klasifikacija],MATCH(Tabela_kontrola_FAW[[#This Row],[Klasifikacija]],Tabela_FAW[Klasifikacija],0)),"NE")</f>
        <v>NE</v>
      </c>
    </row>
    <row r="164" spans="1:9" hidden="1" x14ac:dyDescent="0.25">
      <c r="A164" t="s">
        <v>381</v>
      </c>
      <c r="B164" t="str">
        <f>INDEX(Tabela_seznam_klasifikacij[Naziv odpadka],MATCH(Tabela_kontrola_FAW[[#This Row],[Klasifikacija]],Tabela_seznam_klasifikacij[Klasifikacijska številka],0))</f>
        <v>Drugi tovrstni odpadki</v>
      </c>
      <c r="C164" t="str">
        <f>IFERROR(INDEX(Tabela_FAW[NAZIV2],MATCH(Tabela_kontrola_FAW[[#This Row],[Klasifikacija]],Tabela_FAW[Klasifikacija],0)),"NE")</f>
        <v>NE</v>
      </c>
      <c r="D164" t="str">
        <f>INDEX(Tabela_glavno[Dovoljen prevzem],MATCH(Tabela_kontrola_FAW[[#This Row],[Klasifikacija]],Tabela_glavno[Klasifikacija],0))</f>
        <v>DA - NI ODSTRANJEVANJA</v>
      </c>
      <c r="E164" t="str">
        <f>INDEX(Tabela_glavno[Odstranjevanje],MATCH(Tabela_kontrola_FAW[[#This Row],[Klasifikacija]],Tabela_glavno[Klasifikacija],0))</f>
        <v/>
      </c>
      <c r="F164" t="str">
        <f>IF(Tabela_kontrola_FAW[[#This Row],[Eko-03-03]]=0,"NE","DA")</f>
        <v>NE</v>
      </c>
      <c r="G164" s="1">
        <f>COUNTIF(Tabela_mesanica_190204[Klasifikacija],Tabela_kontrola_FAW[[#This Row],[Klasifikacija]])+COUNTIF(Tabela_mesanica_190208[Klasifikacija],Tabela_kontrola_FAW[[#This Row],[Klasifikacija]])+COUNTIF(Tabela_EKO_03_03_baterije[Klasifikacija],Tabela_kontrola_FAW[[#This Row],[Klasifikacija]])</f>
        <v>0</v>
      </c>
      <c r="H164" s="1">
        <f>COUNTIF(Tabela_staro_190204[Klasifikacija],Tabela_kontrola_FAW[[#This Row],[Klasifikacija]])+COUNTIF(Tabela_staro_140603[Klasifikacija],Tabela_kontrola_FAW[[#This Row],[Klasifikacija]])</f>
        <v>0</v>
      </c>
      <c r="I164" s="1" t="str">
        <f>IFERROR(INDEX(Tabela_FAW[Klasifikacija],MATCH(Tabela_kontrola_FAW[[#This Row],[Klasifikacija]],Tabela_FAW[Klasifikacija],0)),"NE")</f>
        <v>NE</v>
      </c>
    </row>
    <row r="165" spans="1:9" hidden="1" x14ac:dyDescent="0.25">
      <c r="A165" t="s">
        <v>382</v>
      </c>
      <c r="B165" t="str">
        <f>INDEX(Tabela_seznam_klasifikacij[Naziv odpadka],MATCH(Tabela_kontrola_FAW[[#This Row],[Klasifikacija]],Tabela_seznam_klasifikacij[Klasifikacijska številka],0))</f>
        <v>Odpadki, ki vsebujejo nevarne snovi</v>
      </c>
      <c r="C165" t="str">
        <f>IFERROR(INDEX(Tabela_FAW[NAZIV2],MATCH(Tabela_kontrola_FAW[[#This Row],[Klasifikacija]],Tabela_FAW[Klasifikacija],0)),"NE")</f>
        <v>NE</v>
      </c>
      <c r="D165" t="str">
        <f>INDEX(Tabela_glavno[Dovoljen prevzem],MATCH(Tabela_kontrola_FAW[[#This Row],[Klasifikacija]],Tabela_glavno[Klasifikacija],0))</f>
        <v>DA - NI ODSTRANJEVANJA</v>
      </c>
      <c r="E165" t="str">
        <f>INDEX(Tabela_glavno[Odstranjevanje],MATCH(Tabela_kontrola_FAW[[#This Row],[Klasifikacija]],Tabela_glavno[Klasifikacija],0))</f>
        <v/>
      </c>
      <c r="F165" t="str">
        <f>IF(Tabela_kontrola_FAW[[#This Row],[Eko-03-03]]=0,"NE","DA")</f>
        <v>NE</v>
      </c>
      <c r="G165" s="1">
        <f>COUNTIF(Tabela_mesanica_190204[Klasifikacija],Tabela_kontrola_FAW[[#This Row],[Klasifikacija]])+COUNTIF(Tabela_mesanica_190208[Klasifikacija],Tabela_kontrola_FAW[[#This Row],[Klasifikacija]])+COUNTIF(Tabela_EKO_03_03_baterije[Klasifikacija],Tabela_kontrola_FAW[[#This Row],[Klasifikacija]])</f>
        <v>0</v>
      </c>
      <c r="H165" s="1">
        <f>COUNTIF(Tabela_staro_190204[Klasifikacija],Tabela_kontrola_FAW[[#This Row],[Klasifikacija]])+COUNTIF(Tabela_staro_140603[Klasifikacija],Tabela_kontrola_FAW[[#This Row],[Klasifikacija]])</f>
        <v>0</v>
      </c>
      <c r="I165" s="1" t="str">
        <f>IFERROR(INDEX(Tabela_FAW[Klasifikacija],MATCH(Tabela_kontrola_FAW[[#This Row],[Klasifikacija]],Tabela_FAW[Klasifikacija],0)),"NE")</f>
        <v>NE</v>
      </c>
    </row>
    <row r="166" spans="1:9" hidden="1" x14ac:dyDescent="0.25">
      <c r="A166" t="s">
        <v>383</v>
      </c>
      <c r="B166" t="str">
        <f>INDEX(Tabela_seznam_klasifikacij[Naziv odpadka],MATCH(Tabela_kontrola_FAW[[#This Row],[Klasifikacija]],Tabela_seznam_klasifikacij[Klasifikacijska številka],0))</f>
        <v>Drugi tovrstni odpadki</v>
      </c>
      <c r="C166" t="str">
        <f>IFERROR(INDEX(Tabela_FAW[NAZIV2],MATCH(Tabela_kontrola_FAW[[#This Row],[Klasifikacija]],Tabela_FAW[Klasifikacija],0)),"NE")</f>
        <v>NE</v>
      </c>
      <c r="D166" t="str">
        <f>INDEX(Tabela_glavno[Dovoljen prevzem],MATCH(Tabela_kontrola_FAW[[#This Row],[Klasifikacija]],Tabela_glavno[Klasifikacija],0))</f>
        <v>DA - NI ODSTRANJEVANJA</v>
      </c>
      <c r="E166" t="str">
        <f>INDEX(Tabela_glavno[Odstranjevanje],MATCH(Tabela_kontrola_FAW[[#This Row],[Klasifikacija]],Tabela_glavno[Klasifikacija],0))</f>
        <v/>
      </c>
      <c r="F166" t="str">
        <f>IF(Tabela_kontrola_FAW[[#This Row],[Eko-03-03]]=0,"NE","DA")</f>
        <v>NE</v>
      </c>
      <c r="G166" s="1">
        <f>COUNTIF(Tabela_mesanica_190204[Klasifikacija],Tabela_kontrola_FAW[[#This Row],[Klasifikacija]])+COUNTIF(Tabela_mesanica_190208[Klasifikacija],Tabela_kontrola_FAW[[#This Row],[Klasifikacija]])+COUNTIF(Tabela_EKO_03_03_baterije[Klasifikacija],Tabela_kontrola_FAW[[#This Row],[Klasifikacija]])</f>
        <v>0</v>
      </c>
      <c r="H166" s="1">
        <f>COUNTIF(Tabela_staro_190204[Klasifikacija],Tabela_kontrola_FAW[[#This Row],[Klasifikacija]])+COUNTIF(Tabela_staro_140603[Klasifikacija],Tabela_kontrola_FAW[[#This Row],[Klasifikacija]])</f>
        <v>0</v>
      </c>
      <c r="I166" s="1" t="str">
        <f>IFERROR(INDEX(Tabela_FAW[Klasifikacija],MATCH(Tabela_kontrola_FAW[[#This Row],[Klasifikacija]],Tabela_FAW[Klasifikacija],0)),"NE")</f>
        <v>NE</v>
      </c>
    </row>
    <row r="167" spans="1:9" hidden="1" x14ac:dyDescent="0.25">
      <c r="A167" t="s">
        <v>387</v>
      </c>
      <c r="B167" t="str">
        <f>INDEX(Tabela_seznam_klasifikacij[Naziv odpadka],MATCH(Tabela_kontrola_FAW[[#This Row],[Klasifikacija]],Tabela_seznam_klasifikacij[Klasifikacijska številka],0))</f>
        <v>Odpadki iz reakcij na osnovi kalcija iz proizvodnje titanovega dioksida</v>
      </c>
      <c r="C167" t="str">
        <f>IFERROR(INDEX(Tabela_FAW[NAZIV2],MATCH(Tabela_kontrola_FAW[[#This Row],[Klasifikacija]],Tabela_FAW[Klasifikacija],0)),"NE")</f>
        <v>NE</v>
      </c>
      <c r="D167" t="str">
        <f>INDEX(Tabela_glavno[Dovoljen prevzem],MATCH(Tabela_kontrola_FAW[[#This Row],[Klasifikacija]],Tabela_glavno[Klasifikacija],0))</f>
        <v>DA - NI ODSTRANJEVANJA</v>
      </c>
      <c r="E167" t="str">
        <f>INDEX(Tabela_glavno[Odstranjevanje],MATCH(Tabela_kontrola_FAW[[#This Row],[Klasifikacija]],Tabela_glavno[Klasifikacija],0))</f>
        <v/>
      </c>
      <c r="F167" t="str">
        <f>IF(Tabela_kontrola_FAW[[#This Row],[Eko-03-03]]=0,"NE","DA")</f>
        <v>NE</v>
      </c>
      <c r="G167" s="1">
        <f>COUNTIF(Tabela_mesanica_190204[Klasifikacija],Tabela_kontrola_FAW[[#This Row],[Klasifikacija]])+COUNTIF(Tabela_mesanica_190208[Klasifikacija],Tabela_kontrola_FAW[[#This Row],[Klasifikacija]])+COUNTIF(Tabela_EKO_03_03_baterije[Klasifikacija],Tabela_kontrola_FAW[[#This Row],[Klasifikacija]])</f>
        <v>0</v>
      </c>
      <c r="H167" s="1">
        <f>COUNTIF(Tabela_staro_190204[Klasifikacija],Tabela_kontrola_FAW[[#This Row],[Klasifikacija]])+COUNTIF(Tabela_staro_140603[Klasifikacija],Tabela_kontrola_FAW[[#This Row],[Klasifikacija]])</f>
        <v>0</v>
      </c>
      <c r="I167" s="1" t="str">
        <f>IFERROR(INDEX(Tabela_FAW[Klasifikacija],MATCH(Tabela_kontrola_FAW[[#This Row],[Klasifikacija]],Tabela_FAW[Klasifikacija],0)),"NE")</f>
        <v>NE</v>
      </c>
    </row>
    <row r="168" spans="1:9" hidden="1" x14ac:dyDescent="0.25">
      <c r="A168" t="s">
        <v>388</v>
      </c>
      <c r="B168" t="str">
        <f>INDEX(Tabela_seznam_klasifikacij[Naziv odpadka],MATCH(Tabela_kontrola_FAW[[#This Row],[Klasifikacija]],Tabela_seznam_klasifikacij[Klasifikacijska številka],0))</f>
        <v>Drugi tovrstni odpadki</v>
      </c>
      <c r="C168" t="str">
        <f>IFERROR(INDEX(Tabela_FAW[NAZIV2],MATCH(Tabela_kontrola_FAW[[#This Row],[Klasifikacija]],Tabela_FAW[Klasifikacija],0)),"NE")</f>
        <v>NE</v>
      </c>
      <c r="D168" t="str">
        <f>INDEX(Tabela_glavno[Dovoljen prevzem],MATCH(Tabela_kontrola_FAW[[#This Row],[Klasifikacija]],Tabela_glavno[Klasifikacija],0))</f>
        <v>DA - NI ODSTRANJEVANJA</v>
      </c>
      <c r="E168" t="str">
        <f>INDEX(Tabela_glavno[Odstranjevanje],MATCH(Tabela_kontrola_FAW[[#This Row],[Klasifikacija]],Tabela_glavno[Klasifikacija],0))</f>
        <v/>
      </c>
      <c r="F168" t="str">
        <f>IF(Tabela_kontrola_FAW[[#This Row],[Eko-03-03]]=0,"NE","DA")</f>
        <v>NE</v>
      </c>
      <c r="G168" s="1">
        <f>COUNTIF(Tabela_mesanica_190204[Klasifikacija],Tabela_kontrola_FAW[[#This Row],[Klasifikacija]])+COUNTIF(Tabela_mesanica_190208[Klasifikacija],Tabela_kontrola_FAW[[#This Row],[Klasifikacija]])+COUNTIF(Tabela_EKO_03_03_baterije[Klasifikacija],Tabela_kontrola_FAW[[#This Row],[Klasifikacija]])</f>
        <v>0</v>
      </c>
      <c r="H168" s="1">
        <f>COUNTIF(Tabela_staro_190204[Klasifikacija],Tabela_kontrola_FAW[[#This Row],[Klasifikacija]])+COUNTIF(Tabela_staro_140603[Klasifikacija],Tabela_kontrola_FAW[[#This Row],[Klasifikacija]])</f>
        <v>0</v>
      </c>
      <c r="I168" s="1" t="str">
        <f>IFERROR(INDEX(Tabela_FAW[Klasifikacija],MATCH(Tabela_kontrola_FAW[[#This Row],[Klasifikacija]],Tabela_FAW[Klasifikacija],0)),"NE")</f>
        <v>NE</v>
      </c>
    </row>
    <row r="169" spans="1:9" x14ac:dyDescent="0.25">
      <c r="A169" t="s">
        <v>389</v>
      </c>
      <c r="B169" t="str">
        <f>INDEX(Tabela_seznam_klasifikacij[Naziv odpadka],MATCH(Tabela_kontrola_FAW[[#This Row],[Klasifikacija]],Tabela_seznam_klasifikacij[Klasifikacijska številka],0))</f>
        <v>Anorganski pesticidi, sredstva za zaščito lesa in drugi biocidi</v>
      </c>
      <c r="C169">
        <f>IFERROR(INDEX(Tabela_FAW[NAZIV2],MATCH(Tabela_kontrola_FAW[[#This Row],[Klasifikacija]],Tabela_FAW[Klasifikacija],0)),"NE")</f>
        <v>0</v>
      </c>
      <c r="D169" t="str">
        <f>INDEX(Tabela_glavno[Dovoljen prevzem],MATCH(Tabela_kontrola_FAW[[#This Row],[Klasifikacija]],Tabela_glavno[Klasifikacija],0))</f>
        <v>DA - NI ODSTRANJEVANJA</v>
      </c>
      <c r="E169" t="str">
        <f>INDEX(Tabela_glavno[Odstranjevanje],MATCH(Tabela_kontrola_FAW[[#This Row],[Klasifikacija]],Tabela_glavno[Klasifikacija],0))</f>
        <v/>
      </c>
      <c r="F169" t="str">
        <f>IF(Tabela_kontrola_FAW[[#This Row],[Eko-03-03]]=0,"NE","DA")</f>
        <v>NE</v>
      </c>
      <c r="G169" s="1">
        <f>COUNTIF(Tabela_mesanica_190204[Klasifikacija],Tabela_kontrola_FAW[[#This Row],[Klasifikacija]])+COUNTIF(Tabela_mesanica_190208[Klasifikacija],Tabela_kontrola_FAW[[#This Row],[Klasifikacija]])+COUNTIF(Tabela_EKO_03_03_baterije[Klasifikacija],Tabela_kontrola_FAW[[#This Row],[Klasifikacija]])</f>
        <v>0</v>
      </c>
      <c r="H169" s="1">
        <f>COUNTIF(Tabela_staro_190204[Klasifikacija],Tabela_kontrola_FAW[[#This Row],[Klasifikacija]])+COUNTIF(Tabela_staro_140603[Klasifikacija],Tabela_kontrola_FAW[[#This Row],[Klasifikacija]])</f>
        <v>0</v>
      </c>
      <c r="I169" s="1" t="str">
        <f>IFERROR(INDEX(Tabela_FAW[Klasifikacija],MATCH(Tabela_kontrola_FAW[[#This Row],[Klasifikacija]],Tabela_FAW[Klasifikacija],0)),"NE")</f>
        <v>06 13 01*</v>
      </c>
    </row>
    <row r="170" spans="1:9" x14ac:dyDescent="0.25">
      <c r="A170" t="s">
        <v>22</v>
      </c>
      <c r="B170" t="str">
        <f>INDEX(Tabela_seznam_klasifikacij[Naziv odpadka],MATCH(Tabela_kontrola_FAW[[#This Row],[Klasifikacija]],Tabela_seznam_klasifikacij[Klasifikacijska številka],0))</f>
        <v>Izrabljeno aktivno oglje (razen 06 07 02)</v>
      </c>
      <c r="C170" t="str">
        <f>IFERROR(INDEX(Tabela_FAW[NAZIV2],MATCH(Tabela_kontrola_FAW[[#This Row],[Klasifikacija]],Tabela_FAW[Klasifikacija],0)),"NE")</f>
        <v>M1 ADR: DA-sproti pred prevzemom/Sauberm</v>
      </c>
      <c r="D170" t="str">
        <f>INDEX(Tabela_glavno[Dovoljen prevzem],MATCH(Tabela_kontrola_FAW[[#This Row],[Klasifikacija]],Tabela_glavno[Klasifikacija],0))</f>
        <v>DA - NI ODSTRANJEVANJA</v>
      </c>
      <c r="E170" t="str">
        <f>INDEX(Tabela_glavno[Odstranjevanje],MATCH(Tabela_kontrola_FAW[[#This Row],[Klasifikacija]],Tabela_glavno[Klasifikacija],0))</f>
        <v/>
      </c>
      <c r="F170" t="str">
        <f>IF(Tabela_kontrola_FAW[[#This Row],[Eko-03-03]]=0,"NE","DA")</f>
        <v>DA</v>
      </c>
      <c r="G170" s="1">
        <f>COUNTIF(Tabela_mesanica_190204[Klasifikacija],Tabela_kontrola_FAW[[#This Row],[Klasifikacija]])+COUNTIF(Tabela_mesanica_190208[Klasifikacija],Tabela_kontrola_FAW[[#This Row],[Klasifikacija]])+COUNTIF(Tabela_EKO_03_03_baterije[Klasifikacija],Tabela_kontrola_FAW[[#This Row],[Klasifikacija]])</f>
        <v>1</v>
      </c>
      <c r="H170" s="1">
        <f>COUNTIF(Tabela_staro_190204[Klasifikacija],Tabela_kontrola_FAW[[#This Row],[Klasifikacija]])+COUNTIF(Tabela_staro_140603[Klasifikacija],Tabela_kontrola_FAW[[#This Row],[Klasifikacija]])</f>
        <v>1</v>
      </c>
      <c r="I170" s="1" t="str">
        <f>IFERROR(INDEX(Tabela_FAW[Klasifikacija],MATCH(Tabela_kontrola_FAW[[#This Row],[Klasifikacija]],Tabela_FAW[Klasifikacija],0)),"NE")</f>
        <v>06 13 02*</v>
      </c>
    </row>
    <row r="171" spans="1:9" x14ac:dyDescent="0.25">
      <c r="A171" t="s">
        <v>390</v>
      </c>
      <c r="B171" t="str">
        <f>INDEX(Tabela_seznam_klasifikacij[Naziv odpadka],MATCH(Tabela_kontrola_FAW[[#This Row],[Klasifikacija]],Tabela_seznam_klasifikacij[Klasifikacijska številka],0))</f>
        <v>Ogljik (industrijske saje)</v>
      </c>
      <c r="C171" t="str">
        <f>IFERROR(INDEX(Tabela_FAW[NAZIV2],MATCH(Tabela_kontrola_FAW[[#This Row],[Klasifikacija]],Tabela_FAW[Klasifikacija],0)),"NE")</f>
        <v>NI ODSTRANJEVANJA</v>
      </c>
      <c r="D171" t="str">
        <f>INDEX(Tabela_glavno[Dovoljen prevzem],MATCH(Tabela_kontrola_FAW[[#This Row],[Klasifikacija]],Tabela_glavno[Klasifikacija],0))</f>
        <v>DA - NI ODSTRANJEVANJA</v>
      </c>
      <c r="E171" t="str">
        <f>INDEX(Tabela_glavno[Odstranjevanje],MATCH(Tabela_kontrola_FAW[[#This Row],[Klasifikacija]],Tabela_glavno[Klasifikacija],0))</f>
        <v/>
      </c>
      <c r="F171" t="str">
        <f>IF(Tabela_kontrola_FAW[[#This Row],[Eko-03-03]]=0,"NE","DA")</f>
        <v>NE</v>
      </c>
      <c r="G171" s="1">
        <f>COUNTIF(Tabela_mesanica_190204[Klasifikacija],Tabela_kontrola_FAW[[#This Row],[Klasifikacija]])+COUNTIF(Tabela_mesanica_190208[Klasifikacija],Tabela_kontrola_FAW[[#This Row],[Klasifikacija]])+COUNTIF(Tabela_EKO_03_03_baterije[Klasifikacija],Tabela_kontrola_FAW[[#This Row],[Klasifikacija]])</f>
        <v>0</v>
      </c>
      <c r="H171" s="1">
        <f>COUNTIF(Tabela_staro_190204[Klasifikacija],Tabela_kontrola_FAW[[#This Row],[Klasifikacija]])+COUNTIF(Tabela_staro_140603[Klasifikacija],Tabela_kontrola_FAW[[#This Row],[Klasifikacija]])</f>
        <v>0</v>
      </c>
      <c r="I171" s="1" t="str">
        <f>IFERROR(INDEX(Tabela_FAW[Klasifikacija],MATCH(Tabela_kontrola_FAW[[#This Row],[Klasifikacija]],Tabela_FAW[Klasifikacija],0)),"NE")</f>
        <v>06 13 03</v>
      </c>
    </row>
    <row r="172" spans="1:9" hidden="1" x14ac:dyDescent="0.25">
      <c r="A172" t="s">
        <v>391</v>
      </c>
      <c r="B172" t="str">
        <f>INDEX(Tabela_seznam_klasifikacij[Naziv odpadka],MATCH(Tabela_kontrola_FAW[[#This Row],[Klasifikacija]],Tabela_seznam_klasifikacij[Klasifikacijska številka],0))</f>
        <v>Odpadki iz predelave azbesta</v>
      </c>
      <c r="C172" t="str">
        <f>IFERROR(INDEX(Tabela_FAW[NAZIV2],MATCH(Tabela_kontrola_FAW[[#This Row],[Klasifikacija]],Tabela_FAW[Klasifikacija],0)),"NE")</f>
        <v>NE</v>
      </c>
      <c r="D172" t="str">
        <f>INDEX(Tabela_glavno[Dovoljen prevzem],MATCH(Tabela_kontrola_FAW[[#This Row],[Klasifikacija]],Tabela_glavno[Klasifikacija],0))</f>
        <v>DA - NI ODSTRANJEVANJA</v>
      </c>
      <c r="E172" t="str">
        <f>INDEX(Tabela_glavno[Odstranjevanje],MATCH(Tabela_kontrola_FAW[[#This Row],[Klasifikacija]],Tabela_glavno[Klasifikacija],0))</f>
        <v/>
      </c>
      <c r="F172" t="str">
        <f>IF(Tabela_kontrola_FAW[[#This Row],[Eko-03-03]]=0,"NE","DA")</f>
        <v>NE</v>
      </c>
      <c r="G172" s="1">
        <f>COUNTIF(Tabela_mesanica_190204[Klasifikacija],Tabela_kontrola_FAW[[#This Row],[Klasifikacija]])+COUNTIF(Tabela_mesanica_190208[Klasifikacija],Tabela_kontrola_FAW[[#This Row],[Klasifikacija]])+COUNTIF(Tabela_EKO_03_03_baterije[Klasifikacija],Tabela_kontrola_FAW[[#This Row],[Klasifikacija]])</f>
        <v>0</v>
      </c>
      <c r="H172" s="1">
        <f>COUNTIF(Tabela_staro_190204[Klasifikacija],Tabela_kontrola_FAW[[#This Row],[Klasifikacija]])+COUNTIF(Tabela_staro_140603[Klasifikacija],Tabela_kontrola_FAW[[#This Row],[Klasifikacija]])</f>
        <v>0</v>
      </c>
      <c r="I172" s="1" t="str">
        <f>IFERROR(INDEX(Tabela_FAW[Klasifikacija],MATCH(Tabela_kontrola_FAW[[#This Row],[Klasifikacija]],Tabela_FAW[Klasifikacija],0)),"NE")</f>
        <v>NE</v>
      </c>
    </row>
    <row r="173" spans="1:9" hidden="1" x14ac:dyDescent="0.25">
      <c r="A173" t="s">
        <v>392</v>
      </c>
      <c r="B173" t="str">
        <f>INDEX(Tabela_seznam_klasifikacij[Naziv odpadka],MATCH(Tabela_kontrola_FAW[[#This Row],[Klasifikacija]],Tabela_seznam_klasifikacij[Klasifikacijska številka],0))</f>
        <v>Saje (čad)</v>
      </c>
      <c r="C173" t="str">
        <f>IFERROR(INDEX(Tabela_FAW[NAZIV2],MATCH(Tabela_kontrola_FAW[[#This Row],[Klasifikacija]],Tabela_FAW[Klasifikacija],0)),"NE")</f>
        <v>NE</v>
      </c>
      <c r="D173" t="str">
        <f>INDEX(Tabela_glavno[Dovoljen prevzem],MATCH(Tabela_kontrola_FAW[[#This Row],[Klasifikacija]],Tabela_glavno[Klasifikacija],0))</f>
        <v>DA - NI ODSTRANJEVANJA</v>
      </c>
      <c r="E173" t="str">
        <f>INDEX(Tabela_glavno[Odstranjevanje],MATCH(Tabela_kontrola_FAW[[#This Row],[Klasifikacija]],Tabela_glavno[Klasifikacija],0))</f>
        <v/>
      </c>
      <c r="F173" t="str">
        <f>IF(Tabela_kontrola_FAW[[#This Row],[Eko-03-03]]=0,"NE","DA")</f>
        <v>NE</v>
      </c>
      <c r="G173" s="1">
        <f>COUNTIF(Tabela_mesanica_190204[Klasifikacija],Tabela_kontrola_FAW[[#This Row],[Klasifikacija]])+COUNTIF(Tabela_mesanica_190208[Klasifikacija],Tabela_kontrola_FAW[[#This Row],[Klasifikacija]])+COUNTIF(Tabela_EKO_03_03_baterije[Klasifikacija],Tabela_kontrola_FAW[[#This Row],[Klasifikacija]])</f>
        <v>0</v>
      </c>
      <c r="H173" s="1">
        <f>COUNTIF(Tabela_staro_190204[Klasifikacija],Tabela_kontrola_FAW[[#This Row],[Klasifikacija]])+COUNTIF(Tabela_staro_140603[Klasifikacija],Tabela_kontrola_FAW[[#This Row],[Klasifikacija]])</f>
        <v>0</v>
      </c>
      <c r="I173" s="1" t="str">
        <f>IFERROR(INDEX(Tabela_FAW[Klasifikacija],MATCH(Tabela_kontrola_FAW[[#This Row],[Klasifikacija]],Tabela_FAW[Klasifikacija],0)),"NE")</f>
        <v>NE</v>
      </c>
    </row>
    <row r="174" spans="1:9" hidden="1" x14ac:dyDescent="0.25">
      <c r="A174" t="s">
        <v>393</v>
      </c>
      <c r="B174" t="str">
        <f>INDEX(Tabela_seznam_klasifikacij[Naziv odpadka],MATCH(Tabela_kontrola_FAW[[#This Row],[Klasifikacija]],Tabela_seznam_klasifikacij[Klasifikacijska številka],0))</f>
        <v>Drugi tovrstni odpadki</v>
      </c>
      <c r="C174" t="str">
        <f>IFERROR(INDEX(Tabela_FAW[NAZIV2],MATCH(Tabela_kontrola_FAW[[#This Row],[Klasifikacija]],Tabela_FAW[Klasifikacija],0)),"NE")</f>
        <v>NE</v>
      </c>
      <c r="D174" t="str">
        <f>INDEX(Tabela_glavno[Dovoljen prevzem],MATCH(Tabela_kontrola_FAW[[#This Row],[Klasifikacija]],Tabela_glavno[Klasifikacija],0))</f>
        <v>DA - NI ODSTRANJEVANJA</v>
      </c>
      <c r="E174" t="str">
        <f>INDEX(Tabela_glavno[Odstranjevanje],MATCH(Tabela_kontrola_FAW[[#This Row],[Klasifikacija]],Tabela_glavno[Klasifikacija],0))</f>
        <v/>
      </c>
      <c r="F174" t="str">
        <f>IF(Tabela_kontrola_FAW[[#This Row],[Eko-03-03]]=0,"NE","DA")</f>
        <v>NE</v>
      </c>
      <c r="G174" s="1">
        <f>COUNTIF(Tabela_mesanica_190204[Klasifikacija],Tabela_kontrola_FAW[[#This Row],[Klasifikacija]])+COUNTIF(Tabela_mesanica_190208[Klasifikacija],Tabela_kontrola_FAW[[#This Row],[Klasifikacija]])+COUNTIF(Tabela_EKO_03_03_baterije[Klasifikacija],Tabela_kontrola_FAW[[#This Row],[Klasifikacija]])</f>
        <v>0</v>
      </c>
      <c r="H174" s="1">
        <f>COUNTIF(Tabela_staro_190204[Klasifikacija],Tabela_kontrola_FAW[[#This Row],[Klasifikacija]])+COUNTIF(Tabela_staro_140603[Klasifikacija],Tabela_kontrola_FAW[[#This Row],[Klasifikacija]])</f>
        <v>0</v>
      </c>
      <c r="I174" s="1" t="str">
        <f>IFERROR(INDEX(Tabela_FAW[Klasifikacija],MATCH(Tabela_kontrola_FAW[[#This Row],[Klasifikacija]],Tabela_FAW[Klasifikacija],0)),"NE")</f>
        <v>NE</v>
      </c>
    </row>
    <row r="175" spans="1:9" x14ac:dyDescent="0.25">
      <c r="A175" t="s">
        <v>394</v>
      </c>
      <c r="B175" t="str">
        <f>INDEX(Tabela_seznam_klasifikacij[Naziv odpadka],MATCH(Tabela_kontrola_FAW[[#This Row],[Klasifikacija]],Tabela_seznam_klasifikacij[Klasifikacijska številka],0))</f>
        <v>Vodne pralne tekočine in matične lužnice</v>
      </c>
      <c r="C175">
        <f>IFERROR(INDEX(Tabela_FAW[NAZIV2],MATCH(Tabela_kontrola_FAW[[#This Row],[Klasifikacija]],Tabela_FAW[Klasifikacija],0)),"NE")</f>
        <v>0</v>
      </c>
      <c r="D175" t="str">
        <f>INDEX(Tabela_glavno[Dovoljen prevzem],MATCH(Tabela_kontrola_FAW[[#This Row],[Klasifikacija]],Tabela_glavno[Klasifikacija],0))</f>
        <v>DA - NI ODSTRANJEVANJA</v>
      </c>
      <c r="E175" t="str">
        <f>INDEX(Tabela_glavno[Odstranjevanje],MATCH(Tabela_kontrola_FAW[[#This Row],[Klasifikacija]],Tabela_glavno[Klasifikacija],0))</f>
        <v/>
      </c>
      <c r="F175" t="str">
        <f>IF(Tabela_kontrola_FAW[[#This Row],[Eko-03-03]]=0,"NE","DA")</f>
        <v>NE</v>
      </c>
      <c r="G175" s="1">
        <f>COUNTIF(Tabela_mesanica_190204[Klasifikacija],Tabela_kontrola_FAW[[#This Row],[Klasifikacija]])+COUNTIF(Tabela_mesanica_190208[Klasifikacija],Tabela_kontrola_FAW[[#This Row],[Klasifikacija]])+COUNTIF(Tabela_EKO_03_03_baterije[Klasifikacija],Tabela_kontrola_FAW[[#This Row],[Klasifikacija]])</f>
        <v>0</v>
      </c>
      <c r="H175" s="1">
        <f>COUNTIF(Tabela_staro_190204[Klasifikacija],Tabela_kontrola_FAW[[#This Row],[Klasifikacija]])+COUNTIF(Tabela_staro_140603[Klasifikacija],Tabela_kontrola_FAW[[#This Row],[Klasifikacija]])</f>
        <v>0</v>
      </c>
      <c r="I175" s="1" t="str">
        <f>IFERROR(INDEX(Tabela_FAW[Klasifikacija],MATCH(Tabela_kontrola_FAW[[#This Row],[Klasifikacija]],Tabela_FAW[Klasifikacija],0)),"NE")</f>
        <v>07 01 01*</v>
      </c>
    </row>
    <row r="176" spans="1:9" x14ac:dyDescent="0.25">
      <c r="A176" t="s">
        <v>128</v>
      </c>
      <c r="B176" t="str">
        <f>INDEX(Tabela_seznam_klasifikacij[Naziv odpadka],MATCH(Tabela_kontrola_FAW[[#This Row],[Klasifikacija]],Tabela_seznam_klasifikacij[Klasifikacijska številka],0))</f>
        <v>Organska halogenirana topila, pralne tekočine in matične lužnice</v>
      </c>
      <c r="C176" t="str">
        <f>IFERROR(INDEX(Tabela_FAW[NAZIV2],MATCH(Tabela_kontrola_FAW[[#This Row],[Klasifikacija]],Tabela_FAW[Klasifikacija],0)),"NE")</f>
        <v>M2 ADR: DA UN 1993, r. 3/Kemis-NI ODSTR.</v>
      </c>
      <c r="D176" t="str">
        <f>INDEX(Tabela_glavno[Dovoljen prevzem],MATCH(Tabela_kontrola_FAW[[#This Row],[Klasifikacija]],Tabela_glavno[Klasifikacija],0))</f>
        <v>DA - NI ODSTRANJEVANJA</v>
      </c>
      <c r="E176" t="str">
        <f>INDEX(Tabela_glavno[Odstranjevanje],MATCH(Tabela_kontrola_FAW[[#This Row],[Klasifikacija]],Tabela_glavno[Klasifikacija],0))</f>
        <v/>
      </c>
      <c r="F176" t="str">
        <f>IF(Tabela_kontrola_FAW[[#This Row],[Eko-03-03]]=0,"NE","DA")</f>
        <v>DA</v>
      </c>
      <c r="G176" s="1">
        <f>COUNTIF(Tabela_mesanica_190204[Klasifikacija],Tabela_kontrola_FAW[[#This Row],[Klasifikacija]])+COUNTIF(Tabela_mesanica_190208[Klasifikacija],Tabela_kontrola_FAW[[#This Row],[Klasifikacija]])+COUNTIF(Tabela_EKO_03_03_baterije[Klasifikacija],Tabela_kontrola_FAW[[#This Row],[Klasifikacija]])</f>
        <v>1</v>
      </c>
      <c r="H176" s="1">
        <f>COUNTIF(Tabela_staro_190204[Klasifikacija],Tabela_kontrola_FAW[[#This Row],[Klasifikacija]])+COUNTIF(Tabela_staro_140603[Klasifikacija],Tabela_kontrola_FAW[[#This Row],[Klasifikacija]])</f>
        <v>1</v>
      </c>
      <c r="I176" s="1" t="str">
        <f>IFERROR(INDEX(Tabela_FAW[Klasifikacija],MATCH(Tabela_kontrola_FAW[[#This Row],[Klasifikacija]],Tabela_FAW[Klasifikacija],0)),"NE")</f>
        <v>07 01 03*</v>
      </c>
    </row>
    <row r="177" spans="1:9" x14ac:dyDescent="0.25">
      <c r="A177" t="s">
        <v>129</v>
      </c>
      <c r="B177" t="str">
        <f>INDEX(Tabela_seznam_klasifikacij[Naziv odpadka],MATCH(Tabela_kontrola_FAW[[#This Row],[Klasifikacija]],Tabela_seznam_klasifikacij[Klasifikacijska številka],0))</f>
        <v>Druga organska topila, pralne tekočine in matične lužnice</v>
      </c>
      <c r="C177" t="str">
        <f>IFERROR(INDEX(Tabela_FAW[NAZIV2],MATCH(Tabela_kontrola_FAW[[#This Row],[Klasifikacija]],Tabela_FAW[Klasifikacija],0)),"NE")</f>
        <v>M2 ADR: DA-sproti pred prevzemom/Kemis</v>
      </c>
      <c r="D177" t="str">
        <f>INDEX(Tabela_glavno[Dovoljen prevzem],MATCH(Tabela_kontrola_FAW[[#This Row],[Klasifikacija]],Tabela_glavno[Klasifikacija],0))</f>
        <v>DA - NI ODSTRANJEVANJA</v>
      </c>
      <c r="E177" t="str">
        <f>INDEX(Tabela_glavno[Odstranjevanje],MATCH(Tabela_kontrola_FAW[[#This Row],[Klasifikacija]],Tabela_glavno[Klasifikacija],0))</f>
        <v/>
      </c>
      <c r="F177" t="str">
        <f>IF(Tabela_kontrola_FAW[[#This Row],[Eko-03-03]]=0,"NE","DA")</f>
        <v>DA</v>
      </c>
      <c r="G177" s="1">
        <f>COUNTIF(Tabela_mesanica_190204[Klasifikacija],Tabela_kontrola_FAW[[#This Row],[Klasifikacija]])+COUNTIF(Tabela_mesanica_190208[Klasifikacija],Tabela_kontrola_FAW[[#This Row],[Klasifikacija]])+COUNTIF(Tabela_EKO_03_03_baterije[Klasifikacija],Tabela_kontrola_FAW[[#This Row],[Klasifikacija]])</f>
        <v>1</v>
      </c>
      <c r="H177" s="1">
        <f>COUNTIF(Tabela_staro_190204[Klasifikacija],Tabela_kontrola_FAW[[#This Row],[Klasifikacija]])+COUNTIF(Tabela_staro_140603[Klasifikacija],Tabela_kontrola_FAW[[#This Row],[Klasifikacija]])</f>
        <v>1</v>
      </c>
      <c r="I177" s="1" t="str">
        <f>IFERROR(INDEX(Tabela_FAW[Klasifikacija],MATCH(Tabela_kontrola_FAW[[#This Row],[Klasifikacija]],Tabela_FAW[Klasifikacija],0)),"NE")</f>
        <v>07 01 04*</v>
      </c>
    </row>
    <row r="178" spans="1:9" x14ac:dyDescent="0.25">
      <c r="A178" t="s">
        <v>130</v>
      </c>
      <c r="B178" t="str">
        <f>INDEX(Tabela_seznam_klasifikacij[Naziv odpadka],MATCH(Tabela_kontrola_FAW[[#This Row],[Klasifikacija]],Tabela_seznam_klasifikacij[Klasifikacijska številka],0))</f>
        <v>Halogenirani ostanki iz destilacij in kemijskih reakcij</v>
      </c>
      <c r="C178">
        <f>IFERROR(INDEX(Tabela_FAW[NAZIV2],MATCH(Tabela_kontrola_FAW[[#This Row],[Klasifikacija]],Tabela_FAW[Klasifikacija],0)),"NE")</f>
        <v>0</v>
      </c>
      <c r="D178" t="str">
        <f>INDEX(Tabela_glavno[Dovoljen prevzem],MATCH(Tabela_kontrola_FAW[[#This Row],[Klasifikacija]],Tabela_glavno[Klasifikacija],0))</f>
        <v>DA - NI ODSTRANJEVANJA</v>
      </c>
      <c r="E178" t="str">
        <f>INDEX(Tabela_glavno[Odstranjevanje],MATCH(Tabela_kontrola_FAW[[#This Row],[Klasifikacija]],Tabela_glavno[Klasifikacija],0))</f>
        <v/>
      </c>
      <c r="F178" t="str">
        <f>IF(Tabela_kontrola_FAW[[#This Row],[Eko-03-03]]=0,"NE","DA")</f>
        <v>DA</v>
      </c>
      <c r="G178" s="1">
        <f>COUNTIF(Tabela_mesanica_190204[Klasifikacija],Tabela_kontrola_FAW[[#This Row],[Klasifikacija]])+COUNTIF(Tabela_mesanica_190208[Klasifikacija],Tabela_kontrola_FAW[[#This Row],[Klasifikacija]])+COUNTIF(Tabela_EKO_03_03_baterije[Klasifikacija],Tabela_kontrola_FAW[[#This Row],[Klasifikacija]])</f>
        <v>1</v>
      </c>
      <c r="H178" s="1">
        <f>COUNTIF(Tabela_staro_190204[Klasifikacija],Tabela_kontrola_FAW[[#This Row],[Klasifikacija]])+COUNTIF(Tabela_staro_140603[Klasifikacija],Tabela_kontrola_FAW[[#This Row],[Klasifikacija]])</f>
        <v>1</v>
      </c>
      <c r="I178" s="1" t="str">
        <f>IFERROR(INDEX(Tabela_FAW[Klasifikacija],MATCH(Tabela_kontrola_FAW[[#This Row],[Klasifikacija]],Tabela_FAW[Klasifikacija],0)),"NE")</f>
        <v>07 01 07*</v>
      </c>
    </row>
    <row r="179" spans="1:9" hidden="1" x14ac:dyDescent="0.25">
      <c r="A179" t="s">
        <v>131</v>
      </c>
      <c r="B179" t="str">
        <f>INDEX(Tabela_seznam_klasifikacij[Naziv odpadka],MATCH(Tabela_kontrola_FAW[[#This Row],[Klasifikacija]],Tabela_seznam_klasifikacij[Klasifikacijska številka],0))</f>
        <v>Drugi ostanki iz destilacij in kemijskih reakcij</v>
      </c>
      <c r="C179" t="str">
        <f>IFERROR(INDEX(Tabela_FAW[NAZIV2],MATCH(Tabela_kontrola_FAW[[#This Row],[Klasifikacija]],Tabela_FAW[Klasifikacija],0)),"NE")</f>
        <v>NE</v>
      </c>
      <c r="D179" t="str">
        <f>INDEX(Tabela_glavno[Dovoljen prevzem],MATCH(Tabela_kontrola_FAW[[#This Row],[Klasifikacija]],Tabela_glavno[Klasifikacija],0))</f>
        <v>DA - NI ODSTRANJEVANJA</v>
      </c>
      <c r="E179" t="str">
        <f>INDEX(Tabela_glavno[Odstranjevanje],MATCH(Tabela_kontrola_FAW[[#This Row],[Klasifikacija]],Tabela_glavno[Klasifikacija],0))</f>
        <v/>
      </c>
      <c r="F179" t="str">
        <f>IF(Tabela_kontrola_FAW[[#This Row],[Eko-03-03]]=0,"NE","DA")</f>
        <v>DA</v>
      </c>
      <c r="G179" s="1">
        <f>COUNTIF(Tabela_mesanica_190204[Klasifikacija],Tabela_kontrola_FAW[[#This Row],[Klasifikacija]])+COUNTIF(Tabela_mesanica_190208[Klasifikacija],Tabela_kontrola_FAW[[#This Row],[Klasifikacija]])+COUNTIF(Tabela_EKO_03_03_baterije[Klasifikacija],Tabela_kontrola_FAW[[#This Row],[Klasifikacija]])</f>
        <v>1</v>
      </c>
      <c r="H179" s="1">
        <f>COUNTIF(Tabela_staro_190204[Klasifikacija],Tabela_kontrola_FAW[[#This Row],[Klasifikacija]])+COUNTIF(Tabela_staro_140603[Klasifikacija],Tabela_kontrola_FAW[[#This Row],[Klasifikacija]])</f>
        <v>1</v>
      </c>
      <c r="I179" s="1" t="str">
        <f>IFERROR(INDEX(Tabela_FAW[Klasifikacija],MATCH(Tabela_kontrola_FAW[[#This Row],[Klasifikacija]],Tabela_FAW[Klasifikacija],0)),"NE")</f>
        <v>NE</v>
      </c>
    </row>
    <row r="180" spans="1:9" hidden="1" x14ac:dyDescent="0.25">
      <c r="A180" t="s">
        <v>395</v>
      </c>
      <c r="B180" t="str">
        <f>INDEX(Tabela_seznam_klasifikacij[Naziv odpadka],MATCH(Tabela_kontrola_FAW[[#This Row],[Klasifikacija]],Tabela_seznam_klasifikacij[Klasifikacijska številka],0))</f>
        <v>Halogenirane filtrne pogače in izrabljeni absorbenti</v>
      </c>
      <c r="C180" t="str">
        <f>IFERROR(INDEX(Tabela_FAW[NAZIV2],MATCH(Tabela_kontrola_FAW[[#This Row],[Klasifikacija]],Tabela_FAW[Klasifikacija],0)),"NE")</f>
        <v>NE</v>
      </c>
      <c r="D180" t="str">
        <f>INDEX(Tabela_glavno[Dovoljen prevzem],MATCH(Tabela_kontrola_FAW[[#This Row],[Klasifikacija]],Tabela_glavno[Klasifikacija],0))</f>
        <v>DA - NI ODSTRANJEVANJA</v>
      </c>
      <c r="E180" t="str">
        <f>INDEX(Tabela_glavno[Odstranjevanje],MATCH(Tabela_kontrola_FAW[[#This Row],[Klasifikacija]],Tabela_glavno[Klasifikacija],0))</f>
        <v/>
      </c>
      <c r="F180" t="str">
        <f>IF(Tabela_kontrola_FAW[[#This Row],[Eko-03-03]]=0,"NE","DA")</f>
        <v>NE</v>
      </c>
      <c r="G180" s="1">
        <f>COUNTIF(Tabela_mesanica_190204[Klasifikacija],Tabela_kontrola_FAW[[#This Row],[Klasifikacija]])+COUNTIF(Tabela_mesanica_190208[Klasifikacija],Tabela_kontrola_FAW[[#This Row],[Klasifikacija]])+COUNTIF(Tabela_EKO_03_03_baterije[Klasifikacija],Tabela_kontrola_FAW[[#This Row],[Klasifikacija]])</f>
        <v>0</v>
      </c>
      <c r="H180" s="1">
        <f>COUNTIF(Tabela_staro_190204[Klasifikacija],Tabela_kontrola_FAW[[#This Row],[Klasifikacija]])+COUNTIF(Tabela_staro_140603[Klasifikacija],Tabela_kontrola_FAW[[#This Row],[Klasifikacija]])</f>
        <v>0</v>
      </c>
      <c r="I180" s="1" t="str">
        <f>IFERROR(INDEX(Tabela_FAW[Klasifikacija],MATCH(Tabela_kontrola_FAW[[#This Row],[Klasifikacija]],Tabela_FAW[Klasifikacija],0)),"NE")</f>
        <v>NE</v>
      </c>
    </row>
    <row r="181" spans="1:9" hidden="1" x14ac:dyDescent="0.25">
      <c r="A181" t="s">
        <v>23</v>
      </c>
      <c r="B181" t="str">
        <f>INDEX(Tabela_seznam_klasifikacij[Naziv odpadka],MATCH(Tabela_kontrola_FAW[[#This Row],[Klasifikacija]],Tabela_seznam_klasifikacij[Klasifikacijska številka],0))</f>
        <v>Druge filtrne pogače in izrabljeni absorbenti</v>
      </c>
      <c r="C181" t="str">
        <f>IFERROR(INDEX(Tabela_FAW[NAZIV2],MATCH(Tabela_kontrola_FAW[[#This Row],[Klasifikacija]],Tabela_FAW[Klasifikacija],0)),"NE")</f>
        <v>NE</v>
      </c>
      <c r="D181" t="str">
        <f>INDEX(Tabela_glavno[Dovoljen prevzem],MATCH(Tabela_kontrola_FAW[[#This Row],[Klasifikacija]],Tabela_glavno[Klasifikacija],0))</f>
        <v>DA - NI ODSTRANJEVANJA</v>
      </c>
      <c r="E181" t="str">
        <f>INDEX(Tabela_glavno[Odstranjevanje],MATCH(Tabela_kontrola_FAW[[#This Row],[Klasifikacija]],Tabela_glavno[Klasifikacija],0))</f>
        <v/>
      </c>
      <c r="F181" t="str">
        <f>IF(Tabela_kontrola_FAW[[#This Row],[Eko-03-03]]=0,"NE","DA")</f>
        <v>DA</v>
      </c>
      <c r="G181" s="1">
        <f>COUNTIF(Tabela_mesanica_190204[Klasifikacija],Tabela_kontrola_FAW[[#This Row],[Klasifikacija]])+COUNTIF(Tabela_mesanica_190208[Klasifikacija],Tabela_kontrola_FAW[[#This Row],[Klasifikacija]])+COUNTIF(Tabela_EKO_03_03_baterije[Klasifikacija],Tabela_kontrola_FAW[[#This Row],[Klasifikacija]])</f>
        <v>1</v>
      </c>
      <c r="H181" s="1">
        <f>COUNTIF(Tabela_staro_190204[Klasifikacija],Tabela_kontrola_FAW[[#This Row],[Klasifikacija]])+COUNTIF(Tabela_staro_140603[Klasifikacija],Tabela_kontrola_FAW[[#This Row],[Klasifikacija]])</f>
        <v>1</v>
      </c>
      <c r="I181" s="1" t="str">
        <f>IFERROR(INDEX(Tabela_FAW[Klasifikacija],MATCH(Tabela_kontrola_FAW[[#This Row],[Klasifikacija]],Tabela_FAW[Klasifikacija],0)),"NE")</f>
        <v>NE</v>
      </c>
    </row>
    <row r="182" spans="1:9" hidden="1" x14ac:dyDescent="0.25">
      <c r="A182" t="s">
        <v>24</v>
      </c>
      <c r="B182" t="str">
        <f>INDEX(Tabela_seznam_klasifikacij[Naziv odpadka],MATCH(Tabela_kontrola_FAW[[#This Row],[Klasifikacija]],Tabela_seznam_klasifikacij[Klasifikacijska številka],0))</f>
        <v>Mulji, ki vsebujejo nevarne snovi, iz čiščenja odpadne vode na kraju nastanka</v>
      </c>
      <c r="C182" t="str">
        <f>IFERROR(INDEX(Tabela_FAW[NAZIV2],MATCH(Tabela_kontrola_FAW[[#This Row],[Klasifikacija]],Tabela_FAW[Klasifikacija],0)),"NE")</f>
        <v>NE</v>
      </c>
      <c r="D182" t="str">
        <f>INDEX(Tabela_glavno[Dovoljen prevzem],MATCH(Tabela_kontrola_FAW[[#This Row],[Klasifikacija]],Tabela_glavno[Klasifikacija],0))</f>
        <v>DA - NI ODSTRANJEVANJA</v>
      </c>
      <c r="E182" t="str">
        <f>INDEX(Tabela_glavno[Odstranjevanje],MATCH(Tabela_kontrola_FAW[[#This Row],[Klasifikacija]],Tabela_glavno[Klasifikacija],0))</f>
        <v/>
      </c>
      <c r="F182" t="str">
        <f>IF(Tabela_kontrola_FAW[[#This Row],[Eko-03-03]]=0,"NE","DA")</f>
        <v>DA</v>
      </c>
      <c r="G182" s="1">
        <f>COUNTIF(Tabela_mesanica_190204[Klasifikacija],Tabela_kontrola_FAW[[#This Row],[Klasifikacija]])+COUNTIF(Tabela_mesanica_190208[Klasifikacija],Tabela_kontrola_FAW[[#This Row],[Klasifikacija]])+COUNTIF(Tabela_EKO_03_03_baterije[Klasifikacija],Tabela_kontrola_FAW[[#This Row],[Klasifikacija]])</f>
        <v>1</v>
      </c>
      <c r="H182" s="1">
        <f>COUNTIF(Tabela_staro_190204[Klasifikacija],Tabela_kontrola_FAW[[#This Row],[Klasifikacija]])+COUNTIF(Tabela_staro_140603[Klasifikacija],Tabela_kontrola_FAW[[#This Row],[Klasifikacija]])</f>
        <v>1</v>
      </c>
      <c r="I182" s="1" t="str">
        <f>IFERROR(INDEX(Tabela_FAW[Klasifikacija],MATCH(Tabela_kontrola_FAW[[#This Row],[Klasifikacija]],Tabela_FAW[Klasifikacija],0)),"NE")</f>
        <v>NE</v>
      </c>
    </row>
    <row r="183" spans="1:9" hidden="1" x14ac:dyDescent="0.25">
      <c r="A183" t="s">
        <v>396</v>
      </c>
      <c r="B183" t="str">
        <f>INDEX(Tabela_seznam_klasifikacij[Naziv odpadka],MATCH(Tabela_kontrola_FAW[[#This Row],[Klasifikacija]],Tabela_seznam_klasifikacij[Klasifikacijska številka],0))</f>
        <v>Mulji iz čiščenja odpadne vode na kraju nastanka, ki niso navedeni pod 07 01 11,</v>
      </c>
      <c r="C183" t="str">
        <f>IFERROR(INDEX(Tabela_FAW[NAZIV2],MATCH(Tabela_kontrola_FAW[[#This Row],[Klasifikacija]],Tabela_FAW[Klasifikacija],0)),"NE")</f>
        <v>NE</v>
      </c>
      <c r="D183" t="str">
        <f>INDEX(Tabela_glavno[Dovoljen prevzem],MATCH(Tabela_kontrola_FAW[[#This Row],[Klasifikacija]],Tabela_glavno[Klasifikacija],0))</f>
        <v>DA - NI ODSTRANJEVANJA</v>
      </c>
      <c r="E183" t="str">
        <f>INDEX(Tabela_glavno[Odstranjevanje],MATCH(Tabela_kontrola_FAW[[#This Row],[Klasifikacija]],Tabela_glavno[Klasifikacija],0))</f>
        <v/>
      </c>
      <c r="F183" t="str">
        <f>IF(Tabela_kontrola_FAW[[#This Row],[Eko-03-03]]=0,"NE","DA")</f>
        <v>NE</v>
      </c>
      <c r="G183" s="1">
        <f>COUNTIF(Tabela_mesanica_190204[Klasifikacija],Tabela_kontrola_FAW[[#This Row],[Klasifikacija]])+COUNTIF(Tabela_mesanica_190208[Klasifikacija],Tabela_kontrola_FAW[[#This Row],[Klasifikacija]])+COUNTIF(Tabela_EKO_03_03_baterije[Klasifikacija],Tabela_kontrola_FAW[[#This Row],[Klasifikacija]])</f>
        <v>0</v>
      </c>
      <c r="H183" s="1">
        <f>COUNTIF(Tabela_staro_190204[Klasifikacija],Tabela_kontrola_FAW[[#This Row],[Klasifikacija]])+COUNTIF(Tabela_staro_140603[Klasifikacija],Tabela_kontrola_FAW[[#This Row],[Klasifikacija]])</f>
        <v>0</v>
      </c>
      <c r="I183" s="1" t="str">
        <f>IFERROR(INDEX(Tabela_FAW[Klasifikacija],MATCH(Tabela_kontrola_FAW[[#This Row],[Klasifikacija]],Tabela_FAW[Klasifikacija],0)),"NE")</f>
        <v>NE</v>
      </c>
    </row>
    <row r="184" spans="1:9" hidden="1" x14ac:dyDescent="0.25">
      <c r="A184" t="s">
        <v>397</v>
      </c>
      <c r="B184" t="str">
        <f>INDEX(Tabela_seznam_klasifikacij[Naziv odpadka],MATCH(Tabela_kontrola_FAW[[#This Row],[Klasifikacija]],Tabela_seznam_klasifikacij[Klasifikacijska številka],0))</f>
        <v>Drugi tovrstni odpadki</v>
      </c>
      <c r="C184" t="str">
        <f>IFERROR(INDEX(Tabela_FAW[NAZIV2],MATCH(Tabela_kontrola_FAW[[#This Row],[Klasifikacija]],Tabela_FAW[Klasifikacija],0)),"NE")</f>
        <v>NE</v>
      </c>
      <c r="D184" t="str">
        <f>INDEX(Tabela_glavno[Dovoljen prevzem],MATCH(Tabela_kontrola_FAW[[#This Row],[Klasifikacija]],Tabela_glavno[Klasifikacija],0))</f>
        <v>DA - NI ODSTRANJEVANJA</v>
      </c>
      <c r="E184" t="str">
        <f>INDEX(Tabela_glavno[Odstranjevanje],MATCH(Tabela_kontrola_FAW[[#This Row],[Klasifikacija]],Tabela_glavno[Klasifikacija],0))</f>
        <v/>
      </c>
      <c r="F184" t="str">
        <f>IF(Tabela_kontrola_FAW[[#This Row],[Eko-03-03]]=0,"NE","DA")</f>
        <v>NE</v>
      </c>
      <c r="G184" s="1">
        <f>COUNTIF(Tabela_mesanica_190204[Klasifikacija],Tabela_kontrola_FAW[[#This Row],[Klasifikacija]])+COUNTIF(Tabela_mesanica_190208[Klasifikacija],Tabela_kontrola_FAW[[#This Row],[Klasifikacija]])+COUNTIF(Tabela_EKO_03_03_baterije[Klasifikacija],Tabela_kontrola_FAW[[#This Row],[Klasifikacija]])</f>
        <v>0</v>
      </c>
      <c r="H184" s="1">
        <f>COUNTIF(Tabela_staro_190204[Klasifikacija],Tabela_kontrola_FAW[[#This Row],[Klasifikacija]])+COUNTIF(Tabela_staro_140603[Klasifikacija],Tabela_kontrola_FAW[[#This Row],[Klasifikacija]])</f>
        <v>0</v>
      </c>
      <c r="I184" s="1" t="str">
        <f>IFERROR(INDEX(Tabela_FAW[Klasifikacija],MATCH(Tabela_kontrola_FAW[[#This Row],[Klasifikacija]],Tabela_FAW[Klasifikacija],0)),"NE")</f>
        <v>NE</v>
      </c>
    </row>
    <row r="185" spans="1:9" x14ac:dyDescent="0.25">
      <c r="A185" t="s">
        <v>400</v>
      </c>
      <c r="B185" t="str">
        <f>INDEX(Tabela_seznam_klasifikacij[Naziv odpadka],MATCH(Tabela_kontrola_FAW[[#This Row],[Klasifikacija]],Tabela_seznam_klasifikacij[Klasifikacijska številka],0))</f>
        <v>Vodne pralne raztopine in matične lužnice</v>
      </c>
      <c r="C185" t="str">
        <f>IFERROR(INDEX(Tabela_FAW[NAZIV2],MATCH(Tabela_kontrola_FAW[[#This Row],[Klasifikacija]],Tabela_FAW[Klasifikacija],0)),"NE")</f>
        <v>Kemis</v>
      </c>
      <c r="D185" t="str">
        <f>INDEX(Tabela_glavno[Dovoljen prevzem],MATCH(Tabela_kontrola_FAW[[#This Row],[Klasifikacija]],Tabela_glavno[Klasifikacija],0))</f>
        <v>DA - NI ODSTRANJEVANJA</v>
      </c>
      <c r="E185" t="str">
        <f>INDEX(Tabela_glavno[Odstranjevanje],MATCH(Tabela_kontrola_FAW[[#This Row],[Klasifikacija]],Tabela_glavno[Klasifikacija],0))</f>
        <v/>
      </c>
      <c r="F185" t="str">
        <f>IF(Tabela_kontrola_FAW[[#This Row],[Eko-03-03]]=0,"NE","DA")</f>
        <v>NE</v>
      </c>
      <c r="G185" s="1">
        <f>COUNTIF(Tabela_mesanica_190204[Klasifikacija],Tabela_kontrola_FAW[[#This Row],[Klasifikacija]])+COUNTIF(Tabela_mesanica_190208[Klasifikacija],Tabela_kontrola_FAW[[#This Row],[Klasifikacija]])+COUNTIF(Tabela_EKO_03_03_baterije[Klasifikacija],Tabela_kontrola_FAW[[#This Row],[Klasifikacija]])</f>
        <v>0</v>
      </c>
      <c r="H185" s="1">
        <f>COUNTIF(Tabela_staro_190204[Klasifikacija],Tabela_kontrola_FAW[[#This Row],[Klasifikacija]])+COUNTIF(Tabela_staro_140603[Klasifikacija],Tabela_kontrola_FAW[[#This Row],[Klasifikacija]])</f>
        <v>0</v>
      </c>
      <c r="I185" s="1" t="str">
        <f>IFERROR(INDEX(Tabela_FAW[Klasifikacija],MATCH(Tabela_kontrola_FAW[[#This Row],[Klasifikacija]],Tabela_FAW[Klasifikacija],0)),"NE")</f>
        <v>07 02 01*</v>
      </c>
    </row>
    <row r="186" spans="1:9" hidden="1" x14ac:dyDescent="0.25">
      <c r="A186" t="s">
        <v>132</v>
      </c>
      <c r="B186" t="str">
        <f>INDEX(Tabela_seznam_klasifikacij[Naziv odpadka],MATCH(Tabela_kontrola_FAW[[#This Row],[Klasifikacija]],Tabela_seznam_klasifikacij[Klasifikacijska številka],0))</f>
        <v>Organska halogenirana topila, pralne tekočine in matične lužnice</v>
      </c>
      <c r="C186" t="str">
        <f>IFERROR(INDEX(Tabela_FAW[NAZIV2],MATCH(Tabela_kontrola_FAW[[#This Row],[Klasifikacija]],Tabela_FAW[Klasifikacija],0)),"NE")</f>
        <v>NE</v>
      </c>
      <c r="D186" t="str">
        <f>INDEX(Tabela_glavno[Dovoljen prevzem],MATCH(Tabela_kontrola_FAW[[#This Row],[Klasifikacija]],Tabela_glavno[Klasifikacija],0))</f>
        <v>DA - NI ODSTRANJEVANJA</v>
      </c>
      <c r="E186" t="str">
        <f>INDEX(Tabela_glavno[Odstranjevanje],MATCH(Tabela_kontrola_FAW[[#This Row],[Klasifikacija]],Tabela_glavno[Klasifikacija],0))</f>
        <v/>
      </c>
      <c r="F186" t="str">
        <f>IF(Tabela_kontrola_FAW[[#This Row],[Eko-03-03]]=0,"NE","DA")</f>
        <v>DA</v>
      </c>
      <c r="G186" s="1">
        <f>COUNTIF(Tabela_mesanica_190204[Klasifikacija],Tabela_kontrola_FAW[[#This Row],[Klasifikacija]])+COUNTIF(Tabela_mesanica_190208[Klasifikacija],Tabela_kontrola_FAW[[#This Row],[Klasifikacija]])+COUNTIF(Tabela_EKO_03_03_baterije[Klasifikacija],Tabela_kontrola_FAW[[#This Row],[Klasifikacija]])</f>
        <v>1</v>
      </c>
      <c r="H186" s="1">
        <f>COUNTIF(Tabela_staro_190204[Klasifikacija],Tabela_kontrola_FAW[[#This Row],[Klasifikacija]])+COUNTIF(Tabela_staro_140603[Klasifikacija],Tabela_kontrola_FAW[[#This Row],[Klasifikacija]])</f>
        <v>1</v>
      </c>
      <c r="I186" s="1" t="str">
        <f>IFERROR(INDEX(Tabela_FAW[Klasifikacija],MATCH(Tabela_kontrola_FAW[[#This Row],[Klasifikacija]],Tabela_FAW[Klasifikacija],0)),"NE")</f>
        <v>NE</v>
      </c>
    </row>
    <row r="187" spans="1:9" x14ac:dyDescent="0.25">
      <c r="A187" t="s">
        <v>133</v>
      </c>
      <c r="B187" t="str">
        <f>INDEX(Tabela_seznam_klasifikacij[Naziv odpadka],MATCH(Tabela_kontrola_FAW[[#This Row],[Klasifikacija]],Tabela_seznam_klasifikacij[Klasifikacijska številka],0))</f>
        <v>Druga organska topila, pralne tekočine in matične lužnice</v>
      </c>
      <c r="C187" t="str">
        <f>IFERROR(INDEX(Tabela_FAW[NAZIV2],MATCH(Tabela_kontrola_FAW[[#This Row],[Klasifikacija]],Tabela_FAW[Klasifikacija],0)),"NE")</f>
        <v>M2 ADR: DA UN 1993, r.3 /Kemis</v>
      </c>
      <c r="D187" t="str">
        <f>INDEX(Tabela_glavno[Dovoljen prevzem],MATCH(Tabela_kontrola_FAW[[#This Row],[Klasifikacija]],Tabela_glavno[Klasifikacija],0))</f>
        <v>DA - NI ODSTRANJEVANJA</v>
      </c>
      <c r="E187" t="str">
        <f>INDEX(Tabela_glavno[Odstranjevanje],MATCH(Tabela_kontrola_FAW[[#This Row],[Klasifikacija]],Tabela_glavno[Klasifikacija],0))</f>
        <v/>
      </c>
      <c r="F187" t="str">
        <f>IF(Tabela_kontrola_FAW[[#This Row],[Eko-03-03]]=0,"NE","DA")</f>
        <v>DA</v>
      </c>
      <c r="G187" s="1">
        <f>COUNTIF(Tabela_mesanica_190204[Klasifikacija],Tabela_kontrola_FAW[[#This Row],[Klasifikacija]])+COUNTIF(Tabela_mesanica_190208[Klasifikacija],Tabela_kontrola_FAW[[#This Row],[Klasifikacija]])+COUNTIF(Tabela_EKO_03_03_baterije[Klasifikacija],Tabela_kontrola_FAW[[#This Row],[Klasifikacija]])</f>
        <v>1</v>
      </c>
      <c r="H187" s="1">
        <f>COUNTIF(Tabela_staro_190204[Klasifikacija],Tabela_kontrola_FAW[[#This Row],[Klasifikacija]])+COUNTIF(Tabela_staro_140603[Klasifikacija],Tabela_kontrola_FAW[[#This Row],[Klasifikacija]])</f>
        <v>1</v>
      </c>
      <c r="I187" s="1" t="str">
        <f>IFERROR(INDEX(Tabela_FAW[Klasifikacija],MATCH(Tabela_kontrola_FAW[[#This Row],[Klasifikacija]],Tabela_FAW[Klasifikacija],0)),"NE")</f>
        <v>07 02 04*</v>
      </c>
    </row>
    <row r="188" spans="1:9" hidden="1" x14ac:dyDescent="0.25">
      <c r="A188" t="s">
        <v>134</v>
      </c>
      <c r="B188" t="str">
        <f>INDEX(Tabela_seznam_klasifikacij[Naziv odpadka],MATCH(Tabela_kontrola_FAW[[#This Row],[Klasifikacija]],Tabela_seznam_klasifikacij[Klasifikacijska številka],0))</f>
        <v>Halogenirani ostanki iz destilacij in kemijskih reakcij</v>
      </c>
      <c r="C188" t="str">
        <f>IFERROR(INDEX(Tabela_FAW[NAZIV2],MATCH(Tabela_kontrola_FAW[[#This Row],[Klasifikacija]],Tabela_FAW[Klasifikacija],0)),"NE")</f>
        <v>NE</v>
      </c>
      <c r="D188" t="str">
        <f>INDEX(Tabela_glavno[Dovoljen prevzem],MATCH(Tabela_kontrola_FAW[[#This Row],[Klasifikacija]],Tabela_glavno[Klasifikacija],0))</f>
        <v>DA - NI ODSTRANJEVANJA</v>
      </c>
      <c r="E188" t="str">
        <f>INDEX(Tabela_glavno[Odstranjevanje],MATCH(Tabela_kontrola_FAW[[#This Row],[Klasifikacija]],Tabela_glavno[Klasifikacija],0))</f>
        <v/>
      </c>
      <c r="F188" t="str">
        <f>IF(Tabela_kontrola_FAW[[#This Row],[Eko-03-03]]=0,"NE","DA")</f>
        <v>DA</v>
      </c>
      <c r="G188" s="1">
        <f>COUNTIF(Tabela_mesanica_190204[Klasifikacija],Tabela_kontrola_FAW[[#This Row],[Klasifikacija]])+COUNTIF(Tabela_mesanica_190208[Klasifikacija],Tabela_kontrola_FAW[[#This Row],[Klasifikacija]])+COUNTIF(Tabela_EKO_03_03_baterije[Klasifikacija],Tabela_kontrola_FAW[[#This Row],[Klasifikacija]])</f>
        <v>1</v>
      </c>
      <c r="H188" s="1">
        <f>COUNTIF(Tabela_staro_190204[Klasifikacija],Tabela_kontrola_FAW[[#This Row],[Klasifikacija]])+COUNTIF(Tabela_staro_140603[Klasifikacija],Tabela_kontrola_FAW[[#This Row],[Klasifikacija]])</f>
        <v>1</v>
      </c>
      <c r="I188" s="1" t="str">
        <f>IFERROR(INDEX(Tabela_FAW[Klasifikacija],MATCH(Tabela_kontrola_FAW[[#This Row],[Klasifikacija]],Tabela_FAW[Klasifikacija],0)),"NE")</f>
        <v>NE</v>
      </c>
    </row>
    <row r="189" spans="1:9" x14ac:dyDescent="0.25">
      <c r="A189" t="s">
        <v>135</v>
      </c>
      <c r="B189" t="str">
        <f>INDEX(Tabela_seznam_klasifikacij[Naziv odpadka],MATCH(Tabela_kontrola_FAW[[#This Row],[Klasifikacija]],Tabela_seznam_klasifikacij[Klasifikacijska številka],0))</f>
        <v>Drugi ostanki iz destilacij in kemijskih reakcij</v>
      </c>
      <c r="C189" t="str">
        <f>IFERROR(INDEX(Tabela_FAW[NAZIV2],MATCH(Tabela_kontrola_FAW[[#This Row],[Klasifikacija]],Tabela_FAW[Klasifikacija],0)),"NE")</f>
        <v>M2 sproti pred prevzemom / Kemis</v>
      </c>
      <c r="D189" t="str">
        <f>INDEX(Tabela_glavno[Dovoljen prevzem],MATCH(Tabela_kontrola_FAW[[#This Row],[Klasifikacija]],Tabela_glavno[Klasifikacija],0))</f>
        <v>DA</v>
      </c>
      <c r="E189" t="str">
        <f>INDEX(Tabela_glavno[Odstranjevanje],MATCH(Tabela_kontrola_FAW[[#This Row],[Klasifikacija]],Tabela_glavno[Klasifikacija],0))</f>
        <v>Kemis</v>
      </c>
      <c r="F189" t="str">
        <f>IF(Tabela_kontrola_FAW[[#This Row],[Eko-03-03]]=0,"NE","DA")</f>
        <v>DA</v>
      </c>
      <c r="G189" s="1">
        <f>COUNTIF(Tabela_mesanica_190204[Klasifikacija],Tabela_kontrola_FAW[[#This Row],[Klasifikacija]])+COUNTIF(Tabela_mesanica_190208[Klasifikacija],Tabela_kontrola_FAW[[#This Row],[Klasifikacija]])+COUNTIF(Tabela_EKO_03_03_baterije[Klasifikacija],Tabela_kontrola_FAW[[#This Row],[Klasifikacija]])</f>
        <v>1</v>
      </c>
      <c r="H189" s="1">
        <f>COUNTIF(Tabela_staro_190204[Klasifikacija],Tabela_kontrola_FAW[[#This Row],[Klasifikacija]])+COUNTIF(Tabela_staro_140603[Klasifikacija],Tabela_kontrola_FAW[[#This Row],[Klasifikacija]])</f>
        <v>1</v>
      </c>
      <c r="I189" s="1" t="str">
        <f>IFERROR(INDEX(Tabela_FAW[Klasifikacija],MATCH(Tabela_kontrola_FAW[[#This Row],[Klasifikacija]],Tabela_FAW[Klasifikacija],0)),"NE")</f>
        <v>07 02 08*</v>
      </c>
    </row>
    <row r="190" spans="1:9" hidden="1" x14ac:dyDescent="0.25">
      <c r="A190" t="s">
        <v>401</v>
      </c>
      <c r="B190" t="str">
        <f>INDEX(Tabela_seznam_klasifikacij[Naziv odpadka],MATCH(Tabela_kontrola_FAW[[#This Row],[Klasifikacija]],Tabela_seznam_klasifikacij[Klasifikacijska številka],0))</f>
        <v>Halogenirane filtrne pogače in izrabljeni absorbenti</v>
      </c>
      <c r="C190" t="str">
        <f>IFERROR(INDEX(Tabela_FAW[NAZIV2],MATCH(Tabela_kontrola_FAW[[#This Row],[Klasifikacija]],Tabela_FAW[Klasifikacija],0)),"NE")</f>
        <v>NE</v>
      </c>
      <c r="D190" t="str">
        <f>INDEX(Tabela_glavno[Dovoljen prevzem],MATCH(Tabela_kontrola_FAW[[#This Row],[Klasifikacija]],Tabela_glavno[Klasifikacija],0))</f>
        <v>DA - NI ODSTRANJEVANJA</v>
      </c>
      <c r="E190" t="str">
        <f>INDEX(Tabela_glavno[Odstranjevanje],MATCH(Tabela_kontrola_FAW[[#This Row],[Klasifikacija]],Tabela_glavno[Klasifikacija],0))</f>
        <v/>
      </c>
      <c r="F190" t="str">
        <f>IF(Tabela_kontrola_FAW[[#This Row],[Eko-03-03]]=0,"NE","DA")</f>
        <v>NE</v>
      </c>
      <c r="G190" s="1">
        <f>COUNTIF(Tabela_mesanica_190204[Klasifikacija],Tabela_kontrola_FAW[[#This Row],[Klasifikacija]])+COUNTIF(Tabela_mesanica_190208[Klasifikacija],Tabela_kontrola_FAW[[#This Row],[Klasifikacija]])+COUNTIF(Tabela_EKO_03_03_baterije[Klasifikacija],Tabela_kontrola_FAW[[#This Row],[Klasifikacija]])</f>
        <v>0</v>
      </c>
      <c r="H190" s="1">
        <f>COUNTIF(Tabela_staro_190204[Klasifikacija],Tabela_kontrola_FAW[[#This Row],[Klasifikacija]])+COUNTIF(Tabela_staro_140603[Klasifikacija],Tabela_kontrola_FAW[[#This Row],[Klasifikacija]])</f>
        <v>0</v>
      </c>
      <c r="I190" s="1" t="str">
        <f>IFERROR(INDEX(Tabela_FAW[Klasifikacija],MATCH(Tabela_kontrola_FAW[[#This Row],[Klasifikacija]],Tabela_FAW[Klasifikacija],0)),"NE")</f>
        <v>NE</v>
      </c>
    </row>
    <row r="191" spans="1:9" hidden="1" x14ac:dyDescent="0.25">
      <c r="A191" t="s">
        <v>25</v>
      </c>
      <c r="B191" t="str">
        <f>INDEX(Tabela_seznam_klasifikacij[Naziv odpadka],MATCH(Tabela_kontrola_FAW[[#This Row],[Klasifikacija]],Tabela_seznam_klasifikacij[Klasifikacijska številka],0))</f>
        <v>Druge filtrne pogače in izrabljeni absorbenti</v>
      </c>
      <c r="C191" t="str">
        <f>IFERROR(INDEX(Tabela_FAW[NAZIV2],MATCH(Tabela_kontrola_FAW[[#This Row],[Klasifikacija]],Tabela_FAW[Klasifikacija],0)),"NE")</f>
        <v>NE</v>
      </c>
      <c r="D191" t="str">
        <f>INDEX(Tabela_glavno[Dovoljen prevzem],MATCH(Tabela_kontrola_FAW[[#This Row],[Klasifikacija]],Tabela_glavno[Klasifikacija],0))</f>
        <v>DA - NI ODSTRANJEVANJA</v>
      </c>
      <c r="E191" t="str">
        <f>INDEX(Tabela_glavno[Odstranjevanje],MATCH(Tabela_kontrola_FAW[[#This Row],[Klasifikacija]],Tabela_glavno[Klasifikacija],0))</f>
        <v/>
      </c>
      <c r="F191" t="str">
        <f>IF(Tabela_kontrola_FAW[[#This Row],[Eko-03-03]]=0,"NE","DA")</f>
        <v>DA</v>
      </c>
      <c r="G191" s="1">
        <f>COUNTIF(Tabela_mesanica_190204[Klasifikacija],Tabela_kontrola_FAW[[#This Row],[Klasifikacija]])+COUNTIF(Tabela_mesanica_190208[Klasifikacija],Tabela_kontrola_FAW[[#This Row],[Klasifikacija]])+COUNTIF(Tabela_EKO_03_03_baterije[Klasifikacija],Tabela_kontrola_FAW[[#This Row],[Klasifikacija]])</f>
        <v>1</v>
      </c>
      <c r="H191" s="1">
        <f>COUNTIF(Tabela_staro_190204[Klasifikacija],Tabela_kontrola_FAW[[#This Row],[Klasifikacija]])+COUNTIF(Tabela_staro_140603[Klasifikacija],Tabela_kontrola_FAW[[#This Row],[Klasifikacija]])</f>
        <v>1</v>
      </c>
      <c r="I191" s="1" t="str">
        <f>IFERROR(INDEX(Tabela_FAW[Klasifikacija],MATCH(Tabela_kontrola_FAW[[#This Row],[Klasifikacija]],Tabela_FAW[Klasifikacija],0)),"NE")</f>
        <v>NE</v>
      </c>
    </row>
    <row r="192" spans="1:9" hidden="1" x14ac:dyDescent="0.25">
      <c r="A192" t="s">
        <v>26</v>
      </c>
      <c r="B192" t="str">
        <f>INDEX(Tabela_seznam_klasifikacij[Naziv odpadka],MATCH(Tabela_kontrola_FAW[[#This Row],[Klasifikacija]],Tabela_seznam_klasifikacij[Klasifikacijska številka],0))</f>
        <v>Mulji, ki vsebujejo nevarne snovi, iz čiščenja odpadne vode na kraju nastanka</v>
      </c>
      <c r="C192" t="str">
        <f>IFERROR(INDEX(Tabela_FAW[NAZIV2],MATCH(Tabela_kontrola_FAW[[#This Row],[Klasifikacija]],Tabela_FAW[Klasifikacija],0)),"NE")</f>
        <v>NE</v>
      </c>
      <c r="D192" t="str">
        <f>INDEX(Tabela_glavno[Dovoljen prevzem],MATCH(Tabela_kontrola_FAW[[#This Row],[Klasifikacija]],Tabela_glavno[Klasifikacija],0))</f>
        <v>DA - NI ODSTRANJEVANJA</v>
      </c>
      <c r="E192" t="str">
        <f>INDEX(Tabela_glavno[Odstranjevanje],MATCH(Tabela_kontrola_FAW[[#This Row],[Klasifikacija]],Tabela_glavno[Klasifikacija],0))</f>
        <v/>
      </c>
      <c r="F192" t="str">
        <f>IF(Tabela_kontrola_FAW[[#This Row],[Eko-03-03]]=0,"NE","DA")</f>
        <v>DA</v>
      </c>
      <c r="G192" s="1">
        <f>COUNTIF(Tabela_mesanica_190204[Klasifikacija],Tabela_kontrola_FAW[[#This Row],[Klasifikacija]])+COUNTIF(Tabela_mesanica_190208[Klasifikacija],Tabela_kontrola_FAW[[#This Row],[Klasifikacija]])+COUNTIF(Tabela_EKO_03_03_baterije[Klasifikacija],Tabela_kontrola_FAW[[#This Row],[Klasifikacija]])</f>
        <v>1</v>
      </c>
      <c r="H192" s="1">
        <f>COUNTIF(Tabela_staro_190204[Klasifikacija],Tabela_kontrola_FAW[[#This Row],[Klasifikacija]])+COUNTIF(Tabela_staro_140603[Klasifikacija],Tabela_kontrola_FAW[[#This Row],[Klasifikacija]])</f>
        <v>1</v>
      </c>
      <c r="I192" s="1" t="str">
        <f>IFERROR(INDEX(Tabela_FAW[Klasifikacija],MATCH(Tabela_kontrola_FAW[[#This Row],[Klasifikacija]],Tabela_FAW[Klasifikacija],0)),"NE")</f>
        <v>NE</v>
      </c>
    </row>
    <row r="193" spans="1:9" x14ac:dyDescent="0.25">
      <c r="A193" t="s">
        <v>27</v>
      </c>
      <c r="B193" t="str">
        <f>INDEX(Tabela_seznam_klasifikacij[Naziv odpadka],MATCH(Tabela_kontrola_FAW[[#This Row],[Klasifikacija]],Tabela_seznam_klasifikacij[Klasifikacijska številka],0))</f>
        <v>Mulji iz čiščenja odpadne vode na kraju nastanka, ki niso navedeni pod 07 02 11</v>
      </c>
      <c r="C193" t="str">
        <f>IFERROR(INDEX(Tabela_FAW[NAZIV2],MATCH(Tabela_kontrola_FAW[[#This Row],[Klasifikacija]],Tabela_FAW[Klasifikacija],0)),"NE")</f>
        <v>M1 NI ADR / Kemis</v>
      </c>
      <c r="D193" t="str">
        <f>INDEX(Tabela_glavno[Dovoljen prevzem],MATCH(Tabela_kontrola_FAW[[#This Row],[Klasifikacija]],Tabela_glavno[Klasifikacija],0))</f>
        <v>DA - NI ODSTRANJEVANJA</v>
      </c>
      <c r="E193" t="str">
        <f>INDEX(Tabela_glavno[Odstranjevanje],MATCH(Tabela_kontrola_FAW[[#This Row],[Klasifikacija]],Tabela_glavno[Klasifikacija],0))</f>
        <v/>
      </c>
      <c r="F193" t="str">
        <f>IF(Tabela_kontrola_FAW[[#This Row],[Eko-03-03]]=0,"NE","DA")</f>
        <v>DA</v>
      </c>
      <c r="G193" s="1">
        <f>COUNTIF(Tabela_mesanica_190204[Klasifikacija],Tabela_kontrola_FAW[[#This Row],[Klasifikacija]])+COUNTIF(Tabela_mesanica_190208[Klasifikacija],Tabela_kontrola_FAW[[#This Row],[Klasifikacija]])+COUNTIF(Tabela_EKO_03_03_baterije[Klasifikacija],Tabela_kontrola_FAW[[#This Row],[Klasifikacija]])</f>
        <v>1</v>
      </c>
      <c r="H193" s="1">
        <f>COUNTIF(Tabela_staro_190204[Klasifikacija],Tabela_kontrola_FAW[[#This Row],[Klasifikacija]])+COUNTIF(Tabela_staro_140603[Klasifikacija],Tabela_kontrola_FAW[[#This Row],[Klasifikacija]])</f>
        <v>1</v>
      </c>
      <c r="I193" s="1" t="str">
        <f>IFERROR(INDEX(Tabela_FAW[Klasifikacija],MATCH(Tabela_kontrola_FAW[[#This Row],[Klasifikacija]],Tabela_FAW[Klasifikacija],0)),"NE")</f>
        <v>07 02 12</v>
      </c>
    </row>
    <row r="194" spans="1:9" x14ac:dyDescent="0.25">
      <c r="A194" t="s">
        <v>28</v>
      </c>
      <c r="B194" t="str">
        <f>INDEX(Tabela_seznam_klasifikacij[Naziv odpadka],MATCH(Tabela_kontrola_FAW[[#This Row],[Klasifikacija]],Tabela_seznam_klasifikacij[Klasifikacijska številka],0))</f>
        <v>Odpadna plastika</v>
      </c>
      <c r="C194" t="str">
        <f>IFERROR(INDEX(Tabela_FAW[NAZIV2],MATCH(Tabela_kontrola_FAW[[#This Row],[Klasifikacija]],Tabela_FAW[Klasifikacija],0)),"NE")</f>
        <v>M1 NI ADR / Koto, Cep, (Dinos)</v>
      </c>
      <c r="D194" t="str">
        <f>INDEX(Tabela_glavno[Dovoljen prevzem],MATCH(Tabela_kontrola_FAW[[#This Row],[Klasifikacija]],Tabela_glavno[Klasifikacija],0))</f>
        <v>DA</v>
      </c>
      <c r="E194" t="str">
        <f>INDEX(Tabela_glavno[Odstranjevanje],MATCH(Tabela_kontrola_FAW[[#This Row],[Klasifikacija]],Tabela_glavno[Klasifikacija],0))</f>
        <v>Komteks</v>
      </c>
      <c r="F194" t="str">
        <f>IF(Tabela_kontrola_FAW[[#This Row],[Eko-03-03]]=0,"NE","DA")</f>
        <v>NE</v>
      </c>
      <c r="G194" s="1">
        <f>COUNTIF(Tabela_mesanica_190204[Klasifikacija],Tabela_kontrola_FAW[[#This Row],[Klasifikacija]])+COUNTIF(Tabela_mesanica_190208[Klasifikacija],Tabela_kontrola_FAW[[#This Row],[Klasifikacija]])+COUNTIF(Tabela_EKO_03_03_baterije[Klasifikacija],Tabela_kontrola_FAW[[#This Row],[Klasifikacija]])</f>
        <v>0</v>
      </c>
      <c r="H194" s="1">
        <f>COUNTIF(Tabela_staro_190204[Klasifikacija],Tabela_kontrola_FAW[[#This Row],[Klasifikacija]])+COUNTIF(Tabela_staro_140603[Klasifikacija],Tabela_kontrola_FAW[[#This Row],[Klasifikacija]])</f>
        <v>1</v>
      </c>
      <c r="I194" s="1" t="str">
        <f>IFERROR(INDEX(Tabela_FAW[Klasifikacija],MATCH(Tabela_kontrola_FAW[[#This Row],[Klasifikacija]],Tabela_FAW[Klasifikacija],0)),"NE")</f>
        <v>07 02 13</v>
      </c>
    </row>
    <row r="195" spans="1:9" x14ac:dyDescent="0.25">
      <c r="A195" t="s">
        <v>29</v>
      </c>
      <c r="B195" t="str">
        <f>INDEX(Tabela_seznam_klasifikacij[Naziv odpadka],MATCH(Tabela_kontrola_FAW[[#This Row],[Klasifikacija]],Tabela_seznam_klasifikacij[Klasifikacijska številka],0))</f>
        <v>Odpadni aditivi, ki vsebujejo nevarne snovi</v>
      </c>
      <c r="C195" t="str">
        <f>IFERROR(INDEX(Tabela_FAW[NAZIV2],MATCH(Tabela_kontrola_FAW[[#This Row],[Klasifikacija]],Tabela_FAW[Klasifikacija],0)),"NE")</f>
        <v>M1 ADR: 3077, r.9 / ???</v>
      </c>
      <c r="D195" t="str">
        <f>INDEX(Tabela_glavno[Dovoljen prevzem],MATCH(Tabela_kontrola_FAW[[#This Row],[Klasifikacija]],Tabela_glavno[Klasifikacija],0))</f>
        <v>DA</v>
      </c>
      <c r="E195" t="str">
        <f>INDEX(Tabela_glavno[Odstranjevanje],MATCH(Tabela_kontrola_FAW[[#This Row],[Klasifikacija]],Tabela_glavno[Klasifikacija],0))</f>
        <v/>
      </c>
      <c r="F195" t="str">
        <f>IF(Tabela_kontrola_FAW[[#This Row],[Eko-03-03]]=0,"NE","DA")</f>
        <v>DA</v>
      </c>
      <c r="G195" s="1">
        <f>COUNTIF(Tabela_mesanica_190204[Klasifikacija],Tabela_kontrola_FAW[[#This Row],[Klasifikacija]])+COUNTIF(Tabela_mesanica_190208[Klasifikacija],Tabela_kontrola_FAW[[#This Row],[Klasifikacija]])+COUNTIF(Tabela_EKO_03_03_baterije[Klasifikacija],Tabela_kontrola_FAW[[#This Row],[Klasifikacija]])</f>
        <v>1</v>
      </c>
      <c r="H195" s="1">
        <f>COUNTIF(Tabela_staro_190204[Klasifikacija],Tabela_kontrola_FAW[[#This Row],[Klasifikacija]])+COUNTIF(Tabela_staro_140603[Klasifikacija],Tabela_kontrola_FAW[[#This Row],[Klasifikacija]])</f>
        <v>1</v>
      </c>
      <c r="I195" s="1" t="str">
        <f>IFERROR(INDEX(Tabela_FAW[Klasifikacija],MATCH(Tabela_kontrola_FAW[[#This Row],[Klasifikacija]],Tabela_FAW[Klasifikacija],0)),"NE")</f>
        <v>07 02 14*</v>
      </c>
    </row>
    <row r="196" spans="1:9" x14ac:dyDescent="0.25">
      <c r="A196" t="s">
        <v>402</v>
      </c>
      <c r="B196" t="str">
        <f>INDEX(Tabela_seznam_klasifikacij[Naziv odpadka],MATCH(Tabela_kontrola_FAW[[#This Row],[Klasifikacija]],Tabela_seznam_klasifikacij[Klasifikacijska številka],0))</f>
        <v>Odpadni aditivi, ki niso navedeni pod 07 02 14</v>
      </c>
      <c r="C196">
        <f>IFERROR(INDEX(Tabela_FAW[NAZIV2],MATCH(Tabela_kontrola_FAW[[#This Row],[Klasifikacija]],Tabela_FAW[Klasifikacija],0)),"NE")</f>
        <v>0</v>
      </c>
      <c r="D196" t="str">
        <f>INDEX(Tabela_glavno[Dovoljen prevzem],MATCH(Tabela_kontrola_FAW[[#This Row],[Klasifikacija]],Tabela_glavno[Klasifikacija],0))</f>
        <v>DA - NI ODSTRANJEVANJA</v>
      </c>
      <c r="E196" t="str">
        <f>INDEX(Tabela_glavno[Odstranjevanje],MATCH(Tabela_kontrola_FAW[[#This Row],[Klasifikacija]],Tabela_glavno[Klasifikacija],0))</f>
        <v/>
      </c>
      <c r="F196" t="str">
        <f>IF(Tabela_kontrola_FAW[[#This Row],[Eko-03-03]]=0,"NE","DA")</f>
        <v>NE</v>
      </c>
      <c r="G196" s="1">
        <f>COUNTIF(Tabela_mesanica_190204[Klasifikacija],Tabela_kontrola_FAW[[#This Row],[Klasifikacija]])+COUNTIF(Tabela_mesanica_190208[Klasifikacija],Tabela_kontrola_FAW[[#This Row],[Klasifikacija]])+COUNTIF(Tabela_EKO_03_03_baterije[Klasifikacija],Tabela_kontrola_FAW[[#This Row],[Klasifikacija]])</f>
        <v>0</v>
      </c>
      <c r="H196" s="1">
        <f>COUNTIF(Tabela_staro_190204[Klasifikacija],Tabela_kontrola_FAW[[#This Row],[Klasifikacija]])+COUNTIF(Tabela_staro_140603[Klasifikacija],Tabela_kontrola_FAW[[#This Row],[Klasifikacija]])</f>
        <v>0</v>
      </c>
      <c r="I196" s="1" t="str">
        <f>IFERROR(INDEX(Tabela_FAW[Klasifikacija],MATCH(Tabela_kontrola_FAW[[#This Row],[Klasifikacija]],Tabela_FAW[Klasifikacija],0)),"NE")</f>
        <v>07 02 15</v>
      </c>
    </row>
    <row r="197" spans="1:9" hidden="1" x14ac:dyDescent="0.25">
      <c r="A197" t="s">
        <v>403</v>
      </c>
      <c r="B197" t="str">
        <f>INDEX(Tabela_seznam_klasifikacij[Naziv odpadka],MATCH(Tabela_kontrola_FAW[[#This Row],[Klasifikacija]],Tabela_seznam_klasifikacij[Klasifikacijska številka],0))</f>
        <v>Odpadki, ki vsebujejo nevarne silikone</v>
      </c>
      <c r="C197" t="str">
        <f>IFERROR(INDEX(Tabela_FAW[NAZIV2],MATCH(Tabela_kontrola_FAW[[#This Row],[Klasifikacija]],Tabela_FAW[Klasifikacija],0)),"NE")</f>
        <v>NE</v>
      </c>
      <c r="D197" t="str">
        <f>INDEX(Tabela_glavno[Dovoljen prevzem],MATCH(Tabela_kontrola_FAW[[#This Row],[Klasifikacija]],Tabela_glavno[Klasifikacija],0))</f>
        <v>DA - NI ODSTRANJEVANJA</v>
      </c>
      <c r="E197" t="str">
        <f>INDEX(Tabela_glavno[Odstranjevanje],MATCH(Tabela_kontrola_FAW[[#This Row],[Klasifikacija]],Tabela_glavno[Klasifikacija],0))</f>
        <v/>
      </c>
      <c r="F197" t="str">
        <f>IF(Tabela_kontrola_FAW[[#This Row],[Eko-03-03]]=0,"NE","DA")</f>
        <v>NE</v>
      </c>
      <c r="G197" s="1">
        <f>COUNTIF(Tabela_mesanica_190204[Klasifikacija],Tabela_kontrola_FAW[[#This Row],[Klasifikacija]])+COUNTIF(Tabela_mesanica_190208[Klasifikacija],Tabela_kontrola_FAW[[#This Row],[Klasifikacija]])+COUNTIF(Tabela_EKO_03_03_baterije[Klasifikacija],Tabela_kontrola_FAW[[#This Row],[Klasifikacija]])</f>
        <v>0</v>
      </c>
      <c r="H197" s="1">
        <f>COUNTIF(Tabela_staro_190204[Klasifikacija],Tabela_kontrola_FAW[[#This Row],[Klasifikacija]])+COUNTIF(Tabela_staro_140603[Klasifikacija],Tabela_kontrola_FAW[[#This Row],[Klasifikacija]])</f>
        <v>0</v>
      </c>
      <c r="I197" s="1" t="str">
        <f>IFERROR(INDEX(Tabela_FAW[Klasifikacija],MATCH(Tabela_kontrola_FAW[[#This Row],[Klasifikacija]],Tabela_FAW[Klasifikacija],0)),"NE")</f>
        <v>NE</v>
      </c>
    </row>
    <row r="198" spans="1:9" x14ac:dyDescent="0.25">
      <c r="A198" t="s">
        <v>404</v>
      </c>
      <c r="B198" t="str">
        <f>INDEX(Tabela_seznam_klasifikacij[Naziv odpadka],MATCH(Tabela_kontrola_FAW[[#This Row],[Klasifikacija]],Tabela_seznam_klasifikacij[Klasifikacijska številka],0))</f>
        <v>Odpadki, ki vsebujejo silikone, ki niso navedeni pod 07 02 16</v>
      </c>
      <c r="C198">
        <f>IFERROR(INDEX(Tabela_FAW[NAZIV2],MATCH(Tabela_kontrola_FAW[[#This Row],[Klasifikacija]],Tabela_FAW[Klasifikacija],0)),"NE")</f>
        <v>0</v>
      </c>
      <c r="D198" t="str">
        <f>INDEX(Tabela_glavno[Dovoljen prevzem],MATCH(Tabela_kontrola_FAW[[#This Row],[Klasifikacija]],Tabela_glavno[Klasifikacija],0))</f>
        <v>DA - NI ODSTRANJEVANJA</v>
      </c>
      <c r="E198" t="str">
        <f>INDEX(Tabela_glavno[Odstranjevanje],MATCH(Tabela_kontrola_FAW[[#This Row],[Klasifikacija]],Tabela_glavno[Klasifikacija],0))</f>
        <v/>
      </c>
      <c r="F198" t="str">
        <f>IF(Tabela_kontrola_FAW[[#This Row],[Eko-03-03]]=0,"NE","DA")</f>
        <v>NE</v>
      </c>
      <c r="G198" s="1">
        <f>COUNTIF(Tabela_mesanica_190204[Klasifikacija],Tabela_kontrola_FAW[[#This Row],[Klasifikacija]])+COUNTIF(Tabela_mesanica_190208[Klasifikacija],Tabela_kontrola_FAW[[#This Row],[Klasifikacija]])+COUNTIF(Tabela_EKO_03_03_baterije[Klasifikacija],Tabela_kontrola_FAW[[#This Row],[Klasifikacija]])</f>
        <v>0</v>
      </c>
      <c r="H198" s="1">
        <f>COUNTIF(Tabela_staro_190204[Klasifikacija],Tabela_kontrola_FAW[[#This Row],[Klasifikacija]])+COUNTIF(Tabela_staro_140603[Klasifikacija],Tabela_kontrola_FAW[[#This Row],[Klasifikacija]])</f>
        <v>0</v>
      </c>
      <c r="I198" s="1" t="str">
        <f>IFERROR(INDEX(Tabela_FAW[Klasifikacija],MATCH(Tabela_kontrola_FAW[[#This Row],[Klasifikacija]],Tabela_FAW[Klasifikacija],0)),"NE")</f>
        <v>07 02 17</v>
      </c>
    </row>
    <row r="199" spans="1:9" x14ac:dyDescent="0.25">
      <c r="A199" t="s">
        <v>405</v>
      </c>
      <c r="B199" t="str">
        <f>INDEX(Tabela_seznam_klasifikacij[Naziv odpadka],MATCH(Tabela_kontrola_FAW[[#This Row],[Klasifikacija]],Tabela_seznam_klasifikacij[Klasifikacijska številka],0))</f>
        <v>Drugi tovrstni odpadki</v>
      </c>
      <c r="C199" t="str">
        <f>IFERROR(INDEX(Tabela_FAW[NAZIV2],MATCH(Tabela_kontrola_FAW[[#This Row],[Klasifikacija]],Tabela_FAW[Klasifikacija],0)),"NE")</f>
        <v>Ekologija</v>
      </c>
      <c r="D199" t="str">
        <f>INDEX(Tabela_glavno[Dovoljen prevzem],MATCH(Tabela_kontrola_FAW[[#This Row],[Klasifikacija]],Tabela_glavno[Klasifikacija],0))</f>
        <v>DA - NI ODSTRANJEVANJA</v>
      </c>
      <c r="E199" t="str">
        <f>INDEX(Tabela_glavno[Odstranjevanje],MATCH(Tabela_kontrola_FAW[[#This Row],[Klasifikacija]],Tabela_glavno[Klasifikacija],0))</f>
        <v/>
      </c>
      <c r="F199" t="str">
        <f>IF(Tabela_kontrola_FAW[[#This Row],[Eko-03-03]]=0,"NE","DA")</f>
        <v>NE</v>
      </c>
      <c r="G199" s="1">
        <f>COUNTIF(Tabela_mesanica_190204[Klasifikacija],Tabela_kontrola_FAW[[#This Row],[Klasifikacija]])+COUNTIF(Tabela_mesanica_190208[Klasifikacija],Tabela_kontrola_FAW[[#This Row],[Klasifikacija]])+COUNTIF(Tabela_EKO_03_03_baterije[Klasifikacija],Tabela_kontrola_FAW[[#This Row],[Klasifikacija]])</f>
        <v>0</v>
      </c>
      <c r="H199" s="1">
        <f>COUNTIF(Tabela_staro_190204[Klasifikacija],Tabela_kontrola_FAW[[#This Row],[Klasifikacija]])+COUNTIF(Tabela_staro_140603[Klasifikacija],Tabela_kontrola_FAW[[#This Row],[Klasifikacija]])</f>
        <v>0</v>
      </c>
      <c r="I199" s="1" t="str">
        <f>IFERROR(INDEX(Tabela_FAW[Klasifikacija],MATCH(Tabela_kontrola_FAW[[#This Row],[Klasifikacija]],Tabela_FAW[Klasifikacija],0)),"NE")</f>
        <v>07 02 99</v>
      </c>
    </row>
    <row r="200" spans="1:9" hidden="1" x14ac:dyDescent="0.25">
      <c r="A200" t="s">
        <v>406</v>
      </c>
      <c r="B200" t="str">
        <f>INDEX(Tabela_seznam_klasifikacij[Naziv odpadka],MATCH(Tabela_kontrola_FAW[[#This Row],[Klasifikacija]],Tabela_seznam_klasifikacij[Klasifikacijska številka],0))</f>
        <v>Vodne pralne raztopine in matične lužnice</v>
      </c>
      <c r="C200" t="str">
        <f>IFERROR(INDEX(Tabela_FAW[NAZIV2],MATCH(Tabela_kontrola_FAW[[#This Row],[Klasifikacija]],Tabela_FAW[Klasifikacija],0)),"NE")</f>
        <v>NE</v>
      </c>
      <c r="D200" t="str">
        <f>INDEX(Tabela_glavno[Dovoljen prevzem],MATCH(Tabela_kontrola_FAW[[#This Row],[Klasifikacija]],Tabela_glavno[Klasifikacija],0))</f>
        <v>DA - NI ODSTRANJEVANJA</v>
      </c>
      <c r="E200" t="str">
        <f>INDEX(Tabela_glavno[Odstranjevanje],MATCH(Tabela_kontrola_FAW[[#This Row],[Klasifikacija]],Tabela_glavno[Klasifikacija],0))</f>
        <v/>
      </c>
      <c r="F200" t="str">
        <f>IF(Tabela_kontrola_FAW[[#This Row],[Eko-03-03]]=0,"NE","DA")</f>
        <v>NE</v>
      </c>
      <c r="G200" s="1">
        <f>COUNTIF(Tabela_mesanica_190204[Klasifikacija],Tabela_kontrola_FAW[[#This Row],[Klasifikacija]])+COUNTIF(Tabela_mesanica_190208[Klasifikacija],Tabela_kontrola_FAW[[#This Row],[Klasifikacija]])+COUNTIF(Tabela_EKO_03_03_baterije[Klasifikacija],Tabela_kontrola_FAW[[#This Row],[Klasifikacija]])</f>
        <v>0</v>
      </c>
      <c r="H200" s="1">
        <f>COUNTIF(Tabela_staro_190204[Klasifikacija],Tabela_kontrola_FAW[[#This Row],[Klasifikacija]])+COUNTIF(Tabela_staro_140603[Klasifikacija],Tabela_kontrola_FAW[[#This Row],[Klasifikacija]])</f>
        <v>0</v>
      </c>
      <c r="I200" s="1" t="str">
        <f>IFERROR(INDEX(Tabela_FAW[Klasifikacija],MATCH(Tabela_kontrola_FAW[[#This Row],[Klasifikacija]],Tabela_FAW[Klasifikacija],0)),"NE")</f>
        <v>NE</v>
      </c>
    </row>
    <row r="201" spans="1:9" hidden="1" x14ac:dyDescent="0.25">
      <c r="A201" t="s">
        <v>136</v>
      </c>
      <c r="B201" t="str">
        <f>INDEX(Tabela_seznam_klasifikacij[Naziv odpadka],MATCH(Tabela_kontrola_FAW[[#This Row],[Klasifikacija]],Tabela_seznam_klasifikacij[Klasifikacijska številka],0))</f>
        <v>Organska halogenirana topila, pralne tekočine in matične lužnice</v>
      </c>
      <c r="C201" t="str">
        <f>IFERROR(INDEX(Tabela_FAW[NAZIV2],MATCH(Tabela_kontrola_FAW[[#This Row],[Klasifikacija]],Tabela_FAW[Klasifikacija],0)),"NE")</f>
        <v>NE</v>
      </c>
      <c r="D201" t="str">
        <f>INDEX(Tabela_glavno[Dovoljen prevzem],MATCH(Tabela_kontrola_FAW[[#This Row],[Klasifikacija]],Tabela_glavno[Klasifikacija],0))</f>
        <v>DA - NI ODSTRANJEVANJA</v>
      </c>
      <c r="E201" t="str">
        <f>INDEX(Tabela_glavno[Odstranjevanje],MATCH(Tabela_kontrola_FAW[[#This Row],[Klasifikacija]],Tabela_glavno[Klasifikacija],0))</f>
        <v/>
      </c>
      <c r="F201" t="str">
        <f>IF(Tabela_kontrola_FAW[[#This Row],[Eko-03-03]]=0,"NE","DA")</f>
        <v>DA</v>
      </c>
      <c r="G201" s="1">
        <f>COUNTIF(Tabela_mesanica_190204[Klasifikacija],Tabela_kontrola_FAW[[#This Row],[Klasifikacija]])+COUNTIF(Tabela_mesanica_190208[Klasifikacija],Tabela_kontrola_FAW[[#This Row],[Klasifikacija]])+COUNTIF(Tabela_EKO_03_03_baterije[Klasifikacija],Tabela_kontrola_FAW[[#This Row],[Klasifikacija]])</f>
        <v>1</v>
      </c>
      <c r="H201" s="1">
        <f>COUNTIF(Tabela_staro_190204[Klasifikacija],Tabela_kontrola_FAW[[#This Row],[Klasifikacija]])+COUNTIF(Tabela_staro_140603[Klasifikacija],Tabela_kontrola_FAW[[#This Row],[Klasifikacija]])</f>
        <v>1</v>
      </c>
      <c r="I201" s="1" t="str">
        <f>IFERROR(INDEX(Tabela_FAW[Klasifikacija],MATCH(Tabela_kontrola_FAW[[#This Row],[Klasifikacija]],Tabela_FAW[Klasifikacija],0)),"NE")</f>
        <v>NE</v>
      </c>
    </row>
    <row r="202" spans="1:9" x14ac:dyDescent="0.25">
      <c r="A202" t="s">
        <v>137</v>
      </c>
      <c r="B202" t="str">
        <f>INDEX(Tabela_seznam_klasifikacij[Naziv odpadka],MATCH(Tabela_kontrola_FAW[[#This Row],[Klasifikacija]],Tabela_seznam_klasifikacij[Klasifikacijska številka],0))</f>
        <v>Druga organska topila, pralne tekočine in matične lužnice</v>
      </c>
      <c r="C202" t="str">
        <f>IFERROR(INDEX(Tabela_FAW[NAZIV2],MATCH(Tabela_kontrola_FAW[[#This Row],[Klasifikacija]],Tabela_FAW[Klasifikacija],0)),"NE")</f>
        <v>M2 ADR:DA UN 1993, r.3/Kemis,Pinus</v>
      </c>
      <c r="D202" t="str">
        <f>INDEX(Tabela_glavno[Dovoljen prevzem],MATCH(Tabela_kontrola_FAW[[#This Row],[Klasifikacija]],Tabela_glavno[Klasifikacija],0))</f>
        <v>DA - NI ODSTRANJEVANJA</v>
      </c>
      <c r="E202" t="str">
        <f>INDEX(Tabela_glavno[Odstranjevanje],MATCH(Tabela_kontrola_FAW[[#This Row],[Klasifikacija]],Tabela_glavno[Klasifikacija],0))</f>
        <v/>
      </c>
      <c r="F202" t="str">
        <f>IF(Tabela_kontrola_FAW[[#This Row],[Eko-03-03]]=0,"NE","DA")</f>
        <v>DA</v>
      </c>
      <c r="G202" s="1">
        <f>COUNTIF(Tabela_mesanica_190204[Klasifikacija],Tabela_kontrola_FAW[[#This Row],[Klasifikacija]])+COUNTIF(Tabela_mesanica_190208[Klasifikacija],Tabela_kontrola_FAW[[#This Row],[Klasifikacija]])+COUNTIF(Tabela_EKO_03_03_baterije[Klasifikacija],Tabela_kontrola_FAW[[#This Row],[Klasifikacija]])</f>
        <v>1</v>
      </c>
      <c r="H202" s="1">
        <f>COUNTIF(Tabela_staro_190204[Klasifikacija],Tabela_kontrola_FAW[[#This Row],[Klasifikacija]])+COUNTIF(Tabela_staro_140603[Klasifikacija],Tabela_kontrola_FAW[[#This Row],[Klasifikacija]])</f>
        <v>1</v>
      </c>
      <c r="I202" s="1" t="str">
        <f>IFERROR(INDEX(Tabela_FAW[Klasifikacija],MATCH(Tabela_kontrola_FAW[[#This Row],[Klasifikacija]],Tabela_FAW[Klasifikacija],0)),"NE")</f>
        <v>07 03 04*</v>
      </c>
    </row>
    <row r="203" spans="1:9" hidden="1" x14ac:dyDescent="0.25">
      <c r="A203" t="s">
        <v>138</v>
      </c>
      <c r="B203" t="str">
        <f>INDEX(Tabela_seznam_klasifikacij[Naziv odpadka],MATCH(Tabela_kontrola_FAW[[#This Row],[Klasifikacija]],Tabela_seznam_klasifikacij[Klasifikacijska številka],0))</f>
        <v>Halogenirani ostanki iz destilacij in kemijskih reakcij</v>
      </c>
      <c r="C203" t="str">
        <f>IFERROR(INDEX(Tabela_FAW[NAZIV2],MATCH(Tabela_kontrola_FAW[[#This Row],[Klasifikacija]],Tabela_FAW[Klasifikacija],0)),"NE")</f>
        <v>NE</v>
      </c>
      <c r="D203" t="str">
        <f>INDEX(Tabela_glavno[Dovoljen prevzem],MATCH(Tabela_kontrola_FAW[[#This Row],[Klasifikacija]],Tabela_glavno[Klasifikacija],0))</f>
        <v>DA - NI ODSTRANJEVANJA</v>
      </c>
      <c r="E203" t="str">
        <f>INDEX(Tabela_glavno[Odstranjevanje],MATCH(Tabela_kontrola_FAW[[#This Row],[Klasifikacija]],Tabela_glavno[Klasifikacija],0))</f>
        <v/>
      </c>
      <c r="F203" t="str">
        <f>IF(Tabela_kontrola_FAW[[#This Row],[Eko-03-03]]=0,"NE","DA")</f>
        <v>DA</v>
      </c>
      <c r="G203" s="1">
        <f>COUNTIF(Tabela_mesanica_190204[Klasifikacija],Tabela_kontrola_FAW[[#This Row],[Klasifikacija]])+COUNTIF(Tabela_mesanica_190208[Klasifikacija],Tabela_kontrola_FAW[[#This Row],[Klasifikacija]])+COUNTIF(Tabela_EKO_03_03_baterije[Klasifikacija],Tabela_kontrola_FAW[[#This Row],[Klasifikacija]])</f>
        <v>1</v>
      </c>
      <c r="H203" s="1">
        <f>COUNTIF(Tabela_staro_190204[Klasifikacija],Tabela_kontrola_FAW[[#This Row],[Klasifikacija]])+COUNTIF(Tabela_staro_140603[Klasifikacija],Tabela_kontrola_FAW[[#This Row],[Klasifikacija]])</f>
        <v>1</v>
      </c>
      <c r="I203" s="1" t="str">
        <f>IFERROR(INDEX(Tabela_FAW[Klasifikacija],MATCH(Tabela_kontrola_FAW[[#This Row],[Klasifikacija]],Tabela_FAW[Klasifikacija],0)),"NE")</f>
        <v>NE</v>
      </c>
    </row>
    <row r="204" spans="1:9" x14ac:dyDescent="0.25">
      <c r="A204" t="s">
        <v>139</v>
      </c>
      <c r="B204" t="str">
        <f>INDEX(Tabela_seznam_klasifikacij[Naziv odpadka],MATCH(Tabela_kontrola_FAW[[#This Row],[Klasifikacija]],Tabela_seznam_klasifikacij[Klasifikacijska številka],0))</f>
        <v>Drugi ostanki iz destilacij in kemijskih reakcij</v>
      </c>
      <c r="C204" t="str">
        <f>IFERROR(INDEX(Tabela_FAW[NAZIV2],MATCH(Tabela_kontrola_FAW[[#This Row],[Klasifikacija]],Tabela_FAW[Klasifikacija],0)),"NE")</f>
        <v>M2</v>
      </c>
      <c r="D204" t="str">
        <f>INDEX(Tabela_glavno[Dovoljen prevzem],MATCH(Tabela_kontrola_FAW[[#This Row],[Klasifikacija]],Tabela_glavno[Klasifikacija],0))</f>
        <v>DA - NI ODSTRANJEVANJA</v>
      </c>
      <c r="E204" t="str">
        <f>INDEX(Tabela_glavno[Odstranjevanje],MATCH(Tabela_kontrola_FAW[[#This Row],[Klasifikacija]],Tabela_glavno[Klasifikacija],0))</f>
        <v/>
      </c>
      <c r="F204" t="str">
        <f>IF(Tabela_kontrola_FAW[[#This Row],[Eko-03-03]]=0,"NE","DA")</f>
        <v>DA</v>
      </c>
      <c r="G204" s="1">
        <f>COUNTIF(Tabela_mesanica_190204[Klasifikacija],Tabela_kontrola_FAW[[#This Row],[Klasifikacija]])+COUNTIF(Tabela_mesanica_190208[Klasifikacija],Tabela_kontrola_FAW[[#This Row],[Klasifikacija]])+COUNTIF(Tabela_EKO_03_03_baterije[Klasifikacija],Tabela_kontrola_FAW[[#This Row],[Klasifikacija]])</f>
        <v>1</v>
      </c>
      <c r="H204" s="1">
        <f>COUNTIF(Tabela_staro_190204[Klasifikacija],Tabela_kontrola_FAW[[#This Row],[Klasifikacija]])+COUNTIF(Tabela_staro_140603[Klasifikacija],Tabela_kontrola_FAW[[#This Row],[Klasifikacija]])</f>
        <v>1</v>
      </c>
      <c r="I204" s="1" t="str">
        <f>IFERROR(INDEX(Tabela_FAW[Klasifikacija],MATCH(Tabela_kontrola_FAW[[#This Row],[Klasifikacija]],Tabela_FAW[Klasifikacija],0)),"NE")</f>
        <v>07 03 08*</v>
      </c>
    </row>
    <row r="205" spans="1:9" hidden="1" x14ac:dyDescent="0.25">
      <c r="A205" t="s">
        <v>407</v>
      </c>
      <c r="B205" t="str">
        <f>INDEX(Tabela_seznam_klasifikacij[Naziv odpadka],MATCH(Tabela_kontrola_FAW[[#This Row],[Klasifikacija]],Tabela_seznam_klasifikacij[Klasifikacijska številka],0))</f>
        <v>Halogenirane filtrne pogače in izrabljeni absorbenti</v>
      </c>
      <c r="C205" t="str">
        <f>IFERROR(INDEX(Tabela_FAW[NAZIV2],MATCH(Tabela_kontrola_FAW[[#This Row],[Klasifikacija]],Tabela_FAW[Klasifikacija],0)),"NE")</f>
        <v>NE</v>
      </c>
      <c r="D205" t="str">
        <f>INDEX(Tabela_glavno[Dovoljen prevzem],MATCH(Tabela_kontrola_FAW[[#This Row],[Klasifikacija]],Tabela_glavno[Klasifikacija],0))</f>
        <v>DA - NI ODSTRANJEVANJA</v>
      </c>
      <c r="E205" t="str">
        <f>INDEX(Tabela_glavno[Odstranjevanje],MATCH(Tabela_kontrola_FAW[[#This Row],[Klasifikacija]],Tabela_glavno[Klasifikacija],0))</f>
        <v/>
      </c>
      <c r="F205" t="str">
        <f>IF(Tabela_kontrola_FAW[[#This Row],[Eko-03-03]]=0,"NE","DA")</f>
        <v>NE</v>
      </c>
      <c r="G205" s="1">
        <f>COUNTIF(Tabela_mesanica_190204[Klasifikacija],Tabela_kontrola_FAW[[#This Row],[Klasifikacija]])+COUNTIF(Tabela_mesanica_190208[Klasifikacija],Tabela_kontrola_FAW[[#This Row],[Klasifikacija]])+COUNTIF(Tabela_EKO_03_03_baterije[Klasifikacija],Tabela_kontrola_FAW[[#This Row],[Klasifikacija]])</f>
        <v>0</v>
      </c>
      <c r="H205" s="1">
        <f>COUNTIF(Tabela_staro_190204[Klasifikacija],Tabela_kontrola_FAW[[#This Row],[Klasifikacija]])+COUNTIF(Tabela_staro_140603[Klasifikacija],Tabela_kontrola_FAW[[#This Row],[Klasifikacija]])</f>
        <v>0</v>
      </c>
      <c r="I205" s="1" t="str">
        <f>IFERROR(INDEX(Tabela_FAW[Klasifikacija],MATCH(Tabela_kontrola_FAW[[#This Row],[Klasifikacija]],Tabela_FAW[Klasifikacija],0)),"NE")</f>
        <v>NE</v>
      </c>
    </row>
    <row r="206" spans="1:9" hidden="1" x14ac:dyDescent="0.25">
      <c r="A206" t="s">
        <v>30</v>
      </c>
      <c r="B206" t="str">
        <f>INDEX(Tabela_seznam_klasifikacij[Naziv odpadka],MATCH(Tabela_kontrola_FAW[[#This Row],[Klasifikacija]],Tabela_seznam_klasifikacij[Klasifikacijska številka],0))</f>
        <v>Druge filtrne pogače in izrabljeni absorbenti</v>
      </c>
      <c r="C206" t="str">
        <f>IFERROR(INDEX(Tabela_FAW[NAZIV2],MATCH(Tabela_kontrola_FAW[[#This Row],[Klasifikacija]],Tabela_FAW[Klasifikacija],0)),"NE")</f>
        <v>NE</v>
      </c>
      <c r="D206" t="str">
        <f>INDEX(Tabela_glavno[Dovoljen prevzem],MATCH(Tabela_kontrola_FAW[[#This Row],[Klasifikacija]],Tabela_glavno[Klasifikacija],0))</f>
        <v>DA - NI ODSTRANJEVANJA</v>
      </c>
      <c r="E206" t="str">
        <f>INDEX(Tabela_glavno[Odstranjevanje],MATCH(Tabela_kontrola_FAW[[#This Row],[Klasifikacija]],Tabela_glavno[Klasifikacija],0))</f>
        <v/>
      </c>
      <c r="F206" t="str">
        <f>IF(Tabela_kontrola_FAW[[#This Row],[Eko-03-03]]=0,"NE","DA")</f>
        <v>DA</v>
      </c>
      <c r="G206" s="1">
        <f>COUNTIF(Tabela_mesanica_190204[Klasifikacija],Tabela_kontrola_FAW[[#This Row],[Klasifikacija]])+COUNTIF(Tabela_mesanica_190208[Klasifikacija],Tabela_kontrola_FAW[[#This Row],[Klasifikacija]])+COUNTIF(Tabela_EKO_03_03_baterije[Klasifikacija],Tabela_kontrola_FAW[[#This Row],[Klasifikacija]])</f>
        <v>1</v>
      </c>
      <c r="H206" s="1">
        <f>COUNTIF(Tabela_staro_190204[Klasifikacija],Tabela_kontrola_FAW[[#This Row],[Klasifikacija]])+COUNTIF(Tabela_staro_140603[Klasifikacija],Tabela_kontrola_FAW[[#This Row],[Klasifikacija]])</f>
        <v>1</v>
      </c>
      <c r="I206" s="1" t="str">
        <f>IFERROR(INDEX(Tabela_FAW[Klasifikacija],MATCH(Tabela_kontrola_FAW[[#This Row],[Klasifikacija]],Tabela_FAW[Klasifikacija],0)),"NE")</f>
        <v>NE</v>
      </c>
    </row>
    <row r="207" spans="1:9" hidden="1" x14ac:dyDescent="0.25">
      <c r="A207" t="s">
        <v>31</v>
      </c>
      <c r="B207" t="str">
        <f>INDEX(Tabela_seznam_klasifikacij[Naziv odpadka],MATCH(Tabela_kontrola_FAW[[#This Row],[Klasifikacija]],Tabela_seznam_klasifikacij[Klasifikacijska številka],0))</f>
        <v>Mulji, ki vsebujejo nevarne snovi, iz čiščenja odpadne vode na kraju nastanka</v>
      </c>
      <c r="C207" t="str">
        <f>IFERROR(INDEX(Tabela_FAW[NAZIV2],MATCH(Tabela_kontrola_FAW[[#This Row],[Klasifikacija]],Tabela_FAW[Klasifikacija],0)),"NE")</f>
        <v>NE</v>
      </c>
      <c r="D207" t="str">
        <f>INDEX(Tabela_glavno[Dovoljen prevzem],MATCH(Tabela_kontrola_FAW[[#This Row],[Klasifikacija]],Tabela_glavno[Klasifikacija],0))</f>
        <v>DA - NI ODSTRANJEVANJA</v>
      </c>
      <c r="E207" t="str">
        <f>INDEX(Tabela_glavno[Odstranjevanje],MATCH(Tabela_kontrola_FAW[[#This Row],[Klasifikacija]],Tabela_glavno[Klasifikacija],0))</f>
        <v/>
      </c>
      <c r="F207" t="str">
        <f>IF(Tabela_kontrola_FAW[[#This Row],[Eko-03-03]]=0,"NE","DA")</f>
        <v>DA</v>
      </c>
      <c r="G207" s="1">
        <f>COUNTIF(Tabela_mesanica_190204[Klasifikacija],Tabela_kontrola_FAW[[#This Row],[Klasifikacija]])+COUNTIF(Tabela_mesanica_190208[Klasifikacija],Tabela_kontrola_FAW[[#This Row],[Klasifikacija]])+COUNTIF(Tabela_EKO_03_03_baterije[Klasifikacija],Tabela_kontrola_FAW[[#This Row],[Klasifikacija]])</f>
        <v>1</v>
      </c>
      <c r="H207" s="1">
        <f>COUNTIF(Tabela_staro_190204[Klasifikacija],Tabela_kontrola_FAW[[#This Row],[Klasifikacija]])+COUNTIF(Tabela_staro_140603[Klasifikacija],Tabela_kontrola_FAW[[#This Row],[Klasifikacija]])</f>
        <v>1</v>
      </c>
      <c r="I207" s="1" t="str">
        <f>IFERROR(INDEX(Tabela_FAW[Klasifikacija],MATCH(Tabela_kontrola_FAW[[#This Row],[Klasifikacija]],Tabela_FAW[Klasifikacija],0)),"NE")</f>
        <v>NE</v>
      </c>
    </row>
    <row r="208" spans="1:9" hidden="1" x14ac:dyDescent="0.25">
      <c r="A208" t="s">
        <v>408</v>
      </c>
      <c r="B208" t="str">
        <f>INDEX(Tabela_seznam_klasifikacij[Naziv odpadka],MATCH(Tabela_kontrola_FAW[[#This Row],[Klasifikacija]],Tabela_seznam_klasifikacij[Klasifikacijska številka],0))</f>
        <v>Mulji iz čiščenja odpadne vode na kraju nastanka, ki niso navedeni pod 07 03 11</v>
      </c>
      <c r="C208" t="str">
        <f>IFERROR(INDEX(Tabela_FAW[NAZIV2],MATCH(Tabela_kontrola_FAW[[#This Row],[Klasifikacija]],Tabela_FAW[Klasifikacija],0)),"NE")</f>
        <v>NE</v>
      </c>
      <c r="D208" t="str">
        <f>INDEX(Tabela_glavno[Dovoljen prevzem],MATCH(Tabela_kontrola_FAW[[#This Row],[Klasifikacija]],Tabela_glavno[Klasifikacija],0))</f>
        <v>DA - NI ODSTRANJEVANJA</v>
      </c>
      <c r="E208" t="str">
        <f>INDEX(Tabela_glavno[Odstranjevanje],MATCH(Tabela_kontrola_FAW[[#This Row],[Klasifikacija]],Tabela_glavno[Klasifikacija],0))</f>
        <v/>
      </c>
      <c r="F208" t="str">
        <f>IF(Tabela_kontrola_FAW[[#This Row],[Eko-03-03]]=0,"NE","DA")</f>
        <v>NE</v>
      </c>
      <c r="G208" s="1">
        <f>COUNTIF(Tabela_mesanica_190204[Klasifikacija],Tabela_kontrola_FAW[[#This Row],[Klasifikacija]])+COUNTIF(Tabela_mesanica_190208[Klasifikacija],Tabela_kontrola_FAW[[#This Row],[Klasifikacija]])+COUNTIF(Tabela_EKO_03_03_baterije[Klasifikacija],Tabela_kontrola_FAW[[#This Row],[Klasifikacija]])</f>
        <v>0</v>
      </c>
      <c r="H208" s="1">
        <f>COUNTIF(Tabela_staro_190204[Klasifikacija],Tabela_kontrola_FAW[[#This Row],[Klasifikacija]])+COUNTIF(Tabela_staro_140603[Klasifikacija],Tabela_kontrola_FAW[[#This Row],[Klasifikacija]])</f>
        <v>0</v>
      </c>
      <c r="I208" s="1" t="str">
        <f>IFERROR(INDEX(Tabela_FAW[Klasifikacija],MATCH(Tabela_kontrola_FAW[[#This Row],[Klasifikacija]],Tabela_FAW[Klasifikacija],0)),"NE")</f>
        <v>NE</v>
      </c>
    </row>
    <row r="209" spans="1:9" x14ac:dyDescent="0.25">
      <c r="A209" t="s">
        <v>409</v>
      </c>
      <c r="B209" t="str">
        <f>INDEX(Tabela_seznam_klasifikacij[Naziv odpadka],MATCH(Tabela_kontrola_FAW[[#This Row],[Klasifikacija]],Tabela_seznam_klasifikacij[Klasifikacijska številka],0))</f>
        <v>Drugi tovrstni odpadki</v>
      </c>
      <c r="C209" t="str">
        <f>IFERROR(INDEX(Tabela_FAW[NAZIV2],MATCH(Tabela_kontrola_FAW[[#This Row],[Klasifikacija]],Tabela_FAW[Klasifikacija],0)),"NE")</f>
        <v>Ekologija, Pinus</v>
      </c>
      <c r="D209" t="str">
        <f>INDEX(Tabela_glavno[Dovoljen prevzem],MATCH(Tabela_kontrola_FAW[[#This Row],[Klasifikacija]],Tabela_glavno[Klasifikacija],0))</f>
        <v>DA - NI ODSTRANJEVANJA</v>
      </c>
      <c r="E209" t="str">
        <f>INDEX(Tabela_glavno[Odstranjevanje],MATCH(Tabela_kontrola_FAW[[#This Row],[Klasifikacija]],Tabela_glavno[Klasifikacija],0))</f>
        <v/>
      </c>
      <c r="F209" t="str">
        <f>IF(Tabela_kontrola_FAW[[#This Row],[Eko-03-03]]=0,"NE","DA")</f>
        <v>NE</v>
      </c>
      <c r="G209" s="1">
        <f>COUNTIF(Tabela_mesanica_190204[Klasifikacija],Tabela_kontrola_FAW[[#This Row],[Klasifikacija]])+COUNTIF(Tabela_mesanica_190208[Klasifikacija],Tabela_kontrola_FAW[[#This Row],[Klasifikacija]])+COUNTIF(Tabela_EKO_03_03_baterije[Klasifikacija],Tabela_kontrola_FAW[[#This Row],[Klasifikacija]])</f>
        <v>0</v>
      </c>
      <c r="H209" s="1">
        <f>COUNTIF(Tabela_staro_190204[Klasifikacija],Tabela_kontrola_FAW[[#This Row],[Klasifikacija]])+COUNTIF(Tabela_staro_140603[Klasifikacija],Tabela_kontrola_FAW[[#This Row],[Klasifikacija]])</f>
        <v>0</v>
      </c>
      <c r="I209" s="1" t="str">
        <f>IFERROR(INDEX(Tabela_FAW[Klasifikacija],MATCH(Tabela_kontrola_FAW[[#This Row],[Klasifikacija]],Tabela_FAW[Klasifikacija],0)),"NE")</f>
        <v>07 03 99</v>
      </c>
    </row>
    <row r="210" spans="1:9" x14ac:dyDescent="0.25">
      <c r="A210" t="s">
        <v>411</v>
      </c>
      <c r="B210" t="str">
        <f>INDEX(Tabela_seznam_klasifikacij[Naziv odpadka],MATCH(Tabela_kontrola_FAW[[#This Row],[Klasifikacija]],Tabela_seznam_klasifikacij[Klasifikacijska številka],0))</f>
        <v>Vodne pralne raztopine in matične lužnice</v>
      </c>
      <c r="C210">
        <f>IFERROR(INDEX(Tabela_FAW[NAZIV2],MATCH(Tabela_kontrola_FAW[[#This Row],[Klasifikacija]],Tabela_FAW[Klasifikacija],0)),"NE")</f>
        <v>0</v>
      </c>
      <c r="D210" t="str">
        <f>INDEX(Tabela_glavno[Dovoljen prevzem],MATCH(Tabela_kontrola_FAW[[#This Row],[Klasifikacija]],Tabela_glavno[Klasifikacija],0))</f>
        <v>DA - NI ODSTRANJEVANJA</v>
      </c>
      <c r="E210" t="str">
        <f>INDEX(Tabela_glavno[Odstranjevanje],MATCH(Tabela_kontrola_FAW[[#This Row],[Klasifikacija]],Tabela_glavno[Klasifikacija],0))</f>
        <v/>
      </c>
      <c r="F210" t="str">
        <f>IF(Tabela_kontrola_FAW[[#This Row],[Eko-03-03]]=0,"NE","DA")</f>
        <v>NE</v>
      </c>
      <c r="G210" s="1">
        <f>COUNTIF(Tabela_mesanica_190204[Klasifikacija],Tabela_kontrola_FAW[[#This Row],[Klasifikacija]])+COUNTIF(Tabela_mesanica_190208[Klasifikacija],Tabela_kontrola_FAW[[#This Row],[Klasifikacija]])+COUNTIF(Tabela_EKO_03_03_baterije[Klasifikacija],Tabela_kontrola_FAW[[#This Row],[Klasifikacija]])</f>
        <v>0</v>
      </c>
      <c r="H210" s="1">
        <f>COUNTIF(Tabela_staro_190204[Klasifikacija],Tabela_kontrola_FAW[[#This Row],[Klasifikacija]])+COUNTIF(Tabela_staro_140603[Klasifikacija],Tabela_kontrola_FAW[[#This Row],[Klasifikacija]])</f>
        <v>0</v>
      </c>
      <c r="I210" s="1" t="str">
        <f>IFERROR(INDEX(Tabela_FAW[Klasifikacija],MATCH(Tabela_kontrola_FAW[[#This Row],[Klasifikacija]],Tabela_FAW[Klasifikacija],0)),"NE")</f>
        <v>07 04 01*</v>
      </c>
    </row>
    <row r="211" spans="1:9" hidden="1" x14ac:dyDescent="0.25">
      <c r="A211" t="s">
        <v>140</v>
      </c>
      <c r="B211" t="str">
        <f>INDEX(Tabela_seznam_klasifikacij[Naziv odpadka],MATCH(Tabela_kontrola_FAW[[#This Row],[Klasifikacija]],Tabela_seznam_klasifikacij[Klasifikacijska številka],0))</f>
        <v>Organska halogenirana topila, pralne tekočine in matične lužnice</v>
      </c>
      <c r="C211" t="str">
        <f>IFERROR(INDEX(Tabela_FAW[NAZIV2],MATCH(Tabela_kontrola_FAW[[#This Row],[Klasifikacija]],Tabela_FAW[Klasifikacija],0)),"NE")</f>
        <v>NE</v>
      </c>
      <c r="D211" t="str">
        <f>INDEX(Tabela_glavno[Dovoljen prevzem],MATCH(Tabela_kontrola_FAW[[#This Row],[Klasifikacija]],Tabela_glavno[Klasifikacija],0))</f>
        <v>DA - NI ODSTRANJEVANJA</v>
      </c>
      <c r="E211" t="str">
        <f>INDEX(Tabela_glavno[Odstranjevanje],MATCH(Tabela_kontrola_FAW[[#This Row],[Klasifikacija]],Tabela_glavno[Klasifikacija],0))</f>
        <v/>
      </c>
      <c r="F211" t="str">
        <f>IF(Tabela_kontrola_FAW[[#This Row],[Eko-03-03]]=0,"NE","DA")</f>
        <v>DA</v>
      </c>
      <c r="G211" s="1">
        <f>COUNTIF(Tabela_mesanica_190204[Klasifikacija],Tabela_kontrola_FAW[[#This Row],[Klasifikacija]])+COUNTIF(Tabela_mesanica_190208[Klasifikacija],Tabela_kontrola_FAW[[#This Row],[Klasifikacija]])+COUNTIF(Tabela_EKO_03_03_baterije[Klasifikacija],Tabela_kontrola_FAW[[#This Row],[Klasifikacija]])</f>
        <v>1</v>
      </c>
      <c r="H211" s="1">
        <f>COUNTIF(Tabela_staro_190204[Klasifikacija],Tabela_kontrola_FAW[[#This Row],[Klasifikacija]])+COUNTIF(Tabela_staro_140603[Klasifikacija],Tabela_kontrola_FAW[[#This Row],[Klasifikacija]])</f>
        <v>1</v>
      </c>
      <c r="I211" s="1" t="str">
        <f>IFERROR(INDEX(Tabela_FAW[Klasifikacija],MATCH(Tabela_kontrola_FAW[[#This Row],[Klasifikacija]],Tabela_FAW[Klasifikacija],0)),"NE")</f>
        <v>NE</v>
      </c>
    </row>
    <row r="212" spans="1:9" hidden="1" x14ac:dyDescent="0.25">
      <c r="A212" t="s">
        <v>141</v>
      </c>
      <c r="B212" t="str">
        <f>INDEX(Tabela_seznam_klasifikacij[Naziv odpadka],MATCH(Tabela_kontrola_FAW[[#This Row],[Klasifikacija]],Tabela_seznam_klasifikacij[Klasifikacijska številka],0))</f>
        <v>Druga organska topila, pralne tekočine in matične lužnice</v>
      </c>
      <c r="C212" t="str">
        <f>IFERROR(INDEX(Tabela_FAW[NAZIV2],MATCH(Tabela_kontrola_FAW[[#This Row],[Klasifikacija]],Tabela_FAW[Klasifikacija],0)),"NE")</f>
        <v>NE</v>
      </c>
      <c r="D212" t="str">
        <f>INDEX(Tabela_glavno[Dovoljen prevzem],MATCH(Tabela_kontrola_FAW[[#This Row],[Klasifikacija]],Tabela_glavno[Klasifikacija],0))</f>
        <v>DA - NI ODSTRANJEVANJA</v>
      </c>
      <c r="E212" t="str">
        <f>INDEX(Tabela_glavno[Odstranjevanje],MATCH(Tabela_kontrola_FAW[[#This Row],[Klasifikacija]],Tabela_glavno[Klasifikacija],0))</f>
        <v/>
      </c>
      <c r="F212" t="str">
        <f>IF(Tabela_kontrola_FAW[[#This Row],[Eko-03-03]]=0,"NE","DA")</f>
        <v>DA</v>
      </c>
      <c r="G212" s="1">
        <f>COUNTIF(Tabela_mesanica_190204[Klasifikacija],Tabela_kontrola_FAW[[#This Row],[Klasifikacija]])+COUNTIF(Tabela_mesanica_190208[Klasifikacija],Tabela_kontrola_FAW[[#This Row],[Klasifikacija]])+COUNTIF(Tabela_EKO_03_03_baterije[Klasifikacija],Tabela_kontrola_FAW[[#This Row],[Klasifikacija]])</f>
        <v>1</v>
      </c>
      <c r="H212" s="1">
        <f>COUNTIF(Tabela_staro_190204[Klasifikacija],Tabela_kontrola_FAW[[#This Row],[Klasifikacija]])+COUNTIF(Tabela_staro_140603[Klasifikacija],Tabela_kontrola_FAW[[#This Row],[Klasifikacija]])</f>
        <v>1</v>
      </c>
      <c r="I212" s="1" t="str">
        <f>IFERROR(INDEX(Tabela_FAW[Klasifikacija],MATCH(Tabela_kontrola_FAW[[#This Row],[Klasifikacija]],Tabela_FAW[Klasifikacija],0)),"NE")</f>
        <v>NE</v>
      </c>
    </row>
    <row r="213" spans="1:9" hidden="1" x14ac:dyDescent="0.25">
      <c r="A213" t="s">
        <v>142</v>
      </c>
      <c r="B213" t="str">
        <f>INDEX(Tabela_seznam_klasifikacij[Naziv odpadka],MATCH(Tabela_kontrola_FAW[[#This Row],[Klasifikacija]],Tabela_seznam_klasifikacij[Klasifikacijska številka],0))</f>
        <v>Halogenirani ostanki iz destilacij in kemijskih reakcij</v>
      </c>
      <c r="C213" t="str">
        <f>IFERROR(INDEX(Tabela_FAW[NAZIV2],MATCH(Tabela_kontrola_FAW[[#This Row],[Klasifikacija]],Tabela_FAW[Klasifikacija],0)),"NE")</f>
        <v>NE</v>
      </c>
      <c r="D213" t="str">
        <f>INDEX(Tabela_glavno[Dovoljen prevzem],MATCH(Tabela_kontrola_FAW[[#This Row],[Klasifikacija]],Tabela_glavno[Klasifikacija],0))</f>
        <v>DA - NI ODSTRANJEVANJA</v>
      </c>
      <c r="E213" t="str">
        <f>INDEX(Tabela_glavno[Odstranjevanje],MATCH(Tabela_kontrola_FAW[[#This Row],[Klasifikacija]],Tabela_glavno[Klasifikacija],0))</f>
        <v/>
      </c>
      <c r="F213" t="str">
        <f>IF(Tabela_kontrola_FAW[[#This Row],[Eko-03-03]]=0,"NE","DA")</f>
        <v>DA</v>
      </c>
      <c r="G213" s="1">
        <f>COUNTIF(Tabela_mesanica_190204[Klasifikacija],Tabela_kontrola_FAW[[#This Row],[Klasifikacija]])+COUNTIF(Tabela_mesanica_190208[Klasifikacija],Tabela_kontrola_FAW[[#This Row],[Klasifikacija]])+COUNTIF(Tabela_EKO_03_03_baterije[Klasifikacija],Tabela_kontrola_FAW[[#This Row],[Klasifikacija]])</f>
        <v>1</v>
      </c>
      <c r="H213" s="1">
        <f>COUNTIF(Tabela_staro_190204[Klasifikacija],Tabela_kontrola_FAW[[#This Row],[Klasifikacija]])+COUNTIF(Tabela_staro_140603[Klasifikacija],Tabela_kontrola_FAW[[#This Row],[Klasifikacija]])</f>
        <v>1</v>
      </c>
      <c r="I213" s="1" t="str">
        <f>IFERROR(INDEX(Tabela_FAW[Klasifikacija],MATCH(Tabela_kontrola_FAW[[#This Row],[Klasifikacija]],Tabela_FAW[Klasifikacija],0)),"NE")</f>
        <v>NE</v>
      </c>
    </row>
    <row r="214" spans="1:9" hidden="1" x14ac:dyDescent="0.25">
      <c r="A214" t="s">
        <v>143</v>
      </c>
      <c r="B214" t="str">
        <f>INDEX(Tabela_seznam_klasifikacij[Naziv odpadka],MATCH(Tabela_kontrola_FAW[[#This Row],[Klasifikacija]],Tabela_seznam_klasifikacij[Klasifikacijska številka],0))</f>
        <v>Drugi ostanki iz destilacij in kemijskih reakcij</v>
      </c>
      <c r="C214" t="str">
        <f>IFERROR(INDEX(Tabela_FAW[NAZIV2],MATCH(Tabela_kontrola_FAW[[#This Row],[Klasifikacija]],Tabela_FAW[Klasifikacija],0)),"NE")</f>
        <v>NE</v>
      </c>
      <c r="D214" t="str">
        <f>INDEX(Tabela_glavno[Dovoljen prevzem],MATCH(Tabela_kontrola_FAW[[#This Row],[Klasifikacija]],Tabela_glavno[Klasifikacija],0))</f>
        <v>DA - NI ODSTRANJEVANJA</v>
      </c>
      <c r="E214" t="str">
        <f>INDEX(Tabela_glavno[Odstranjevanje],MATCH(Tabela_kontrola_FAW[[#This Row],[Klasifikacija]],Tabela_glavno[Klasifikacija],0))</f>
        <v/>
      </c>
      <c r="F214" t="str">
        <f>IF(Tabela_kontrola_FAW[[#This Row],[Eko-03-03]]=0,"NE","DA")</f>
        <v>DA</v>
      </c>
      <c r="G214" s="1">
        <f>COUNTIF(Tabela_mesanica_190204[Klasifikacija],Tabela_kontrola_FAW[[#This Row],[Klasifikacija]])+COUNTIF(Tabela_mesanica_190208[Klasifikacija],Tabela_kontrola_FAW[[#This Row],[Klasifikacija]])+COUNTIF(Tabela_EKO_03_03_baterije[Klasifikacija],Tabela_kontrola_FAW[[#This Row],[Klasifikacija]])</f>
        <v>1</v>
      </c>
      <c r="H214" s="1">
        <f>COUNTIF(Tabela_staro_190204[Klasifikacija],Tabela_kontrola_FAW[[#This Row],[Klasifikacija]])+COUNTIF(Tabela_staro_140603[Klasifikacija],Tabela_kontrola_FAW[[#This Row],[Klasifikacija]])</f>
        <v>1</v>
      </c>
      <c r="I214" s="1" t="str">
        <f>IFERROR(INDEX(Tabela_FAW[Klasifikacija],MATCH(Tabela_kontrola_FAW[[#This Row],[Klasifikacija]],Tabela_FAW[Klasifikacija],0)),"NE")</f>
        <v>NE</v>
      </c>
    </row>
    <row r="215" spans="1:9" hidden="1" x14ac:dyDescent="0.25">
      <c r="A215" t="s">
        <v>412</v>
      </c>
      <c r="B215" t="str">
        <f>INDEX(Tabela_seznam_klasifikacij[Naziv odpadka],MATCH(Tabela_kontrola_FAW[[#This Row],[Klasifikacija]],Tabela_seznam_klasifikacij[Klasifikacijska številka],0))</f>
        <v>Halogenirane filtrne pogače in izrabljeni absorbenti</v>
      </c>
      <c r="C215" t="str">
        <f>IFERROR(INDEX(Tabela_FAW[NAZIV2],MATCH(Tabela_kontrola_FAW[[#This Row],[Klasifikacija]],Tabela_FAW[Klasifikacija],0)),"NE")</f>
        <v>NE</v>
      </c>
      <c r="D215" t="str">
        <f>INDEX(Tabela_glavno[Dovoljen prevzem],MATCH(Tabela_kontrola_FAW[[#This Row],[Klasifikacija]],Tabela_glavno[Klasifikacija],0))</f>
        <v>DA - NI ODSTRANJEVANJA</v>
      </c>
      <c r="E215" t="str">
        <f>INDEX(Tabela_glavno[Odstranjevanje],MATCH(Tabela_kontrola_FAW[[#This Row],[Klasifikacija]],Tabela_glavno[Klasifikacija],0))</f>
        <v/>
      </c>
      <c r="F215" t="str">
        <f>IF(Tabela_kontrola_FAW[[#This Row],[Eko-03-03]]=0,"NE","DA")</f>
        <v>NE</v>
      </c>
      <c r="G215" s="1">
        <f>COUNTIF(Tabela_mesanica_190204[Klasifikacija],Tabela_kontrola_FAW[[#This Row],[Klasifikacija]])+COUNTIF(Tabela_mesanica_190208[Klasifikacija],Tabela_kontrola_FAW[[#This Row],[Klasifikacija]])+COUNTIF(Tabela_EKO_03_03_baterije[Klasifikacija],Tabela_kontrola_FAW[[#This Row],[Klasifikacija]])</f>
        <v>0</v>
      </c>
      <c r="H215" s="1">
        <f>COUNTIF(Tabela_staro_190204[Klasifikacija],Tabela_kontrola_FAW[[#This Row],[Klasifikacija]])+COUNTIF(Tabela_staro_140603[Klasifikacija],Tabela_kontrola_FAW[[#This Row],[Klasifikacija]])</f>
        <v>0</v>
      </c>
      <c r="I215" s="1" t="str">
        <f>IFERROR(INDEX(Tabela_FAW[Klasifikacija],MATCH(Tabela_kontrola_FAW[[#This Row],[Klasifikacija]],Tabela_FAW[Klasifikacija],0)),"NE")</f>
        <v>NE</v>
      </c>
    </row>
    <row r="216" spans="1:9" hidden="1" x14ac:dyDescent="0.25">
      <c r="A216" t="s">
        <v>32</v>
      </c>
      <c r="B216" t="str">
        <f>INDEX(Tabela_seznam_klasifikacij[Naziv odpadka],MATCH(Tabela_kontrola_FAW[[#This Row],[Klasifikacija]],Tabela_seznam_klasifikacij[Klasifikacijska številka],0))</f>
        <v>Druge filtrne pogače in izrabljeni absorbenti</v>
      </c>
      <c r="C216" t="str">
        <f>IFERROR(INDEX(Tabela_FAW[NAZIV2],MATCH(Tabela_kontrola_FAW[[#This Row],[Klasifikacija]],Tabela_FAW[Klasifikacija],0)),"NE")</f>
        <v>NE</v>
      </c>
      <c r="D216" t="str">
        <f>INDEX(Tabela_glavno[Dovoljen prevzem],MATCH(Tabela_kontrola_FAW[[#This Row],[Klasifikacija]],Tabela_glavno[Klasifikacija],0))</f>
        <v>DA - NI ODSTRANJEVANJA</v>
      </c>
      <c r="E216" t="str">
        <f>INDEX(Tabela_glavno[Odstranjevanje],MATCH(Tabela_kontrola_FAW[[#This Row],[Klasifikacija]],Tabela_glavno[Klasifikacija],0))</f>
        <v/>
      </c>
      <c r="F216" t="str">
        <f>IF(Tabela_kontrola_FAW[[#This Row],[Eko-03-03]]=0,"NE","DA")</f>
        <v>DA</v>
      </c>
      <c r="G216" s="1">
        <f>COUNTIF(Tabela_mesanica_190204[Klasifikacija],Tabela_kontrola_FAW[[#This Row],[Klasifikacija]])+COUNTIF(Tabela_mesanica_190208[Klasifikacija],Tabela_kontrola_FAW[[#This Row],[Klasifikacija]])+COUNTIF(Tabela_EKO_03_03_baterije[Klasifikacija],Tabela_kontrola_FAW[[#This Row],[Klasifikacija]])</f>
        <v>1</v>
      </c>
      <c r="H216" s="1">
        <f>COUNTIF(Tabela_staro_190204[Klasifikacija],Tabela_kontrola_FAW[[#This Row],[Klasifikacija]])+COUNTIF(Tabela_staro_140603[Klasifikacija],Tabela_kontrola_FAW[[#This Row],[Klasifikacija]])</f>
        <v>1</v>
      </c>
      <c r="I216" s="1" t="str">
        <f>IFERROR(INDEX(Tabela_FAW[Klasifikacija],MATCH(Tabela_kontrola_FAW[[#This Row],[Klasifikacija]],Tabela_FAW[Klasifikacija],0)),"NE")</f>
        <v>NE</v>
      </c>
    </row>
    <row r="217" spans="1:9" hidden="1" x14ac:dyDescent="0.25">
      <c r="A217" t="s">
        <v>33</v>
      </c>
      <c r="B217" t="str">
        <f>INDEX(Tabela_seznam_klasifikacij[Naziv odpadka],MATCH(Tabela_kontrola_FAW[[#This Row],[Klasifikacija]],Tabela_seznam_klasifikacij[Klasifikacijska številka],0))</f>
        <v>Mulji, ki vsebujejo nevarne snovi, iz čiščenja odpadne vode na kraju nastanka</v>
      </c>
      <c r="C217" t="str">
        <f>IFERROR(INDEX(Tabela_FAW[NAZIV2],MATCH(Tabela_kontrola_FAW[[#This Row],[Klasifikacija]],Tabela_FAW[Klasifikacija],0)),"NE")</f>
        <v>NE</v>
      </c>
      <c r="D217" t="str">
        <f>INDEX(Tabela_glavno[Dovoljen prevzem],MATCH(Tabela_kontrola_FAW[[#This Row],[Klasifikacija]],Tabela_glavno[Klasifikacija],0))</f>
        <v>DA - NI ODSTRANJEVANJA</v>
      </c>
      <c r="E217" t="str">
        <f>INDEX(Tabela_glavno[Odstranjevanje],MATCH(Tabela_kontrola_FAW[[#This Row],[Klasifikacija]],Tabela_glavno[Klasifikacija],0))</f>
        <v/>
      </c>
      <c r="F217" t="str">
        <f>IF(Tabela_kontrola_FAW[[#This Row],[Eko-03-03]]=0,"NE","DA")</f>
        <v>DA</v>
      </c>
      <c r="G217" s="1">
        <f>COUNTIF(Tabela_mesanica_190204[Klasifikacija],Tabela_kontrola_FAW[[#This Row],[Klasifikacija]])+COUNTIF(Tabela_mesanica_190208[Klasifikacija],Tabela_kontrola_FAW[[#This Row],[Klasifikacija]])+COUNTIF(Tabela_EKO_03_03_baterije[Klasifikacija],Tabela_kontrola_FAW[[#This Row],[Klasifikacija]])</f>
        <v>1</v>
      </c>
      <c r="H217" s="1">
        <f>COUNTIF(Tabela_staro_190204[Klasifikacija],Tabela_kontrola_FAW[[#This Row],[Klasifikacija]])+COUNTIF(Tabela_staro_140603[Klasifikacija],Tabela_kontrola_FAW[[#This Row],[Klasifikacija]])</f>
        <v>1</v>
      </c>
      <c r="I217" s="1" t="str">
        <f>IFERROR(INDEX(Tabela_FAW[Klasifikacija],MATCH(Tabela_kontrola_FAW[[#This Row],[Klasifikacija]],Tabela_FAW[Klasifikacija],0)),"NE")</f>
        <v>NE</v>
      </c>
    </row>
    <row r="218" spans="1:9" hidden="1" x14ac:dyDescent="0.25">
      <c r="A218" t="s">
        <v>413</v>
      </c>
      <c r="B218" t="str">
        <f>INDEX(Tabela_seznam_klasifikacij[Naziv odpadka],MATCH(Tabela_kontrola_FAW[[#This Row],[Klasifikacija]],Tabela_seznam_klasifikacij[Klasifikacijska številka],0))</f>
        <v>Mulji iz čiščenja odpadne vode na kraju nastanka, ki niso navedeni pod 07 04 11</v>
      </c>
      <c r="C218" t="str">
        <f>IFERROR(INDEX(Tabela_FAW[NAZIV2],MATCH(Tabela_kontrola_FAW[[#This Row],[Klasifikacija]],Tabela_FAW[Klasifikacija],0)),"NE")</f>
        <v>NE</v>
      </c>
      <c r="D218" t="str">
        <f>INDEX(Tabela_glavno[Dovoljen prevzem],MATCH(Tabela_kontrola_FAW[[#This Row],[Klasifikacija]],Tabela_glavno[Klasifikacija],0))</f>
        <v>DA - NI ODSTRANJEVANJA</v>
      </c>
      <c r="E218" t="str">
        <f>INDEX(Tabela_glavno[Odstranjevanje],MATCH(Tabela_kontrola_FAW[[#This Row],[Klasifikacija]],Tabela_glavno[Klasifikacija],0))</f>
        <v/>
      </c>
      <c r="F218" t="str">
        <f>IF(Tabela_kontrola_FAW[[#This Row],[Eko-03-03]]=0,"NE","DA")</f>
        <v>NE</v>
      </c>
      <c r="G218" s="1">
        <f>COUNTIF(Tabela_mesanica_190204[Klasifikacija],Tabela_kontrola_FAW[[#This Row],[Klasifikacija]])+COUNTIF(Tabela_mesanica_190208[Klasifikacija],Tabela_kontrola_FAW[[#This Row],[Klasifikacija]])+COUNTIF(Tabela_EKO_03_03_baterije[Klasifikacija],Tabela_kontrola_FAW[[#This Row],[Klasifikacija]])</f>
        <v>0</v>
      </c>
      <c r="H218" s="1">
        <f>COUNTIF(Tabela_staro_190204[Klasifikacija],Tabela_kontrola_FAW[[#This Row],[Klasifikacija]])+COUNTIF(Tabela_staro_140603[Klasifikacija],Tabela_kontrola_FAW[[#This Row],[Klasifikacija]])</f>
        <v>0</v>
      </c>
      <c r="I218" s="1" t="str">
        <f>IFERROR(INDEX(Tabela_FAW[Klasifikacija],MATCH(Tabela_kontrola_FAW[[#This Row],[Klasifikacija]],Tabela_FAW[Klasifikacija],0)),"NE")</f>
        <v>NE</v>
      </c>
    </row>
    <row r="219" spans="1:9" x14ac:dyDescent="0.25">
      <c r="A219" t="s">
        <v>414</v>
      </c>
      <c r="B219" t="str">
        <f>INDEX(Tabela_seznam_klasifikacij[Naziv odpadka],MATCH(Tabela_kontrola_FAW[[#This Row],[Klasifikacija]],Tabela_seznam_klasifikacij[Klasifikacijska številka],0))</f>
        <v>Trdni odpadki, ki vsebujejo nevarne snovi</v>
      </c>
      <c r="C219">
        <f>IFERROR(INDEX(Tabela_FAW[NAZIV2],MATCH(Tabela_kontrola_FAW[[#This Row],[Klasifikacija]],Tabela_FAW[Klasifikacija],0)),"NE")</f>
        <v>0</v>
      </c>
      <c r="D219" t="str">
        <f>INDEX(Tabela_glavno[Dovoljen prevzem],MATCH(Tabela_kontrola_FAW[[#This Row],[Klasifikacija]],Tabela_glavno[Klasifikacija],0))</f>
        <v>DA - NI ODSTRANJEVANJA</v>
      </c>
      <c r="E219" t="str">
        <f>INDEX(Tabela_glavno[Odstranjevanje],MATCH(Tabela_kontrola_FAW[[#This Row],[Klasifikacija]],Tabela_glavno[Klasifikacija],0))</f>
        <v/>
      </c>
      <c r="F219" t="str">
        <f>IF(Tabela_kontrola_FAW[[#This Row],[Eko-03-03]]=0,"NE","DA")</f>
        <v>NE</v>
      </c>
      <c r="G219" s="1">
        <f>COUNTIF(Tabela_mesanica_190204[Klasifikacija],Tabela_kontrola_FAW[[#This Row],[Klasifikacija]])+COUNTIF(Tabela_mesanica_190208[Klasifikacija],Tabela_kontrola_FAW[[#This Row],[Klasifikacija]])+COUNTIF(Tabela_EKO_03_03_baterije[Klasifikacija],Tabela_kontrola_FAW[[#This Row],[Klasifikacija]])</f>
        <v>0</v>
      </c>
      <c r="H219" s="1">
        <f>COUNTIF(Tabela_staro_190204[Klasifikacija],Tabela_kontrola_FAW[[#This Row],[Klasifikacija]])+COUNTIF(Tabela_staro_140603[Klasifikacija],Tabela_kontrola_FAW[[#This Row],[Klasifikacija]])</f>
        <v>0</v>
      </c>
      <c r="I219" s="1" t="str">
        <f>IFERROR(INDEX(Tabela_FAW[Klasifikacija],MATCH(Tabela_kontrola_FAW[[#This Row],[Klasifikacija]],Tabela_FAW[Klasifikacija],0)),"NE")</f>
        <v>07 04 13*</v>
      </c>
    </row>
    <row r="220" spans="1:9" hidden="1" x14ac:dyDescent="0.25">
      <c r="A220" t="s">
        <v>415</v>
      </c>
      <c r="B220" t="str">
        <f>INDEX(Tabela_seznam_klasifikacij[Naziv odpadka],MATCH(Tabela_kontrola_FAW[[#This Row],[Klasifikacija]],Tabela_seznam_klasifikacij[Klasifikacijska številka],0))</f>
        <v>Drugi tovrstni odpadki</v>
      </c>
      <c r="C220" t="str">
        <f>IFERROR(INDEX(Tabela_FAW[NAZIV2],MATCH(Tabela_kontrola_FAW[[#This Row],[Klasifikacija]],Tabela_FAW[Klasifikacija],0)),"NE")</f>
        <v>NE</v>
      </c>
      <c r="D220" t="str">
        <f>INDEX(Tabela_glavno[Dovoljen prevzem],MATCH(Tabela_kontrola_FAW[[#This Row],[Klasifikacija]],Tabela_glavno[Klasifikacija],0))</f>
        <v>DA - NI ODSTRANJEVANJA</v>
      </c>
      <c r="E220" t="str">
        <f>INDEX(Tabela_glavno[Odstranjevanje],MATCH(Tabela_kontrola_FAW[[#This Row],[Klasifikacija]],Tabela_glavno[Klasifikacija],0))</f>
        <v/>
      </c>
      <c r="F220" t="str">
        <f>IF(Tabela_kontrola_FAW[[#This Row],[Eko-03-03]]=0,"NE","DA")</f>
        <v>NE</v>
      </c>
      <c r="G220" s="1">
        <f>COUNTIF(Tabela_mesanica_190204[Klasifikacija],Tabela_kontrola_FAW[[#This Row],[Klasifikacija]])+COUNTIF(Tabela_mesanica_190208[Klasifikacija],Tabela_kontrola_FAW[[#This Row],[Klasifikacija]])+COUNTIF(Tabela_EKO_03_03_baterije[Klasifikacija],Tabela_kontrola_FAW[[#This Row],[Klasifikacija]])</f>
        <v>0</v>
      </c>
      <c r="H220" s="1">
        <f>COUNTIF(Tabela_staro_190204[Klasifikacija],Tabela_kontrola_FAW[[#This Row],[Klasifikacija]])+COUNTIF(Tabela_staro_140603[Klasifikacija],Tabela_kontrola_FAW[[#This Row],[Klasifikacija]])</f>
        <v>0</v>
      </c>
      <c r="I220" s="1" t="str">
        <f>IFERROR(INDEX(Tabela_FAW[Klasifikacija],MATCH(Tabela_kontrola_FAW[[#This Row],[Klasifikacija]],Tabela_FAW[Klasifikacija],0)),"NE")</f>
        <v>NE</v>
      </c>
    </row>
    <row r="221" spans="1:9" x14ac:dyDescent="0.25">
      <c r="A221" t="s">
        <v>416</v>
      </c>
      <c r="B221" t="str">
        <f>INDEX(Tabela_seznam_klasifikacij[Naziv odpadka],MATCH(Tabela_kontrola_FAW[[#This Row],[Klasifikacija]],Tabela_seznam_klasifikacij[Klasifikacijska številka],0))</f>
        <v>Vodne pralne raztopine in matične lužnice</v>
      </c>
      <c r="C221" t="str">
        <f>IFERROR(INDEX(Tabela_FAW[NAZIV2],MATCH(Tabela_kontrola_FAW[[#This Row],[Klasifikacija]],Tabela_FAW[Klasifikacija],0)),"NE")</f>
        <v>ADR: DA-sproti pred prevzemom/Kemis</v>
      </c>
      <c r="D221" t="str">
        <f>INDEX(Tabela_glavno[Dovoljen prevzem],MATCH(Tabela_kontrola_FAW[[#This Row],[Klasifikacija]],Tabela_glavno[Klasifikacija],0))</f>
        <v>DA - NI ODSTRANJEVANJA</v>
      </c>
      <c r="E221" t="str">
        <f>INDEX(Tabela_glavno[Odstranjevanje],MATCH(Tabela_kontrola_FAW[[#This Row],[Klasifikacija]],Tabela_glavno[Klasifikacija],0))</f>
        <v/>
      </c>
      <c r="F221" t="str">
        <f>IF(Tabela_kontrola_FAW[[#This Row],[Eko-03-03]]=0,"NE","DA")</f>
        <v>NE</v>
      </c>
      <c r="G221" s="1">
        <f>COUNTIF(Tabela_mesanica_190204[Klasifikacija],Tabela_kontrola_FAW[[#This Row],[Klasifikacija]])+COUNTIF(Tabela_mesanica_190208[Klasifikacija],Tabela_kontrola_FAW[[#This Row],[Klasifikacija]])+COUNTIF(Tabela_EKO_03_03_baterije[Klasifikacija],Tabela_kontrola_FAW[[#This Row],[Klasifikacija]])</f>
        <v>0</v>
      </c>
      <c r="H221" s="1">
        <f>COUNTIF(Tabela_staro_190204[Klasifikacija],Tabela_kontrola_FAW[[#This Row],[Klasifikacija]])+COUNTIF(Tabela_staro_140603[Klasifikacija],Tabela_kontrola_FAW[[#This Row],[Klasifikacija]])</f>
        <v>0</v>
      </c>
      <c r="I221" s="1" t="str">
        <f>IFERROR(INDEX(Tabela_FAW[Klasifikacija],MATCH(Tabela_kontrola_FAW[[#This Row],[Klasifikacija]],Tabela_FAW[Klasifikacija],0)),"NE")</f>
        <v>07 05 01*</v>
      </c>
    </row>
    <row r="222" spans="1:9" hidden="1" x14ac:dyDescent="0.25">
      <c r="A222" t="s">
        <v>144</v>
      </c>
      <c r="B222" t="str">
        <f>INDEX(Tabela_seznam_klasifikacij[Naziv odpadka],MATCH(Tabela_kontrola_FAW[[#This Row],[Klasifikacija]],Tabela_seznam_klasifikacij[Klasifikacijska številka],0))</f>
        <v>Organska halogenirana topila, pralne tekočine in matične lužnice</v>
      </c>
      <c r="C222" t="str">
        <f>IFERROR(INDEX(Tabela_FAW[NAZIV2],MATCH(Tabela_kontrola_FAW[[#This Row],[Klasifikacija]],Tabela_FAW[Klasifikacija],0)),"NE")</f>
        <v>NE</v>
      </c>
      <c r="D222" t="str">
        <f>INDEX(Tabela_glavno[Dovoljen prevzem],MATCH(Tabela_kontrola_FAW[[#This Row],[Klasifikacija]],Tabela_glavno[Klasifikacija],0))</f>
        <v>DA - NI ODSTRANJEVANJA</v>
      </c>
      <c r="E222" t="str">
        <f>INDEX(Tabela_glavno[Odstranjevanje],MATCH(Tabela_kontrola_FAW[[#This Row],[Klasifikacija]],Tabela_glavno[Klasifikacija],0))</f>
        <v/>
      </c>
      <c r="F222" t="str">
        <f>IF(Tabela_kontrola_FAW[[#This Row],[Eko-03-03]]=0,"NE","DA")</f>
        <v>DA</v>
      </c>
      <c r="G222" s="1">
        <f>COUNTIF(Tabela_mesanica_190204[Klasifikacija],Tabela_kontrola_FAW[[#This Row],[Klasifikacija]])+COUNTIF(Tabela_mesanica_190208[Klasifikacija],Tabela_kontrola_FAW[[#This Row],[Klasifikacija]])+COUNTIF(Tabela_EKO_03_03_baterije[Klasifikacija],Tabela_kontrola_FAW[[#This Row],[Klasifikacija]])</f>
        <v>1</v>
      </c>
      <c r="H222" s="1">
        <f>COUNTIF(Tabela_staro_190204[Klasifikacija],Tabela_kontrola_FAW[[#This Row],[Klasifikacija]])+COUNTIF(Tabela_staro_140603[Klasifikacija],Tabela_kontrola_FAW[[#This Row],[Klasifikacija]])</f>
        <v>1</v>
      </c>
      <c r="I222" s="1" t="str">
        <f>IFERROR(INDEX(Tabela_FAW[Klasifikacija],MATCH(Tabela_kontrola_FAW[[#This Row],[Klasifikacija]],Tabela_FAW[Klasifikacija],0)),"NE")</f>
        <v>NE</v>
      </c>
    </row>
    <row r="223" spans="1:9" x14ac:dyDescent="0.25">
      <c r="A223" t="s">
        <v>145</v>
      </c>
      <c r="B223" t="str">
        <f>INDEX(Tabela_seznam_klasifikacij[Naziv odpadka],MATCH(Tabela_kontrola_FAW[[#This Row],[Klasifikacija]],Tabela_seznam_klasifikacij[Klasifikacijska številka],0))</f>
        <v>Druga organska topila, pralne tekočine in matične lužnice</v>
      </c>
      <c r="C223" t="str">
        <f>IFERROR(INDEX(Tabela_FAW[NAZIV2],MATCH(Tabela_kontrola_FAW[[#This Row],[Klasifikacija]],Tabela_FAW[Klasifikacija],0)),"NE")</f>
        <v>M2 ADR: DA UN 1993, r.3Kemis</v>
      </c>
      <c r="D223" t="str">
        <f>INDEX(Tabela_glavno[Dovoljen prevzem],MATCH(Tabela_kontrola_FAW[[#This Row],[Klasifikacija]],Tabela_glavno[Klasifikacija],0))</f>
        <v>DA - NI ODSTRANJEVANJA</v>
      </c>
      <c r="E223" t="str">
        <f>INDEX(Tabela_glavno[Odstranjevanje],MATCH(Tabela_kontrola_FAW[[#This Row],[Klasifikacija]],Tabela_glavno[Klasifikacija],0))</f>
        <v/>
      </c>
      <c r="F223" t="str">
        <f>IF(Tabela_kontrola_FAW[[#This Row],[Eko-03-03]]=0,"NE","DA")</f>
        <v>DA</v>
      </c>
      <c r="G223" s="1">
        <f>COUNTIF(Tabela_mesanica_190204[Klasifikacija],Tabela_kontrola_FAW[[#This Row],[Klasifikacija]])+COUNTIF(Tabela_mesanica_190208[Klasifikacija],Tabela_kontrola_FAW[[#This Row],[Klasifikacija]])+COUNTIF(Tabela_EKO_03_03_baterije[Klasifikacija],Tabela_kontrola_FAW[[#This Row],[Klasifikacija]])</f>
        <v>1</v>
      </c>
      <c r="H223" s="1">
        <f>COUNTIF(Tabela_staro_190204[Klasifikacija],Tabela_kontrola_FAW[[#This Row],[Klasifikacija]])+COUNTIF(Tabela_staro_140603[Klasifikacija],Tabela_kontrola_FAW[[#This Row],[Klasifikacija]])</f>
        <v>1</v>
      </c>
      <c r="I223" s="1" t="str">
        <f>IFERROR(INDEX(Tabela_FAW[Klasifikacija],MATCH(Tabela_kontrola_FAW[[#This Row],[Klasifikacija]],Tabela_FAW[Klasifikacija],0)),"NE")</f>
        <v>07 05 04*</v>
      </c>
    </row>
    <row r="224" spans="1:9" hidden="1" x14ac:dyDescent="0.25">
      <c r="A224" t="s">
        <v>147</v>
      </c>
      <c r="B224" t="str">
        <f>INDEX(Tabela_seznam_klasifikacij[Naziv odpadka],MATCH(Tabela_kontrola_FAW[[#This Row],[Klasifikacija]],Tabela_seznam_klasifikacij[Klasifikacijska številka],0))</f>
        <v>Halogenirani ostanki iz destilacij in kemijskih reakcij</v>
      </c>
      <c r="C224" t="str">
        <f>IFERROR(INDEX(Tabela_FAW[NAZIV2],MATCH(Tabela_kontrola_FAW[[#This Row],[Klasifikacija]],Tabela_FAW[Klasifikacija],0)),"NE")</f>
        <v>NE</v>
      </c>
      <c r="D224" t="str">
        <f>INDEX(Tabela_glavno[Dovoljen prevzem],MATCH(Tabela_kontrola_FAW[[#This Row],[Klasifikacija]],Tabela_glavno[Klasifikacija],0))</f>
        <v>DA - NI ODSTRANJEVANJA</v>
      </c>
      <c r="E224" t="str">
        <f>INDEX(Tabela_glavno[Odstranjevanje],MATCH(Tabela_kontrola_FAW[[#This Row],[Klasifikacija]],Tabela_glavno[Klasifikacija],0))</f>
        <v/>
      </c>
      <c r="F224" t="str">
        <f>IF(Tabela_kontrola_FAW[[#This Row],[Eko-03-03]]=0,"NE","DA")</f>
        <v>DA</v>
      </c>
      <c r="G224" s="1">
        <f>COUNTIF(Tabela_mesanica_190204[Klasifikacija],Tabela_kontrola_FAW[[#This Row],[Klasifikacija]])+COUNTIF(Tabela_mesanica_190208[Klasifikacija],Tabela_kontrola_FAW[[#This Row],[Klasifikacija]])+COUNTIF(Tabela_EKO_03_03_baterije[Klasifikacija],Tabela_kontrola_FAW[[#This Row],[Klasifikacija]])</f>
        <v>1</v>
      </c>
      <c r="H224" s="1">
        <f>COUNTIF(Tabela_staro_190204[Klasifikacija],Tabela_kontrola_FAW[[#This Row],[Klasifikacija]])+COUNTIF(Tabela_staro_140603[Klasifikacija],Tabela_kontrola_FAW[[#This Row],[Klasifikacija]])</f>
        <v>1</v>
      </c>
      <c r="I224" s="1" t="str">
        <f>IFERROR(INDEX(Tabela_FAW[Klasifikacija],MATCH(Tabela_kontrola_FAW[[#This Row],[Klasifikacija]],Tabela_FAW[Klasifikacija],0)),"NE")</f>
        <v>NE</v>
      </c>
    </row>
    <row r="225" spans="1:9" x14ac:dyDescent="0.25">
      <c r="A225" t="s">
        <v>146</v>
      </c>
      <c r="B225" t="str">
        <f>INDEX(Tabela_seznam_klasifikacij[Naziv odpadka],MATCH(Tabela_kontrola_FAW[[#This Row],[Klasifikacija]],Tabela_seznam_klasifikacij[Klasifikacijska številka],0))</f>
        <v>Drugi ostanki iz destilacij in kemijskih reakcij</v>
      </c>
      <c r="C225" t="str">
        <f>IFERROR(INDEX(Tabela_FAW[NAZIV2],MATCH(Tabela_kontrola_FAW[[#This Row],[Klasifikacija]],Tabela_FAW[Klasifikacija],0)),"NE")</f>
        <v>M2 NI ADR / Kemis</v>
      </c>
      <c r="D225" t="str">
        <f>INDEX(Tabela_glavno[Dovoljen prevzem],MATCH(Tabela_kontrola_FAW[[#This Row],[Klasifikacija]],Tabela_glavno[Klasifikacija],0))</f>
        <v>DA - NI ODSTRANJEVANJA</v>
      </c>
      <c r="E225" t="str">
        <f>INDEX(Tabela_glavno[Odstranjevanje],MATCH(Tabela_kontrola_FAW[[#This Row],[Klasifikacija]],Tabela_glavno[Klasifikacija],0))</f>
        <v/>
      </c>
      <c r="F225" t="str">
        <f>IF(Tabela_kontrola_FAW[[#This Row],[Eko-03-03]]=0,"NE","DA")</f>
        <v>DA</v>
      </c>
      <c r="G225" s="1">
        <f>COUNTIF(Tabela_mesanica_190204[Klasifikacija],Tabela_kontrola_FAW[[#This Row],[Klasifikacija]])+COUNTIF(Tabela_mesanica_190208[Klasifikacija],Tabela_kontrola_FAW[[#This Row],[Klasifikacija]])+COUNTIF(Tabela_EKO_03_03_baterije[Klasifikacija],Tabela_kontrola_FAW[[#This Row],[Klasifikacija]])</f>
        <v>1</v>
      </c>
      <c r="H225" s="1">
        <f>COUNTIF(Tabela_staro_190204[Klasifikacija],Tabela_kontrola_FAW[[#This Row],[Klasifikacija]])+COUNTIF(Tabela_staro_140603[Klasifikacija],Tabela_kontrola_FAW[[#This Row],[Klasifikacija]])</f>
        <v>1</v>
      </c>
      <c r="I225" s="1" t="str">
        <f>IFERROR(INDEX(Tabela_FAW[Klasifikacija],MATCH(Tabela_kontrola_FAW[[#This Row],[Klasifikacija]],Tabela_FAW[Klasifikacija],0)),"NE")</f>
        <v>07 05 08*</v>
      </c>
    </row>
    <row r="226" spans="1:9" hidden="1" x14ac:dyDescent="0.25">
      <c r="A226" t="s">
        <v>417</v>
      </c>
      <c r="B226" t="str">
        <f>INDEX(Tabela_seznam_klasifikacij[Naziv odpadka],MATCH(Tabela_kontrola_FAW[[#This Row],[Klasifikacija]],Tabela_seznam_klasifikacij[Klasifikacijska številka],0))</f>
        <v>Halogenirane filtrne pogače in izrabljeni absorbenti</v>
      </c>
      <c r="C226" t="str">
        <f>IFERROR(INDEX(Tabela_FAW[NAZIV2],MATCH(Tabela_kontrola_FAW[[#This Row],[Klasifikacija]],Tabela_FAW[Klasifikacija],0)),"NE")</f>
        <v>NE</v>
      </c>
      <c r="D226" t="str">
        <f>INDEX(Tabela_glavno[Dovoljen prevzem],MATCH(Tabela_kontrola_FAW[[#This Row],[Klasifikacija]],Tabela_glavno[Klasifikacija],0))</f>
        <v>DA - NI ODSTRANJEVANJA</v>
      </c>
      <c r="E226" t="str">
        <f>INDEX(Tabela_glavno[Odstranjevanje],MATCH(Tabela_kontrola_FAW[[#This Row],[Klasifikacija]],Tabela_glavno[Klasifikacija],0))</f>
        <v/>
      </c>
      <c r="F226" t="str">
        <f>IF(Tabela_kontrola_FAW[[#This Row],[Eko-03-03]]=0,"NE","DA")</f>
        <v>NE</v>
      </c>
      <c r="G226" s="1">
        <f>COUNTIF(Tabela_mesanica_190204[Klasifikacija],Tabela_kontrola_FAW[[#This Row],[Klasifikacija]])+COUNTIF(Tabela_mesanica_190208[Klasifikacija],Tabela_kontrola_FAW[[#This Row],[Klasifikacija]])+COUNTIF(Tabela_EKO_03_03_baterije[Klasifikacija],Tabela_kontrola_FAW[[#This Row],[Klasifikacija]])</f>
        <v>0</v>
      </c>
      <c r="H226" s="1">
        <f>COUNTIF(Tabela_staro_190204[Klasifikacija],Tabela_kontrola_FAW[[#This Row],[Klasifikacija]])+COUNTIF(Tabela_staro_140603[Klasifikacija],Tabela_kontrola_FAW[[#This Row],[Klasifikacija]])</f>
        <v>0</v>
      </c>
      <c r="I226" s="1" t="str">
        <f>IFERROR(INDEX(Tabela_FAW[Klasifikacija],MATCH(Tabela_kontrola_FAW[[#This Row],[Klasifikacija]],Tabela_FAW[Klasifikacija],0)),"NE")</f>
        <v>NE</v>
      </c>
    </row>
    <row r="227" spans="1:9" hidden="1" x14ac:dyDescent="0.25">
      <c r="A227" t="s">
        <v>34</v>
      </c>
      <c r="B227" t="str">
        <f>INDEX(Tabela_seznam_klasifikacij[Naziv odpadka],MATCH(Tabela_kontrola_FAW[[#This Row],[Klasifikacija]],Tabela_seznam_klasifikacij[Klasifikacijska številka],0))</f>
        <v>Druge filtrne pogače in izrabljeni absorbenti</v>
      </c>
      <c r="C227" t="str">
        <f>IFERROR(INDEX(Tabela_FAW[NAZIV2],MATCH(Tabela_kontrola_FAW[[#This Row],[Klasifikacija]],Tabela_FAW[Klasifikacija],0)),"NE")</f>
        <v>NE</v>
      </c>
      <c r="D227" t="str">
        <f>INDEX(Tabela_glavno[Dovoljen prevzem],MATCH(Tabela_kontrola_FAW[[#This Row],[Klasifikacija]],Tabela_glavno[Klasifikacija],0))</f>
        <v>DA - NI ODSTRANJEVANJA</v>
      </c>
      <c r="E227" t="str">
        <f>INDEX(Tabela_glavno[Odstranjevanje],MATCH(Tabela_kontrola_FAW[[#This Row],[Klasifikacija]],Tabela_glavno[Klasifikacija],0))</f>
        <v/>
      </c>
      <c r="F227" t="str">
        <f>IF(Tabela_kontrola_FAW[[#This Row],[Eko-03-03]]=0,"NE","DA")</f>
        <v>DA</v>
      </c>
      <c r="G227" s="1">
        <f>COUNTIF(Tabela_mesanica_190204[Klasifikacija],Tabela_kontrola_FAW[[#This Row],[Klasifikacija]])+COUNTIF(Tabela_mesanica_190208[Klasifikacija],Tabela_kontrola_FAW[[#This Row],[Klasifikacija]])+COUNTIF(Tabela_EKO_03_03_baterije[Klasifikacija],Tabela_kontrola_FAW[[#This Row],[Klasifikacija]])</f>
        <v>1</v>
      </c>
      <c r="H227" s="1">
        <f>COUNTIF(Tabela_staro_190204[Klasifikacija],Tabela_kontrola_FAW[[#This Row],[Klasifikacija]])+COUNTIF(Tabela_staro_140603[Klasifikacija],Tabela_kontrola_FAW[[#This Row],[Klasifikacija]])</f>
        <v>1</v>
      </c>
      <c r="I227" s="1" t="str">
        <f>IFERROR(INDEX(Tabela_FAW[Klasifikacija],MATCH(Tabela_kontrola_FAW[[#This Row],[Klasifikacija]],Tabela_FAW[Klasifikacija],0)),"NE")</f>
        <v>NE</v>
      </c>
    </row>
    <row r="228" spans="1:9" hidden="1" x14ac:dyDescent="0.25">
      <c r="A228" t="s">
        <v>35</v>
      </c>
      <c r="B228" t="str">
        <f>INDEX(Tabela_seznam_klasifikacij[Naziv odpadka],MATCH(Tabela_kontrola_FAW[[#This Row],[Klasifikacija]],Tabela_seznam_klasifikacij[Klasifikacijska številka],0))</f>
        <v>Mulji, ki vsebujejo nevarne snovi, iz čiščenja odpadne vode na kraju nastanka</v>
      </c>
      <c r="C228" t="str">
        <f>IFERROR(INDEX(Tabela_FAW[NAZIV2],MATCH(Tabela_kontrola_FAW[[#This Row],[Klasifikacija]],Tabela_FAW[Klasifikacija],0)),"NE")</f>
        <v>NE</v>
      </c>
      <c r="D228" t="str">
        <f>INDEX(Tabela_glavno[Dovoljen prevzem],MATCH(Tabela_kontrola_FAW[[#This Row],[Klasifikacija]],Tabela_glavno[Klasifikacija],0))</f>
        <v>DA - NI ODSTRANJEVANJA</v>
      </c>
      <c r="E228" t="str">
        <f>INDEX(Tabela_glavno[Odstranjevanje],MATCH(Tabela_kontrola_FAW[[#This Row],[Klasifikacija]],Tabela_glavno[Klasifikacija],0))</f>
        <v/>
      </c>
      <c r="F228" t="str">
        <f>IF(Tabela_kontrola_FAW[[#This Row],[Eko-03-03]]=0,"NE","DA")</f>
        <v>DA</v>
      </c>
      <c r="G228" s="1">
        <f>COUNTIF(Tabela_mesanica_190204[Klasifikacija],Tabela_kontrola_FAW[[#This Row],[Klasifikacija]])+COUNTIF(Tabela_mesanica_190208[Klasifikacija],Tabela_kontrola_FAW[[#This Row],[Klasifikacija]])+COUNTIF(Tabela_EKO_03_03_baterije[Klasifikacija],Tabela_kontrola_FAW[[#This Row],[Klasifikacija]])</f>
        <v>1</v>
      </c>
      <c r="H228" s="1">
        <f>COUNTIF(Tabela_staro_190204[Klasifikacija],Tabela_kontrola_FAW[[#This Row],[Klasifikacija]])+COUNTIF(Tabela_staro_140603[Klasifikacija],Tabela_kontrola_FAW[[#This Row],[Klasifikacija]])</f>
        <v>1</v>
      </c>
      <c r="I228" s="1" t="str">
        <f>IFERROR(INDEX(Tabela_FAW[Klasifikacija],MATCH(Tabela_kontrola_FAW[[#This Row],[Klasifikacija]],Tabela_FAW[Klasifikacija],0)),"NE")</f>
        <v>NE</v>
      </c>
    </row>
    <row r="229" spans="1:9" hidden="1" x14ac:dyDescent="0.25">
      <c r="A229" t="s">
        <v>419</v>
      </c>
      <c r="B229" t="str">
        <f>INDEX(Tabela_seznam_klasifikacij[Naziv odpadka],MATCH(Tabela_kontrola_FAW[[#This Row],[Klasifikacija]],Tabela_seznam_klasifikacij[Klasifikacijska številka],0))</f>
        <v>Mulji iz čiščenja odpadne vode na kraju nastanka, ki niso navedeni pod 07 05 11</v>
      </c>
      <c r="C229" t="str">
        <f>IFERROR(INDEX(Tabela_FAW[NAZIV2],MATCH(Tabela_kontrola_FAW[[#This Row],[Klasifikacija]],Tabela_FAW[Klasifikacija],0)),"NE")</f>
        <v>NE</v>
      </c>
      <c r="D229" t="str">
        <f>INDEX(Tabela_glavno[Dovoljen prevzem],MATCH(Tabela_kontrola_FAW[[#This Row],[Klasifikacija]],Tabela_glavno[Klasifikacija],0))</f>
        <v>DA - NI ODSTRANJEVANJA</v>
      </c>
      <c r="E229" t="str">
        <f>INDEX(Tabela_glavno[Odstranjevanje],MATCH(Tabela_kontrola_FAW[[#This Row],[Klasifikacija]],Tabela_glavno[Klasifikacija],0))</f>
        <v/>
      </c>
      <c r="F229" t="str">
        <f>IF(Tabela_kontrola_FAW[[#This Row],[Eko-03-03]]=0,"NE","DA")</f>
        <v>NE</v>
      </c>
      <c r="G229" s="1">
        <f>COUNTIF(Tabela_mesanica_190204[Klasifikacija],Tabela_kontrola_FAW[[#This Row],[Klasifikacija]])+COUNTIF(Tabela_mesanica_190208[Klasifikacija],Tabela_kontrola_FAW[[#This Row],[Klasifikacija]])+COUNTIF(Tabela_EKO_03_03_baterije[Klasifikacija],Tabela_kontrola_FAW[[#This Row],[Klasifikacija]])</f>
        <v>0</v>
      </c>
      <c r="H229" s="1">
        <f>COUNTIF(Tabela_staro_190204[Klasifikacija],Tabela_kontrola_FAW[[#This Row],[Klasifikacija]])+COUNTIF(Tabela_staro_140603[Klasifikacija],Tabela_kontrola_FAW[[#This Row],[Klasifikacija]])</f>
        <v>0</v>
      </c>
      <c r="I229" s="1" t="str">
        <f>IFERROR(INDEX(Tabela_FAW[Klasifikacija],MATCH(Tabela_kontrola_FAW[[#This Row],[Klasifikacija]],Tabela_FAW[Klasifikacija],0)),"NE")</f>
        <v>NE</v>
      </c>
    </row>
    <row r="230" spans="1:9" x14ac:dyDescent="0.25">
      <c r="A230" t="s">
        <v>418</v>
      </c>
      <c r="B230" t="str">
        <f>INDEX(Tabela_seznam_klasifikacij[Naziv odpadka],MATCH(Tabela_kontrola_FAW[[#This Row],[Klasifikacija]],Tabela_seznam_klasifikacij[Klasifikacijska številka],0))</f>
        <v>Trdni odpadki, ki vsebujejo nevarne snovi</v>
      </c>
      <c r="C230" t="str">
        <f>IFERROR(INDEX(Tabela_FAW[NAZIV2],MATCH(Tabela_kontrola_FAW[[#This Row],[Klasifikacija]],Tabela_FAW[Klasifikacija],0)),"NE")</f>
        <v>ADR: DA-sproti pred prevzemom/???</v>
      </c>
      <c r="D230" t="str">
        <f>INDEX(Tabela_glavno[Dovoljen prevzem],MATCH(Tabela_kontrola_FAW[[#This Row],[Klasifikacija]],Tabela_glavno[Klasifikacija],0))</f>
        <v>DA - NI ODSTRANJEVANJA</v>
      </c>
      <c r="E230" t="str">
        <f>INDEX(Tabela_glavno[Odstranjevanje],MATCH(Tabela_kontrola_FAW[[#This Row],[Klasifikacija]],Tabela_glavno[Klasifikacija],0))</f>
        <v/>
      </c>
      <c r="F230" t="str">
        <f>IF(Tabela_kontrola_FAW[[#This Row],[Eko-03-03]]=0,"NE","DA")</f>
        <v>NE</v>
      </c>
      <c r="G230" s="1">
        <f>COUNTIF(Tabela_mesanica_190204[Klasifikacija],Tabela_kontrola_FAW[[#This Row],[Klasifikacija]])+COUNTIF(Tabela_mesanica_190208[Klasifikacija],Tabela_kontrola_FAW[[#This Row],[Klasifikacija]])+COUNTIF(Tabela_EKO_03_03_baterije[Klasifikacija],Tabela_kontrola_FAW[[#This Row],[Klasifikacija]])</f>
        <v>0</v>
      </c>
      <c r="H230" s="1">
        <f>COUNTIF(Tabela_staro_190204[Klasifikacija],Tabela_kontrola_FAW[[#This Row],[Klasifikacija]])+COUNTIF(Tabela_staro_140603[Klasifikacija],Tabela_kontrola_FAW[[#This Row],[Klasifikacija]])</f>
        <v>0</v>
      </c>
      <c r="I230" s="1" t="str">
        <f>IFERROR(INDEX(Tabela_FAW[Klasifikacija],MATCH(Tabela_kontrola_FAW[[#This Row],[Klasifikacija]],Tabela_FAW[Klasifikacija],0)),"NE")</f>
        <v>07 05 13*</v>
      </c>
    </row>
    <row r="231" spans="1:9" hidden="1" x14ac:dyDescent="0.25">
      <c r="A231" t="s">
        <v>420</v>
      </c>
      <c r="B231" t="str">
        <f>INDEX(Tabela_seznam_klasifikacij[Naziv odpadka],MATCH(Tabela_kontrola_FAW[[#This Row],[Klasifikacija]],Tabela_seznam_klasifikacij[Klasifikacijska številka],0))</f>
        <v>Trdni odpadki, ki niso navedeni pod 07 05 13</v>
      </c>
      <c r="C231" t="str">
        <f>IFERROR(INDEX(Tabela_FAW[NAZIV2],MATCH(Tabela_kontrola_FAW[[#This Row],[Klasifikacija]],Tabela_FAW[Klasifikacija],0)),"NE")</f>
        <v>NE</v>
      </c>
      <c r="D231" t="str">
        <f>INDEX(Tabela_glavno[Dovoljen prevzem],MATCH(Tabela_kontrola_FAW[[#This Row],[Klasifikacija]],Tabela_glavno[Klasifikacija],0))</f>
        <v>DA - NI ODSTRANJEVANJA</v>
      </c>
      <c r="E231" t="str">
        <f>INDEX(Tabela_glavno[Odstranjevanje],MATCH(Tabela_kontrola_FAW[[#This Row],[Klasifikacija]],Tabela_glavno[Klasifikacija],0))</f>
        <v/>
      </c>
      <c r="F231" t="str">
        <f>IF(Tabela_kontrola_FAW[[#This Row],[Eko-03-03]]=0,"NE","DA")</f>
        <v>NE</v>
      </c>
      <c r="G231" s="1">
        <f>COUNTIF(Tabela_mesanica_190204[Klasifikacija],Tabela_kontrola_FAW[[#This Row],[Klasifikacija]])+COUNTIF(Tabela_mesanica_190208[Klasifikacija],Tabela_kontrola_FAW[[#This Row],[Klasifikacija]])+COUNTIF(Tabela_EKO_03_03_baterije[Klasifikacija],Tabela_kontrola_FAW[[#This Row],[Klasifikacija]])</f>
        <v>0</v>
      </c>
      <c r="H231" s="1">
        <f>COUNTIF(Tabela_staro_190204[Klasifikacija],Tabela_kontrola_FAW[[#This Row],[Klasifikacija]])+COUNTIF(Tabela_staro_140603[Klasifikacija],Tabela_kontrola_FAW[[#This Row],[Klasifikacija]])</f>
        <v>0</v>
      </c>
      <c r="I231" s="1" t="str">
        <f>IFERROR(INDEX(Tabela_FAW[Klasifikacija],MATCH(Tabela_kontrola_FAW[[#This Row],[Klasifikacija]],Tabela_FAW[Klasifikacija],0)),"NE")</f>
        <v>NE</v>
      </c>
    </row>
    <row r="232" spans="1:9" hidden="1" x14ac:dyDescent="0.25">
      <c r="A232" t="s">
        <v>421</v>
      </c>
      <c r="B232" t="str">
        <f>INDEX(Tabela_seznam_klasifikacij[Naziv odpadka],MATCH(Tabela_kontrola_FAW[[#This Row],[Klasifikacija]],Tabela_seznam_klasifikacij[Klasifikacijska številka],0))</f>
        <v>Drugi tovrstni odpadki</v>
      </c>
      <c r="C232" t="str">
        <f>IFERROR(INDEX(Tabela_FAW[NAZIV2],MATCH(Tabela_kontrola_FAW[[#This Row],[Klasifikacija]],Tabela_FAW[Klasifikacija],0)),"NE")</f>
        <v>NE</v>
      </c>
      <c r="D232" t="str">
        <f>INDEX(Tabela_glavno[Dovoljen prevzem],MATCH(Tabela_kontrola_FAW[[#This Row],[Klasifikacija]],Tabela_glavno[Klasifikacija],0))</f>
        <v>DA - NI ODSTRANJEVANJA</v>
      </c>
      <c r="E232" t="str">
        <f>INDEX(Tabela_glavno[Odstranjevanje],MATCH(Tabela_kontrola_FAW[[#This Row],[Klasifikacija]],Tabela_glavno[Klasifikacija],0))</f>
        <v/>
      </c>
      <c r="F232" t="str">
        <f>IF(Tabela_kontrola_FAW[[#This Row],[Eko-03-03]]=0,"NE","DA")</f>
        <v>NE</v>
      </c>
      <c r="G232" s="1">
        <f>COUNTIF(Tabela_mesanica_190204[Klasifikacija],Tabela_kontrola_FAW[[#This Row],[Klasifikacija]])+COUNTIF(Tabela_mesanica_190208[Klasifikacija],Tabela_kontrola_FAW[[#This Row],[Klasifikacija]])+COUNTIF(Tabela_EKO_03_03_baterije[Klasifikacija],Tabela_kontrola_FAW[[#This Row],[Klasifikacija]])</f>
        <v>0</v>
      </c>
      <c r="H232" s="1">
        <f>COUNTIF(Tabela_staro_190204[Klasifikacija],Tabela_kontrola_FAW[[#This Row],[Klasifikacija]])+COUNTIF(Tabela_staro_140603[Klasifikacija],Tabela_kontrola_FAW[[#This Row],[Klasifikacija]])</f>
        <v>0</v>
      </c>
      <c r="I232" s="1" t="str">
        <f>IFERROR(INDEX(Tabela_FAW[Klasifikacija],MATCH(Tabela_kontrola_FAW[[#This Row],[Klasifikacija]],Tabela_FAW[Klasifikacija],0)),"NE")</f>
        <v>NE</v>
      </c>
    </row>
    <row r="233" spans="1:9" x14ac:dyDescent="0.25">
      <c r="A233" t="s">
        <v>422</v>
      </c>
      <c r="B233" t="str">
        <f>INDEX(Tabela_seznam_klasifikacij[Naziv odpadka],MATCH(Tabela_kontrola_FAW[[#This Row],[Klasifikacija]],Tabela_seznam_klasifikacij[Klasifikacijska številka],0))</f>
        <v>Vodne pralne raztopine in matične lužnice</v>
      </c>
      <c r="C233" t="str">
        <f>IFERROR(INDEX(Tabela_FAW[NAZIV2],MATCH(Tabela_kontrola_FAW[[#This Row],[Klasifikacija]],Tabela_FAW[Klasifikacija],0)),"NE")</f>
        <v>ADR: DA-sproti pred prevzemom/Kemis</v>
      </c>
      <c r="D233" t="str">
        <f>INDEX(Tabela_glavno[Dovoljen prevzem],MATCH(Tabela_kontrola_FAW[[#This Row],[Klasifikacija]],Tabela_glavno[Klasifikacija],0))</f>
        <v>DA</v>
      </c>
      <c r="E233" t="str">
        <f>INDEX(Tabela_glavno[Odstranjevanje],MATCH(Tabela_kontrola_FAW[[#This Row],[Klasifikacija]],Tabela_glavno[Klasifikacija],0))</f>
        <v>Kemis</v>
      </c>
      <c r="F233" t="str">
        <f>IF(Tabela_kontrola_FAW[[#This Row],[Eko-03-03]]=0,"NE","DA")</f>
        <v>NE</v>
      </c>
      <c r="G233" s="1">
        <f>COUNTIF(Tabela_mesanica_190204[Klasifikacija],Tabela_kontrola_FAW[[#This Row],[Klasifikacija]])+COUNTIF(Tabela_mesanica_190208[Klasifikacija],Tabela_kontrola_FAW[[#This Row],[Klasifikacija]])+COUNTIF(Tabela_EKO_03_03_baterije[Klasifikacija],Tabela_kontrola_FAW[[#This Row],[Klasifikacija]])</f>
        <v>0</v>
      </c>
      <c r="H233" s="1">
        <f>COUNTIF(Tabela_staro_190204[Klasifikacija],Tabela_kontrola_FAW[[#This Row],[Klasifikacija]])+COUNTIF(Tabela_staro_140603[Klasifikacija],Tabela_kontrola_FAW[[#This Row],[Klasifikacija]])</f>
        <v>0</v>
      </c>
      <c r="I233" s="1" t="str">
        <f>IFERROR(INDEX(Tabela_FAW[Klasifikacija],MATCH(Tabela_kontrola_FAW[[#This Row],[Klasifikacija]],Tabela_FAW[Klasifikacija],0)),"NE")</f>
        <v>07 06 01*</v>
      </c>
    </row>
    <row r="234" spans="1:9" x14ac:dyDescent="0.25">
      <c r="A234" t="s">
        <v>148</v>
      </c>
      <c r="B234" t="str">
        <f>INDEX(Tabela_seznam_klasifikacij[Naziv odpadka],MATCH(Tabela_kontrola_FAW[[#This Row],[Klasifikacija]],Tabela_seznam_klasifikacij[Klasifikacijska številka],0))</f>
        <v>Organska halogenirana topila, pralne tekočine in matične lužnice</v>
      </c>
      <c r="C234" t="str">
        <f>IFERROR(INDEX(Tabela_FAW[NAZIV2],MATCH(Tabela_kontrola_FAW[[#This Row],[Klasifikacija]],Tabela_FAW[Klasifikacija],0)),"NE")</f>
        <v>M2</v>
      </c>
      <c r="D234" t="str">
        <f>INDEX(Tabela_glavno[Dovoljen prevzem],MATCH(Tabela_kontrola_FAW[[#This Row],[Klasifikacija]],Tabela_glavno[Klasifikacija],0))</f>
        <v>DA - NI ODSTRANJEVANJA</v>
      </c>
      <c r="E234" t="str">
        <f>INDEX(Tabela_glavno[Odstranjevanje],MATCH(Tabela_kontrola_FAW[[#This Row],[Klasifikacija]],Tabela_glavno[Klasifikacija],0))</f>
        <v/>
      </c>
      <c r="F234" t="str">
        <f>IF(Tabela_kontrola_FAW[[#This Row],[Eko-03-03]]=0,"NE","DA")</f>
        <v>DA</v>
      </c>
      <c r="G234" s="1">
        <f>COUNTIF(Tabela_mesanica_190204[Klasifikacija],Tabela_kontrola_FAW[[#This Row],[Klasifikacija]])+COUNTIF(Tabela_mesanica_190208[Klasifikacija],Tabela_kontrola_FAW[[#This Row],[Klasifikacija]])+COUNTIF(Tabela_EKO_03_03_baterije[Klasifikacija],Tabela_kontrola_FAW[[#This Row],[Klasifikacija]])</f>
        <v>1</v>
      </c>
      <c r="H234" s="1">
        <f>COUNTIF(Tabela_staro_190204[Klasifikacija],Tabela_kontrola_FAW[[#This Row],[Klasifikacija]])+COUNTIF(Tabela_staro_140603[Klasifikacija],Tabela_kontrola_FAW[[#This Row],[Klasifikacija]])</f>
        <v>1</v>
      </c>
      <c r="I234" s="1" t="str">
        <f>IFERROR(INDEX(Tabela_FAW[Klasifikacija],MATCH(Tabela_kontrola_FAW[[#This Row],[Klasifikacija]],Tabela_FAW[Klasifikacija],0)),"NE")</f>
        <v>07 06 03*</v>
      </c>
    </row>
    <row r="235" spans="1:9" x14ac:dyDescent="0.25">
      <c r="A235" t="s">
        <v>149</v>
      </c>
      <c r="B235" t="str">
        <f>INDEX(Tabela_seznam_klasifikacij[Naziv odpadka],MATCH(Tabela_kontrola_FAW[[#This Row],[Klasifikacija]],Tabela_seznam_klasifikacij[Klasifikacijska številka],0))</f>
        <v>Druga organska topila, pralne tekočine in matične lužnice</v>
      </c>
      <c r="C235" t="str">
        <f>IFERROR(INDEX(Tabela_FAW[NAZIV2],MATCH(Tabela_kontrola_FAW[[#This Row],[Klasifikacija]],Tabela_FAW[Klasifikacija],0)),"NE")</f>
        <v>M2 ADR: DA UN 1993, r.3/Kemis</v>
      </c>
      <c r="D235" t="str">
        <f>INDEX(Tabela_glavno[Dovoljen prevzem],MATCH(Tabela_kontrola_FAW[[#This Row],[Klasifikacija]],Tabela_glavno[Klasifikacija],0))</f>
        <v>DA</v>
      </c>
      <c r="E235" t="str">
        <f>INDEX(Tabela_glavno[Odstranjevanje],MATCH(Tabela_kontrola_FAW[[#This Row],[Klasifikacija]],Tabela_glavno[Klasifikacija],0))</f>
        <v>Kemis</v>
      </c>
      <c r="F235" t="str">
        <f>IF(Tabela_kontrola_FAW[[#This Row],[Eko-03-03]]=0,"NE","DA")</f>
        <v>DA</v>
      </c>
      <c r="G235" s="1">
        <f>COUNTIF(Tabela_mesanica_190204[Klasifikacija],Tabela_kontrola_FAW[[#This Row],[Klasifikacija]])+COUNTIF(Tabela_mesanica_190208[Klasifikacija],Tabela_kontrola_FAW[[#This Row],[Klasifikacija]])+COUNTIF(Tabela_EKO_03_03_baterije[Klasifikacija],Tabela_kontrola_FAW[[#This Row],[Klasifikacija]])</f>
        <v>1</v>
      </c>
      <c r="H235" s="1">
        <f>COUNTIF(Tabela_staro_190204[Klasifikacija],Tabela_kontrola_FAW[[#This Row],[Klasifikacija]])+COUNTIF(Tabela_staro_140603[Klasifikacija],Tabela_kontrola_FAW[[#This Row],[Klasifikacija]])</f>
        <v>1</v>
      </c>
      <c r="I235" s="1" t="str">
        <f>IFERROR(INDEX(Tabela_FAW[Klasifikacija],MATCH(Tabela_kontrola_FAW[[#This Row],[Klasifikacija]],Tabela_FAW[Klasifikacija],0)),"NE")</f>
        <v>07 06 04*</v>
      </c>
    </row>
    <row r="236" spans="1:9" hidden="1" x14ac:dyDescent="0.25">
      <c r="A236" t="s">
        <v>150</v>
      </c>
      <c r="B236" t="str">
        <f>INDEX(Tabela_seznam_klasifikacij[Naziv odpadka],MATCH(Tabela_kontrola_FAW[[#This Row],[Klasifikacija]],Tabela_seznam_klasifikacij[Klasifikacijska številka],0))</f>
        <v>Halogenirani ostanki iz destilacij in kemijskih reakcij</v>
      </c>
      <c r="C236" t="str">
        <f>IFERROR(INDEX(Tabela_FAW[NAZIV2],MATCH(Tabela_kontrola_FAW[[#This Row],[Klasifikacija]],Tabela_FAW[Klasifikacija],0)),"NE")</f>
        <v>NE</v>
      </c>
      <c r="D236" t="str">
        <f>INDEX(Tabela_glavno[Dovoljen prevzem],MATCH(Tabela_kontrola_FAW[[#This Row],[Klasifikacija]],Tabela_glavno[Klasifikacija],0))</f>
        <v>DA - NI ODSTRANJEVANJA</v>
      </c>
      <c r="E236" t="str">
        <f>INDEX(Tabela_glavno[Odstranjevanje],MATCH(Tabela_kontrola_FAW[[#This Row],[Klasifikacija]],Tabela_glavno[Klasifikacija],0))</f>
        <v/>
      </c>
      <c r="F236" t="str">
        <f>IF(Tabela_kontrola_FAW[[#This Row],[Eko-03-03]]=0,"NE","DA")</f>
        <v>DA</v>
      </c>
      <c r="G236" s="1">
        <f>COUNTIF(Tabela_mesanica_190204[Klasifikacija],Tabela_kontrola_FAW[[#This Row],[Klasifikacija]])+COUNTIF(Tabela_mesanica_190208[Klasifikacija],Tabela_kontrola_FAW[[#This Row],[Klasifikacija]])+COUNTIF(Tabela_EKO_03_03_baterije[Klasifikacija],Tabela_kontrola_FAW[[#This Row],[Klasifikacija]])</f>
        <v>1</v>
      </c>
      <c r="H236" s="1">
        <f>COUNTIF(Tabela_staro_190204[Klasifikacija],Tabela_kontrola_FAW[[#This Row],[Klasifikacija]])+COUNTIF(Tabela_staro_140603[Klasifikacija],Tabela_kontrola_FAW[[#This Row],[Klasifikacija]])</f>
        <v>1</v>
      </c>
      <c r="I236" s="1" t="str">
        <f>IFERROR(INDEX(Tabela_FAW[Klasifikacija],MATCH(Tabela_kontrola_FAW[[#This Row],[Klasifikacija]],Tabela_FAW[Klasifikacija],0)),"NE")</f>
        <v>NE</v>
      </c>
    </row>
    <row r="237" spans="1:9" hidden="1" x14ac:dyDescent="0.25">
      <c r="A237" t="s">
        <v>151</v>
      </c>
      <c r="B237" t="str">
        <f>INDEX(Tabela_seznam_klasifikacij[Naziv odpadka],MATCH(Tabela_kontrola_FAW[[#This Row],[Klasifikacija]],Tabela_seznam_klasifikacij[Klasifikacijska številka],0))</f>
        <v>Drugi ostanki iz destilacij in kemijskih reakcij</v>
      </c>
      <c r="C237" t="str">
        <f>IFERROR(INDEX(Tabela_FAW[NAZIV2],MATCH(Tabela_kontrola_FAW[[#This Row],[Klasifikacija]],Tabela_FAW[Klasifikacija],0)),"NE")</f>
        <v>NE</v>
      </c>
      <c r="D237" t="str">
        <f>INDEX(Tabela_glavno[Dovoljen prevzem],MATCH(Tabela_kontrola_FAW[[#This Row],[Klasifikacija]],Tabela_glavno[Klasifikacija],0))</f>
        <v>DA - NI ODSTRANJEVANJA</v>
      </c>
      <c r="E237" t="str">
        <f>INDEX(Tabela_glavno[Odstranjevanje],MATCH(Tabela_kontrola_FAW[[#This Row],[Klasifikacija]],Tabela_glavno[Klasifikacija],0))</f>
        <v/>
      </c>
      <c r="F237" t="str">
        <f>IF(Tabela_kontrola_FAW[[#This Row],[Eko-03-03]]=0,"NE","DA")</f>
        <v>DA</v>
      </c>
      <c r="G237" s="1">
        <f>COUNTIF(Tabela_mesanica_190204[Klasifikacija],Tabela_kontrola_FAW[[#This Row],[Klasifikacija]])+COUNTIF(Tabela_mesanica_190208[Klasifikacija],Tabela_kontrola_FAW[[#This Row],[Klasifikacija]])+COUNTIF(Tabela_EKO_03_03_baterije[Klasifikacija],Tabela_kontrola_FAW[[#This Row],[Klasifikacija]])</f>
        <v>1</v>
      </c>
      <c r="H237" s="1">
        <f>COUNTIF(Tabela_staro_190204[Klasifikacija],Tabela_kontrola_FAW[[#This Row],[Klasifikacija]])+COUNTIF(Tabela_staro_140603[Klasifikacija],Tabela_kontrola_FAW[[#This Row],[Klasifikacija]])</f>
        <v>1</v>
      </c>
      <c r="I237" s="1" t="str">
        <f>IFERROR(INDEX(Tabela_FAW[Klasifikacija],MATCH(Tabela_kontrola_FAW[[#This Row],[Klasifikacija]],Tabela_FAW[Klasifikacija],0)),"NE")</f>
        <v>NE</v>
      </c>
    </row>
    <row r="238" spans="1:9" hidden="1" x14ac:dyDescent="0.25">
      <c r="A238" t="s">
        <v>423</v>
      </c>
      <c r="B238" t="str">
        <f>INDEX(Tabela_seznam_klasifikacij[Naziv odpadka],MATCH(Tabela_kontrola_FAW[[#This Row],[Klasifikacija]],Tabela_seznam_klasifikacij[Klasifikacijska številka],0))</f>
        <v>Halogenirane filtrne pogače in izrabljeni absorbenti</v>
      </c>
      <c r="C238" t="str">
        <f>IFERROR(INDEX(Tabela_FAW[NAZIV2],MATCH(Tabela_kontrola_FAW[[#This Row],[Klasifikacija]],Tabela_FAW[Klasifikacija],0)),"NE")</f>
        <v>NE</v>
      </c>
      <c r="D238" t="str">
        <f>INDEX(Tabela_glavno[Dovoljen prevzem],MATCH(Tabela_kontrola_FAW[[#This Row],[Klasifikacija]],Tabela_glavno[Klasifikacija],0))</f>
        <v>DA - NI ODSTRANJEVANJA</v>
      </c>
      <c r="E238" t="str">
        <f>INDEX(Tabela_glavno[Odstranjevanje],MATCH(Tabela_kontrola_FAW[[#This Row],[Klasifikacija]],Tabela_glavno[Klasifikacija],0))</f>
        <v/>
      </c>
      <c r="F238" t="str">
        <f>IF(Tabela_kontrola_FAW[[#This Row],[Eko-03-03]]=0,"NE","DA")</f>
        <v>NE</v>
      </c>
      <c r="G238" s="1">
        <f>COUNTIF(Tabela_mesanica_190204[Klasifikacija],Tabela_kontrola_FAW[[#This Row],[Klasifikacija]])+COUNTIF(Tabela_mesanica_190208[Klasifikacija],Tabela_kontrola_FAW[[#This Row],[Klasifikacija]])+COUNTIF(Tabela_EKO_03_03_baterije[Klasifikacija],Tabela_kontrola_FAW[[#This Row],[Klasifikacija]])</f>
        <v>0</v>
      </c>
      <c r="H238" s="1">
        <f>COUNTIF(Tabela_staro_190204[Klasifikacija],Tabela_kontrola_FAW[[#This Row],[Klasifikacija]])+COUNTIF(Tabela_staro_140603[Klasifikacija],Tabela_kontrola_FAW[[#This Row],[Klasifikacija]])</f>
        <v>0</v>
      </c>
      <c r="I238" s="1" t="str">
        <f>IFERROR(INDEX(Tabela_FAW[Klasifikacija],MATCH(Tabela_kontrola_FAW[[#This Row],[Klasifikacija]],Tabela_FAW[Klasifikacija],0)),"NE")</f>
        <v>NE</v>
      </c>
    </row>
    <row r="239" spans="1:9" hidden="1" x14ac:dyDescent="0.25">
      <c r="A239" t="s">
        <v>36</v>
      </c>
      <c r="B239" t="str">
        <f>INDEX(Tabela_seznam_klasifikacij[Naziv odpadka],MATCH(Tabela_kontrola_FAW[[#This Row],[Klasifikacija]],Tabela_seznam_klasifikacij[Klasifikacijska številka],0))</f>
        <v>Druge filtrne pogače in izrabljeni absorbenti</v>
      </c>
      <c r="C239" t="str">
        <f>IFERROR(INDEX(Tabela_FAW[NAZIV2],MATCH(Tabela_kontrola_FAW[[#This Row],[Klasifikacija]],Tabela_FAW[Klasifikacija],0)),"NE")</f>
        <v>NE</v>
      </c>
      <c r="D239" t="str">
        <f>INDEX(Tabela_glavno[Dovoljen prevzem],MATCH(Tabela_kontrola_FAW[[#This Row],[Klasifikacija]],Tabela_glavno[Klasifikacija],0))</f>
        <v>DA - NI ODSTRANJEVANJA</v>
      </c>
      <c r="E239" t="str">
        <f>INDEX(Tabela_glavno[Odstranjevanje],MATCH(Tabela_kontrola_FAW[[#This Row],[Klasifikacija]],Tabela_glavno[Klasifikacija],0))</f>
        <v/>
      </c>
      <c r="F239" t="str">
        <f>IF(Tabela_kontrola_FAW[[#This Row],[Eko-03-03]]=0,"NE","DA")</f>
        <v>DA</v>
      </c>
      <c r="G239" s="1">
        <f>COUNTIF(Tabela_mesanica_190204[Klasifikacija],Tabela_kontrola_FAW[[#This Row],[Klasifikacija]])+COUNTIF(Tabela_mesanica_190208[Klasifikacija],Tabela_kontrola_FAW[[#This Row],[Klasifikacija]])+COUNTIF(Tabela_EKO_03_03_baterije[Klasifikacija],Tabela_kontrola_FAW[[#This Row],[Klasifikacija]])</f>
        <v>1</v>
      </c>
      <c r="H239" s="1">
        <f>COUNTIF(Tabela_staro_190204[Klasifikacija],Tabela_kontrola_FAW[[#This Row],[Klasifikacija]])+COUNTIF(Tabela_staro_140603[Klasifikacija],Tabela_kontrola_FAW[[#This Row],[Klasifikacija]])</f>
        <v>1</v>
      </c>
      <c r="I239" s="1" t="str">
        <f>IFERROR(INDEX(Tabela_FAW[Klasifikacija],MATCH(Tabela_kontrola_FAW[[#This Row],[Klasifikacija]],Tabela_FAW[Klasifikacija],0)),"NE")</f>
        <v>NE</v>
      </c>
    </row>
    <row r="240" spans="1:9" hidden="1" x14ac:dyDescent="0.25">
      <c r="A240" t="s">
        <v>37</v>
      </c>
      <c r="B240" t="str">
        <f>INDEX(Tabela_seznam_klasifikacij[Naziv odpadka],MATCH(Tabela_kontrola_FAW[[#This Row],[Klasifikacija]],Tabela_seznam_klasifikacij[Klasifikacijska številka],0))</f>
        <v>Mulji, ki vsebujejo nevarne snovi, iz čiščenja odpadne vode na kraju nastanka</v>
      </c>
      <c r="C240" t="str">
        <f>IFERROR(INDEX(Tabela_FAW[NAZIV2],MATCH(Tabela_kontrola_FAW[[#This Row],[Klasifikacija]],Tabela_FAW[Klasifikacija],0)),"NE")</f>
        <v>NE</v>
      </c>
      <c r="D240" t="str">
        <f>INDEX(Tabela_glavno[Dovoljen prevzem],MATCH(Tabela_kontrola_FAW[[#This Row],[Klasifikacija]],Tabela_glavno[Klasifikacija],0))</f>
        <v>DA - NI ODSTRANJEVANJA</v>
      </c>
      <c r="E240" t="str">
        <f>INDEX(Tabela_glavno[Odstranjevanje],MATCH(Tabela_kontrola_FAW[[#This Row],[Klasifikacija]],Tabela_glavno[Klasifikacija],0))</f>
        <v/>
      </c>
      <c r="F240" t="str">
        <f>IF(Tabela_kontrola_FAW[[#This Row],[Eko-03-03]]=0,"NE","DA")</f>
        <v>DA</v>
      </c>
      <c r="G240" s="1">
        <f>COUNTIF(Tabela_mesanica_190204[Klasifikacija],Tabela_kontrola_FAW[[#This Row],[Klasifikacija]])+COUNTIF(Tabela_mesanica_190208[Klasifikacija],Tabela_kontrola_FAW[[#This Row],[Klasifikacija]])+COUNTIF(Tabela_EKO_03_03_baterije[Klasifikacija],Tabela_kontrola_FAW[[#This Row],[Klasifikacija]])</f>
        <v>1</v>
      </c>
      <c r="H240" s="1">
        <f>COUNTIF(Tabela_staro_190204[Klasifikacija],Tabela_kontrola_FAW[[#This Row],[Klasifikacija]])+COUNTIF(Tabela_staro_140603[Klasifikacija],Tabela_kontrola_FAW[[#This Row],[Klasifikacija]])</f>
        <v>1</v>
      </c>
      <c r="I240" s="1" t="str">
        <f>IFERROR(INDEX(Tabela_FAW[Klasifikacija],MATCH(Tabela_kontrola_FAW[[#This Row],[Klasifikacija]],Tabela_FAW[Klasifikacija],0)),"NE")</f>
        <v>NE</v>
      </c>
    </row>
    <row r="241" spans="1:9" x14ac:dyDescent="0.25">
      <c r="A241" t="s">
        <v>424</v>
      </c>
      <c r="B241" t="str">
        <f>INDEX(Tabela_seznam_klasifikacij[Naziv odpadka],MATCH(Tabela_kontrola_FAW[[#This Row],[Klasifikacija]],Tabela_seznam_klasifikacij[Klasifikacijska številka],0))</f>
        <v>Mulji iz čiščenja odpadne vode na kraju nastanka, ki niso navedeni pod 07 06 11</v>
      </c>
      <c r="C241" t="str">
        <f>IFERROR(INDEX(Tabela_FAW[NAZIV2],MATCH(Tabela_kontrola_FAW[[#This Row],[Klasifikacija]],Tabela_FAW[Klasifikacija],0)),"NE")</f>
        <v>Ni mešanja</v>
      </c>
      <c r="D241" t="str">
        <f>INDEX(Tabela_glavno[Dovoljen prevzem],MATCH(Tabela_kontrola_FAW[[#This Row],[Klasifikacija]],Tabela_glavno[Klasifikacija],0))</f>
        <v>DA - NI ODSTRANJEVANJA</v>
      </c>
      <c r="E241" t="str">
        <f>INDEX(Tabela_glavno[Odstranjevanje],MATCH(Tabela_kontrola_FAW[[#This Row],[Klasifikacija]],Tabela_glavno[Klasifikacija],0))</f>
        <v/>
      </c>
      <c r="F241" t="str">
        <f>IF(Tabela_kontrola_FAW[[#This Row],[Eko-03-03]]=0,"NE","DA")</f>
        <v>NE</v>
      </c>
      <c r="G241" s="1">
        <f>COUNTIF(Tabela_mesanica_190204[Klasifikacija],Tabela_kontrola_FAW[[#This Row],[Klasifikacija]])+COUNTIF(Tabela_mesanica_190208[Klasifikacija],Tabela_kontrola_FAW[[#This Row],[Klasifikacija]])+COUNTIF(Tabela_EKO_03_03_baterije[Klasifikacija],Tabela_kontrola_FAW[[#This Row],[Klasifikacija]])</f>
        <v>0</v>
      </c>
      <c r="H241" s="1">
        <f>COUNTIF(Tabela_staro_190204[Klasifikacija],Tabela_kontrola_FAW[[#This Row],[Klasifikacija]])+COUNTIF(Tabela_staro_140603[Klasifikacija],Tabela_kontrola_FAW[[#This Row],[Klasifikacija]])</f>
        <v>0</v>
      </c>
      <c r="I241" s="1" t="str">
        <f>IFERROR(INDEX(Tabela_FAW[Klasifikacija],MATCH(Tabela_kontrola_FAW[[#This Row],[Klasifikacija]],Tabela_FAW[Klasifikacija],0)),"NE")</f>
        <v>07 06 12</v>
      </c>
    </row>
    <row r="242" spans="1:9" x14ac:dyDescent="0.25">
      <c r="A242" t="s">
        <v>425</v>
      </c>
      <c r="B242" t="str">
        <f>INDEX(Tabela_seznam_klasifikacij[Naziv odpadka],MATCH(Tabela_kontrola_FAW[[#This Row],[Klasifikacija]],Tabela_seznam_klasifikacij[Klasifikacijska številka],0))</f>
        <v>Drugi tovrstni odpadki</v>
      </c>
      <c r="C242" t="str">
        <f>IFERROR(INDEX(Tabela_FAW[NAZIV2],MATCH(Tabela_kontrola_FAW[[#This Row],[Klasifikacija]],Tabela_FAW[Klasifikacija],0)),"NE")</f>
        <v>ADR: DA-sproti pred prevzemom/Pinus</v>
      </c>
      <c r="D242" t="str">
        <f>INDEX(Tabela_glavno[Dovoljen prevzem],MATCH(Tabela_kontrola_FAW[[#This Row],[Klasifikacija]],Tabela_glavno[Klasifikacija],0))</f>
        <v>DA - NI ODSTRANJEVANJA</v>
      </c>
      <c r="E242" t="str">
        <f>INDEX(Tabela_glavno[Odstranjevanje],MATCH(Tabela_kontrola_FAW[[#This Row],[Klasifikacija]],Tabela_glavno[Klasifikacija],0))</f>
        <v/>
      </c>
      <c r="F242" t="str">
        <f>IF(Tabela_kontrola_FAW[[#This Row],[Eko-03-03]]=0,"NE","DA")</f>
        <v>NE</v>
      </c>
      <c r="G242" s="1">
        <f>COUNTIF(Tabela_mesanica_190204[Klasifikacija],Tabela_kontrola_FAW[[#This Row],[Klasifikacija]])+COUNTIF(Tabela_mesanica_190208[Klasifikacija],Tabela_kontrola_FAW[[#This Row],[Klasifikacija]])+COUNTIF(Tabela_EKO_03_03_baterije[Klasifikacija],Tabela_kontrola_FAW[[#This Row],[Klasifikacija]])</f>
        <v>0</v>
      </c>
      <c r="H242" s="1">
        <f>COUNTIF(Tabela_staro_190204[Klasifikacija],Tabela_kontrola_FAW[[#This Row],[Klasifikacija]])+COUNTIF(Tabela_staro_140603[Klasifikacija],Tabela_kontrola_FAW[[#This Row],[Klasifikacija]])</f>
        <v>0</v>
      </c>
      <c r="I242" s="1" t="str">
        <f>IFERROR(INDEX(Tabela_FAW[Klasifikacija],MATCH(Tabela_kontrola_FAW[[#This Row],[Klasifikacija]],Tabela_FAW[Klasifikacija],0)),"NE")</f>
        <v>07 06 99</v>
      </c>
    </row>
    <row r="243" spans="1:9" x14ac:dyDescent="0.25">
      <c r="A243" t="s">
        <v>426</v>
      </c>
      <c r="B243" t="str">
        <f>INDEX(Tabela_seznam_klasifikacij[Naziv odpadka],MATCH(Tabela_kontrola_FAW[[#This Row],[Klasifikacija]],Tabela_seznam_klasifikacij[Klasifikacijska številka],0))</f>
        <v>Vodne pralne raztopine in matične lužnice</v>
      </c>
      <c r="C243">
        <f>IFERROR(INDEX(Tabela_FAW[NAZIV2],MATCH(Tabela_kontrola_FAW[[#This Row],[Klasifikacija]],Tabela_FAW[Klasifikacija],0)),"NE")</f>
        <v>0</v>
      </c>
      <c r="D243" t="str">
        <f>INDEX(Tabela_glavno[Dovoljen prevzem],MATCH(Tabela_kontrola_FAW[[#This Row],[Klasifikacija]],Tabela_glavno[Klasifikacija],0))</f>
        <v>DA - NI ODSTRANJEVANJA</v>
      </c>
      <c r="E243" t="str">
        <f>INDEX(Tabela_glavno[Odstranjevanje],MATCH(Tabela_kontrola_FAW[[#This Row],[Klasifikacija]],Tabela_glavno[Klasifikacija],0))</f>
        <v/>
      </c>
      <c r="F243" t="str">
        <f>IF(Tabela_kontrola_FAW[[#This Row],[Eko-03-03]]=0,"NE","DA")</f>
        <v>NE</v>
      </c>
      <c r="G243" s="1">
        <f>COUNTIF(Tabela_mesanica_190204[Klasifikacija],Tabela_kontrola_FAW[[#This Row],[Klasifikacija]])+COUNTIF(Tabela_mesanica_190208[Klasifikacija],Tabela_kontrola_FAW[[#This Row],[Klasifikacija]])+COUNTIF(Tabela_EKO_03_03_baterije[Klasifikacija],Tabela_kontrola_FAW[[#This Row],[Klasifikacija]])</f>
        <v>0</v>
      </c>
      <c r="H243" s="1">
        <f>COUNTIF(Tabela_staro_190204[Klasifikacija],Tabela_kontrola_FAW[[#This Row],[Klasifikacija]])+COUNTIF(Tabela_staro_140603[Klasifikacija],Tabela_kontrola_FAW[[#This Row],[Klasifikacija]])</f>
        <v>0</v>
      </c>
      <c r="I243" s="1" t="str">
        <f>IFERROR(INDEX(Tabela_FAW[Klasifikacija],MATCH(Tabela_kontrola_FAW[[#This Row],[Klasifikacija]],Tabela_FAW[Klasifikacija],0)),"NE")</f>
        <v>07 07 01*</v>
      </c>
    </row>
    <row r="244" spans="1:9" hidden="1" x14ac:dyDescent="0.25">
      <c r="A244" t="s">
        <v>152</v>
      </c>
      <c r="B244" t="str">
        <f>INDEX(Tabela_seznam_klasifikacij[Naziv odpadka],MATCH(Tabela_kontrola_FAW[[#This Row],[Klasifikacija]],Tabela_seznam_klasifikacij[Klasifikacijska številka],0))</f>
        <v>Organska halogenirana topila, pralne tekočine in matične lužnice</v>
      </c>
      <c r="C244" t="str">
        <f>IFERROR(INDEX(Tabela_FAW[NAZIV2],MATCH(Tabela_kontrola_FAW[[#This Row],[Klasifikacija]],Tabela_FAW[Klasifikacija],0)),"NE")</f>
        <v>NE</v>
      </c>
      <c r="D244" t="str">
        <f>INDEX(Tabela_glavno[Dovoljen prevzem],MATCH(Tabela_kontrola_FAW[[#This Row],[Klasifikacija]],Tabela_glavno[Klasifikacija],0))</f>
        <v>DA - NI ODSTRANJEVANJA</v>
      </c>
      <c r="E244" t="str">
        <f>INDEX(Tabela_glavno[Odstranjevanje],MATCH(Tabela_kontrola_FAW[[#This Row],[Klasifikacija]],Tabela_glavno[Klasifikacija],0))</f>
        <v/>
      </c>
      <c r="F244" t="str">
        <f>IF(Tabela_kontrola_FAW[[#This Row],[Eko-03-03]]=0,"NE","DA")</f>
        <v>DA</v>
      </c>
      <c r="G244" s="1">
        <f>COUNTIF(Tabela_mesanica_190204[Klasifikacija],Tabela_kontrola_FAW[[#This Row],[Klasifikacija]])+COUNTIF(Tabela_mesanica_190208[Klasifikacija],Tabela_kontrola_FAW[[#This Row],[Klasifikacija]])+COUNTIF(Tabela_EKO_03_03_baterije[Klasifikacija],Tabela_kontrola_FAW[[#This Row],[Klasifikacija]])</f>
        <v>1</v>
      </c>
      <c r="H244" s="1">
        <f>COUNTIF(Tabela_staro_190204[Klasifikacija],Tabela_kontrola_FAW[[#This Row],[Klasifikacija]])+COUNTIF(Tabela_staro_140603[Klasifikacija],Tabela_kontrola_FAW[[#This Row],[Klasifikacija]])</f>
        <v>1</v>
      </c>
      <c r="I244" s="1" t="str">
        <f>IFERROR(INDEX(Tabela_FAW[Klasifikacija],MATCH(Tabela_kontrola_FAW[[#This Row],[Klasifikacija]],Tabela_FAW[Klasifikacija],0)),"NE")</f>
        <v>NE</v>
      </c>
    </row>
    <row r="245" spans="1:9" x14ac:dyDescent="0.25">
      <c r="A245" t="s">
        <v>153</v>
      </c>
      <c r="B245" t="str">
        <f>INDEX(Tabela_seznam_klasifikacij[Naziv odpadka],MATCH(Tabela_kontrola_FAW[[#This Row],[Klasifikacija]],Tabela_seznam_klasifikacij[Klasifikacijska številka],0))</f>
        <v>Druga organska topila, pralne tekočine in matične lužnice</v>
      </c>
      <c r="C245" t="str">
        <f>IFERROR(INDEX(Tabela_FAW[NAZIV2],MATCH(Tabela_kontrola_FAW[[#This Row],[Klasifikacija]],Tabela_FAW[Klasifikacija],0)),"NE")</f>
        <v>M2 ADR: DA UN 1993, r.3/Kemis</v>
      </c>
      <c r="D245" t="str">
        <f>INDEX(Tabela_glavno[Dovoljen prevzem],MATCH(Tabela_kontrola_FAW[[#This Row],[Klasifikacija]],Tabela_glavno[Klasifikacija],0))</f>
        <v>DA - NI ODSTRANJEVANJA</v>
      </c>
      <c r="E245" t="str">
        <f>INDEX(Tabela_glavno[Odstranjevanje],MATCH(Tabela_kontrola_FAW[[#This Row],[Klasifikacija]],Tabela_glavno[Klasifikacija],0))</f>
        <v/>
      </c>
      <c r="F245" t="str">
        <f>IF(Tabela_kontrola_FAW[[#This Row],[Eko-03-03]]=0,"NE","DA")</f>
        <v>DA</v>
      </c>
      <c r="G245" s="1">
        <f>COUNTIF(Tabela_mesanica_190204[Klasifikacija],Tabela_kontrola_FAW[[#This Row],[Klasifikacija]])+COUNTIF(Tabela_mesanica_190208[Klasifikacija],Tabela_kontrola_FAW[[#This Row],[Klasifikacija]])+COUNTIF(Tabela_EKO_03_03_baterije[Klasifikacija],Tabela_kontrola_FAW[[#This Row],[Klasifikacija]])</f>
        <v>1</v>
      </c>
      <c r="H245" s="1">
        <f>COUNTIF(Tabela_staro_190204[Klasifikacija],Tabela_kontrola_FAW[[#This Row],[Klasifikacija]])+COUNTIF(Tabela_staro_140603[Klasifikacija],Tabela_kontrola_FAW[[#This Row],[Klasifikacija]])</f>
        <v>1</v>
      </c>
      <c r="I245" s="1" t="str">
        <f>IFERROR(INDEX(Tabela_FAW[Klasifikacija],MATCH(Tabela_kontrola_FAW[[#This Row],[Klasifikacija]],Tabela_FAW[Klasifikacija],0)),"NE")</f>
        <v>07 07 04*</v>
      </c>
    </row>
    <row r="246" spans="1:9" hidden="1" x14ac:dyDescent="0.25">
      <c r="A246" t="s">
        <v>154</v>
      </c>
      <c r="B246" t="str">
        <f>INDEX(Tabela_seznam_klasifikacij[Naziv odpadka],MATCH(Tabela_kontrola_FAW[[#This Row],[Klasifikacija]],Tabela_seznam_klasifikacij[Klasifikacijska številka],0))</f>
        <v>Halogenirani ostanki iz destilacij in kemijskih reakcij</v>
      </c>
      <c r="C246" t="str">
        <f>IFERROR(INDEX(Tabela_FAW[NAZIV2],MATCH(Tabela_kontrola_FAW[[#This Row],[Klasifikacija]],Tabela_FAW[Klasifikacija],0)),"NE")</f>
        <v>NE</v>
      </c>
      <c r="D246" t="str">
        <f>INDEX(Tabela_glavno[Dovoljen prevzem],MATCH(Tabela_kontrola_FAW[[#This Row],[Klasifikacija]],Tabela_glavno[Klasifikacija],0))</f>
        <v>DA - NI ODSTRANJEVANJA</v>
      </c>
      <c r="E246" t="str">
        <f>INDEX(Tabela_glavno[Odstranjevanje],MATCH(Tabela_kontrola_FAW[[#This Row],[Klasifikacija]],Tabela_glavno[Klasifikacija],0))</f>
        <v/>
      </c>
      <c r="F246" t="str">
        <f>IF(Tabela_kontrola_FAW[[#This Row],[Eko-03-03]]=0,"NE","DA")</f>
        <v>DA</v>
      </c>
      <c r="G246" s="1">
        <f>COUNTIF(Tabela_mesanica_190204[Klasifikacija],Tabela_kontrola_FAW[[#This Row],[Klasifikacija]])+COUNTIF(Tabela_mesanica_190208[Klasifikacija],Tabela_kontrola_FAW[[#This Row],[Klasifikacija]])+COUNTIF(Tabela_EKO_03_03_baterije[Klasifikacija],Tabela_kontrola_FAW[[#This Row],[Klasifikacija]])</f>
        <v>1</v>
      </c>
      <c r="H246" s="1">
        <f>COUNTIF(Tabela_staro_190204[Klasifikacija],Tabela_kontrola_FAW[[#This Row],[Klasifikacija]])+COUNTIF(Tabela_staro_140603[Klasifikacija],Tabela_kontrola_FAW[[#This Row],[Klasifikacija]])</f>
        <v>1</v>
      </c>
      <c r="I246" s="1" t="str">
        <f>IFERROR(INDEX(Tabela_FAW[Klasifikacija],MATCH(Tabela_kontrola_FAW[[#This Row],[Klasifikacija]],Tabela_FAW[Klasifikacija],0)),"NE")</f>
        <v>NE</v>
      </c>
    </row>
    <row r="247" spans="1:9" hidden="1" x14ac:dyDescent="0.25">
      <c r="A247" t="s">
        <v>155</v>
      </c>
      <c r="B247" t="str">
        <f>INDEX(Tabela_seznam_klasifikacij[Naziv odpadka],MATCH(Tabela_kontrola_FAW[[#This Row],[Klasifikacija]],Tabela_seznam_klasifikacij[Klasifikacijska številka],0))</f>
        <v>Drugi ostanki iz destilacij in kemijskih reakcij</v>
      </c>
      <c r="C247" t="str">
        <f>IFERROR(INDEX(Tabela_FAW[NAZIV2],MATCH(Tabela_kontrola_FAW[[#This Row],[Klasifikacija]],Tabela_FAW[Klasifikacija],0)),"NE")</f>
        <v>NE</v>
      </c>
      <c r="D247" t="str">
        <f>INDEX(Tabela_glavno[Dovoljen prevzem],MATCH(Tabela_kontrola_FAW[[#This Row],[Klasifikacija]],Tabela_glavno[Klasifikacija],0))</f>
        <v>DA - NI ODSTRANJEVANJA</v>
      </c>
      <c r="E247" t="str">
        <f>INDEX(Tabela_glavno[Odstranjevanje],MATCH(Tabela_kontrola_FAW[[#This Row],[Klasifikacija]],Tabela_glavno[Klasifikacija],0))</f>
        <v/>
      </c>
      <c r="F247" t="str">
        <f>IF(Tabela_kontrola_FAW[[#This Row],[Eko-03-03]]=0,"NE","DA")</f>
        <v>DA</v>
      </c>
      <c r="G247" s="1">
        <f>COUNTIF(Tabela_mesanica_190204[Klasifikacija],Tabela_kontrola_FAW[[#This Row],[Klasifikacija]])+COUNTIF(Tabela_mesanica_190208[Klasifikacija],Tabela_kontrola_FAW[[#This Row],[Klasifikacija]])+COUNTIF(Tabela_EKO_03_03_baterije[Klasifikacija],Tabela_kontrola_FAW[[#This Row],[Klasifikacija]])</f>
        <v>1</v>
      </c>
      <c r="H247" s="1">
        <f>COUNTIF(Tabela_staro_190204[Klasifikacija],Tabela_kontrola_FAW[[#This Row],[Klasifikacija]])+COUNTIF(Tabela_staro_140603[Klasifikacija],Tabela_kontrola_FAW[[#This Row],[Klasifikacija]])</f>
        <v>1</v>
      </c>
      <c r="I247" s="1" t="str">
        <f>IFERROR(INDEX(Tabela_FAW[Klasifikacija],MATCH(Tabela_kontrola_FAW[[#This Row],[Klasifikacija]],Tabela_FAW[Klasifikacija],0)),"NE")</f>
        <v>NE</v>
      </c>
    </row>
    <row r="248" spans="1:9" hidden="1" x14ac:dyDescent="0.25">
      <c r="A248" t="s">
        <v>427</v>
      </c>
      <c r="B248" t="str">
        <f>INDEX(Tabela_seznam_klasifikacij[Naziv odpadka],MATCH(Tabela_kontrola_FAW[[#This Row],[Klasifikacija]],Tabela_seznam_klasifikacij[Klasifikacijska številka],0))</f>
        <v>Halogenirane filtrne pogače in izrabljeni absorbenti</v>
      </c>
      <c r="C248" t="str">
        <f>IFERROR(INDEX(Tabela_FAW[NAZIV2],MATCH(Tabela_kontrola_FAW[[#This Row],[Klasifikacija]],Tabela_FAW[Klasifikacija],0)),"NE")</f>
        <v>NE</v>
      </c>
      <c r="D248" t="str">
        <f>INDEX(Tabela_glavno[Dovoljen prevzem],MATCH(Tabela_kontrola_FAW[[#This Row],[Klasifikacija]],Tabela_glavno[Klasifikacija],0))</f>
        <v>DA - NI ODSTRANJEVANJA</v>
      </c>
      <c r="E248" t="str">
        <f>INDEX(Tabela_glavno[Odstranjevanje],MATCH(Tabela_kontrola_FAW[[#This Row],[Klasifikacija]],Tabela_glavno[Klasifikacija],0))</f>
        <v/>
      </c>
      <c r="F248" t="str">
        <f>IF(Tabela_kontrola_FAW[[#This Row],[Eko-03-03]]=0,"NE","DA")</f>
        <v>NE</v>
      </c>
      <c r="G248" s="1">
        <f>COUNTIF(Tabela_mesanica_190204[Klasifikacija],Tabela_kontrola_FAW[[#This Row],[Klasifikacija]])+COUNTIF(Tabela_mesanica_190208[Klasifikacija],Tabela_kontrola_FAW[[#This Row],[Klasifikacija]])+COUNTIF(Tabela_EKO_03_03_baterije[Klasifikacija],Tabela_kontrola_FAW[[#This Row],[Klasifikacija]])</f>
        <v>0</v>
      </c>
      <c r="H248" s="1">
        <f>COUNTIF(Tabela_staro_190204[Klasifikacija],Tabela_kontrola_FAW[[#This Row],[Klasifikacija]])+COUNTIF(Tabela_staro_140603[Klasifikacija],Tabela_kontrola_FAW[[#This Row],[Klasifikacija]])</f>
        <v>0</v>
      </c>
      <c r="I248" s="1" t="str">
        <f>IFERROR(INDEX(Tabela_FAW[Klasifikacija],MATCH(Tabela_kontrola_FAW[[#This Row],[Klasifikacija]],Tabela_FAW[Klasifikacija],0)),"NE")</f>
        <v>NE</v>
      </c>
    </row>
    <row r="249" spans="1:9" hidden="1" x14ac:dyDescent="0.25">
      <c r="A249" t="s">
        <v>38</v>
      </c>
      <c r="B249" t="str">
        <f>INDEX(Tabela_seznam_klasifikacij[Naziv odpadka],MATCH(Tabela_kontrola_FAW[[#This Row],[Klasifikacija]],Tabela_seznam_klasifikacij[Klasifikacijska številka],0))</f>
        <v>Druge filtrne pogače in izrabljeni absorbenti</v>
      </c>
      <c r="C249" t="str">
        <f>IFERROR(INDEX(Tabela_FAW[NAZIV2],MATCH(Tabela_kontrola_FAW[[#This Row],[Klasifikacija]],Tabela_FAW[Klasifikacija],0)),"NE")</f>
        <v>NE</v>
      </c>
      <c r="D249" t="str">
        <f>INDEX(Tabela_glavno[Dovoljen prevzem],MATCH(Tabela_kontrola_FAW[[#This Row],[Klasifikacija]],Tabela_glavno[Klasifikacija],0))</f>
        <v>DA - NI ODSTRANJEVANJA</v>
      </c>
      <c r="E249" t="str">
        <f>INDEX(Tabela_glavno[Odstranjevanje],MATCH(Tabela_kontrola_FAW[[#This Row],[Klasifikacija]],Tabela_glavno[Klasifikacija],0))</f>
        <v/>
      </c>
      <c r="F249" t="str">
        <f>IF(Tabela_kontrola_FAW[[#This Row],[Eko-03-03]]=0,"NE","DA")</f>
        <v>DA</v>
      </c>
      <c r="G249" s="1">
        <f>COUNTIF(Tabela_mesanica_190204[Klasifikacija],Tabela_kontrola_FAW[[#This Row],[Klasifikacija]])+COUNTIF(Tabela_mesanica_190208[Klasifikacija],Tabela_kontrola_FAW[[#This Row],[Klasifikacija]])+COUNTIF(Tabela_EKO_03_03_baterije[Klasifikacija],Tabela_kontrola_FAW[[#This Row],[Klasifikacija]])</f>
        <v>1</v>
      </c>
      <c r="H249" s="1">
        <f>COUNTIF(Tabela_staro_190204[Klasifikacija],Tabela_kontrola_FAW[[#This Row],[Klasifikacija]])+COUNTIF(Tabela_staro_140603[Klasifikacija],Tabela_kontrola_FAW[[#This Row],[Klasifikacija]])</f>
        <v>1</v>
      </c>
      <c r="I249" s="1" t="str">
        <f>IFERROR(INDEX(Tabela_FAW[Klasifikacija],MATCH(Tabela_kontrola_FAW[[#This Row],[Klasifikacija]],Tabela_FAW[Klasifikacija],0)),"NE")</f>
        <v>NE</v>
      </c>
    </row>
    <row r="250" spans="1:9" hidden="1" x14ac:dyDescent="0.25">
      <c r="A250" t="s">
        <v>39</v>
      </c>
      <c r="B250" t="str">
        <f>INDEX(Tabela_seznam_klasifikacij[Naziv odpadka],MATCH(Tabela_kontrola_FAW[[#This Row],[Klasifikacija]],Tabela_seznam_klasifikacij[Klasifikacijska številka],0))</f>
        <v>Mulji, ki vsebujejo nevarne snovi, iz čiščenja odpadne vode na kraju nastanka</v>
      </c>
      <c r="C250" t="str">
        <f>IFERROR(INDEX(Tabela_FAW[NAZIV2],MATCH(Tabela_kontrola_FAW[[#This Row],[Klasifikacija]],Tabela_FAW[Klasifikacija],0)),"NE")</f>
        <v>NE</v>
      </c>
      <c r="D250" t="str">
        <f>INDEX(Tabela_glavno[Dovoljen prevzem],MATCH(Tabela_kontrola_FAW[[#This Row],[Klasifikacija]],Tabela_glavno[Klasifikacija],0))</f>
        <v>DA - NI ODSTRANJEVANJA</v>
      </c>
      <c r="E250" t="str">
        <f>INDEX(Tabela_glavno[Odstranjevanje],MATCH(Tabela_kontrola_FAW[[#This Row],[Klasifikacija]],Tabela_glavno[Klasifikacija],0))</f>
        <v/>
      </c>
      <c r="F250" t="str">
        <f>IF(Tabela_kontrola_FAW[[#This Row],[Eko-03-03]]=0,"NE","DA")</f>
        <v>DA</v>
      </c>
      <c r="G250" s="1">
        <f>COUNTIF(Tabela_mesanica_190204[Klasifikacija],Tabela_kontrola_FAW[[#This Row],[Klasifikacija]])+COUNTIF(Tabela_mesanica_190208[Klasifikacija],Tabela_kontrola_FAW[[#This Row],[Klasifikacija]])+COUNTIF(Tabela_EKO_03_03_baterije[Klasifikacija],Tabela_kontrola_FAW[[#This Row],[Klasifikacija]])</f>
        <v>1</v>
      </c>
      <c r="H250" s="1">
        <f>COUNTIF(Tabela_staro_190204[Klasifikacija],Tabela_kontrola_FAW[[#This Row],[Klasifikacija]])+COUNTIF(Tabela_staro_140603[Klasifikacija],Tabela_kontrola_FAW[[#This Row],[Klasifikacija]])</f>
        <v>1</v>
      </c>
      <c r="I250" s="1" t="str">
        <f>IFERROR(INDEX(Tabela_FAW[Klasifikacija],MATCH(Tabela_kontrola_FAW[[#This Row],[Klasifikacija]],Tabela_FAW[Klasifikacija],0)),"NE")</f>
        <v>NE</v>
      </c>
    </row>
    <row r="251" spans="1:9" hidden="1" x14ac:dyDescent="0.25">
      <c r="A251" t="s">
        <v>428</v>
      </c>
      <c r="B251" t="str">
        <f>INDEX(Tabela_seznam_klasifikacij[Naziv odpadka],MATCH(Tabela_kontrola_FAW[[#This Row],[Klasifikacija]],Tabela_seznam_klasifikacij[Klasifikacijska številka],0))</f>
        <v>Mulji iz čiščenja odpadne vode na kraju nastanka, ki niso navedeni pod 07 07 11</v>
      </c>
      <c r="C251" t="str">
        <f>IFERROR(INDEX(Tabela_FAW[NAZIV2],MATCH(Tabela_kontrola_FAW[[#This Row],[Klasifikacija]],Tabela_FAW[Klasifikacija],0)),"NE")</f>
        <v>NE</v>
      </c>
      <c r="D251" t="str">
        <f>INDEX(Tabela_glavno[Dovoljen prevzem],MATCH(Tabela_kontrola_FAW[[#This Row],[Klasifikacija]],Tabela_glavno[Klasifikacija],0))</f>
        <v>DA - NI ODSTRANJEVANJA</v>
      </c>
      <c r="E251" t="str">
        <f>INDEX(Tabela_glavno[Odstranjevanje],MATCH(Tabela_kontrola_FAW[[#This Row],[Klasifikacija]],Tabela_glavno[Klasifikacija],0))</f>
        <v/>
      </c>
      <c r="F251" t="str">
        <f>IF(Tabela_kontrola_FAW[[#This Row],[Eko-03-03]]=0,"NE","DA")</f>
        <v>NE</v>
      </c>
      <c r="G251" s="1">
        <f>COUNTIF(Tabela_mesanica_190204[Klasifikacija],Tabela_kontrola_FAW[[#This Row],[Klasifikacija]])+COUNTIF(Tabela_mesanica_190208[Klasifikacija],Tabela_kontrola_FAW[[#This Row],[Klasifikacija]])+COUNTIF(Tabela_EKO_03_03_baterije[Klasifikacija],Tabela_kontrola_FAW[[#This Row],[Klasifikacija]])</f>
        <v>0</v>
      </c>
      <c r="H251" s="1">
        <f>COUNTIF(Tabela_staro_190204[Klasifikacija],Tabela_kontrola_FAW[[#This Row],[Klasifikacija]])+COUNTIF(Tabela_staro_140603[Klasifikacija],Tabela_kontrola_FAW[[#This Row],[Klasifikacija]])</f>
        <v>0</v>
      </c>
      <c r="I251" s="1" t="str">
        <f>IFERROR(INDEX(Tabela_FAW[Klasifikacija],MATCH(Tabela_kontrola_FAW[[#This Row],[Klasifikacija]],Tabela_FAW[Klasifikacija],0)),"NE")</f>
        <v>NE</v>
      </c>
    </row>
    <row r="252" spans="1:9" hidden="1" x14ac:dyDescent="0.25">
      <c r="A252" t="s">
        <v>429</v>
      </c>
      <c r="B252" t="str">
        <f>INDEX(Tabela_seznam_klasifikacij[Naziv odpadka],MATCH(Tabela_kontrola_FAW[[#This Row],[Klasifikacija]],Tabela_seznam_klasifikacij[Klasifikacijska številka],0))</f>
        <v>Drugi tovrstni odpadki</v>
      </c>
      <c r="C252" t="str">
        <f>IFERROR(INDEX(Tabela_FAW[NAZIV2],MATCH(Tabela_kontrola_FAW[[#This Row],[Klasifikacija]],Tabela_FAW[Klasifikacija],0)),"NE")</f>
        <v>NE</v>
      </c>
      <c r="D252" t="str">
        <f>INDEX(Tabela_glavno[Dovoljen prevzem],MATCH(Tabela_kontrola_FAW[[#This Row],[Klasifikacija]],Tabela_glavno[Klasifikacija],0))</f>
        <v>DA - NI ODSTRANJEVANJA</v>
      </c>
      <c r="E252" t="str">
        <f>INDEX(Tabela_glavno[Odstranjevanje],MATCH(Tabela_kontrola_FAW[[#This Row],[Klasifikacija]],Tabela_glavno[Klasifikacija],0))</f>
        <v/>
      </c>
      <c r="F252" t="str">
        <f>IF(Tabela_kontrola_FAW[[#This Row],[Eko-03-03]]=0,"NE","DA")</f>
        <v>NE</v>
      </c>
      <c r="G252" s="1">
        <f>COUNTIF(Tabela_mesanica_190204[Klasifikacija],Tabela_kontrola_FAW[[#This Row],[Klasifikacija]])+COUNTIF(Tabela_mesanica_190208[Klasifikacija],Tabela_kontrola_FAW[[#This Row],[Klasifikacija]])+COUNTIF(Tabela_EKO_03_03_baterije[Klasifikacija],Tabela_kontrola_FAW[[#This Row],[Klasifikacija]])</f>
        <v>0</v>
      </c>
      <c r="H252" s="1">
        <f>COUNTIF(Tabela_staro_190204[Klasifikacija],Tabela_kontrola_FAW[[#This Row],[Klasifikacija]])+COUNTIF(Tabela_staro_140603[Klasifikacija],Tabela_kontrola_FAW[[#This Row],[Klasifikacija]])</f>
        <v>0</v>
      </c>
      <c r="I252" s="1" t="str">
        <f>IFERROR(INDEX(Tabela_FAW[Klasifikacija],MATCH(Tabela_kontrola_FAW[[#This Row],[Klasifikacija]],Tabela_FAW[Klasifikacija],0)),"NE")</f>
        <v>NE</v>
      </c>
    </row>
    <row r="253" spans="1:9" x14ac:dyDescent="0.25">
      <c r="A253" t="s">
        <v>40</v>
      </c>
      <c r="B253" t="str">
        <f>INDEX(Tabela_seznam_klasifikacij[Naziv odpadka],MATCH(Tabela_kontrola_FAW[[#This Row],[Klasifikacija]],Tabela_seznam_klasifikacij[Klasifikacijska številka],0))</f>
        <v>Odpadne barve in laki, ki vsebujejo organska topila ali druge nevarne snovi</v>
      </c>
      <c r="C253" t="str">
        <f>IFERROR(INDEX(Tabela_FAW[NAZIV2],MATCH(Tabela_kontrola_FAW[[#This Row],[Klasifikacija]],Tabela_FAW[Klasifikacija],0)),"NE")</f>
        <v>M1, M2 UN3077, r.9 /Kemis(tek), AVG(trd</v>
      </c>
      <c r="D253" t="str">
        <f>INDEX(Tabela_glavno[Dovoljen prevzem],MATCH(Tabela_kontrola_FAW[[#This Row],[Klasifikacija]],Tabela_glavno[Klasifikacija],0))</f>
        <v>DA</v>
      </c>
      <c r="E253" t="str">
        <f>INDEX(Tabela_glavno[Odstranjevanje],MATCH(Tabela_kontrola_FAW[[#This Row],[Klasifikacija]],Tabela_glavno[Klasifikacija],0))</f>
        <v>Kemis</v>
      </c>
      <c r="F253" t="str">
        <f>IF(Tabela_kontrola_FAW[[#This Row],[Eko-03-03]]=0,"NE","DA")</f>
        <v>DA</v>
      </c>
      <c r="G253" s="1">
        <f>COUNTIF(Tabela_mesanica_190204[Klasifikacija],Tabela_kontrola_FAW[[#This Row],[Klasifikacija]])+COUNTIF(Tabela_mesanica_190208[Klasifikacija],Tabela_kontrola_FAW[[#This Row],[Klasifikacija]])+COUNTIF(Tabela_EKO_03_03_baterije[Klasifikacija],Tabela_kontrola_FAW[[#This Row],[Klasifikacija]])</f>
        <v>2</v>
      </c>
      <c r="H253" s="1">
        <f>COUNTIF(Tabela_staro_190204[Klasifikacija],Tabela_kontrola_FAW[[#This Row],[Klasifikacija]])+COUNTIF(Tabela_staro_140603[Klasifikacija],Tabela_kontrola_FAW[[#This Row],[Klasifikacija]])</f>
        <v>2</v>
      </c>
      <c r="I253" s="1" t="str">
        <f>IFERROR(INDEX(Tabela_FAW[Klasifikacija],MATCH(Tabela_kontrola_FAW[[#This Row],[Klasifikacija]],Tabela_FAW[Klasifikacija],0)),"NE")</f>
        <v>08 01 11*</v>
      </c>
    </row>
    <row r="254" spans="1:9" x14ac:dyDescent="0.25">
      <c r="A254" t="s">
        <v>156</v>
      </c>
      <c r="B254" t="str">
        <f>INDEX(Tabela_seznam_klasifikacij[Naziv odpadka],MATCH(Tabela_kontrola_FAW[[#This Row],[Klasifikacija]],Tabela_seznam_klasifikacij[Klasifikacijska številka],0))</f>
        <v>Odpadne barve in laki, ki niso navedeni pod 08 01 11</v>
      </c>
      <c r="C254" t="str">
        <f>IFERROR(INDEX(Tabela_FAW[NAZIV2],MATCH(Tabela_kontrola_FAW[[#This Row],[Klasifikacija]],Tabela_FAW[Klasifikacija],0)),"NE")</f>
        <v>M1, M2 NI ADR /Kemis (tekoč), AVG (trden</v>
      </c>
      <c r="D254" t="str">
        <f>INDEX(Tabela_glavno[Dovoljen prevzem],MATCH(Tabela_kontrola_FAW[[#This Row],[Klasifikacija]],Tabela_glavno[Klasifikacija],0))</f>
        <v>DA</v>
      </c>
      <c r="E254" t="str">
        <f>INDEX(Tabela_glavno[Odstranjevanje],MATCH(Tabela_kontrola_FAW[[#This Row],[Klasifikacija]],Tabela_glavno[Klasifikacija],0))</f>
        <v/>
      </c>
      <c r="F254" t="str">
        <f>IF(Tabela_kontrola_FAW[[#This Row],[Eko-03-03]]=0,"NE","DA")</f>
        <v>DA</v>
      </c>
      <c r="G254" s="1">
        <f>COUNTIF(Tabela_mesanica_190204[Klasifikacija],Tabela_kontrola_FAW[[#This Row],[Klasifikacija]])+COUNTIF(Tabela_mesanica_190208[Klasifikacija],Tabela_kontrola_FAW[[#This Row],[Klasifikacija]])+COUNTIF(Tabela_EKO_03_03_baterije[Klasifikacija],Tabela_kontrola_FAW[[#This Row],[Klasifikacija]])</f>
        <v>2</v>
      </c>
      <c r="H254" s="1">
        <f>COUNTIF(Tabela_staro_190204[Klasifikacija],Tabela_kontrola_FAW[[#This Row],[Klasifikacija]])+COUNTIF(Tabela_staro_140603[Klasifikacija],Tabela_kontrola_FAW[[#This Row],[Klasifikacija]])</f>
        <v>2</v>
      </c>
      <c r="I254" s="1" t="str">
        <f>IFERROR(INDEX(Tabela_FAW[Klasifikacija],MATCH(Tabela_kontrola_FAW[[#This Row],[Klasifikacija]],Tabela_FAW[Klasifikacija],0)),"NE")</f>
        <v>08 01 12</v>
      </c>
    </row>
    <row r="255" spans="1:9" x14ac:dyDescent="0.25">
      <c r="A255" t="s">
        <v>41</v>
      </c>
      <c r="B255" t="str">
        <f>INDEX(Tabela_seznam_klasifikacij[Naziv odpadka],MATCH(Tabela_kontrola_FAW[[#This Row],[Klasifikacija]],Tabela_seznam_klasifikacij[Klasifikacijska številka],0))</f>
        <v>Mulji barv ali lakov, ki vsebujejo organska topila ali druge nevarne snovi</v>
      </c>
      <c r="C255" t="str">
        <f>IFERROR(INDEX(Tabela_FAW[NAZIV2],MATCH(Tabela_kontrola_FAW[[#This Row],[Klasifikacija]],Tabela_FAW[Klasifikacija],0)),"NE")</f>
        <v>M1 NI ADR / Kemis (tekoč), AVG (trden)</v>
      </c>
      <c r="D255" t="str">
        <f>INDEX(Tabela_glavno[Dovoljen prevzem],MATCH(Tabela_kontrola_FAW[[#This Row],[Klasifikacija]],Tabela_glavno[Klasifikacija],0))</f>
        <v>DA</v>
      </c>
      <c r="E255" t="str">
        <f>INDEX(Tabela_glavno[Odstranjevanje],MATCH(Tabela_kontrola_FAW[[#This Row],[Klasifikacija]],Tabela_glavno[Klasifikacija],0))</f>
        <v/>
      </c>
      <c r="F255" t="str">
        <f>IF(Tabela_kontrola_FAW[[#This Row],[Eko-03-03]]=0,"NE","DA")</f>
        <v>DA</v>
      </c>
      <c r="G255" s="1">
        <f>COUNTIF(Tabela_mesanica_190204[Klasifikacija],Tabela_kontrola_FAW[[#This Row],[Klasifikacija]])+COUNTIF(Tabela_mesanica_190208[Klasifikacija],Tabela_kontrola_FAW[[#This Row],[Klasifikacija]])+COUNTIF(Tabela_EKO_03_03_baterije[Klasifikacija],Tabela_kontrola_FAW[[#This Row],[Klasifikacija]])</f>
        <v>1</v>
      </c>
      <c r="H255" s="1">
        <f>COUNTIF(Tabela_staro_190204[Klasifikacija],Tabela_kontrola_FAW[[#This Row],[Klasifikacija]])+COUNTIF(Tabela_staro_140603[Klasifikacija],Tabela_kontrola_FAW[[#This Row],[Klasifikacija]])</f>
        <v>1</v>
      </c>
      <c r="I255" s="1" t="str">
        <f>IFERROR(INDEX(Tabela_FAW[Klasifikacija],MATCH(Tabela_kontrola_FAW[[#This Row],[Klasifikacija]],Tabela_FAW[Klasifikacija],0)),"NE")</f>
        <v>08 01 13*</v>
      </c>
    </row>
    <row r="256" spans="1:9" x14ac:dyDescent="0.25">
      <c r="A256" t="s">
        <v>42</v>
      </c>
      <c r="B256" t="str">
        <f>INDEX(Tabela_seznam_klasifikacij[Naziv odpadka],MATCH(Tabela_kontrola_FAW[[#This Row],[Klasifikacija]],Tabela_seznam_klasifikacij[Klasifikacijska številka],0))</f>
        <v>Mulji barv ali lakov, ki niso navedeni pod 08 01 13</v>
      </c>
      <c r="C256" t="str">
        <f>IFERROR(INDEX(Tabela_FAW[NAZIV2],MATCH(Tabela_kontrola_FAW[[#This Row],[Klasifikacija]],Tabela_FAW[Klasifikacija],0)),"NE")</f>
        <v>M1</v>
      </c>
      <c r="D256" t="str">
        <f>INDEX(Tabela_glavno[Dovoljen prevzem],MATCH(Tabela_kontrola_FAW[[#This Row],[Klasifikacija]],Tabela_glavno[Klasifikacija],0))</f>
        <v>DA</v>
      </c>
      <c r="E256" t="str">
        <f>INDEX(Tabela_glavno[Odstranjevanje],MATCH(Tabela_kontrola_FAW[[#This Row],[Klasifikacija]],Tabela_glavno[Klasifikacija],0))</f>
        <v/>
      </c>
      <c r="F256" t="str">
        <f>IF(Tabela_kontrola_FAW[[#This Row],[Eko-03-03]]=0,"NE","DA")</f>
        <v>DA</v>
      </c>
      <c r="G256" s="1">
        <f>COUNTIF(Tabela_mesanica_190204[Klasifikacija],Tabela_kontrola_FAW[[#This Row],[Klasifikacija]])+COUNTIF(Tabela_mesanica_190208[Klasifikacija],Tabela_kontrola_FAW[[#This Row],[Klasifikacija]])+COUNTIF(Tabela_EKO_03_03_baterije[Klasifikacija],Tabela_kontrola_FAW[[#This Row],[Klasifikacija]])</f>
        <v>1</v>
      </c>
      <c r="H256" s="1">
        <f>COUNTIF(Tabela_staro_190204[Klasifikacija],Tabela_kontrola_FAW[[#This Row],[Klasifikacija]])+COUNTIF(Tabela_staro_140603[Klasifikacija],Tabela_kontrola_FAW[[#This Row],[Klasifikacija]])</f>
        <v>1</v>
      </c>
      <c r="I256" s="1" t="str">
        <f>IFERROR(INDEX(Tabela_FAW[Klasifikacija],MATCH(Tabela_kontrola_FAW[[#This Row],[Klasifikacija]],Tabela_FAW[Klasifikacija],0)),"NE")</f>
        <v>08 01 14</v>
      </c>
    </row>
    <row r="257" spans="1:9" x14ac:dyDescent="0.25">
      <c r="A257" t="s">
        <v>43</v>
      </c>
      <c r="B257" t="str">
        <f>INDEX(Tabela_seznam_klasifikacij[Naziv odpadka],MATCH(Tabela_kontrola_FAW[[#This Row],[Klasifikacija]],Tabela_seznam_klasifikacij[Klasifikacijska številka],0))</f>
        <v>Vodni mulji, ki vsebujejo barve ali lake, ki vsebujejo organska topila ali druge nevarne snovi</v>
      </c>
      <c r="C257" t="str">
        <f>IFERROR(INDEX(Tabela_FAW[NAZIV2],MATCH(Tabela_kontrola_FAW[[#This Row],[Klasifikacija]],Tabela_FAW[Klasifikacija],0)),"NE")</f>
        <v>M1, M2 UN3082, r.9/Kemis(tek), AVG (trd)</v>
      </c>
      <c r="D257" t="str">
        <f>INDEX(Tabela_glavno[Dovoljen prevzem],MATCH(Tabela_kontrola_FAW[[#This Row],[Klasifikacija]],Tabela_glavno[Klasifikacija],0))</f>
        <v>DA</v>
      </c>
      <c r="E257" t="str">
        <f>INDEX(Tabela_glavno[Odstranjevanje],MATCH(Tabela_kontrola_FAW[[#This Row],[Klasifikacija]],Tabela_glavno[Klasifikacija],0))</f>
        <v/>
      </c>
      <c r="F257" t="str">
        <f>IF(Tabela_kontrola_FAW[[#This Row],[Eko-03-03]]=0,"NE","DA")</f>
        <v>DA</v>
      </c>
      <c r="G257" s="1">
        <f>COUNTIF(Tabela_mesanica_190204[Klasifikacija],Tabela_kontrola_FAW[[#This Row],[Klasifikacija]])+COUNTIF(Tabela_mesanica_190208[Klasifikacija],Tabela_kontrola_FAW[[#This Row],[Klasifikacija]])+COUNTIF(Tabela_EKO_03_03_baterije[Klasifikacija],Tabela_kontrola_FAW[[#This Row],[Klasifikacija]])</f>
        <v>2</v>
      </c>
      <c r="H257" s="1">
        <f>COUNTIF(Tabela_staro_190204[Klasifikacija],Tabela_kontrola_FAW[[#This Row],[Klasifikacija]])+COUNTIF(Tabela_staro_140603[Klasifikacija],Tabela_kontrola_FAW[[#This Row],[Klasifikacija]])</f>
        <v>2</v>
      </c>
      <c r="I257" s="1" t="str">
        <f>IFERROR(INDEX(Tabela_FAW[Klasifikacija],MATCH(Tabela_kontrola_FAW[[#This Row],[Klasifikacija]],Tabela_FAW[Klasifikacija],0)),"NE")</f>
        <v>08 01 15*</v>
      </c>
    </row>
    <row r="258" spans="1:9" x14ac:dyDescent="0.25">
      <c r="A258" t="s">
        <v>44</v>
      </c>
      <c r="B258" t="str">
        <f>INDEX(Tabela_seznam_klasifikacij[Naziv odpadka],MATCH(Tabela_kontrola_FAW[[#This Row],[Klasifikacija]],Tabela_seznam_klasifikacij[Klasifikacijska številka],0))</f>
        <v>Vodni mulji, ki vsebujejo barve ali lake, ki niso navedeni pod 08 01 15</v>
      </c>
      <c r="C258" t="str">
        <f>IFERROR(INDEX(Tabela_FAW[NAZIV2],MATCH(Tabela_kontrola_FAW[[#This Row],[Klasifikacija]],Tabela_FAW[Klasifikacija],0)),"NE")</f>
        <v>M1 NI ADR / Kemis</v>
      </c>
      <c r="D258" t="str">
        <f>INDEX(Tabela_glavno[Dovoljen prevzem],MATCH(Tabela_kontrola_FAW[[#This Row],[Klasifikacija]],Tabela_glavno[Klasifikacija],0))</f>
        <v>DA - NI ODSTRANJEVANJA</v>
      </c>
      <c r="E258" t="str">
        <f>INDEX(Tabela_glavno[Odstranjevanje],MATCH(Tabela_kontrola_FAW[[#This Row],[Klasifikacija]],Tabela_glavno[Klasifikacija],0))</f>
        <v/>
      </c>
      <c r="F258" t="str">
        <f>IF(Tabela_kontrola_FAW[[#This Row],[Eko-03-03]]=0,"NE","DA")</f>
        <v>DA</v>
      </c>
      <c r="G258" s="1">
        <f>COUNTIF(Tabela_mesanica_190204[Klasifikacija],Tabela_kontrola_FAW[[#This Row],[Klasifikacija]])+COUNTIF(Tabela_mesanica_190208[Klasifikacija],Tabela_kontrola_FAW[[#This Row],[Klasifikacija]])+COUNTIF(Tabela_EKO_03_03_baterije[Klasifikacija],Tabela_kontrola_FAW[[#This Row],[Klasifikacija]])</f>
        <v>1</v>
      </c>
      <c r="H258" s="1">
        <f>COUNTIF(Tabela_staro_190204[Klasifikacija],Tabela_kontrola_FAW[[#This Row],[Klasifikacija]])+COUNTIF(Tabela_staro_140603[Klasifikacija],Tabela_kontrola_FAW[[#This Row],[Klasifikacija]])</f>
        <v>1</v>
      </c>
      <c r="I258" s="1" t="str">
        <f>IFERROR(INDEX(Tabela_FAW[Klasifikacija],MATCH(Tabela_kontrola_FAW[[#This Row],[Klasifikacija]],Tabela_FAW[Klasifikacija],0)),"NE")</f>
        <v>08 01 16</v>
      </c>
    </row>
    <row r="259" spans="1:9" x14ac:dyDescent="0.25">
      <c r="A259" t="s">
        <v>45</v>
      </c>
      <c r="B259" t="str">
        <f>INDEX(Tabela_seznam_klasifikacij[Naziv odpadka],MATCH(Tabela_kontrola_FAW[[#This Row],[Klasifikacija]],Tabela_seznam_klasifikacij[Klasifikacijska številka],0))</f>
        <v>Odpadki iz odstranjevanja barv ali lakov, ki vsebujejo organska topila ali druge nevarne snovi</v>
      </c>
      <c r="C259" t="str">
        <f>IFERROR(INDEX(Tabela_FAW[NAZIV2],MATCH(Tabela_kontrola_FAW[[#This Row],[Klasifikacija]],Tabela_FAW[Klasifikacija],0)),"NE")</f>
        <v>M1, M2 NI ADR / Kemis</v>
      </c>
      <c r="D259" t="str">
        <f>INDEX(Tabela_glavno[Dovoljen prevzem],MATCH(Tabela_kontrola_FAW[[#This Row],[Klasifikacija]],Tabela_glavno[Klasifikacija],0))</f>
        <v>DA</v>
      </c>
      <c r="E259" t="str">
        <f>INDEX(Tabela_glavno[Odstranjevanje],MATCH(Tabela_kontrola_FAW[[#This Row],[Klasifikacija]],Tabela_glavno[Klasifikacija],0))</f>
        <v>Kemis</v>
      </c>
      <c r="F259" t="str">
        <f>IF(Tabela_kontrola_FAW[[#This Row],[Eko-03-03]]=0,"NE","DA")</f>
        <v>DA</v>
      </c>
      <c r="G259" s="1">
        <f>COUNTIF(Tabela_mesanica_190204[Klasifikacija],Tabela_kontrola_FAW[[#This Row],[Klasifikacija]])+COUNTIF(Tabela_mesanica_190208[Klasifikacija],Tabela_kontrola_FAW[[#This Row],[Klasifikacija]])+COUNTIF(Tabela_EKO_03_03_baterije[Klasifikacija],Tabela_kontrola_FAW[[#This Row],[Klasifikacija]])</f>
        <v>2</v>
      </c>
      <c r="H259" s="1">
        <f>COUNTIF(Tabela_staro_190204[Klasifikacija],Tabela_kontrola_FAW[[#This Row],[Klasifikacija]])+COUNTIF(Tabela_staro_140603[Klasifikacija],Tabela_kontrola_FAW[[#This Row],[Klasifikacija]])</f>
        <v>2</v>
      </c>
      <c r="I259" s="1" t="str">
        <f>IFERROR(INDEX(Tabela_FAW[Klasifikacija],MATCH(Tabela_kontrola_FAW[[#This Row],[Klasifikacija]],Tabela_FAW[Klasifikacija],0)),"NE")</f>
        <v>08 01 17*</v>
      </c>
    </row>
    <row r="260" spans="1:9" x14ac:dyDescent="0.25">
      <c r="A260" t="s">
        <v>46</v>
      </c>
      <c r="B260" t="str">
        <f>INDEX(Tabela_seznam_klasifikacij[Naziv odpadka],MATCH(Tabela_kontrola_FAW[[#This Row],[Klasifikacija]],Tabela_seznam_klasifikacij[Klasifikacijska številka],0))</f>
        <v>Odpadki iz odstranjevanja barv ali lakov, ki niso navedeni pod 08 01 17</v>
      </c>
      <c r="C260">
        <f>IFERROR(INDEX(Tabela_FAW[NAZIV2],MATCH(Tabela_kontrola_FAW[[#This Row],[Klasifikacija]],Tabela_FAW[Klasifikacija],0)),"NE")</f>
        <v>0</v>
      </c>
      <c r="D260" t="str">
        <f>INDEX(Tabela_glavno[Dovoljen prevzem],MATCH(Tabela_kontrola_FAW[[#This Row],[Klasifikacija]],Tabela_glavno[Klasifikacija],0))</f>
        <v>DA - NI ODSTRANJEVANJA</v>
      </c>
      <c r="E260" t="str">
        <f>INDEX(Tabela_glavno[Odstranjevanje],MATCH(Tabela_kontrola_FAW[[#This Row],[Klasifikacija]],Tabela_glavno[Klasifikacija],0))</f>
        <v/>
      </c>
      <c r="F260" t="str">
        <f>IF(Tabela_kontrola_FAW[[#This Row],[Eko-03-03]]=0,"NE","DA")</f>
        <v>DA</v>
      </c>
      <c r="G260" s="1">
        <f>COUNTIF(Tabela_mesanica_190204[Klasifikacija],Tabela_kontrola_FAW[[#This Row],[Klasifikacija]])+COUNTIF(Tabela_mesanica_190208[Klasifikacija],Tabela_kontrola_FAW[[#This Row],[Klasifikacija]])+COUNTIF(Tabela_EKO_03_03_baterije[Klasifikacija],Tabela_kontrola_FAW[[#This Row],[Klasifikacija]])</f>
        <v>2</v>
      </c>
      <c r="H260" s="1">
        <f>COUNTIF(Tabela_staro_190204[Klasifikacija],Tabela_kontrola_FAW[[#This Row],[Klasifikacija]])+COUNTIF(Tabela_staro_140603[Klasifikacija],Tabela_kontrola_FAW[[#This Row],[Klasifikacija]])</f>
        <v>2</v>
      </c>
      <c r="I260" s="1" t="str">
        <f>IFERROR(INDEX(Tabela_FAW[Klasifikacija],MATCH(Tabela_kontrola_FAW[[#This Row],[Klasifikacija]],Tabela_FAW[Klasifikacija],0)),"NE")</f>
        <v>08 01 18</v>
      </c>
    </row>
    <row r="261" spans="1:9" x14ac:dyDescent="0.25">
      <c r="A261" t="s">
        <v>47</v>
      </c>
      <c r="B261" t="str">
        <f>INDEX(Tabela_seznam_klasifikacij[Naziv odpadka],MATCH(Tabela_kontrola_FAW[[#This Row],[Klasifikacija]],Tabela_seznam_klasifikacij[Klasifikacijska številka],0))</f>
        <v>Vodne suspenzije, ki vsebujejo barve in lake, ki vsebujejo organska topila ali druge nevarne snovi</v>
      </c>
      <c r="C261" t="str">
        <f>IFERROR(INDEX(Tabela_FAW[NAZIV2],MATCH(Tabela_kontrola_FAW[[#This Row],[Klasifikacija]],Tabela_FAW[Klasifikacija],0)),"NE")</f>
        <v>M1, M2 ADR: UN 3077, r.9 / Kemis</v>
      </c>
      <c r="D261" t="str">
        <f>INDEX(Tabela_glavno[Dovoljen prevzem],MATCH(Tabela_kontrola_FAW[[#This Row],[Klasifikacija]],Tabela_glavno[Klasifikacija],0))</f>
        <v>DA</v>
      </c>
      <c r="E261" t="str">
        <f>INDEX(Tabela_glavno[Odstranjevanje],MATCH(Tabela_kontrola_FAW[[#This Row],[Klasifikacija]],Tabela_glavno[Klasifikacija],0))</f>
        <v>Veolia Umweltservice, Kemis, SOVAG</v>
      </c>
      <c r="F261" t="str">
        <f>IF(Tabela_kontrola_FAW[[#This Row],[Eko-03-03]]=0,"NE","DA")</f>
        <v>DA</v>
      </c>
      <c r="G261" s="1">
        <f>COUNTIF(Tabela_mesanica_190204[Klasifikacija],Tabela_kontrola_FAW[[#This Row],[Klasifikacija]])+COUNTIF(Tabela_mesanica_190208[Klasifikacija],Tabela_kontrola_FAW[[#This Row],[Klasifikacija]])+COUNTIF(Tabela_EKO_03_03_baterije[Klasifikacija],Tabela_kontrola_FAW[[#This Row],[Klasifikacija]])</f>
        <v>1</v>
      </c>
      <c r="H261" s="1">
        <f>COUNTIF(Tabela_staro_190204[Klasifikacija],Tabela_kontrola_FAW[[#This Row],[Klasifikacija]])+COUNTIF(Tabela_staro_140603[Klasifikacija],Tabela_kontrola_FAW[[#This Row],[Klasifikacija]])</f>
        <v>2</v>
      </c>
      <c r="I261" s="1" t="str">
        <f>IFERROR(INDEX(Tabela_FAW[Klasifikacija],MATCH(Tabela_kontrola_FAW[[#This Row],[Klasifikacija]],Tabela_FAW[Klasifikacija],0)),"NE")</f>
        <v>08 01 19*</v>
      </c>
    </row>
    <row r="262" spans="1:9" x14ac:dyDescent="0.25">
      <c r="A262" t="s">
        <v>158</v>
      </c>
      <c r="B262" t="str">
        <f>INDEX(Tabela_seznam_klasifikacij[Naziv odpadka],MATCH(Tabela_kontrola_FAW[[#This Row],[Klasifikacija]],Tabela_seznam_klasifikacij[Klasifikacijska številka],0))</f>
        <v>Vodne suspenzije, ki vsebujejo barve ali lake, ki niso navedene pod 08 01 19</v>
      </c>
      <c r="C262" t="str">
        <f>IFERROR(INDEX(Tabela_FAW[NAZIV2],MATCH(Tabela_kontrola_FAW[[#This Row],[Klasifikacija]],Tabela_FAW[Klasifikacija],0)),"NE")</f>
        <v>M2 NI ADR / Kemis</v>
      </c>
      <c r="D262" t="str">
        <f>INDEX(Tabela_glavno[Dovoljen prevzem],MATCH(Tabela_kontrola_FAW[[#This Row],[Klasifikacija]],Tabela_glavno[Klasifikacija],0))</f>
        <v>DA</v>
      </c>
      <c r="E262" t="str">
        <f>INDEX(Tabela_glavno[Odstranjevanje],MATCH(Tabela_kontrola_FAW[[#This Row],[Klasifikacija]],Tabela_glavno[Klasifikacija],0))</f>
        <v>Kemis</v>
      </c>
      <c r="F262" t="str">
        <f>IF(Tabela_kontrola_FAW[[#This Row],[Eko-03-03]]=0,"NE","DA")</f>
        <v>DA</v>
      </c>
      <c r="G262" s="1">
        <f>COUNTIF(Tabela_mesanica_190204[Klasifikacija],Tabela_kontrola_FAW[[#This Row],[Klasifikacija]])+COUNTIF(Tabela_mesanica_190208[Klasifikacija],Tabela_kontrola_FAW[[#This Row],[Klasifikacija]])+COUNTIF(Tabela_EKO_03_03_baterije[Klasifikacija],Tabela_kontrola_FAW[[#This Row],[Klasifikacija]])</f>
        <v>1</v>
      </c>
      <c r="H262" s="1">
        <f>COUNTIF(Tabela_staro_190204[Klasifikacija],Tabela_kontrola_FAW[[#This Row],[Klasifikacija]])+COUNTIF(Tabela_staro_140603[Klasifikacija],Tabela_kontrola_FAW[[#This Row],[Klasifikacija]])</f>
        <v>1</v>
      </c>
      <c r="I262" s="1" t="str">
        <f>IFERROR(INDEX(Tabela_FAW[Klasifikacija],MATCH(Tabela_kontrola_FAW[[#This Row],[Klasifikacija]],Tabela_FAW[Klasifikacija],0)),"NE")</f>
        <v>08 01 20</v>
      </c>
    </row>
    <row r="263" spans="1:9" x14ac:dyDescent="0.25">
      <c r="A263" t="s">
        <v>48</v>
      </c>
      <c r="B263" t="str">
        <f>INDEX(Tabela_seznam_klasifikacij[Naziv odpadka],MATCH(Tabela_kontrola_FAW[[#This Row],[Klasifikacija]],Tabela_seznam_klasifikacij[Klasifikacijska številka],0))</f>
        <v>Odpadna sredstva za odstranjevanje barv ali lakov</v>
      </c>
      <c r="C263" t="str">
        <f>IFERROR(INDEX(Tabela_FAW[NAZIV2],MATCH(Tabela_kontrola_FAW[[#This Row],[Klasifikacija]],Tabela_FAW[Klasifikacija],0)),"NE")</f>
        <v>M1, M2 ADR: UN 1993, r.3  / Kemis</v>
      </c>
      <c r="D263" t="str">
        <f>INDEX(Tabela_glavno[Dovoljen prevzem],MATCH(Tabela_kontrola_FAW[[#This Row],[Klasifikacija]],Tabela_glavno[Klasifikacija],0))</f>
        <v>DA</v>
      </c>
      <c r="E263" t="str">
        <f>INDEX(Tabela_glavno[Odstranjevanje],MATCH(Tabela_kontrola_FAW[[#This Row],[Klasifikacija]],Tabela_glavno[Klasifikacija],0))</f>
        <v/>
      </c>
      <c r="F263" t="str">
        <f>IF(Tabela_kontrola_FAW[[#This Row],[Eko-03-03]]=0,"NE","DA")</f>
        <v>DA</v>
      </c>
      <c r="G263" s="1">
        <f>COUNTIF(Tabela_mesanica_190204[Klasifikacija],Tabela_kontrola_FAW[[#This Row],[Klasifikacija]])+COUNTIF(Tabela_mesanica_190208[Klasifikacija],Tabela_kontrola_FAW[[#This Row],[Klasifikacija]])+COUNTIF(Tabela_EKO_03_03_baterije[Klasifikacija],Tabela_kontrola_FAW[[#This Row],[Klasifikacija]])</f>
        <v>2</v>
      </c>
      <c r="H263" s="1">
        <f>COUNTIF(Tabela_staro_190204[Klasifikacija],Tabela_kontrola_FAW[[#This Row],[Klasifikacija]])+COUNTIF(Tabela_staro_140603[Klasifikacija],Tabela_kontrola_FAW[[#This Row],[Klasifikacija]])</f>
        <v>2</v>
      </c>
      <c r="I263" s="1" t="str">
        <f>IFERROR(INDEX(Tabela_FAW[Klasifikacija],MATCH(Tabela_kontrola_FAW[[#This Row],[Klasifikacija]],Tabela_FAW[Klasifikacija],0)),"NE")</f>
        <v>08 01 21*</v>
      </c>
    </row>
    <row r="264" spans="1:9" x14ac:dyDescent="0.25">
      <c r="A264" t="s">
        <v>49</v>
      </c>
      <c r="B264" t="str">
        <f>INDEX(Tabela_seznam_klasifikacij[Naziv odpadka],MATCH(Tabela_kontrola_FAW[[#This Row],[Klasifikacija]],Tabela_seznam_klasifikacij[Klasifikacijska številka],0))</f>
        <v>Drugi tovrstni odpadki</v>
      </c>
      <c r="C264" t="str">
        <f>IFERROR(INDEX(Tabela_FAW[NAZIV2],MATCH(Tabela_kontrola_FAW[[#This Row],[Klasifikacija]],Tabela_FAW[Klasifikacija],0)),"NE")</f>
        <v>M1 NI ADR / ???</v>
      </c>
      <c r="D264" t="str">
        <f>INDEX(Tabela_glavno[Dovoljen prevzem],MATCH(Tabela_kontrola_FAW[[#This Row],[Klasifikacija]],Tabela_glavno[Klasifikacija],0))</f>
        <v>DA - NI ODSTRANJEVANJA</v>
      </c>
      <c r="E264" t="str">
        <f>INDEX(Tabela_glavno[Odstranjevanje],MATCH(Tabela_kontrola_FAW[[#This Row],[Klasifikacija]],Tabela_glavno[Klasifikacija],0))</f>
        <v/>
      </c>
      <c r="F264" t="str">
        <f>IF(Tabela_kontrola_FAW[[#This Row],[Eko-03-03]]=0,"NE","DA")</f>
        <v>DA</v>
      </c>
      <c r="G264" s="1">
        <f>COUNTIF(Tabela_mesanica_190204[Klasifikacija],Tabela_kontrola_FAW[[#This Row],[Klasifikacija]])+COUNTIF(Tabela_mesanica_190208[Klasifikacija],Tabela_kontrola_FAW[[#This Row],[Klasifikacija]])+COUNTIF(Tabela_EKO_03_03_baterije[Klasifikacija],Tabela_kontrola_FAW[[#This Row],[Klasifikacija]])</f>
        <v>1</v>
      </c>
      <c r="H264" s="1">
        <f>COUNTIF(Tabela_staro_190204[Klasifikacija],Tabela_kontrola_FAW[[#This Row],[Klasifikacija]])+COUNTIF(Tabela_staro_140603[Klasifikacija],Tabela_kontrola_FAW[[#This Row],[Klasifikacija]])</f>
        <v>1</v>
      </c>
      <c r="I264" s="1" t="str">
        <f>IFERROR(INDEX(Tabela_FAW[Klasifikacija],MATCH(Tabela_kontrola_FAW[[#This Row],[Klasifikacija]],Tabela_FAW[Klasifikacija],0)),"NE")</f>
        <v>08 01 99</v>
      </c>
    </row>
    <row r="265" spans="1:9" x14ac:dyDescent="0.25">
      <c r="A265" t="s">
        <v>50</v>
      </c>
      <c r="B265" t="str">
        <f>INDEX(Tabela_seznam_klasifikacij[Naziv odpadka],MATCH(Tabela_kontrola_FAW[[#This Row],[Klasifikacija]],Tabela_seznam_klasifikacij[Klasifikacijska številka],0))</f>
        <v>Odpadna praškasta sredstva za površinsko zaščito</v>
      </c>
      <c r="C265" t="str">
        <f>IFERROR(INDEX(Tabela_FAW[NAZIV2],MATCH(Tabela_kontrola_FAW[[#This Row],[Klasifikacija]],Tabela_FAW[Klasifikacija],0)),"NE")</f>
        <v>M1 NI ADR / Surovina</v>
      </c>
      <c r="D265" t="str">
        <f>INDEX(Tabela_glavno[Dovoljen prevzem],MATCH(Tabela_kontrola_FAW[[#This Row],[Klasifikacija]],Tabela_glavno[Klasifikacija],0))</f>
        <v>DA</v>
      </c>
      <c r="E265" t="str">
        <f>INDEX(Tabela_glavno[Odstranjevanje],MATCH(Tabela_kontrola_FAW[[#This Row],[Klasifikacija]],Tabela_glavno[Klasifikacija],0))</f>
        <v>Kemis, Ekologija</v>
      </c>
      <c r="F265" t="str">
        <f>IF(Tabela_kontrola_FAW[[#This Row],[Eko-03-03]]=0,"NE","DA")</f>
        <v>DA</v>
      </c>
      <c r="G265" s="1">
        <f>COUNTIF(Tabela_mesanica_190204[Klasifikacija],Tabela_kontrola_FAW[[#This Row],[Klasifikacija]])+COUNTIF(Tabela_mesanica_190208[Klasifikacija],Tabela_kontrola_FAW[[#This Row],[Klasifikacija]])+COUNTIF(Tabela_EKO_03_03_baterije[Klasifikacija],Tabela_kontrola_FAW[[#This Row],[Klasifikacija]])</f>
        <v>1</v>
      </c>
      <c r="H265" s="1">
        <f>COUNTIF(Tabela_staro_190204[Klasifikacija],Tabela_kontrola_FAW[[#This Row],[Klasifikacija]])+COUNTIF(Tabela_staro_140603[Klasifikacija],Tabela_kontrola_FAW[[#This Row],[Klasifikacija]])</f>
        <v>1</v>
      </c>
      <c r="I265" s="1" t="str">
        <f>IFERROR(INDEX(Tabela_FAW[Klasifikacija],MATCH(Tabela_kontrola_FAW[[#This Row],[Klasifikacija]],Tabela_FAW[Klasifikacija],0)),"NE")</f>
        <v>08 02 01</v>
      </c>
    </row>
    <row r="266" spans="1:9" hidden="1" x14ac:dyDescent="0.25">
      <c r="A266" t="s">
        <v>51</v>
      </c>
      <c r="B266" t="str">
        <f>INDEX(Tabela_seznam_klasifikacij[Naziv odpadka],MATCH(Tabela_kontrola_FAW[[#This Row],[Klasifikacija]],Tabela_seznam_klasifikacij[Klasifikacijska številka],0))</f>
        <v>Vodni mulji, ki vsebujejo keramične materiale</v>
      </c>
      <c r="C266" t="str">
        <f>IFERROR(INDEX(Tabela_FAW[NAZIV2],MATCH(Tabela_kontrola_FAW[[#This Row],[Klasifikacija]],Tabela_FAW[Klasifikacija],0)),"NE")</f>
        <v>NE</v>
      </c>
      <c r="D266" t="str">
        <f>INDEX(Tabela_glavno[Dovoljen prevzem],MATCH(Tabela_kontrola_FAW[[#This Row],[Klasifikacija]],Tabela_glavno[Klasifikacija],0))</f>
        <v>DA - NI ODSTRANJEVANJA</v>
      </c>
      <c r="E266" t="str">
        <f>INDEX(Tabela_glavno[Odstranjevanje],MATCH(Tabela_kontrola_FAW[[#This Row],[Klasifikacija]],Tabela_glavno[Klasifikacija],0))</f>
        <v/>
      </c>
      <c r="F266" t="str">
        <f>IF(Tabela_kontrola_FAW[[#This Row],[Eko-03-03]]=0,"NE","DA")</f>
        <v>DA</v>
      </c>
      <c r="G266" s="1">
        <f>COUNTIF(Tabela_mesanica_190204[Klasifikacija],Tabela_kontrola_FAW[[#This Row],[Klasifikacija]])+COUNTIF(Tabela_mesanica_190208[Klasifikacija],Tabela_kontrola_FAW[[#This Row],[Klasifikacija]])+COUNTIF(Tabela_EKO_03_03_baterije[Klasifikacija],Tabela_kontrola_FAW[[#This Row],[Klasifikacija]])</f>
        <v>1</v>
      </c>
      <c r="H266" s="1">
        <f>COUNTIF(Tabela_staro_190204[Klasifikacija],Tabela_kontrola_FAW[[#This Row],[Klasifikacija]])+COUNTIF(Tabela_staro_140603[Klasifikacija],Tabela_kontrola_FAW[[#This Row],[Klasifikacija]])</f>
        <v>1</v>
      </c>
      <c r="I266" s="1" t="str">
        <f>IFERROR(INDEX(Tabela_FAW[Klasifikacija],MATCH(Tabela_kontrola_FAW[[#This Row],[Klasifikacija]],Tabela_FAW[Klasifikacija],0)),"NE")</f>
        <v>NE</v>
      </c>
    </row>
    <row r="267" spans="1:9" hidden="1" x14ac:dyDescent="0.25">
      <c r="A267" t="s">
        <v>434</v>
      </c>
      <c r="B267" t="str">
        <f>INDEX(Tabela_seznam_klasifikacij[Naziv odpadka],MATCH(Tabela_kontrola_FAW[[#This Row],[Klasifikacija]],Tabela_seznam_klasifikacij[Klasifikacijska številka],0))</f>
        <v>Vodne suspenzije, ki vsebujejo keramične materiale</v>
      </c>
      <c r="C267" t="str">
        <f>IFERROR(INDEX(Tabela_FAW[NAZIV2],MATCH(Tabela_kontrola_FAW[[#This Row],[Klasifikacija]],Tabela_FAW[Klasifikacija],0)),"NE")</f>
        <v>NE</v>
      </c>
      <c r="D267" t="str">
        <f>INDEX(Tabela_glavno[Dovoljen prevzem],MATCH(Tabela_kontrola_FAW[[#This Row],[Klasifikacija]],Tabela_glavno[Klasifikacija],0))</f>
        <v>DA - NI ODSTRANJEVANJA</v>
      </c>
      <c r="E267" t="str">
        <f>INDEX(Tabela_glavno[Odstranjevanje],MATCH(Tabela_kontrola_FAW[[#This Row],[Klasifikacija]],Tabela_glavno[Klasifikacija],0))</f>
        <v/>
      </c>
      <c r="F267" t="str">
        <f>IF(Tabela_kontrola_FAW[[#This Row],[Eko-03-03]]=0,"NE","DA")</f>
        <v>NE</v>
      </c>
      <c r="G267" s="1">
        <f>COUNTIF(Tabela_mesanica_190204[Klasifikacija],Tabela_kontrola_FAW[[#This Row],[Klasifikacija]])+COUNTIF(Tabela_mesanica_190208[Klasifikacija],Tabela_kontrola_FAW[[#This Row],[Klasifikacija]])+COUNTIF(Tabela_EKO_03_03_baterije[Klasifikacija],Tabela_kontrola_FAW[[#This Row],[Klasifikacija]])</f>
        <v>0</v>
      </c>
      <c r="H267" s="1">
        <f>COUNTIF(Tabela_staro_190204[Klasifikacija],Tabela_kontrola_FAW[[#This Row],[Klasifikacija]])+COUNTIF(Tabela_staro_140603[Klasifikacija],Tabela_kontrola_FAW[[#This Row],[Klasifikacija]])</f>
        <v>0</v>
      </c>
      <c r="I267" s="1" t="str">
        <f>IFERROR(INDEX(Tabela_FAW[Klasifikacija],MATCH(Tabela_kontrola_FAW[[#This Row],[Klasifikacija]],Tabela_FAW[Klasifikacija],0)),"NE")</f>
        <v>NE</v>
      </c>
    </row>
    <row r="268" spans="1:9" hidden="1" x14ac:dyDescent="0.25">
      <c r="A268" t="s">
        <v>435</v>
      </c>
      <c r="B268" t="str">
        <f>INDEX(Tabela_seznam_klasifikacij[Naziv odpadka],MATCH(Tabela_kontrola_FAW[[#This Row],[Klasifikacija]],Tabela_seznam_klasifikacij[Klasifikacijska številka],0))</f>
        <v>Drugi tovrstni odpadki</v>
      </c>
      <c r="C268" t="str">
        <f>IFERROR(INDEX(Tabela_FAW[NAZIV2],MATCH(Tabela_kontrola_FAW[[#This Row],[Klasifikacija]],Tabela_FAW[Klasifikacija],0)),"NE")</f>
        <v>NE</v>
      </c>
      <c r="D268" t="str">
        <f>INDEX(Tabela_glavno[Dovoljen prevzem],MATCH(Tabela_kontrola_FAW[[#This Row],[Klasifikacija]],Tabela_glavno[Klasifikacija],0))</f>
        <v>DA - NI ODSTRANJEVANJA</v>
      </c>
      <c r="E268" t="str">
        <f>INDEX(Tabela_glavno[Odstranjevanje],MATCH(Tabela_kontrola_FAW[[#This Row],[Klasifikacija]],Tabela_glavno[Klasifikacija],0))</f>
        <v/>
      </c>
      <c r="F268" t="str">
        <f>IF(Tabela_kontrola_FAW[[#This Row],[Eko-03-03]]=0,"NE","DA")</f>
        <v>NE</v>
      </c>
      <c r="G268" s="1">
        <f>COUNTIF(Tabela_mesanica_190204[Klasifikacija],Tabela_kontrola_FAW[[#This Row],[Klasifikacija]])+COUNTIF(Tabela_mesanica_190208[Klasifikacija],Tabela_kontrola_FAW[[#This Row],[Klasifikacija]])+COUNTIF(Tabela_EKO_03_03_baterije[Klasifikacija],Tabela_kontrola_FAW[[#This Row],[Klasifikacija]])</f>
        <v>0</v>
      </c>
      <c r="H268" s="1">
        <f>COUNTIF(Tabela_staro_190204[Klasifikacija],Tabela_kontrola_FAW[[#This Row],[Klasifikacija]])+COUNTIF(Tabela_staro_140603[Klasifikacija],Tabela_kontrola_FAW[[#This Row],[Klasifikacija]])</f>
        <v>0</v>
      </c>
      <c r="I268" s="1" t="str">
        <f>IFERROR(INDEX(Tabela_FAW[Klasifikacija],MATCH(Tabela_kontrola_FAW[[#This Row],[Klasifikacija]],Tabela_FAW[Klasifikacija],0)),"NE")</f>
        <v>NE</v>
      </c>
    </row>
    <row r="269" spans="1:9" x14ac:dyDescent="0.25">
      <c r="A269" t="s">
        <v>52</v>
      </c>
      <c r="B269" t="str">
        <f>INDEX(Tabela_seznam_klasifikacij[Naziv odpadka],MATCH(Tabela_kontrola_FAW[[#This Row],[Klasifikacija]],Tabela_seznam_klasifikacij[Klasifikacijska številka],0))</f>
        <v>Vodni mulji, ki vsebujejo tiskarske barve</v>
      </c>
      <c r="C269" t="str">
        <f>IFERROR(INDEX(Tabela_FAW[NAZIV2],MATCH(Tabela_kontrola_FAW[[#This Row],[Klasifikacija]],Tabela_FAW[Klasifikacija],0)),"NE")</f>
        <v>M1 ADR: UN 3077, r.9 / Kemis, Pinus</v>
      </c>
      <c r="D269" t="str">
        <f>INDEX(Tabela_glavno[Dovoljen prevzem],MATCH(Tabela_kontrola_FAW[[#This Row],[Klasifikacija]],Tabela_glavno[Klasifikacija],0))</f>
        <v>DA - NI ODSTRANJEVANJA</v>
      </c>
      <c r="E269" t="str">
        <f>INDEX(Tabela_glavno[Odstranjevanje],MATCH(Tabela_kontrola_FAW[[#This Row],[Klasifikacija]],Tabela_glavno[Klasifikacija],0))</f>
        <v/>
      </c>
      <c r="F269" t="str">
        <f>IF(Tabela_kontrola_FAW[[#This Row],[Eko-03-03]]=0,"NE","DA")</f>
        <v>DA</v>
      </c>
      <c r="G269" s="1">
        <f>COUNTIF(Tabela_mesanica_190204[Klasifikacija],Tabela_kontrola_FAW[[#This Row],[Klasifikacija]])+COUNTIF(Tabela_mesanica_190208[Klasifikacija],Tabela_kontrola_FAW[[#This Row],[Klasifikacija]])+COUNTIF(Tabela_EKO_03_03_baterije[Klasifikacija],Tabela_kontrola_FAW[[#This Row],[Klasifikacija]])</f>
        <v>1</v>
      </c>
      <c r="H269" s="1">
        <f>COUNTIF(Tabela_staro_190204[Klasifikacija],Tabela_kontrola_FAW[[#This Row],[Klasifikacija]])+COUNTIF(Tabela_staro_140603[Klasifikacija],Tabela_kontrola_FAW[[#This Row],[Klasifikacija]])</f>
        <v>1</v>
      </c>
      <c r="I269" s="1" t="str">
        <f>IFERROR(INDEX(Tabela_FAW[Klasifikacija],MATCH(Tabela_kontrola_FAW[[#This Row],[Klasifikacija]],Tabela_FAW[Klasifikacija],0)),"NE")</f>
        <v>08 03 07</v>
      </c>
    </row>
    <row r="270" spans="1:9" x14ac:dyDescent="0.25">
      <c r="A270" t="s">
        <v>53</v>
      </c>
      <c r="B270" t="str">
        <f>INDEX(Tabela_seznam_klasifikacij[Naziv odpadka],MATCH(Tabela_kontrola_FAW[[#This Row],[Klasifikacija]],Tabela_seznam_klasifikacij[Klasifikacijska številka],0))</f>
        <v>Odpadne vodne raztopine, ki vsebujejo tiskarske barve</v>
      </c>
      <c r="C270" t="str">
        <f>IFERROR(INDEX(Tabela_FAW[NAZIV2],MATCH(Tabela_kontrola_FAW[[#This Row],[Klasifikacija]],Tabela_FAW[Klasifikacija],0)),"NE")</f>
        <v>M1 / Kemis</v>
      </c>
      <c r="D270" t="str">
        <f>INDEX(Tabela_glavno[Dovoljen prevzem],MATCH(Tabela_kontrola_FAW[[#This Row],[Klasifikacija]],Tabela_glavno[Klasifikacija],0))</f>
        <v>DA - NI ODSTRANJEVANJA</v>
      </c>
      <c r="E270" t="str">
        <f>INDEX(Tabela_glavno[Odstranjevanje],MATCH(Tabela_kontrola_FAW[[#This Row],[Klasifikacija]],Tabela_glavno[Klasifikacija],0))</f>
        <v/>
      </c>
      <c r="F270" t="str">
        <f>IF(Tabela_kontrola_FAW[[#This Row],[Eko-03-03]]=0,"NE","DA")</f>
        <v>DA</v>
      </c>
      <c r="G270" s="1">
        <f>COUNTIF(Tabela_mesanica_190204[Klasifikacija],Tabela_kontrola_FAW[[#This Row],[Klasifikacija]])+COUNTIF(Tabela_mesanica_190208[Klasifikacija],Tabela_kontrola_FAW[[#This Row],[Klasifikacija]])+COUNTIF(Tabela_EKO_03_03_baterije[Klasifikacija],Tabela_kontrola_FAW[[#This Row],[Klasifikacija]])</f>
        <v>1</v>
      </c>
      <c r="H270" s="1">
        <f>COUNTIF(Tabela_staro_190204[Klasifikacija],Tabela_kontrola_FAW[[#This Row],[Klasifikacija]])+COUNTIF(Tabela_staro_140603[Klasifikacija],Tabela_kontrola_FAW[[#This Row],[Klasifikacija]])</f>
        <v>1</v>
      </c>
      <c r="I270" s="1" t="str">
        <f>IFERROR(INDEX(Tabela_FAW[Klasifikacija],MATCH(Tabela_kontrola_FAW[[#This Row],[Klasifikacija]],Tabela_FAW[Klasifikacija],0)),"NE")</f>
        <v>08 03 08</v>
      </c>
    </row>
    <row r="271" spans="1:9" x14ac:dyDescent="0.25">
      <c r="A271" t="s">
        <v>54</v>
      </c>
      <c r="B271" t="str">
        <f>INDEX(Tabela_seznam_klasifikacij[Naziv odpadka],MATCH(Tabela_kontrola_FAW[[#This Row],[Klasifikacija]],Tabela_seznam_klasifikacij[Klasifikacijska številka],0))</f>
        <v>Odpadne tiskarske barve, ki vsebujejo nevarne snovi</v>
      </c>
      <c r="C271" t="str">
        <f>IFERROR(INDEX(Tabela_FAW[NAZIV2],MATCH(Tabela_kontrola_FAW[[#This Row],[Klasifikacija]],Tabela_FAW[Klasifikacija],0)),"NE")</f>
        <v>M1, M2 ADR: UN 3082, r.9 / Kemis</v>
      </c>
      <c r="D271" t="str">
        <f>INDEX(Tabela_glavno[Dovoljen prevzem],MATCH(Tabela_kontrola_FAW[[#This Row],[Klasifikacija]],Tabela_glavno[Klasifikacija],0))</f>
        <v>DA</v>
      </c>
      <c r="E271" t="str">
        <f>INDEX(Tabela_glavno[Odstranjevanje],MATCH(Tabela_kontrola_FAW[[#This Row],[Klasifikacija]],Tabela_glavno[Klasifikacija],0))</f>
        <v/>
      </c>
      <c r="F271" t="str">
        <f>IF(Tabela_kontrola_FAW[[#This Row],[Eko-03-03]]=0,"NE","DA")</f>
        <v>DA</v>
      </c>
      <c r="G271" s="1">
        <f>COUNTIF(Tabela_mesanica_190204[Klasifikacija],Tabela_kontrola_FAW[[#This Row],[Klasifikacija]])+COUNTIF(Tabela_mesanica_190208[Klasifikacija],Tabela_kontrola_FAW[[#This Row],[Klasifikacija]])+COUNTIF(Tabela_EKO_03_03_baterije[Klasifikacija],Tabela_kontrola_FAW[[#This Row],[Klasifikacija]])</f>
        <v>2</v>
      </c>
      <c r="H271" s="1">
        <f>COUNTIF(Tabela_staro_190204[Klasifikacija],Tabela_kontrola_FAW[[#This Row],[Klasifikacija]])+COUNTIF(Tabela_staro_140603[Klasifikacija],Tabela_kontrola_FAW[[#This Row],[Klasifikacija]])</f>
        <v>2</v>
      </c>
      <c r="I271" s="1" t="str">
        <f>IFERROR(INDEX(Tabela_FAW[Klasifikacija],MATCH(Tabela_kontrola_FAW[[#This Row],[Klasifikacija]],Tabela_FAW[Klasifikacija],0)),"NE")</f>
        <v>08 03 12*</v>
      </c>
    </row>
    <row r="272" spans="1:9" x14ac:dyDescent="0.25">
      <c r="A272" t="s">
        <v>159</v>
      </c>
      <c r="B272" t="str">
        <f>INDEX(Tabela_seznam_klasifikacij[Naziv odpadka],MATCH(Tabela_kontrola_FAW[[#This Row],[Klasifikacija]],Tabela_seznam_klasifikacij[Klasifikacijska številka],0))</f>
        <v>Odpadne tiskarske barve, ki niso navedene pod 08 03 12</v>
      </c>
      <c r="C272" t="str">
        <f>IFERROR(INDEX(Tabela_FAW[NAZIV2],MATCH(Tabela_kontrola_FAW[[#This Row],[Klasifikacija]],Tabela_FAW[Klasifikacija],0)),"NE")</f>
        <v>M2, NI ADR</v>
      </c>
      <c r="D272" t="str">
        <f>INDEX(Tabela_glavno[Dovoljen prevzem],MATCH(Tabela_kontrola_FAW[[#This Row],[Klasifikacija]],Tabela_glavno[Klasifikacija],0))</f>
        <v>DA - NI ODSTRANJEVANJA</v>
      </c>
      <c r="E272" t="str">
        <f>INDEX(Tabela_glavno[Odstranjevanje],MATCH(Tabela_kontrola_FAW[[#This Row],[Klasifikacija]],Tabela_glavno[Klasifikacija],0))</f>
        <v/>
      </c>
      <c r="F272" t="str">
        <f>IF(Tabela_kontrola_FAW[[#This Row],[Eko-03-03]]=0,"NE","DA")</f>
        <v>DA</v>
      </c>
      <c r="G272" s="1">
        <f>COUNTIF(Tabela_mesanica_190204[Klasifikacija],Tabela_kontrola_FAW[[#This Row],[Klasifikacija]])+COUNTIF(Tabela_mesanica_190208[Klasifikacija],Tabela_kontrola_FAW[[#This Row],[Klasifikacija]])+COUNTIF(Tabela_EKO_03_03_baterije[Klasifikacija],Tabela_kontrola_FAW[[#This Row],[Klasifikacija]])</f>
        <v>1</v>
      </c>
      <c r="H272" s="1">
        <f>COUNTIF(Tabela_staro_190204[Klasifikacija],Tabela_kontrola_FAW[[#This Row],[Klasifikacija]])+COUNTIF(Tabela_staro_140603[Klasifikacija],Tabela_kontrola_FAW[[#This Row],[Klasifikacija]])</f>
        <v>1</v>
      </c>
      <c r="I272" s="1" t="str">
        <f>IFERROR(INDEX(Tabela_FAW[Klasifikacija],MATCH(Tabela_kontrola_FAW[[#This Row],[Klasifikacija]],Tabela_FAW[Klasifikacija],0)),"NE")</f>
        <v>08 03 13</v>
      </c>
    </row>
    <row r="273" spans="1:9" x14ac:dyDescent="0.25">
      <c r="A273" t="s">
        <v>55</v>
      </c>
      <c r="B273" t="str">
        <f>INDEX(Tabela_seznam_klasifikacij[Naziv odpadka],MATCH(Tabela_kontrola_FAW[[#This Row],[Klasifikacija]],Tabela_seznam_klasifikacij[Klasifikacijska številka],0))</f>
        <v>Mulji tiskarskih barv, ki vsebujejo nevarne snovi</v>
      </c>
      <c r="C273" t="str">
        <f>IFERROR(INDEX(Tabela_FAW[NAZIV2],MATCH(Tabela_kontrola_FAW[[#This Row],[Klasifikacija]],Tabela_FAW[Klasifikacija],0)),"NE")</f>
        <v>M1 / Izvoz AVG</v>
      </c>
      <c r="D273" t="str">
        <f>INDEX(Tabela_glavno[Dovoljen prevzem],MATCH(Tabela_kontrola_FAW[[#This Row],[Klasifikacija]],Tabela_glavno[Klasifikacija],0))</f>
        <v>DA</v>
      </c>
      <c r="E273" t="str">
        <f>INDEX(Tabela_glavno[Odstranjevanje],MATCH(Tabela_kontrola_FAW[[#This Row],[Klasifikacija]],Tabela_glavno[Klasifikacija],0))</f>
        <v/>
      </c>
      <c r="F273" t="str">
        <f>IF(Tabela_kontrola_FAW[[#This Row],[Eko-03-03]]=0,"NE","DA")</f>
        <v>DA</v>
      </c>
      <c r="G273" s="1">
        <f>COUNTIF(Tabela_mesanica_190204[Klasifikacija],Tabela_kontrola_FAW[[#This Row],[Klasifikacija]])+COUNTIF(Tabela_mesanica_190208[Klasifikacija],Tabela_kontrola_FAW[[#This Row],[Klasifikacija]])+COUNTIF(Tabela_EKO_03_03_baterije[Klasifikacija],Tabela_kontrola_FAW[[#This Row],[Klasifikacija]])</f>
        <v>1</v>
      </c>
      <c r="H273" s="1">
        <f>COUNTIF(Tabela_staro_190204[Klasifikacija],Tabela_kontrola_FAW[[#This Row],[Klasifikacija]])+COUNTIF(Tabela_staro_140603[Klasifikacija],Tabela_kontrola_FAW[[#This Row],[Klasifikacija]])</f>
        <v>1</v>
      </c>
      <c r="I273" s="1" t="str">
        <f>IFERROR(INDEX(Tabela_FAW[Klasifikacija],MATCH(Tabela_kontrola_FAW[[#This Row],[Klasifikacija]],Tabela_FAW[Klasifikacija],0)),"NE")</f>
        <v>08 03 14*</v>
      </c>
    </row>
    <row r="274" spans="1:9" hidden="1" x14ac:dyDescent="0.25">
      <c r="A274" t="s">
        <v>442</v>
      </c>
      <c r="B274" t="str">
        <f>INDEX(Tabela_seznam_klasifikacij[Naziv odpadka],MATCH(Tabela_kontrola_FAW[[#This Row],[Klasifikacija]],Tabela_seznam_klasifikacij[Klasifikacijska številka],0))</f>
        <v>Mulji tiskarskih barv, ki niso navedeni pod 08 03 14</v>
      </c>
      <c r="C274" t="str">
        <f>IFERROR(INDEX(Tabela_FAW[NAZIV2],MATCH(Tabela_kontrola_FAW[[#This Row],[Klasifikacija]],Tabela_FAW[Klasifikacija],0)),"NE")</f>
        <v>NE</v>
      </c>
      <c r="D274" t="str">
        <f>INDEX(Tabela_glavno[Dovoljen prevzem],MATCH(Tabela_kontrola_FAW[[#This Row],[Klasifikacija]],Tabela_glavno[Klasifikacija],0))</f>
        <v>DA - NI ODSTRANJEVANJA</v>
      </c>
      <c r="E274" t="str">
        <f>INDEX(Tabela_glavno[Odstranjevanje],MATCH(Tabela_kontrola_FAW[[#This Row],[Klasifikacija]],Tabela_glavno[Klasifikacija],0))</f>
        <v/>
      </c>
      <c r="F274" t="str">
        <f>IF(Tabela_kontrola_FAW[[#This Row],[Eko-03-03]]=0,"NE","DA")</f>
        <v>NE</v>
      </c>
      <c r="G274" s="1">
        <f>COUNTIF(Tabela_mesanica_190204[Klasifikacija],Tabela_kontrola_FAW[[#This Row],[Klasifikacija]])+COUNTIF(Tabela_mesanica_190208[Klasifikacija],Tabela_kontrola_FAW[[#This Row],[Klasifikacija]])+COUNTIF(Tabela_EKO_03_03_baterije[Klasifikacija],Tabela_kontrola_FAW[[#This Row],[Klasifikacija]])</f>
        <v>0</v>
      </c>
      <c r="H274" s="1">
        <f>COUNTIF(Tabela_staro_190204[Klasifikacija],Tabela_kontrola_FAW[[#This Row],[Klasifikacija]])+COUNTIF(Tabela_staro_140603[Klasifikacija],Tabela_kontrola_FAW[[#This Row],[Klasifikacija]])</f>
        <v>0</v>
      </c>
      <c r="I274" s="1" t="str">
        <f>IFERROR(INDEX(Tabela_FAW[Klasifikacija],MATCH(Tabela_kontrola_FAW[[#This Row],[Klasifikacija]],Tabela_FAW[Klasifikacija],0)),"NE")</f>
        <v>NE</v>
      </c>
    </row>
    <row r="275" spans="1:9" x14ac:dyDescent="0.25">
      <c r="A275" t="s">
        <v>160</v>
      </c>
      <c r="B275" t="str">
        <f>INDEX(Tabela_seznam_klasifikacij[Naziv odpadka],MATCH(Tabela_kontrola_FAW[[#This Row],[Klasifikacija]],Tabela_seznam_klasifikacij[Klasifikacijska številka],0))</f>
        <v>Odpadne raztopine za jedkanje</v>
      </c>
      <c r="C275" t="str">
        <f>IFERROR(INDEX(Tabela_FAW[NAZIV2],MATCH(Tabela_kontrola_FAW[[#This Row],[Klasifikacija]],Tabela_FAW[Klasifikacija],0)),"NE")</f>
        <v>M2</v>
      </c>
      <c r="D275" t="str">
        <f>INDEX(Tabela_glavno[Dovoljen prevzem],MATCH(Tabela_kontrola_FAW[[#This Row],[Klasifikacija]],Tabela_glavno[Klasifikacija],0))</f>
        <v>DA - NI ODSTRANJEVANJA</v>
      </c>
      <c r="E275" t="str">
        <f>INDEX(Tabela_glavno[Odstranjevanje],MATCH(Tabela_kontrola_FAW[[#This Row],[Klasifikacija]],Tabela_glavno[Klasifikacija],0))</f>
        <v/>
      </c>
      <c r="F275" t="str">
        <f>IF(Tabela_kontrola_FAW[[#This Row],[Eko-03-03]]=0,"NE","DA")</f>
        <v>DA</v>
      </c>
      <c r="G275" s="1">
        <f>COUNTIF(Tabela_mesanica_190204[Klasifikacija],Tabela_kontrola_FAW[[#This Row],[Klasifikacija]])+COUNTIF(Tabela_mesanica_190208[Klasifikacija],Tabela_kontrola_FAW[[#This Row],[Klasifikacija]])+COUNTIF(Tabela_EKO_03_03_baterije[Klasifikacija],Tabela_kontrola_FAW[[#This Row],[Klasifikacija]])</f>
        <v>1</v>
      </c>
      <c r="H275" s="1">
        <f>COUNTIF(Tabela_staro_190204[Klasifikacija],Tabela_kontrola_FAW[[#This Row],[Klasifikacija]])+COUNTIF(Tabela_staro_140603[Klasifikacija],Tabela_kontrola_FAW[[#This Row],[Klasifikacija]])</f>
        <v>1</v>
      </c>
      <c r="I275" s="1" t="str">
        <f>IFERROR(INDEX(Tabela_FAW[Klasifikacija],MATCH(Tabela_kontrola_FAW[[#This Row],[Klasifikacija]],Tabela_FAW[Klasifikacija],0)),"NE")</f>
        <v>08 03 16*</v>
      </c>
    </row>
    <row r="276" spans="1:9" x14ac:dyDescent="0.25">
      <c r="A276" t="s">
        <v>56</v>
      </c>
      <c r="B276" t="str">
        <f>INDEX(Tabela_seznam_klasifikacij[Naziv odpadka],MATCH(Tabela_kontrola_FAW[[#This Row],[Klasifikacija]],Tabela_seznam_klasifikacij[Klasifikacijska številka],0))</f>
        <v>Odpadni tiskarski tonerji, ki vsebujejo nevarne snovi</v>
      </c>
      <c r="C276" t="str">
        <f>IFERROR(INDEX(Tabela_FAW[NAZIV2],MATCH(Tabela_kontrola_FAW[[#This Row],[Klasifikacija]],Tabela_FAW[Klasifikacija],0)),"NE")</f>
        <v>M1 NI ADR / ???</v>
      </c>
      <c r="D276" t="str">
        <f>INDEX(Tabela_glavno[Dovoljen prevzem],MATCH(Tabela_kontrola_FAW[[#This Row],[Klasifikacija]],Tabela_glavno[Klasifikacija],0))</f>
        <v>DA</v>
      </c>
      <c r="E276" t="str">
        <f>INDEX(Tabela_glavno[Odstranjevanje],MATCH(Tabela_kontrola_FAW[[#This Row],[Klasifikacija]],Tabela_glavno[Klasifikacija],0))</f>
        <v/>
      </c>
      <c r="F276" t="str">
        <f>IF(Tabela_kontrola_FAW[[#This Row],[Eko-03-03]]=0,"NE","DA")</f>
        <v>DA</v>
      </c>
      <c r="G276" s="1">
        <f>COUNTIF(Tabela_mesanica_190204[Klasifikacija],Tabela_kontrola_FAW[[#This Row],[Klasifikacija]])+COUNTIF(Tabela_mesanica_190208[Klasifikacija],Tabela_kontrola_FAW[[#This Row],[Klasifikacija]])+COUNTIF(Tabela_EKO_03_03_baterije[Klasifikacija],Tabela_kontrola_FAW[[#This Row],[Klasifikacija]])</f>
        <v>1</v>
      </c>
      <c r="H276" s="1">
        <f>COUNTIF(Tabela_staro_190204[Klasifikacija],Tabela_kontrola_FAW[[#This Row],[Klasifikacija]])+COUNTIF(Tabela_staro_140603[Klasifikacija],Tabela_kontrola_FAW[[#This Row],[Klasifikacija]])</f>
        <v>1</v>
      </c>
      <c r="I276" s="1" t="str">
        <f>IFERROR(INDEX(Tabela_FAW[Klasifikacija],MATCH(Tabela_kontrola_FAW[[#This Row],[Klasifikacija]],Tabela_FAW[Klasifikacija],0)),"NE")</f>
        <v>08 03 17*</v>
      </c>
    </row>
    <row r="277" spans="1:9" x14ac:dyDescent="0.25">
      <c r="A277" t="s">
        <v>191</v>
      </c>
      <c r="B277" t="str">
        <f>INDEX(Tabela_seznam_klasifikacij[Naziv odpadka],MATCH(Tabela_kontrola_FAW[[#This Row],[Klasifikacija]],Tabela_seznam_klasifikacij[Klasifikacijska številka],0))</f>
        <v>Odpadni tiskarski tonerji, ki niso navedeni pod 08 03 17</v>
      </c>
      <c r="C277" t="str">
        <f>IFERROR(INDEX(Tabela_FAW[NAZIV2],MATCH(Tabela_kontrola_FAW[[#This Row],[Klasifikacija]],Tabela_FAW[Klasifikacija],0)),"NE")</f>
        <v>NI ADR /</v>
      </c>
      <c r="D277" t="str">
        <f>INDEX(Tabela_glavno[Dovoljen prevzem],MATCH(Tabela_kontrola_FAW[[#This Row],[Klasifikacija]],Tabela_glavno[Klasifikacija],0))</f>
        <v>DA</v>
      </c>
      <c r="E277" t="str">
        <f>INDEX(Tabela_glavno[Odstranjevanje],MATCH(Tabela_kontrola_FAW[[#This Row],[Klasifikacija]],Tabela_glavno[Klasifikacija],0))</f>
        <v>PUP, SM</v>
      </c>
      <c r="F277" t="str">
        <f>IF(Tabela_kontrola_FAW[[#This Row],[Eko-03-03]]=0,"NE","DA")</f>
        <v>DA</v>
      </c>
      <c r="G277" s="1">
        <f>COUNTIF(Tabela_mesanica_190204[Klasifikacija],Tabela_kontrola_FAW[[#This Row],[Klasifikacija]])+COUNTIF(Tabela_mesanica_190208[Klasifikacija],Tabela_kontrola_FAW[[#This Row],[Klasifikacija]])+COUNTIF(Tabela_EKO_03_03_baterije[Klasifikacija],Tabela_kontrola_FAW[[#This Row],[Klasifikacija]])</f>
        <v>1</v>
      </c>
      <c r="H277" s="1">
        <f>COUNTIF(Tabela_staro_190204[Klasifikacija],Tabela_kontrola_FAW[[#This Row],[Klasifikacija]])+COUNTIF(Tabela_staro_140603[Klasifikacija],Tabela_kontrola_FAW[[#This Row],[Klasifikacija]])</f>
        <v>0</v>
      </c>
      <c r="I277" s="1" t="str">
        <f>IFERROR(INDEX(Tabela_FAW[Klasifikacija],MATCH(Tabela_kontrola_FAW[[#This Row],[Klasifikacija]],Tabela_FAW[Klasifikacija],0)),"NE")</f>
        <v>08 03 18</v>
      </c>
    </row>
    <row r="278" spans="1:9" hidden="1" x14ac:dyDescent="0.25">
      <c r="A278" t="s">
        <v>57</v>
      </c>
      <c r="B278" t="str">
        <f>INDEX(Tabela_seznam_klasifikacij[Naziv odpadka],MATCH(Tabela_kontrola_FAW[[#This Row],[Klasifikacija]],Tabela_seznam_klasifikacij[Klasifikacijska številka],0))</f>
        <v>Razpršena olja</v>
      </c>
      <c r="C278" t="str">
        <f>IFERROR(INDEX(Tabela_FAW[NAZIV2],MATCH(Tabela_kontrola_FAW[[#This Row],[Klasifikacija]],Tabela_FAW[Klasifikacija],0)),"NE")</f>
        <v>NE</v>
      </c>
      <c r="D278" t="str">
        <f>INDEX(Tabela_glavno[Dovoljen prevzem],MATCH(Tabela_kontrola_FAW[[#This Row],[Klasifikacija]],Tabela_glavno[Klasifikacija],0))</f>
        <v>DA - NI ODSTRANJEVANJA</v>
      </c>
      <c r="E278" t="str">
        <f>INDEX(Tabela_glavno[Odstranjevanje],MATCH(Tabela_kontrola_FAW[[#This Row],[Klasifikacija]],Tabela_glavno[Klasifikacija],0))</f>
        <v/>
      </c>
      <c r="F278" t="str">
        <f>IF(Tabela_kontrola_FAW[[#This Row],[Eko-03-03]]=0,"NE","DA")</f>
        <v>DA</v>
      </c>
      <c r="G278" s="1">
        <f>COUNTIF(Tabela_mesanica_190204[Klasifikacija],Tabela_kontrola_FAW[[#This Row],[Klasifikacija]])+COUNTIF(Tabela_mesanica_190208[Klasifikacija],Tabela_kontrola_FAW[[#This Row],[Klasifikacija]])+COUNTIF(Tabela_EKO_03_03_baterije[Klasifikacija],Tabela_kontrola_FAW[[#This Row],[Klasifikacija]])</f>
        <v>1</v>
      </c>
      <c r="H278" s="1">
        <f>COUNTIF(Tabela_staro_190204[Klasifikacija],Tabela_kontrola_FAW[[#This Row],[Klasifikacija]])+COUNTIF(Tabela_staro_140603[Klasifikacija],Tabela_kontrola_FAW[[#This Row],[Klasifikacija]])</f>
        <v>1</v>
      </c>
      <c r="I278" s="1" t="str">
        <f>IFERROR(INDEX(Tabela_FAW[Klasifikacija],MATCH(Tabela_kontrola_FAW[[#This Row],[Klasifikacija]],Tabela_FAW[Klasifikacija],0)),"NE")</f>
        <v>NE</v>
      </c>
    </row>
    <row r="279" spans="1:9" x14ac:dyDescent="0.25">
      <c r="A279" t="s">
        <v>58</v>
      </c>
      <c r="B279" t="str">
        <f>INDEX(Tabela_seznam_klasifikacij[Naziv odpadka],MATCH(Tabela_kontrola_FAW[[#This Row],[Klasifikacija]],Tabela_seznam_klasifikacij[Klasifikacijska številka],0))</f>
        <v>Drugi tovrstni odpadki</v>
      </c>
      <c r="C279" t="str">
        <f>IFERROR(INDEX(Tabela_FAW[NAZIV2],MATCH(Tabela_kontrola_FAW[[#This Row],[Klasifikacija]],Tabela_FAW[Klasifikacija],0)),"NE")</f>
        <v>M1 NI ADR / ???</v>
      </c>
      <c r="D279" t="str">
        <f>INDEX(Tabela_glavno[Dovoljen prevzem],MATCH(Tabela_kontrola_FAW[[#This Row],[Klasifikacija]],Tabela_glavno[Klasifikacija],0))</f>
        <v>DA - NI ODSTRANJEVANJA</v>
      </c>
      <c r="E279" t="str">
        <f>INDEX(Tabela_glavno[Odstranjevanje],MATCH(Tabela_kontrola_FAW[[#This Row],[Klasifikacija]],Tabela_glavno[Klasifikacija],0))</f>
        <v/>
      </c>
      <c r="F279" t="str">
        <f>IF(Tabela_kontrola_FAW[[#This Row],[Eko-03-03]]=0,"NE","DA")</f>
        <v>DA</v>
      </c>
      <c r="G279" s="1">
        <f>COUNTIF(Tabela_mesanica_190204[Klasifikacija],Tabela_kontrola_FAW[[#This Row],[Klasifikacija]])+COUNTIF(Tabela_mesanica_190208[Klasifikacija],Tabela_kontrola_FAW[[#This Row],[Klasifikacija]])+COUNTIF(Tabela_EKO_03_03_baterije[Klasifikacija],Tabela_kontrola_FAW[[#This Row],[Klasifikacija]])</f>
        <v>1</v>
      </c>
      <c r="H279" s="1">
        <f>COUNTIF(Tabela_staro_190204[Klasifikacija],Tabela_kontrola_FAW[[#This Row],[Klasifikacija]])+COUNTIF(Tabela_staro_140603[Klasifikacija],Tabela_kontrola_FAW[[#This Row],[Klasifikacija]])</f>
        <v>1</v>
      </c>
      <c r="I279" s="1" t="str">
        <f>IFERROR(INDEX(Tabela_FAW[Klasifikacija],MATCH(Tabela_kontrola_FAW[[#This Row],[Klasifikacija]],Tabela_FAW[Klasifikacija],0)),"NE")</f>
        <v>08 03 99</v>
      </c>
    </row>
    <row r="280" spans="1:9" x14ac:dyDescent="0.25">
      <c r="A280" t="s">
        <v>59</v>
      </c>
      <c r="B280" t="str">
        <f>INDEX(Tabela_seznam_klasifikacij[Naziv odpadka],MATCH(Tabela_kontrola_FAW[[#This Row],[Klasifikacija]],Tabela_seznam_klasifikacij[Klasifikacijska številka],0))</f>
        <v>Odpadna lepila in tesnilne mase, ki vsebujejo organska topila ali druge nevarne snovi</v>
      </c>
      <c r="C280" t="str">
        <f>IFERROR(INDEX(Tabela_FAW[NAZIV2],MATCH(Tabela_kontrola_FAW[[#This Row],[Klasifikacija]],Tabela_FAW[Klasifikacija],0)),"NE")</f>
        <v>M1 ADR: DA-sproti pred prevzemom/ AVG</v>
      </c>
      <c r="D280" t="str">
        <f>INDEX(Tabela_glavno[Dovoljen prevzem],MATCH(Tabela_kontrola_FAW[[#This Row],[Klasifikacija]],Tabela_glavno[Klasifikacija],0))</f>
        <v>DA</v>
      </c>
      <c r="E280" t="str">
        <f>INDEX(Tabela_glavno[Odstranjevanje],MATCH(Tabela_kontrola_FAW[[#This Row],[Klasifikacija]],Tabela_glavno[Klasifikacija],0))</f>
        <v/>
      </c>
      <c r="F280" t="str">
        <f>IF(Tabela_kontrola_FAW[[#This Row],[Eko-03-03]]=0,"NE","DA")</f>
        <v>DA</v>
      </c>
      <c r="G280" s="1">
        <f>COUNTIF(Tabela_mesanica_190204[Klasifikacija],Tabela_kontrola_FAW[[#This Row],[Klasifikacija]])+COUNTIF(Tabela_mesanica_190208[Klasifikacija],Tabela_kontrola_FAW[[#This Row],[Klasifikacija]])+COUNTIF(Tabela_EKO_03_03_baterije[Klasifikacija],Tabela_kontrola_FAW[[#This Row],[Klasifikacija]])</f>
        <v>1</v>
      </c>
      <c r="H280" s="1">
        <f>COUNTIF(Tabela_staro_190204[Klasifikacija],Tabela_kontrola_FAW[[#This Row],[Klasifikacija]])+COUNTIF(Tabela_staro_140603[Klasifikacija],Tabela_kontrola_FAW[[#This Row],[Klasifikacija]])</f>
        <v>1</v>
      </c>
      <c r="I280" s="1" t="str">
        <f>IFERROR(INDEX(Tabela_FAW[Klasifikacija],MATCH(Tabela_kontrola_FAW[[#This Row],[Klasifikacija]],Tabela_FAW[Klasifikacija],0)),"NE")</f>
        <v>08 04 09*</v>
      </c>
    </row>
    <row r="281" spans="1:9" x14ac:dyDescent="0.25">
      <c r="A281" t="s">
        <v>60</v>
      </c>
      <c r="B281" t="str">
        <f>INDEX(Tabela_seznam_klasifikacij[Naziv odpadka],MATCH(Tabela_kontrola_FAW[[#This Row],[Klasifikacija]],Tabela_seznam_klasifikacij[Klasifikacijska številka],0))</f>
        <v>Odpadna lepila in tesnilne mase, ki niso navedene pod 08 04 09</v>
      </c>
      <c r="C281" t="str">
        <f>IFERROR(INDEX(Tabela_FAW[NAZIV2],MATCH(Tabela_kontrola_FAW[[#This Row],[Klasifikacija]],Tabela_FAW[Klasifikacija],0)),"NE")</f>
        <v>M1 NI ADR / Izvoz AVG</v>
      </c>
      <c r="D281" t="str">
        <f>INDEX(Tabela_glavno[Dovoljen prevzem],MATCH(Tabela_kontrola_FAW[[#This Row],[Klasifikacija]],Tabela_glavno[Klasifikacija],0))</f>
        <v>DA</v>
      </c>
      <c r="E281" t="str">
        <f>INDEX(Tabela_glavno[Odstranjevanje],MATCH(Tabela_kontrola_FAW[[#This Row],[Klasifikacija]],Tabela_glavno[Klasifikacija],0))</f>
        <v/>
      </c>
      <c r="F281" t="str">
        <f>IF(Tabela_kontrola_FAW[[#This Row],[Eko-03-03]]=0,"NE","DA")</f>
        <v>DA</v>
      </c>
      <c r="G281" s="1">
        <f>COUNTIF(Tabela_mesanica_190204[Klasifikacija],Tabela_kontrola_FAW[[#This Row],[Klasifikacija]])+COUNTIF(Tabela_mesanica_190208[Klasifikacija],Tabela_kontrola_FAW[[#This Row],[Klasifikacija]])+COUNTIF(Tabela_EKO_03_03_baterije[Klasifikacija],Tabela_kontrola_FAW[[#This Row],[Klasifikacija]])</f>
        <v>1</v>
      </c>
      <c r="H281" s="1">
        <f>COUNTIF(Tabela_staro_190204[Klasifikacija],Tabela_kontrola_FAW[[#This Row],[Klasifikacija]])+COUNTIF(Tabela_staro_140603[Klasifikacija],Tabela_kontrola_FAW[[#This Row],[Klasifikacija]])</f>
        <v>1</v>
      </c>
      <c r="I281" s="1" t="str">
        <f>IFERROR(INDEX(Tabela_FAW[Klasifikacija],MATCH(Tabela_kontrola_FAW[[#This Row],[Klasifikacija]],Tabela_FAW[Klasifikacija],0)),"NE")</f>
        <v>08 04 10</v>
      </c>
    </row>
    <row r="282" spans="1:9" x14ac:dyDescent="0.25">
      <c r="A282" t="s">
        <v>61</v>
      </c>
      <c r="B282" t="str">
        <f>INDEX(Tabela_seznam_klasifikacij[Naziv odpadka],MATCH(Tabela_kontrola_FAW[[#This Row],[Klasifikacija]],Tabela_seznam_klasifikacij[Klasifikacijska številka],0))</f>
        <v>Mulji lepil in tesnilnih mas, ki vsebujejo organska topila ali druge nevarne snovi</v>
      </c>
      <c r="C282" t="str">
        <f>IFERROR(INDEX(Tabela_FAW[NAZIV2],MATCH(Tabela_kontrola_FAW[[#This Row],[Klasifikacija]],Tabela_FAW[Klasifikacija],0)),"NE")</f>
        <v>M1 ADR: DA-sproti pred prevzemom/Kemis</v>
      </c>
      <c r="D282" t="str">
        <f>INDEX(Tabela_glavno[Dovoljen prevzem],MATCH(Tabela_kontrola_FAW[[#This Row],[Klasifikacija]],Tabela_glavno[Klasifikacija],0))</f>
        <v>DA</v>
      </c>
      <c r="E282" t="str">
        <f>INDEX(Tabela_glavno[Odstranjevanje],MATCH(Tabela_kontrola_FAW[[#This Row],[Klasifikacija]],Tabela_glavno[Klasifikacija],0))</f>
        <v/>
      </c>
      <c r="F282" t="str">
        <f>IF(Tabela_kontrola_FAW[[#This Row],[Eko-03-03]]=0,"NE","DA")</f>
        <v>DA</v>
      </c>
      <c r="G282" s="1">
        <f>COUNTIF(Tabela_mesanica_190204[Klasifikacija],Tabela_kontrola_FAW[[#This Row],[Klasifikacija]])+COUNTIF(Tabela_mesanica_190208[Klasifikacija],Tabela_kontrola_FAW[[#This Row],[Klasifikacija]])+COUNTIF(Tabela_EKO_03_03_baterije[Klasifikacija],Tabela_kontrola_FAW[[#This Row],[Klasifikacija]])</f>
        <v>1</v>
      </c>
      <c r="H282" s="1">
        <f>COUNTIF(Tabela_staro_190204[Klasifikacija],Tabela_kontrola_FAW[[#This Row],[Klasifikacija]])+COUNTIF(Tabela_staro_140603[Klasifikacija],Tabela_kontrola_FAW[[#This Row],[Klasifikacija]])</f>
        <v>1</v>
      </c>
      <c r="I282" s="1" t="str">
        <f>IFERROR(INDEX(Tabela_FAW[Klasifikacija],MATCH(Tabela_kontrola_FAW[[#This Row],[Klasifikacija]],Tabela_FAW[Klasifikacija],0)),"NE")</f>
        <v>08 04 11*</v>
      </c>
    </row>
    <row r="283" spans="1:9" x14ac:dyDescent="0.25">
      <c r="A283" t="s">
        <v>62</v>
      </c>
      <c r="B283" t="str">
        <f>INDEX(Tabela_seznam_klasifikacij[Naziv odpadka],MATCH(Tabela_kontrola_FAW[[#This Row],[Klasifikacija]],Tabela_seznam_klasifikacij[Klasifikacijska številka],0))</f>
        <v>Mulji lepil in tesnilnih mas, ki niso navedeni pod 08 04 11</v>
      </c>
      <c r="C283" t="str">
        <f>IFERROR(INDEX(Tabela_FAW[NAZIV2],MATCH(Tabela_kontrola_FAW[[#This Row],[Klasifikacija]],Tabela_FAW[Klasifikacija],0)),"NE")</f>
        <v>M1 / Izvoz AVG</v>
      </c>
      <c r="D283" t="str">
        <f>INDEX(Tabela_glavno[Dovoljen prevzem],MATCH(Tabela_kontrola_FAW[[#This Row],[Klasifikacija]],Tabela_glavno[Klasifikacija],0))</f>
        <v>DA - NI ODSTRANJEVANJA</v>
      </c>
      <c r="E283" t="str">
        <f>INDEX(Tabela_glavno[Odstranjevanje],MATCH(Tabela_kontrola_FAW[[#This Row],[Klasifikacija]],Tabela_glavno[Klasifikacija],0))</f>
        <v/>
      </c>
      <c r="F283" t="str">
        <f>IF(Tabela_kontrola_FAW[[#This Row],[Eko-03-03]]=0,"NE","DA")</f>
        <v>DA</v>
      </c>
      <c r="G283" s="1">
        <f>COUNTIF(Tabela_mesanica_190204[Klasifikacija],Tabela_kontrola_FAW[[#This Row],[Klasifikacija]])+COUNTIF(Tabela_mesanica_190208[Klasifikacija],Tabela_kontrola_FAW[[#This Row],[Klasifikacija]])+COUNTIF(Tabela_EKO_03_03_baterije[Klasifikacija],Tabela_kontrola_FAW[[#This Row],[Klasifikacija]])</f>
        <v>1</v>
      </c>
      <c r="H283" s="1">
        <f>COUNTIF(Tabela_staro_190204[Klasifikacija],Tabela_kontrola_FAW[[#This Row],[Klasifikacija]])+COUNTIF(Tabela_staro_140603[Klasifikacija],Tabela_kontrola_FAW[[#This Row],[Klasifikacija]])</f>
        <v>1</v>
      </c>
      <c r="I283" s="1" t="str">
        <f>IFERROR(INDEX(Tabela_FAW[Klasifikacija],MATCH(Tabela_kontrola_FAW[[#This Row],[Klasifikacija]],Tabela_FAW[Klasifikacija],0)),"NE")</f>
        <v>08 04 12</v>
      </c>
    </row>
    <row r="284" spans="1:9" x14ac:dyDescent="0.25">
      <c r="A284" t="s">
        <v>63</v>
      </c>
      <c r="B284" t="str">
        <f>INDEX(Tabela_seznam_klasifikacij[Naziv odpadka],MATCH(Tabela_kontrola_FAW[[#This Row],[Klasifikacija]],Tabela_seznam_klasifikacij[Klasifikacijska številka],0))</f>
        <v>Vodni mulji, ki vsebujejo lepila in tesnilne mase, ki vsebujejo organska topila ali druge nevarne snovi</v>
      </c>
      <c r="C284" t="str">
        <f>IFERROR(INDEX(Tabela_FAW[NAZIV2],MATCH(Tabela_kontrola_FAW[[#This Row],[Klasifikacija]],Tabela_FAW[Klasifikacija],0)),"NE")</f>
        <v>M1</v>
      </c>
      <c r="D284" t="str">
        <f>INDEX(Tabela_glavno[Dovoljen prevzem],MATCH(Tabela_kontrola_FAW[[#This Row],[Klasifikacija]],Tabela_glavno[Klasifikacija],0))</f>
        <v>DA - NI ODSTRANJEVANJA</v>
      </c>
      <c r="E284" t="str">
        <f>INDEX(Tabela_glavno[Odstranjevanje],MATCH(Tabela_kontrola_FAW[[#This Row],[Klasifikacija]],Tabela_glavno[Klasifikacija],0))</f>
        <v/>
      </c>
      <c r="F284" t="str">
        <f>IF(Tabela_kontrola_FAW[[#This Row],[Eko-03-03]]=0,"NE","DA")</f>
        <v>DA</v>
      </c>
      <c r="G284" s="1">
        <f>COUNTIF(Tabela_mesanica_190204[Klasifikacija],Tabela_kontrola_FAW[[#This Row],[Klasifikacija]])+COUNTIF(Tabela_mesanica_190208[Klasifikacija],Tabela_kontrola_FAW[[#This Row],[Klasifikacija]])+COUNTIF(Tabela_EKO_03_03_baterije[Klasifikacija],Tabela_kontrola_FAW[[#This Row],[Klasifikacija]])</f>
        <v>1</v>
      </c>
      <c r="H284" s="1">
        <f>COUNTIF(Tabela_staro_190204[Klasifikacija],Tabela_kontrola_FAW[[#This Row],[Klasifikacija]])+COUNTIF(Tabela_staro_140603[Klasifikacija],Tabela_kontrola_FAW[[#This Row],[Klasifikacija]])</f>
        <v>1</v>
      </c>
      <c r="I284" s="1" t="str">
        <f>IFERROR(INDEX(Tabela_FAW[Klasifikacija],MATCH(Tabela_kontrola_FAW[[#This Row],[Klasifikacija]],Tabela_FAW[Klasifikacija],0)),"NE")</f>
        <v>08 04 13*</v>
      </c>
    </row>
    <row r="285" spans="1:9" x14ac:dyDescent="0.25">
      <c r="A285" t="s">
        <v>446</v>
      </c>
      <c r="B285" t="str">
        <f>INDEX(Tabela_seznam_klasifikacij[Naziv odpadka],MATCH(Tabela_kontrola_FAW[[#This Row],[Klasifikacija]],Tabela_seznam_klasifikacij[Klasifikacijska številka],0))</f>
        <v>Vodni mulji, ki vsebujejo lepila ali tesnilne mase, ki niso navedeni pod 08 04 13</v>
      </c>
      <c r="C285" t="str">
        <f>IFERROR(INDEX(Tabela_FAW[NAZIV2],MATCH(Tabela_kontrola_FAW[[#This Row],[Klasifikacija]],Tabela_FAW[Klasifikacija],0)),"NE")</f>
        <v>NI MEŠANJA</v>
      </c>
      <c r="D285" t="str">
        <f>INDEX(Tabela_glavno[Dovoljen prevzem],MATCH(Tabela_kontrola_FAW[[#This Row],[Klasifikacija]],Tabela_glavno[Klasifikacija],0))</f>
        <v>DA - NI ODSTRANJEVANJA</v>
      </c>
      <c r="E285" t="str">
        <f>INDEX(Tabela_glavno[Odstranjevanje],MATCH(Tabela_kontrola_FAW[[#This Row],[Klasifikacija]],Tabela_glavno[Klasifikacija],0))</f>
        <v/>
      </c>
      <c r="F285" t="str">
        <f>IF(Tabela_kontrola_FAW[[#This Row],[Eko-03-03]]=0,"NE","DA")</f>
        <v>NE</v>
      </c>
      <c r="G285" s="1">
        <f>COUNTIF(Tabela_mesanica_190204[Klasifikacija],Tabela_kontrola_FAW[[#This Row],[Klasifikacija]])+COUNTIF(Tabela_mesanica_190208[Klasifikacija],Tabela_kontrola_FAW[[#This Row],[Klasifikacija]])+COUNTIF(Tabela_EKO_03_03_baterije[Klasifikacija],Tabela_kontrola_FAW[[#This Row],[Klasifikacija]])</f>
        <v>0</v>
      </c>
      <c r="H285" s="1">
        <f>COUNTIF(Tabela_staro_190204[Klasifikacija],Tabela_kontrola_FAW[[#This Row],[Klasifikacija]])+COUNTIF(Tabela_staro_140603[Klasifikacija],Tabela_kontrola_FAW[[#This Row],[Klasifikacija]])</f>
        <v>0</v>
      </c>
      <c r="I285" s="1" t="str">
        <f>IFERROR(INDEX(Tabela_FAW[Klasifikacija],MATCH(Tabela_kontrola_FAW[[#This Row],[Klasifikacija]],Tabela_FAW[Klasifikacija],0)),"NE")</f>
        <v>08 04 14</v>
      </c>
    </row>
    <row r="286" spans="1:9" x14ac:dyDescent="0.25">
      <c r="A286" t="s">
        <v>64</v>
      </c>
      <c r="B286" t="str">
        <f>INDEX(Tabela_seznam_klasifikacij[Naziv odpadka],MATCH(Tabela_kontrola_FAW[[#This Row],[Klasifikacija]],Tabela_seznam_klasifikacij[Klasifikacijska številka],0))</f>
        <v>Odpadne vodne raztopine, ki vsebujejo lepila ali tesnilne mase, ki vsebujejo organska topila ali druge nevarne snovi</v>
      </c>
      <c r="C286" t="str">
        <f>IFERROR(INDEX(Tabela_FAW[NAZIV2],MATCH(Tabela_kontrola_FAW[[#This Row],[Klasifikacija]],Tabela_FAW[Klasifikacija],0)),"NE")</f>
        <v>M1, M2 ADR: DA-sproti pred prevz./Kemis</v>
      </c>
      <c r="D286" t="str">
        <f>INDEX(Tabela_glavno[Dovoljen prevzem],MATCH(Tabela_kontrola_FAW[[#This Row],[Klasifikacija]],Tabela_glavno[Klasifikacija],0))</f>
        <v>DA - NI ODSTRANJEVANJA</v>
      </c>
      <c r="E286" t="str">
        <f>INDEX(Tabela_glavno[Odstranjevanje],MATCH(Tabela_kontrola_FAW[[#This Row],[Klasifikacija]],Tabela_glavno[Klasifikacija],0))</f>
        <v/>
      </c>
      <c r="F286" t="str">
        <f>IF(Tabela_kontrola_FAW[[#This Row],[Eko-03-03]]=0,"NE","DA")</f>
        <v>DA</v>
      </c>
      <c r="G286" s="1">
        <f>COUNTIF(Tabela_mesanica_190204[Klasifikacija],Tabela_kontrola_FAW[[#This Row],[Klasifikacija]])+COUNTIF(Tabela_mesanica_190208[Klasifikacija],Tabela_kontrola_FAW[[#This Row],[Klasifikacija]])+COUNTIF(Tabela_EKO_03_03_baterije[Klasifikacija],Tabela_kontrola_FAW[[#This Row],[Klasifikacija]])</f>
        <v>1</v>
      </c>
      <c r="H286" s="1">
        <f>COUNTIF(Tabela_staro_190204[Klasifikacija],Tabela_kontrola_FAW[[#This Row],[Klasifikacija]])+COUNTIF(Tabela_staro_140603[Klasifikacija],Tabela_kontrola_FAW[[#This Row],[Klasifikacija]])</f>
        <v>2</v>
      </c>
      <c r="I286" s="1" t="str">
        <f>IFERROR(INDEX(Tabela_FAW[Klasifikacija],MATCH(Tabela_kontrola_FAW[[#This Row],[Klasifikacija]],Tabela_FAW[Klasifikacija],0)),"NE")</f>
        <v>08 04 15*</v>
      </c>
    </row>
    <row r="287" spans="1:9" x14ac:dyDescent="0.25">
      <c r="A287" t="s">
        <v>447</v>
      </c>
      <c r="B287" t="str">
        <f>INDEX(Tabela_seznam_klasifikacij[Naziv odpadka],MATCH(Tabela_kontrola_FAW[[#This Row],[Klasifikacija]],Tabela_seznam_klasifikacij[Klasifikacijska številka],0))</f>
        <v>Odpadne vodne raztpine, ki vsebujejo lepila ali tesnilne mase, ki niso navedene pod 08 04 15</v>
      </c>
      <c r="C287" t="str">
        <f>IFERROR(INDEX(Tabela_FAW[NAZIV2],MATCH(Tabela_kontrola_FAW[[#This Row],[Klasifikacija]],Tabela_FAW[Klasifikacija],0)),"NE")</f>
        <v>Pinus, Kemis</v>
      </c>
      <c r="D287" t="str">
        <f>INDEX(Tabela_glavno[Dovoljen prevzem],MATCH(Tabela_kontrola_FAW[[#This Row],[Klasifikacija]],Tabela_glavno[Klasifikacija],0))</f>
        <v>DA - NI ODSTRANJEVANJA</v>
      </c>
      <c r="E287" t="str">
        <f>INDEX(Tabela_glavno[Odstranjevanje],MATCH(Tabela_kontrola_FAW[[#This Row],[Klasifikacija]],Tabela_glavno[Klasifikacija],0))</f>
        <v/>
      </c>
      <c r="F287" t="str">
        <f>IF(Tabela_kontrola_FAW[[#This Row],[Eko-03-03]]=0,"NE","DA")</f>
        <v>NE</v>
      </c>
      <c r="G287" s="1">
        <f>COUNTIF(Tabela_mesanica_190204[Klasifikacija],Tabela_kontrola_FAW[[#This Row],[Klasifikacija]])+COUNTIF(Tabela_mesanica_190208[Klasifikacija],Tabela_kontrola_FAW[[#This Row],[Klasifikacija]])+COUNTIF(Tabela_EKO_03_03_baterije[Klasifikacija],Tabela_kontrola_FAW[[#This Row],[Klasifikacija]])</f>
        <v>0</v>
      </c>
      <c r="H287" s="1">
        <f>COUNTIF(Tabela_staro_190204[Klasifikacija],Tabela_kontrola_FAW[[#This Row],[Klasifikacija]])+COUNTIF(Tabela_staro_140603[Klasifikacija],Tabela_kontrola_FAW[[#This Row],[Klasifikacija]])</f>
        <v>0</v>
      </c>
      <c r="I287" s="1" t="str">
        <f>IFERROR(INDEX(Tabela_FAW[Klasifikacija],MATCH(Tabela_kontrola_FAW[[#This Row],[Klasifikacija]],Tabela_FAW[Klasifikacija],0)),"NE")</f>
        <v>08 04 16</v>
      </c>
    </row>
    <row r="288" spans="1:9" hidden="1" x14ac:dyDescent="0.25">
      <c r="A288" t="s">
        <v>448</v>
      </c>
      <c r="B288" t="str">
        <f>INDEX(Tabela_seznam_klasifikacij[Naziv odpadka],MATCH(Tabela_kontrola_FAW[[#This Row],[Klasifikacija]],Tabela_seznam_klasifikacij[Klasifikacijska številka],0))</f>
        <v>Olja smol (kolofonije)</v>
      </c>
      <c r="C288" t="str">
        <f>IFERROR(INDEX(Tabela_FAW[NAZIV2],MATCH(Tabela_kontrola_FAW[[#This Row],[Klasifikacija]],Tabela_FAW[Klasifikacija],0)),"NE")</f>
        <v>NE</v>
      </c>
      <c r="D288" t="str">
        <f>INDEX(Tabela_glavno[Dovoljen prevzem],MATCH(Tabela_kontrola_FAW[[#This Row],[Klasifikacija]],Tabela_glavno[Klasifikacija],0))</f>
        <v>DA - NI ODSTRANJEVANJA</v>
      </c>
      <c r="E288" t="str">
        <f>INDEX(Tabela_glavno[Odstranjevanje],MATCH(Tabela_kontrola_FAW[[#This Row],[Klasifikacija]],Tabela_glavno[Klasifikacija],0))</f>
        <v/>
      </c>
      <c r="F288" t="str">
        <f>IF(Tabela_kontrola_FAW[[#This Row],[Eko-03-03]]=0,"NE","DA")</f>
        <v>NE</v>
      </c>
      <c r="G288" s="1">
        <f>COUNTIF(Tabela_mesanica_190204[Klasifikacija],Tabela_kontrola_FAW[[#This Row],[Klasifikacija]])+COUNTIF(Tabela_mesanica_190208[Klasifikacija],Tabela_kontrola_FAW[[#This Row],[Klasifikacija]])+COUNTIF(Tabela_EKO_03_03_baterije[Klasifikacija],Tabela_kontrola_FAW[[#This Row],[Klasifikacija]])</f>
        <v>0</v>
      </c>
      <c r="H288" s="1">
        <f>COUNTIF(Tabela_staro_190204[Klasifikacija],Tabela_kontrola_FAW[[#This Row],[Klasifikacija]])+COUNTIF(Tabela_staro_140603[Klasifikacija],Tabela_kontrola_FAW[[#This Row],[Klasifikacija]])</f>
        <v>0</v>
      </c>
      <c r="I288" s="1" t="str">
        <f>IFERROR(INDEX(Tabela_FAW[Klasifikacija],MATCH(Tabela_kontrola_FAW[[#This Row],[Klasifikacija]],Tabela_FAW[Klasifikacija],0)),"NE")</f>
        <v>NE</v>
      </c>
    </row>
    <row r="289" spans="1:9" hidden="1" x14ac:dyDescent="0.25">
      <c r="A289" t="s">
        <v>449</v>
      </c>
      <c r="B289" t="str">
        <f>INDEX(Tabela_seznam_klasifikacij[Naziv odpadka],MATCH(Tabela_kontrola_FAW[[#This Row],[Klasifikacija]],Tabela_seznam_klasifikacij[Klasifikacijska številka],0))</f>
        <v>Drugi tovrstni odpadki</v>
      </c>
      <c r="C289" t="str">
        <f>IFERROR(INDEX(Tabela_FAW[NAZIV2],MATCH(Tabela_kontrola_FAW[[#This Row],[Klasifikacija]],Tabela_FAW[Klasifikacija],0)),"NE")</f>
        <v>NE</v>
      </c>
      <c r="D289" t="str">
        <f>INDEX(Tabela_glavno[Dovoljen prevzem],MATCH(Tabela_kontrola_FAW[[#This Row],[Klasifikacija]],Tabela_glavno[Klasifikacija],0))</f>
        <v>DA - NI ODSTRANJEVANJA</v>
      </c>
      <c r="E289" t="str">
        <f>INDEX(Tabela_glavno[Odstranjevanje],MATCH(Tabela_kontrola_FAW[[#This Row],[Klasifikacija]],Tabela_glavno[Klasifikacija],0))</f>
        <v/>
      </c>
      <c r="F289" t="str">
        <f>IF(Tabela_kontrola_FAW[[#This Row],[Eko-03-03]]=0,"NE","DA")</f>
        <v>NE</v>
      </c>
      <c r="G289" s="1">
        <f>COUNTIF(Tabela_mesanica_190204[Klasifikacija],Tabela_kontrola_FAW[[#This Row],[Klasifikacija]])+COUNTIF(Tabela_mesanica_190208[Klasifikacija],Tabela_kontrola_FAW[[#This Row],[Klasifikacija]])+COUNTIF(Tabela_EKO_03_03_baterije[Klasifikacija],Tabela_kontrola_FAW[[#This Row],[Klasifikacija]])</f>
        <v>0</v>
      </c>
      <c r="H289" s="1">
        <f>COUNTIF(Tabela_staro_190204[Klasifikacija],Tabela_kontrola_FAW[[#This Row],[Klasifikacija]])+COUNTIF(Tabela_staro_140603[Klasifikacija],Tabela_kontrola_FAW[[#This Row],[Klasifikacija]])</f>
        <v>0</v>
      </c>
      <c r="I289" s="1" t="str">
        <f>IFERROR(INDEX(Tabela_FAW[Klasifikacija],MATCH(Tabela_kontrola_FAW[[#This Row],[Klasifikacija]],Tabela_FAW[Klasifikacija],0)),"NE")</f>
        <v>NE</v>
      </c>
    </row>
    <row r="290" spans="1:9" x14ac:dyDescent="0.25">
      <c r="A290" t="s">
        <v>450</v>
      </c>
      <c r="B290" t="str">
        <f>INDEX(Tabela_seznam_klasifikacij[Naziv odpadka],MATCH(Tabela_kontrola_FAW[[#This Row],[Klasifikacija]],Tabela_seznam_klasifikacij[Klasifikacijska številka],0))</f>
        <v>Odpadni izocianati</v>
      </c>
      <c r="C290" t="str">
        <f>IFERROR(INDEX(Tabela_FAW[NAZIV2],MATCH(Tabela_kontrola_FAW[[#This Row],[Klasifikacija]],Tabela_FAW[Klasifikacija],0)),"NE")</f>
        <v>AVG-notifikacija samo za TKK</v>
      </c>
      <c r="D290" t="str">
        <f>INDEX(Tabela_glavno[Dovoljen prevzem],MATCH(Tabela_kontrola_FAW[[#This Row],[Klasifikacija]],Tabela_glavno[Klasifikacija],0))</f>
        <v>DA - NI ODSTRANJEVANJA</v>
      </c>
      <c r="E290" t="str">
        <f>INDEX(Tabela_glavno[Odstranjevanje],MATCH(Tabela_kontrola_FAW[[#This Row],[Klasifikacija]],Tabela_glavno[Klasifikacija],0))</f>
        <v/>
      </c>
      <c r="F290" t="str">
        <f>IF(Tabela_kontrola_FAW[[#This Row],[Eko-03-03]]=0,"NE","DA")</f>
        <v>NE</v>
      </c>
      <c r="G290" s="1">
        <f>COUNTIF(Tabela_mesanica_190204[Klasifikacija],Tabela_kontrola_FAW[[#This Row],[Klasifikacija]])+COUNTIF(Tabela_mesanica_190208[Klasifikacija],Tabela_kontrola_FAW[[#This Row],[Klasifikacija]])+COUNTIF(Tabela_EKO_03_03_baterije[Klasifikacija],Tabela_kontrola_FAW[[#This Row],[Klasifikacija]])</f>
        <v>0</v>
      </c>
      <c r="H290" s="1">
        <f>COUNTIF(Tabela_staro_190204[Klasifikacija],Tabela_kontrola_FAW[[#This Row],[Klasifikacija]])+COUNTIF(Tabela_staro_140603[Klasifikacija],Tabela_kontrola_FAW[[#This Row],[Klasifikacija]])</f>
        <v>0</v>
      </c>
      <c r="I290" s="1" t="str">
        <f>IFERROR(INDEX(Tabela_FAW[Klasifikacija],MATCH(Tabela_kontrola_FAW[[#This Row],[Klasifikacija]],Tabela_FAW[Klasifikacija],0)),"NE")</f>
        <v>08 05 01*</v>
      </c>
    </row>
    <row r="291" spans="1:9" x14ac:dyDescent="0.25">
      <c r="A291" t="s">
        <v>457</v>
      </c>
      <c r="B291" t="str">
        <f>INDEX(Tabela_seznam_klasifikacij[Naziv odpadka],MATCH(Tabela_kontrola_FAW[[#This Row],[Klasifikacija]],Tabela_seznam_klasifikacij[Klasifikacijska številka],0))</f>
        <v>Razvijalci in aktivatorji na vodni osnovi</v>
      </c>
      <c r="C291" t="str">
        <f>IFERROR(INDEX(Tabela_FAW[NAZIV2],MATCH(Tabela_kontrola_FAW[[#This Row],[Klasifikacija]],Tabela_FAW[Klasifikacija],0)),"NE")</f>
        <v>NI ADR / Kemis</v>
      </c>
      <c r="D291" t="str">
        <f>INDEX(Tabela_glavno[Dovoljen prevzem],MATCH(Tabela_kontrola_FAW[[#This Row],[Klasifikacija]],Tabela_glavno[Klasifikacija],0))</f>
        <v>DA</v>
      </c>
      <c r="E291" t="str">
        <f>INDEX(Tabela_glavno[Odstranjevanje],MATCH(Tabela_kontrola_FAW[[#This Row],[Klasifikacija]],Tabela_glavno[Klasifikacija],0))</f>
        <v>Kemis</v>
      </c>
      <c r="F291" t="str">
        <f>IF(Tabela_kontrola_FAW[[#This Row],[Eko-03-03]]=0,"NE","DA")</f>
        <v>NE</v>
      </c>
      <c r="G291" s="1">
        <f>COUNTIF(Tabela_mesanica_190204[Klasifikacija],Tabela_kontrola_FAW[[#This Row],[Klasifikacija]])+COUNTIF(Tabela_mesanica_190208[Klasifikacija],Tabela_kontrola_FAW[[#This Row],[Klasifikacija]])+COUNTIF(Tabela_EKO_03_03_baterije[Klasifikacija],Tabela_kontrola_FAW[[#This Row],[Klasifikacija]])</f>
        <v>0</v>
      </c>
      <c r="H291" s="1">
        <f>COUNTIF(Tabela_staro_190204[Klasifikacija],Tabela_kontrola_FAW[[#This Row],[Klasifikacija]])+COUNTIF(Tabela_staro_140603[Klasifikacija],Tabela_kontrola_FAW[[#This Row],[Klasifikacija]])</f>
        <v>0</v>
      </c>
      <c r="I291" s="1" t="str">
        <f>IFERROR(INDEX(Tabela_FAW[Klasifikacija],MATCH(Tabela_kontrola_FAW[[#This Row],[Klasifikacija]],Tabela_FAW[Klasifikacija],0)),"NE")</f>
        <v>09 01 01*</v>
      </c>
    </row>
    <row r="292" spans="1:9" x14ac:dyDescent="0.25">
      <c r="A292" t="s">
        <v>458</v>
      </c>
      <c r="B292" t="str">
        <f>INDEX(Tabela_seznam_klasifikacij[Naziv odpadka],MATCH(Tabela_kontrola_FAW[[#This Row],[Klasifikacija]],Tabela_seznam_klasifikacij[Klasifikacijska številka],0))</f>
        <v>Razvijalci na vodni osnovi za off-set plošče</v>
      </c>
      <c r="C292" t="str">
        <f>IFERROR(INDEX(Tabela_FAW[NAZIV2],MATCH(Tabela_kontrola_FAW[[#This Row],[Klasifikacija]],Tabela_FAW[Klasifikacija],0)),"NE")</f>
        <v>NI ADR / Kemis</v>
      </c>
      <c r="D292" t="str">
        <f>INDEX(Tabela_glavno[Dovoljen prevzem],MATCH(Tabela_kontrola_FAW[[#This Row],[Klasifikacija]],Tabela_glavno[Klasifikacija],0))</f>
        <v>DA</v>
      </c>
      <c r="E292" t="str">
        <f>INDEX(Tabela_glavno[Odstranjevanje],MATCH(Tabela_kontrola_FAW[[#This Row],[Klasifikacija]],Tabela_glavno[Klasifikacija],0))</f>
        <v>Kemis</v>
      </c>
      <c r="F292" t="str">
        <f>IF(Tabela_kontrola_FAW[[#This Row],[Eko-03-03]]=0,"NE","DA")</f>
        <v>NE</v>
      </c>
      <c r="G292" s="1">
        <f>COUNTIF(Tabela_mesanica_190204[Klasifikacija],Tabela_kontrola_FAW[[#This Row],[Klasifikacija]])+COUNTIF(Tabela_mesanica_190208[Klasifikacija],Tabela_kontrola_FAW[[#This Row],[Klasifikacija]])+COUNTIF(Tabela_EKO_03_03_baterije[Klasifikacija],Tabela_kontrola_FAW[[#This Row],[Klasifikacija]])</f>
        <v>0</v>
      </c>
      <c r="H292" s="1">
        <f>COUNTIF(Tabela_staro_190204[Klasifikacija],Tabela_kontrola_FAW[[#This Row],[Klasifikacija]])+COUNTIF(Tabela_staro_140603[Klasifikacija],Tabela_kontrola_FAW[[#This Row],[Klasifikacija]])</f>
        <v>0</v>
      </c>
      <c r="I292" s="1" t="str">
        <f>IFERROR(INDEX(Tabela_FAW[Klasifikacija],MATCH(Tabela_kontrola_FAW[[#This Row],[Klasifikacija]],Tabela_FAW[Klasifikacija],0)),"NE")</f>
        <v>09 01 02*</v>
      </c>
    </row>
    <row r="293" spans="1:9" x14ac:dyDescent="0.25">
      <c r="A293" t="s">
        <v>459</v>
      </c>
      <c r="B293" t="str">
        <f>INDEX(Tabela_seznam_klasifikacij[Naziv odpadka],MATCH(Tabela_kontrola_FAW[[#This Row],[Klasifikacija]],Tabela_seznam_klasifikacij[Klasifikacijska številka],0))</f>
        <v>Razvijalci na osnovi topil</v>
      </c>
      <c r="C293" t="str">
        <f>IFERROR(INDEX(Tabela_FAW[NAZIV2],MATCH(Tabela_kontrola_FAW[[#This Row],[Klasifikacija]],Tabela_FAW[Klasifikacija],0)),"NE")</f>
        <v>NI ADR / Kemis</v>
      </c>
      <c r="D293" t="str">
        <f>INDEX(Tabela_glavno[Dovoljen prevzem],MATCH(Tabela_kontrola_FAW[[#This Row],[Klasifikacija]],Tabela_glavno[Klasifikacija],0))</f>
        <v>DA</v>
      </c>
      <c r="E293" t="str">
        <f>INDEX(Tabela_glavno[Odstranjevanje],MATCH(Tabela_kontrola_FAW[[#This Row],[Klasifikacija]],Tabela_glavno[Klasifikacija],0))</f>
        <v>Kemis</v>
      </c>
      <c r="F293" t="str">
        <f>IF(Tabela_kontrola_FAW[[#This Row],[Eko-03-03]]=0,"NE","DA")</f>
        <v>NE</v>
      </c>
      <c r="G293" s="1">
        <f>COUNTIF(Tabela_mesanica_190204[Klasifikacija],Tabela_kontrola_FAW[[#This Row],[Klasifikacija]])+COUNTIF(Tabela_mesanica_190208[Klasifikacija],Tabela_kontrola_FAW[[#This Row],[Klasifikacija]])+COUNTIF(Tabela_EKO_03_03_baterije[Klasifikacija],Tabela_kontrola_FAW[[#This Row],[Klasifikacija]])</f>
        <v>0</v>
      </c>
      <c r="H293" s="1">
        <f>COUNTIF(Tabela_staro_190204[Klasifikacija],Tabela_kontrola_FAW[[#This Row],[Klasifikacija]])+COUNTIF(Tabela_staro_140603[Klasifikacija],Tabela_kontrola_FAW[[#This Row],[Klasifikacija]])</f>
        <v>0</v>
      </c>
      <c r="I293" s="1" t="str">
        <f>IFERROR(INDEX(Tabela_FAW[Klasifikacija],MATCH(Tabela_kontrola_FAW[[#This Row],[Klasifikacija]],Tabela_FAW[Klasifikacija],0)),"NE")</f>
        <v>09 01 03*</v>
      </c>
    </row>
    <row r="294" spans="1:9" x14ac:dyDescent="0.25">
      <c r="A294" t="s">
        <v>460</v>
      </c>
      <c r="B294" t="str">
        <f>INDEX(Tabela_seznam_klasifikacij[Naziv odpadka],MATCH(Tabela_kontrola_FAW[[#This Row],[Klasifikacija]],Tabela_seznam_klasifikacij[Klasifikacijska številka],0))</f>
        <v>Fiksirne raztopine</v>
      </c>
      <c r="C294" t="str">
        <f>IFERROR(INDEX(Tabela_FAW[NAZIV2],MATCH(Tabela_kontrola_FAW[[#This Row],[Klasifikacija]],Tabela_FAW[Klasifikacija],0)),"NE")</f>
        <v>NI ADR / Kemis</v>
      </c>
      <c r="D294" t="str">
        <f>INDEX(Tabela_glavno[Dovoljen prevzem],MATCH(Tabela_kontrola_FAW[[#This Row],[Klasifikacija]],Tabela_glavno[Klasifikacija],0))</f>
        <v>DA</v>
      </c>
      <c r="E294" t="str">
        <f>INDEX(Tabela_glavno[Odstranjevanje],MATCH(Tabela_kontrola_FAW[[#This Row],[Klasifikacija]],Tabela_glavno[Klasifikacija],0))</f>
        <v>Kemis</v>
      </c>
      <c r="F294" t="str">
        <f>IF(Tabela_kontrola_FAW[[#This Row],[Eko-03-03]]=0,"NE","DA")</f>
        <v>NE</v>
      </c>
      <c r="G294" s="1">
        <f>COUNTIF(Tabela_mesanica_190204[Klasifikacija],Tabela_kontrola_FAW[[#This Row],[Klasifikacija]])+COUNTIF(Tabela_mesanica_190208[Klasifikacija],Tabela_kontrola_FAW[[#This Row],[Klasifikacija]])+COUNTIF(Tabela_EKO_03_03_baterije[Klasifikacija],Tabela_kontrola_FAW[[#This Row],[Klasifikacija]])</f>
        <v>0</v>
      </c>
      <c r="H294" s="1">
        <f>COUNTIF(Tabela_staro_190204[Klasifikacija],Tabela_kontrola_FAW[[#This Row],[Klasifikacija]])+COUNTIF(Tabela_staro_140603[Klasifikacija],Tabela_kontrola_FAW[[#This Row],[Klasifikacija]])</f>
        <v>0</v>
      </c>
      <c r="I294" s="1" t="str">
        <f>IFERROR(INDEX(Tabela_FAW[Klasifikacija],MATCH(Tabela_kontrola_FAW[[#This Row],[Klasifikacija]],Tabela_FAW[Klasifikacija],0)),"NE")</f>
        <v>09 01 04*</v>
      </c>
    </row>
    <row r="295" spans="1:9" x14ac:dyDescent="0.25">
      <c r="A295" t="s">
        <v>461</v>
      </c>
      <c r="B295" t="str">
        <f>INDEX(Tabela_seznam_klasifikacij[Naziv odpadka],MATCH(Tabela_kontrola_FAW[[#This Row],[Klasifikacija]],Tabela_seznam_klasifikacij[Klasifikacijska številka],0))</f>
        <v>Belilne in belilno-fiksirne raztopine</v>
      </c>
      <c r="C295" t="str">
        <f>IFERROR(INDEX(Tabela_FAW[NAZIV2],MATCH(Tabela_kontrola_FAW[[#This Row],[Klasifikacija]],Tabela_FAW[Klasifikacija],0)),"NE")</f>
        <v>Kemis, Pinus</v>
      </c>
      <c r="D295" t="str">
        <f>INDEX(Tabela_glavno[Dovoljen prevzem],MATCH(Tabela_kontrola_FAW[[#This Row],[Klasifikacija]],Tabela_glavno[Klasifikacija],0))</f>
        <v>DA - NI ODSTRANJEVANJA</v>
      </c>
      <c r="E295" t="str">
        <f>INDEX(Tabela_glavno[Odstranjevanje],MATCH(Tabela_kontrola_FAW[[#This Row],[Klasifikacija]],Tabela_glavno[Klasifikacija],0))</f>
        <v/>
      </c>
      <c r="F295" t="str">
        <f>IF(Tabela_kontrola_FAW[[#This Row],[Eko-03-03]]=0,"NE","DA")</f>
        <v>NE</v>
      </c>
      <c r="G295" s="1">
        <f>COUNTIF(Tabela_mesanica_190204[Klasifikacija],Tabela_kontrola_FAW[[#This Row],[Klasifikacija]])+COUNTIF(Tabela_mesanica_190208[Klasifikacija],Tabela_kontrola_FAW[[#This Row],[Klasifikacija]])+COUNTIF(Tabela_EKO_03_03_baterije[Klasifikacija],Tabela_kontrola_FAW[[#This Row],[Klasifikacija]])</f>
        <v>0</v>
      </c>
      <c r="H295" s="1">
        <f>COUNTIF(Tabela_staro_190204[Klasifikacija],Tabela_kontrola_FAW[[#This Row],[Klasifikacija]])+COUNTIF(Tabela_staro_140603[Klasifikacija],Tabela_kontrola_FAW[[#This Row],[Klasifikacija]])</f>
        <v>0</v>
      </c>
      <c r="I295" s="1" t="str">
        <f>IFERROR(INDEX(Tabela_FAW[Klasifikacija],MATCH(Tabela_kontrola_FAW[[#This Row],[Klasifikacija]],Tabela_FAW[Klasifikacija],0)),"NE")</f>
        <v>09 01 05*</v>
      </c>
    </row>
    <row r="296" spans="1:9" hidden="1" x14ac:dyDescent="0.25">
      <c r="A296" t="s">
        <v>462</v>
      </c>
      <c r="B296" t="str">
        <f>INDEX(Tabela_seznam_klasifikacij[Naziv odpadka],MATCH(Tabela_kontrola_FAW[[#This Row],[Klasifikacija]],Tabela_seznam_klasifikacij[Klasifikacijska številka],0))</f>
        <v>Odpadki z vsebnostjo srebra iz obdelave fotografskih odpadkov na kraju nastanka</v>
      </c>
      <c r="C296" t="str">
        <f>IFERROR(INDEX(Tabela_FAW[NAZIV2],MATCH(Tabela_kontrola_FAW[[#This Row],[Klasifikacija]],Tabela_FAW[Klasifikacija],0)),"NE")</f>
        <v>NE</v>
      </c>
      <c r="D296" t="str">
        <f>INDEX(Tabela_glavno[Dovoljen prevzem],MATCH(Tabela_kontrola_FAW[[#This Row],[Klasifikacija]],Tabela_glavno[Klasifikacija],0))</f>
        <v>DA - NI ODSTRANJEVANJA</v>
      </c>
      <c r="E296" t="str">
        <f>INDEX(Tabela_glavno[Odstranjevanje],MATCH(Tabela_kontrola_FAW[[#This Row],[Klasifikacija]],Tabela_glavno[Klasifikacija],0))</f>
        <v/>
      </c>
      <c r="F296" t="str">
        <f>IF(Tabela_kontrola_FAW[[#This Row],[Eko-03-03]]=0,"NE","DA")</f>
        <v>NE</v>
      </c>
      <c r="G296" s="1">
        <f>COUNTIF(Tabela_mesanica_190204[Klasifikacija],Tabela_kontrola_FAW[[#This Row],[Klasifikacija]])+COUNTIF(Tabela_mesanica_190208[Klasifikacija],Tabela_kontrola_FAW[[#This Row],[Klasifikacija]])+COUNTIF(Tabela_EKO_03_03_baterije[Klasifikacija],Tabela_kontrola_FAW[[#This Row],[Klasifikacija]])</f>
        <v>0</v>
      </c>
      <c r="H296" s="1">
        <f>COUNTIF(Tabela_staro_190204[Klasifikacija],Tabela_kontrola_FAW[[#This Row],[Klasifikacija]])+COUNTIF(Tabela_staro_140603[Klasifikacija],Tabela_kontrola_FAW[[#This Row],[Klasifikacija]])</f>
        <v>0</v>
      </c>
      <c r="I296" s="1" t="str">
        <f>IFERROR(INDEX(Tabela_FAW[Klasifikacija],MATCH(Tabela_kontrola_FAW[[#This Row],[Klasifikacija]],Tabela_FAW[Klasifikacija],0)),"NE")</f>
        <v>NE</v>
      </c>
    </row>
    <row r="297" spans="1:9" hidden="1" x14ac:dyDescent="0.25">
      <c r="A297" t="s">
        <v>463</v>
      </c>
      <c r="B297" t="str">
        <f>INDEX(Tabela_seznam_klasifikacij[Naziv odpadka],MATCH(Tabela_kontrola_FAW[[#This Row],[Klasifikacija]],Tabela_seznam_klasifikacij[Klasifikacijska številka],0))</f>
        <v>Filmi in fotografski papir, ki vsebujejo srebro ali srebrove spojine</v>
      </c>
      <c r="C297" t="str">
        <f>IFERROR(INDEX(Tabela_FAW[NAZIV2],MATCH(Tabela_kontrola_FAW[[#This Row],[Klasifikacija]],Tabela_FAW[Klasifikacija],0)),"NE")</f>
        <v>NE</v>
      </c>
      <c r="D297" t="str">
        <f>INDEX(Tabela_glavno[Dovoljen prevzem],MATCH(Tabela_kontrola_FAW[[#This Row],[Klasifikacija]],Tabela_glavno[Klasifikacija],0))</f>
        <v>DA - NI ODSTRANJEVANJA</v>
      </c>
      <c r="E297" t="str">
        <f>INDEX(Tabela_glavno[Odstranjevanje],MATCH(Tabela_kontrola_FAW[[#This Row],[Klasifikacija]],Tabela_glavno[Klasifikacija],0))</f>
        <v/>
      </c>
      <c r="F297" t="str">
        <f>IF(Tabela_kontrola_FAW[[#This Row],[Eko-03-03]]=0,"NE","DA")</f>
        <v>NE</v>
      </c>
      <c r="G297" s="1">
        <f>COUNTIF(Tabela_mesanica_190204[Klasifikacija],Tabela_kontrola_FAW[[#This Row],[Klasifikacija]])+COUNTIF(Tabela_mesanica_190208[Klasifikacija],Tabela_kontrola_FAW[[#This Row],[Klasifikacija]])+COUNTIF(Tabela_EKO_03_03_baterije[Klasifikacija],Tabela_kontrola_FAW[[#This Row],[Klasifikacija]])</f>
        <v>0</v>
      </c>
      <c r="H297" s="1">
        <f>COUNTIF(Tabela_staro_190204[Klasifikacija],Tabela_kontrola_FAW[[#This Row],[Klasifikacija]])+COUNTIF(Tabela_staro_140603[Klasifikacija],Tabela_kontrola_FAW[[#This Row],[Klasifikacija]])</f>
        <v>0</v>
      </c>
      <c r="I297" s="1" t="str">
        <f>IFERROR(INDEX(Tabela_FAW[Klasifikacija],MATCH(Tabela_kontrola_FAW[[#This Row],[Klasifikacija]],Tabela_FAW[Klasifikacija],0)),"NE")</f>
        <v>NE</v>
      </c>
    </row>
    <row r="298" spans="1:9" x14ac:dyDescent="0.25">
      <c r="A298" t="s">
        <v>464</v>
      </c>
      <c r="B298" t="str">
        <f>INDEX(Tabela_seznam_klasifikacij[Naziv odpadka],MATCH(Tabela_kontrola_FAW[[#This Row],[Klasifikacija]],Tabela_seznam_klasifikacij[Klasifikacijska številka],0))</f>
        <v>Filmi in fotografski papir, ki ne vsebujejo srebra ali srebrovih spojin</v>
      </c>
      <c r="C298" t="str">
        <f>IFERROR(INDEX(Tabela_FAW[NAZIV2],MATCH(Tabela_kontrola_FAW[[#This Row],[Klasifikacija]],Tabela_FAW[Klasifikacija],0)),"NE")</f>
        <v>Ni mešanja</v>
      </c>
      <c r="D298" t="str">
        <f>INDEX(Tabela_glavno[Dovoljen prevzem],MATCH(Tabela_kontrola_FAW[[#This Row],[Klasifikacija]],Tabela_glavno[Klasifikacija],0))</f>
        <v>DA - NI ODSTRANJEVANJA</v>
      </c>
      <c r="E298" t="str">
        <f>INDEX(Tabela_glavno[Odstranjevanje],MATCH(Tabela_kontrola_FAW[[#This Row],[Klasifikacija]],Tabela_glavno[Klasifikacija],0))</f>
        <v/>
      </c>
      <c r="F298" t="str">
        <f>IF(Tabela_kontrola_FAW[[#This Row],[Eko-03-03]]=0,"NE","DA")</f>
        <v>NE</v>
      </c>
      <c r="G298" s="1">
        <f>COUNTIF(Tabela_mesanica_190204[Klasifikacija],Tabela_kontrola_FAW[[#This Row],[Klasifikacija]])+COUNTIF(Tabela_mesanica_190208[Klasifikacija],Tabela_kontrola_FAW[[#This Row],[Klasifikacija]])+COUNTIF(Tabela_EKO_03_03_baterije[Klasifikacija],Tabela_kontrola_FAW[[#This Row],[Klasifikacija]])</f>
        <v>0</v>
      </c>
      <c r="H298" s="1">
        <f>COUNTIF(Tabela_staro_190204[Klasifikacija],Tabela_kontrola_FAW[[#This Row],[Klasifikacija]])+COUNTIF(Tabela_staro_140603[Klasifikacija],Tabela_kontrola_FAW[[#This Row],[Klasifikacija]])</f>
        <v>0</v>
      </c>
      <c r="I298" s="1" t="str">
        <f>IFERROR(INDEX(Tabela_FAW[Klasifikacija],MATCH(Tabela_kontrola_FAW[[#This Row],[Klasifikacija]],Tabela_FAW[Klasifikacija],0)),"NE")</f>
        <v>09 01 08</v>
      </c>
    </row>
    <row r="299" spans="1:9" hidden="1" x14ac:dyDescent="0.25">
      <c r="A299" t="s">
        <v>465</v>
      </c>
      <c r="B299" t="str">
        <f>INDEX(Tabela_seznam_klasifikacij[Naziv odpadka],MATCH(Tabela_kontrola_FAW[[#This Row],[Klasifikacija]],Tabela_seznam_klasifikacij[Klasifikacijska številka],0))</f>
        <v>Fotoaparati za enkratno uporabo, brez baterij</v>
      </c>
      <c r="C299" t="str">
        <f>IFERROR(INDEX(Tabela_FAW[NAZIV2],MATCH(Tabela_kontrola_FAW[[#This Row],[Klasifikacija]],Tabela_FAW[Klasifikacija],0)),"NE")</f>
        <v>NE</v>
      </c>
      <c r="D299" t="str">
        <f>INDEX(Tabela_glavno[Dovoljen prevzem],MATCH(Tabela_kontrola_FAW[[#This Row],[Klasifikacija]],Tabela_glavno[Klasifikacija],0))</f>
        <v>DA - NI ODSTRANJEVANJA</v>
      </c>
      <c r="E299" t="str">
        <f>INDEX(Tabela_glavno[Odstranjevanje],MATCH(Tabela_kontrola_FAW[[#This Row],[Klasifikacija]],Tabela_glavno[Klasifikacija],0))</f>
        <v/>
      </c>
      <c r="F299" t="str">
        <f>IF(Tabela_kontrola_FAW[[#This Row],[Eko-03-03]]=0,"NE","DA")</f>
        <v>NE</v>
      </c>
      <c r="G299" s="1">
        <f>COUNTIF(Tabela_mesanica_190204[Klasifikacija],Tabela_kontrola_FAW[[#This Row],[Klasifikacija]])+COUNTIF(Tabela_mesanica_190208[Klasifikacija],Tabela_kontrola_FAW[[#This Row],[Klasifikacija]])+COUNTIF(Tabela_EKO_03_03_baterije[Klasifikacija],Tabela_kontrola_FAW[[#This Row],[Klasifikacija]])</f>
        <v>0</v>
      </c>
      <c r="H299" s="1">
        <f>COUNTIF(Tabela_staro_190204[Klasifikacija],Tabela_kontrola_FAW[[#This Row],[Klasifikacija]])+COUNTIF(Tabela_staro_140603[Klasifikacija],Tabela_kontrola_FAW[[#This Row],[Klasifikacija]])</f>
        <v>0</v>
      </c>
      <c r="I299" s="1" t="str">
        <f>IFERROR(INDEX(Tabela_FAW[Klasifikacija],MATCH(Tabela_kontrola_FAW[[#This Row],[Klasifikacija]],Tabela_FAW[Klasifikacija],0)),"NE")</f>
        <v>NE</v>
      </c>
    </row>
    <row r="300" spans="1:9" hidden="1" x14ac:dyDescent="0.25">
      <c r="A300" t="s">
        <v>466</v>
      </c>
      <c r="B300" t="str">
        <f>INDEX(Tabela_seznam_klasifikacij[Naziv odpadka],MATCH(Tabela_kontrola_FAW[[#This Row],[Klasifikacija]],Tabela_seznam_klasifikacij[Klasifikacijska številka],0))</f>
        <v>Fotoaparati za enkratno uporabo, z baterijami, ki so navedene pod 16 06 01, 16 06 02 ali 16 06 03</v>
      </c>
      <c r="C300" t="str">
        <f>IFERROR(INDEX(Tabela_FAW[NAZIV2],MATCH(Tabela_kontrola_FAW[[#This Row],[Klasifikacija]],Tabela_FAW[Klasifikacija],0)),"NE")</f>
        <v>NE</v>
      </c>
      <c r="D300" t="str">
        <f>INDEX(Tabela_glavno[Dovoljen prevzem],MATCH(Tabela_kontrola_FAW[[#This Row],[Klasifikacija]],Tabela_glavno[Klasifikacija],0))</f>
        <v>DA - NI ODSTRANJEVANJA</v>
      </c>
      <c r="E300" t="str">
        <f>INDEX(Tabela_glavno[Odstranjevanje],MATCH(Tabela_kontrola_FAW[[#This Row],[Klasifikacija]],Tabela_glavno[Klasifikacija],0))</f>
        <v/>
      </c>
      <c r="F300" t="str">
        <f>IF(Tabela_kontrola_FAW[[#This Row],[Eko-03-03]]=0,"NE","DA")</f>
        <v>NE</v>
      </c>
      <c r="G300" s="1">
        <f>COUNTIF(Tabela_mesanica_190204[Klasifikacija],Tabela_kontrola_FAW[[#This Row],[Klasifikacija]])+COUNTIF(Tabela_mesanica_190208[Klasifikacija],Tabela_kontrola_FAW[[#This Row],[Klasifikacija]])+COUNTIF(Tabela_EKO_03_03_baterije[Klasifikacija],Tabela_kontrola_FAW[[#This Row],[Klasifikacija]])</f>
        <v>0</v>
      </c>
      <c r="H300" s="1">
        <f>COUNTIF(Tabela_staro_190204[Klasifikacija],Tabela_kontrola_FAW[[#This Row],[Klasifikacija]])+COUNTIF(Tabela_staro_140603[Klasifikacija],Tabela_kontrola_FAW[[#This Row],[Klasifikacija]])</f>
        <v>0</v>
      </c>
      <c r="I300" s="1" t="str">
        <f>IFERROR(INDEX(Tabela_FAW[Klasifikacija],MATCH(Tabela_kontrola_FAW[[#This Row],[Klasifikacija]],Tabela_FAW[Klasifikacija],0)),"NE")</f>
        <v>NE</v>
      </c>
    </row>
    <row r="301" spans="1:9" hidden="1" x14ac:dyDescent="0.25">
      <c r="A301" t="s">
        <v>467</v>
      </c>
      <c r="B301" t="str">
        <f>INDEX(Tabela_seznam_klasifikacij[Naziv odpadka],MATCH(Tabela_kontrola_FAW[[#This Row],[Klasifikacija]],Tabela_seznam_klasifikacij[Klasifikacijska številka],0))</f>
        <v>Fotoaparati za enkratno uporabo, z baterijami, ki niso navedene pod 09 01 11</v>
      </c>
      <c r="C301" t="str">
        <f>IFERROR(INDEX(Tabela_FAW[NAZIV2],MATCH(Tabela_kontrola_FAW[[#This Row],[Klasifikacija]],Tabela_FAW[Klasifikacija],0)),"NE")</f>
        <v>NE</v>
      </c>
      <c r="D301" t="str">
        <f>INDEX(Tabela_glavno[Dovoljen prevzem],MATCH(Tabela_kontrola_FAW[[#This Row],[Klasifikacija]],Tabela_glavno[Klasifikacija],0))</f>
        <v>DA - NI ODSTRANJEVANJA</v>
      </c>
      <c r="E301" t="str">
        <f>INDEX(Tabela_glavno[Odstranjevanje],MATCH(Tabela_kontrola_FAW[[#This Row],[Klasifikacija]],Tabela_glavno[Klasifikacija],0))</f>
        <v/>
      </c>
      <c r="F301" t="str">
        <f>IF(Tabela_kontrola_FAW[[#This Row],[Eko-03-03]]=0,"NE","DA")</f>
        <v>NE</v>
      </c>
      <c r="G301" s="1">
        <f>COUNTIF(Tabela_mesanica_190204[Klasifikacija],Tabela_kontrola_FAW[[#This Row],[Klasifikacija]])+COUNTIF(Tabela_mesanica_190208[Klasifikacija],Tabela_kontrola_FAW[[#This Row],[Klasifikacija]])+COUNTIF(Tabela_EKO_03_03_baterije[Klasifikacija],Tabela_kontrola_FAW[[#This Row],[Klasifikacija]])</f>
        <v>0</v>
      </c>
      <c r="H301" s="1">
        <f>COUNTIF(Tabela_staro_190204[Klasifikacija],Tabela_kontrola_FAW[[#This Row],[Klasifikacija]])+COUNTIF(Tabela_staro_140603[Klasifikacija],Tabela_kontrola_FAW[[#This Row],[Klasifikacija]])</f>
        <v>0</v>
      </c>
      <c r="I301" s="1" t="str">
        <f>IFERROR(INDEX(Tabela_FAW[Klasifikacija],MATCH(Tabela_kontrola_FAW[[#This Row],[Klasifikacija]],Tabela_FAW[Klasifikacija],0)),"NE")</f>
        <v>NE</v>
      </c>
    </row>
    <row r="302" spans="1:9" x14ac:dyDescent="0.25">
      <c r="A302" t="s">
        <v>468</v>
      </c>
      <c r="B302" t="str">
        <f>INDEX(Tabela_seznam_klasifikacij[Naziv odpadka],MATCH(Tabela_kontrola_FAW[[#This Row],[Klasifikacija]],Tabela_seznam_klasifikacij[Klasifikacijska številka],0))</f>
        <v>Odpadne vodne raztopine iz izločanja srebra na kraju nastanka, ki niso navedene pod 09 01 06</v>
      </c>
      <c r="C302">
        <f>IFERROR(INDEX(Tabela_FAW[NAZIV2],MATCH(Tabela_kontrola_FAW[[#This Row],[Klasifikacija]],Tabela_FAW[Klasifikacija],0)),"NE")</f>
        <v>0</v>
      </c>
      <c r="D302" t="str">
        <f>INDEX(Tabela_glavno[Dovoljen prevzem],MATCH(Tabela_kontrola_FAW[[#This Row],[Klasifikacija]],Tabela_glavno[Klasifikacija],0))</f>
        <v>DA - NI ODSTRANJEVANJA</v>
      </c>
      <c r="E302" t="str">
        <f>INDEX(Tabela_glavno[Odstranjevanje],MATCH(Tabela_kontrola_FAW[[#This Row],[Klasifikacija]],Tabela_glavno[Klasifikacija],0))</f>
        <v/>
      </c>
      <c r="F302" t="str">
        <f>IF(Tabela_kontrola_FAW[[#This Row],[Eko-03-03]]=0,"NE","DA")</f>
        <v>NE</v>
      </c>
      <c r="G302" s="1">
        <f>COUNTIF(Tabela_mesanica_190204[Klasifikacija],Tabela_kontrola_FAW[[#This Row],[Klasifikacija]])+COUNTIF(Tabela_mesanica_190208[Klasifikacija],Tabela_kontrola_FAW[[#This Row],[Klasifikacija]])+COUNTIF(Tabela_EKO_03_03_baterije[Klasifikacija],Tabela_kontrola_FAW[[#This Row],[Klasifikacija]])</f>
        <v>0</v>
      </c>
      <c r="H302" s="1">
        <f>COUNTIF(Tabela_staro_190204[Klasifikacija],Tabela_kontrola_FAW[[#This Row],[Klasifikacija]])+COUNTIF(Tabela_staro_140603[Klasifikacija],Tabela_kontrola_FAW[[#This Row],[Klasifikacija]])</f>
        <v>0</v>
      </c>
      <c r="I302" s="1" t="str">
        <f>IFERROR(INDEX(Tabela_FAW[Klasifikacija],MATCH(Tabela_kontrola_FAW[[#This Row],[Klasifikacija]],Tabela_FAW[Klasifikacija],0)),"NE")</f>
        <v>09 01 13*</v>
      </c>
    </row>
    <row r="303" spans="1:9" hidden="1" x14ac:dyDescent="0.25">
      <c r="A303" t="s">
        <v>469</v>
      </c>
      <c r="B303" t="str">
        <f>INDEX(Tabela_seznam_klasifikacij[Naziv odpadka],MATCH(Tabela_kontrola_FAW[[#This Row],[Klasifikacija]],Tabela_seznam_klasifikacij[Klasifikacijska številka],0))</f>
        <v>Drugi tovrstni odpadki</v>
      </c>
      <c r="C303" t="str">
        <f>IFERROR(INDEX(Tabela_FAW[NAZIV2],MATCH(Tabela_kontrola_FAW[[#This Row],[Klasifikacija]],Tabela_FAW[Klasifikacija],0)),"NE")</f>
        <v>NE</v>
      </c>
      <c r="D303" t="str">
        <f>INDEX(Tabela_glavno[Dovoljen prevzem],MATCH(Tabela_kontrola_FAW[[#This Row],[Klasifikacija]],Tabela_glavno[Klasifikacija],0))</f>
        <v>DA - NI ODSTRANJEVANJA</v>
      </c>
      <c r="E303" t="str">
        <f>INDEX(Tabela_glavno[Odstranjevanje],MATCH(Tabela_kontrola_FAW[[#This Row],[Klasifikacija]],Tabela_glavno[Klasifikacija],0))</f>
        <v/>
      </c>
      <c r="F303" t="str">
        <f>IF(Tabela_kontrola_FAW[[#This Row],[Eko-03-03]]=0,"NE","DA")</f>
        <v>NE</v>
      </c>
      <c r="G303" s="1">
        <f>COUNTIF(Tabela_mesanica_190204[Klasifikacija],Tabela_kontrola_FAW[[#This Row],[Klasifikacija]])+COUNTIF(Tabela_mesanica_190208[Klasifikacija],Tabela_kontrola_FAW[[#This Row],[Klasifikacija]])+COUNTIF(Tabela_EKO_03_03_baterije[Klasifikacija],Tabela_kontrola_FAW[[#This Row],[Klasifikacija]])</f>
        <v>0</v>
      </c>
      <c r="H303" s="1">
        <f>COUNTIF(Tabela_staro_190204[Klasifikacija],Tabela_kontrola_FAW[[#This Row],[Klasifikacija]])+COUNTIF(Tabela_staro_140603[Klasifikacija],Tabela_kontrola_FAW[[#This Row],[Klasifikacija]])</f>
        <v>0</v>
      </c>
      <c r="I303" s="1" t="str">
        <f>IFERROR(INDEX(Tabela_FAW[Klasifikacija],MATCH(Tabela_kontrola_FAW[[#This Row],[Klasifikacija]],Tabela_FAW[Klasifikacija],0)),"NE")</f>
        <v>NE</v>
      </c>
    </row>
    <row r="304" spans="1:9" x14ac:dyDescent="0.25">
      <c r="A304" t="s">
        <v>470</v>
      </c>
      <c r="B304" t="str">
        <f>INDEX(Tabela_seznam_klasifikacij[Naziv odpadka],MATCH(Tabela_kontrola_FAW[[#This Row],[Klasifikacija]],Tabela_seznam_klasifikacij[Klasifikacijska številka],0))</f>
        <v>Pepel, žlindra in kotlovni prah (razen kotlovskega prahu, ki je naveden pod 10 01 04)</v>
      </c>
      <c r="C304" t="str">
        <f>IFERROR(INDEX(Tabela_FAW[NAZIV2],MATCH(Tabela_kontrola_FAW[[#This Row],[Klasifikacija]],Tabela_FAW[Klasifikacija],0)),"NE")</f>
        <v>Ni mešanja Kemis ne odstranjuje</v>
      </c>
      <c r="D304" t="str">
        <f>INDEX(Tabela_glavno[Dovoljen prevzem],MATCH(Tabela_kontrola_FAW[[#This Row],[Klasifikacija]],Tabela_glavno[Klasifikacija],0))</f>
        <v>DA</v>
      </c>
      <c r="E304" t="str">
        <f>INDEX(Tabela_glavno[Odstranjevanje],MATCH(Tabela_kontrola_FAW[[#This Row],[Klasifikacija]],Tabela_glavno[Klasifikacija],0))</f>
        <v>Termit</v>
      </c>
      <c r="F304" t="str">
        <f>IF(Tabela_kontrola_FAW[[#This Row],[Eko-03-03]]=0,"NE","DA")</f>
        <v>NE</v>
      </c>
      <c r="G304" s="1">
        <f>COUNTIF(Tabela_mesanica_190204[Klasifikacija],Tabela_kontrola_FAW[[#This Row],[Klasifikacija]])+COUNTIF(Tabela_mesanica_190208[Klasifikacija],Tabela_kontrola_FAW[[#This Row],[Klasifikacija]])+COUNTIF(Tabela_EKO_03_03_baterije[Klasifikacija],Tabela_kontrola_FAW[[#This Row],[Klasifikacija]])</f>
        <v>0</v>
      </c>
      <c r="H304" s="1">
        <f>COUNTIF(Tabela_staro_190204[Klasifikacija],Tabela_kontrola_FAW[[#This Row],[Klasifikacija]])+COUNTIF(Tabela_staro_140603[Klasifikacija],Tabela_kontrola_FAW[[#This Row],[Klasifikacija]])</f>
        <v>0</v>
      </c>
      <c r="I304" s="1" t="str">
        <f>IFERROR(INDEX(Tabela_FAW[Klasifikacija],MATCH(Tabela_kontrola_FAW[[#This Row],[Klasifikacija]],Tabela_FAW[Klasifikacija],0)),"NE")</f>
        <v>10 01 01</v>
      </c>
    </row>
    <row r="305" spans="1:9" hidden="1" x14ac:dyDescent="0.25">
      <c r="A305" t="s">
        <v>473</v>
      </c>
      <c r="B305" t="str">
        <f>INDEX(Tabela_seznam_klasifikacij[Naziv odpadka],MATCH(Tabela_kontrola_FAW[[#This Row],[Klasifikacija]],Tabela_seznam_klasifikacij[Klasifikacijska številka],0))</f>
        <v>Elektrofiltrski pepel iz kurilnih naprav na premog</v>
      </c>
      <c r="C305" t="str">
        <f>IFERROR(INDEX(Tabela_FAW[NAZIV2],MATCH(Tabela_kontrola_FAW[[#This Row],[Klasifikacija]],Tabela_FAW[Klasifikacija],0)),"NE")</f>
        <v>NE</v>
      </c>
      <c r="D305" t="str">
        <f>INDEX(Tabela_glavno[Dovoljen prevzem],MATCH(Tabela_kontrola_FAW[[#This Row],[Klasifikacija]],Tabela_glavno[Klasifikacija],0))</f>
        <v>DA - NI ODSTRANJEVANJA</v>
      </c>
      <c r="E305" t="str">
        <f>INDEX(Tabela_glavno[Odstranjevanje],MATCH(Tabela_kontrola_FAW[[#This Row],[Klasifikacija]],Tabela_glavno[Klasifikacija],0))</f>
        <v/>
      </c>
      <c r="F305" t="str">
        <f>IF(Tabela_kontrola_FAW[[#This Row],[Eko-03-03]]=0,"NE","DA")</f>
        <v>NE</v>
      </c>
      <c r="G305" s="1">
        <f>COUNTIF(Tabela_mesanica_190204[Klasifikacija],Tabela_kontrola_FAW[[#This Row],[Klasifikacija]])+COUNTIF(Tabela_mesanica_190208[Klasifikacija],Tabela_kontrola_FAW[[#This Row],[Klasifikacija]])+COUNTIF(Tabela_EKO_03_03_baterije[Klasifikacija],Tabela_kontrola_FAW[[#This Row],[Klasifikacija]])</f>
        <v>0</v>
      </c>
      <c r="H305" s="1">
        <f>COUNTIF(Tabela_staro_190204[Klasifikacija],Tabela_kontrola_FAW[[#This Row],[Klasifikacija]])+COUNTIF(Tabela_staro_140603[Klasifikacija],Tabela_kontrola_FAW[[#This Row],[Klasifikacija]])</f>
        <v>0</v>
      </c>
      <c r="I305" s="1" t="str">
        <f>IFERROR(INDEX(Tabela_FAW[Klasifikacija],MATCH(Tabela_kontrola_FAW[[#This Row],[Klasifikacija]],Tabela_FAW[Klasifikacija],0)),"NE")</f>
        <v>NE</v>
      </c>
    </row>
    <row r="306" spans="1:9" x14ac:dyDescent="0.25">
      <c r="A306" t="s">
        <v>474</v>
      </c>
      <c r="B306" t="str">
        <f>INDEX(Tabela_seznam_klasifikacij[Naziv odpadka],MATCH(Tabela_kontrola_FAW[[#This Row],[Klasifikacija]],Tabela_seznam_klasifikacij[Klasifikacijska številka],0))</f>
        <v>Elektrofiltrski pepel iz kurilnih naprav na šoto in neobdelan les</v>
      </c>
      <c r="C306" t="str">
        <f>IFERROR(INDEX(Tabela_FAW[NAZIV2],MATCH(Tabela_kontrola_FAW[[#This Row],[Klasifikacija]],Tabela_FAW[Klasifikacija],0)),"NE")</f>
        <v>Ni mešanja</v>
      </c>
      <c r="D306" t="str">
        <f>INDEX(Tabela_glavno[Dovoljen prevzem],MATCH(Tabela_kontrola_FAW[[#This Row],[Klasifikacija]],Tabela_glavno[Klasifikacija],0))</f>
        <v>DA - NI ODSTRANJEVANJA</v>
      </c>
      <c r="E306" t="str">
        <f>INDEX(Tabela_glavno[Odstranjevanje],MATCH(Tabela_kontrola_FAW[[#This Row],[Klasifikacija]],Tabela_glavno[Klasifikacija],0))</f>
        <v/>
      </c>
      <c r="F306" t="str">
        <f>IF(Tabela_kontrola_FAW[[#This Row],[Eko-03-03]]=0,"NE","DA")</f>
        <v>NE</v>
      </c>
      <c r="G306" s="1">
        <f>COUNTIF(Tabela_mesanica_190204[Klasifikacija],Tabela_kontrola_FAW[[#This Row],[Klasifikacija]])+COUNTIF(Tabela_mesanica_190208[Klasifikacija],Tabela_kontrola_FAW[[#This Row],[Klasifikacija]])+COUNTIF(Tabela_EKO_03_03_baterije[Klasifikacija],Tabela_kontrola_FAW[[#This Row],[Klasifikacija]])</f>
        <v>0</v>
      </c>
      <c r="H306" s="1">
        <f>COUNTIF(Tabela_staro_190204[Klasifikacija],Tabela_kontrola_FAW[[#This Row],[Klasifikacija]])+COUNTIF(Tabela_staro_140603[Klasifikacija],Tabela_kontrola_FAW[[#This Row],[Klasifikacija]])</f>
        <v>0</v>
      </c>
      <c r="I306" s="1" t="str">
        <f>IFERROR(INDEX(Tabela_FAW[Klasifikacija],MATCH(Tabela_kontrola_FAW[[#This Row],[Klasifikacija]],Tabela_FAW[Klasifikacija],0)),"NE")</f>
        <v>10 01 03</v>
      </c>
    </row>
    <row r="307" spans="1:9" hidden="1" x14ac:dyDescent="0.25">
      <c r="A307" t="s">
        <v>475</v>
      </c>
      <c r="B307" t="str">
        <f>INDEX(Tabela_seznam_klasifikacij[Naziv odpadka],MATCH(Tabela_kontrola_FAW[[#This Row],[Klasifikacija]],Tabela_seznam_klasifikacij[Klasifikacijska številka],0))</f>
        <v>Elektrofiltrski pepel in kotlovski prah iz kurilnih naprav na olje</v>
      </c>
      <c r="C307" t="str">
        <f>IFERROR(INDEX(Tabela_FAW[NAZIV2],MATCH(Tabela_kontrola_FAW[[#This Row],[Klasifikacija]],Tabela_FAW[Klasifikacija],0)),"NE")</f>
        <v>NE</v>
      </c>
      <c r="D307" t="str">
        <f>INDEX(Tabela_glavno[Dovoljen prevzem],MATCH(Tabela_kontrola_FAW[[#This Row],[Klasifikacija]],Tabela_glavno[Klasifikacija],0))</f>
        <v>DA - NI ODSTRANJEVANJA</v>
      </c>
      <c r="E307" t="str">
        <f>INDEX(Tabela_glavno[Odstranjevanje],MATCH(Tabela_kontrola_FAW[[#This Row],[Klasifikacija]],Tabela_glavno[Klasifikacija],0))</f>
        <v/>
      </c>
      <c r="F307" t="str">
        <f>IF(Tabela_kontrola_FAW[[#This Row],[Eko-03-03]]=0,"NE","DA")</f>
        <v>NE</v>
      </c>
      <c r="G307" s="1">
        <f>COUNTIF(Tabela_mesanica_190204[Klasifikacija],Tabela_kontrola_FAW[[#This Row],[Klasifikacija]])+COUNTIF(Tabela_mesanica_190208[Klasifikacija],Tabela_kontrola_FAW[[#This Row],[Klasifikacija]])+COUNTIF(Tabela_EKO_03_03_baterije[Klasifikacija],Tabela_kontrola_FAW[[#This Row],[Klasifikacija]])</f>
        <v>0</v>
      </c>
      <c r="H307" s="1">
        <f>COUNTIF(Tabela_staro_190204[Klasifikacija],Tabela_kontrola_FAW[[#This Row],[Klasifikacija]])+COUNTIF(Tabela_staro_140603[Klasifikacija],Tabela_kontrola_FAW[[#This Row],[Klasifikacija]])</f>
        <v>0</v>
      </c>
      <c r="I307" s="1" t="str">
        <f>IFERROR(INDEX(Tabela_FAW[Klasifikacija],MATCH(Tabela_kontrola_FAW[[#This Row],[Klasifikacija]],Tabela_FAW[Klasifikacija],0)),"NE")</f>
        <v>NE</v>
      </c>
    </row>
    <row r="308" spans="1:9" hidden="1" x14ac:dyDescent="0.25">
      <c r="A308" t="s">
        <v>476</v>
      </c>
      <c r="B308" t="str">
        <f>INDEX(Tabela_seznam_klasifikacij[Naziv odpadka],MATCH(Tabela_kontrola_FAW[[#This Row],[Klasifikacija]],Tabela_seznam_klasifikacij[Klasifikacijska številka],0))</f>
        <v>Trdni odpadki iz razžvepljanja dimnih plinov z reakcijami na osnovi kalcija</v>
      </c>
      <c r="C308" t="str">
        <f>IFERROR(INDEX(Tabela_FAW[NAZIV2],MATCH(Tabela_kontrola_FAW[[#This Row],[Klasifikacija]],Tabela_FAW[Klasifikacija],0)),"NE")</f>
        <v>NE</v>
      </c>
      <c r="D308" t="str">
        <f>INDEX(Tabela_glavno[Dovoljen prevzem],MATCH(Tabela_kontrola_FAW[[#This Row],[Klasifikacija]],Tabela_glavno[Klasifikacija],0))</f>
        <v>DA - NI ODSTRANJEVANJA</v>
      </c>
      <c r="E308" t="str">
        <f>INDEX(Tabela_glavno[Odstranjevanje],MATCH(Tabela_kontrola_FAW[[#This Row],[Klasifikacija]],Tabela_glavno[Klasifikacija],0))</f>
        <v/>
      </c>
      <c r="F308" t="str">
        <f>IF(Tabela_kontrola_FAW[[#This Row],[Eko-03-03]]=0,"NE","DA")</f>
        <v>NE</v>
      </c>
      <c r="G308" s="1">
        <f>COUNTIF(Tabela_mesanica_190204[Klasifikacija],Tabela_kontrola_FAW[[#This Row],[Klasifikacija]])+COUNTIF(Tabela_mesanica_190208[Klasifikacija],Tabela_kontrola_FAW[[#This Row],[Klasifikacija]])+COUNTIF(Tabela_EKO_03_03_baterije[Klasifikacija],Tabela_kontrola_FAW[[#This Row],[Klasifikacija]])</f>
        <v>0</v>
      </c>
      <c r="H308" s="1">
        <f>COUNTIF(Tabela_staro_190204[Klasifikacija],Tabela_kontrola_FAW[[#This Row],[Klasifikacija]])+COUNTIF(Tabela_staro_140603[Klasifikacija],Tabela_kontrola_FAW[[#This Row],[Klasifikacija]])</f>
        <v>0</v>
      </c>
      <c r="I308" s="1" t="str">
        <f>IFERROR(INDEX(Tabela_FAW[Klasifikacija],MATCH(Tabela_kontrola_FAW[[#This Row],[Klasifikacija]],Tabela_FAW[Klasifikacija],0)),"NE")</f>
        <v>NE</v>
      </c>
    </row>
    <row r="309" spans="1:9" hidden="1" x14ac:dyDescent="0.25">
      <c r="A309" t="s">
        <v>477</v>
      </c>
      <c r="B309" t="str">
        <f>INDEX(Tabela_seznam_klasifikacij[Naziv odpadka],MATCH(Tabela_kontrola_FAW[[#This Row],[Klasifikacija]],Tabela_seznam_klasifikacij[Klasifikacijska številka],0))</f>
        <v>Muljasti odpadki iz razžvepljanja dimnih plinov z reakcijami na osnovi kalcija</v>
      </c>
      <c r="C309" t="str">
        <f>IFERROR(INDEX(Tabela_FAW[NAZIV2],MATCH(Tabela_kontrola_FAW[[#This Row],[Klasifikacija]],Tabela_FAW[Klasifikacija],0)),"NE")</f>
        <v>NE</v>
      </c>
      <c r="D309" t="str">
        <f>INDEX(Tabela_glavno[Dovoljen prevzem],MATCH(Tabela_kontrola_FAW[[#This Row],[Klasifikacija]],Tabela_glavno[Klasifikacija],0))</f>
        <v>DA - NI ODSTRANJEVANJA</v>
      </c>
      <c r="E309" t="str">
        <f>INDEX(Tabela_glavno[Odstranjevanje],MATCH(Tabela_kontrola_FAW[[#This Row],[Klasifikacija]],Tabela_glavno[Klasifikacija],0))</f>
        <v/>
      </c>
      <c r="F309" t="str">
        <f>IF(Tabela_kontrola_FAW[[#This Row],[Eko-03-03]]=0,"NE","DA")</f>
        <v>NE</v>
      </c>
      <c r="G309" s="1">
        <f>COUNTIF(Tabela_mesanica_190204[Klasifikacija],Tabela_kontrola_FAW[[#This Row],[Klasifikacija]])+COUNTIF(Tabela_mesanica_190208[Klasifikacija],Tabela_kontrola_FAW[[#This Row],[Klasifikacija]])+COUNTIF(Tabela_EKO_03_03_baterije[Klasifikacija],Tabela_kontrola_FAW[[#This Row],[Klasifikacija]])</f>
        <v>0</v>
      </c>
      <c r="H309" s="1">
        <f>COUNTIF(Tabela_staro_190204[Klasifikacija],Tabela_kontrola_FAW[[#This Row],[Klasifikacija]])+COUNTIF(Tabela_staro_140603[Klasifikacija],Tabela_kontrola_FAW[[#This Row],[Klasifikacija]])</f>
        <v>0</v>
      </c>
      <c r="I309" s="1" t="str">
        <f>IFERROR(INDEX(Tabela_FAW[Klasifikacija],MATCH(Tabela_kontrola_FAW[[#This Row],[Klasifikacija]],Tabela_FAW[Klasifikacija],0)),"NE")</f>
        <v>NE</v>
      </c>
    </row>
    <row r="310" spans="1:9" hidden="1" x14ac:dyDescent="0.25">
      <c r="A310" t="s">
        <v>478</v>
      </c>
      <c r="B310" t="str">
        <f>INDEX(Tabela_seznam_klasifikacij[Naziv odpadka],MATCH(Tabela_kontrola_FAW[[#This Row],[Klasifikacija]],Tabela_seznam_klasifikacij[Klasifikacijska številka],0))</f>
        <v>Žveplova kislina</v>
      </c>
      <c r="C310" t="str">
        <f>IFERROR(INDEX(Tabela_FAW[NAZIV2],MATCH(Tabela_kontrola_FAW[[#This Row],[Klasifikacija]],Tabela_FAW[Klasifikacija],0)),"NE")</f>
        <v>NE</v>
      </c>
      <c r="D310" t="str">
        <f>INDEX(Tabela_glavno[Dovoljen prevzem],MATCH(Tabela_kontrola_FAW[[#This Row],[Klasifikacija]],Tabela_glavno[Klasifikacija],0))</f>
        <v>DA - NI ODSTRANJEVANJA</v>
      </c>
      <c r="E310" t="str">
        <f>INDEX(Tabela_glavno[Odstranjevanje],MATCH(Tabela_kontrola_FAW[[#This Row],[Klasifikacija]],Tabela_glavno[Klasifikacija],0))</f>
        <v/>
      </c>
      <c r="F310" t="str">
        <f>IF(Tabela_kontrola_FAW[[#This Row],[Eko-03-03]]=0,"NE","DA")</f>
        <v>NE</v>
      </c>
      <c r="G310" s="1">
        <f>COUNTIF(Tabela_mesanica_190204[Klasifikacija],Tabela_kontrola_FAW[[#This Row],[Klasifikacija]])+COUNTIF(Tabela_mesanica_190208[Klasifikacija],Tabela_kontrola_FAW[[#This Row],[Klasifikacija]])+COUNTIF(Tabela_EKO_03_03_baterije[Klasifikacija],Tabela_kontrola_FAW[[#This Row],[Klasifikacija]])</f>
        <v>0</v>
      </c>
      <c r="H310" s="1">
        <f>COUNTIF(Tabela_staro_190204[Klasifikacija],Tabela_kontrola_FAW[[#This Row],[Klasifikacija]])+COUNTIF(Tabela_staro_140603[Klasifikacija],Tabela_kontrola_FAW[[#This Row],[Klasifikacija]])</f>
        <v>0</v>
      </c>
      <c r="I310" s="1" t="str">
        <f>IFERROR(INDEX(Tabela_FAW[Klasifikacija],MATCH(Tabela_kontrola_FAW[[#This Row],[Klasifikacija]],Tabela_FAW[Klasifikacija],0)),"NE")</f>
        <v>NE</v>
      </c>
    </row>
    <row r="311" spans="1:9" hidden="1" x14ac:dyDescent="0.25">
      <c r="A311" t="s">
        <v>479</v>
      </c>
      <c r="B311" t="str">
        <f>INDEX(Tabela_seznam_klasifikacij[Naziv odpadka],MATCH(Tabela_kontrola_FAW[[#This Row],[Klasifikacija]],Tabela_seznam_klasifikacij[Klasifikacijska številka],0))</f>
        <v>Elektrofiltrski pepel iz sežiga emulgiranih ogljikovodikov</v>
      </c>
      <c r="C311" t="str">
        <f>IFERROR(INDEX(Tabela_FAW[NAZIV2],MATCH(Tabela_kontrola_FAW[[#This Row],[Klasifikacija]],Tabela_FAW[Klasifikacija],0)),"NE")</f>
        <v>NE</v>
      </c>
      <c r="D311" t="str">
        <f>INDEX(Tabela_glavno[Dovoljen prevzem],MATCH(Tabela_kontrola_FAW[[#This Row],[Klasifikacija]],Tabela_glavno[Klasifikacija],0))</f>
        <v>DA - NI ODSTRANJEVANJA</v>
      </c>
      <c r="E311" t="str">
        <f>INDEX(Tabela_glavno[Odstranjevanje],MATCH(Tabela_kontrola_FAW[[#This Row],[Klasifikacija]],Tabela_glavno[Klasifikacija],0))</f>
        <v/>
      </c>
      <c r="F311" t="str">
        <f>IF(Tabela_kontrola_FAW[[#This Row],[Eko-03-03]]=0,"NE","DA")</f>
        <v>NE</v>
      </c>
      <c r="G311" s="1">
        <f>COUNTIF(Tabela_mesanica_190204[Klasifikacija],Tabela_kontrola_FAW[[#This Row],[Klasifikacija]])+COUNTIF(Tabela_mesanica_190208[Klasifikacija],Tabela_kontrola_FAW[[#This Row],[Klasifikacija]])+COUNTIF(Tabela_EKO_03_03_baterije[Klasifikacija],Tabela_kontrola_FAW[[#This Row],[Klasifikacija]])</f>
        <v>0</v>
      </c>
      <c r="H311" s="1">
        <f>COUNTIF(Tabela_staro_190204[Klasifikacija],Tabela_kontrola_FAW[[#This Row],[Klasifikacija]])+COUNTIF(Tabela_staro_140603[Klasifikacija],Tabela_kontrola_FAW[[#This Row],[Klasifikacija]])</f>
        <v>0</v>
      </c>
      <c r="I311" s="1" t="str">
        <f>IFERROR(INDEX(Tabela_FAW[Klasifikacija],MATCH(Tabela_kontrola_FAW[[#This Row],[Klasifikacija]],Tabela_FAW[Klasifikacija],0)),"NE")</f>
        <v>NE</v>
      </c>
    </row>
    <row r="312" spans="1:9" hidden="1" x14ac:dyDescent="0.25">
      <c r="A312" t="s">
        <v>480</v>
      </c>
      <c r="B312" t="str">
        <f>INDEX(Tabela_seznam_klasifikacij[Naziv odpadka],MATCH(Tabela_kontrola_FAW[[#This Row],[Klasifikacija]],Tabela_seznam_klasifikacij[Klasifikacijska številka],0))</f>
        <v>Pepel, žlindra in kotlovski prah, ki vsebujejo nevarne snovi, iz naprav za sosežig</v>
      </c>
      <c r="C312" t="str">
        <f>IFERROR(INDEX(Tabela_FAW[NAZIV2],MATCH(Tabela_kontrola_FAW[[#This Row],[Klasifikacija]],Tabela_FAW[Klasifikacija],0)),"NE")</f>
        <v>NE</v>
      </c>
      <c r="D312" t="str">
        <f>INDEX(Tabela_glavno[Dovoljen prevzem],MATCH(Tabela_kontrola_FAW[[#This Row],[Klasifikacija]],Tabela_glavno[Klasifikacija],0))</f>
        <v>DA - NI ODSTRANJEVANJA</v>
      </c>
      <c r="E312" t="str">
        <f>INDEX(Tabela_glavno[Odstranjevanje],MATCH(Tabela_kontrola_FAW[[#This Row],[Klasifikacija]],Tabela_glavno[Klasifikacija],0))</f>
        <v/>
      </c>
      <c r="F312" t="str">
        <f>IF(Tabela_kontrola_FAW[[#This Row],[Eko-03-03]]=0,"NE","DA")</f>
        <v>NE</v>
      </c>
      <c r="G312" s="1">
        <f>COUNTIF(Tabela_mesanica_190204[Klasifikacija],Tabela_kontrola_FAW[[#This Row],[Klasifikacija]])+COUNTIF(Tabela_mesanica_190208[Klasifikacija],Tabela_kontrola_FAW[[#This Row],[Klasifikacija]])+COUNTIF(Tabela_EKO_03_03_baterije[Klasifikacija],Tabela_kontrola_FAW[[#This Row],[Klasifikacija]])</f>
        <v>0</v>
      </c>
      <c r="H312" s="1">
        <f>COUNTIF(Tabela_staro_190204[Klasifikacija],Tabela_kontrola_FAW[[#This Row],[Klasifikacija]])+COUNTIF(Tabela_staro_140603[Klasifikacija],Tabela_kontrola_FAW[[#This Row],[Klasifikacija]])</f>
        <v>0</v>
      </c>
      <c r="I312" s="1" t="str">
        <f>IFERROR(INDEX(Tabela_FAW[Klasifikacija],MATCH(Tabela_kontrola_FAW[[#This Row],[Klasifikacija]],Tabela_FAW[Klasifikacija],0)),"NE")</f>
        <v>NE</v>
      </c>
    </row>
    <row r="313" spans="1:9" hidden="1" x14ac:dyDescent="0.25">
      <c r="A313" t="s">
        <v>481</v>
      </c>
      <c r="B313" t="str">
        <f>INDEX(Tabela_seznam_klasifikacij[Naziv odpadka],MATCH(Tabela_kontrola_FAW[[#This Row],[Klasifikacija]],Tabela_seznam_klasifikacij[Klasifikacijska številka],0))</f>
        <v>Pepel, žlindra in kotlovski prah iz naprav za sosežig, ki niso navedeni pod 10 01 14</v>
      </c>
      <c r="C313" t="str">
        <f>IFERROR(INDEX(Tabela_FAW[NAZIV2],MATCH(Tabela_kontrola_FAW[[#This Row],[Klasifikacija]],Tabela_FAW[Klasifikacija],0)),"NE")</f>
        <v>NE</v>
      </c>
      <c r="D313" t="str">
        <f>INDEX(Tabela_glavno[Dovoljen prevzem],MATCH(Tabela_kontrola_FAW[[#This Row],[Klasifikacija]],Tabela_glavno[Klasifikacija],0))</f>
        <v>DA - NI ODSTRANJEVANJA</v>
      </c>
      <c r="E313" t="str">
        <f>INDEX(Tabela_glavno[Odstranjevanje],MATCH(Tabela_kontrola_FAW[[#This Row],[Klasifikacija]],Tabela_glavno[Klasifikacija],0))</f>
        <v/>
      </c>
      <c r="F313" t="str">
        <f>IF(Tabela_kontrola_FAW[[#This Row],[Eko-03-03]]=0,"NE","DA")</f>
        <v>NE</v>
      </c>
      <c r="G313" s="1">
        <f>COUNTIF(Tabela_mesanica_190204[Klasifikacija],Tabela_kontrola_FAW[[#This Row],[Klasifikacija]])+COUNTIF(Tabela_mesanica_190208[Klasifikacija],Tabela_kontrola_FAW[[#This Row],[Klasifikacija]])+COUNTIF(Tabela_EKO_03_03_baterije[Klasifikacija],Tabela_kontrola_FAW[[#This Row],[Klasifikacija]])</f>
        <v>0</v>
      </c>
      <c r="H313" s="1">
        <f>COUNTIF(Tabela_staro_190204[Klasifikacija],Tabela_kontrola_FAW[[#This Row],[Klasifikacija]])+COUNTIF(Tabela_staro_140603[Klasifikacija],Tabela_kontrola_FAW[[#This Row],[Klasifikacija]])</f>
        <v>0</v>
      </c>
      <c r="I313" s="1" t="str">
        <f>IFERROR(INDEX(Tabela_FAW[Klasifikacija],MATCH(Tabela_kontrola_FAW[[#This Row],[Klasifikacija]],Tabela_FAW[Klasifikacija],0)),"NE")</f>
        <v>NE</v>
      </c>
    </row>
    <row r="314" spans="1:9" hidden="1" x14ac:dyDescent="0.25">
      <c r="A314" t="s">
        <v>482</v>
      </c>
      <c r="B314" t="str">
        <f>INDEX(Tabela_seznam_klasifikacij[Naziv odpadka],MATCH(Tabela_kontrola_FAW[[#This Row],[Klasifikacija]],Tabela_seznam_klasifikacij[Klasifikacijska številka],0))</f>
        <v>Elektrofiltrski pepel, ki vsebuje nevarne snovi, iz naprav za sosežig</v>
      </c>
      <c r="C314" t="str">
        <f>IFERROR(INDEX(Tabela_FAW[NAZIV2],MATCH(Tabela_kontrola_FAW[[#This Row],[Klasifikacija]],Tabela_FAW[Klasifikacija],0)),"NE")</f>
        <v>NE</v>
      </c>
      <c r="D314" t="str">
        <f>INDEX(Tabela_glavno[Dovoljen prevzem],MATCH(Tabela_kontrola_FAW[[#This Row],[Klasifikacija]],Tabela_glavno[Klasifikacija],0))</f>
        <v>DA - NI ODSTRANJEVANJA</v>
      </c>
      <c r="E314" t="str">
        <f>INDEX(Tabela_glavno[Odstranjevanje],MATCH(Tabela_kontrola_FAW[[#This Row],[Klasifikacija]],Tabela_glavno[Klasifikacija],0))</f>
        <v/>
      </c>
      <c r="F314" t="str">
        <f>IF(Tabela_kontrola_FAW[[#This Row],[Eko-03-03]]=0,"NE","DA")</f>
        <v>NE</v>
      </c>
      <c r="G314" s="1">
        <f>COUNTIF(Tabela_mesanica_190204[Klasifikacija],Tabela_kontrola_FAW[[#This Row],[Klasifikacija]])+COUNTIF(Tabela_mesanica_190208[Klasifikacija],Tabela_kontrola_FAW[[#This Row],[Klasifikacija]])+COUNTIF(Tabela_EKO_03_03_baterije[Klasifikacija],Tabela_kontrola_FAW[[#This Row],[Klasifikacija]])</f>
        <v>0</v>
      </c>
      <c r="H314" s="1">
        <f>COUNTIF(Tabela_staro_190204[Klasifikacija],Tabela_kontrola_FAW[[#This Row],[Klasifikacija]])+COUNTIF(Tabela_staro_140603[Klasifikacija],Tabela_kontrola_FAW[[#This Row],[Klasifikacija]])</f>
        <v>0</v>
      </c>
      <c r="I314" s="1" t="str">
        <f>IFERROR(INDEX(Tabela_FAW[Klasifikacija],MATCH(Tabela_kontrola_FAW[[#This Row],[Klasifikacija]],Tabela_FAW[Klasifikacija],0)),"NE")</f>
        <v>NE</v>
      </c>
    </row>
    <row r="315" spans="1:9" hidden="1" x14ac:dyDescent="0.25">
      <c r="A315" t="s">
        <v>483</v>
      </c>
      <c r="B315" t="str">
        <f>INDEX(Tabela_seznam_klasifikacij[Naziv odpadka],MATCH(Tabela_kontrola_FAW[[#This Row],[Klasifikacija]],Tabela_seznam_klasifikacij[Klasifikacijska številka],0))</f>
        <v>Elektrofiltrski pepel iz naprav za sosežig, ki ni naveden pod 10 01 16</v>
      </c>
      <c r="C315" t="str">
        <f>IFERROR(INDEX(Tabela_FAW[NAZIV2],MATCH(Tabela_kontrola_FAW[[#This Row],[Klasifikacija]],Tabela_FAW[Klasifikacija],0)),"NE")</f>
        <v>NE</v>
      </c>
      <c r="D315" t="str">
        <f>INDEX(Tabela_glavno[Dovoljen prevzem],MATCH(Tabela_kontrola_FAW[[#This Row],[Klasifikacija]],Tabela_glavno[Klasifikacija],0))</f>
        <v>DA - NI ODSTRANJEVANJA</v>
      </c>
      <c r="E315" t="str">
        <f>INDEX(Tabela_glavno[Odstranjevanje],MATCH(Tabela_kontrola_FAW[[#This Row],[Klasifikacija]],Tabela_glavno[Klasifikacija],0))</f>
        <v/>
      </c>
      <c r="F315" t="str">
        <f>IF(Tabela_kontrola_FAW[[#This Row],[Eko-03-03]]=0,"NE","DA")</f>
        <v>NE</v>
      </c>
      <c r="G315" s="1">
        <f>COUNTIF(Tabela_mesanica_190204[Klasifikacija],Tabela_kontrola_FAW[[#This Row],[Klasifikacija]])+COUNTIF(Tabela_mesanica_190208[Klasifikacija],Tabela_kontrola_FAW[[#This Row],[Klasifikacija]])+COUNTIF(Tabela_EKO_03_03_baterije[Klasifikacija],Tabela_kontrola_FAW[[#This Row],[Klasifikacija]])</f>
        <v>0</v>
      </c>
      <c r="H315" s="1">
        <f>COUNTIF(Tabela_staro_190204[Klasifikacija],Tabela_kontrola_FAW[[#This Row],[Klasifikacija]])+COUNTIF(Tabela_staro_140603[Klasifikacija],Tabela_kontrola_FAW[[#This Row],[Klasifikacija]])</f>
        <v>0</v>
      </c>
      <c r="I315" s="1" t="str">
        <f>IFERROR(INDEX(Tabela_FAW[Klasifikacija],MATCH(Tabela_kontrola_FAW[[#This Row],[Klasifikacija]],Tabela_FAW[Klasifikacija],0)),"NE")</f>
        <v>NE</v>
      </c>
    </row>
    <row r="316" spans="1:9" x14ac:dyDescent="0.25">
      <c r="A316" t="s">
        <v>484</v>
      </c>
      <c r="B316" t="str">
        <f>INDEX(Tabela_seznam_klasifikacij[Naziv odpadka],MATCH(Tabela_kontrola_FAW[[#This Row],[Klasifikacija]],Tabela_seznam_klasifikacij[Klasifikacijska številka],0))</f>
        <v>Odpadki, ki vsebujejo nevarne snovi, iz čiščenja odpadnih plinov</v>
      </c>
      <c r="C316">
        <f>IFERROR(INDEX(Tabela_FAW[NAZIV2],MATCH(Tabela_kontrola_FAW[[#This Row],[Klasifikacija]],Tabela_FAW[Klasifikacija],0)),"NE")</f>
        <v>0</v>
      </c>
      <c r="D316" t="str">
        <f>INDEX(Tabela_glavno[Dovoljen prevzem],MATCH(Tabela_kontrola_FAW[[#This Row],[Klasifikacija]],Tabela_glavno[Klasifikacija],0))</f>
        <v>DA - NI ODSTRANJEVANJA</v>
      </c>
      <c r="E316" t="str">
        <f>INDEX(Tabela_glavno[Odstranjevanje],MATCH(Tabela_kontrola_FAW[[#This Row],[Klasifikacija]],Tabela_glavno[Klasifikacija],0))</f>
        <v/>
      </c>
      <c r="F316" t="str">
        <f>IF(Tabela_kontrola_FAW[[#This Row],[Eko-03-03]]=0,"NE","DA")</f>
        <v>NE</v>
      </c>
      <c r="G316" s="1">
        <f>COUNTIF(Tabela_mesanica_190204[Klasifikacija],Tabela_kontrola_FAW[[#This Row],[Klasifikacija]])+COUNTIF(Tabela_mesanica_190208[Klasifikacija],Tabela_kontrola_FAW[[#This Row],[Klasifikacija]])+COUNTIF(Tabela_EKO_03_03_baterije[Klasifikacija],Tabela_kontrola_FAW[[#This Row],[Klasifikacija]])</f>
        <v>0</v>
      </c>
      <c r="H316" s="1">
        <f>COUNTIF(Tabela_staro_190204[Klasifikacija],Tabela_kontrola_FAW[[#This Row],[Klasifikacija]])+COUNTIF(Tabela_staro_140603[Klasifikacija],Tabela_kontrola_FAW[[#This Row],[Klasifikacija]])</f>
        <v>0</v>
      </c>
      <c r="I316" s="1" t="str">
        <f>IFERROR(INDEX(Tabela_FAW[Klasifikacija],MATCH(Tabela_kontrola_FAW[[#This Row],[Klasifikacija]],Tabela_FAW[Klasifikacija],0)),"NE")</f>
        <v>10 01 18*</v>
      </c>
    </row>
    <row r="317" spans="1:9" hidden="1" x14ac:dyDescent="0.25">
      <c r="A317" t="s">
        <v>485</v>
      </c>
      <c r="B317" t="str">
        <f>INDEX(Tabela_seznam_klasifikacij[Naziv odpadka],MATCH(Tabela_kontrola_FAW[[#This Row],[Klasifikacija]],Tabela_seznam_klasifikacij[Klasifikacijska številka],0))</f>
        <v>Odpadki iz čiščenja odpadnih plinov, ki niso navedeni pod 10 01 05, 10 01 07 in 10 01 18</v>
      </c>
      <c r="C317" t="str">
        <f>IFERROR(INDEX(Tabela_FAW[NAZIV2],MATCH(Tabela_kontrola_FAW[[#This Row],[Klasifikacija]],Tabela_FAW[Klasifikacija],0)),"NE")</f>
        <v>NE</v>
      </c>
      <c r="D317" t="str">
        <f>INDEX(Tabela_glavno[Dovoljen prevzem],MATCH(Tabela_kontrola_FAW[[#This Row],[Klasifikacija]],Tabela_glavno[Klasifikacija],0))</f>
        <v>DA - NI ODSTRANJEVANJA</v>
      </c>
      <c r="E317" t="str">
        <f>INDEX(Tabela_glavno[Odstranjevanje],MATCH(Tabela_kontrola_FAW[[#This Row],[Klasifikacija]],Tabela_glavno[Klasifikacija],0))</f>
        <v/>
      </c>
      <c r="F317" t="str">
        <f>IF(Tabela_kontrola_FAW[[#This Row],[Eko-03-03]]=0,"NE","DA")</f>
        <v>NE</v>
      </c>
      <c r="G317" s="1">
        <f>COUNTIF(Tabela_mesanica_190204[Klasifikacija],Tabela_kontrola_FAW[[#This Row],[Klasifikacija]])+COUNTIF(Tabela_mesanica_190208[Klasifikacija],Tabela_kontrola_FAW[[#This Row],[Klasifikacija]])+COUNTIF(Tabela_EKO_03_03_baterije[Klasifikacija],Tabela_kontrola_FAW[[#This Row],[Klasifikacija]])</f>
        <v>0</v>
      </c>
      <c r="H317" s="1">
        <f>COUNTIF(Tabela_staro_190204[Klasifikacija],Tabela_kontrola_FAW[[#This Row],[Klasifikacija]])+COUNTIF(Tabela_staro_140603[Klasifikacija],Tabela_kontrola_FAW[[#This Row],[Klasifikacija]])</f>
        <v>0</v>
      </c>
      <c r="I317" s="1" t="str">
        <f>IFERROR(INDEX(Tabela_FAW[Klasifikacija],MATCH(Tabela_kontrola_FAW[[#This Row],[Klasifikacija]],Tabela_FAW[Klasifikacija],0)),"NE")</f>
        <v>NE</v>
      </c>
    </row>
    <row r="318" spans="1:9" hidden="1" x14ac:dyDescent="0.25">
      <c r="A318" t="s">
        <v>486</v>
      </c>
      <c r="B318" t="str">
        <f>INDEX(Tabela_seznam_klasifikacij[Naziv odpadka],MATCH(Tabela_kontrola_FAW[[#This Row],[Klasifikacija]],Tabela_seznam_klasifikacij[Klasifikacijska številka],0))</f>
        <v>Mulji, ki vsebujejo nevarne snovi, iz čiščenja odpadne vode na kraju nastanka</v>
      </c>
      <c r="C318" t="str">
        <f>IFERROR(INDEX(Tabela_FAW[NAZIV2],MATCH(Tabela_kontrola_FAW[[#This Row],[Klasifikacija]],Tabela_FAW[Klasifikacija],0)),"NE")</f>
        <v>NE</v>
      </c>
      <c r="D318" t="str">
        <f>INDEX(Tabela_glavno[Dovoljen prevzem],MATCH(Tabela_kontrola_FAW[[#This Row],[Klasifikacija]],Tabela_glavno[Klasifikacija],0))</f>
        <v>DA - NI ODSTRANJEVANJA</v>
      </c>
      <c r="E318" t="str">
        <f>INDEX(Tabela_glavno[Odstranjevanje],MATCH(Tabela_kontrola_FAW[[#This Row],[Klasifikacija]],Tabela_glavno[Klasifikacija],0))</f>
        <v/>
      </c>
      <c r="F318" t="str">
        <f>IF(Tabela_kontrola_FAW[[#This Row],[Eko-03-03]]=0,"NE","DA")</f>
        <v>NE</v>
      </c>
      <c r="G318" s="1">
        <f>COUNTIF(Tabela_mesanica_190204[Klasifikacija],Tabela_kontrola_FAW[[#This Row],[Klasifikacija]])+COUNTIF(Tabela_mesanica_190208[Klasifikacija],Tabela_kontrola_FAW[[#This Row],[Klasifikacija]])+COUNTIF(Tabela_EKO_03_03_baterije[Klasifikacija],Tabela_kontrola_FAW[[#This Row],[Klasifikacija]])</f>
        <v>0</v>
      </c>
      <c r="H318" s="1">
        <f>COUNTIF(Tabela_staro_190204[Klasifikacija],Tabela_kontrola_FAW[[#This Row],[Klasifikacija]])+COUNTIF(Tabela_staro_140603[Klasifikacija],Tabela_kontrola_FAW[[#This Row],[Klasifikacija]])</f>
        <v>0</v>
      </c>
      <c r="I318" s="1" t="str">
        <f>IFERROR(INDEX(Tabela_FAW[Klasifikacija],MATCH(Tabela_kontrola_FAW[[#This Row],[Klasifikacija]],Tabela_FAW[Klasifikacija],0)),"NE")</f>
        <v>NE</v>
      </c>
    </row>
    <row r="319" spans="1:9" hidden="1" x14ac:dyDescent="0.25">
      <c r="A319" t="s">
        <v>487</v>
      </c>
      <c r="B319" t="str">
        <f>INDEX(Tabela_seznam_klasifikacij[Naziv odpadka],MATCH(Tabela_kontrola_FAW[[#This Row],[Klasifikacija]],Tabela_seznam_klasifikacij[Klasifikacijska številka],0))</f>
        <v>Mulji iz čiščenja odpadne vode na kraju nastanka, ki niso navedeni pod 10 01 20</v>
      </c>
      <c r="C319" t="str">
        <f>IFERROR(INDEX(Tabela_FAW[NAZIV2],MATCH(Tabela_kontrola_FAW[[#This Row],[Klasifikacija]],Tabela_FAW[Klasifikacija],0)),"NE")</f>
        <v>NE</v>
      </c>
      <c r="D319" t="str">
        <f>INDEX(Tabela_glavno[Dovoljen prevzem],MATCH(Tabela_kontrola_FAW[[#This Row],[Klasifikacija]],Tabela_glavno[Klasifikacija],0))</f>
        <v>DA - NI ODSTRANJEVANJA</v>
      </c>
      <c r="E319" t="str">
        <f>INDEX(Tabela_glavno[Odstranjevanje],MATCH(Tabela_kontrola_FAW[[#This Row],[Klasifikacija]],Tabela_glavno[Klasifikacija],0))</f>
        <v/>
      </c>
      <c r="F319" t="str">
        <f>IF(Tabela_kontrola_FAW[[#This Row],[Eko-03-03]]=0,"NE","DA")</f>
        <v>NE</v>
      </c>
      <c r="G319" s="1">
        <f>COUNTIF(Tabela_mesanica_190204[Klasifikacija],Tabela_kontrola_FAW[[#This Row],[Klasifikacija]])+COUNTIF(Tabela_mesanica_190208[Klasifikacija],Tabela_kontrola_FAW[[#This Row],[Klasifikacija]])+COUNTIF(Tabela_EKO_03_03_baterije[Klasifikacija],Tabela_kontrola_FAW[[#This Row],[Klasifikacija]])</f>
        <v>0</v>
      </c>
      <c r="H319" s="1">
        <f>COUNTIF(Tabela_staro_190204[Klasifikacija],Tabela_kontrola_FAW[[#This Row],[Klasifikacija]])+COUNTIF(Tabela_staro_140603[Klasifikacija],Tabela_kontrola_FAW[[#This Row],[Klasifikacija]])</f>
        <v>0</v>
      </c>
      <c r="I319" s="1" t="str">
        <f>IFERROR(INDEX(Tabela_FAW[Klasifikacija],MATCH(Tabela_kontrola_FAW[[#This Row],[Klasifikacija]],Tabela_FAW[Klasifikacija],0)),"NE")</f>
        <v>NE</v>
      </c>
    </row>
    <row r="320" spans="1:9" hidden="1" x14ac:dyDescent="0.25">
      <c r="A320" t="s">
        <v>488</v>
      </c>
      <c r="B320" t="str">
        <f>INDEX(Tabela_seznam_klasifikacij[Naziv odpadka],MATCH(Tabela_kontrola_FAW[[#This Row],[Klasifikacija]],Tabela_seznam_klasifikacij[Klasifikacijska številka],0))</f>
        <v>Vodni mulji, ki vsebujejo nevarne snovi, iz čiščenja kotlov</v>
      </c>
      <c r="C320" t="str">
        <f>IFERROR(INDEX(Tabela_FAW[NAZIV2],MATCH(Tabela_kontrola_FAW[[#This Row],[Klasifikacija]],Tabela_FAW[Klasifikacija],0)),"NE")</f>
        <v>NE</v>
      </c>
      <c r="D320" t="str">
        <f>INDEX(Tabela_glavno[Dovoljen prevzem],MATCH(Tabela_kontrola_FAW[[#This Row],[Klasifikacija]],Tabela_glavno[Klasifikacija],0))</f>
        <v>DA - NI ODSTRANJEVANJA</v>
      </c>
      <c r="E320" t="str">
        <f>INDEX(Tabela_glavno[Odstranjevanje],MATCH(Tabela_kontrola_FAW[[#This Row],[Klasifikacija]],Tabela_glavno[Klasifikacija],0))</f>
        <v/>
      </c>
      <c r="F320" t="str">
        <f>IF(Tabela_kontrola_FAW[[#This Row],[Eko-03-03]]=0,"NE","DA")</f>
        <v>NE</v>
      </c>
      <c r="G320" s="1">
        <f>COUNTIF(Tabela_mesanica_190204[Klasifikacija],Tabela_kontrola_FAW[[#This Row],[Klasifikacija]])+COUNTIF(Tabela_mesanica_190208[Klasifikacija],Tabela_kontrola_FAW[[#This Row],[Klasifikacija]])+COUNTIF(Tabela_EKO_03_03_baterije[Klasifikacija],Tabela_kontrola_FAW[[#This Row],[Klasifikacija]])</f>
        <v>0</v>
      </c>
      <c r="H320" s="1">
        <f>COUNTIF(Tabela_staro_190204[Klasifikacija],Tabela_kontrola_FAW[[#This Row],[Klasifikacija]])+COUNTIF(Tabela_staro_140603[Klasifikacija],Tabela_kontrola_FAW[[#This Row],[Klasifikacija]])</f>
        <v>0</v>
      </c>
      <c r="I320" s="1" t="str">
        <f>IFERROR(INDEX(Tabela_FAW[Klasifikacija],MATCH(Tabela_kontrola_FAW[[#This Row],[Klasifikacija]],Tabela_FAW[Klasifikacija],0)),"NE")</f>
        <v>NE</v>
      </c>
    </row>
    <row r="321" spans="1:9" hidden="1" x14ac:dyDescent="0.25">
      <c r="A321" t="s">
        <v>489</v>
      </c>
      <c r="B321" t="str">
        <f>INDEX(Tabela_seznam_klasifikacij[Naziv odpadka],MATCH(Tabela_kontrola_FAW[[#This Row],[Klasifikacija]],Tabela_seznam_klasifikacij[Klasifikacijska številka],0))</f>
        <v>Vodni mulji iz čiščenja kotlov, ki niso navedeni pod 10 01 22</v>
      </c>
      <c r="C321" t="str">
        <f>IFERROR(INDEX(Tabela_FAW[NAZIV2],MATCH(Tabela_kontrola_FAW[[#This Row],[Klasifikacija]],Tabela_FAW[Klasifikacija],0)),"NE")</f>
        <v>NE</v>
      </c>
      <c r="D321" t="str">
        <f>INDEX(Tabela_glavno[Dovoljen prevzem],MATCH(Tabela_kontrola_FAW[[#This Row],[Klasifikacija]],Tabela_glavno[Klasifikacija],0))</f>
        <v>DA - NI ODSTRANJEVANJA</v>
      </c>
      <c r="E321" t="str">
        <f>INDEX(Tabela_glavno[Odstranjevanje],MATCH(Tabela_kontrola_FAW[[#This Row],[Klasifikacija]],Tabela_glavno[Klasifikacija],0))</f>
        <v/>
      </c>
      <c r="F321" t="str">
        <f>IF(Tabela_kontrola_FAW[[#This Row],[Eko-03-03]]=0,"NE","DA")</f>
        <v>NE</v>
      </c>
      <c r="G321" s="1">
        <f>COUNTIF(Tabela_mesanica_190204[Klasifikacija],Tabela_kontrola_FAW[[#This Row],[Klasifikacija]])+COUNTIF(Tabela_mesanica_190208[Klasifikacija],Tabela_kontrola_FAW[[#This Row],[Klasifikacija]])+COUNTIF(Tabela_EKO_03_03_baterije[Klasifikacija],Tabela_kontrola_FAW[[#This Row],[Klasifikacija]])</f>
        <v>0</v>
      </c>
      <c r="H321" s="1">
        <f>COUNTIF(Tabela_staro_190204[Klasifikacija],Tabela_kontrola_FAW[[#This Row],[Klasifikacija]])+COUNTIF(Tabela_staro_140603[Klasifikacija],Tabela_kontrola_FAW[[#This Row],[Klasifikacija]])</f>
        <v>0</v>
      </c>
      <c r="I321" s="1" t="str">
        <f>IFERROR(INDEX(Tabela_FAW[Klasifikacija],MATCH(Tabela_kontrola_FAW[[#This Row],[Klasifikacija]],Tabela_FAW[Klasifikacija],0)),"NE")</f>
        <v>NE</v>
      </c>
    </row>
    <row r="322" spans="1:9" hidden="1" x14ac:dyDescent="0.25">
      <c r="A322" t="s">
        <v>490</v>
      </c>
      <c r="B322" t="str">
        <f>INDEX(Tabela_seznam_klasifikacij[Naziv odpadka],MATCH(Tabela_kontrola_FAW[[#This Row],[Klasifikacija]],Tabela_seznam_klasifikacij[Klasifikacijska številka],0))</f>
        <v>Peski iz kurišč na lebdeči sloj</v>
      </c>
      <c r="C322" t="str">
        <f>IFERROR(INDEX(Tabela_FAW[NAZIV2],MATCH(Tabela_kontrola_FAW[[#This Row],[Klasifikacija]],Tabela_FAW[Klasifikacija],0)),"NE")</f>
        <v>NE</v>
      </c>
      <c r="D322" t="str">
        <f>INDEX(Tabela_glavno[Dovoljen prevzem],MATCH(Tabela_kontrola_FAW[[#This Row],[Klasifikacija]],Tabela_glavno[Klasifikacija],0))</f>
        <v>DA - NI ODSTRANJEVANJA</v>
      </c>
      <c r="E322" t="str">
        <f>INDEX(Tabela_glavno[Odstranjevanje],MATCH(Tabela_kontrola_FAW[[#This Row],[Klasifikacija]],Tabela_glavno[Klasifikacija],0))</f>
        <v/>
      </c>
      <c r="F322" t="str">
        <f>IF(Tabela_kontrola_FAW[[#This Row],[Eko-03-03]]=0,"NE","DA")</f>
        <v>NE</v>
      </c>
      <c r="G322" s="1">
        <f>COUNTIF(Tabela_mesanica_190204[Klasifikacija],Tabela_kontrola_FAW[[#This Row],[Klasifikacija]])+COUNTIF(Tabela_mesanica_190208[Klasifikacija],Tabela_kontrola_FAW[[#This Row],[Klasifikacija]])+COUNTIF(Tabela_EKO_03_03_baterije[Klasifikacija],Tabela_kontrola_FAW[[#This Row],[Klasifikacija]])</f>
        <v>0</v>
      </c>
      <c r="H322" s="1">
        <f>COUNTIF(Tabela_staro_190204[Klasifikacija],Tabela_kontrola_FAW[[#This Row],[Klasifikacija]])+COUNTIF(Tabela_staro_140603[Klasifikacija],Tabela_kontrola_FAW[[#This Row],[Klasifikacija]])</f>
        <v>0</v>
      </c>
      <c r="I322" s="1" t="str">
        <f>IFERROR(INDEX(Tabela_FAW[Klasifikacija],MATCH(Tabela_kontrola_FAW[[#This Row],[Klasifikacija]],Tabela_FAW[Klasifikacija],0)),"NE")</f>
        <v>NE</v>
      </c>
    </row>
    <row r="323" spans="1:9" hidden="1" x14ac:dyDescent="0.25">
      <c r="A323" t="s">
        <v>491</v>
      </c>
      <c r="B323" t="str">
        <f>INDEX(Tabela_seznam_klasifikacij[Naziv odpadka],MATCH(Tabela_kontrola_FAW[[#This Row],[Klasifikacija]],Tabela_seznam_klasifikacij[Klasifikacijska številka],0))</f>
        <v>Odpadki iz skladiščenja in pripravi goriva v elektrarnah na premog</v>
      </c>
      <c r="C323" t="str">
        <f>IFERROR(INDEX(Tabela_FAW[NAZIV2],MATCH(Tabela_kontrola_FAW[[#This Row],[Klasifikacija]],Tabela_FAW[Klasifikacija],0)),"NE")</f>
        <v>NE</v>
      </c>
      <c r="D323" t="str">
        <f>INDEX(Tabela_glavno[Dovoljen prevzem],MATCH(Tabela_kontrola_FAW[[#This Row],[Klasifikacija]],Tabela_glavno[Klasifikacija],0))</f>
        <v>DA - NI ODSTRANJEVANJA</v>
      </c>
      <c r="E323" t="str">
        <f>INDEX(Tabela_glavno[Odstranjevanje],MATCH(Tabela_kontrola_FAW[[#This Row],[Klasifikacija]],Tabela_glavno[Klasifikacija],0))</f>
        <v/>
      </c>
      <c r="F323" t="str">
        <f>IF(Tabela_kontrola_FAW[[#This Row],[Eko-03-03]]=0,"NE","DA")</f>
        <v>NE</v>
      </c>
      <c r="G323" s="1">
        <f>COUNTIF(Tabela_mesanica_190204[Klasifikacija],Tabela_kontrola_FAW[[#This Row],[Klasifikacija]])+COUNTIF(Tabela_mesanica_190208[Klasifikacija],Tabela_kontrola_FAW[[#This Row],[Klasifikacija]])+COUNTIF(Tabela_EKO_03_03_baterije[Klasifikacija],Tabela_kontrola_FAW[[#This Row],[Klasifikacija]])</f>
        <v>0</v>
      </c>
      <c r="H323" s="1">
        <f>COUNTIF(Tabela_staro_190204[Klasifikacija],Tabela_kontrola_FAW[[#This Row],[Klasifikacija]])+COUNTIF(Tabela_staro_140603[Klasifikacija],Tabela_kontrola_FAW[[#This Row],[Klasifikacija]])</f>
        <v>0</v>
      </c>
      <c r="I323" s="1" t="str">
        <f>IFERROR(INDEX(Tabela_FAW[Klasifikacija],MATCH(Tabela_kontrola_FAW[[#This Row],[Klasifikacija]],Tabela_FAW[Klasifikacija],0)),"NE")</f>
        <v>NE</v>
      </c>
    </row>
    <row r="324" spans="1:9" hidden="1" x14ac:dyDescent="0.25">
      <c r="A324" t="s">
        <v>492</v>
      </c>
      <c r="B324" t="str">
        <f>INDEX(Tabela_seznam_klasifikacij[Naziv odpadka],MATCH(Tabela_kontrola_FAW[[#This Row],[Klasifikacija]],Tabela_seznam_klasifikacij[Klasifikacijska številka],0))</f>
        <v>Odpadki iz obdelave hladilne vode</v>
      </c>
      <c r="C324" t="str">
        <f>IFERROR(INDEX(Tabela_FAW[NAZIV2],MATCH(Tabela_kontrola_FAW[[#This Row],[Klasifikacija]],Tabela_FAW[Klasifikacija],0)),"NE")</f>
        <v>NE</v>
      </c>
      <c r="D324" t="str">
        <f>INDEX(Tabela_glavno[Dovoljen prevzem],MATCH(Tabela_kontrola_FAW[[#This Row],[Klasifikacija]],Tabela_glavno[Klasifikacija],0))</f>
        <v>DA - NI ODSTRANJEVANJA</v>
      </c>
      <c r="E324" t="str">
        <f>INDEX(Tabela_glavno[Odstranjevanje],MATCH(Tabela_kontrola_FAW[[#This Row],[Klasifikacija]],Tabela_glavno[Klasifikacija],0))</f>
        <v/>
      </c>
      <c r="F324" t="str">
        <f>IF(Tabela_kontrola_FAW[[#This Row],[Eko-03-03]]=0,"NE","DA")</f>
        <v>NE</v>
      </c>
      <c r="G324" s="1">
        <f>COUNTIF(Tabela_mesanica_190204[Klasifikacija],Tabela_kontrola_FAW[[#This Row],[Klasifikacija]])+COUNTIF(Tabela_mesanica_190208[Klasifikacija],Tabela_kontrola_FAW[[#This Row],[Klasifikacija]])+COUNTIF(Tabela_EKO_03_03_baterije[Klasifikacija],Tabela_kontrola_FAW[[#This Row],[Klasifikacija]])</f>
        <v>0</v>
      </c>
      <c r="H324" s="1">
        <f>COUNTIF(Tabela_staro_190204[Klasifikacija],Tabela_kontrola_FAW[[#This Row],[Klasifikacija]])+COUNTIF(Tabela_staro_140603[Klasifikacija],Tabela_kontrola_FAW[[#This Row],[Klasifikacija]])</f>
        <v>0</v>
      </c>
      <c r="I324" s="1" t="str">
        <f>IFERROR(INDEX(Tabela_FAW[Klasifikacija],MATCH(Tabela_kontrola_FAW[[#This Row],[Klasifikacija]],Tabela_FAW[Klasifikacija],0)),"NE")</f>
        <v>NE</v>
      </c>
    </row>
    <row r="325" spans="1:9" hidden="1" x14ac:dyDescent="0.25">
      <c r="A325" t="s">
        <v>493</v>
      </c>
      <c r="B325" t="str">
        <f>INDEX(Tabela_seznam_klasifikacij[Naziv odpadka],MATCH(Tabela_kontrola_FAW[[#This Row],[Klasifikacija]],Tabela_seznam_klasifikacij[Klasifikacijska številka],0))</f>
        <v>Drugi tovrstni odpadki</v>
      </c>
      <c r="C325" t="str">
        <f>IFERROR(INDEX(Tabela_FAW[NAZIV2],MATCH(Tabela_kontrola_FAW[[#This Row],[Klasifikacija]],Tabela_FAW[Klasifikacija],0)),"NE")</f>
        <v>NE</v>
      </c>
      <c r="D325" t="str">
        <f>INDEX(Tabela_glavno[Dovoljen prevzem],MATCH(Tabela_kontrola_FAW[[#This Row],[Klasifikacija]],Tabela_glavno[Klasifikacija],0))</f>
        <v>DA - NI ODSTRANJEVANJA</v>
      </c>
      <c r="E325" t="str">
        <f>INDEX(Tabela_glavno[Odstranjevanje],MATCH(Tabela_kontrola_FAW[[#This Row],[Klasifikacija]],Tabela_glavno[Klasifikacija],0))</f>
        <v/>
      </c>
      <c r="F325" t="str">
        <f>IF(Tabela_kontrola_FAW[[#This Row],[Eko-03-03]]=0,"NE","DA")</f>
        <v>NE</v>
      </c>
      <c r="G325" s="1">
        <f>COUNTIF(Tabela_mesanica_190204[Klasifikacija],Tabela_kontrola_FAW[[#This Row],[Klasifikacija]])+COUNTIF(Tabela_mesanica_190208[Klasifikacija],Tabela_kontrola_FAW[[#This Row],[Klasifikacija]])+COUNTIF(Tabela_EKO_03_03_baterije[Klasifikacija],Tabela_kontrola_FAW[[#This Row],[Klasifikacija]])</f>
        <v>0</v>
      </c>
      <c r="H325" s="1">
        <f>COUNTIF(Tabela_staro_190204[Klasifikacija],Tabela_kontrola_FAW[[#This Row],[Klasifikacija]])+COUNTIF(Tabela_staro_140603[Klasifikacija],Tabela_kontrola_FAW[[#This Row],[Klasifikacija]])</f>
        <v>0</v>
      </c>
      <c r="I325" s="1" t="str">
        <f>IFERROR(INDEX(Tabela_FAW[Klasifikacija],MATCH(Tabela_kontrola_FAW[[#This Row],[Klasifikacija]],Tabela_FAW[Klasifikacija],0)),"NE")</f>
        <v>NE</v>
      </c>
    </row>
    <row r="326" spans="1:9" x14ac:dyDescent="0.25">
      <c r="A326" t="s">
        <v>494</v>
      </c>
      <c r="B326" t="str">
        <f>INDEX(Tabela_seznam_klasifikacij[Naziv odpadka],MATCH(Tabela_kontrola_FAW[[#This Row],[Klasifikacija]],Tabela_seznam_klasifikacij[Klasifikacijska številka],0))</f>
        <v>Odpadki iz predelave žlindre</v>
      </c>
      <c r="C326" t="str">
        <f>IFERROR(INDEX(Tabela_FAW[NAZIV2],MATCH(Tabela_kontrola_FAW[[#This Row],[Klasifikacija]],Tabela_FAW[Klasifikacija],0)),"NE")</f>
        <v>KEMIS NE ODSTRANJUJE</v>
      </c>
      <c r="D326" t="str">
        <f>INDEX(Tabela_glavno[Dovoljen prevzem],MATCH(Tabela_kontrola_FAW[[#This Row],[Klasifikacija]],Tabela_glavno[Klasifikacija],0))</f>
        <v>DA - NI ODSTRANJEVANJA</v>
      </c>
      <c r="E326" t="str">
        <f>INDEX(Tabela_glavno[Odstranjevanje],MATCH(Tabela_kontrola_FAW[[#This Row],[Klasifikacija]],Tabela_glavno[Klasifikacija],0))</f>
        <v/>
      </c>
      <c r="F326" t="str">
        <f>IF(Tabela_kontrola_FAW[[#This Row],[Eko-03-03]]=0,"NE","DA")</f>
        <v>NE</v>
      </c>
      <c r="G326" s="1">
        <f>COUNTIF(Tabela_mesanica_190204[Klasifikacija],Tabela_kontrola_FAW[[#This Row],[Klasifikacija]])+COUNTIF(Tabela_mesanica_190208[Klasifikacija],Tabela_kontrola_FAW[[#This Row],[Klasifikacija]])+COUNTIF(Tabela_EKO_03_03_baterije[Klasifikacija],Tabela_kontrola_FAW[[#This Row],[Klasifikacija]])</f>
        <v>0</v>
      </c>
      <c r="H326" s="1">
        <f>COUNTIF(Tabela_staro_190204[Klasifikacija],Tabela_kontrola_FAW[[#This Row],[Klasifikacija]])+COUNTIF(Tabela_staro_140603[Klasifikacija],Tabela_kontrola_FAW[[#This Row],[Klasifikacija]])</f>
        <v>0</v>
      </c>
      <c r="I326" s="1" t="str">
        <f>IFERROR(INDEX(Tabela_FAW[Klasifikacija],MATCH(Tabela_kontrola_FAW[[#This Row],[Klasifikacija]],Tabela_FAW[Klasifikacija],0)),"NE")</f>
        <v>10 02 01</v>
      </c>
    </row>
    <row r="327" spans="1:9" hidden="1" x14ac:dyDescent="0.25">
      <c r="A327" t="s">
        <v>495</v>
      </c>
      <c r="B327" t="str">
        <f>INDEX(Tabela_seznam_klasifikacij[Naziv odpadka],MATCH(Tabela_kontrola_FAW[[#This Row],[Klasifikacija]],Tabela_seznam_klasifikacij[Klasifikacijska številka],0))</f>
        <v>Nepredelana žlindra</v>
      </c>
      <c r="C327" t="str">
        <f>IFERROR(INDEX(Tabela_FAW[NAZIV2],MATCH(Tabela_kontrola_FAW[[#This Row],[Klasifikacija]],Tabela_FAW[Klasifikacija],0)),"NE")</f>
        <v>NE</v>
      </c>
      <c r="D327" t="str">
        <f>INDEX(Tabela_glavno[Dovoljen prevzem],MATCH(Tabela_kontrola_FAW[[#This Row],[Klasifikacija]],Tabela_glavno[Klasifikacija],0))</f>
        <v>DA - NI ODSTRANJEVANJA</v>
      </c>
      <c r="E327" t="str">
        <f>INDEX(Tabela_glavno[Odstranjevanje],MATCH(Tabela_kontrola_FAW[[#This Row],[Klasifikacija]],Tabela_glavno[Klasifikacija],0))</f>
        <v/>
      </c>
      <c r="F327" t="str">
        <f>IF(Tabela_kontrola_FAW[[#This Row],[Eko-03-03]]=0,"NE","DA")</f>
        <v>NE</v>
      </c>
      <c r="G327" s="1">
        <f>COUNTIF(Tabela_mesanica_190204[Klasifikacija],Tabela_kontrola_FAW[[#This Row],[Klasifikacija]])+COUNTIF(Tabela_mesanica_190208[Klasifikacija],Tabela_kontrola_FAW[[#This Row],[Klasifikacija]])+COUNTIF(Tabela_EKO_03_03_baterije[Klasifikacija],Tabela_kontrola_FAW[[#This Row],[Klasifikacija]])</f>
        <v>0</v>
      </c>
      <c r="H327" s="1">
        <f>COUNTIF(Tabela_staro_190204[Klasifikacija],Tabela_kontrola_FAW[[#This Row],[Klasifikacija]])+COUNTIF(Tabela_staro_140603[Klasifikacija],Tabela_kontrola_FAW[[#This Row],[Klasifikacija]])</f>
        <v>0</v>
      </c>
      <c r="I327" s="1" t="str">
        <f>IFERROR(INDEX(Tabela_FAW[Klasifikacija],MATCH(Tabela_kontrola_FAW[[#This Row],[Klasifikacija]],Tabela_FAW[Klasifikacija],0)),"NE")</f>
        <v>NE</v>
      </c>
    </row>
    <row r="328" spans="1:9" hidden="1" x14ac:dyDescent="0.25">
      <c r="A328" t="s">
        <v>496</v>
      </c>
      <c r="B328" t="str">
        <f>INDEX(Tabela_seznam_klasifikacij[Naziv odpadka],MATCH(Tabela_kontrola_FAW[[#This Row],[Klasifikacija]],Tabela_seznam_klasifikacij[Klasifikacijska številka],0))</f>
        <v xml:space="preserve">Trdni odpadki, ki vsebujejo nevarne snovi, iz obdelave plinov </v>
      </c>
      <c r="C328" t="str">
        <f>IFERROR(INDEX(Tabela_FAW[NAZIV2],MATCH(Tabela_kontrola_FAW[[#This Row],[Klasifikacija]],Tabela_FAW[Klasifikacija],0)),"NE")</f>
        <v>NE</v>
      </c>
      <c r="D328" t="str">
        <f>INDEX(Tabela_glavno[Dovoljen prevzem],MATCH(Tabela_kontrola_FAW[[#This Row],[Klasifikacija]],Tabela_glavno[Klasifikacija],0))</f>
        <v>DA - NI ODSTRANJEVANJA</v>
      </c>
      <c r="E328" t="str">
        <f>INDEX(Tabela_glavno[Odstranjevanje],MATCH(Tabela_kontrola_FAW[[#This Row],[Klasifikacija]],Tabela_glavno[Klasifikacija],0))</f>
        <v/>
      </c>
      <c r="F328" t="str">
        <f>IF(Tabela_kontrola_FAW[[#This Row],[Eko-03-03]]=0,"NE","DA")</f>
        <v>NE</v>
      </c>
      <c r="G328" s="1">
        <f>COUNTIF(Tabela_mesanica_190204[Klasifikacija],Tabela_kontrola_FAW[[#This Row],[Klasifikacija]])+COUNTIF(Tabela_mesanica_190208[Klasifikacija],Tabela_kontrola_FAW[[#This Row],[Klasifikacija]])+COUNTIF(Tabela_EKO_03_03_baterije[Klasifikacija],Tabela_kontrola_FAW[[#This Row],[Klasifikacija]])</f>
        <v>0</v>
      </c>
      <c r="H328" s="1">
        <f>COUNTIF(Tabela_staro_190204[Klasifikacija],Tabela_kontrola_FAW[[#This Row],[Klasifikacija]])+COUNTIF(Tabela_staro_140603[Klasifikacija],Tabela_kontrola_FAW[[#This Row],[Klasifikacija]])</f>
        <v>0</v>
      </c>
      <c r="I328" s="1" t="str">
        <f>IFERROR(INDEX(Tabela_FAW[Klasifikacija],MATCH(Tabela_kontrola_FAW[[#This Row],[Klasifikacija]],Tabela_FAW[Klasifikacija],0)),"NE")</f>
        <v>NE</v>
      </c>
    </row>
    <row r="329" spans="1:9" hidden="1" x14ac:dyDescent="0.25">
      <c r="A329" t="s">
        <v>497</v>
      </c>
      <c r="B329" t="str">
        <f>INDEX(Tabela_seznam_klasifikacij[Naziv odpadka],MATCH(Tabela_kontrola_FAW[[#This Row],[Klasifikacija]],Tabela_seznam_klasifikacij[Klasifikacijska številka],0))</f>
        <v>Trdni odpadki iz čiščenja odpadnih plinov, ki niso navedeni pod 10 02 07</v>
      </c>
      <c r="C329" t="str">
        <f>IFERROR(INDEX(Tabela_FAW[NAZIV2],MATCH(Tabela_kontrola_FAW[[#This Row],[Klasifikacija]],Tabela_FAW[Klasifikacija],0)),"NE")</f>
        <v>NE</v>
      </c>
      <c r="D329" t="str">
        <f>INDEX(Tabela_glavno[Dovoljen prevzem],MATCH(Tabela_kontrola_FAW[[#This Row],[Klasifikacija]],Tabela_glavno[Klasifikacija],0))</f>
        <v>DA - NI ODSTRANJEVANJA</v>
      </c>
      <c r="E329" t="str">
        <f>INDEX(Tabela_glavno[Odstranjevanje],MATCH(Tabela_kontrola_FAW[[#This Row],[Klasifikacija]],Tabela_glavno[Klasifikacija],0))</f>
        <v/>
      </c>
      <c r="F329" t="str">
        <f>IF(Tabela_kontrola_FAW[[#This Row],[Eko-03-03]]=0,"NE","DA")</f>
        <v>NE</v>
      </c>
      <c r="G329" s="1">
        <f>COUNTIF(Tabela_mesanica_190204[Klasifikacija],Tabela_kontrola_FAW[[#This Row],[Klasifikacija]])+COUNTIF(Tabela_mesanica_190208[Klasifikacija],Tabela_kontrola_FAW[[#This Row],[Klasifikacija]])+COUNTIF(Tabela_EKO_03_03_baterije[Klasifikacija],Tabela_kontrola_FAW[[#This Row],[Klasifikacija]])</f>
        <v>0</v>
      </c>
      <c r="H329" s="1">
        <f>COUNTIF(Tabela_staro_190204[Klasifikacija],Tabela_kontrola_FAW[[#This Row],[Klasifikacija]])+COUNTIF(Tabela_staro_140603[Klasifikacija],Tabela_kontrola_FAW[[#This Row],[Klasifikacija]])</f>
        <v>0</v>
      </c>
      <c r="I329" s="1" t="str">
        <f>IFERROR(INDEX(Tabela_FAW[Klasifikacija],MATCH(Tabela_kontrola_FAW[[#This Row],[Klasifikacija]],Tabela_FAW[Klasifikacija],0)),"NE")</f>
        <v>NE</v>
      </c>
    </row>
    <row r="330" spans="1:9" hidden="1" x14ac:dyDescent="0.25">
      <c r="A330" t="s">
        <v>498</v>
      </c>
      <c r="B330" t="str">
        <f>INDEX(Tabela_seznam_klasifikacij[Naziv odpadka],MATCH(Tabela_kontrola_FAW[[#This Row],[Klasifikacija]],Tabela_seznam_klasifikacij[Klasifikacijska številka],0))</f>
        <v>Valjarniška škaja</v>
      </c>
      <c r="C330" t="str">
        <f>IFERROR(INDEX(Tabela_FAW[NAZIV2],MATCH(Tabela_kontrola_FAW[[#This Row],[Klasifikacija]],Tabela_FAW[Klasifikacija],0)),"NE")</f>
        <v>NE</v>
      </c>
      <c r="D330" t="str">
        <f>INDEX(Tabela_glavno[Dovoljen prevzem],MATCH(Tabela_kontrola_FAW[[#This Row],[Klasifikacija]],Tabela_glavno[Klasifikacija],0))</f>
        <v>DA - NI ODSTRANJEVANJA</v>
      </c>
      <c r="E330" t="str">
        <f>INDEX(Tabela_glavno[Odstranjevanje],MATCH(Tabela_kontrola_FAW[[#This Row],[Klasifikacija]],Tabela_glavno[Klasifikacija],0))</f>
        <v/>
      </c>
      <c r="F330" t="str">
        <f>IF(Tabela_kontrola_FAW[[#This Row],[Eko-03-03]]=0,"NE","DA")</f>
        <v>NE</v>
      </c>
      <c r="G330" s="1">
        <f>COUNTIF(Tabela_mesanica_190204[Klasifikacija],Tabela_kontrola_FAW[[#This Row],[Klasifikacija]])+COUNTIF(Tabela_mesanica_190208[Klasifikacija],Tabela_kontrola_FAW[[#This Row],[Klasifikacija]])+COUNTIF(Tabela_EKO_03_03_baterije[Klasifikacija],Tabela_kontrola_FAW[[#This Row],[Klasifikacija]])</f>
        <v>0</v>
      </c>
      <c r="H330" s="1">
        <f>COUNTIF(Tabela_staro_190204[Klasifikacija],Tabela_kontrola_FAW[[#This Row],[Klasifikacija]])+COUNTIF(Tabela_staro_140603[Klasifikacija],Tabela_kontrola_FAW[[#This Row],[Klasifikacija]])</f>
        <v>0</v>
      </c>
      <c r="I330" s="1" t="str">
        <f>IFERROR(INDEX(Tabela_FAW[Klasifikacija],MATCH(Tabela_kontrola_FAW[[#This Row],[Klasifikacija]],Tabela_FAW[Klasifikacija],0)),"NE")</f>
        <v>NE</v>
      </c>
    </row>
    <row r="331" spans="1:9" x14ac:dyDescent="0.25">
      <c r="A331" t="s">
        <v>499</v>
      </c>
      <c r="B331" t="str">
        <f>INDEX(Tabela_seznam_klasifikacij[Naziv odpadka],MATCH(Tabela_kontrola_FAW[[#This Row],[Klasifikacija]],Tabela_seznam_klasifikacij[Klasifikacijska številka],0))</f>
        <v>Odpadki, ki vsebujejo olja, iz obdelave hladilne vode</v>
      </c>
      <c r="C331" t="str">
        <f>IFERROR(INDEX(Tabela_FAW[NAZIV2],MATCH(Tabela_kontrola_FAW[[#This Row],[Klasifikacija]],Tabela_FAW[Klasifikacija],0)),"NE")</f>
        <v>Kemis, Pinus</v>
      </c>
      <c r="D331" t="str">
        <f>INDEX(Tabela_glavno[Dovoljen prevzem],MATCH(Tabela_kontrola_FAW[[#This Row],[Klasifikacija]],Tabela_glavno[Klasifikacija],0))</f>
        <v>DA - NI ODSTRANJEVANJA</v>
      </c>
      <c r="E331" t="str">
        <f>INDEX(Tabela_glavno[Odstranjevanje],MATCH(Tabela_kontrola_FAW[[#This Row],[Klasifikacija]],Tabela_glavno[Klasifikacija],0))</f>
        <v/>
      </c>
      <c r="F331" t="str">
        <f>IF(Tabela_kontrola_FAW[[#This Row],[Eko-03-03]]=0,"NE","DA")</f>
        <v>NE</v>
      </c>
      <c r="G331" s="1">
        <f>COUNTIF(Tabela_mesanica_190204[Klasifikacija],Tabela_kontrola_FAW[[#This Row],[Klasifikacija]])+COUNTIF(Tabela_mesanica_190208[Klasifikacija],Tabela_kontrola_FAW[[#This Row],[Klasifikacija]])+COUNTIF(Tabela_EKO_03_03_baterije[Klasifikacija],Tabela_kontrola_FAW[[#This Row],[Klasifikacija]])</f>
        <v>0</v>
      </c>
      <c r="H331" s="1">
        <f>COUNTIF(Tabela_staro_190204[Klasifikacija],Tabela_kontrola_FAW[[#This Row],[Klasifikacija]])+COUNTIF(Tabela_staro_140603[Klasifikacija],Tabela_kontrola_FAW[[#This Row],[Klasifikacija]])</f>
        <v>0</v>
      </c>
      <c r="I331" s="1" t="str">
        <f>IFERROR(INDEX(Tabela_FAW[Klasifikacija],MATCH(Tabela_kontrola_FAW[[#This Row],[Klasifikacija]],Tabela_FAW[Klasifikacija],0)),"NE")</f>
        <v>10 02 11*</v>
      </c>
    </row>
    <row r="332" spans="1:9" hidden="1" x14ac:dyDescent="0.25">
      <c r="A332" t="s">
        <v>500</v>
      </c>
      <c r="B332" t="str">
        <f>INDEX(Tabela_seznam_klasifikacij[Naziv odpadka],MATCH(Tabela_kontrola_FAW[[#This Row],[Klasifikacija]],Tabela_seznam_klasifikacij[Klasifikacijska številka],0))</f>
        <v>Odpadki iz obdelave hladilne vode, ki niso navedeni pod 10 02 11</v>
      </c>
      <c r="C332" t="str">
        <f>IFERROR(INDEX(Tabela_FAW[NAZIV2],MATCH(Tabela_kontrola_FAW[[#This Row],[Klasifikacija]],Tabela_FAW[Klasifikacija],0)),"NE")</f>
        <v>NE</v>
      </c>
      <c r="D332" t="str">
        <f>INDEX(Tabela_glavno[Dovoljen prevzem],MATCH(Tabela_kontrola_FAW[[#This Row],[Klasifikacija]],Tabela_glavno[Klasifikacija],0))</f>
        <v>DA - NI ODSTRANJEVANJA</v>
      </c>
      <c r="E332" t="str">
        <f>INDEX(Tabela_glavno[Odstranjevanje],MATCH(Tabela_kontrola_FAW[[#This Row],[Klasifikacija]],Tabela_glavno[Klasifikacija],0))</f>
        <v/>
      </c>
      <c r="F332" t="str">
        <f>IF(Tabela_kontrola_FAW[[#This Row],[Eko-03-03]]=0,"NE","DA")</f>
        <v>NE</v>
      </c>
      <c r="G332" s="1">
        <f>COUNTIF(Tabela_mesanica_190204[Klasifikacija],Tabela_kontrola_FAW[[#This Row],[Klasifikacija]])+COUNTIF(Tabela_mesanica_190208[Klasifikacija],Tabela_kontrola_FAW[[#This Row],[Klasifikacija]])+COUNTIF(Tabela_EKO_03_03_baterije[Klasifikacija],Tabela_kontrola_FAW[[#This Row],[Klasifikacija]])</f>
        <v>0</v>
      </c>
      <c r="H332" s="1">
        <f>COUNTIF(Tabela_staro_190204[Klasifikacija],Tabela_kontrola_FAW[[#This Row],[Klasifikacija]])+COUNTIF(Tabela_staro_140603[Klasifikacija],Tabela_kontrola_FAW[[#This Row],[Klasifikacija]])</f>
        <v>0</v>
      </c>
      <c r="I332" s="1" t="str">
        <f>IFERROR(INDEX(Tabela_FAW[Klasifikacija],MATCH(Tabela_kontrola_FAW[[#This Row],[Klasifikacija]],Tabela_FAW[Klasifikacija],0)),"NE")</f>
        <v>NE</v>
      </c>
    </row>
    <row r="333" spans="1:9" hidden="1" x14ac:dyDescent="0.25">
      <c r="A333" t="s">
        <v>501</v>
      </c>
      <c r="B333" t="str">
        <f>INDEX(Tabela_seznam_klasifikacij[Naziv odpadka],MATCH(Tabela_kontrola_FAW[[#This Row],[Klasifikacija]],Tabela_seznam_klasifikacij[Klasifikacijska številka],0))</f>
        <v>Mulji in filtrne pogače, ki vsebujejo nevarne snovi iz čiščenja odpadnih plinov</v>
      </c>
      <c r="C333" t="str">
        <f>IFERROR(INDEX(Tabela_FAW[NAZIV2],MATCH(Tabela_kontrola_FAW[[#This Row],[Klasifikacija]],Tabela_FAW[Klasifikacija],0)),"NE")</f>
        <v>NE</v>
      </c>
      <c r="D333" t="str">
        <f>INDEX(Tabela_glavno[Dovoljen prevzem],MATCH(Tabela_kontrola_FAW[[#This Row],[Klasifikacija]],Tabela_glavno[Klasifikacija],0))</f>
        <v>DA - NI ODSTRANJEVANJA</v>
      </c>
      <c r="E333" t="str">
        <f>INDEX(Tabela_glavno[Odstranjevanje],MATCH(Tabela_kontrola_FAW[[#This Row],[Klasifikacija]],Tabela_glavno[Klasifikacija],0))</f>
        <v/>
      </c>
      <c r="F333" t="str">
        <f>IF(Tabela_kontrola_FAW[[#This Row],[Eko-03-03]]=0,"NE","DA")</f>
        <v>NE</v>
      </c>
      <c r="G333" s="1">
        <f>COUNTIF(Tabela_mesanica_190204[Klasifikacija],Tabela_kontrola_FAW[[#This Row],[Klasifikacija]])+COUNTIF(Tabela_mesanica_190208[Klasifikacija],Tabela_kontrola_FAW[[#This Row],[Klasifikacija]])+COUNTIF(Tabela_EKO_03_03_baterije[Klasifikacija],Tabela_kontrola_FAW[[#This Row],[Klasifikacija]])</f>
        <v>0</v>
      </c>
      <c r="H333" s="1">
        <f>COUNTIF(Tabela_staro_190204[Klasifikacija],Tabela_kontrola_FAW[[#This Row],[Klasifikacija]])+COUNTIF(Tabela_staro_140603[Klasifikacija],Tabela_kontrola_FAW[[#This Row],[Klasifikacija]])</f>
        <v>0</v>
      </c>
      <c r="I333" s="1" t="str">
        <f>IFERROR(INDEX(Tabela_FAW[Klasifikacija],MATCH(Tabela_kontrola_FAW[[#This Row],[Klasifikacija]],Tabela_FAW[Klasifikacija],0)),"NE")</f>
        <v>NE</v>
      </c>
    </row>
    <row r="334" spans="1:9" hidden="1" x14ac:dyDescent="0.25">
      <c r="A334" t="s">
        <v>502</v>
      </c>
      <c r="B334" t="str">
        <f>INDEX(Tabela_seznam_klasifikacij[Naziv odpadka],MATCH(Tabela_kontrola_FAW[[#This Row],[Klasifikacija]],Tabela_seznam_klasifikacij[Klasifikacijska številka],0))</f>
        <v>Mulji in filtrne pogače iz čiščenja odpadnih plinov, ki niso navedeni pod 10 02 13</v>
      </c>
      <c r="C334" t="str">
        <f>IFERROR(INDEX(Tabela_FAW[NAZIV2],MATCH(Tabela_kontrola_FAW[[#This Row],[Klasifikacija]],Tabela_FAW[Klasifikacija],0)),"NE")</f>
        <v>NE</v>
      </c>
      <c r="D334" t="str">
        <f>INDEX(Tabela_glavno[Dovoljen prevzem],MATCH(Tabela_kontrola_FAW[[#This Row],[Klasifikacija]],Tabela_glavno[Klasifikacija],0))</f>
        <v>DA - NI ODSTRANJEVANJA</v>
      </c>
      <c r="E334" t="str">
        <f>INDEX(Tabela_glavno[Odstranjevanje],MATCH(Tabela_kontrola_FAW[[#This Row],[Klasifikacija]],Tabela_glavno[Klasifikacija],0))</f>
        <v/>
      </c>
      <c r="F334" t="str">
        <f>IF(Tabela_kontrola_FAW[[#This Row],[Eko-03-03]]=0,"NE","DA")</f>
        <v>NE</v>
      </c>
      <c r="G334" s="1">
        <f>COUNTIF(Tabela_mesanica_190204[Klasifikacija],Tabela_kontrola_FAW[[#This Row],[Klasifikacija]])+COUNTIF(Tabela_mesanica_190208[Klasifikacija],Tabela_kontrola_FAW[[#This Row],[Klasifikacija]])+COUNTIF(Tabela_EKO_03_03_baterije[Klasifikacija],Tabela_kontrola_FAW[[#This Row],[Klasifikacija]])</f>
        <v>0</v>
      </c>
      <c r="H334" s="1">
        <f>COUNTIF(Tabela_staro_190204[Klasifikacija],Tabela_kontrola_FAW[[#This Row],[Klasifikacija]])+COUNTIF(Tabela_staro_140603[Klasifikacija],Tabela_kontrola_FAW[[#This Row],[Klasifikacija]])</f>
        <v>0</v>
      </c>
      <c r="I334" s="1" t="str">
        <f>IFERROR(INDEX(Tabela_FAW[Klasifikacija],MATCH(Tabela_kontrola_FAW[[#This Row],[Klasifikacija]],Tabela_FAW[Klasifikacija],0)),"NE")</f>
        <v>NE</v>
      </c>
    </row>
    <row r="335" spans="1:9" hidden="1" x14ac:dyDescent="0.25">
      <c r="A335" t="s">
        <v>503</v>
      </c>
      <c r="B335" t="str">
        <f>INDEX(Tabela_seznam_klasifikacij[Naziv odpadka],MATCH(Tabela_kontrola_FAW[[#This Row],[Klasifikacija]],Tabela_seznam_klasifikacij[Klasifikacijska številka],0))</f>
        <v>Drugi mulji in filtrne pogače</v>
      </c>
      <c r="C335" t="str">
        <f>IFERROR(INDEX(Tabela_FAW[NAZIV2],MATCH(Tabela_kontrola_FAW[[#This Row],[Klasifikacija]],Tabela_FAW[Klasifikacija],0)),"NE")</f>
        <v>NE</v>
      </c>
      <c r="D335" t="str">
        <f>INDEX(Tabela_glavno[Dovoljen prevzem],MATCH(Tabela_kontrola_FAW[[#This Row],[Klasifikacija]],Tabela_glavno[Klasifikacija],0))</f>
        <v>DA - NI ODSTRANJEVANJA</v>
      </c>
      <c r="E335" t="str">
        <f>INDEX(Tabela_glavno[Odstranjevanje],MATCH(Tabela_kontrola_FAW[[#This Row],[Klasifikacija]],Tabela_glavno[Klasifikacija],0))</f>
        <v/>
      </c>
      <c r="F335" t="str">
        <f>IF(Tabela_kontrola_FAW[[#This Row],[Eko-03-03]]=0,"NE","DA")</f>
        <v>NE</v>
      </c>
      <c r="G335" s="1">
        <f>COUNTIF(Tabela_mesanica_190204[Klasifikacija],Tabela_kontrola_FAW[[#This Row],[Klasifikacija]])+COUNTIF(Tabela_mesanica_190208[Klasifikacija],Tabela_kontrola_FAW[[#This Row],[Klasifikacija]])+COUNTIF(Tabela_EKO_03_03_baterije[Klasifikacija],Tabela_kontrola_FAW[[#This Row],[Klasifikacija]])</f>
        <v>0</v>
      </c>
      <c r="H335" s="1">
        <f>COUNTIF(Tabela_staro_190204[Klasifikacija],Tabela_kontrola_FAW[[#This Row],[Klasifikacija]])+COUNTIF(Tabela_staro_140603[Klasifikacija],Tabela_kontrola_FAW[[#This Row],[Klasifikacija]])</f>
        <v>0</v>
      </c>
      <c r="I335" s="1" t="str">
        <f>IFERROR(INDEX(Tabela_FAW[Klasifikacija],MATCH(Tabela_kontrola_FAW[[#This Row],[Klasifikacija]],Tabela_FAW[Klasifikacija],0)),"NE")</f>
        <v>NE</v>
      </c>
    </row>
    <row r="336" spans="1:9" x14ac:dyDescent="0.25">
      <c r="A336" t="s">
        <v>504</v>
      </c>
      <c r="B336" t="str">
        <f>INDEX(Tabela_seznam_klasifikacij[Naziv odpadka],MATCH(Tabela_kontrola_FAW[[#This Row],[Klasifikacija]],Tabela_seznam_klasifikacij[Klasifikacijska številka],0))</f>
        <v>Drugi tovrstni odpadki</v>
      </c>
      <c r="C336" t="str">
        <f>IFERROR(INDEX(Tabela_FAW[NAZIV2],MATCH(Tabela_kontrola_FAW[[#This Row],[Klasifikacija]],Tabela_FAW[Klasifikacija],0)),"NE")</f>
        <v>NI ADR / ???</v>
      </c>
      <c r="D336" t="str">
        <f>INDEX(Tabela_glavno[Dovoljen prevzem],MATCH(Tabela_kontrola_FAW[[#This Row],[Klasifikacija]],Tabela_glavno[Klasifikacija],0))</f>
        <v>DA - NI ODSTRANJEVANJA</v>
      </c>
      <c r="E336" t="str">
        <f>INDEX(Tabela_glavno[Odstranjevanje],MATCH(Tabela_kontrola_FAW[[#This Row],[Klasifikacija]],Tabela_glavno[Klasifikacija],0))</f>
        <v/>
      </c>
      <c r="F336" t="str">
        <f>IF(Tabela_kontrola_FAW[[#This Row],[Eko-03-03]]=0,"NE","DA")</f>
        <v>NE</v>
      </c>
      <c r="G336" s="1">
        <f>COUNTIF(Tabela_mesanica_190204[Klasifikacija],Tabela_kontrola_FAW[[#This Row],[Klasifikacija]])+COUNTIF(Tabela_mesanica_190208[Klasifikacija],Tabela_kontrola_FAW[[#This Row],[Klasifikacija]])+COUNTIF(Tabela_EKO_03_03_baterije[Klasifikacija],Tabela_kontrola_FAW[[#This Row],[Klasifikacija]])</f>
        <v>0</v>
      </c>
      <c r="H336" s="1">
        <f>COUNTIF(Tabela_staro_190204[Klasifikacija],Tabela_kontrola_FAW[[#This Row],[Klasifikacija]])+COUNTIF(Tabela_staro_140603[Klasifikacija],Tabela_kontrola_FAW[[#This Row],[Klasifikacija]])</f>
        <v>0</v>
      </c>
      <c r="I336" s="1" t="str">
        <f>IFERROR(INDEX(Tabela_FAW[Klasifikacija],MATCH(Tabela_kontrola_FAW[[#This Row],[Klasifikacija]],Tabela_FAW[Klasifikacija],0)),"NE")</f>
        <v>10 02 99</v>
      </c>
    </row>
    <row r="337" spans="1:9" hidden="1" x14ac:dyDescent="0.25">
      <c r="A337" t="s">
        <v>507</v>
      </c>
      <c r="B337" t="str">
        <f>INDEX(Tabela_seznam_klasifikacij[Naziv odpadka],MATCH(Tabela_kontrola_FAW[[#This Row],[Klasifikacija]],Tabela_seznam_klasifikacij[Klasifikacijska številka],0))</f>
        <v>Ostanki izrabljenih anod</v>
      </c>
      <c r="C337" t="str">
        <f>IFERROR(INDEX(Tabela_FAW[NAZIV2],MATCH(Tabela_kontrola_FAW[[#This Row],[Klasifikacija]],Tabela_FAW[Klasifikacija],0)),"NE")</f>
        <v>NE</v>
      </c>
      <c r="D337" t="str">
        <f>INDEX(Tabela_glavno[Dovoljen prevzem],MATCH(Tabela_kontrola_FAW[[#This Row],[Klasifikacija]],Tabela_glavno[Klasifikacija],0))</f>
        <v>DA - NI ODSTRANJEVANJA</v>
      </c>
      <c r="E337" t="str">
        <f>INDEX(Tabela_glavno[Odstranjevanje],MATCH(Tabela_kontrola_FAW[[#This Row],[Klasifikacija]],Tabela_glavno[Klasifikacija],0))</f>
        <v/>
      </c>
      <c r="F337" t="str">
        <f>IF(Tabela_kontrola_FAW[[#This Row],[Eko-03-03]]=0,"NE","DA")</f>
        <v>NE</v>
      </c>
      <c r="G337" s="1">
        <f>COUNTIF(Tabela_mesanica_190204[Klasifikacija],Tabela_kontrola_FAW[[#This Row],[Klasifikacija]])+COUNTIF(Tabela_mesanica_190208[Klasifikacija],Tabela_kontrola_FAW[[#This Row],[Klasifikacija]])+COUNTIF(Tabela_EKO_03_03_baterije[Klasifikacija],Tabela_kontrola_FAW[[#This Row],[Klasifikacija]])</f>
        <v>0</v>
      </c>
      <c r="H337" s="1">
        <f>COUNTIF(Tabela_staro_190204[Klasifikacija],Tabela_kontrola_FAW[[#This Row],[Klasifikacija]])+COUNTIF(Tabela_staro_140603[Klasifikacija],Tabela_kontrola_FAW[[#This Row],[Klasifikacija]])</f>
        <v>0</v>
      </c>
      <c r="I337" s="1" t="str">
        <f>IFERROR(INDEX(Tabela_FAW[Klasifikacija],MATCH(Tabela_kontrola_FAW[[#This Row],[Klasifikacija]],Tabela_FAW[Klasifikacija],0)),"NE")</f>
        <v>NE</v>
      </c>
    </row>
    <row r="338" spans="1:9" hidden="1" x14ac:dyDescent="0.25">
      <c r="A338" t="s">
        <v>508</v>
      </c>
      <c r="B338" t="str">
        <f>INDEX(Tabela_seznam_klasifikacij[Naziv odpadka],MATCH(Tabela_kontrola_FAW[[#This Row],[Klasifikacija]],Tabela_seznam_klasifikacij[Klasifikacijska številka],0))</f>
        <v>Žlindra iz primarnega taljenja (beli posnemki)</v>
      </c>
      <c r="C338" t="str">
        <f>IFERROR(INDEX(Tabela_FAW[NAZIV2],MATCH(Tabela_kontrola_FAW[[#This Row],[Klasifikacija]],Tabela_FAW[Klasifikacija],0)),"NE")</f>
        <v>NE</v>
      </c>
      <c r="D338" t="str">
        <f>INDEX(Tabela_glavno[Dovoljen prevzem],MATCH(Tabela_kontrola_FAW[[#This Row],[Klasifikacija]],Tabela_glavno[Klasifikacija],0))</f>
        <v>DA - NI ODSTRANJEVANJA</v>
      </c>
      <c r="E338" t="str">
        <f>INDEX(Tabela_glavno[Odstranjevanje],MATCH(Tabela_kontrola_FAW[[#This Row],[Klasifikacija]],Tabela_glavno[Klasifikacija],0))</f>
        <v/>
      </c>
      <c r="F338" t="str">
        <f>IF(Tabela_kontrola_FAW[[#This Row],[Eko-03-03]]=0,"NE","DA")</f>
        <v>NE</v>
      </c>
      <c r="G338" s="1">
        <f>COUNTIF(Tabela_mesanica_190204[Klasifikacija],Tabela_kontrola_FAW[[#This Row],[Klasifikacija]])+COUNTIF(Tabela_mesanica_190208[Klasifikacija],Tabela_kontrola_FAW[[#This Row],[Klasifikacija]])+COUNTIF(Tabela_EKO_03_03_baterije[Klasifikacija],Tabela_kontrola_FAW[[#This Row],[Klasifikacija]])</f>
        <v>0</v>
      </c>
      <c r="H338" s="1">
        <f>COUNTIF(Tabela_staro_190204[Klasifikacija],Tabela_kontrola_FAW[[#This Row],[Klasifikacija]])+COUNTIF(Tabela_staro_140603[Klasifikacija],Tabela_kontrola_FAW[[#This Row],[Klasifikacija]])</f>
        <v>0</v>
      </c>
      <c r="I338" s="1" t="str">
        <f>IFERROR(INDEX(Tabela_FAW[Klasifikacija],MATCH(Tabela_kontrola_FAW[[#This Row],[Klasifikacija]],Tabela_FAW[Klasifikacija],0)),"NE")</f>
        <v>NE</v>
      </c>
    </row>
    <row r="339" spans="1:9" hidden="1" x14ac:dyDescent="0.25">
      <c r="A339" t="s">
        <v>509</v>
      </c>
      <c r="B339" t="str">
        <f>INDEX(Tabela_seznam_klasifikacij[Naziv odpadka],MATCH(Tabela_kontrola_FAW[[#This Row],[Klasifikacija]],Tabela_seznam_klasifikacij[Klasifikacijska številka],0))</f>
        <v>Odpadni boksit</v>
      </c>
      <c r="C339" t="str">
        <f>IFERROR(INDEX(Tabela_FAW[NAZIV2],MATCH(Tabela_kontrola_FAW[[#This Row],[Klasifikacija]],Tabela_FAW[Klasifikacija],0)),"NE")</f>
        <v>NE</v>
      </c>
      <c r="D339" t="str">
        <f>INDEX(Tabela_glavno[Dovoljen prevzem],MATCH(Tabela_kontrola_FAW[[#This Row],[Klasifikacija]],Tabela_glavno[Klasifikacija],0))</f>
        <v>DA - NI ODSTRANJEVANJA</v>
      </c>
      <c r="E339" t="str">
        <f>INDEX(Tabela_glavno[Odstranjevanje],MATCH(Tabela_kontrola_FAW[[#This Row],[Klasifikacija]],Tabela_glavno[Klasifikacija],0))</f>
        <v/>
      </c>
      <c r="F339" t="str">
        <f>IF(Tabela_kontrola_FAW[[#This Row],[Eko-03-03]]=0,"NE","DA")</f>
        <v>NE</v>
      </c>
      <c r="G339" s="1">
        <f>COUNTIF(Tabela_mesanica_190204[Klasifikacija],Tabela_kontrola_FAW[[#This Row],[Klasifikacija]])+COUNTIF(Tabela_mesanica_190208[Klasifikacija],Tabela_kontrola_FAW[[#This Row],[Klasifikacija]])+COUNTIF(Tabela_EKO_03_03_baterije[Klasifikacija],Tabela_kontrola_FAW[[#This Row],[Klasifikacija]])</f>
        <v>0</v>
      </c>
      <c r="H339" s="1">
        <f>COUNTIF(Tabela_staro_190204[Klasifikacija],Tabela_kontrola_FAW[[#This Row],[Klasifikacija]])+COUNTIF(Tabela_staro_140603[Klasifikacija],Tabela_kontrola_FAW[[#This Row],[Klasifikacija]])</f>
        <v>0</v>
      </c>
      <c r="I339" s="1" t="str">
        <f>IFERROR(INDEX(Tabela_FAW[Klasifikacija],MATCH(Tabela_kontrola_FAW[[#This Row],[Klasifikacija]],Tabela_FAW[Klasifikacija],0)),"NE")</f>
        <v>NE</v>
      </c>
    </row>
    <row r="340" spans="1:9" hidden="1" x14ac:dyDescent="0.25">
      <c r="A340" t="s">
        <v>510</v>
      </c>
      <c r="B340" t="str">
        <f>INDEX(Tabela_seznam_klasifikacij[Naziv odpadka],MATCH(Tabela_kontrola_FAW[[#This Row],[Klasifikacija]],Tabela_seznam_klasifikacij[Klasifikacijska številka],0))</f>
        <v>Solne žlindre iz sekundarnega taljenja</v>
      </c>
      <c r="C340" t="str">
        <f>IFERROR(INDEX(Tabela_FAW[NAZIV2],MATCH(Tabela_kontrola_FAW[[#This Row],[Klasifikacija]],Tabela_FAW[Klasifikacija],0)),"NE")</f>
        <v>NE</v>
      </c>
      <c r="D340" t="str">
        <f>INDEX(Tabela_glavno[Dovoljen prevzem],MATCH(Tabela_kontrola_FAW[[#This Row],[Klasifikacija]],Tabela_glavno[Klasifikacija],0))</f>
        <v>DA - NI ODSTRANJEVANJA</v>
      </c>
      <c r="E340" t="str">
        <f>INDEX(Tabela_glavno[Odstranjevanje],MATCH(Tabela_kontrola_FAW[[#This Row],[Klasifikacija]],Tabela_glavno[Klasifikacija],0))</f>
        <v/>
      </c>
      <c r="F340" t="str">
        <f>IF(Tabela_kontrola_FAW[[#This Row],[Eko-03-03]]=0,"NE","DA")</f>
        <v>NE</v>
      </c>
      <c r="G340" s="1">
        <f>COUNTIF(Tabela_mesanica_190204[Klasifikacija],Tabela_kontrola_FAW[[#This Row],[Klasifikacija]])+COUNTIF(Tabela_mesanica_190208[Klasifikacija],Tabela_kontrola_FAW[[#This Row],[Klasifikacija]])+COUNTIF(Tabela_EKO_03_03_baterije[Klasifikacija],Tabela_kontrola_FAW[[#This Row],[Klasifikacija]])</f>
        <v>0</v>
      </c>
      <c r="H340" s="1">
        <f>COUNTIF(Tabela_staro_190204[Klasifikacija],Tabela_kontrola_FAW[[#This Row],[Klasifikacija]])+COUNTIF(Tabela_staro_140603[Klasifikacija],Tabela_kontrola_FAW[[#This Row],[Klasifikacija]])</f>
        <v>0</v>
      </c>
      <c r="I340" s="1" t="str">
        <f>IFERROR(INDEX(Tabela_FAW[Klasifikacija],MATCH(Tabela_kontrola_FAW[[#This Row],[Klasifikacija]],Tabela_FAW[Klasifikacija],0)),"NE")</f>
        <v>NE</v>
      </c>
    </row>
    <row r="341" spans="1:9" hidden="1" x14ac:dyDescent="0.25">
      <c r="A341" t="s">
        <v>511</v>
      </c>
      <c r="B341" t="str">
        <f>INDEX(Tabela_seznam_klasifikacij[Naziv odpadka],MATCH(Tabela_kontrola_FAW[[#This Row],[Klasifikacija]],Tabela_seznam_klasifikacij[Klasifikacijska številka],0))</f>
        <v>Črni posnemki iz sekundarnega taljenja</v>
      </c>
      <c r="C341" t="str">
        <f>IFERROR(INDEX(Tabela_FAW[NAZIV2],MATCH(Tabela_kontrola_FAW[[#This Row],[Klasifikacija]],Tabela_FAW[Klasifikacija],0)),"NE")</f>
        <v>NE</v>
      </c>
      <c r="D341" t="str">
        <f>INDEX(Tabela_glavno[Dovoljen prevzem],MATCH(Tabela_kontrola_FAW[[#This Row],[Klasifikacija]],Tabela_glavno[Klasifikacija],0))</f>
        <v>DA - NI ODSTRANJEVANJA</v>
      </c>
      <c r="E341" t="str">
        <f>INDEX(Tabela_glavno[Odstranjevanje],MATCH(Tabela_kontrola_FAW[[#This Row],[Klasifikacija]],Tabela_glavno[Klasifikacija],0))</f>
        <v/>
      </c>
      <c r="F341" t="str">
        <f>IF(Tabela_kontrola_FAW[[#This Row],[Eko-03-03]]=0,"NE","DA")</f>
        <v>NE</v>
      </c>
      <c r="G341" s="1">
        <f>COUNTIF(Tabela_mesanica_190204[Klasifikacija],Tabela_kontrola_FAW[[#This Row],[Klasifikacija]])+COUNTIF(Tabela_mesanica_190208[Klasifikacija],Tabela_kontrola_FAW[[#This Row],[Klasifikacija]])+COUNTIF(Tabela_EKO_03_03_baterije[Klasifikacija],Tabela_kontrola_FAW[[#This Row],[Klasifikacija]])</f>
        <v>0</v>
      </c>
      <c r="H341" s="1">
        <f>COUNTIF(Tabela_staro_190204[Klasifikacija],Tabela_kontrola_FAW[[#This Row],[Klasifikacija]])+COUNTIF(Tabela_staro_140603[Klasifikacija],Tabela_kontrola_FAW[[#This Row],[Klasifikacija]])</f>
        <v>0</v>
      </c>
      <c r="I341" s="1" t="str">
        <f>IFERROR(INDEX(Tabela_FAW[Klasifikacija],MATCH(Tabela_kontrola_FAW[[#This Row],[Klasifikacija]],Tabela_FAW[Klasifikacija],0)),"NE")</f>
        <v>NE</v>
      </c>
    </row>
    <row r="342" spans="1:9" hidden="1" x14ac:dyDescent="0.25">
      <c r="A342" t="s">
        <v>512</v>
      </c>
      <c r="B342" t="str">
        <f>INDEX(Tabela_seznam_klasifikacij[Naziv odpadka],MATCH(Tabela_kontrola_FAW[[#This Row],[Klasifikacija]],Tabela_seznam_klasifikacij[Klasifikacijska številka],0))</f>
        <v>Posnemki, ki so gorljivi, ali pa pri stiku z vodo sproščajo gorljive pline v nevarnih količinah</v>
      </c>
      <c r="C342" t="str">
        <f>IFERROR(INDEX(Tabela_FAW[NAZIV2],MATCH(Tabela_kontrola_FAW[[#This Row],[Klasifikacija]],Tabela_FAW[Klasifikacija],0)),"NE")</f>
        <v>NE</v>
      </c>
      <c r="D342" t="str">
        <f>INDEX(Tabela_glavno[Dovoljen prevzem],MATCH(Tabela_kontrola_FAW[[#This Row],[Klasifikacija]],Tabela_glavno[Klasifikacija],0))</f>
        <v>DA - NI ODSTRANJEVANJA</v>
      </c>
      <c r="E342" t="str">
        <f>INDEX(Tabela_glavno[Odstranjevanje],MATCH(Tabela_kontrola_FAW[[#This Row],[Klasifikacija]],Tabela_glavno[Klasifikacija],0))</f>
        <v/>
      </c>
      <c r="F342" t="str">
        <f>IF(Tabela_kontrola_FAW[[#This Row],[Eko-03-03]]=0,"NE","DA")</f>
        <v>NE</v>
      </c>
      <c r="G342" s="1">
        <f>COUNTIF(Tabela_mesanica_190204[Klasifikacija],Tabela_kontrola_FAW[[#This Row],[Klasifikacija]])+COUNTIF(Tabela_mesanica_190208[Klasifikacija],Tabela_kontrola_FAW[[#This Row],[Klasifikacija]])+COUNTIF(Tabela_EKO_03_03_baterije[Klasifikacija],Tabela_kontrola_FAW[[#This Row],[Klasifikacija]])</f>
        <v>0</v>
      </c>
      <c r="H342" s="1">
        <f>COUNTIF(Tabela_staro_190204[Klasifikacija],Tabela_kontrola_FAW[[#This Row],[Klasifikacija]])+COUNTIF(Tabela_staro_140603[Klasifikacija],Tabela_kontrola_FAW[[#This Row],[Klasifikacija]])</f>
        <v>0</v>
      </c>
      <c r="I342" s="1" t="str">
        <f>IFERROR(INDEX(Tabela_FAW[Klasifikacija],MATCH(Tabela_kontrola_FAW[[#This Row],[Klasifikacija]],Tabela_FAW[Klasifikacija],0)),"NE")</f>
        <v>NE</v>
      </c>
    </row>
    <row r="343" spans="1:9" hidden="1" x14ac:dyDescent="0.25">
      <c r="A343" t="s">
        <v>513</v>
      </c>
      <c r="B343" t="str">
        <f>INDEX(Tabela_seznam_klasifikacij[Naziv odpadka],MATCH(Tabela_kontrola_FAW[[#This Row],[Klasifikacija]],Tabela_seznam_klasifikacij[Klasifikacijska številka],0))</f>
        <v>Posnemki, ki niso navedeni pod 10 03 15</v>
      </c>
      <c r="C343" t="str">
        <f>IFERROR(INDEX(Tabela_FAW[NAZIV2],MATCH(Tabela_kontrola_FAW[[#This Row],[Klasifikacija]],Tabela_FAW[Klasifikacija],0)),"NE")</f>
        <v>NE</v>
      </c>
      <c r="D343" t="str">
        <f>INDEX(Tabela_glavno[Dovoljen prevzem],MATCH(Tabela_kontrola_FAW[[#This Row],[Klasifikacija]],Tabela_glavno[Klasifikacija],0))</f>
        <v>DA - NI ODSTRANJEVANJA</v>
      </c>
      <c r="E343" t="str">
        <f>INDEX(Tabela_glavno[Odstranjevanje],MATCH(Tabela_kontrola_FAW[[#This Row],[Klasifikacija]],Tabela_glavno[Klasifikacija],0))</f>
        <v/>
      </c>
      <c r="F343" t="str">
        <f>IF(Tabela_kontrola_FAW[[#This Row],[Eko-03-03]]=0,"NE","DA")</f>
        <v>NE</v>
      </c>
      <c r="G343" s="1">
        <f>COUNTIF(Tabela_mesanica_190204[Klasifikacija],Tabela_kontrola_FAW[[#This Row],[Klasifikacija]])+COUNTIF(Tabela_mesanica_190208[Klasifikacija],Tabela_kontrola_FAW[[#This Row],[Klasifikacija]])+COUNTIF(Tabela_EKO_03_03_baterije[Klasifikacija],Tabela_kontrola_FAW[[#This Row],[Klasifikacija]])</f>
        <v>0</v>
      </c>
      <c r="H343" s="1">
        <f>COUNTIF(Tabela_staro_190204[Klasifikacija],Tabela_kontrola_FAW[[#This Row],[Klasifikacija]])+COUNTIF(Tabela_staro_140603[Klasifikacija],Tabela_kontrola_FAW[[#This Row],[Klasifikacija]])</f>
        <v>0</v>
      </c>
      <c r="I343" s="1" t="str">
        <f>IFERROR(INDEX(Tabela_FAW[Klasifikacija],MATCH(Tabela_kontrola_FAW[[#This Row],[Klasifikacija]],Tabela_FAW[Klasifikacija],0)),"NE")</f>
        <v>NE</v>
      </c>
    </row>
    <row r="344" spans="1:9" hidden="1" x14ac:dyDescent="0.25">
      <c r="A344" t="s">
        <v>514</v>
      </c>
      <c r="B344" t="str">
        <f>INDEX(Tabela_seznam_klasifikacij[Naziv odpadka],MATCH(Tabela_kontrola_FAW[[#This Row],[Klasifikacija]],Tabela_seznam_klasifikacij[Klasifikacijska številka],0))</f>
        <v>Odpadki iz proizvodnje anod, ki vsebujejo katran</v>
      </c>
      <c r="C344" t="str">
        <f>IFERROR(INDEX(Tabela_FAW[NAZIV2],MATCH(Tabela_kontrola_FAW[[#This Row],[Klasifikacija]],Tabela_FAW[Klasifikacija],0)),"NE")</f>
        <v>NE</v>
      </c>
      <c r="D344" t="str">
        <f>INDEX(Tabela_glavno[Dovoljen prevzem],MATCH(Tabela_kontrola_FAW[[#This Row],[Klasifikacija]],Tabela_glavno[Klasifikacija],0))</f>
        <v>DA - NI ODSTRANJEVANJA</v>
      </c>
      <c r="E344" t="str">
        <f>INDEX(Tabela_glavno[Odstranjevanje],MATCH(Tabela_kontrola_FAW[[#This Row],[Klasifikacija]],Tabela_glavno[Klasifikacija],0))</f>
        <v/>
      </c>
      <c r="F344" t="str">
        <f>IF(Tabela_kontrola_FAW[[#This Row],[Eko-03-03]]=0,"NE","DA")</f>
        <v>NE</v>
      </c>
      <c r="G344" s="1">
        <f>COUNTIF(Tabela_mesanica_190204[Klasifikacija],Tabela_kontrola_FAW[[#This Row],[Klasifikacija]])+COUNTIF(Tabela_mesanica_190208[Klasifikacija],Tabela_kontrola_FAW[[#This Row],[Klasifikacija]])+COUNTIF(Tabela_EKO_03_03_baterije[Klasifikacija],Tabela_kontrola_FAW[[#This Row],[Klasifikacija]])</f>
        <v>0</v>
      </c>
      <c r="H344" s="1">
        <f>COUNTIF(Tabela_staro_190204[Klasifikacija],Tabela_kontrola_FAW[[#This Row],[Klasifikacija]])+COUNTIF(Tabela_staro_140603[Klasifikacija],Tabela_kontrola_FAW[[#This Row],[Klasifikacija]])</f>
        <v>0</v>
      </c>
      <c r="I344" s="1" t="str">
        <f>IFERROR(INDEX(Tabela_FAW[Klasifikacija],MATCH(Tabela_kontrola_FAW[[#This Row],[Klasifikacija]],Tabela_FAW[Klasifikacija],0)),"NE")</f>
        <v>NE</v>
      </c>
    </row>
    <row r="345" spans="1:9" hidden="1" x14ac:dyDescent="0.25">
      <c r="A345" t="s">
        <v>515</v>
      </c>
      <c r="B345" t="str">
        <f>INDEX(Tabela_seznam_klasifikacij[Naziv odpadka],MATCH(Tabela_kontrola_FAW[[#This Row],[Klasifikacija]],Tabela_seznam_klasifikacij[Klasifikacijska številka],0))</f>
        <v>Odpadki iz proizvodnje anod, ki vsebujejo ogljik in niso navedeni pod 10 03 17</v>
      </c>
      <c r="C345" t="str">
        <f>IFERROR(INDEX(Tabela_FAW[NAZIV2],MATCH(Tabela_kontrola_FAW[[#This Row],[Klasifikacija]],Tabela_FAW[Klasifikacija],0)),"NE")</f>
        <v>NE</v>
      </c>
      <c r="D345" t="str">
        <f>INDEX(Tabela_glavno[Dovoljen prevzem],MATCH(Tabela_kontrola_FAW[[#This Row],[Klasifikacija]],Tabela_glavno[Klasifikacija],0))</f>
        <v>DA - NI ODSTRANJEVANJA</v>
      </c>
      <c r="E345" t="str">
        <f>INDEX(Tabela_glavno[Odstranjevanje],MATCH(Tabela_kontrola_FAW[[#This Row],[Klasifikacija]],Tabela_glavno[Klasifikacija],0))</f>
        <v/>
      </c>
      <c r="F345" t="str">
        <f>IF(Tabela_kontrola_FAW[[#This Row],[Eko-03-03]]=0,"NE","DA")</f>
        <v>NE</v>
      </c>
      <c r="G345" s="1">
        <f>COUNTIF(Tabela_mesanica_190204[Klasifikacija],Tabela_kontrola_FAW[[#This Row],[Klasifikacija]])+COUNTIF(Tabela_mesanica_190208[Klasifikacija],Tabela_kontrola_FAW[[#This Row],[Klasifikacija]])+COUNTIF(Tabela_EKO_03_03_baterije[Klasifikacija],Tabela_kontrola_FAW[[#This Row],[Klasifikacija]])</f>
        <v>0</v>
      </c>
      <c r="H345" s="1">
        <f>COUNTIF(Tabela_staro_190204[Klasifikacija],Tabela_kontrola_FAW[[#This Row],[Klasifikacija]])+COUNTIF(Tabela_staro_140603[Klasifikacija],Tabela_kontrola_FAW[[#This Row],[Klasifikacija]])</f>
        <v>0</v>
      </c>
      <c r="I345" s="1" t="str">
        <f>IFERROR(INDEX(Tabela_FAW[Klasifikacija],MATCH(Tabela_kontrola_FAW[[#This Row],[Klasifikacija]],Tabela_FAW[Klasifikacija],0)),"NE")</f>
        <v>NE</v>
      </c>
    </row>
    <row r="346" spans="1:9" hidden="1" x14ac:dyDescent="0.25">
      <c r="A346" t="s">
        <v>516</v>
      </c>
      <c r="B346" t="str">
        <f>INDEX(Tabela_seznam_klasifikacij[Naziv odpadka],MATCH(Tabela_kontrola_FAW[[#This Row],[Klasifikacija]],Tabela_seznam_klasifikacij[Klasifikacijska številka],0))</f>
        <v>Prah iz odpadnih plinov, ki vsebuje nevarne snovi</v>
      </c>
      <c r="C346" t="str">
        <f>IFERROR(INDEX(Tabela_FAW[NAZIV2],MATCH(Tabela_kontrola_FAW[[#This Row],[Klasifikacija]],Tabela_FAW[Klasifikacija],0)),"NE")</f>
        <v>NE</v>
      </c>
      <c r="D346" t="str">
        <f>INDEX(Tabela_glavno[Dovoljen prevzem],MATCH(Tabela_kontrola_FAW[[#This Row],[Klasifikacija]],Tabela_glavno[Klasifikacija],0))</f>
        <v>DA - NI ODSTRANJEVANJA</v>
      </c>
      <c r="E346" t="str">
        <f>INDEX(Tabela_glavno[Odstranjevanje],MATCH(Tabela_kontrola_FAW[[#This Row],[Klasifikacija]],Tabela_glavno[Klasifikacija],0))</f>
        <v/>
      </c>
      <c r="F346" t="str">
        <f>IF(Tabela_kontrola_FAW[[#This Row],[Eko-03-03]]=0,"NE","DA")</f>
        <v>NE</v>
      </c>
      <c r="G346" s="1">
        <f>COUNTIF(Tabela_mesanica_190204[Klasifikacija],Tabela_kontrola_FAW[[#This Row],[Klasifikacija]])+COUNTIF(Tabela_mesanica_190208[Klasifikacija],Tabela_kontrola_FAW[[#This Row],[Klasifikacija]])+COUNTIF(Tabela_EKO_03_03_baterije[Klasifikacija],Tabela_kontrola_FAW[[#This Row],[Klasifikacija]])</f>
        <v>0</v>
      </c>
      <c r="H346" s="1">
        <f>COUNTIF(Tabela_staro_190204[Klasifikacija],Tabela_kontrola_FAW[[#This Row],[Klasifikacija]])+COUNTIF(Tabela_staro_140603[Klasifikacija],Tabela_kontrola_FAW[[#This Row],[Klasifikacija]])</f>
        <v>0</v>
      </c>
      <c r="I346" s="1" t="str">
        <f>IFERROR(INDEX(Tabela_FAW[Klasifikacija],MATCH(Tabela_kontrola_FAW[[#This Row],[Klasifikacija]],Tabela_FAW[Klasifikacija],0)),"NE")</f>
        <v>NE</v>
      </c>
    </row>
    <row r="347" spans="1:9" hidden="1" x14ac:dyDescent="0.25">
      <c r="A347" t="s">
        <v>517</v>
      </c>
      <c r="B347" t="str">
        <f>INDEX(Tabela_seznam_klasifikacij[Naziv odpadka],MATCH(Tabela_kontrola_FAW[[#This Row],[Klasifikacija]],Tabela_seznam_klasifikacij[Klasifikacijska številka],0))</f>
        <v>Prah iz odpadnih plinov, ki ni naveden pod 10 03 19</v>
      </c>
      <c r="C347" t="str">
        <f>IFERROR(INDEX(Tabela_FAW[NAZIV2],MATCH(Tabela_kontrola_FAW[[#This Row],[Klasifikacija]],Tabela_FAW[Klasifikacija],0)),"NE")</f>
        <v>NE</v>
      </c>
      <c r="D347" t="str">
        <f>INDEX(Tabela_glavno[Dovoljen prevzem],MATCH(Tabela_kontrola_FAW[[#This Row],[Klasifikacija]],Tabela_glavno[Klasifikacija],0))</f>
        <v>DA - NI ODSTRANJEVANJA</v>
      </c>
      <c r="E347" t="str">
        <f>INDEX(Tabela_glavno[Odstranjevanje],MATCH(Tabela_kontrola_FAW[[#This Row],[Klasifikacija]],Tabela_glavno[Klasifikacija],0))</f>
        <v/>
      </c>
      <c r="F347" t="str">
        <f>IF(Tabela_kontrola_FAW[[#This Row],[Eko-03-03]]=0,"NE","DA")</f>
        <v>NE</v>
      </c>
      <c r="G347" s="1">
        <f>COUNTIF(Tabela_mesanica_190204[Klasifikacija],Tabela_kontrola_FAW[[#This Row],[Klasifikacija]])+COUNTIF(Tabela_mesanica_190208[Klasifikacija],Tabela_kontrola_FAW[[#This Row],[Klasifikacija]])+COUNTIF(Tabela_EKO_03_03_baterije[Klasifikacija],Tabela_kontrola_FAW[[#This Row],[Klasifikacija]])</f>
        <v>0</v>
      </c>
      <c r="H347" s="1">
        <f>COUNTIF(Tabela_staro_190204[Klasifikacija],Tabela_kontrola_FAW[[#This Row],[Klasifikacija]])+COUNTIF(Tabela_staro_140603[Klasifikacija],Tabela_kontrola_FAW[[#This Row],[Klasifikacija]])</f>
        <v>0</v>
      </c>
      <c r="I347" s="1" t="str">
        <f>IFERROR(INDEX(Tabela_FAW[Klasifikacija],MATCH(Tabela_kontrola_FAW[[#This Row],[Klasifikacija]],Tabela_FAW[Klasifikacija],0)),"NE")</f>
        <v>NE</v>
      </c>
    </row>
    <row r="348" spans="1:9" hidden="1" x14ac:dyDescent="0.25">
      <c r="A348" t="s">
        <v>518</v>
      </c>
      <c r="B348" t="str">
        <f>INDEX(Tabela_seznam_klasifikacij[Naziv odpadka],MATCH(Tabela_kontrola_FAW[[#This Row],[Klasifikacija]],Tabela_seznam_klasifikacij[Klasifikacijska številka],0))</f>
        <v>Drugi delci in prah (tudi prah iz krogličnih mlinov), ki vsebujejo nevarne snovi</v>
      </c>
      <c r="C348" t="str">
        <f>IFERROR(INDEX(Tabela_FAW[NAZIV2],MATCH(Tabela_kontrola_FAW[[#This Row],[Klasifikacija]],Tabela_FAW[Klasifikacija],0)),"NE")</f>
        <v>NE</v>
      </c>
      <c r="D348" t="str">
        <f>INDEX(Tabela_glavno[Dovoljen prevzem],MATCH(Tabela_kontrola_FAW[[#This Row],[Klasifikacija]],Tabela_glavno[Klasifikacija],0))</f>
        <v>DA - NI ODSTRANJEVANJA</v>
      </c>
      <c r="E348" t="str">
        <f>INDEX(Tabela_glavno[Odstranjevanje],MATCH(Tabela_kontrola_FAW[[#This Row],[Klasifikacija]],Tabela_glavno[Klasifikacija],0))</f>
        <v/>
      </c>
      <c r="F348" t="str">
        <f>IF(Tabela_kontrola_FAW[[#This Row],[Eko-03-03]]=0,"NE","DA")</f>
        <v>NE</v>
      </c>
      <c r="G348" s="1">
        <f>COUNTIF(Tabela_mesanica_190204[Klasifikacija],Tabela_kontrola_FAW[[#This Row],[Klasifikacija]])+COUNTIF(Tabela_mesanica_190208[Klasifikacija],Tabela_kontrola_FAW[[#This Row],[Klasifikacija]])+COUNTIF(Tabela_EKO_03_03_baterije[Klasifikacija],Tabela_kontrola_FAW[[#This Row],[Klasifikacija]])</f>
        <v>0</v>
      </c>
      <c r="H348" s="1">
        <f>COUNTIF(Tabela_staro_190204[Klasifikacija],Tabela_kontrola_FAW[[#This Row],[Klasifikacija]])+COUNTIF(Tabela_staro_140603[Klasifikacija],Tabela_kontrola_FAW[[#This Row],[Klasifikacija]])</f>
        <v>0</v>
      </c>
      <c r="I348" s="1" t="str">
        <f>IFERROR(INDEX(Tabela_FAW[Klasifikacija],MATCH(Tabela_kontrola_FAW[[#This Row],[Klasifikacija]],Tabela_FAW[Klasifikacija],0)),"NE")</f>
        <v>NE</v>
      </c>
    </row>
    <row r="349" spans="1:9" hidden="1" x14ac:dyDescent="0.25">
      <c r="A349" t="s">
        <v>519</v>
      </c>
      <c r="B349" t="str">
        <f>INDEX(Tabela_seznam_klasifikacij[Naziv odpadka],MATCH(Tabela_kontrola_FAW[[#This Row],[Klasifikacija]],Tabela_seznam_klasifikacij[Klasifikacijska številka],0))</f>
        <v>Drugi delci in prah (tudi prah iz krogličnih mlinov), ki niso navedeni pod 10 03 21</v>
      </c>
      <c r="C349" t="str">
        <f>IFERROR(INDEX(Tabela_FAW[NAZIV2],MATCH(Tabela_kontrola_FAW[[#This Row],[Klasifikacija]],Tabela_FAW[Klasifikacija],0)),"NE")</f>
        <v>NE</v>
      </c>
      <c r="D349" t="str">
        <f>INDEX(Tabela_glavno[Dovoljen prevzem],MATCH(Tabela_kontrola_FAW[[#This Row],[Klasifikacija]],Tabela_glavno[Klasifikacija],0))</f>
        <v>DA - NI ODSTRANJEVANJA</v>
      </c>
      <c r="E349" t="str">
        <f>INDEX(Tabela_glavno[Odstranjevanje],MATCH(Tabela_kontrola_FAW[[#This Row],[Klasifikacija]],Tabela_glavno[Klasifikacija],0))</f>
        <v/>
      </c>
      <c r="F349" t="str">
        <f>IF(Tabela_kontrola_FAW[[#This Row],[Eko-03-03]]=0,"NE","DA")</f>
        <v>NE</v>
      </c>
      <c r="G349" s="1">
        <f>COUNTIF(Tabela_mesanica_190204[Klasifikacija],Tabela_kontrola_FAW[[#This Row],[Klasifikacija]])+COUNTIF(Tabela_mesanica_190208[Klasifikacija],Tabela_kontrola_FAW[[#This Row],[Klasifikacija]])+COUNTIF(Tabela_EKO_03_03_baterije[Klasifikacija],Tabela_kontrola_FAW[[#This Row],[Klasifikacija]])</f>
        <v>0</v>
      </c>
      <c r="H349" s="1">
        <f>COUNTIF(Tabela_staro_190204[Klasifikacija],Tabela_kontrola_FAW[[#This Row],[Klasifikacija]])+COUNTIF(Tabela_staro_140603[Klasifikacija],Tabela_kontrola_FAW[[#This Row],[Klasifikacija]])</f>
        <v>0</v>
      </c>
      <c r="I349" s="1" t="str">
        <f>IFERROR(INDEX(Tabela_FAW[Klasifikacija],MATCH(Tabela_kontrola_FAW[[#This Row],[Klasifikacija]],Tabela_FAW[Klasifikacija],0)),"NE")</f>
        <v>NE</v>
      </c>
    </row>
    <row r="350" spans="1:9" hidden="1" x14ac:dyDescent="0.25">
      <c r="A350" t="s">
        <v>520</v>
      </c>
      <c r="B350" t="str">
        <f>INDEX(Tabela_seznam_klasifikacij[Naziv odpadka],MATCH(Tabela_kontrola_FAW[[#This Row],[Klasifikacija]],Tabela_seznam_klasifikacij[Klasifikacijska številka],0))</f>
        <v>Trdni odpadki iz čiščenja odpadnih plinov, ki vsebujejo nevarne snovi</v>
      </c>
      <c r="C350" t="str">
        <f>IFERROR(INDEX(Tabela_FAW[NAZIV2],MATCH(Tabela_kontrola_FAW[[#This Row],[Klasifikacija]],Tabela_FAW[Klasifikacija],0)),"NE")</f>
        <v>NE</v>
      </c>
      <c r="D350" t="str">
        <f>INDEX(Tabela_glavno[Dovoljen prevzem],MATCH(Tabela_kontrola_FAW[[#This Row],[Klasifikacija]],Tabela_glavno[Klasifikacija],0))</f>
        <v>DA - NI ODSTRANJEVANJA</v>
      </c>
      <c r="E350" t="str">
        <f>INDEX(Tabela_glavno[Odstranjevanje],MATCH(Tabela_kontrola_FAW[[#This Row],[Klasifikacija]],Tabela_glavno[Klasifikacija],0))</f>
        <v/>
      </c>
      <c r="F350" t="str">
        <f>IF(Tabela_kontrola_FAW[[#This Row],[Eko-03-03]]=0,"NE","DA")</f>
        <v>NE</v>
      </c>
      <c r="G350" s="1">
        <f>COUNTIF(Tabela_mesanica_190204[Klasifikacija],Tabela_kontrola_FAW[[#This Row],[Klasifikacija]])+COUNTIF(Tabela_mesanica_190208[Klasifikacija],Tabela_kontrola_FAW[[#This Row],[Klasifikacija]])+COUNTIF(Tabela_EKO_03_03_baterije[Klasifikacija],Tabela_kontrola_FAW[[#This Row],[Klasifikacija]])</f>
        <v>0</v>
      </c>
      <c r="H350" s="1">
        <f>COUNTIF(Tabela_staro_190204[Klasifikacija],Tabela_kontrola_FAW[[#This Row],[Klasifikacija]])+COUNTIF(Tabela_staro_140603[Klasifikacija],Tabela_kontrola_FAW[[#This Row],[Klasifikacija]])</f>
        <v>0</v>
      </c>
      <c r="I350" s="1" t="str">
        <f>IFERROR(INDEX(Tabela_FAW[Klasifikacija],MATCH(Tabela_kontrola_FAW[[#This Row],[Klasifikacija]],Tabela_FAW[Klasifikacija],0)),"NE")</f>
        <v>NE</v>
      </c>
    </row>
    <row r="351" spans="1:9" hidden="1" x14ac:dyDescent="0.25">
      <c r="A351" t="s">
        <v>521</v>
      </c>
      <c r="B351" t="str">
        <f>INDEX(Tabela_seznam_klasifikacij[Naziv odpadka],MATCH(Tabela_kontrola_FAW[[#This Row],[Klasifikacija]],Tabela_seznam_klasifikacij[Klasifikacijska številka],0))</f>
        <v>Trdni odpadki iz čiščenja odpadnih plinov, ki niso navedeni pod 10 03 23</v>
      </c>
      <c r="C351" t="str">
        <f>IFERROR(INDEX(Tabela_FAW[NAZIV2],MATCH(Tabela_kontrola_FAW[[#This Row],[Klasifikacija]],Tabela_FAW[Klasifikacija],0)),"NE")</f>
        <v>NE</v>
      </c>
      <c r="D351" t="str">
        <f>INDEX(Tabela_glavno[Dovoljen prevzem],MATCH(Tabela_kontrola_FAW[[#This Row],[Klasifikacija]],Tabela_glavno[Klasifikacija],0))</f>
        <v>DA - NI ODSTRANJEVANJA</v>
      </c>
      <c r="E351" t="str">
        <f>INDEX(Tabela_glavno[Odstranjevanje],MATCH(Tabela_kontrola_FAW[[#This Row],[Klasifikacija]],Tabela_glavno[Klasifikacija],0))</f>
        <v/>
      </c>
      <c r="F351" t="str">
        <f>IF(Tabela_kontrola_FAW[[#This Row],[Eko-03-03]]=0,"NE","DA")</f>
        <v>NE</v>
      </c>
      <c r="G351" s="1">
        <f>COUNTIF(Tabela_mesanica_190204[Klasifikacija],Tabela_kontrola_FAW[[#This Row],[Klasifikacija]])+COUNTIF(Tabela_mesanica_190208[Klasifikacija],Tabela_kontrola_FAW[[#This Row],[Klasifikacija]])+COUNTIF(Tabela_EKO_03_03_baterije[Klasifikacija],Tabela_kontrola_FAW[[#This Row],[Klasifikacija]])</f>
        <v>0</v>
      </c>
      <c r="H351" s="1">
        <f>COUNTIF(Tabela_staro_190204[Klasifikacija],Tabela_kontrola_FAW[[#This Row],[Klasifikacija]])+COUNTIF(Tabela_staro_140603[Klasifikacija],Tabela_kontrola_FAW[[#This Row],[Klasifikacija]])</f>
        <v>0</v>
      </c>
      <c r="I351" s="1" t="str">
        <f>IFERROR(INDEX(Tabela_FAW[Klasifikacija],MATCH(Tabela_kontrola_FAW[[#This Row],[Klasifikacija]],Tabela_FAW[Klasifikacija],0)),"NE")</f>
        <v>NE</v>
      </c>
    </row>
    <row r="352" spans="1:9" hidden="1" x14ac:dyDescent="0.25">
      <c r="A352" t="s">
        <v>522</v>
      </c>
      <c r="B352" t="str">
        <f>INDEX(Tabela_seznam_klasifikacij[Naziv odpadka],MATCH(Tabela_kontrola_FAW[[#This Row],[Klasifikacija]],Tabela_seznam_klasifikacij[Klasifikacijska številka],0))</f>
        <v>Mulji in filtrne pogače iz čiščenja odpadnih plinov, ki vsebujejo nevarne snovi</v>
      </c>
      <c r="C352" t="str">
        <f>IFERROR(INDEX(Tabela_FAW[NAZIV2],MATCH(Tabela_kontrola_FAW[[#This Row],[Klasifikacija]],Tabela_FAW[Klasifikacija],0)),"NE")</f>
        <v>NE</v>
      </c>
      <c r="D352" t="str">
        <f>INDEX(Tabela_glavno[Dovoljen prevzem],MATCH(Tabela_kontrola_FAW[[#This Row],[Klasifikacija]],Tabela_glavno[Klasifikacija],0))</f>
        <v>DA - NI ODSTRANJEVANJA</v>
      </c>
      <c r="E352" t="str">
        <f>INDEX(Tabela_glavno[Odstranjevanje],MATCH(Tabela_kontrola_FAW[[#This Row],[Klasifikacija]],Tabela_glavno[Klasifikacija],0))</f>
        <v/>
      </c>
      <c r="F352" t="str">
        <f>IF(Tabela_kontrola_FAW[[#This Row],[Eko-03-03]]=0,"NE","DA")</f>
        <v>NE</v>
      </c>
      <c r="G352" s="1">
        <f>COUNTIF(Tabela_mesanica_190204[Klasifikacija],Tabela_kontrola_FAW[[#This Row],[Klasifikacija]])+COUNTIF(Tabela_mesanica_190208[Klasifikacija],Tabela_kontrola_FAW[[#This Row],[Klasifikacija]])+COUNTIF(Tabela_EKO_03_03_baterije[Klasifikacija],Tabela_kontrola_FAW[[#This Row],[Klasifikacija]])</f>
        <v>0</v>
      </c>
      <c r="H352" s="1">
        <f>COUNTIF(Tabela_staro_190204[Klasifikacija],Tabela_kontrola_FAW[[#This Row],[Klasifikacija]])+COUNTIF(Tabela_staro_140603[Klasifikacija],Tabela_kontrola_FAW[[#This Row],[Klasifikacija]])</f>
        <v>0</v>
      </c>
      <c r="I352" s="1" t="str">
        <f>IFERROR(INDEX(Tabela_FAW[Klasifikacija],MATCH(Tabela_kontrola_FAW[[#This Row],[Klasifikacija]],Tabela_FAW[Klasifikacija],0)),"NE")</f>
        <v>NE</v>
      </c>
    </row>
    <row r="353" spans="1:9" hidden="1" x14ac:dyDescent="0.25">
      <c r="A353" t="s">
        <v>523</v>
      </c>
      <c r="B353" t="str">
        <f>INDEX(Tabela_seznam_klasifikacij[Naziv odpadka],MATCH(Tabela_kontrola_FAW[[#This Row],[Klasifikacija]],Tabela_seznam_klasifikacij[Klasifikacijska številka],0))</f>
        <v>Mulji in filtrne pogače iz čiščenja odpadnih plinov, ki niso navedeni pod 10 03 25</v>
      </c>
      <c r="C353" t="str">
        <f>IFERROR(INDEX(Tabela_FAW[NAZIV2],MATCH(Tabela_kontrola_FAW[[#This Row],[Klasifikacija]],Tabela_FAW[Klasifikacija],0)),"NE")</f>
        <v>NE</v>
      </c>
      <c r="D353" t="str">
        <f>INDEX(Tabela_glavno[Dovoljen prevzem],MATCH(Tabela_kontrola_FAW[[#This Row],[Klasifikacija]],Tabela_glavno[Klasifikacija],0))</f>
        <v>DA - NI ODSTRANJEVANJA</v>
      </c>
      <c r="E353" t="str">
        <f>INDEX(Tabela_glavno[Odstranjevanje],MATCH(Tabela_kontrola_FAW[[#This Row],[Klasifikacija]],Tabela_glavno[Klasifikacija],0))</f>
        <v/>
      </c>
      <c r="F353" t="str">
        <f>IF(Tabela_kontrola_FAW[[#This Row],[Eko-03-03]]=0,"NE","DA")</f>
        <v>NE</v>
      </c>
      <c r="G353" s="1">
        <f>COUNTIF(Tabela_mesanica_190204[Klasifikacija],Tabela_kontrola_FAW[[#This Row],[Klasifikacija]])+COUNTIF(Tabela_mesanica_190208[Klasifikacija],Tabela_kontrola_FAW[[#This Row],[Klasifikacija]])+COUNTIF(Tabela_EKO_03_03_baterije[Klasifikacija],Tabela_kontrola_FAW[[#This Row],[Klasifikacija]])</f>
        <v>0</v>
      </c>
      <c r="H353" s="1">
        <f>COUNTIF(Tabela_staro_190204[Klasifikacija],Tabela_kontrola_FAW[[#This Row],[Klasifikacija]])+COUNTIF(Tabela_staro_140603[Klasifikacija],Tabela_kontrola_FAW[[#This Row],[Klasifikacija]])</f>
        <v>0</v>
      </c>
      <c r="I353" s="1" t="str">
        <f>IFERROR(INDEX(Tabela_FAW[Klasifikacija],MATCH(Tabela_kontrola_FAW[[#This Row],[Klasifikacija]],Tabela_FAW[Klasifikacija],0)),"NE")</f>
        <v>NE</v>
      </c>
    </row>
    <row r="354" spans="1:9" hidden="1" x14ac:dyDescent="0.25">
      <c r="A354" t="s">
        <v>1214</v>
      </c>
      <c r="B354" t="str">
        <f>INDEX(Tabela_seznam_klasifikacij[Naziv odpadka],MATCH(Tabela_kontrola_FAW[[#This Row],[Klasifikacija]],Tabela_seznam_klasifikacij[Klasifikacijska številka],0))</f>
        <v>Odpadki iz obdelave hladilne vode, ki vsebujejo olja</v>
      </c>
      <c r="C354" t="str">
        <f>IFERROR(INDEX(Tabela_FAW[NAZIV2],MATCH(Tabela_kontrola_FAW[[#This Row],[Klasifikacija]],Tabela_FAW[Klasifikacija],0)),"NE")</f>
        <v>NE</v>
      </c>
      <c r="D354" t="str">
        <f>INDEX(Tabela_glavno[Dovoljen prevzem],MATCH(Tabela_kontrola_FAW[[#This Row],[Klasifikacija]],Tabela_glavno[Klasifikacija],0))</f>
        <v>DA - NI ODSTRANJEVANJA</v>
      </c>
      <c r="E354" t="str">
        <f>INDEX(Tabela_glavno[Odstranjevanje],MATCH(Tabela_kontrola_FAW[[#This Row],[Klasifikacija]],Tabela_glavno[Klasifikacija],0))</f>
        <v/>
      </c>
      <c r="F354" t="str">
        <f>IF(Tabela_kontrola_FAW[[#This Row],[Eko-03-03]]=0,"NE","DA")</f>
        <v>NE</v>
      </c>
      <c r="G354" s="1">
        <f>COUNTIF(Tabela_mesanica_190204[Klasifikacija],Tabela_kontrola_FAW[[#This Row],[Klasifikacija]])+COUNTIF(Tabela_mesanica_190208[Klasifikacija],Tabela_kontrola_FAW[[#This Row],[Klasifikacija]])+COUNTIF(Tabela_EKO_03_03_baterije[Klasifikacija],Tabela_kontrola_FAW[[#This Row],[Klasifikacija]])</f>
        <v>0</v>
      </c>
      <c r="H354" s="1">
        <f>COUNTIF(Tabela_staro_190204[Klasifikacija],Tabela_kontrola_FAW[[#This Row],[Klasifikacija]])+COUNTIF(Tabela_staro_140603[Klasifikacija],Tabela_kontrola_FAW[[#This Row],[Klasifikacija]])</f>
        <v>0</v>
      </c>
      <c r="I354" s="1" t="str">
        <f>IFERROR(INDEX(Tabela_FAW[Klasifikacija],MATCH(Tabela_kontrola_FAW[[#This Row],[Klasifikacija]],Tabela_FAW[Klasifikacija],0)),"NE")</f>
        <v>NE</v>
      </c>
    </row>
    <row r="355" spans="1:9" hidden="1" x14ac:dyDescent="0.25">
      <c r="A355" t="s">
        <v>524</v>
      </c>
      <c r="B355" t="str">
        <f>INDEX(Tabela_seznam_klasifikacij[Naziv odpadka],MATCH(Tabela_kontrola_FAW[[#This Row],[Klasifikacija]],Tabela_seznam_klasifikacij[Klasifikacijska številka],0))</f>
        <v>Odpadki iz obdelave hladilne vode, ki niso navedeni pod 10 03 27</v>
      </c>
      <c r="C355" t="str">
        <f>IFERROR(INDEX(Tabela_FAW[NAZIV2],MATCH(Tabela_kontrola_FAW[[#This Row],[Klasifikacija]],Tabela_FAW[Klasifikacija],0)),"NE")</f>
        <v>NE</v>
      </c>
      <c r="D355" t="str">
        <f>INDEX(Tabela_glavno[Dovoljen prevzem],MATCH(Tabela_kontrola_FAW[[#This Row],[Klasifikacija]],Tabela_glavno[Klasifikacija],0))</f>
        <v>DA - NI ODSTRANJEVANJA</v>
      </c>
      <c r="E355" t="str">
        <f>INDEX(Tabela_glavno[Odstranjevanje],MATCH(Tabela_kontrola_FAW[[#This Row],[Klasifikacija]],Tabela_glavno[Klasifikacija],0))</f>
        <v/>
      </c>
      <c r="F355" t="str">
        <f>IF(Tabela_kontrola_FAW[[#This Row],[Eko-03-03]]=0,"NE","DA")</f>
        <v>NE</v>
      </c>
      <c r="G355" s="1">
        <f>COUNTIF(Tabela_mesanica_190204[Klasifikacija],Tabela_kontrola_FAW[[#This Row],[Klasifikacija]])+COUNTIF(Tabela_mesanica_190208[Klasifikacija],Tabela_kontrola_FAW[[#This Row],[Klasifikacija]])+COUNTIF(Tabela_EKO_03_03_baterije[Klasifikacija],Tabela_kontrola_FAW[[#This Row],[Klasifikacija]])</f>
        <v>0</v>
      </c>
      <c r="H355" s="1">
        <f>COUNTIF(Tabela_staro_190204[Klasifikacija],Tabela_kontrola_FAW[[#This Row],[Klasifikacija]])+COUNTIF(Tabela_staro_140603[Klasifikacija],Tabela_kontrola_FAW[[#This Row],[Klasifikacija]])</f>
        <v>0</v>
      </c>
      <c r="I355" s="1" t="str">
        <f>IFERROR(INDEX(Tabela_FAW[Klasifikacija],MATCH(Tabela_kontrola_FAW[[#This Row],[Klasifikacija]],Tabela_FAW[Klasifikacija],0)),"NE")</f>
        <v>NE</v>
      </c>
    </row>
    <row r="356" spans="1:9" hidden="1" x14ac:dyDescent="0.25">
      <c r="A356" t="s">
        <v>525</v>
      </c>
      <c r="B356" t="str">
        <f>INDEX(Tabela_seznam_klasifikacij[Naziv odpadka],MATCH(Tabela_kontrola_FAW[[#This Row],[Klasifikacija]],Tabela_seznam_klasifikacij[Klasifikacijska številka],0))</f>
        <v>Odpadki iz obdelave solne žlindre in črnih posnemkov, ki vsebujejo nevarne snovi</v>
      </c>
      <c r="C356" t="str">
        <f>IFERROR(INDEX(Tabela_FAW[NAZIV2],MATCH(Tabela_kontrola_FAW[[#This Row],[Klasifikacija]],Tabela_FAW[Klasifikacija],0)),"NE")</f>
        <v>NE</v>
      </c>
      <c r="D356" t="str">
        <f>INDEX(Tabela_glavno[Dovoljen prevzem],MATCH(Tabela_kontrola_FAW[[#This Row],[Klasifikacija]],Tabela_glavno[Klasifikacija],0))</f>
        <v>DA - NI ODSTRANJEVANJA</v>
      </c>
      <c r="E356" t="str">
        <f>INDEX(Tabela_glavno[Odstranjevanje],MATCH(Tabela_kontrola_FAW[[#This Row],[Klasifikacija]],Tabela_glavno[Klasifikacija],0))</f>
        <v/>
      </c>
      <c r="F356" t="str">
        <f>IF(Tabela_kontrola_FAW[[#This Row],[Eko-03-03]]=0,"NE","DA")</f>
        <v>NE</v>
      </c>
      <c r="G356" s="1">
        <f>COUNTIF(Tabela_mesanica_190204[Klasifikacija],Tabela_kontrola_FAW[[#This Row],[Klasifikacija]])+COUNTIF(Tabela_mesanica_190208[Klasifikacija],Tabela_kontrola_FAW[[#This Row],[Klasifikacija]])+COUNTIF(Tabela_EKO_03_03_baterije[Klasifikacija],Tabela_kontrola_FAW[[#This Row],[Klasifikacija]])</f>
        <v>0</v>
      </c>
      <c r="H356" s="1">
        <f>COUNTIF(Tabela_staro_190204[Klasifikacija],Tabela_kontrola_FAW[[#This Row],[Klasifikacija]])+COUNTIF(Tabela_staro_140603[Klasifikacija],Tabela_kontrola_FAW[[#This Row],[Klasifikacija]])</f>
        <v>0</v>
      </c>
      <c r="I356" s="1" t="str">
        <f>IFERROR(INDEX(Tabela_FAW[Klasifikacija],MATCH(Tabela_kontrola_FAW[[#This Row],[Klasifikacija]],Tabela_FAW[Klasifikacija],0)),"NE")</f>
        <v>NE</v>
      </c>
    </row>
    <row r="357" spans="1:9" hidden="1" x14ac:dyDescent="0.25">
      <c r="A357" t="s">
        <v>526</v>
      </c>
      <c r="B357" t="str">
        <f>INDEX(Tabela_seznam_klasifikacij[Naziv odpadka],MATCH(Tabela_kontrola_FAW[[#This Row],[Klasifikacija]],Tabela_seznam_klasifikacij[Klasifikacijska številka],0))</f>
        <v>Odpadki iz obdelave solne žlindre in črnih posnemkov, ki niso navedeni pod 10 03 29</v>
      </c>
      <c r="C357" t="str">
        <f>IFERROR(INDEX(Tabela_FAW[NAZIV2],MATCH(Tabela_kontrola_FAW[[#This Row],[Klasifikacija]],Tabela_FAW[Klasifikacija],0)),"NE")</f>
        <v>NE</v>
      </c>
      <c r="D357" t="str">
        <f>INDEX(Tabela_glavno[Dovoljen prevzem],MATCH(Tabela_kontrola_FAW[[#This Row],[Klasifikacija]],Tabela_glavno[Klasifikacija],0))</f>
        <v>DA - NI ODSTRANJEVANJA</v>
      </c>
      <c r="E357" t="str">
        <f>INDEX(Tabela_glavno[Odstranjevanje],MATCH(Tabela_kontrola_FAW[[#This Row],[Klasifikacija]],Tabela_glavno[Klasifikacija],0))</f>
        <v/>
      </c>
      <c r="F357" t="str">
        <f>IF(Tabela_kontrola_FAW[[#This Row],[Eko-03-03]]=0,"NE","DA")</f>
        <v>NE</v>
      </c>
      <c r="G357" s="1">
        <f>COUNTIF(Tabela_mesanica_190204[Klasifikacija],Tabela_kontrola_FAW[[#This Row],[Klasifikacija]])+COUNTIF(Tabela_mesanica_190208[Klasifikacija],Tabela_kontrola_FAW[[#This Row],[Klasifikacija]])+COUNTIF(Tabela_EKO_03_03_baterije[Klasifikacija],Tabela_kontrola_FAW[[#This Row],[Klasifikacija]])</f>
        <v>0</v>
      </c>
      <c r="H357" s="1">
        <f>COUNTIF(Tabela_staro_190204[Klasifikacija],Tabela_kontrola_FAW[[#This Row],[Klasifikacija]])+COUNTIF(Tabela_staro_140603[Klasifikacija],Tabela_kontrola_FAW[[#This Row],[Klasifikacija]])</f>
        <v>0</v>
      </c>
      <c r="I357" s="1" t="str">
        <f>IFERROR(INDEX(Tabela_FAW[Klasifikacija],MATCH(Tabela_kontrola_FAW[[#This Row],[Klasifikacija]],Tabela_FAW[Klasifikacija],0)),"NE")</f>
        <v>NE</v>
      </c>
    </row>
    <row r="358" spans="1:9" hidden="1" x14ac:dyDescent="0.25">
      <c r="A358" t="s">
        <v>527</v>
      </c>
      <c r="B358" t="str">
        <f>INDEX(Tabela_seznam_klasifikacij[Naziv odpadka],MATCH(Tabela_kontrola_FAW[[#This Row],[Klasifikacija]],Tabela_seznam_klasifikacij[Klasifikacijska številka],0))</f>
        <v>Drugi tovrstni odpadki</v>
      </c>
      <c r="C358" t="str">
        <f>IFERROR(INDEX(Tabela_FAW[NAZIV2],MATCH(Tabela_kontrola_FAW[[#This Row],[Klasifikacija]],Tabela_FAW[Klasifikacija],0)),"NE")</f>
        <v>NE</v>
      </c>
      <c r="D358" t="str">
        <f>INDEX(Tabela_glavno[Dovoljen prevzem],MATCH(Tabela_kontrola_FAW[[#This Row],[Klasifikacija]],Tabela_glavno[Klasifikacija],0))</f>
        <v>DA - NI ODSTRANJEVANJA</v>
      </c>
      <c r="E358" t="str">
        <f>INDEX(Tabela_glavno[Odstranjevanje],MATCH(Tabela_kontrola_FAW[[#This Row],[Klasifikacija]],Tabela_glavno[Klasifikacija],0))</f>
        <v/>
      </c>
      <c r="F358" t="str">
        <f>IF(Tabela_kontrola_FAW[[#This Row],[Eko-03-03]]=0,"NE","DA")</f>
        <v>NE</v>
      </c>
      <c r="G358" s="1">
        <f>COUNTIF(Tabela_mesanica_190204[Klasifikacija],Tabela_kontrola_FAW[[#This Row],[Klasifikacija]])+COUNTIF(Tabela_mesanica_190208[Klasifikacija],Tabela_kontrola_FAW[[#This Row],[Klasifikacija]])+COUNTIF(Tabela_EKO_03_03_baterije[Klasifikacija],Tabela_kontrola_FAW[[#This Row],[Klasifikacija]])</f>
        <v>0</v>
      </c>
      <c r="H358" s="1">
        <f>COUNTIF(Tabela_staro_190204[Klasifikacija],Tabela_kontrola_FAW[[#This Row],[Klasifikacija]])+COUNTIF(Tabela_staro_140603[Klasifikacija],Tabela_kontrola_FAW[[#This Row],[Klasifikacija]])</f>
        <v>0</v>
      </c>
      <c r="I358" s="1" t="str">
        <f>IFERROR(INDEX(Tabela_FAW[Klasifikacija],MATCH(Tabela_kontrola_FAW[[#This Row],[Klasifikacija]],Tabela_FAW[Klasifikacija],0)),"NE")</f>
        <v>NE</v>
      </c>
    </row>
    <row r="359" spans="1:9" hidden="1" x14ac:dyDescent="0.25">
      <c r="A359" t="s">
        <v>537</v>
      </c>
      <c r="B359" t="str">
        <f>INDEX(Tabela_seznam_klasifikacij[Naziv odpadka],MATCH(Tabela_kontrola_FAW[[#This Row],[Klasifikacija]],Tabela_seznam_klasifikacij[Klasifikacijska številka],0))</f>
        <v>Žlindra iz primarnega in sekundarnega taljenja</v>
      </c>
      <c r="C359" t="str">
        <f>IFERROR(INDEX(Tabela_FAW[NAZIV2],MATCH(Tabela_kontrola_FAW[[#This Row],[Klasifikacija]],Tabela_FAW[Klasifikacija],0)),"NE")</f>
        <v>NE</v>
      </c>
      <c r="D359" t="str">
        <f>INDEX(Tabela_glavno[Dovoljen prevzem],MATCH(Tabela_kontrola_FAW[[#This Row],[Klasifikacija]],Tabela_glavno[Klasifikacija],0))</f>
        <v>DA - NI ODSTRANJEVANJA</v>
      </c>
      <c r="E359" t="str">
        <f>INDEX(Tabela_glavno[Odstranjevanje],MATCH(Tabela_kontrola_FAW[[#This Row],[Klasifikacija]],Tabela_glavno[Klasifikacija],0))</f>
        <v/>
      </c>
      <c r="F359" t="str">
        <f>IF(Tabela_kontrola_FAW[[#This Row],[Eko-03-03]]=0,"NE","DA")</f>
        <v>NE</v>
      </c>
      <c r="G359" s="1">
        <f>COUNTIF(Tabela_mesanica_190204[Klasifikacija],Tabela_kontrola_FAW[[#This Row],[Klasifikacija]])+COUNTIF(Tabela_mesanica_190208[Klasifikacija],Tabela_kontrola_FAW[[#This Row],[Klasifikacija]])+COUNTIF(Tabela_EKO_03_03_baterije[Klasifikacija],Tabela_kontrola_FAW[[#This Row],[Klasifikacija]])</f>
        <v>0</v>
      </c>
      <c r="H359" s="1">
        <f>COUNTIF(Tabela_staro_190204[Klasifikacija],Tabela_kontrola_FAW[[#This Row],[Klasifikacija]])+COUNTIF(Tabela_staro_140603[Klasifikacija],Tabela_kontrola_FAW[[#This Row],[Klasifikacija]])</f>
        <v>0</v>
      </c>
      <c r="I359" s="1" t="str">
        <f>IFERROR(INDEX(Tabela_FAW[Klasifikacija],MATCH(Tabela_kontrola_FAW[[#This Row],[Klasifikacija]],Tabela_FAW[Klasifikacija],0)),"NE")</f>
        <v>NE</v>
      </c>
    </row>
    <row r="360" spans="1:9" hidden="1" x14ac:dyDescent="0.25">
      <c r="A360" t="s">
        <v>538</v>
      </c>
      <c r="B360" t="str">
        <f>INDEX(Tabela_seznam_klasifikacij[Naziv odpadka],MATCH(Tabela_kontrola_FAW[[#This Row],[Klasifikacija]],Tabela_seznam_klasifikacij[Klasifikacijska številka],0))</f>
        <v>Posnemki iz primarnega in sekundarnega taljenja</v>
      </c>
      <c r="C360" t="str">
        <f>IFERROR(INDEX(Tabela_FAW[NAZIV2],MATCH(Tabela_kontrola_FAW[[#This Row],[Klasifikacija]],Tabela_FAW[Klasifikacija],0)),"NE")</f>
        <v>NE</v>
      </c>
      <c r="D360" t="str">
        <f>INDEX(Tabela_glavno[Dovoljen prevzem],MATCH(Tabela_kontrola_FAW[[#This Row],[Klasifikacija]],Tabela_glavno[Klasifikacija],0))</f>
        <v>DA - NI ODSTRANJEVANJA</v>
      </c>
      <c r="E360" t="str">
        <f>INDEX(Tabela_glavno[Odstranjevanje],MATCH(Tabela_kontrola_FAW[[#This Row],[Klasifikacija]],Tabela_glavno[Klasifikacija],0))</f>
        <v/>
      </c>
      <c r="F360" t="str">
        <f>IF(Tabela_kontrola_FAW[[#This Row],[Eko-03-03]]=0,"NE","DA")</f>
        <v>NE</v>
      </c>
      <c r="G360" s="1">
        <f>COUNTIF(Tabela_mesanica_190204[Klasifikacija],Tabela_kontrola_FAW[[#This Row],[Klasifikacija]])+COUNTIF(Tabela_mesanica_190208[Klasifikacija],Tabela_kontrola_FAW[[#This Row],[Klasifikacija]])+COUNTIF(Tabela_EKO_03_03_baterije[Klasifikacija],Tabela_kontrola_FAW[[#This Row],[Klasifikacija]])</f>
        <v>0</v>
      </c>
      <c r="H360" s="1">
        <f>COUNTIF(Tabela_staro_190204[Klasifikacija],Tabela_kontrola_FAW[[#This Row],[Klasifikacija]])+COUNTIF(Tabela_staro_140603[Klasifikacija],Tabela_kontrola_FAW[[#This Row],[Klasifikacija]])</f>
        <v>0</v>
      </c>
      <c r="I360" s="1" t="str">
        <f>IFERROR(INDEX(Tabela_FAW[Klasifikacija],MATCH(Tabela_kontrola_FAW[[#This Row],[Klasifikacija]],Tabela_FAW[Klasifikacija],0)),"NE")</f>
        <v>NE</v>
      </c>
    </row>
    <row r="361" spans="1:9" hidden="1" x14ac:dyDescent="0.25">
      <c r="A361" t="s">
        <v>539</v>
      </c>
      <c r="B361" t="str">
        <f>INDEX(Tabela_seznam_klasifikacij[Naziv odpadka],MATCH(Tabela_kontrola_FAW[[#This Row],[Klasifikacija]],Tabela_seznam_klasifikacij[Klasifikacijska številka],0))</f>
        <v>Kalcijev arzenat</v>
      </c>
      <c r="C361" t="str">
        <f>IFERROR(INDEX(Tabela_FAW[NAZIV2],MATCH(Tabela_kontrola_FAW[[#This Row],[Klasifikacija]],Tabela_FAW[Klasifikacija],0)),"NE")</f>
        <v>NE</v>
      </c>
      <c r="D361" t="str">
        <f>INDEX(Tabela_glavno[Dovoljen prevzem],MATCH(Tabela_kontrola_FAW[[#This Row],[Klasifikacija]],Tabela_glavno[Klasifikacija],0))</f>
        <v>DA - NI ODSTRANJEVANJA</v>
      </c>
      <c r="E361" t="str">
        <f>INDEX(Tabela_glavno[Odstranjevanje],MATCH(Tabela_kontrola_FAW[[#This Row],[Klasifikacija]],Tabela_glavno[Klasifikacija],0))</f>
        <v/>
      </c>
      <c r="F361" t="str">
        <f>IF(Tabela_kontrola_FAW[[#This Row],[Eko-03-03]]=0,"NE","DA")</f>
        <v>NE</v>
      </c>
      <c r="G361" s="1">
        <f>COUNTIF(Tabela_mesanica_190204[Klasifikacija],Tabela_kontrola_FAW[[#This Row],[Klasifikacija]])+COUNTIF(Tabela_mesanica_190208[Klasifikacija],Tabela_kontrola_FAW[[#This Row],[Klasifikacija]])+COUNTIF(Tabela_EKO_03_03_baterije[Klasifikacija],Tabela_kontrola_FAW[[#This Row],[Klasifikacija]])</f>
        <v>0</v>
      </c>
      <c r="H361" s="1">
        <f>COUNTIF(Tabela_staro_190204[Klasifikacija],Tabela_kontrola_FAW[[#This Row],[Klasifikacija]])+COUNTIF(Tabela_staro_140603[Klasifikacija],Tabela_kontrola_FAW[[#This Row],[Klasifikacija]])</f>
        <v>0</v>
      </c>
      <c r="I361" s="1" t="str">
        <f>IFERROR(INDEX(Tabela_FAW[Klasifikacija],MATCH(Tabela_kontrola_FAW[[#This Row],[Klasifikacija]],Tabela_FAW[Klasifikacija],0)),"NE")</f>
        <v>NE</v>
      </c>
    </row>
    <row r="362" spans="1:9" hidden="1" x14ac:dyDescent="0.25">
      <c r="A362" t="s">
        <v>540</v>
      </c>
      <c r="B362" t="str">
        <f>INDEX(Tabela_seznam_klasifikacij[Naziv odpadka],MATCH(Tabela_kontrola_FAW[[#This Row],[Klasifikacija]],Tabela_seznam_klasifikacij[Klasifikacijska številka],0))</f>
        <v>Prah iz odpadnih plinov</v>
      </c>
      <c r="C362" t="str">
        <f>IFERROR(INDEX(Tabela_FAW[NAZIV2],MATCH(Tabela_kontrola_FAW[[#This Row],[Klasifikacija]],Tabela_FAW[Klasifikacija],0)),"NE")</f>
        <v>NE</v>
      </c>
      <c r="D362" t="str">
        <f>INDEX(Tabela_glavno[Dovoljen prevzem],MATCH(Tabela_kontrola_FAW[[#This Row],[Klasifikacija]],Tabela_glavno[Klasifikacija],0))</f>
        <v>DA - NI ODSTRANJEVANJA</v>
      </c>
      <c r="E362" t="str">
        <f>INDEX(Tabela_glavno[Odstranjevanje],MATCH(Tabela_kontrola_FAW[[#This Row],[Klasifikacija]],Tabela_glavno[Klasifikacija],0))</f>
        <v/>
      </c>
      <c r="F362" t="str">
        <f>IF(Tabela_kontrola_FAW[[#This Row],[Eko-03-03]]=0,"NE","DA")</f>
        <v>NE</v>
      </c>
      <c r="G362" s="1">
        <f>COUNTIF(Tabela_mesanica_190204[Klasifikacija],Tabela_kontrola_FAW[[#This Row],[Klasifikacija]])+COUNTIF(Tabela_mesanica_190208[Klasifikacija],Tabela_kontrola_FAW[[#This Row],[Klasifikacija]])+COUNTIF(Tabela_EKO_03_03_baterije[Klasifikacija],Tabela_kontrola_FAW[[#This Row],[Klasifikacija]])</f>
        <v>0</v>
      </c>
      <c r="H362" s="1">
        <f>COUNTIF(Tabela_staro_190204[Klasifikacija],Tabela_kontrola_FAW[[#This Row],[Klasifikacija]])+COUNTIF(Tabela_staro_140603[Klasifikacija],Tabela_kontrola_FAW[[#This Row],[Klasifikacija]])</f>
        <v>0</v>
      </c>
      <c r="I362" s="1" t="str">
        <f>IFERROR(INDEX(Tabela_FAW[Klasifikacija],MATCH(Tabela_kontrola_FAW[[#This Row],[Klasifikacija]],Tabela_FAW[Klasifikacija],0)),"NE")</f>
        <v>NE</v>
      </c>
    </row>
    <row r="363" spans="1:9" hidden="1" x14ac:dyDescent="0.25">
      <c r="A363" t="s">
        <v>541</v>
      </c>
      <c r="B363" t="str">
        <f>INDEX(Tabela_seznam_klasifikacij[Naziv odpadka],MATCH(Tabela_kontrola_FAW[[#This Row],[Klasifikacija]],Tabela_seznam_klasifikacij[Klasifikacijska številka],0))</f>
        <v>Drugi delci in prah</v>
      </c>
      <c r="C363" t="str">
        <f>IFERROR(INDEX(Tabela_FAW[NAZIV2],MATCH(Tabela_kontrola_FAW[[#This Row],[Klasifikacija]],Tabela_FAW[Klasifikacija],0)),"NE")</f>
        <v>NE</v>
      </c>
      <c r="D363" t="str">
        <f>INDEX(Tabela_glavno[Dovoljen prevzem],MATCH(Tabela_kontrola_FAW[[#This Row],[Klasifikacija]],Tabela_glavno[Klasifikacija],0))</f>
        <v>DA - NI ODSTRANJEVANJA</v>
      </c>
      <c r="E363" t="str">
        <f>INDEX(Tabela_glavno[Odstranjevanje],MATCH(Tabela_kontrola_FAW[[#This Row],[Klasifikacija]],Tabela_glavno[Klasifikacija],0))</f>
        <v/>
      </c>
      <c r="F363" t="str">
        <f>IF(Tabela_kontrola_FAW[[#This Row],[Eko-03-03]]=0,"NE","DA")</f>
        <v>NE</v>
      </c>
      <c r="G363" s="1">
        <f>COUNTIF(Tabela_mesanica_190204[Klasifikacija],Tabela_kontrola_FAW[[#This Row],[Klasifikacija]])+COUNTIF(Tabela_mesanica_190208[Klasifikacija],Tabela_kontrola_FAW[[#This Row],[Klasifikacija]])+COUNTIF(Tabela_EKO_03_03_baterije[Klasifikacija],Tabela_kontrola_FAW[[#This Row],[Klasifikacija]])</f>
        <v>0</v>
      </c>
      <c r="H363" s="1">
        <f>COUNTIF(Tabela_staro_190204[Klasifikacija],Tabela_kontrola_FAW[[#This Row],[Klasifikacija]])+COUNTIF(Tabela_staro_140603[Klasifikacija],Tabela_kontrola_FAW[[#This Row],[Klasifikacija]])</f>
        <v>0</v>
      </c>
      <c r="I363" s="1" t="str">
        <f>IFERROR(INDEX(Tabela_FAW[Klasifikacija],MATCH(Tabela_kontrola_FAW[[#This Row],[Klasifikacija]],Tabela_FAW[Klasifikacija],0)),"NE")</f>
        <v>NE</v>
      </c>
    </row>
    <row r="364" spans="1:9" hidden="1" x14ac:dyDescent="0.25">
      <c r="A364" t="s">
        <v>542</v>
      </c>
      <c r="B364" t="str">
        <f>INDEX(Tabela_seznam_klasifikacij[Naziv odpadka],MATCH(Tabela_kontrola_FAW[[#This Row],[Klasifikacija]],Tabela_seznam_klasifikacij[Klasifikacijska številka],0))</f>
        <v>Trdni odpadki iz čiščenja odpadnih plinov</v>
      </c>
      <c r="C364" t="str">
        <f>IFERROR(INDEX(Tabela_FAW[NAZIV2],MATCH(Tabela_kontrola_FAW[[#This Row],[Klasifikacija]],Tabela_FAW[Klasifikacija],0)),"NE")</f>
        <v>NE</v>
      </c>
      <c r="D364" t="str">
        <f>INDEX(Tabela_glavno[Dovoljen prevzem],MATCH(Tabela_kontrola_FAW[[#This Row],[Klasifikacija]],Tabela_glavno[Klasifikacija],0))</f>
        <v>DA - NI ODSTRANJEVANJA</v>
      </c>
      <c r="E364" t="str">
        <f>INDEX(Tabela_glavno[Odstranjevanje],MATCH(Tabela_kontrola_FAW[[#This Row],[Klasifikacija]],Tabela_glavno[Klasifikacija],0))</f>
        <v/>
      </c>
      <c r="F364" t="str">
        <f>IF(Tabela_kontrola_FAW[[#This Row],[Eko-03-03]]=0,"NE","DA")</f>
        <v>NE</v>
      </c>
      <c r="G364" s="1">
        <f>COUNTIF(Tabela_mesanica_190204[Klasifikacija],Tabela_kontrola_FAW[[#This Row],[Klasifikacija]])+COUNTIF(Tabela_mesanica_190208[Klasifikacija],Tabela_kontrola_FAW[[#This Row],[Klasifikacija]])+COUNTIF(Tabela_EKO_03_03_baterije[Klasifikacija],Tabela_kontrola_FAW[[#This Row],[Klasifikacija]])</f>
        <v>0</v>
      </c>
      <c r="H364" s="1">
        <f>COUNTIF(Tabela_staro_190204[Klasifikacija],Tabela_kontrola_FAW[[#This Row],[Klasifikacija]])+COUNTIF(Tabela_staro_140603[Klasifikacija],Tabela_kontrola_FAW[[#This Row],[Klasifikacija]])</f>
        <v>0</v>
      </c>
      <c r="I364" s="1" t="str">
        <f>IFERROR(INDEX(Tabela_FAW[Klasifikacija],MATCH(Tabela_kontrola_FAW[[#This Row],[Klasifikacija]],Tabela_FAW[Klasifikacija],0)),"NE")</f>
        <v>NE</v>
      </c>
    </row>
    <row r="365" spans="1:9" hidden="1" x14ac:dyDescent="0.25">
      <c r="A365" t="s">
        <v>543</v>
      </c>
      <c r="B365" t="str">
        <f>INDEX(Tabela_seznam_klasifikacij[Naziv odpadka],MATCH(Tabela_kontrola_FAW[[#This Row],[Klasifikacija]],Tabela_seznam_klasifikacij[Klasifikacijska številka],0))</f>
        <v>Mulji in filtrne pogače iz čiščenja odpadnih plinov</v>
      </c>
      <c r="C365" t="str">
        <f>IFERROR(INDEX(Tabela_FAW[NAZIV2],MATCH(Tabela_kontrola_FAW[[#This Row],[Klasifikacija]],Tabela_FAW[Klasifikacija],0)),"NE")</f>
        <v>NE</v>
      </c>
      <c r="D365" t="str">
        <f>INDEX(Tabela_glavno[Dovoljen prevzem],MATCH(Tabela_kontrola_FAW[[#This Row],[Klasifikacija]],Tabela_glavno[Klasifikacija],0))</f>
        <v>DA - NI ODSTRANJEVANJA</v>
      </c>
      <c r="E365" t="str">
        <f>INDEX(Tabela_glavno[Odstranjevanje],MATCH(Tabela_kontrola_FAW[[#This Row],[Klasifikacija]],Tabela_glavno[Klasifikacija],0))</f>
        <v/>
      </c>
      <c r="F365" t="str">
        <f>IF(Tabela_kontrola_FAW[[#This Row],[Eko-03-03]]=0,"NE","DA")</f>
        <v>NE</v>
      </c>
      <c r="G365" s="1">
        <f>COUNTIF(Tabela_mesanica_190204[Klasifikacija],Tabela_kontrola_FAW[[#This Row],[Klasifikacija]])+COUNTIF(Tabela_mesanica_190208[Klasifikacija],Tabela_kontrola_FAW[[#This Row],[Klasifikacija]])+COUNTIF(Tabela_EKO_03_03_baterije[Klasifikacija],Tabela_kontrola_FAW[[#This Row],[Klasifikacija]])</f>
        <v>0</v>
      </c>
      <c r="H365" s="1">
        <f>COUNTIF(Tabela_staro_190204[Klasifikacija],Tabela_kontrola_FAW[[#This Row],[Klasifikacija]])+COUNTIF(Tabela_staro_140603[Klasifikacija],Tabela_kontrola_FAW[[#This Row],[Klasifikacija]])</f>
        <v>0</v>
      </c>
      <c r="I365" s="1" t="str">
        <f>IFERROR(INDEX(Tabela_FAW[Klasifikacija],MATCH(Tabela_kontrola_FAW[[#This Row],[Klasifikacija]],Tabela_FAW[Klasifikacija],0)),"NE")</f>
        <v>NE</v>
      </c>
    </row>
    <row r="366" spans="1:9" hidden="1" x14ac:dyDescent="0.25">
      <c r="A366" t="s">
        <v>544</v>
      </c>
      <c r="B366" t="str">
        <f>INDEX(Tabela_seznam_klasifikacij[Naziv odpadka],MATCH(Tabela_kontrola_FAW[[#This Row],[Klasifikacija]],Tabela_seznam_klasifikacij[Klasifikacijska številka],0))</f>
        <v>Odpadki iz obdelave hladilne vode, ki vsebujejo olja</v>
      </c>
      <c r="C366" t="str">
        <f>IFERROR(INDEX(Tabela_FAW[NAZIV2],MATCH(Tabela_kontrola_FAW[[#This Row],[Klasifikacija]],Tabela_FAW[Klasifikacija],0)),"NE")</f>
        <v>NE</v>
      </c>
      <c r="D366" t="str">
        <f>INDEX(Tabela_glavno[Dovoljen prevzem],MATCH(Tabela_kontrola_FAW[[#This Row],[Klasifikacija]],Tabela_glavno[Klasifikacija],0))</f>
        <v>DA - NI ODSTRANJEVANJA</v>
      </c>
      <c r="E366" t="str">
        <f>INDEX(Tabela_glavno[Odstranjevanje],MATCH(Tabela_kontrola_FAW[[#This Row],[Klasifikacija]],Tabela_glavno[Klasifikacija],0))</f>
        <v/>
      </c>
      <c r="F366" t="str">
        <f>IF(Tabela_kontrola_FAW[[#This Row],[Eko-03-03]]=0,"NE","DA")</f>
        <v>NE</v>
      </c>
      <c r="G366" s="1">
        <f>COUNTIF(Tabela_mesanica_190204[Klasifikacija],Tabela_kontrola_FAW[[#This Row],[Klasifikacija]])+COUNTIF(Tabela_mesanica_190208[Klasifikacija],Tabela_kontrola_FAW[[#This Row],[Klasifikacija]])+COUNTIF(Tabela_EKO_03_03_baterije[Klasifikacija],Tabela_kontrola_FAW[[#This Row],[Klasifikacija]])</f>
        <v>0</v>
      </c>
      <c r="H366" s="1">
        <f>COUNTIF(Tabela_staro_190204[Klasifikacija],Tabela_kontrola_FAW[[#This Row],[Klasifikacija]])+COUNTIF(Tabela_staro_140603[Klasifikacija],Tabela_kontrola_FAW[[#This Row],[Klasifikacija]])</f>
        <v>0</v>
      </c>
      <c r="I366" s="1" t="str">
        <f>IFERROR(INDEX(Tabela_FAW[Klasifikacija],MATCH(Tabela_kontrola_FAW[[#This Row],[Klasifikacija]],Tabela_FAW[Klasifikacija],0)),"NE")</f>
        <v>NE</v>
      </c>
    </row>
    <row r="367" spans="1:9" hidden="1" x14ac:dyDescent="0.25">
      <c r="A367" t="s">
        <v>1215</v>
      </c>
      <c r="B367" t="str">
        <f>INDEX(Tabela_seznam_klasifikacij[Naziv odpadka],MATCH(Tabela_kontrola_FAW[[#This Row],[Klasifikacija]],Tabela_seznam_klasifikacij[Klasifikacijska številka],0))</f>
        <v>Odpadki iz obdelave hladilne vode, ki niso navedeni pod 10 04 09</v>
      </c>
      <c r="C367" t="str">
        <f>IFERROR(INDEX(Tabela_FAW[NAZIV2],MATCH(Tabela_kontrola_FAW[[#This Row],[Klasifikacija]],Tabela_FAW[Klasifikacija],0)),"NE")</f>
        <v>NE</v>
      </c>
      <c r="D367" t="str">
        <f>INDEX(Tabela_glavno[Dovoljen prevzem],MATCH(Tabela_kontrola_FAW[[#This Row],[Klasifikacija]],Tabela_glavno[Klasifikacija],0))</f>
        <v>DA - NI ODSTRANJEVANJA</v>
      </c>
      <c r="E367" t="str">
        <f>INDEX(Tabela_glavno[Odstranjevanje],MATCH(Tabela_kontrola_FAW[[#This Row],[Klasifikacija]],Tabela_glavno[Klasifikacija],0))</f>
        <v/>
      </c>
      <c r="F367" t="str">
        <f>IF(Tabela_kontrola_FAW[[#This Row],[Eko-03-03]]=0,"NE","DA")</f>
        <v>NE</v>
      </c>
      <c r="G367" s="1">
        <f>COUNTIF(Tabela_mesanica_190204[Klasifikacija],Tabela_kontrola_FAW[[#This Row],[Klasifikacija]])+COUNTIF(Tabela_mesanica_190208[Klasifikacija],Tabela_kontrola_FAW[[#This Row],[Klasifikacija]])+COUNTIF(Tabela_EKO_03_03_baterije[Klasifikacija],Tabela_kontrola_FAW[[#This Row],[Klasifikacija]])</f>
        <v>0</v>
      </c>
      <c r="H367" s="1">
        <f>COUNTIF(Tabela_staro_190204[Klasifikacija],Tabela_kontrola_FAW[[#This Row],[Klasifikacija]])+COUNTIF(Tabela_staro_140603[Klasifikacija],Tabela_kontrola_FAW[[#This Row],[Klasifikacija]])</f>
        <v>0</v>
      </c>
      <c r="I367" s="1" t="str">
        <f>IFERROR(INDEX(Tabela_FAW[Klasifikacija],MATCH(Tabela_kontrola_FAW[[#This Row],[Klasifikacija]],Tabela_FAW[Klasifikacija],0)),"NE")</f>
        <v>NE</v>
      </c>
    </row>
    <row r="368" spans="1:9" hidden="1" x14ac:dyDescent="0.25">
      <c r="A368" t="s">
        <v>545</v>
      </c>
      <c r="B368" t="str">
        <f>INDEX(Tabela_seznam_klasifikacij[Naziv odpadka],MATCH(Tabela_kontrola_FAW[[#This Row],[Klasifikacija]],Tabela_seznam_klasifikacij[Klasifikacijska številka],0))</f>
        <v>Drugi tovrstni odpadki</v>
      </c>
      <c r="C368" t="str">
        <f>IFERROR(INDEX(Tabela_FAW[NAZIV2],MATCH(Tabela_kontrola_FAW[[#This Row],[Klasifikacija]],Tabela_FAW[Klasifikacija],0)),"NE")</f>
        <v>NE</v>
      </c>
      <c r="D368" t="str">
        <f>INDEX(Tabela_glavno[Dovoljen prevzem],MATCH(Tabela_kontrola_FAW[[#This Row],[Klasifikacija]],Tabela_glavno[Klasifikacija],0))</f>
        <v>DA - NI ODSTRANJEVANJA</v>
      </c>
      <c r="E368" t="str">
        <f>INDEX(Tabela_glavno[Odstranjevanje],MATCH(Tabela_kontrola_FAW[[#This Row],[Klasifikacija]],Tabela_glavno[Klasifikacija],0))</f>
        <v/>
      </c>
      <c r="F368" t="str">
        <f>IF(Tabela_kontrola_FAW[[#This Row],[Eko-03-03]]=0,"NE","DA")</f>
        <v>NE</v>
      </c>
      <c r="G368" s="1">
        <f>COUNTIF(Tabela_mesanica_190204[Klasifikacija],Tabela_kontrola_FAW[[#This Row],[Klasifikacija]])+COUNTIF(Tabela_mesanica_190208[Klasifikacija],Tabela_kontrola_FAW[[#This Row],[Klasifikacija]])+COUNTIF(Tabela_EKO_03_03_baterije[Klasifikacija],Tabela_kontrola_FAW[[#This Row],[Klasifikacija]])</f>
        <v>0</v>
      </c>
      <c r="H368" s="1">
        <f>COUNTIF(Tabela_staro_190204[Klasifikacija],Tabela_kontrola_FAW[[#This Row],[Klasifikacija]])+COUNTIF(Tabela_staro_140603[Klasifikacija],Tabela_kontrola_FAW[[#This Row],[Klasifikacija]])</f>
        <v>0</v>
      </c>
      <c r="I368" s="1" t="str">
        <f>IFERROR(INDEX(Tabela_FAW[Klasifikacija],MATCH(Tabela_kontrola_FAW[[#This Row],[Klasifikacija]],Tabela_FAW[Klasifikacija],0)),"NE")</f>
        <v>NE</v>
      </c>
    </row>
    <row r="369" spans="1:9" hidden="1" x14ac:dyDescent="0.25">
      <c r="A369" t="s">
        <v>546</v>
      </c>
      <c r="B369" t="str">
        <f>INDEX(Tabela_seznam_klasifikacij[Naziv odpadka],MATCH(Tabela_kontrola_FAW[[#This Row],[Klasifikacija]],Tabela_seznam_klasifikacij[Klasifikacijska številka],0))</f>
        <v>Žlindra iz primarnega in sekundarnega taljenja</v>
      </c>
      <c r="C369" t="str">
        <f>IFERROR(INDEX(Tabela_FAW[NAZIV2],MATCH(Tabela_kontrola_FAW[[#This Row],[Klasifikacija]],Tabela_FAW[Klasifikacija],0)),"NE")</f>
        <v>NE</v>
      </c>
      <c r="D369" t="str">
        <f>INDEX(Tabela_glavno[Dovoljen prevzem],MATCH(Tabela_kontrola_FAW[[#This Row],[Klasifikacija]],Tabela_glavno[Klasifikacija],0))</f>
        <v>DA - NI ODSTRANJEVANJA</v>
      </c>
      <c r="E369" t="str">
        <f>INDEX(Tabela_glavno[Odstranjevanje],MATCH(Tabela_kontrola_FAW[[#This Row],[Klasifikacija]],Tabela_glavno[Klasifikacija],0))</f>
        <v/>
      </c>
      <c r="F369" t="str">
        <f>IF(Tabela_kontrola_FAW[[#This Row],[Eko-03-03]]=0,"NE","DA")</f>
        <v>NE</v>
      </c>
      <c r="G369" s="1">
        <f>COUNTIF(Tabela_mesanica_190204[Klasifikacija],Tabela_kontrola_FAW[[#This Row],[Klasifikacija]])+COUNTIF(Tabela_mesanica_190208[Klasifikacija],Tabela_kontrola_FAW[[#This Row],[Klasifikacija]])+COUNTIF(Tabela_EKO_03_03_baterije[Klasifikacija],Tabela_kontrola_FAW[[#This Row],[Klasifikacija]])</f>
        <v>0</v>
      </c>
      <c r="H369" s="1">
        <f>COUNTIF(Tabela_staro_190204[Klasifikacija],Tabela_kontrola_FAW[[#This Row],[Klasifikacija]])+COUNTIF(Tabela_staro_140603[Klasifikacija],Tabela_kontrola_FAW[[#This Row],[Klasifikacija]])</f>
        <v>0</v>
      </c>
      <c r="I369" s="1" t="str">
        <f>IFERROR(INDEX(Tabela_FAW[Klasifikacija],MATCH(Tabela_kontrola_FAW[[#This Row],[Klasifikacija]],Tabela_FAW[Klasifikacija],0)),"NE")</f>
        <v>NE</v>
      </c>
    </row>
    <row r="370" spans="1:9" hidden="1" x14ac:dyDescent="0.25">
      <c r="A370" t="s">
        <v>547</v>
      </c>
      <c r="B370" t="str">
        <f>INDEX(Tabela_seznam_klasifikacij[Naziv odpadka],MATCH(Tabela_kontrola_FAW[[#This Row],[Klasifikacija]],Tabela_seznam_klasifikacij[Klasifikacijska številka],0))</f>
        <v>Prah iz odpadnih plinov</v>
      </c>
      <c r="C370" t="str">
        <f>IFERROR(INDEX(Tabela_FAW[NAZIV2],MATCH(Tabela_kontrola_FAW[[#This Row],[Klasifikacija]],Tabela_FAW[Klasifikacija],0)),"NE")</f>
        <v>NE</v>
      </c>
      <c r="D370" t="str">
        <f>INDEX(Tabela_glavno[Dovoljen prevzem],MATCH(Tabela_kontrola_FAW[[#This Row],[Klasifikacija]],Tabela_glavno[Klasifikacija],0))</f>
        <v>DA - NI ODSTRANJEVANJA</v>
      </c>
      <c r="E370" t="str">
        <f>INDEX(Tabela_glavno[Odstranjevanje],MATCH(Tabela_kontrola_FAW[[#This Row],[Klasifikacija]],Tabela_glavno[Klasifikacija],0))</f>
        <v/>
      </c>
      <c r="F370" t="str">
        <f>IF(Tabela_kontrola_FAW[[#This Row],[Eko-03-03]]=0,"NE","DA")</f>
        <v>NE</v>
      </c>
      <c r="G370" s="1">
        <f>COUNTIF(Tabela_mesanica_190204[Klasifikacija],Tabela_kontrola_FAW[[#This Row],[Klasifikacija]])+COUNTIF(Tabela_mesanica_190208[Klasifikacija],Tabela_kontrola_FAW[[#This Row],[Klasifikacija]])+COUNTIF(Tabela_EKO_03_03_baterije[Klasifikacija],Tabela_kontrola_FAW[[#This Row],[Klasifikacija]])</f>
        <v>0</v>
      </c>
      <c r="H370" s="1">
        <f>COUNTIF(Tabela_staro_190204[Klasifikacija],Tabela_kontrola_FAW[[#This Row],[Klasifikacija]])+COUNTIF(Tabela_staro_140603[Klasifikacija],Tabela_kontrola_FAW[[#This Row],[Klasifikacija]])</f>
        <v>0</v>
      </c>
      <c r="I370" s="1" t="str">
        <f>IFERROR(INDEX(Tabela_FAW[Klasifikacija],MATCH(Tabela_kontrola_FAW[[#This Row],[Klasifikacija]],Tabela_FAW[Klasifikacija],0)),"NE")</f>
        <v>NE</v>
      </c>
    </row>
    <row r="371" spans="1:9" hidden="1" x14ac:dyDescent="0.25">
      <c r="A371" t="s">
        <v>548</v>
      </c>
      <c r="B371" t="str">
        <f>INDEX(Tabela_seznam_klasifikacij[Naziv odpadka],MATCH(Tabela_kontrola_FAW[[#This Row],[Klasifikacija]],Tabela_seznam_klasifikacij[Klasifikacijska številka],0))</f>
        <v>Drugi delci in prah</v>
      </c>
      <c r="C371" t="str">
        <f>IFERROR(INDEX(Tabela_FAW[NAZIV2],MATCH(Tabela_kontrola_FAW[[#This Row],[Klasifikacija]],Tabela_FAW[Klasifikacija],0)),"NE")</f>
        <v>NE</v>
      </c>
      <c r="D371" t="str">
        <f>INDEX(Tabela_glavno[Dovoljen prevzem],MATCH(Tabela_kontrola_FAW[[#This Row],[Klasifikacija]],Tabela_glavno[Klasifikacija],0))</f>
        <v>DA - NI ODSTRANJEVANJA</v>
      </c>
      <c r="E371" t="str">
        <f>INDEX(Tabela_glavno[Odstranjevanje],MATCH(Tabela_kontrola_FAW[[#This Row],[Klasifikacija]],Tabela_glavno[Klasifikacija],0))</f>
        <v/>
      </c>
      <c r="F371" t="str">
        <f>IF(Tabela_kontrola_FAW[[#This Row],[Eko-03-03]]=0,"NE","DA")</f>
        <v>NE</v>
      </c>
      <c r="G371" s="1">
        <f>COUNTIF(Tabela_mesanica_190204[Klasifikacija],Tabela_kontrola_FAW[[#This Row],[Klasifikacija]])+COUNTIF(Tabela_mesanica_190208[Klasifikacija],Tabela_kontrola_FAW[[#This Row],[Klasifikacija]])+COUNTIF(Tabela_EKO_03_03_baterije[Klasifikacija],Tabela_kontrola_FAW[[#This Row],[Klasifikacija]])</f>
        <v>0</v>
      </c>
      <c r="H371" s="1">
        <f>COUNTIF(Tabela_staro_190204[Klasifikacija],Tabela_kontrola_FAW[[#This Row],[Klasifikacija]])+COUNTIF(Tabela_staro_140603[Klasifikacija],Tabela_kontrola_FAW[[#This Row],[Klasifikacija]])</f>
        <v>0</v>
      </c>
      <c r="I371" s="1" t="str">
        <f>IFERROR(INDEX(Tabela_FAW[Klasifikacija],MATCH(Tabela_kontrola_FAW[[#This Row],[Klasifikacija]],Tabela_FAW[Klasifikacija],0)),"NE")</f>
        <v>NE</v>
      </c>
    </row>
    <row r="372" spans="1:9" hidden="1" x14ac:dyDescent="0.25">
      <c r="A372" t="s">
        <v>549</v>
      </c>
      <c r="B372" t="str">
        <f>INDEX(Tabela_seznam_klasifikacij[Naziv odpadka],MATCH(Tabela_kontrola_FAW[[#This Row],[Klasifikacija]],Tabela_seznam_klasifikacij[Klasifikacijska številka],0))</f>
        <v>Trdni odpadki iz čiščenja odpadnih plinov</v>
      </c>
      <c r="C372" t="str">
        <f>IFERROR(INDEX(Tabela_FAW[NAZIV2],MATCH(Tabela_kontrola_FAW[[#This Row],[Klasifikacija]],Tabela_FAW[Klasifikacija],0)),"NE")</f>
        <v>NE</v>
      </c>
      <c r="D372" t="str">
        <f>INDEX(Tabela_glavno[Dovoljen prevzem],MATCH(Tabela_kontrola_FAW[[#This Row],[Klasifikacija]],Tabela_glavno[Klasifikacija],0))</f>
        <v>DA - NI ODSTRANJEVANJA</v>
      </c>
      <c r="E372" t="str">
        <f>INDEX(Tabela_glavno[Odstranjevanje],MATCH(Tabela_kontrola_FAW[[#This Row],[Klasifikacija]],Tabela_glavno[Klasifikacija],0))</f>
        <v/>
      </c>
      <c r="F372" t="str">
        <f>IF(Tabela_kontrola_FAW[[#This Row],[Eko-03-03]]=0,"NE","DA")</f>
        <v>NE</v>
      </c>
      <c r="G372" s="1">
        <f>COUNTIF(Tabela_mesanica_190204[Klasifikacija],Tabela_kontrola_FAW[[#This Row],[Klasifikacija]])+COUNTIF(Tabela_mesanica_190208[Klasifikacija],Tabela_kontrola_FAW[[#This Row],[Klasifikacija]])+COUNTIF(Tabela_EKO_03_03_baterije[Klasifikacija],Tabela_kontrola_FAW[[#This Row],[Klasifikacija]])</f>
        <v>0</v>
      </c>
      <c r="H372" s="1">
        <f>COUNTIF(Tabela_staro_190204[Klasifikacija],Tabela_kontrola_FAW[[#This Row],[Klasifikacija]])+COUNTIF(Tabela_staro_140603[Klasifikacija],Tabela_kontrola_FAW[[#This Row],[Klasifikacija]])</f>
        <v>0</v>
      </c>
      <c r="I372" s="1" t="str">
        <f>IFERROR(INDEX(Tabela_FAW[Klasifikacija],MATCH(Tabela_kontrola_FAW[[#This Row],[Klasifikacija]],Tabela_FAW[Klasifikacija],0)),"NE")</f>
        <v>NE</v>
      </c>
    </row>
    <row r="373" spans="1:9" hidden="1" x14ac:dyDescent="0.25">
      <c r="A373" t="s">
        <v>550</v>
      </c>
      <c r="B373" t="str">
        <f>INDEX(Tabela_seznam_klasifikacij[Naziv odpadka],MATCH(Tabela_kontrola_FAW[[#This Row],[Klasifikacija]],Tabela_seznam_klasifikacij[Klasifikacijska številka],0))</f>
        <v>Mulji iz čiščenja odpadnih plinov</v>
      </c>
      <c r="C373" t="str">
        <f>IFERROR(INDEX(Tabela_FAW[NAZIV2],MATCH(Tabela_kontrola_FAW[[#This Row],[Klasifikacija]],Tabela_FAW[Klasifikacija],0)),"NE")</f>
        <v>NE</v>
      </c>
      <c r="D373" t="str">
        <f>INDEX(Tabela_glavno[Dovoljen prevzem],MATCH(Tabela_kontrola_FAW[[#This Row],[Klasifikacija]],Tabela_glavno[Klasifikacija],0))</f>
        <v>DA - NI ODSTRANJEVANJA</v>
      </c>
      <c r="E373" t="str">
        <f>INDEX(Tabela_glavno[Odstranjevanje],MATCH(Tabela_kontrola_FAW[[#This Row],[Klasifikacija]],Tabela_glavno[Klasifikacija],0))</f>
        <v/>
      </c>
      <c r="F373" t="str">
        <f>IF(Tabela_kontrola_FAW[[#This Row],[Eko-03-03]]=0,"NE","DA")</f>
        <v>NE</v>
      </c>
      <c r="G373" s="1">
        <f>COUNTIF(Tabela_mesanica_190204[Klasifikacija],Tabela_kontrola_FAW[[#This Row],[Klasifikacija]])+COUNTIF(Tabela_mesanica_190208[Klasifikacija],Tabela_kontrola_FAW[[#This Row],[Klasifikacija]])+COUNTIF(Tabela_EKO_03_03_baterije[Klasifikacija],Tabela_kontrola_FAW[[#This Row],[Klasifikacija]])</f>
        <v>0</v>
      </c>
      <c r="H373" s="1">
        <f>COUNTIF(Tabela_staro_190204[Klasifikacija],Tabela_kontrola_FAW[[#This Row],[Klasifikacija]])+COUNTIF(Tabela_staro_140603[Klasifikacija],Tabela_kontrola_FAW[[#This Row],[Klasifikacija]])</f>
        <v>0</v>
      </c>
      <c r="I373" s="1" t="str">
        <f>IFERROR(INDEX(Tabela_FAW[Klasifikacija],MATCH(Tabela_kontrola_FAW[[#This Row],[Klasifikacija]],Tabela_FAW[Klasifikacija],0)),"NE")</f>
        <v>NE</v>
      </c>
    </row>
    <row r="374" spans="1:9" hidden="1" x14ac:dyDescent="0.25">
      <c r="A374" t="s">
        <v>551</v>
      </c>
      <c r="B374" t="str">
        <f>INDEX(Tabela_seznam_klasifikacij[Naziv odpadka],MATCH(Tabela_kontrola_FAW[[#This Row],[Klasifikacija]],Tabela_seznam_klasifikacij[Klasifikacijska številka],0))</f>
        <v>Odpadki iz obdelave hladilne vode, ki vsebujejo olja</v>
      </c>
      <c r="C374" t="str">
        <f>IFERROR(INDEX(Tabela_FAW[NAZIV2],MATCH(Tabela_kontrola_FAW[[#This Row],[Klasifikacija]],Tabela_FAW[Klasifikacija],0)),"NE")</f>
        <v>NE</v>
      </c>
      <c r="D374" t="str">
        <f>INDEX(Tabela_glavno[Dovoljen prevzem],MATCH(Tabela_kontrola_FAW[[#This Row],[Klasifikacija]],Tabela_glavno[Klasifikacija],0))</f>
        <v>DA - NI ODSTRANJEVANJA</v>
      </c>
      <c r="E374" t="str">
        <f>INDEX(Tabela_glavno[Odstranjevanje],MATCH(Tabela_kontrola_FAW[[#This Row],[Klasifikacija]],Tabela_glavno[Klasifikacija],0))</f>
        <v/>
      </c>
      <c r="F374" t="str">
        <f>IF(Tabela_kontrola_FAW[[#This Row],[Eko-03-03]]=0,"NE","DA")</f>
        <v>NE</v>
      </c>
      <c r="G374" s="1">
        <f>COUNTIF(Tabela_mesanica_190204[Klasifikacija],Tabela_kontrola_FAW[[#This Row],[Klasifikacija]])+COUNTIF(Tabela_mesanica_190208[Klasifikacija],Tabela_kontrola_FAW[[#This Row],[Klasifikacija]])+COUNTIF(Tabela_EKO_03_03_baterije[Klasifikacija],Tabela_kontrola_FAW[[#This Row],[Klasifikacija]])</f>
        <v>0</v>
      </c>
      <c r="H374" s="1">
        <f>COUNTIF(Tabela_staro_190204[Klasifikacija],Tabela_kontrola_FAW[[#This Row],[Klasifikacija]])+COUNTIF(Tabela_staro_140603[Klasifikacija],Tabela_kontrola_FAW[[#This Row],[Klasifikacija]])</f>
        <v>0</v>
      </c>
      <c r="I374" s="1" t="str">
        <f>IFERROR(INDEX(Tabela_FAW[Klasifikacija],MATCH(Tabela_kontrola_FAW[[#This Row],[Klasifikacija]],Tabela_FAW[Klasifikacija],0)),"NE")</f>
        <v>NE</v>
      </c>
    </row>
    <row r="375" spans="1:9" hidden="1" x14ac:dyDescent="0.25">
      <c r="A375" t="s">
        <v>555</v>
      </c>
      <c r="B375" t="str">
        <f>INDEX(Tabela_seznam_klasifikacij[Naziv odpadka],MATCH(Tabela_kontrola_FAW[[#This Row],[Klasifikacija]],Tabela_seznam_klasifikacij[Klasifikacijska številka],0))</f>
        <v>Odpadki iz obdelave hladilne vode, ki niso navedeni pod 10 05 08</v>
      </c>
      <c r="C375" t="str">
        <f>IFERROR(INDEX(Tabela_FAW[NAZIV2],MATCH(Tabela_kontrola_FAW[[#This Row],[Klasifikacija]],Tabela_FAW[Klasifikacija],0)),"NE")</f>
        <v>NE</v>
      </c>
      <c r="D375" t="str">
        <f>INDEX(Tabela_glavno[Dovoljen prevzem],MATCH(Tabela_kontrola_FAW[[#This Row],[Klasifikacija]],Tabela_glavno[Klasifikacija],0))</f>
        <v>DA - NI ODSTRANJEVANJA</v>
      </c>
      <c r="E375" t="str">
        <f>INDEX(Tabela_glavno[Odstranjevanje],MATCH(Tabela_kontrola_FAW[[#This Row],[Klasifikacija]],Tabela_glavno[Klasifikacija],0))</f>
        <v/>
      </c>
      <c r="F375" t="str">
        <f>IF(Tabela_kontrola_FAW[[#This Row],[Eko-03-03]]=0,"NE","DA")</f>
        <v>NE</v>
      </c>
      <c r="G375" s="1">
        <f>COUNTIF(Tabela_mesanica_190204[Klasifikacija],Tabela_kontrola_FAW[[#This Row],[Klasifikacija]])+COUNTIF(Tabela_mesanica_190208[Klasifikacija],Tabela_kontrola_FAW[[#This Row],[Klasifikacija]])+COUNTIF(Tabela_EKO_03_03_baterije[Klasifikacija],Tabela_kontrola_FAW[[#This Row],[Klasifikacija]])</f>
        <v>0</v>
      </c>
      <c r="H375" s="1">
        <f>COUNTIF(Tabela_staro_190204[Klasifikacija],Tabela_kontrola_FAW[[#This Row],[Klasifikacija]])+COUNTIF(Tabela_staro_140603[Klasifikacija],Tabela_kontrola_FAW[[#This Row],[Klasifikacija]])</f>
        <v>0</v>
      </c>
      <c r="I375" s="1" t="str">
        <f>IFERROR(INDEX(Tabela_FAW[Klasifikacija],MATCH(Tabela_kontrola_FAW[[#This Row],[Klasifikacija]],Tabela_FAW[Klasifikacija],0)),"NE")</f>
        <v>NE</v>
      </c>
    </row>
    <row r="376" spans="1:9" hidden="1" x14ac:dyDescent="0.25">
      <c r="A376" t="s">
        <v>554</v>
      </c>
      <c r="B376" t="str">
        <f>INDEX(Tabela_seznam_klasifikacij[Naziv odpadka],MATCH(Tabela_kontrola_FAW[[#This Row],[Klasifikacija]],Tabela_seznam_klasifikacij[Klasifikacijska številka],0))</f>
        <v>Posnemki, ki so gorljivi, ali pa pri stiku z vodo sproščajo gorljive pline v nevarnih količinah</v>
      </c>
      <c r="C376" t="str">
        <f>IFERROR(INDEX(Tabela_FAW[NAZIV2],MATCH(Tabela_kontrola_FAW[[#This Row],[Klasifikacija]],Tabela_FAW[Klasifikacija],0)),"NE")</f>
        <v>NE</v>
      </c>
      <c r="D376" t="str">
        <f>INDEX(Tabela_glavno[Dovoljen prevzem],MATCH(Tabela_kontrola_FAW[[#This Row],[Klasifikacija]],Tabela_glavno[Klasifikacija],0))</f>
        <v>DA - NI ODSTRANJEVANJA</v>
      </c>
      <c r="E376" t="str">
        <f>INDEX(Tabela_glavno[Odstranjevanje],MATCH(Tabela_kontrola_FAW[[#This Row],[Klasifikacija]],Tabela_glavno[Klasifikacija],0))</f>
        <v/>
      </c>
      <c r="F376" t="str">
        <f>IF(Tabela_kontrola_FAW[[#This Row],[Eko-03-03]]=0,"NE","DA")</f>
        <v>NE</v>
      </c>
      <c r="G376" s="1">
        <f>COUNTIF(Tabela_mesanica_190204[Klasifikacija],Tabela_kontrola_FAW[[#This Row],[Klasifikacija]])+COUNTIF(Tabela_mesanica_190208[Klasifikacija],Tabela_kontrola_FAW[[#This Row],[Klasifikacija]])+COUNTIF(Tabela_EKO_03_03_baterije[Klasifikacija],Tabela_kontrola_FAW[[#This Row],[Klasifikacija]])</f>
        <v>0</v>
      </c>
      <c r="H376" s="1">
        <f>COUNTIF(Tabela_staro_190204[Klasifikacija],Tabela_kontrola_FAW[[#This Row],[Klasifikacija]])+COUNTIF(Tabela_staro_140603[Klasifikacija],Tabela_kontrola_FAW[[#This Row],[Klasifikacija]])</f>
        <v>0</v>
      </c>
      <c r="I376" s="1" t="str">
        <f>IFERROR(INDEX(Tabela_FAW[Klasifikacija],MATCH(Tabela_kontrola_FAW[[#This Row],[Klasifikacija]],Tabela_FAW[Klasifikacija],0)),"NE")</f>
        <v>NE</v>
      </c>
    </row>
    <row r="377" spans="1:9" hidden="1" x14ac:dyDescent="0.25">
      <c r="A377" t="s">
        <v>553</v>
      </c>
      <c r="B377" t="str">
        <f>INDEX(Tabela_seznam_klasifikacij[Naziv odpadka],MATCH(Tabela_kontrola_FAW[[#This Row],[Klasifikacija]],Tabela_seznam_klasifikacij[Klasifikacijska številka],0))</f>
        <v>Posnemki, ki niso navedeni pod 10 05 10</v>
      </c>
      <c r="C377" t="str">
        <f>IFERROR(INDEX(Tabela_FAW[NAZIV2],MATCH(Tabela_kontrola_FAW[[#This Row],[Klasifikacija]],Tabela_FAW[Klasifikacija],0)),"NE")</f>
        <v>NE</v>
      </c>
      <c r="D377" t="str">
        <f>INDEX(Tabela_glavno[Dovoljen prevzem],MATCH(Tabela_kontrola_FAW[[#This Row],[Klasifikacija]],Tabela_glavno[Klasifikacija],0))</f>
        <v>DA - NI ODSTRANJEVANJA</v>
      </c>
      <c r="E377" t="str">
        <f>INDEX(Tabela_glavno[Odstranjevanje],MATCH(Tabela_kontrola_FAW[[#This Row],[Klasifikacija]],Tabela_glavno[Klasifikacija],0))</f>
        <v/>
      </c>
      <c r="F377" t="str">
        <f>IF(Tabela_kontrola_FAW[[#This Row],[Eko-03-03]]=0,"NE","DA")</f>
        <v>NE</v>
      </c>
      <c r="G377" s="1">
        <f>COUNTIF(Tabela_mesanica_190204[Klasifikacija],Tabela_kontrola_FAW[[#This Row],[Klasifikacija]])+COUNTIF(Tabela_mesanica_190208[Klasifikacija],Tabela_kontrola_FAW[[#This Row],[Klasifikacija]])+COUNTIF(Tabela_EKO_03_03_baterije[Klasifikacija],Tabela_kontrola_FAW[[#This Row],[Klasifikacija]])</f>
        <v>0</v>
      </c>
      <c r="H377" s="1">
        <f>COUNTIF(Tabela_staro_190204[Klasifikacija],Tabela_kontrola_FAW[[#This Row],[Klasifikacija]])+COUNTIF(Tabela_staro_140603[Klasifikacija],Tabela_kontrola_FAW[[#This Row],[Klasifikacija]])</f>
        <v>0</v>
      </c>
      <c r="I377" s="1" t="str">
        <f>IFERROR(INDEX(Tabela_FAW[Klasifikacija],MATCH(Tabela_kontrola_FAW[[#This Row],[Klasifikacija]],Tabela_FAW[Klasifikacija],0)),"NE")</f>
        <v>NE</v>
      </c>
    </row>
    <row r="378" spans="1:9" hidden="1" x14ac:dyDescent="0.25">
      <c r="A378" t="s">
        <v>552</v>
      </c>
      <c r="B378" t="str">
        <f>INDEX(Tabela_seznam_klasifikacij[Naziv odpadka],MATCH(Tabela_kontrola_FAW[[#This Row],[Klasifikacija]],Tabela_seznam_klasifikacij[Klasifikacijska številka],0))</f>
        <v>Drugi tovrstni odpadki</v>
      </c>
      <c r="C378" t="str">
        <f>IFERROR(INDEX(Tabela_FAW[NAZIV2],MATCH(Tabela_kontrola_FAW[[#This Row],[Klasifikacija]],Tabela_FAW[Klasifikacija],0)),"NE")</f>
        <v>NE</v>
      </c>
      <c r="D378" t="str">
        <f>INDEX(Tabela_glavno[Dovoljen prevzem],MATCH(Tabela_kontrola_FAW[[#This Row],[Klasifikacija]],Tabela_glavno[Klasifikacija],0))</f>
        <v>DA - NI ODSTRANJEVANJA</v>
      </c>
      <c r="E378" t="str">
        <f>INDEX(Tabela_glavno[Odstranjevanje],MATCH(Tabela_kontrola_FAW[[#This Row],[Klasifikacija]],Tabela_glavno[Klasifikacija],0))</f>
        <v/>
      </c>
      <c r="F378" t="str">
        <f>IF(Tabela_kontrola_FAW[[#This Row],[Eko-03-03]]=0,"NE","DA")</f>
        <v>NE</v>
      </c>
      <c r="G378" s="1">
        <f>COUNTIF(Tabela_mesanica_190204[Klasifikacija],Tabela_kontrola_FAW[[#This Row],[Klasifikacija]])+COUNTIF(Tabela_mesanica_190208[Klasifikacija],Tabela_kontrola_FAW[[#This Row],[Klasifikacija]])+COUNTIF(Tabela_EKO_03_03_baterije[Klasifikacija],Tabela_kontrola_FAW[[#This Row],[Klasifikacija]])</f>
        <v>0</v>
      </c>
      <c r="H378" s="1">
        <f>COUNTIF(Tabela_staro_190204[Klasifikacija],Tabela_kontrola_FAW[[#This Row],[Klasifikacija]])+COUNTIF(Tabela_staro_140603[Klasifikacija],Tabela_kontrola_FAW[[#This Row],[Klasifikacija]])</f>
        <v>0</v>
      </c>
      <c r="I378" s="1" t="str">
        <f>IFERROR(INDEX(Tabela_FAW[Klasifikacija],MATCH(Tabela_kontrola_FAW[[#This Row],[Klasifikacija]],Tabela_FAW[Klasifikacija],0)),"NE")</f>
        <v>NE</v>
      </c>
    </row>
    <row r="379" spans="1:9" hidden="1" x14ac:dyDescent="0.25">
      <c r="A379" t="s">
        <v>556</v>
      </c>
      <c r="B379" t="str">
        <f>INDEX(Tabela_seznam_klasifikacij[Naziv odpadka],MATCH(Tabela_kontrola_FAW[[#This Row],[Klasifikacija]],Tabela_seznam_klasifikacij[Klasifikacijska številka],0))</f>
        <v>Žlindra iz primarnega in sekundarnega taljenja</v>
      </c>
      <c r="C379" t="str">
        <f>IFERROR(INDEX(Tabela_FAW[NAZIV2],MATCH(Tabela_kontrola_FAW[[#This Row],[Klasifikacija]],Tabela_FAW[Klasifikacija],0)),"NE")</f>
        <v>NE</v>
      </c>
      <c r="D379" t="str">
        <f>INDEX(Tabela_glavno[Dovoljen prevzem],MATCH(Tabela_kontrola_FAW[[#This Row],[Klasifikacija]],Tabela_glavno[Klasifikacija],0))</f>
        <v>DA - NI ODSTRANJEVANJA</v>
      </c>
      <c r="E379" t="str">
        <f>INDEX(Tabela_glavno[Odstranjevanje],MATCH(Tabela_kontrola_FAW[[#This Row],[Klasifikacija]],Tabela_glavno[Klasifikacija],0))</f>
        <v/>
      </c>
      <c r="F379" t="str">
        <f>IF(Tabela_kontrola_FAW[[#This Row],[Eko-03-03]]=0,"NE","DA")</f>
        <v>NE</v>
      </c>
      <c r="G379" s="1">
        <f>COUNTIF(Tabela_mesanica_190204[Klasifikacija],Tabela_kontrola_FAW[[#This Row],[Klasifikacija]])+COUNTIF(Tabela_mesanica_190208[Klasifikacija],Tabela_kontrola_FAW[[#This Row],[Klasifikacija]])+COUNTIF(Tabela_EKO_03_03_baterije[Klasifikacija],Tabela_kontrola_FAW[[#This Row],[Klasifikacija]])</f>
        <v>0</v>
      </c>
      <c r="H379" s="1">
        <f>COUNTIF(Tabela_staro_190204[Klasifikacija],Tabela_kontrola_FAW[[#This Row],[Klasifikacija]])+COUNTIF(Tabela_staro_140603[Klasifikacija],Tabela_kontrola_FAW[[#This Row],[Klasifikacija]])</f>
        <v>0</v>
      </c>
      <c r="I379" s="1" t="str">
        <f>IFERROR(INDEX(Tabela_FAW[Klasifikacija],MATCH(Tabela_kontrola_FAW[[#This Row],[Klasifikacija]],Tabela_FAW[Klasifikacija],0)),"NE")</f>
        <v>NE</v>
      </c>
    </row>
    <row r="380" spans="1:9" hidden="1" x14ac:dyDescent="0.25">
      <c r="A380" t="s">
        <v>557</v>
      </c>
      <c r="B380" t="str">
        <f>INDEX(Tabela_seznam_klasifikacij[Naziv odpadka],MATCH(Tabela_kontrola_FAW[[#This Row],[Klasifikacija]],Tabela_seznam_klasifikacij[Klasifikacijska številka],0))</f>
        <v>Posnemki iz primarnega in sekundarnega taljenja</v>
      </c>
      <c r="C380" t="str">
        <f>IFERROR(INDEX(Tabela_FAW[NAZIV2],MATCH(Tabela_kontrola_FAW[[#This Row],[Klasifikacija]],Tabela_FAW[Klasifikacija],0)),"NE")</f>
        <v>NE</v>
      </c>
      <c r="D380" t="str">
        <f>INDEX(Tabela_glavno[Dovoljen prevzem],MATCH(Tabela_kontrola_FAW[[#This Row],[Klasifikacija]],Tabela_glavno[Klasifikacija],0))</f>
        <v>DA - NI ODSTRANJEVANJA</v>
      </c>
      <c r="E380" t="str">
        <f>INDEX(Tabela_glavno[Odstranjevanje],MATCH(Tabela_kontrola_FAW[[#This Row],[Klasifikacija]],Tabela_glavno[Klasifikacija],0))</f>
        <v/>
      </c>
      <c r="F380" t="str">
        <f>IF(Tabela_kontrola_FAW[[#This Row],[Eko-03-03]]=0,"NE","DA")</f>
        <v>NE</v>
      </c>
      <c r="G380" s="1">
        <f>COUNTIF(Tabela_mesanica_190204[Klasifikacija],Tabela_kontrola_FAW[[#This Row],[Klasifikacija]])+COUNTIF(Tabela_mesanica_190208[Klasifikacija],Tabela_kontrola_FAW[[#This Row],[Klasifikacija]])+COUNTIF(Tabela_EKO_03_03_baterije[Klasifikacija],Tabela_kontrola_FAW[[#This Row],[Klasifikacija]])</f>
        <v>0</v>
      </c>
      <c r="H380" s="1">
        <f>COUNTIF(Tabela_staro_190204[Klasifikacija],Tabela_kontrola_FAW[[#This Row],[Klasifikacija]])+COUNTIF(Tabela_staro_140603[Klasifikacija],Tabela_kontrola_FAW[[#This Row],[Klasifikacija]])</f>
        <v>0</v>
      </c>
      <c r="I380" s="1" t="str">
        <f>IFERROR(INDEX(Tabela_FAW[Klasifikacija],MATCH(Tabela_kontrola_FAW[[#This Row],[Klasifikacija]],Tabela_FAW[Klasifikacija],0)),"NE")</f>
        <v>NE</v>
      </c>
    </row>
    <row r="381" spans="1:9" hidden="1" x14ac:dyDescent="0.25">
      <c r="A381" t="s">
        <v>558</v>
      </c>
      <c r="B381" t="str">
        <f>INDEX(Tabela_seznam_klasifikacij[Naziv odpadka],MATCH(Tabela_kontrola_FAW[[#This Row],[Klasifikacija]],Tabela_seznam_klasifikacij[Klasifikacijska številka],0))</f>
        <v>Prah iz odpadnih plinov</v>
      </c>
      <c r="C381" t="str">
        <f>IFERROR(INDEX(Tabela_FAW[NAZIV2],MATCH(Tabela_kontrola_FAW[[#This Row],[Klasifikacija]],Tabela_FAW[Klasifikacija],0)),"NE")</f>
        <v>NE</v>
      </c>
      <c r="D381" t="str">
        <f>INDEX(Tabela_glavno[Dovoljen prevzem],MATCH(Tabela_kontrola_FAW[[#This Row],[Klasifikacija]],Tabela_glavno[Klasifikacija],0))</f>
        <v>DA - NI ODSTRANJEVANJA</v>
      </c>
      <c r="E381" t="str">
        <f>INDEX(Tabela_glavno[Odstranjevanje],MATCH(Tabela_kontrola_FAW[[#This Row],[Klasifikacija]],Tabela_glavno[Klasifikacija],0))</f>
        <v/>
      </c>
      <c r="F381" t="str">
        <f>IF(Tabela_kontrola_FAW[[#This Row],[Eko-03-03]]=0,"NE","DA")</f>
        <v>NE</v>
      </c>
      <c r="G381" s="1">
        <f>COUNTIF(Tabela_mesanica_190204[Klasifikacija],Tabela_kontrola_FAW[[#This Row],[Klasifikacija]])+COUNTIF(Tabela_mesanica_190208[Klasifikacija],Tabela_kontrola_FAW[[#This Row],[Klasifikacija]])+COUNTIF(Tabela_EKO_03_03_baterije[Klasifikacija],Tabela_kontrola_FAW[[#This Row],[Klasifikacija]])</f>
        <v>0</v>
      </c>
      <c r="H381" s="1">
        <f>COUNTIF(Tabela_staro_190204[Klasifikacija],Tabela_kontrola_FAW[[#This Row],[Klasifikacija]])+COUNTIF(Tabela_staro_140603[Klasifikacija],Tabela_kontrola_FAW[[#This Row],[Klasifikacija]])</f>
        <v>0</v>
      </c>
      <c r="I381" s="1" t="str">
        <f>IFERROR(INDEX(Tabela_FAW[Klasifikacija],MATCH(Tabela_kontrola_FAW[[#This Row],[Klasifikacija]],Tabela_FAW[Klasifikacija],0)),"NE")</f>
        <v>NE</v>
      </c>
    </row>
    <row r="382" spans="1:9" hidden="1" x14ac:dyDescent="0.25">
      <c r="A382" t="s">
        <v>559</v>
      </c>
      <c r="B382" t="str">
        <f>INDEX(Tabela_seznam_klasifikacij[Naziv odpadka],MATCH(Tabela_kontrola_FAW[[#This Row],[Klasifikacija]],Tabela_seznam_klasifikacij[Klasifikacijska številka],0))</f>
        <v>Drugi delci in prah</v>
      </c>
      <c r="C382" t="str">
        <f>IFERROR(INDEX(Tabela_FAW[NAZIV2],MATCH(Tabela_kontrola_FAW[[#This Row],[Klasifikacija]],Tabela_FAW[Klasifikacija],0)),"NE")</f>
        <v>NE</v>
      </c>
      <c r="D382" t="str">
        <f>INDEX(Tabela_glavno[Dovoljen prevzem],MATCH(Tabela_kontrola_FAW[[#This Row],[Klasifikacija]],Tabela_glavno[Klasifikacija],0))</f>
        <v>DA - NI ODSTRANJEVANJA</v>
      </c>
      <c r="E382" t="str">
        <f>INDEX(Tabela_glavno[Odstranjevanje],MATCH(Tabela_kontrola_FAW[[#This Row],[Klasifikacija]],Tabela_glavno[Klasifikacija],0))</f>
        <v/>
      </c>
      <c r="F382" t="str">
        <f>IF(Tabela_kontrola_FAW[[#This Row],[Eko-03-03]]=0,"NE","DA")</f>
        <v>NE</v>
      </c>
      <c r="G382" s="1">
        <f>COUNTIF(Tabela_mesanica_190204[Klasifikacija],Tabela_kontrola_FAW[[#This Row],[Klasifikacija]])+COUNTIF(Tabela_mesanica_190208[Klasifikacija],Tabela_kontrola_FAW[[#This Row],[Klasifikacija]])+COUNTIF(Tabela_EKO_03_03_baterije[Klasifikacija],Tabela_kontrola_FAW[[#This Row],[Klasifikacija]])</f>
        <v>0</v>
      </c>
      <c r="H382" s="1">
        <f>COUNTIF(Tabela_staro_190204[Klasifikacija],Tabela_kontrola_FAW[[#This Row],[Klasifikacija]])+COUNTIF(Tabela_staro_140603[Klasifikacija],Tabela_kontrola_FAW[[#This Row],[Klasifikacija]])</f>
        <v>0</v>
      </c>
      <c r="I382" s="1" t="str">
        <f>IFERROR(INDEX(Tabela_FAW[Klasifikacija],MATCH(Tabela_kontrola_FAW[[#This Row],[Klasifikacija]],Tabela_FAW[Klasifikacija],0)),"NE")</f>
        <v>NE</v>
      </c>
    </row>
    <row r="383" spans="1:9" hidden="1" x14ac:dyDescent="0.25">
      <c r="A383" t="s">
        <v>560</v>
      </c>
      <c r="B383" t="str">
        <f>INDEX(Tabela_seznam_klasifikacij[Naziv odpadka],MATCH(Tabela_kontrola_FAW[[#This Row],[Klasifikacija]],Tabela_seznam_klasifikacij[Klasifikacijska številka],0))</f>
        <v>Trdni odpadki iz čiščenja odpadnih plinov</v>
      </c>
      <c r="C383" t="str">
        <f>IFERROR(INDEX(Tabela_FAW[NAZIV2],MATCH(Tabela_kontrola_FAW[[#This Row],[Klasifikacija]],Tabela_FAW[Klasifikacija],0)),"NE")</f>
        <v>NE</v>
      </c>
      <c r="D383" t="str">
        <f>INDEX(Tabela_glavno[Dovoljen prevzem],MATCH(Tabela_kontrola_FAW[[#This Row],[Klasifikacija]],Tabela_glavno[Klasifikacija],0))</f>
        <v>DA - NI ODSTRANJEVANJA</v>
      </c>
      <c r="E383" t="str">
        <f>INDEX(Tabela_glavno[Odstranjevanje],MATCH(Tabela_kontrola_FAW[[#This Row],[Klasifikacija]],Tabela_glavno[Klasifikacija],0))</f>
        <v/>
      </c>
      <c r="F383" t="str">
        <f>IF(Tabela_kontrola_FAW[[#This Row],[Eko-03-03]]=0,"NE","DA")</f>
        <v>NE</v>
      </c>
      <c r="G383" s="1">
        <f>COUNTIF(Tabela_mesanica_190204[Klasifikacija],Tabela_kontrola_FAW[[#This Row],[Klasifikacija]])+COUNTIF(Tabela_mesanica_190208[Klasifikacija],Tabela_kontrola_FAW[[#This Row],[Klasifikacija]])+COUNTIF(Tabela_EKO_03_03_baterije[Klasifikacija],Tabela_kontrola_FAW[[#This Row],[Klasifikacija]])</f>
        <v>0</v>
      </c>
      <c r="H383" s="1">
        <f>COUNTIF(Tabela_staro_190204[Klasifikacija],Tabela_kontrola_FAW[[#This Row],[Klasifikacija]])+COUNTIF(Tabela_staro_140603[Klasifikacija],Tabela_kontrola_FAW[[#This Row],[Klasifikacija]])</f>
        <v>0</v>
      </c>
      <c r="I383" s="1" t="str">
        <f>IFERROR(INDEX(Tabela_FAW[Klasifikacija],MATCH(Tabela_kontrola_FAW[[#This Row],[Klasifikacija]],Tabela_FAW[Klasifikacija],0)),"NE")</f>
        <v>NE</v>
      </c>
    </row>
    <row r="384" spans="1:9" hidden="1" x14ac:dyDescent="0.25">
      <c r="A384" t="s">
        <v>561</v>
      </c>
      <c r="B384" t="str">
        <f>INDEX(Tabela_seznam_klasifikacij[Naziv odpadka],MATCH(Tabela_kontrola_FAW[[#This Row],[Klasifikacija]],Tabela_seznam_klasifikacij[Klasifikacijska številka],0))</f>
        <v>Mulji in filrne pogače iz čiščenja odpadnih plinov</v>
      </c>
      <c r="C384" t="str">
        <f>IFERROR(INDEX(Tabela_FAW[NAZIV2],MATCH(Tabela_kontrola_FAW[[#This Row],[Klasifikacija]],Tabela_FAW[Klasifikacija],0)),"NE")</f>
        <v>NE</v>
      </c>
      <c r="D384" t="str">
        <f>INDEX(Tabela_glavno[Dovoljen prevzem],MATCH(Tabela_kontrola_FAW[[#This Row],[Klasifikacija]],Tabela_glavno[Klasifikacija],0))</f>
        <v>DA - NI ODSTRANJEVANJA</v>
      </c>
      <c r="E384" t="str">
        <f>INDEX(Tabela_glavno[Odstranjevanje],MATCH(Tabela_kontrola_FAW[[#This Row],[Klasifikacija]],Tabela_glavno[Klasifikacija],0))</f>
        <v/>
      </c>
      <c r="F384" t="str">
        <f>IF(Tabela_kontrola_FAW[[#This Row],[Eko-03-03]]=0,"NE","DA")</f>
        <v>NE</v>
      </c>
      <c r="G384" s="1">
        <f>COUNTIF(Tabela_mesanica_190204[Klasifikacija],Tabela_kontrola_FAW[[#This Row],[Klasifikacija]])+COUNTIF(Tabela_mesanica_190208[Klasifikacija],Tabela_kontrola_FAW[[#This Row],[Klasifikacija]])+COUNTIF(Tabela_EKO_03_03_baterije[Klasifikacija],Tabela_kontrola_FAW[[#This Row],[Klasifikacija]])</f>
        <v>0</v>
      </c>
      <c r="H384" s="1">
        <f>COUNTIF(Tabela_staro_190204[Klasifikacija],Tabela_kontrola_FAW[[#This Row],[Klasifikacija]])+COUNTIF(Tabela_staro_140603[Klasifikacija],Tabela_kontrola_FAW[[#This Row],[Klasifikacija]])</f>
        <v>0</v>
      </c>
      <c r="I384" s="1" t="str">
        <f>IFERROR(INDEX(Tabela_FAW[Klasifikacija],MATCH(Tabela_kontrola_FAW[[#This Row],[Klasifikacija]],Tabela_FAW[Klasifikacija],0)),"NE")</f>
        <v>NE</v>
      </c>
    </row>
    <row r="385" spans="1:9" hidden="1" x14ac:dyDescent="0.25">
      <c r="A385" t="s">
        <v>562</v>
      </c>
      <c r="B385" t="str">
        <f>INDEX(Tabela_seznam_klasifikacij[Naziv odpadka],MATCH(Tabela_kontrola_FAW[[#This Row],[Klasifikacija]],Tabela_seznam_klasifikacij[Klasifikacijska številka],0))</f>
        <v>Odpadki iz obdelave hladilne vode, ki vsebujejo olja</v>
      </c>
      <c r="C385" t="str">
        <f>IFERROR(INDEX(Tabela_FAW[NAZIV2],MATCH(Tabela_kontrola_FAW[[#This Row],[Klasifikacija]],Tabela_FAW[Klasifikacija],0)),"NE")</f>
        <v>NE</v>
      </c>
      <c r="D385" t="str">
        <f>INDEX(Tabela_glavno[Dovoljen prevzem],MATCH(Tabela_kontrola_FAW[[#This Row],[Klasifikacija]],Tabela_glavno[Klasifikacija],0))</f>
        <v>DA - NI ODSTRANJEVANJA</v>
      </c>
      <c r="E385" t="str">
        <f>INDEX(Tabela_glavno[Odstranjevanje],MATCH(Tabela_kontrola_FAW[[#This Row],[Klasifikacija]],Tabela_glavno[Klasifikacija],0))</f>
        <v/>
      </c>
      <c r="F385" t="str">
        <f>IF(Tabela_kontrola_FAW[[#This Row],[Eko-03-03]]=0,"NE","DA")</f>
        <v>NE</v>
      </c>
      <c r="G385" s="1">
        <f>COUNTIF(Tabela_mesanica_190204[Klasifikacija],Tabela_kontrola_FAW[[#This Row],[Klasifikacija]])+COUNTIF(Tabela_mesanica_190208[Klasifikacija],Tabela_kontrola_FAW[[#This Row],[Klasifikacija]])+COUNTIF(Tabela_EKO_03_03_baterije[Klasifikacija],Tabela_kontrola_FAW[[#This Row],[Klasifikacija]])</f>
        <v>0</v>
      </c>
      <c r="H385" s="1">
        <f>COUNTIF(Tabela_staro_190204[Klasifikacija],Tabela_kontrola_FAW[[#This Row],[Klasifikacija]])+COUNTIF(Tabela_staro_140603[Klasifikacija],Tabela_kontrola_FAW[[#This Row],[Klasifikacija]])</f>
        <v>0</v>
      </c>
      <c r="I385" s="1" t="str">
        <f>IFERROR(INDEX(Tabela_FAW[Klasifikacija],MATCH(Tabela_kontrola_FAW[[#This Row],[Klasifikacija]],Tabela_FAW[Klasifikacija],0)),"NE")</f>
        <v>NE</v>
      </c>
    </row>
    <row r="386" spans="1:9" hidden="1" x14ac:dyDescent="0.25">
      <c r="A386" t="s">
        <v>564</v>
      </c>
      <c r="B386" t="str">
        <f>INDEX(Tabela_seznam_klasifikacij[Naziv odpadka],MATCH(Tabela_kontrola_FAW[[#This Row],[Klasifikacija]],Tabela_seznam_klasifikacij[Klasifikacijska številka],0))</f>
        <v>Odpadki iz obdelave hladilne vode, ki niso navedeni pod 10 06 09</v>
      </c>
      <c r="C386" t="str">
        <f>IFERROR(INDEX(Tabela_FAW[NAZIV2],MATCH(Tabela_kontrola_FAW[[#This Row],[Klasifikacija]],Tabela_FAW[Klasifikacija],0)),"NE")</f>
        <v>NE</v>
      </c>
      <c r="D386" t="str">
        <f>INDEX(Tabela_glavno[Dovoljen prevzem],MATCH(Tabela_kontrola_FAW[[#This Row],[Klasifikacija]],Tabela_glavno[Klasifikacija],0))</f>
        <v>DA - NI ODSTRANJEVANJA</v>
      </c>
      <c r="E386" t="str">
        <f>INDEX(Tabela_glavno[Odstranjevanje],MATCH(Tabela_kontrola_FAW[[#This Row],[Klasifikacija]],Tabela_glavno[Klasifikacija],0))</f>
        <v/>
      </c>
      <c r="F386" t="str">
        <f>IF(Tabela_kontrola_FAW[[#This Row],[Eko-03-03]]=0,"NE","DA")</f>
        <v>NE</v>
      </c>
      <c r="G386" s="1">
        <f>COUNTIF(Tabela_mesanica_190204[Klasifikacija],Tabela_kontrola_FAW[[#This Row],[Klasifikacija]])+COUNTIF(Tabela_mesanica_190208[Klasifikacija],Tabela_kontrola_FAW[[#This Row],[Klasifikacija]])+COUNTIF(Tabela_EKO_03_03_baterije[Klasifikacija],Tabela_kontrola_FAW[[#This Row],[Klasifikacija]])</f>
        <v>0</v>
      </c>
      <c r="H386" s="1">
        <f>COUNTIF(Tabela_staro_190204[Klasifikacija],Tabela_kontrola_FAW[[#This Row],[Klasifikacija]])+COUNTIF(Tabela_staro_140603[Klasifikacija],Tabela_kontrola_FAW[[#This Row],[Klasifikacija]])</f>
        <v>0</v>
      </c>
      <c r="I386" s="1" t="str">
        <f>IFERROR(INDEX(Tabela_FAW[Klasifikacija],MATCH(Tabela_kontrola_FAW[[#This Row],[Klasifikacija]],Tabela_FAW[Klasifikacija],0)),"NE")</f>
        <v>NE</v>
      </c>
    </row>
    <row r="387" spans="1:9" hidden="1" x14ac:dyDescent="0.25">
      <c r="A387" t="s">
        <v>563</v>
      </c>
      <c r="B387" t="str">
        <f>INDEX(Tabela_seznam_klasifikacij[Naziv odpadka],MATCH(Tabela_kontrola_FAW[[#This Row],[Klasifikacija]],Tabela_seznam_klasifikacij[Klasifikacijska številka],0))</f>
        <v>Drugi tovrstni odpadki</v>
      </c>
      <c r="C387" t="str">
        <f>IFERROR(INDEX(Tabela_FAW[NAZIV2],MATCH(Tabela_kontrola_FAW[[#This Row],[Klasifikacija]],Tabela_FAW[Klasifikacija],0)),"NE")</f>
        <v>NE</v>
      </c>
      <c r="D387" t="str">
        <f>INDEX(Tabela_glavno[Dovoljen prevzem],MATCH(Tabela_kontrola_FAW[[#This Row],[Klasifikacija]],Tabela_glavno[Klasifikacija],0))</f>
        <v>DA - NI ODSTRANJEVANJA</v>
      </c>
      <c r="E387" t="str">
        <f>INDEX(Tabela_glavno[Odstranjevanje],MATCH(Tabela_kontrola_FAW[[#This Row],[Klasifikacija]],Tabela_glavno[Klasifikacija],0))</f>
        <v/>
      </c>
      <c r="F387" t="str">
        <f>IF(Tabela_kontrola_FAW[[#This Row],[Eko-03-03]]=0,"NE","DA")</f>
        <v>NE</v>
      </c>
      <c r="G387" s="1">
        <f>COUNTIF(Tabela_mesanica_190204[Klasifikacija],Tabela_kontrola_FAW[[#This Row],[Klasifikacija]])+COUNTIF(Tabela_mesanica_190208[Klasifikacija],Tabela_kontrola_FAW[[#This Row],[Klasifikacija]])+COUNTIF(Tabela_EKO_03_03_baterije[Klasifikacija],Tabela_kontrola_FAW[[#This Row],[Klasifikacija]])</f>
        <v>0</v>
      </c>
      <c r="H387" s="1">
        <f>COUNTIF(Tabela_staro_190204[Klasifikacija],Tabela_kontrola_FAW[[#This Row],[Klasifikacija]])+COUNTIF(Tabela_staro_140603[Klasifikacija],Tabela_kontrola_FAW[[#This Row],[Klasifikacija]])</f>
        <v>0</v>
      </c>
      <c r="I387" s="1" t="str">
        <f>IFERROR(INDEX(Tabela_FAW[Klasifikacija],MATCH(Tabela_kontrola_FAW[[#This Row],[Klasifikacija]],Tabela_FAW[Klasifikacija],0)),"NE")</f>
        <v>NE</v>
      </c>
    </row>
    <row r="388" spans="1:9" hidden="1" x14ac:dyDescent="0.25">
      <c r="A388" t="s">
        <v>565</v>
      </c>
      <c r="B388" t="str">
        <f>INDEX(Tabela_seznam_klasifikacij[Naziv odpadka],MATCH(Tabela_kontrola_FAW[[#This Row],[Klasifikacija]],Tabela_seznam_klasifikacij[Klasifikacijska številka],0))</f>
        <v>Žlindra iz primarnega in sekundarnega taljenja</v>
      </c>
      <c r="C388" t="str">
        <f>IFERROR(INDEX(Tabela_FAW[NAZIV2],MATCH(Tabela_kontrola_FAW[[#This Row],[Klasifikacija]],Tabela_FAW[Klasifikacija],0)),"NE")</f>
        <v>NE</v>
      </c>
      <c r="D388" t="str">
        <f>INDEX(Tabela_glavno[Dovoljen prevzem],MATCH(Tabela_kontrola_FAW[[#This Row],[Klasifikacija]],Tabela_glavno[Klasifikacija],0))</f>
        <v>DA - NI ODSTRANJEVANJA</v>
      </c>
      <c r="E388" t="str">
        <f>INDEX(Tabela_glavno[Odstranjevanje],MATCH(Tabela_kontrola_FAW[[#This Row],[Klasifikacija]],Tabela_glavno[Klasifikacija],0))</f>
        <v/>
      </c>
      <c r="F388" t="str">
        <f>IF(Tabela_kontrola_FAW[[#This Row],[Eko-03-03]]=0,"NE","DA")</f>
        <v>NE</v>
      </c>
      <c r="G388" s="1">
        <f>COUNTIF(Tabela_mesanica_190204[Klasifikacija],Tabela_kontrola_FAW[[#This Row],[Klasifikacija]])+COUNTIF(Tabela_mesanica_190208[Klasifikacija],Tabela_kontrola_FAW[[#This Row],[Klasifikacija]])+COUNTIF(Tabela_EKO_03_03_baterije[Klasifikacija],Tabela_kontrola_FAW[[#This Row],[Klasifikacija]])</f>
        <v>0</v>
      </c>
      <c r="H388" s="1">
        <f>COUNTIF(Tabela_staro_190204[Klasifikacija],Tabela_kontrola_FAW[[#This Row],[Klasifikacija]])+COUNTIF(Tabela_staro_140603[Klasifikacija],Tabela_kontrola_FAW[[#This Row],[Klasifikacija]])</f>
        <v>0</v>
      </c>
      <c r="I388" s="1" t="str">
        <f>IFERROR(INDEX(Tabela_FAW[Klasifikacija],MATCH(Tabela_kontrola_FAW[[#This Row],[Klasifikacija]],Tabela_FAW[Klasifikacija],0)),"NE")</f>
        <v>NE</v>
      </c>
    </row>
    <row r="389" spans="1:9" hidden="1" x14ac:dyDescent="0.25">
      <c r="A389" t="s">
        <v>566</v>
      </c>
      <c r="B389" t="str">
        <f>INDEX(Tabela_seznam_klasifikacij[Naziv odpadka],MATCH(Tabela_kontrola_FAW[[#This Row],[Klasifikacija]],Tabela_seznam_klasifikacij[Klasifikacijska številka],0))</f>
        <v>Posnemki iz primarnega in sekundarnega taljenja</v>
      </c>
      <c r="C389" t="str">
        <f>IFERROR(INDEX(Tabela_FAW[NAZIV2],MATCH(Tabela_kontrola_FAW[[#This Row],[Klasifikacija]],Tabela_FAW[Klasifikacija],0)),"NE")</f>
        <v>NE</v>
      </c>
      <c r="D389" t="str">
        <f>INDEX(Tabela_glavno[Dovoljen prevzem],MATCH(Tabela_kontrola_FAW[[#This Row],[Klasifikacija]],Tabela_glavno[Klasifikacija],0))</f>
        <v>DA - NI ODSTRANJEVANJA</v>
      </c>
      <c r="E389" t="str">
        <f>INDEX(Tabela_glavno[Odstranjevanje],MATCH(Tabela_kontrola_FAW[[#This Row],[Klasifikacija]],Tabela_glavno[Klasifikacija],0))</f>
        <v/>
      </c>
      <c r="F389" t="str">
        <f>IF(Tabela_kontrola_FAW[[#This Row],[Eko-03-03]]=0,"NE","DA")</f>
        <v>NE</v>
      </c>
      <c r="G389" s="1">
        <f>COUNTIF(Tabela_mesanica_190204[Klasifikacija],Tabela_kontrola_FAW[[#This Row],[Klasifikacija]])+COUNTIF(Tabela_mesanica_190208[Klasifikacija],Tabela_kontrola_FAW[[#This Row],[Klasifikacija]])+COUNTIF(Tabela_EKO_03_03_baterije[Klasifikacija],Tabela_kontrola_FAW[[#This Row],[Klasifikacija]])</f>
        <v>0</v>
      </c>
      <c r="H389" s="1">
        <f>COUNTIF(Tabela_staro_190204[Klasifikacija],Tabela_kontrola_FAW[[#This Row],[Klasifikacija]])+COUNTIF(Tabela_staro_140603[Klasifikacija],Tabela_kontrola_FAW[[#This Row],[Klasifikacija]])</f>
        <v>0</v>
      </c>
      <c r="I389" s="1" t="str">
        <f>IFERROR(INDEX(Tabela_FAW[Klasifikacija],MATCH(Tabela_kontrola_FAW[[#This Row],[Klasifikacija]],Tabela_FAW[Klasifikacija],0)),"NE")</f>
        <v>NE</v>
      </c>
    </row>
    <row r="390" spans="1:9" hidden="1" x14ac:dyDescent="0.25">
      <c r="A390" t="s">
        <v>567</v>
      </c>
      <c r="B390" t="str">
        <f>INDEX(Tabela_seznam_klasifikacij[Naziv odpadka],MATCH(Tabela_kontrola_FAW[[#This Row],[Klasifikacija]],Tabela_seznam_klasifikacij[Klasifikacijska številka],0))</f>
        <v>Trdni odpadki iz čiščenja odpadnih plinov</v>
      </c>
      <c r="C390" t="str">
        <f>IFERROR(INDEX(Tabela_FAW[NAZIV2],MATCH(Tabela_kontrola_FAW[[#This Row],[Klasifikacija]],Tabela_FAW[Klasifikacija],0)),"NE")</f>
        <v>NE</v>
      </c>
      <c r="D390" t="str">
        <f>INDEX(Tabela_glavno[Dovoljen prevzem],MATCH(Tabela_kontrola_FAW[[#This Row],[Klasifikacija]],Tabela_glavno[Klasifikacija],0))</f>
        <v>DA - NI ODSTRANJEVANJA</v>
      </c>
      <c r="E390" t="str">
        <f>INDEX(Tabela_glavno[Odstranjevanje],MATCH(Tabela_kontrola_FAW[[#This Row],[Klasifikacija]],Tabela_glavno[Klasifikacija],0))</f>
        <v/>
      </c>
      <c r="F390" t="str">
        <f>IF(Tabela_kontrola_FAW[[#This Row],[Eko-03-03]]=0,"NE","DA")</f>
        <v>NE</v>
      </c>
      <c r="G390" s="1">
        <f>COUNTIF(Tabela_mesanica_190204[Klasifikacija],Tabela_kontrola_FAW[[#This Row],[Klasifikacija]])+COUNTIF(Tabela_mesanica_190208[Klasifikacija],Tabela_kontrola_FAW[[#This Row],[Klasifikacija]])+COUNTIF(Tabela_EKO_03_03_baterije[Klasifikacija],Tabela_kontrola_FAW[[#This Row],[Klasifikacija]])</f>
        <v>0</v>
      </c>
      <c r="H390" s="1">
        <f>COUNTIF(Tabela_staro_190204[Klasifikacija],Tabela_kontrola_FAW[[#This Row],[Klasifikacija]])+COUNTIF(Tabela_staro_140603[Klasifikacija],Tabela_kontrola_FAW[[#This Row],[Klasifikacija]])</f>
        <v>0</v>
      </c>
      <c r="I390" s="1" t="str">
        <f>IFERROR(INDEX(Tabela_FAW[Klasifikacija],MATCH(Tabela_kontrola_FAW[[#This Row],[Klasifikacija]],Tabela_FAW[Klasifikacija],0)),"NE")</f>
        <v>NE</v>
      </c>
    </row>
    <row r="391" spans="1:9" hidden="1" x14ac:dyDescent="0.25">
      <c r="A391" t="s">
        <v>568</v>
      </c>
      <c r="B391" t="str">
        <f>INDEX(Tabela_seznam_klasifikacij[Naziv odpadka],MATCH(Tabela_kontrola_FAW[[#This Row],[Klasifikacija]],Tabela_seznam_klasifikacij[Klasifikacijska številka],0))</f>
        <v>Drugi delci in prah</v>
      </c>
      <c r="C391" t="str">
        <f>IFERROR(INDEX(Tabela_FAW[NAZIV2],MATCH(Tabela_kontrola_FAW[[#This Row],[Klasifikacija]],Tabela_FAW[Klasifikacija],0)),"NE")</f>
        <v>NE</v>
      </c>
      <c r="D391" t="str">
        <f>INDEX(Tabela_glavno[Dovoljen prevzem],MATCH(Tabela_kontrola_FAW[[#This Row],[Klasifikacija]],Tabela_glavno[Klasifikacija],0))</f>
        <v>DA - NI ODSTRANJEVANJA</v>
      </c>
      <c r="E391" t="str">
        <f>INDEX(Tabela_glavno[Odstranjevanje],MATCH(Tabela_kontrola_FAW[[#This Row],[Klasifikacija]],Tabela_glavno[Klasifikacija],0))</f>
        <v/>
      </c>
      <c r="F391" t="str">
        <f>IF(Tabela_kontrola_FAW[[#This Row],[Eko-03-03]]=0,"NE","DA")</f>
        <v>NE</v>
      </c>
      <c r="G391" s="1">
        <f>COUNTIF(Tabela_mesanica_190204[Klasifikacija],Tabela_kontrola_FAW[[#This Row],[Klasifikacija]])+COUNTIF(Tabela_mesanica_190208[Klasifikacija],Tabela_kontrola_FAW[[#This Row],[Klasifikacija]])+COUNTIF(Tabela_EKO_03_03_baterije[Klasifikacija],Tabela_kontrola_FAW[[#This Row],[Klasifikacija]])</f>
        <v>0</v>
      </c>
      <c r="H391" s="1">
        <f>COUNTIF(Tabela_staro_190204[Klasifikacija],Tabela_kontrola_FAW[[#This Row],[Klasifikacija]])+COUNTIF(Tabela_staro_140603[Klasifikacija],Tabela_kontrola_FAW[[#This Row],[Klasifikacija]])</f>
        <v>0</v>
      </c>
      <c r="I391" s="1" t="str">
        <f>IFERROR(INDEX(Tabela_FAW[Klasifikacija],MATCH(Tabela_kontrola_FAW[[#This Row],[Klasifikacija]],Tabela_FAW[Klasifikacija],0)),"NE")</f>
        <v>NE</v>
      </c>
    </row>
    <row r="392" spans="1:9" hidden="1" x14ac:dyDescent="0.25">
      <c r="A392" t="s">
        <v>569</v>
      </c>
      <c r="B392" t="str">
        <f>INDEX(Tabela_seznam_klasifikacij[Naziv odpadka],MATCH(Tabela_kontrola_FAW[[#This Row],[Klasifikacija]],Tabela_seznam_klasifikacij[Klasifikacijska številka],0))</f>
        <v>Mulji in filrtne pogače iz čiščenja odpadnih plinov</v>
      </c>
      <c r="C392" t="str">
        <f>IFERROR(INDEX(Tabela_FAW[NAZIV2],MATCH(Tabela_kontrola_FAW[[#This Row],[Klasifikacija]],Tabela_FAW[Klasifikacija],0)),"NE")</f>
        <v>NE</v>
      </c>
      <c r="D392" t="str">
        <f>INDEX(Tabela_glavno[Dovoljen prevzem],MATCH(Tabela_kontrola_FAW[[#This Row],[Klasifikacija]],Tabela_glavno[Klasifikacija],0))</f>
        <v>DA - NI ODSTRANJEVANJA</v>
      </c>
      <c r="E392" t="str">
        <f>INDEX(Tabela_glavno[Odstranjevanje],MATCH(Tabela_kontrola_FAW[[#This Row],[Klasifikacija]],Tabela_glavno[Klasifikacija],0))</f>
        <v/>
      </c>
      <c r="F392" t="str">
        <f>IF(Tabela_kontrola_FAW[[#This Row],[Eko-03-03]]=0,"NE","DA")</f>
        <v>NE</v>
      </c>
      <c r="G392" s="1">
        <f>COUNTIF(Tabela_mesanica_190204[Klasifikacija],Tabela_kontrola_FAW[[#This Row],[Klasifikacija]])+COUNTIF(Tabela_mesanica_190208[Klasifikacija],Tabela_kontrola_FAW[[#This Row],[Klasifikacija]])+COUNTIF(Tabela_EKO_03_03_baterije[Klasifikacija],Tabela_kontrola_FAW[[#This Row],[Klasifikacija]])</f>
        <v>0</v>
      </c>
      <c r="H392" s="1">
        <f>COUNTIF(Tabela_staro_190204[Klasifikacija],Tabela_kontrola_FAW[[#This Row],[Klasifikacija]])+COUNTIF(Tabela_staro_140603[Klasifikacija],Tabela_kontrola_FAW[[#This Row],[Klasifikacija]])</f>
        <v>0</v>
      </c>
      <c r="I392" s="1" t="str">
        <f>IFERROR(INDEX(Tabela_FAW[Klasifikacija],MATCH(Tabela_kontrola_FAW[[#This Row],[Klasifikacija]],Tabela_FAW[Klasifikacija],0)),"NE")</f>
        <v>NE</v>
      </c>
    </row>
    <row r="393" spans="1:9" hidden="1" x14ac:dyDescent="0.25">
      <c r="A393" t="s">
        <v>570</v>
      </c>
      <c r="B393" t="str">
        <f>INDEX(Tabela_seznam_klasifikacij[Naziv odpadka],MATCH(Tabela_kontrola_FAW[[#This Row],[Klasifikacija]],Tabela_seznam_klasifikacij[Klasifikacijska številka],0))</f>
        <v>Odpadki iz obdelave hladilne vode, ki vsebujejo olja</v>
      </c>
      <c r="C393" t="str">
        <f>IFERROR(INDEX(Tabela_FAW[NAZIV2],MATCH(Tabela_kontrola_FAW[[#This Row],[Klasifikacija]],Tabela_FAW[Klasifikacija],0)),"NE")</f>
        <v>NE</v>
      </c>
      <c r="D393" t="str">
        <f>INDEX(Tabela_glavno[Dovoljen prevzem],MATCH(Tabela_kontrola_FAW[[#This Row],[Klasifikacija]],Tabela_glavno[Klasifikacija],0))</f>
        <v>DA - NI ODSTRANJEVANJA</v>
      </c>
      <c r="E393" t="str">
        <f>INDEX(Tabela_glavno[Odstranjevanje],MATCH(Tabela_kontrola_FAW[[#This Row],[Klasifikacija]],Tabela_glavno[Klasifikacija],0))</f>
        <v/>
      </c>
      <c r="F393" t="str">
        <f>IF(Tabela_kontrola_FAW[[#This Row],[Eko-03-03]]=0,"NE","DA")</f>
        <v>NE</v>
      </c>
      <c r="G393" s="1">
        <f>COUNTIF(Tabela_mesanica_190204[Klasifikacija],Tabela_kontrola_FAW[[#This Row],[Klasifikacija]])+COUNTIF(Tabela_mesanica_190208[Klasifikacija],Tabela_kontrola_FAW[[#This Row],[Klasifikacija]])+COUNTIF(Tabela_EKO_03_03_baterije[Klasifikacija],Tabela_kontrola_FAW[[#This Row],[Klasifikacija]])</f>
        <v>0</v>
      </c>
      <c r="H393" s="1">
        <f>COUNTIF(Tabela_staro_190204[Klasifikacija],Tabela_kontrola_FAW[[#This Row],[Klasifikacija]])+COUNTIF(Tabela_staro_140603[Klasifikacija],Tabela_kontrola_FAW[[#This Row],[Klasifikacija]])</f>
        <v>0</v>
      </c>
      <c r="I393" s="1" t="str">
        <f>IFERROR(INDEX(Tabela_FAW[Klasifikacija],MATCH(Tabela_kontrola_FAW[[#This Row],[Klasifikacija]],Tabela_FAW[Klasifikacija],0)),"NE")</f>
        <v>NE</v>
      </c>
    </row>
    <row r="394" spans="1:9" hidden="1" x14ac:dyDescent="0.25">
      <c r="A394" t="s">
        <v>571</v>
      </c>
      <c r="B394" t="str">
        <f>INDEX(Tabela_seznam_klasifikacij[Naziv odpadka],MATCH(Tabela_kontrola_FAW[[#This Row],[Klasifikacija]],Tabela_seznam_klasifikacij[Klasifikacijska številka],0))</f>
        <v>Odpadki iz obdelave hladilne vode, ki niso navedeni pod 10 07 07</v>
      </c>
      <c r="C394" t="str">
        <f>IFERROR(INDEX(Tabela_FAW[NAZIV2],MATCH(Tabela_kontrola_FAW[[#This Row],[Klasifikacija]],Tabela_FAW[Klasifikacija],0)),"NE")</f>
        <v>NE</v>
      </c>
      <c r="D394" t="str">
        <f>INDEX(Tabela_glavno[Dovoljen prevzem],MATCH(Tabela_kontrola_FAW[[#This Row],[Klasifikacija]],Tabela_glavno[Klasifikacija],0))</f>
        <v>DA - NI ODSTRANJEVANJA</v>
      </c>
      <c r="E394" t="str">
        <f>INDEX(Tabela_glavno[Odstranjevanje],MATCH(Tabela_kontrola_FAW[[#This Row],[Klasifikacija]],Tabela_glavno[Klasifikacija],0))</f>
        <v/>
      </c>
      <c r="F394" t="str">
        <f>IF(Tabela_kontrola_FAW[[#This Row],[Eko-03-03]]=0,"NE","DA")</f>
        <v>NE</v>
      </c>
      <c r="G394" s="1">
        <f>COUNTIF(Tabela_mesanica_190204[Klasifikacija],Tabela_kontrola_FAW[[#This Row],[Klasifikacija]])+COUNTIF(Tabela_mesanica_190208[Klasifikacija],Tabela_kontrola_FAW[[#This Row],[Klasifikacija]])+COUNTIF(Tabela_EKO_03_03_baterije[Klasifikacija],Tabela_kontrola_FAW[[#This Row],[Klasifikacija]])</f>
        <v>0</v>
      </c>
      <c r="H394" s="1">
        <f>COUNTIF(Tabela_staro_190204[Klasifikacija],Tabela_kontrola_FAW[[#This Row],[Klasifikacija]])+COUNTIF(Tabela_staro_140603[Klasifikacija],Tabela_kontrola_FAW[[#This Row],[Klasifikacija]])</f>
        <v>0</v>
      </c>
      <c r="I394" s="1" t="str">
        <f>IFERROR(INDEX(Tabela_FAW[Klasifikacija],MATCH(Tabela_kontrola_FAW[[#This Row],[Klasifikacija]],Tabela_FAW[Klasifikacija],0)),"NE")</f>
        <v>NE</v>
      </c>
    </row>
    <row r="395" spans="1:9" hidden="1" x14ac:dyDescent="0.25">
      <c r="A395" t="s">
        <v>572</v>
      </c>
      <c r="B395" t="str">
        <f>INDEX(Tabela_seznam_klasifikacij[Naziv odpadka],MATCH(Tabela_kontrola_FAW[[#This Row],[Klasifikacija]],Tabela_seznam_klasifikacij[Klasifikacijska številka],0))</f>
        <v>Drugi tovrstni odpadki</v>
      </c>
      <c r="C395" t="str">
        <f>IFERROR(INDEX(Tabela_FAW[NAZIV2],MATCH(Tabela_kontrola_FAW[[#This Row],[Klasifikacija]],Tabela_FAW[Klasifikacija],0)),"NE")</f>
        <v>NE</v>
      </c>
      <c r="D395" t="str">
        <f>INDEX(Tabela_glavno[Dovoljen prevzem],MATCH(Tabela_kontrola_FAW[[#This Row],[Klasifikacija]],Tabela_glavno[Klasifikacija],0))</f>
        <v>DA - NI ODSTRANJEVANJA</v>
      </c>
      <c r="E395" t="str">
        <f>INDEX(Tabela_glavno[Odstranjevanje],MATCH(Tabela_kontrola_FAW[[#This Row],[Klasifikacija]],Tabela_glavno[Klasifikacija],0))</f>
        <v/>
      </c>
      <c r="F395" t="str">
        <f>IF(Tabela_kontrola_FAW[[#This Row],[Eko-03-03]]=0,"NE","DA")</f>
        <v>NE</v>
      </c>
      <c r="G395" s="1">
        <f>COUNTIF(Tabela_mesanica_190204[Klasifikacija],Tabela_kontrola_FAW[[#This Row],[Klasifikacija]])+COUNTIF(Tabela_mesanica_190208[Klasifikacija],Tabela_kontrola_FAW[[#This Row],[Klasifikacija]])+COUNTIF(Tabela_EKO_03_03_baterije[Klasifikacija],Tabela_kontrola_FAW[[#This Row],[Klasifikacija]])</f>
        <v>0</v>
      </c>
      <c r="H395" s="1">
        <f>COUNTIF(Tabela_staro_190204[Klasifikacija],Tabela_kontrola_FAW[[#This Row],[Klasifikacija]])+COUNTIF(Tabela_staro_140603[Klasifikacija],Tabela_kontrola_FAW[[#This Row],[Klasifikacija]])</f>
        <v>0</v>
      </c>
      <c r="I395" s="1" t="str">
        <f>IFERROR(INDEX(Tabela_FAW[Klasifikacija],MATCH(Tabela_kontrola_FAW[[#This Row],[Klasifikacija]],Tabela_FAW[Klasifikacija],0)),"NE")</f>
        <v>NE</v>
      </c>
    </row>
    <row r="396" spans="1:9" hidden="1" x14ac:dyDescent="0.25">
      <c r="A396" t="s">
        <v>574</v>
      </c>
      <c r="B396" t="str">
        <f>INDEX(Tabela_seznam_klasifikacij[Naziv odpadka],MATCH(Tabela_kontrola_FAW[[#This Row],[Klasifikacija]],Tabela_seznam_klasifikacij[Klasifikacijska številka],0))</f>
        <v>Delci in prah</v>
      </c>
      <c r="C396" t="str">
        <f>IFERROR(INDEX(Tabela_FAW[NAZIV2],MATCH(Tabela_kontrola_FAW[[#This Row],[Klasifikacija]],Tabela_FAW[Klasifikacija],0)),"NE")</f>
        <v>NE</v>
      </c>
      <c r="D396" t="str">
        <f>INDEX(Tabela_glavno[Dovoljen prevzem],MATCH(Tabela_kontrola_FAW[[#This Row],[Klasifikacija]],Tabela_glavno[Klasifikacija],0))</f>
        <v>DA - NI ODSTRANJEVANJA</v>
      </c>
      <c r="E396" t="str">
        <f>INDEX(Tabela_glavno[Odstranjevanje],MATCH(Tabela_kontrola_FAW[[#This Row],[Klasifikacija]],Tabela_glavno[Klasifikacija],0))</f>
        <v/>
      </c>
      <c r="F396" t="str">
        <f>IF(Tabela_kontrola_FAW[[#This Row],[Eko-03-03]]=0,"NE","DA")</f>
        <v>NE</v>
      </c>
      <c r="G396" s="1">
        <f>COUNTIF(Tabela_mesanica_190204[Klasifikacija],Tabela_kontrola_FAW[[#This Row],[Klasifikacija]])+COUNTIF(Tabela_mesanica_190208[Klasifikacija],Tabela_kontrola_FAW[[#This Row],[Klasifikacija]])+COUNTIF(Tabela_EKO_03_03_baterije[Klasifikacija],Tabela_kontrola_FAW[[#This Row],[Klasifikacija]])</f>
        <v>0</v>
      </c>
      <c r="H396" s="1">
        <f>COUNTIF(Tabela_staro_190204[Klasifikacija],Tabela_kontrola_FAW[[#This Row],[Klasifikacija]])+COUNTIF(Tabela_staro_140603[Klasifikacija],Tabela_kontrola_FAW[[#This Row],[Klasifikacija]])</f>
        <v>0</v>
      </c>
      <c r="I396" s="1" t="str">
        <f>IFERROR(INDEX(Tabela_FAW[Klasifikacija],MATCH(Tabela_kontrola_FAW[[#This Row],[Klasifikacija]],Tabela_FAW[Klasifikacija],0)),"NE")</f>
        <v>NE</v>
      </c>
    </row>
    <row r="397" spans="1:9" hidden="1" x14ac:dyDescent="0.25">
      <c r="A397" t="s">
        <v>575</v>
      </c>
      <c r="B397" t="str">
        <f>INDEX(Tabela_seznam_klasifikacij[Naziv odpadka],MATCH(Tabela_kontrola_FAW[[#This Row],[Klasifikacija]],Tabela_seznam_klasifikacij[Klasifikacijska številka],0))</f>
        <v>Solna žlindra iz primarnega in sekundarnega taljenja</v>
      </c>
      <c r="C397" t="str">
        <f>IFERROR(INDEX(Tabela_FAW[NAZIV2],MATCH(Tabela_kontrola_FAW[[#This Row],[Klasifikacija]],Tabela_FAW[Klasifikacija],0)),"NE")</f>
        <v>NE</v>
      </c>
      <c r="D397" t="str">
        <f>INDEX(Tabela_glavno[Dovoljen prevzem],MATCH(Tabela_kontrola_FAW[[#This Row],[Klasifikacija]],Tabela_glavno[Klasifikacija],0))</f>
        <v>DA - NI ODSTRANJEVANJA</v>
      </c>
      <c r="E397" t="str">
        <f>INDEX(Tabela_glavno[Odstranjevanje],MATCH(Tabela_kontrola_FAW[[#This Row],[Klasifikacija]],Tabela_glavno[Klasifikacija],0))</f>
        <v/>
      </c>
      <c r="F397" t="str">
        <f>IF(Tabela_kontrola_FAW[[#This Row],[Eko-03-03]]=0,"NE","DA")</f>
        <v>NE</v>
      </c>
      <c r="G397" s="1">
        <f>COUNTIF(Tabela_mesanica_190204[Klasifikacija],Tabela_kontrola_FAW[[#This Row],[Klasifikacija]])+COUNTIF(Tabela_mesanica_190208[Klasifikacija],Tabela_kontrola_FAW[[#This Row],[Klasifikacija]])+COUNTIF(Tabela_EKO_03_03_baterije[Klasifikacija],Tabela_kontrola_FAW[[#This Row],[Klasifikacija]])</f>
        <v>0</v>
      </c>
      <c r="H397" s="1">
        <f>COUNTIF(Tabela_staro_190204[Klasifikacija],Tabela_kontrola_FAW[[#This Row],[Klasifikacija]])+COUNTIF(Tabela_staro_140603[Klasifikacija],Tabela_kontrola_FAW[[#This Row],[Klasifikacija]])</f>
        <v>0</v>
      </c>
      <c r="I397" s="1" t="str">
        <f>IFERROR(INDEX(Tabela_FAW[Klasifikacija],MATCH(Tabela_kontrola_FAW[[#This Row],[Klasifikacija]],Tabela_FAW[Klasifikacija],0)),"NE")</f>
        <v>NE</v>
      </c>
    </row>
    <row r="398" spans="1:9" hidden="1" x14ac:dyDescent="0.25">
      <c r="A398" t="s">
        <v>576</v>
      </c>
      <c r="B398" t="str">
        <f>INDEX(Tabela_seznam_klasifikacij[Naziv odpadka],MATCH(Tabela_kontrola_FAW[[#This Row],[Klasifikacija]],Tabela_seznam_klasifikacij[Klasifikacijska številka],0))</f>
        <v>Druge žlindre</v>
      </c>
      <c r="C398" t="str">
        <f>IFERROR(INDEX(Tabela_FAW[NAZIV2],MATCH(Tabela_kontrola_FAW[[#This Row],[Klasifikacija]],Tabela_FAW[Klasifikacija],0)),"NE")</f>
        <v>NE</v>
      </c>
      <c r="D398" t="str">
        <f>INDEX(Tabela_glavno[Dovoljen prevzem],MATCH(Tabela_kontrola_FAW[[#This Row],[Klasifikacija]],Tabela_glavno[Klasifikacija],0))</f>
        <v>DA - NI ODSTRANJEVANJA</v>
      </c>
      <c r="E398" t="str">
        <f>INDEX(Tabela_glavno[Odstranjevanje],MATCH(Tabela_kontrola_FAW[[#This Row],[Klasifikacija]],Tabela_glavno[Klasifikacija],0))</f>
        <v/>
      </c>
      <c r="F398" t="str">
        <f>IF(Tabela_kontrola_FAW[[#This Row],[Eko-03-03]]=0,"NE","DA")</f>
        <v>NE</v>
      </c>
      <c r="G398" s="1">
        <f>COUNTIF(Tabela_mesanica_190204[Klasifikacija],Tabela_kontrola_FAW[[#This Row],[Klasifikacija]])+COUNTIF(Tabela_mesanica_190208[Klasifikacija],Tabela_kontrola_FAW[[#This Row],[Klasifikacija]])+COUNTIF(Tabela_EKO_03_03_baterije[Klasifikacija],Tabela_kontrola_FAW[[#This Row],[Klasifikacija]])</f>
        <v>0</v>
      </c>
      <c r="H398" s="1">
        <f>COUNTIF(Tabela_staro_190204[Klasifikacija],Tabela_kontrola_FAW[[#This Row],[Klasifikacija]])+COUNTIF(Tabela_staro_140603[Klasifikacija],Tabela_kontrola_FAW[[#This Row],[Klasifikacija]])</f>
        <v>0</v>
      </c>
      <c r="I398" s="1" t="str">
        <f>IFERROR(INDEX(Tabela_FAW[Klasifikacija],MATCH(Tabela_kontrola_FAW[[#This Row],[Klasifikacija]],Tabela_FAW[Klasifikacija],0)),"NE")</f>
        <v>NE</v>
      </c>
    </row>
    <row r="399" spans="1:9" hidden="1" x14ac:dyDescent="0.25">
      <c r="A399" t="s">
        <v>577</v>
      </c>
      <c r="B399" t="str">
        <f>INDEX(Tabela_seznam_klasifikacij[Naziv odpadka],MATCH(Tabela_kontrola_FAW[[#This Row],[Klasifikacija]],Tabela_seznam_klasifikacij[Klasifikacijska številka],0))</f>
        <v>Posnemki, ki so gorljivi, ali pa pri stiku z vodo sproščajo gorljive pline v nevarnih količinah</v>
      </c>
      <c r="C399" t="str">
        <f>IFERROR(INDEX(Tabela_FAW[NAZIV2],MATCH(Tabela_kontrola_FAW[[#This Row],[Klasifikacija]],Tabela_FAW[Klasifikacija],0)),"NE")</f>
        <v>NE</v>
      </c>
      <c r="D399" t="str">
        <f>INDEX(Tabela_glavno[Dovoljen prevzem],MATCH(Tabela_kontrola_FAW[[#This Row],[Klasifikacija]],Tabela_glavno[Klasifikacija],0))</f>
        <v>DA - NI ODSTRANJEVANJA</v>
      </c>
      <c r="E399" t="str">
        <f>INDEX(Tabela_glavno[Odstranjevanje],MATCH(Tabela_kontrola_FAW[[#This Row],[Klasifikacija]],Tabela_glavno[Klasifikacija],0))</f>
        <v/>
      </c>
      <c r="F399" t="str">
        <f>IF(Tabela_kontrola_FAW[[#This Row],[Eko-03-03]]=0,"NE","DA")</f>
        <v>NE</v>
      </c>
      <c r="G399" s="1">
        <f>COUNTIF(Tabela_mesanica_190204[Klasifikacija],Tabela_kontrola_FAW[[#This Row],[Klasifikacija]])+COUNTIF(Tabela_mesanica_190208[Klasifikacija],Tabela_kontrola_FAW[[#This Row],[Klasifikacija]])+COUNTIF(Tabela_EKO_03_03_baterije[Klasifikacija],Tabela_kontrola_FAW[[#This Row],[Klasifikacija]])</f>
        <v>0</v>
      </c>
      <c r="H399" s="1">
        <f>COUNTIF(Tabela_staro_190204[Klasifikacija],Tabela_kontrola_FAW[[#This Row],[Klasifikacija]])+COUNTIF(Tabela_staro_140603[Klasifikacija],Tabela_kontrola_FAW[[#This Row],[Klasifikacija]])</f>
        <v>0</v>
      </c>
      <c r="I399" s="1" t="str">
        <f>IFERROR(INDEX(Tabela_FAW[Klasifikacija],MATCH(Tabela_kontrola_FAW[[#This Row],[Klasifikacija]],Tabela_FAW[Klasifikacija],0)),"NE")</f>
        <v>NE</v>
      </c>
    </row>
    <row r="400" spans="1:9" hidden="1" x14ac:dyDescent="0.25">
      <c r="A400" t="s">
        <v>578</v>
      </c>
      <c r="B400" t="str">
        <f>INDEX(Tabela_seznam_klasifikacij[Naziv odpadka],MATCH(Tabela_kontrola_FAW[[#This Row],[Klasifikacija]],Tabela_seznam_klasifikacij[Klasifikacijska številka],0))</f>
        <v>Posnemki, ki niso navedeni pod 10 08 10</v>
      </c>
      <c r="C400" t="str">
        <f>IFERROR(INDEX(Tabela_FAW[NAZIV2],MATCH(Tabela_kontrola_FAW[[#This Row],[Klasifikacija]],Tabela_FAW[Klasifikacija],0)),"NE")</f>
        <v>NE</v>
      </c>
      <c r="D400" t="str">
        <f>INDEX(Tabela_glavno[Dovoljen prevzem],MATCH(Tabela_kontrola_FAW[[#This Row],[Klasifikacija]],Tabela_glavno[Klasifikacija],0))</f>
        <v>DA - NI ODSTRANJEVANJA</v>
      </c>
      <c r="E400" t="str">
        <f>INDEX(Tabela_glavno[Odstranjevanje],MATCH(Tabela_kontrola_FAW[[#This Row],[Klasifikacija]],Tabela_glavno[Klasifikacija],0))</f>
        <v/>
      </c>
      <c r="F400" t="str">
        <f>IF(Tabela_kontrola_FAW[[#This Row],[Eko-03-03]]=0,"NE","DA")</f>
        <v>NE</v>
      </c>
      <c r="G400" s="1">
        <f>COUNTIF(Tabela_mesanica_190204[Klasifikacija],Tabela_kontrola_FAW[[#This Row],[Klasifikacija]])+COUNTIF(Tabela_mesanica_190208[Klasifikacija],Tabela_kontrola_FAW[[#This Row],[Klasifikacija]])+COUNTIF(Tabela_EKO_03_03_baterije[Klasifikacija],Tabela_kontrola_FAW[[#This Row],[Klasifikacija]])</f>
        <v>0</v>
      </c>
      <c r="H400" s="1">
        <f>COUNTIF(Tabela_staro_190204[Klasifikacija],Tabela_kontrola_FAW[[#This Row],[Klasifikacija]])+COUNTIF(Tabela_staro_140603[Klasifikacija],Tabela_kontrola_FAW[[#This Row],[Klasifikacija]])</f>
        <v>0</v>
      </c>
      <c r="I400" s="1" t="str">
        <f>IFERROR(INDEX(Tabela_FAW[Klasifikacija],MATCH(Tabela_kontrola_FAW[[#This Row],[Klasifikacija]],Tabela_FAW[Klasifikacija],0)),"NE")</f>
        <v>NE</v>
      </c>
    </row>
    <row r="401" spans="1:9" hidden="1" x14ac:dyDescent="0.25">
      <c r="A401" t="s">
        <v>579</v>
      </c>
      <c r="B401" t="str">
        <f>INDEX(Tabela_seznam_klasifikacij[Naziv odpadka],MATCH(Tabela_kontrola_FAW[[#This Row],[Klasifikacija]],Tabela_seznam_klasifikacij[Klasifikacijska številka],0))</f>
        <v>Odpadki iz proizvodnje anod, ki vsebujejo katran</v>
      </c>
      <c r="C401" t="str">
        <f>IFERROR(INDEX(Tabela_FAW[NAZIV2],MATCH(Tabela_kontrola_FAW[[#This Row],[Klasifikacija]],Tabela_FAW[Klasifikacija],0)),"NE")</f>
        <v>NE</v>
      </c>
      <c r="D401" t="str">
        <f>INDEX(Tabela_glavno[Dovoljen prevzem],MATCH(Tabela_kontrola_FAW[[#This Row],[Klasifikacija]],Tabela_glavno[Klasifikacija],0))</f>
        <v>DA - NI ODSTRANJEVANJA</v>
      </c>
      <c r="E401" t="str">
        <f>INDEX(Tabela_glavno[Odstranjevanje],MATCH(Tabela_kontrola_FAW[[#This Row],[Klasifikacija]],Tabela_glavno[Klasifikacija],0))</f>
        <v/>
      </c>
      <c r="F401" t="str">
        <f>IF(Tabela_kontrola_FAW[[#This Row],[Eko-03-03]]=0,"NE","DA")</f>
        <v>NE</v>
      </c>
      <c r="G401" s="1">
        <f>COUNTIF(Tabela_mesanica_190204[Klasifikacija],Tabela_kontrola_FAW[[#This Row],[Klasifikacija]])+COUNTIF(Tabela_mesanica_190208[Klasifikacija],Tabela_kontrola_FAW[[#This Row],[Klasifikacija]])+COUNTIF(Tabela_EKO_03_03_baterije[Klasifikacija],Tabela_kontrola_FAW[[#This Row],[Klasifikacija]])</f>
        <v>0</v>
      </c>
      <c r="H401" s="1">
        <f>COUNTIF(Tabela_staro_190204[Klasifikacija],Tabela_kontrola_FAW[[#This Row],[Klasifikacija]])+COUNTIF(Tabela_staro_140603[Klasifikacija],Tabela_kontrola_FAW[[#This Row],[Klasifikacija]])</f>
        <v>0</v>
      </c>
      <c r="I401" s="1" t="str">
        <f>IFERROR(INDEX(Tabela_FAW[Klasifikacija],MATCH(Tabela_kontrola_FAW[[#This Row],[Klasifikacija]],Tabela_FAW[Klasifikacija],0)),"NE")</f>
        <v>NE</v>
      </c>
    </row>
    <row r="402" spans="1:9" hidden="1" x14ac:dyDescent="0.25">
      <c r="A402" t="s">
        <v>580</v>
      </c>
      <c r="B402" t="str">
        <f>INDEX(Tabela_seznam_klasifikacij[Naziv odpadka],MATCH(Tabela_kontrola_FAW[[#This Row],[Klasifikacija]],Tabela_seznam_klasifikacij[Klasifikacijska številka],0))</f>
        <v>Odpadki iz proizvodnje anod, ki vsebujejo ogljik in niso navedeni pod 10 08 12</v>
      </c>
      <c r="C402" t="str">
        <f>IFERROR(INDEX(Tabela_FAW[NAZIV2],MATCH(Tabela_kontrola_FAW[[#This Row],[Klasifikacija]],Tabela_FAW[Klasifikacija],0)),"NE")</f>
        <v>NE</v>
      </c>
      <c r="D402" t="str">
        <f>INDEX(Tabela_glavno[Dovoljen prevzem],MATCH(Tabela_kontrola_FAW[[#This Row],[Klasifikacija]],Tabela_glavno[Klasifikacija],0))</f>
        <v>DA - NI ODSTRANJEVANJA</v>
      </c>
      <c r="E402" t="str">
        <f>INDEX(Tabela_glavno[Odstranjevanje],MATCH(Tabela_kontrola_FAW[[#This Row],[Klasifikacija]],Tabela_glavno[Klasifikacija],0))</f>
        <v/>
      </c>
      <c r="F402" t="str">
        <f>IF(Tabela_kontrola_FAW[[#This Row],[Eko-03-03]]=0,"NE","DA")</f>
        <v>NE</v>
      </c>
      <c r="G402" s="1">
        <f>COUNTIF(Tabela_mesanica_190204[Klasifikacija],Tabela_kontrola_FAW[[#This Row],[Klasifikacija]])+COUNTIF(Tabela_mesanica_190208[Klasifikacija],Tabela_kontrola_FAW[[#This Row],[Klasifikacija]])+COUNTIF(Tabela_EKO_03_03_baterije[Klasifikacija],Tabela_kontrola_FAW[[#This Row],[Klasifikacija]])</f>
        <v>0</v>
      </c>
      <c r="H402" s="1">
        <f>COUNTIF(Tabela_staro_190204[Klasifikacija],Tabela_kontrola_FAW[[#This Row],[Klasifikacija]])+COUNTIF(Tabela_staro_140603[Klasifikacija],Tabela_kontrola_FAW[[#This Row],[Klasifikacija]])</f>
        <v>0</v>
      </c>
      <c r="I402" s="1" t="str">
        <f>IFERROR(INDEX(Tabela_FAW[Klasifikacija],MATCH(Tabela_kontrola_FAW[[#This Row],[Klasifikacija]],Tabela_FAW[Klasifikacija],0)),"NE")</f>
        <v>NE</v>
      </c>
    </row>
    <row r="403" spans="1:9" hidden="1" x14ac:dyDescent="0.25">
      <c r="A403" t="s">
        <v>581</v>
      </c>
      <c r="B403" t="str">
        <f>INDEX(Tabela_seznam_klasifikacij[Naziv odpadka],MATCH(Tabela_kontrola_FAW[[#This Row],[Klasifikacija]],Tabela_seznam_klasifikacij[Klasifikacijska številka],0))</f>
        <v>Ostanki izrabljenih anod</v>
      </c>
      <c r="C403" t="str">
        <f>IFERROR(INDEX(Tabela_FAW[NAZIV2],MATCH(Tabela_kontrola_FAW[[#This Row],[Klasifikacija]],Tabela_FAW[Klasifikacija],0)),"NE")</f>
        <v>NE</v>
      </c>
      <c r="D403" t="str">
        <f>INDEX(Tabela_glavno[Dovoljen prevzem],MATCH(Tabela_kontrola_FAW[[#This Row],[Klasifikacija]],Tabela_glavno[Klasifikacija],0))</f>
        <v>DA - NI ODSTRANJEVANJA</v>
      </c>
      <c r="E403" t="str">
        <f>INDEX(Tabela_glavno[Odstranjevanje],MATCH(Tabela_kontrola_FAW[[#This Row],[Klasifikacija]],Tabela_glavno[Klasifikacija],0))</f>
        <v/>
      </c>
      <c r="F403" t="str">
        <f>IF(Tabela_kontrola_FAW[[#This Row],[Eko-03-03]]=0,"NE","DA")</f>
        <v>NE</v>
      </c>
      <c r="G403" s="1">
        <f>COUNTIF(Tabela_mesanica_190204[Klasifikacija],Tabela_kontrola_FAW[[#This Row],[Klasifikacija]])+COUNTIF(Tabela_mesanica_190208[Klasifikacija],Tabela_kontrola_FAW[[#This Row],[Klasifikacija]])+COUNTIF(Tabela_EKO_03_03_baterije[Klasifikacija],Tabela_kontrola_FAW[[#This Row],[Klasifikacija]])</f>
        <v>0</v>
      </c>
      <c r="H403" s="1">
        <f>COUNTIF(Tabela_staro_190204[Klasifikacija],Tabela_kontrola_FAW[[#This Row],[Klasifikacija]])+COUNTIF(Tabela_staro_140603[Klasifikacija],Tabela_kontrola_FAW[[#This Row],[Klasifikacija]])</f>
        <v>0</v>
      </c>
      <c r="I403" s="1" t="str">
        <f>IFERROR(INDEX(Tabela_FAW[Klasifikacija],MATCH(Tabela_kontrola_FAW[[#This Row],[Klasifikacija]],Tabela_FAW[Klasifikacija],0)),"NE")</f>
        <v>NE</v>
      </c>
    </row>
    <row r="404" spans="1:9" hidden="1" x14ac:dyDescent="0.25">
      <c r="A404" t="s">
        <v>582</v>
      </c>
      <c r="B404" t="str">
        <f>INDEX(Tabela_seznam_klasifikacij[Naziv odpadka],MATCH(Tabela_kontrola_FAW[[#This Row],[Klasifikacija]],Tabela_seznam_klasifikacij[Klasifikacijska številka],0))</f>
        <v>Prah iz čiščenja odpadnih plinov, ki vsebuje nevarne snovi</v>
      </c>
      <c r="C404" t="str">
        <f>IFERROR(INDEX(Tabela_FAW[NAZIV2],MATCH(Tabela_kontrola_FAW[[#This Row],[Klasifikacija]],Tabela_FAW[Klasifikacija],0)),"NE")</f>
        <v>NE</v>
      </c>
      <c r="D404" t="str">
        <f>INDEX(Tabela_glavno[Dovoljen prevzem],MATCH(Tabela_kontrola_FAW[[#This Row],[Klasifikacija]],Tabela_glavno[Klasifikacija],0))</f>
        <v>DA - NI ODSTRANJEVANJA</v>
      </c>
      <c r="E404" t="str">
        <f>INDEX(Tabela_glavno[Odstranjevanje],MATCH(Tabela_kontrola_FAW[[#This Row],[Klasifikacija]],Tabela_glavno[Klasifikacija],0))</f>
        <v/>
      </c>
      <c r="F404" t="str">
        <f>IF(Tabela_kontrola_FAW[[#This Row],[Eko-03-03]]=0,"NE","DA")</f>
        <v>NE</v>
      </c>
      <c r="G404" s="1">
        <f>COUNTIF(Tabela_mesanica_190204[Klasifikacija],Tabela_kontrola_FAW[[#This Row],[Klasifikacija]])+COUNTIF(Tabela_mesanica_190208[Klasifikacija],Tabela_kontrola_FAW[[#This Row],[Klasifikacija]])+COUNTIF(Tabela_EKO_03_03_baterije[Klasifikacija],Tabela_kontrola_FAW[[#This Row],[Klasifikacija]])</f>
        <v>0</v>
      </c>
      <c r="H404" s="1">
        <f>COUNTIF(Tabela_staro_190204[Klasifikacija],Tabela_kontrola_FAW[[#This Row],[Klasifikacija]])+COUNTIF(Tabela_staro_140603[Klasifikacija],Tabela_kontrola_FAW[[#This Row],[Klasifikacija]])</f>
        <v>0</v>
      </c>
      <c r="I404" s="1" t="str">
        <f>IFERROR(INDEX(Tabela_FAW[Klasifikacija],MATCH(Tabela_kontrola_FAW[[#This Row],[Klasifikacija]],Tabela_FAW[Klasifikacija],0)),"NE")</f>
        <v>NE</v>
      </c>
    </row>
    <row r="405" spans="1:9" hidden="1" x14ac:dyDescent="0.25">
      <c r="A405" t="s">
        <v>583</v>
      </c>
      <c r="B405" t="str">
        <f>INDEX(Tabela_seznam_klasifikacij[Naziv odpadka],MATCH(Tabela_kontrola_FAW[[#This Row],[Klasifikacija]],Tabela_seznam_klasifikacij[Klasifikacijska številka],0))</f>
        <v>Prah iz čiščenja odpadnih plinov, ki ni naveden pod 10 08 15</v>
      </c>
      <c r="C405" t="str">
        <f>IFERROR(INDEX(Tabela_FAW[NAZIV2],MATCH(Tabela_kontrola_FAW[[#This Row],[Klasifikacija]],Tabela_FAW[Klasifikacija],0)),"NE")</f>
        <v>NE</v>
      </c>
      <c r="D405" t="str">
        <f>INDEX(Tabela_glavno[Dovoljen prevzem],MATCH(Tabela_kontrola_FAW[[#This Row],[Klasifikacija]],Tabela_glavno[Klasifikacija],0))</f>
        <v>DA - NI ODSTRANJEVANJA</v>
      </c>
      <c r="E405" t="str">
        <f>INDEX(Tabela_glavno[Odstranjevanje],MATCH(Tabela_kontrola_FAW[[#This Row],[Klasifikacija]],Tabela_glavno[Klasifikacija],0))</f>
        <v/>
      </c>
      <c r="F405" t="str">
        <f>IF(Tabela_kontrola_FAW[[#This Row],[Eko-03-03]]=0,"NE","DA")</f>
        <v>NE</v>
      </c>
      <c r="G405" s="1">
        <f>COUNTIF(Tabela_mesanica_190204[Klasifikacija],Tabela_kontrola_FAW[[#This Row],[Klasifikacija]])+COUNTIF(Tabela_mesanica_190208[Klasifikacija],Tabela_kontrola_FAW[[#This Row],[Klasifikacija]])+COUNTIF(Tabela_EKO_03_03_baterije[Klasifikacija],Tabela_kontrola_FAW[[#This Row],[Klasifikacija]])</f>
        <v>0</v>
      </c>
      <c r="H405" s="1">
        <f>COUNTIF(Tabela_staro_190204[Klasifikacija],Tabela_kontrola_FAW[[#This Row],[Klasifikacija]])+COUNTIF(Tabela_staro_140603[Klasifikacija],Tabela_kontrola_FAW[[#This Row],[Klasifikacija]])</f>
        <v>0</v>
      </c>
      <c r="I405" s="1" t="str">
        <f>IFERROR(INDEX(Tabela_FAW[Klasifikacija],MATCH(Tabela_kontrola_FAW[[#This Row],[Klasifikacija]],Tabela_FAW[Klasifikacija],0)),"NE")</f>
        <v>NE</v>
      </c>
    </row>
    <row r="406" spans="1:9" hidden="1" x14ac:dyDescent="0.25">
      <c r="A406" t="s">
        <v>584</v>
      </c>
      <c r="B406" t="str">
        <f>INDEX(Tabela_seznam_klasifikacij[Naziv odpadka],MATCH(Tabela_kontrola_FAW[[#This Row],[Klasifikacija]],Tabela_seznam_klasifikacij[Klasifikacijska številka],0))</f>
        <v>Mulji in filtrne pogače iz čiščenja odpadnih plinov, ki vsebujejo nevarne snovi</v>
      </c>
      <c r="C406" t="str">
        <f>IFERROR(INDEX(Tabela_FAW[NAZIV2],MATCH(Tabela_kontrola_FAW[[#This Row],[Klasifikacija]],Tabela_FAW[Klasifikacija],0)),"NE")</f>
        <v>NE</v>
      </c>
      <c r="D406" t="str">
        <f>INDEX(Tabela_glavno[Dovoljen prevzem],MATCH(Tabela_kontrola_FAW[[#This Row],[Klasifikacija]],Tabela_glavno[Klasifikacija],0))</f>
        <v>DA - NI ODSTRANJEVANJA</v>
      </c>
      <c r="E406" t="str">
        <f>INDEX(Tabela_glavno[Odstranjevanje],MATCH(Tabela_kontrola_FAW[[#This Row],[Klasifikacija]],Tabela_glavno[Klasifikacija],0))</f>
        <v/>
      </c>
      <c r="F406" t="str">
        <f>IF(Tabela_kontrola_FAW[[#This Row],[Eko-03-03]]=0,"NE","DA")</f>
        <v>NE</v>
      </c>
      <c r="G406" s="1">
        <f>COUNTIF(Tabela_mesanica_190204[Klasifikacija],Tabela_kontrola_FAW[[#This Row],[Klasifikacija]])+COUNTIF(Tabela_mesanica_190208[Klasifikacija],Tabela_kontrola_FAW[[#This Row],[Klasifikacija]])+COUNTIF(Tabela_EKO_03_03_baterije[Klasifikacija],Tabela_kontrola_FAW[[#This Row],[Klasifikacija]])</f>
        <v>0</v>
      </c>
      <c r="H406" s="1">
        <f>COUNTIF(Tabela_staro_190204[Klasifikacija],Tabela_kontrola_FAW[[#This Row],[Klasifikacija]])+COUNTIF(Tabela_staro_140603[Klasifikacija],Tabela_kontrola_FAW[[#This Row],[Klasifikacija]])</f>
        <v>0</v>
      </c>
      <c r="I406" s="1" t="str">
        <f>IFERROR(INDEX(Tabela_FAW[Klasifikacija],MATCH(Tabela_kontrola_FAW[[#This Row],[Klasifikacija]],Tabela_FAW[Klasifikacija],0)),"NE")</f>
        <v>NE</v>
      </c>
    </row>
    <row r="407" spans="1:9" hidden="1" x14ac:dyDescent="0.25">
      <c r="A407" t="s">
        <v>585</v>
      </c>
      <c r="B407" t="str">
        <f>INDEX(Tabela_seznam_klasifikacij[Naziv odpadka],MATCH(Tabela_kontrola_FAW[[#This Row],[Klasifikacija]],Tabela_seznam_klasifikacij[Klasifikacijska številka],0))</f>
        <v>Mulji in filtrne pogače iz čiščenja odpadnih plinov, ki niso navedeni pod 10 08 17</v>
      </c>
      <c r="C407" t="str">
        <f>IFERROR(INDEX(Tabela_FAW[NAZIV2],MATCH(Tabela_kontrola_FAW[[#This Row],[Klasifikacija]],Tabela_FAW[Klasifikacija],0)),"NE")</f>
        <v>NE</v>
      </c>
      <c r="D407" t="str">
        <f>INDEX(Tabela_glavno[Dovoljen prevzem],MATCH(Tabela_kontrola_FAW[[#This Row],[Klasifikacija]],Tabela_glavno[Klasifikacija],0))</f>
        <v>DA - NI ODSTRANJEVANJA</v>
      </c>
      <c r="E407" t="str">
        <f>INDEX(Tabela_glavno[Odstranjevanje],MATCH(Tabela_kontrola_FAW[[#This Row],[Klasifikacija]],Tabela_glavno[Klasifikacija],0))</f>
        <v/>
      </c>
      <c r="F407" t="str">
        <f>IF(Tabela_kontrola_FAW[[#This Row],[Eko-03-03]]=0,"NE","DA")</f>
        <v>NE</v>
      </c>
      <c r="G407" s="1">
        <f>COUNTIF(Tabela_mesanica_190204[Klasifikacija],Tabela_kontrola_FAW[[#This Row],[Klasifikacija]])+COUNTIF(Tabela_mesanica_190208[Klasifikacija],Tabela_kontrola_FAW[[#This Row],[Klasifikacija]])+COUNTIF(Tabela_EKO_03_03_baterije[Klasifikacija],Tabela_kontrola_FAW[[#This Row],[Klasifikacija]])</f>
        <v>0</v>
      </c>
      <c r="H407" s="1">
        <f>COUNTIF(Tabela_staro_190204[Klasifikacija],Tabela_kontrola_FAW[[#This Row],[Klasifikacija]])+COUNTIF(Tabela_staro_140603[Klasifikacija],Tabela_kontrola_FAW[[#This Row],[Klasifikacija]])</f>
        <v>0</v>
      </c>
      <c r="I407" s="1" t="str">
        <f>IFERROR(INDEX(Tabela_FAW[Klasifikacija],MATCH(Tabela_kontrola_FAW[[#This Row],[Klasifikacija]],Tabela_FAW[Klasifikacija],0)),"NE")</f>
        <v>NE</v>
      </c>
    </row>
    <row r="408" spans="1:9" hidden="1" x14ac:dyDescent="0.25">
      <c r="A408" t="s">
        <v>586</v>
      </c>
      <c r="B408" t="str">
        <f>INDEX(Tabela_seznam_klasifikacij[Naziv odpadka],MATCH(Tabela_kontrola_FAW[[#This Row],[Klasifikacija]],Tabela_seznam_klasifikacij[Klasifikacijska številka],0))</f>
        <v>Odpadki iz obdelave hladilne vode, ki vsebujejo olja</v>
      </c>
      <c r="C408" t="str">
        <f>IFERROR(INDEX(Tabela_FAW[NAZIV2],MATCH(Tabela_kontrola_FAW[[#This Row],[Klasifikacija]],Tabela_FAW[Klasifikacija],0)),"NE")</f>
        <v>NE</v>
      </c>
      <c r="D408" t="str">
        <f>INDEX(Tabela_glavno[Dovoljen prevzem],MATCH(Tabela_kontrola_FAW[[#This Row],[Klasifikacija]],Tabela_glavno[Klasifikacija],0))</f>
        <v>DA - NI ODSTRANJEVANJA</v>
      </c>
      <c r="E408" t="str">
        <f>INDEX(Tabela_glavno[Odstranjevanje],MATCH(Tabela_kontrola_FAW[[#This Row],[Klasifikacija]],Tabela_glavno[Klasifikacija],0))</f>
        <v/>
      </c>
      <c r="F408" t="str">
        <f>IF(Tabela_kontrola_FAW[[#This Row],[Eko-03-03]]=0,"NE","DA")</f>
        <v>NE</v>
      </c>
      <c r="G408" s="1">
        <f>COUNTIF(Tabela_mesanica_190204[Klasifikacija],Tabela_kontrola_FAW[[#This Row],[Klasifikacija]])+COUNTIF(Tabela_mesanica_190208[Klasifikacija],Tabela_kontrola_FAW[[#This Row],[Klasifikacija]])+COUNTIF(Tabela_EKO_03_03_baterije[Klasifikacija],Tabela_kontrola_FAW[[#This Row],[Klasifikacija]])</f>
        <v>0</v>
      </c>
      <c r="H408" s="1">
        <f>COUNTIF(Tabela_staro_190204[Klasifikacija],Tabela_kontrola_FAW[[#This Row],[Klasifikacija]])+COUNTIF(Tabela_staro_140603[Klasifikacija],Tabela_kontrola_FAW[[#This Row],[Klasifikacija]])</f>
        <v>0</v>
      </c>
      <c r="I408" s="1" t="str">
        <f>IFERROR(INDEX(Tabela_FAW[Klasifikacija],MATCH(Tabela_kontrola_FAW[[#This Row],[Klasifikacija]],Tabela_FAW[Klasifikacija],0)),"NE")</f>
        <v>NE</v>
      </c>
    </row>
    <row r="409" spans="1:9" hidden="1" x14ac:dyDescent="0.25">
      <c r="A409" t="s">
        <v>587</v>
      </c>
      <c r="B409" t="str">
        <f>INDEX(Tabela_seznam_klasifikacij[Naziv odpadka],MATCH(Tabela_kontrola_FAW[[#This Row],[Klasifikacija]],Tabela_seznam_klasifikacij[Klasifikacijska številka],0))</f>
        <v>Odpadki iz obdelave hladilne vode, ki niso navedeni pod 10 08 19</v>
      </c>
      <c r="C409" t="str">
        <f>IFERROR(INDEX(Tabela_FAW[NAZIV2],MATCH(Tabela_kontrola_FAW[[#This Row],[Klasifikacija]],Tabela_FAW[Klasifikacija],0)),"NE")</f>
        <v>NE</v>
      </c>
      <c r="D409" t="str">
        <f>INDEX(Tabela_glavno[Dovoljen prevzem],MATCH(Tabela_kontrola_FAW[[#This Row],[Klasifikacija]],Tabela_glavno[Klasifikacija],0))</f>
        <v>DA - NI ODSTRANJEVANJA</v>
      </c>
      <c r="E409" t="str">
        <f>INDEX(Tabela_glavno[Odstranjevanje],MATCH(Tabela_kontrola_FAW[[#This Row],[Klasifikacija]],Tabela_glavno[Klasifikacija],0))</f>
        <v/>
      </c>
      <c r="F409" t="str">
        <f>IF(Tabela_kontrola_FAW[[#This Row],[Eko-03-03]]=0,"NE","DA")</f>
        <v>NE</v>
      </c>
      <c r="G409" s="1">
        <f>COUNTIF(Tabela_mesanica_190204[Klasifikacija],Tabela_kontrola_FAW[[#This Row],[Klasifikacija]])+COUNTIF(Tabela_mesanica_190208[Klasifikacija],Tabela_kontrola_FAW[[#This Row],[Klasifikacija]])+COUNTIF(Tabela_EKO_03_03_baterije[Klasifikacija],Tabela_kontrola_FAW[[#This Row],[Klasifikacija]])</f>
        <v>0</v>
      </c>
      <c r="H409" s="1">
        <f>COUNTIF(Tabela_staro_190204[Klasifikacija],Tabela_kontrola_FAW[[#This Row],[Klasifikacija]])+COUNTIF(Tabela_staro_140603[Klasifikacija],Tabela_kontrola_FAW[[#This Row],[Klasifikacija]])</f>
        <v>0</v>
      </c>
      <c r="I409" s="1" t="str">
        <f>IFERROR(INDEX(Tabela_FAW[Klasifikacija],MATCH(Tabela_kontrola_FAW[[#This Row],[Klasifikacija]],Tabela_FAW[Klasifikacija],0)),"NE")</f>
        <v>NE</v>
      </c>
    </row>
    <row r="410" spans="1:9" hidden="1" x14ac:dyDescent="0.25">
      <c r="A410" t="s">
        <v>588</v>
      </c>
      <c r="B410" t="str">
        <f>INDEX(Tabela_seznam_klasifikacij[Naziv odpadka],MATCH(Tabela_kontrola_FAW[[#This Row],[Klasifikacija]],Tabela_seznam_klasifikacij[Klasifikacijska številka],0))</f>
        <v>Drugi tovrstni odpadki</v>
      </c>
      <c r="C410" t="str">
        <f>IFERROR(INDEX(Tabela_FAW[NAZIV2],MATCH(Tabela_kontrola_FAW[[#This Row],[Klasifikacija]],Tabela_FAW[Klasifikacija],0)),"NE")</f>
        <v>NE</v>
      </c>
      <c r="D410" t="str">
        <f>INDEX(Tabela_glavno[Dovoljen prevzem],MATCH(Tabela_kontrola_FAW[[#This Row],[Klasifikacija]],Tabela_glavno[Klasifikacija],0))</f>
        <v>DA - NI ODSTRANJEVANJA</v>
      </c>
      <c r="E410" t="str">
        <f>INDEX(Tabela_glavno[Odstranjevanje],MATCH(Tabela_kontrola_FAW[[#This Row],[Klasifikacija]],Tabela_glavno[Klasifikacija],0))</f>
        <v/>
      </c>
      <c r="F410" t="str">
        <f>IF(Tabela_kontrola_FAW[[#This Row],[Eko-03-03]]=0,"NE","DA")</f>
        <v>NE</v>
      </c>
      <c r="G410" s="1">
        <f>COUNTIF(Tabela_mesanica_190204[Klasifikacija],Tabela_kontrola_FAW[[#This Row],[Klasifikacija]])+COUNTIF(Tabela_mesanica_190208[Klasifikacija],Tabela_kontrola_FAW[[#This Row],[Klasifikacija]])+COUNTIF(Tabela_EKO_03_03_baterije[Klasifikacija],Tabela_kontrola_FAW[[#This Row],[Klasifikacija]])</f>
        <v>0</v>
      </c>
      <c r="H410" s="1">
        <f>COUNTIF(Tabela_staro_190204[Klasifikacija],Tabela_kontrola_FAW[[#This Row],[Klasifikacija]])+COUNTIF(Tabela_staro_140603[Klasifikacija],Tabela_kontrola_FAW[[#This Row],[Klasifikacija]])</f>
        <v>0</v>
      </c>
      <c r="I410" s="1" t="str">
        <f>IFERROR(INDEX(Tabela_FAW[Klasifikacija],MATCH(Tabela_kontrola_FAW[[#This Row],[Klasifikacija]],Tabela_FAW[Klasifikacija],0)),"NE")</f>
        <v>NE</v>
      </c>
    </row>
    <row r="411" spans="1:9" hidden="1" x14ac:dyDescent="0.25">
      <c r="A411" t="s">
        <v>591</v>
      </c>
      <c r="B411" t="str">
        <f>INDEX(Tabela_seznam_klasifikacij[Naziv odpadka],MATCH(Tabela_kontrola_FAW[[#This Row],[Klasifikacija]],Tabela_seznam_klasifikacij[Klasifikacijska številka],0))</f>
        <v>Žlindra iz peči</v>
      </c>
      <c r="C411" t="str">
        <f>IFERROR(INDEX(Tabela_FAW[NAZIV2],MATCH(Tabela_kontrola_FAW[[#This Row],[Klasifikacija]],Tabela_FAW[Klasifikacija],0)),"NE")</f>
        <v>NE</v>
      </c>
      <c r="D411" t="str">
        <f>INDEX(Tabela_glavno[Dovoljen prevzem],MATCH(Tabela_kontrola_FAW[[#This Row],[Klasifikacija]],Tabela_glavno[Klasifikacija],0))</f>
        <v>DA - NI ODSTRANJEVANJA</v>
      </c>
      <c r="E411" t="str">
        <f>INDEX(Tabela_glavno[Odstranjevanje],MATCH(Tabela_kontrola_FAW[[#This Row],[Klasifikacija]],Tabela_glavno[Klasifikacija],0))</f>
        <v/>
      </c>
      <c r="F411" t="str">
        <f>IF(Tabela_kontrola_FAW[[#This Row],[Eko-03-03]]=0,"NE","DA")</f>
        <v>NE</v>
      </c>
      <c r="G411" s="1">
        <f>COUNTIF(Tabela_mesanica_190204[Klasifikacija],Tabela_kontrola_FAW[[#This Row],[Klasifikacija]])+COUNTIF(Tabela_mesanica_190208[Klasifikacija],Tabela_kontrola_FAW[[#This Row],[Klasifikacija]])+COUNTIF(Tabela_EKO_03_03_baterije[Klasifikacija],Tabela_kontrola_FAW[[#This Row],[Klasifikacija]])</f>
        <v>0</v>
      </c>
      <c r="H411" s="1">
        <f>COUNTIF(Tabela_staro_190204[Klasifikacija],Tabela_kontrola_FAW[[#This Row],[Klasifikacija]])+COUNTIF(Tabela_staro_140603[Klasifikacija],Tabela_kontrola_FAW[[#This Row],[Klasifikacija]])</f>
        <v>0</v>
      </c>
      <c r="I411" s="1" t="str">
        <f>IFERROR(INDEX(Tabela_FAW[Klasifikacija],MATCH(Tabela_kontrola_FAW[[#This Row],[Klasifikacija]],Tabela_FAW[Klasifikacija],0)),"NE")</f>
        <v>NE</v>
      </c>
    </row>
    <row r="412" spans="1:9" hidden="1" x14ac:dyDescent="0.25">
      <c r="A412" t="s">
        <v>592</v>
      </c>
      <c r="B412" t="str">
        <f>INDEX(Tabela_seznam_klasifikacij[Naziv odpadka],MATCH(Tabela_kontrola_FAW[[#This Row],[Klasifikacija]],Tabela_seznam_klasifikacij[Klasifikacijska številka],0))</f>
        <v>Odpadne neuporabljene livarske forme in jedra, ki vsebujejo nevarne snovi</v>
      </c>
      <c r="C412" t="str">
        <f>IFERROR(INDEX(Tabela_FAW[NAZIV2],MATCH(Tabela_kontrola_FAW[[#This Row],[Klasifikacija]],Tabela_FAW[Klasifikacija],0)),"NE")</f>
        <v>NE</v>
      </c>
      <c r="D412" t="str">
        <f>INDEX(Tabela_glavno[Dovoljen prevzem],MATCH(Tabela_kontrola_FAW[[#This Row],[Klasifikacija]],Tabela_glavno[Klasifikacija],0))</f>
        <v>DA - NI ODSTRANJEVANJA</v>
      </c>
      <c r="E412" t="str">
        <f>INDEX(Tabela_glavno[Odstranjevanje],MATCH(Tabela_kontrola_FAW[[#This Row],[Klasifikacija]],Tabela_glavno[Klasifikacija],0))</f>
        <v/>
      </c>
      <c r="F412" t="str">
        <f>IF(Tabela_kontrola_FAW[[#This Row],[Eko-03-03]]=0,"NE","DA")</f>
        <v>NE</v>
      </c>
      <c r="G412" s="1">
        <f>COUNTIF(Tabela_mesanica_190204[Klasifikacija],Tabela_kontrola_FAW[[#This Row],[Klasifikacija]])+COUNTIF(Tabela_mesanica_190208[Klasifikacija],Tabela_kontrola_FAW[[#This Row],[Klasifikacija]])+COUNTIF(Tabela_EKO_03_03_baterije[Klasifikacija],Tabela_kontrola_FAW[[#This Row],[Klasifikacija]])</f>
        <v>0</v>
      </c>
      <c r="H412" s="1">
        <f>COUNTIF(Tabela_staro_190204[Klasifikacija],Tabela_kontrola_FAW[[#This Row],[Klasifikacija]])+COUNTIF(Tabela_staro_140603[Klasifikacija],Tabela_kontrola_FAW[[#This Row],[Klasifikacija]])</f>
        <v>0</v>
      </c>
      <c r="I412" s="1" t="str">
        <f>IFERROR(INDEX(Tabela_FAW[Klasifikacija],MATCH(Tabela_kontrola_FAW[[#This Row],[Klasifikacija]],Tabela_FAW[Klasifikacija],0)),"NE")</f>
        <v>NE</v>
      </c>
    </row>
    <row r="413" spans="1:9" hidden="1" x14ac:dyDescent="0.25">
      <c r="A413" t="s">
        <v>593</v>
      </c>
      <c r="B413" t="str">
        <f>INDEX(Tabela_seznam_klasifikacij[Naziv odpadka],MATCH(Tabela_kontrola_FAW[[#This Row],[Klasifikacija]],Tabela_seznam_klasifikacij[Klasifikacijska številka],0))</f>
        <v>Odpadne neuporabljene livarske forme in jedra, ki niso navedeni pod 10 09 05</v>
      </c>
      <c r="C413" t="str">
        <f>IFERROR(INDEX(Tabela_FAW[NAZIV2],MATCH(Tabela_kontrola_FAW[[#This Row],[Klasifikacija]],Tabela_FAW[Klasifikacija],0)),"NE")</f>
        <v>NE</v>
      </c>
      <c r="D413" t="str">
        <f>INDEX(Tabela_glavno[Dovoljen prevzem],MATCH(Tabela_kontrola_FAW[[#This Row],[Klasifikacija]],Tabela_glavno[Klasifikacija],0))</f>
        <v>DA - NI ODSTRANJEVANJA</v>
      </c>
      <c r="E413" t="str">
        <f>INDEX(Tabela_glavno[Odstranjevanje],MATCH(Tabela_kontrola_FAW[[#This Row],[Klasifikacija]],Tabela_glavno[Klasifikacija],0))</f>
        <v/>
      </c>
      <c r="F413" t="str">
        <f>IF(Tabela_kontrola_FAW[[#This Row],[Eko-03-03]]=0,"NE","DA")</f>
        <v>NE</v>
      </c>
      <c r="G413" s="1">
        <f>COUNTIF(Tabela_mesanica_190204[Klasifikacija],Tabela_kontrola_FAW[[#This Row],[Klasifikacija]])+COUNTIF(Tabela_mesanica_190208[Klasifikacija],Tabela_kontrola_FAW[[#This Row],[Klasifikacija]])+COUNTIF(Tabela_EKO_03_03_baterije[Klasifikacija],Tabela_kontrola_FAW[[#This Row],[Klasifikacija]])</f>
        <v>0</v>
      </c>
      <c r="H413" s="1">
        <f>COUNTIF(Tabela_staro_190204[Klasifikacija],Tabela_kontrola_FAW[[#This Row],[Klasifikacija]])+COUNTIF(Tabela_staro_140603[Klasifikacija],Tabela_kontrola_FAW[[#This Row],[Klasifikacija]])</f>
        <v>0</v>
      </c>
      <c r="I413" s="1" t="str">
        <f>IFERROR(INDEX(Tabela_FAW[Klasifikacija],MATCH(Tabela_kontrola_FAW[[#This Row],[Klasifikacija]],Tabela_FAW[Klasifikacija],0)),"NE")</f>
        <v>NE</v>
      </c>
    </row>
    <row r="414" spans="1:9" hidden="1" x14ac:dyDescent="0.25">
      <c r="A414" t="s">
        <v>594</v>
      </c>
      <c r="B414" t="str">
        <f>INDEX(Tabela_seznam_klasifikacij[Naziv odpadka],MATCH(Tabela_kontrola_FAW[[#This Row],[Klasifikacija]],Tabela_seznam_klasifikacij[Klasifikacijska številka],0))</f>
        <v>Odpadne uporabljene livarske forme in jedra, ki vsebujejo nevarne snovi</v>
      </c>
      <c r="C414" t="str">
        <f>IFERROR(INDEX(Tabela_FAW[NAZIV2],MATCH(Tabela_kontrola_FAW[[#This Row],[Klasifikacija]],Tabela_FAW[Klasifikacija],0)),"NE")</f>
        <v>NE</v>
      </c>
      <c r="D414" t="str">
        <f>INDEX(Tabela_glavno[Dovoljen prevzem],MATCH(Tabela_kontrola_FAW[[#This Row],[Klasifikacija]],Tabela_glavno[Klasifikacija],0))</f>
        <v>DA - NI ODSTRANJEVANJA</v>
      </c>
      <c r="E414" t="str">
        <f>INDEX(Tabela_glavno[Odstranjevanje],MATCH(Tabela_kontrola_FAW[[#This Row],[Klasifikacija]],Tabela_glavno[Klasifikacija],0))</f>
        <v/>
      </c>
      <c r="F414" t="str">
        <f>IF(Tabela_kontrola_FAW[[#This Row],[Eko-03-03]]=0,"NE","DA")</f>
        <v>NE</v>
      </c>
      <c r="G414" s="1">
        <f>COUNTIF(Tabela_mesanica_190204[Klasifikacija],Tabela_kontrola_FAW[[#This Row],[Klasifikacija]])+COUNTIF(Tabela_mesanica_190208[Klasifikacija],Tabela_kontrola_FAW[[#This Row],[Klasifikacija]])+COUNTIF(Tabela_EKO_03_03_baterije[Klasifikacija],Tabela_kontrola_FAW[[#This Row],[Klasifikacija]])</f>
        <v>0</v>
      </c>
      <c r="H414" s="1">
        <f>COUNTIF(Tabela_staro_190204[Klasifikacija],Tabela_kontrola_FAW[[#This Row],[Klasifikacija]])+COUNTIF(Tabela_staro_140603[Klasifikacija],Tabela_kontrola_FAW[[#This Row],[Klasifikacija]])</f>
        <v>0</v>
      </c>
      <c r="I414" s="1" t="str">
        <f>IFERROR(INDEX(Tabela_FAW[Klasifikacija],MATCH(Tabela_kontrola_FAW[[#This Row],[Klasifikacija]],Tabela_FAW[Klasifikacija],0)),"NE")</f>
        <v>NE</v>
      </c>
    </row>
    <row r="415" spans="1:9" hidden="1" x14ac:dyDescent="0.25">
      <c r="A415" t="s">
        <v>595</v>
      </c>
      <c r="B415" t="str">
        <f>INDEX(Tabela_seznam_klasifikacij[Naziv odpadka],MATCH(Tabela_kontrola_FAW[[#This Row],[Klasifikacija]],Tabela_seznam_klasifikacij[Klasifikacijska številka],0))</f>
        <v>Odpadne uporabljene livarske forme in jedra, ki niso navedeni pod 10 09 07</v>
      </c>
      <c r="C415" t="str">
        <f>IFERROR(INDEX(Tabela_FAW[NAZIV2],MATCH(Tabela_kontrola_FAW[[#This Row],[Klasifikacija]],Tabela_FAW[Klasifikacija],0)),"NE")</f>
        <v>NE</v>
      </c>
      <c r="D415" t="str">
        <f>INDEX(Tabela_glavno[Dovoljen prevzem],MATCH(Tabela_kontrola_FAW[[#This Row],[Klasifikacija]],Tabela_glavno[Klasifikacija],0))</f>
        <v>DA - NI ODSTRANJEVANJA</v>
      </c>
      <c r="E415" t="str">
        <f>INDEX(Tabela_glavno[Odstranjevanje],MATCH(Tabela_kontrola_FAW[[#This Row],[Klasifikacija]],Tabela_glavno[Klasifikacija],0))</f>
        <v/>
      </c>
      <c r="F415" t="str">
        <f>IF(Tabela_kontrola_FAW[[#This Row],[Eko-03-03]]=0,"NE","DA")</f>
        <v>NE</v>
      </c>
      <c r="G415" s="1">
        <f>COUNTIF(Tabela_mesanica_190204[Klasifikacija],Tabela_kontrola_FAW[[#This Row],[Klasifikacija]])+COUNTIF(Tabela_mesanica_190208[Klasifikacija],Tabela_kontrola_FAW[[#This Row],[Klasifikacija]])+COUNTIF(Tabela_EKO_03_03_baterije[Klasifikacija],Tabela_kontrola_FAW[[#This Row],[Klasifikacija]])</f>
        <v>0</v>
      </c>
      <c r="H415" s="1">
        <f>COUNTIF(Tabela_staro_190204[Klasifikacija],Tabela_kontrola_FAW[[#This Row],[Klasifikacija]])+COUNTIF(Tabela_staro_140603[Klasifikacija],Tabela_kontrola_FAW[[#This Row],[Klasifikacija]])</f>
        <v>0</v>
      </c>
      <c r="I415" s="1" t="str">
        <f>IFERROR(INDEX(Tabela_FAW[Klasifikacija],MATCH(Tabela_kontrola_FAW[[#This Row],[Klasifikacija]],Tabela_FAW[Klasifikacija],0)),"NE")</f>
        <v>NE</v>
      </c>
    </row>
    <row r="416" spans="1:9" x14ac:dyDescent="0.25">
      <c r="A416" t="s">
        <v>596</v>
      </c>
      <c r="B416" t="str">
        <f>INDEX(Tabela_seznam_klasifikacij[Naziv odpadka],MATCH(Tabela_kontrola_FAW[[#This Row],[Klasifikacija]],Tabela_seznam_klasifikacij[Klasifikacijska številka],0))</f>
        <v>Prah iz čiščenja odpadnih plinov, ki vsebuje nevarne snovi</v>
      </c>
      <c r="C416">
        <f>IFERROR(INDEX(Tabela_FAW[NAZIV2],MATCH(Tabela_kontrola_FAW[[#This Row],[Klasifikacija]],Tabela_FAW[Klasifikacija],0)),"NE")</f>
        <v>0</v>
      </c>
      <c r="D416" t="str">
        <f>INDEX(Tabela_glavno[Dovoljen prevzem],MATCH(Tabela_kontrola_FAW[[#This Row],[Klasifikacija]],Tabela_glavno[Klasifikacija],0))</f>
        <v>DA - NI ODSTRANJEVANJA</v>
      </c>
      <c r="E416" t="str">
        <f>INDEX(Tabela_glavno[Odstranjevanje],MATCH(Tabela_kontrola_FAW[[#This Row],[Klasifikacija]],Tabela_glavno[Klasifikacija],0))</f>
        <v/>
      </c>
      <c r="F416" t="str">
        <f>IF(Tabela_kontrola_FAW[[#This Row],[Eko-03-03]]=0,"NE","DA")</f>
        <v>NE</v>
      </c>
      <c r="G416" s="1">
        <f>COUNTIF(Tabela_mesanica_190204[Klasifikacija],Tabela_kontrola_FAW[[#This Row],[Klasifikacija]])+COUNTIF(Tabela_mesanica_190208[Klasifikacija],Tabela_kontrola_FAW[[#This Row],[Klasifikacija]])+COUNTIF(Tabela_EKO_03_03_baterije[Klasifikacija],Tabela_kontrola_FAW[[#This Row],[Klasifikacija]])</f>
        <v>0</v>
      </c>
      <c r="H416" s="1">
        <f>COUNTIF(Tabela_staro_190204[Klasifikacija],Tabela_kontrola_FAW[[#This Row],[Klasifikacija]])+COUNTIF(Tabela_staro_140603[Klasifikacija],Tabela_kontrola_FAW[[#This Row],[Klasifikacija]])</f>
        <v>0</v>
      </c>
      <c r="I416" s="1" t="str">
        <f>IFERROR(INDEX(Tabela_FAW[Klasifikacija],MATCH(Tabela_kontrola_FAW[[#This Row],[Klasifikacija]],Tabela_FAW[Klasifikacija],0)),"NE")</f>
        <v>10 09 09*</v>
      </c>
    </row>
    <row r="417" spans="1:9" hidden="1" x14ac:dyDescent="0.25">
      <c r="A417" t="s">
        <v>597</v>
      </c>
      <c r="B417" t="str">
        <f>INDEX(Tabela_seznam_klasifikacij[Naziv odpadka],MATCH(Tabela_kontrola_FAW[[#This Row],[Klasifikacija]],Tabela_seznam_klasifikacij[Klasifikacijska številka],0))</f>
        <v>Prah iz čiščenja odpadnih plinov, ki ni naveden pod 10 09 09</v>
      </c>
      <c r="C417" t="str">
        <f>IFERROR(INDEX(Tabela_FAW[NAZIV2],MATCH(Tabela_kontrola_FAW[[#This Row],[Klasifikacija]],Tabela_FAW[Klasifikacija],0)),"NE")</f>
        <v>NE</v>
      </c>
      <c r="D417" t="str">
        <f>INDEX(Tabela_glavno[Dovoljen prevzem],MATCH(Tabela_kontrola_FAW[[#This Row],[Klasifikacija]],Tabela_glavno[Klasifikacija],0))</f>
        <v>DA - NI ODSTRANJEVANJA</v>
      </c>
      <c r="E417" t="str">
        <f>INDEX(Tabela_glavno[Odstranjevanje],MATCH(Tabela_kontrola_FAW[[#This Row],[Klasifikacija]],Tabela_glavno[Klasifikacija],0))</f>
        <v/>
      </c>
      <c r="F417" t="str">
        <f>IF(Tabela_kontrola_FAW[[#This Row],[Eko-03-03]]=0,"NE","DA")</f>
        <v>NE</v>
      </c>
      <c r="G417" s="1">
        <f>COUNTIF(Tabela_mesanica_190204[Klasifikacija],Tabela_kontrola_FAW[[#This Row],[Klasifikacija]])+COUNTIF(Tabela_mesanica_190208[Klasifikacija],Tabela_kontrola_FAW[[#This Row],[Klasifikacija]])+COUNTIF(Tabela_EKO_03_03_baterije[Klasifikacija],Tabela_kontrola_FAW[[#This Row],[Klasifikacija]])</f>
        <v>0</v>
      </c>
      <c r="H417" s="1">
        <f>COUNTIF(Tabela_staro_190204[Klasifikacija],Tabela_kontrola_FAW[[#This Row],[Klasifikacija]])+COUNTIF(Tabela_staro_140603[Klasifikacija],Tabela_kontrola_FAW[[#This Row],[Klasifikacija]])</f>
        <v>0</v>
      </c>
      <c r="I417" s="1" t="str">
        <f>IFERROR(INDEX(Tabela_FAW[Klasifikacija],MATCH(Tabela_kontrola_FAW[[#This Row],[Klasifikacija]],Tabela_FAW[Klasifikacija],0)),"NE")</f>
        <v>NE</v>
      </c>
    </row>
    <row r="418" spans="1:9" hidden="1" x14ac:dyDescent="0.25">
      <c r="A418" t="s">
        <v>598</v>
      </c>
      <c r="B418" t="str">
        <f>INDEX(Tabela_seznam_klasifikacij[Naziv odpadka],MATCH(Tabela_kontrola_FAW[[#This Row],[Klasifikacija]],Tabela_seznam_klasifikacij[Klasifikacijska številka],0))</f>
        <v>Drugi delci, ki vsebujejo nevarne snovi</v>
      </c>
      <c r="C418" t="str">
        <f>IFERROR(INDEX(Tabela_FAW[NAZIV2],MATCH(Tabela_kontrola_FAW[[#This Row],[Klasifikacija]],Tabela_FAW[Klasifikacija],0)),"NE")</f>
        <v>NE</v>
      </c>
      <c r="D418" t="str">
        <f>INDEX(Tabela_glavno[Dovoljen prevzem],MATCH(Tabela_kontrola_FAW[[#This Row],[Klasifikacija]],Tabela_glavno[Klasifikacija],0))</f>
        <v>DA - NI ODSTRANJEVANJA</v>
      </c>
      <c r="E418" t="str">
        <f>INDEX(Tabela_glavno[Odstranjevanje],MATCH(Tabela_kontrola_FAW[[#This Row],[Klasifikacija]],Tabela_glavno[Klasifikacija],0))</f>
        <v/>
      </c>
      <c r="F418" t="str">
        <f>IF(Tabela_kontrola_FAW[[#This Row],[Eko-03-03]]=0,"NE","DA")</f>
        <v>NE</v>
      </c>
      <c r="G418" s="1">
        <f>COUNTIF(Tabela_mesanica_190204[Klasifikacija],Tabela_kontrola_FAW[[#This Row],[Klasifikacija]])+COUNTIF(Tabela_mesanica_190208[Klasifikacija],Tabela_kontrola_FAW[[#This Row],[Klasifikacija]])+COUNTIF(Tabela_EKO_03_03_baterije[Klasifikacija],Tabela_kontrola_FAW[[#This Row],[Klasifikacija]])</f>
        <v>0</v>
      </c>
      <c r="H418" s="1">
        <f>COUNTIF(Tabela_staro_190204[Klasifikacija],Tabela_kontrola_FAW[[#This Row],[Klasifikacija]])+COUNTIF(Tabela_staro_140603[Klasifikacija],Tabela_kontrola_FAW[[#This Row],[Klasifikacija]])</f>
        <v>0</v>
      </c>
      <c r="I418" s="1" t="str">
        <f>IFERROR(INDEX(Tabela_FAW[Klasifikacija],MATCH(Tabela_kontrola_FAW[[#This Row],[Klasifikacija]],Tabela_FAW[Klasifikacija],0)),"NE")</f>
        <v>NE</v>
      </c>
    </row>
    <row r="419" spans="1:9" hidden="1" x14ac:dyDescent="0.25">
      <c r="A419" t="s">
        <v>599</v>
      </c>
      <c r="B419" t="str">
        <f>INDEX(Tabela_seznam_klasifikacij[Naziv odpadka],MATCH(Tabela_kontrola_FAW[[#This Row],[Klasifikacija]],Tabela_seznam_klasifikacij[Klasifikacijska številka],0))</f>
        <v>Drugi delci, ki niso navedeni pod 10 09 11</v>
      </c>
      <c r="C419" t="str">
        <f>IFERROR(INDEX(Tabela_FAW[NAZIV2],MATCH(Tabela_kontrola_FAW[[#This Row],[Klasifikacija]],Tabela_FAW[Klasifikacija],0)),"NE")</f>
        <v>NE</v>
      </c>
      <c r="D419" t="str">
        <f>INDEX(Tabela_glavno[Dovoljen prevzem],MATCH(Tabela_kontrola_FAW[[#This Row],[Klasifikacija]],Tabela_glavno[Klasifikacija],0))</f>
        <v>DA - NI ODSTRANJEVANJA</v>
      </c>
      <c r="E419" t="str">
        <f>INDEX(Tabela_glavno[Odstranjevanje],MATCH(Tabela_kontrola_FAW[[#This Row],[Klasifikacija]],Tabela_glavno[Klasifikacija],0))</f>
        <v/>
      </c>
      <c r="F419" t="str">
        <f>IF(Tabela_kontrola_FAW[[#This Row],[Eko-03-03]]=0,"NE","DA")</f>
        <v>NE</v>
      </c>
      <c r="G419" s="1">
        <f>COUNTIF(Tabela_mesanica_190204[Klasifikacija],Tabela_kontrola_FAW[[#This Row],[Klasifikacija]])+COUNTIF(Tabela_mesanica_190208[Klasifikacija],Tabela_kontrola_FAW[[#This Row],[Klasifikacija]])+COUNTIF(Tabela_EKO_03_03_baterije[Klasifikacija],Tabela_kontrola_FAW[[#This Row],[Klasifikacija]])</f>
        <v>0</v>
      </c>
      <c r="H419" s="1">
        <f>COUNTIF(Tabela_staro_190204[Klasifikacija],Tabela_kontrola_FAW[[#This Row],[Klasifikacija]])+COUNTIF(Tabela_staro_140603[Klasifikacija],Tabela_kontrola_FAW[[#This Row],[Klasifikacija]])</f>
        <v>0</v>
      </c>
      <c r="I419" s="1" t="str">
        <f>IFERROR(INDEX(Tabela_FAW[Klasifikacija],MATCH(Tabela_kontrola_FAW[[#This Row],[Klasifikacija]],Tabela_FAW[Klasifikacija],0)),"NE")</f>
        <v>NE</v>
      </c>
    </row>
    <row r="420" spans="1:9" x14ac:dyDescent="0.25">
      <c r="A420" t="s">
        <v>600</v>
      </c>
      <c r="B420" t="str">
        <f>INDEX(Tabela_seznam_klasifikacij[Naziv odpadka],MATCH(Tabela_kontrola_FAW[[#This Row],[Klasifikacija]],Tabela_seznam_klasifikacij[Klasifikacijska številka],0))</f>
        <v>Odpadna veziva, ki vsebujejo nevarne snovi</v>
      </c>
      <c r="C420">
        <f>IFERROR(INDEX(Tabela_FAW[NAZIV2],MATCH(Tabela_kontrola_FAW[[#This Row],[Klasifikacija]],Tabela_FAW[Klasifikacija],0)),"NE")</f>
        <v>0</v>
      </c>
      <c r="D420" t="str">
        <f>INDEX(Tabela_glavno[Dovoljen prevzem],MATCH(Tabela_kontrola_FAW[[#This Row],[Klasifikacija]],Tabela_glavno[Klasifikacija],0))</f>
        <v>DA - NI ODSTRANJEVANJA</v>
      </c>
      <c r="E420" t="str">
        <f>INDEX(Tabela_glavno[Odstranjevanje],MATCH(Tabela_kontrola_FAW[[#This Row],[Klasifikacija]],Tabela_glavno[Klasifikacija],0))</f>
        <v/>
      </c>
      <c r="F420" t="str">
        <f>IF(Tabela_kontrola_FAW[[#This Row],[Eko-03-03]]=0,"NE","DA")</f>
        <v>NE</v>
      </c>
      <c r="G420" s="1">
        <f>COUNTIF(Tabela_mesanica_190204[Klasifikacija],Tabela_kontrola_FAW[[#This Row],[Klasifikacija]])+COUNTIF(Tabela_mesanica_190208[Klasifikacija],Tabela_kontrola_FAW[[#This Row],[Klasifikacija]])+COUNTIF(Tabela_EKO_03_03_baterije[Klasifikacija],Tabela_kontrola_FAW[[#This Row],[Klasifikacija]])</f>
        <v>0</v>
      </c>
      <c r="H420" s="1">
        <f>COUNTIF(Tabela_staro_190204[Klasifikacija],Tabela_kontrola_FAW[[#This Row],[Klasifikacija]])+COUNTIF(Tabela_staro_140603[Klasifikacija],Tabela_kontrola_FAW[[#This Row],[Klasifikacija]])</f>
        <v>0</v>
      </c>
      <c r="I420" s="1" t="str">
        <f>IFERROR(INDEX(Tabela_FAW[Klasifikacija],MATCH(Tabela_kontrola_FAW[[#This Row],[Klasifikacija]],Tabela_FAW[Klasifikacija],0)),"NE")</f>
        <v>10 09 13*</v>
      </c>
    </row>
    <row r="421" spans="1:9" hidden="1" x14ac:dyDescent="0.25">
      <c r="A421" t="s">
        <v>601</v>
      </c>
      <c r="B421" t="str">
        <f>INDEX(Tabela_seznam_klasifikacij[Naziv odpadka],MATCH(Tabela_kontrola_FAW[[#This Row],[Klasifikacija]],Tabela_seznam_klasifikacij[Klasifikacijska številka],0))</f>
        <v>Odpadna veziva, ki niso navedena pod 10 09 13</v>
      </c>
      <c r="C421" t="str">
        <f>IFERROR(INDEX(Tabela_FAW[NAZIV2],MATCH(Tabela_kontrola_FAW[[#This Row],[Klasifikacija]],Tabela_FAW[Klasifikacija],0)),"NE")</f>
        <v>NE</v>
      </c>
      <c r="D421" t="str">
        <f>INDEX(Tabela_glavno[Dovoljen prevzem],MATCH(Tabela_kontrola_FAW[[#This Row],[Klasifikacija]],Tabela_glavno[Klasifikacija],0))</f>
        <v>DA - NI ODSTRANJEVANJA</v>
      </c>
      <c r="E421" t="str">
        <f>INDEX(Tabela_glavno[Odstranjevanje],MATCH(Tabela_kontrola_FAW[[#This Row],[Klasifikacija]],Tabela_glavno[Klasifikacija],0))</f>
        <v/>
      </c>
      <c r="F421" t="str">
        <f>IF(Tabela_kontrola_FAW[[#This Row],[Eko-03-03]]=0,"NE","DA")</f>
        <v>NE</v>
      </c>
      <c r="G421" s="1">
        <f>COUNTIF(Tabela_mesanica_190204[Klasifikacija],Tabela_kontrola_FAW[[#This Row],[Klasifikacija]])+COUNTIF(Tabela_mesanica_190208[Klasifikacija],Tabela_kontrola_FAW[[#This Row],[Klasifikacija]])+COUNTIF(Tabela_EKO_03_03_baterije[Klasifikacija],Tabela_kontrola_FAW[[#This Row],[Klasifikacija]])</f>
        <v>0</v>
      </c>
      <c r="H421" s="1">
        <f>COUNTIF(Tabela_staro_190204[Klasifikacija],Tabela_kontrola_FAW[[#This Row],[Klasifikacija]])+COUNTIF(Tabela_staro_140603[Klasifikacija],Tabela_kontrola_FAW[[#This Row],[Klasifikacija]])</f>
        <v>0</v>
      </c>
      <c r="I421" s="1" t="str">
        <f>IFERROR(INDEX(Tabela_FAW[Klasifikacija],MATCH(Tabela_kontrola_FAW[[#This Row],[Klasifikacija]],Tabela_FAW[Klasifikacija],0)),"NE")</f>
        <v>NE</v>
      </c>
    </row>
    <row r="422" spans="1:9" hidden="1" x14ac:dyDescent="0.25">
      <c r="A422" t="s">
        <v>602</v>
      </c>
      <c r="B422" t="str">
        <f>INDEX(Tabela_seznam_klasifikacij[Naziv odpadka],MATCH(Tabela_kontrola_FAW[[#This Row],[Klasifikacija]],Tabela_seznam_klasifikacij[Klasifikacijska številka],0))</f>
        <v>Odpadna sredstva za lociranje razpok, ki vsebujejo nevarne snovi</v>
      </c>
      <c r="C422" t="str">
        <f>IFERROR(INDEX(Tabela_FAW[NAZIV2],MATCH(Tabela_kontrola_FAW[[#This Row],[Klasifikacija]],Tabela_FAW[Klasifikacija],0)),"NE")</f>
        <v>NE</v>
      </c>
      <c r="D422" t="str">
        <f>INDEX(Tabela_glavno[Dovoljen prevzem],MATCH(Tabela_kontrola_FAW[[#This Row],[Klasifikacija]],Tabela_glavno[Klasifikacija],0))</f>
        <v>DA - NI ODSTRANJEVANJA</v>
      </c>
      <c r="E422" t="str">
        <f>INDEX(Tabela_glavno[Odstranjevanje],MATCH(Tabela_kontrola_FAW[[#This Row],[Klasifikacija]],Tabela_glavno[Klasifikacija],0))</f>
        <v/>
      </c>
      <c r="F422" t="str">
        <f>IF(Tabela_kontrola_FAW[[#This Row],[Eko-03-03]]=0,"NE","DA")</f>
        <v>NE</v>
      </c>
      <c r="G422" s="1">
        <f>COUNTIF(Tabela_mesanica_190204[Klasifikacija],Tabela_kontrola_FAW[[#This Row],[Klasifikacija]])+COUNTIF(Tabela_mesanica_190208[Klasifikacija],Tabela_kontrola_FAW[[#This Row],[Klasifikacija]])+COUNTIF(Tabela_EKO_03_03_baterije[Klasifikacija],Tabela_kontrola_FAW[[#This Row],[Klasifikacija]])</f>
        <v>0</v>
      </c>
      <c r="H422" s="1">
        <f>COUNTIF(Tabela_staro_190204[Klasifikacija],Tabela_kontrola_FAW[[#This Row],[Klasifikacija]])+COUNTIF(Tabela_staro_140603[Klasifikacija],Tabela_kontrola_FAW[[#This Row],[Klasifikacija]])</f>
        <v>0</v>
      </c>
      <c r="I422" s="1" t="str">
        <f>IFERROR(INDEX(Tabela_FAW[Klasifikacija],MATCH(Tabela_kontrola_FAW[[#This Row],[Klasifikacija]],Tabela_FAW[Klasifikacija],0)),"NE")</f>
        <v>NE</v>
      </c>
    </row>
    <row r="423" spans="1:9" hidden="1" x14ac:dyDescent="0.25">
      <c r="A423" t="s">
        <v>603</v>
      </c>
      <c r="B423" t="str">
        <f>INDEX(Tabela_seznam_klasifikacij[Naziv odpadka],MATCH(Tabela_kontrola_FAW[[#This Row],[Klasifikacija]],Tabela_seznam_klasifikacij[Klasifikacijska številka],0))</f>
        <v>Odpadna sredstva za lociranje razpok, ki niso navedena pod 10 09 15</v>
      </c>
      <c r="C423" t="str">
        <f>IFERROR(INDEX(Tabela_FAW[NAZIV2],MATCH(Tabela_kontrola_FAW[[#This Row],[Klasifikacija]],Tabela_FAW[Klasifikacija],0)),"NE")</f>
        <v>NE</v>
      </c>
      <c r="D423" t="str">
        <f>INDEX(Tabela_glavno[Dovoljen prevzem],MATCH(Tabela_kontrola_FAW[[#This Row],[Klasifikacija]],Tabela_glavno[Klasifikacija],0))</f>
        <v>DA - NI ODSTRANJEVANJA</v>
      </c>
      <c r="E423" t="str">
        <f>INDEX(Tabela_glavno[Odstranjevanje],MATCH(Tabela_kontrola_FAW[[#This Row],[Klasifikacija]],Tabela_glavno[Klasifikacija],0))</f>
        <v/>
      </c>
      <c r="F423" t="str">
        <f>IF(Tabela_kontrola_FAW[[#This Row],[Eko-03-03]]=0,"NE","DA")</f>
        <v>NE</v>
      </c>
      <c r="G423" s="1">
        <f>COUNTIF(Tabela_mesanica_190204[Klasifikacija],Tabela_kontrola_FAW[[#This Row],[Klasifikacija]])+COUNTIF(Tabela_mesanica_190208[Klasifikacija],Tabela_kontrola_FAW[[#This Row],[Klasifikacija]])+COUNTIF(Tabela_EKO_03_03_baterije[Klasifikacija],Tabela_kontrola_FAW[[#This Row],[Klasifikacija]])</f>
        <v>0</v>
      </c>
      <c r="H423" s="1">
        <f>COUNTIF(Tabela_staro_190204[Klasifikacija],Tabela_kontrola_FAW[[#This Row],[Klasifikacija]])+COUNTIF(Tabela_staro_140603[Klasifikacija],Tabela_kontrola_FAW[[#This Row],[Klasifikacija]])</f>
        <v>0</v>
      </c>
      <c r="I423" s="1" t="str">
        <f>IFERROR(INDEX(Tabela_FAW[Klasifikacija],MATCH(Tabela_kontrola_FAW[[#This Row],[Klasifikacija]],Tabela_FAW[Klasifikacija],0)),"NE")</f>
        <v>NE</v>
      </c>
    </row>
    <row r="424" spans="1:9" hidden="1" x14ac:dyDescent="0.25">
      <c r="A424" t="s">
        <v>604</v>
      </c>
      <c r="B424" t="str">
        <f>INDEX(Tabela_seznam_klasifikacij[Naziv odpadka],MATCH(Tabela_kontrola_FAW[[#This Row],[Klasifikacija]],Tabela_seznam_klasifikacij[Klasifikacijska številka],0))</f>
        <v>Drugi tovrstni odpadki</v>
      </c>
      <c r="C424" t="str">
        <f>IFERROR(INDEX(Tabela_FAW[NAZIV2],MATCH(Tabela_kontrola_FAW[[#This Row],[Klasifikacija]],Tabela_FAW[Klasifikacija],0)),"NE")</f>
        <v>NE</v>
      </c>
      <c r="D424" t="str">
        <f>INDEX(Tabela_glavno[Dovoljen prevzem],MATCH(Tabela_kontrola_FAW[[#This Row],[Klasifikacija]],Tabela_glavno[Klasifikacija],0))</f>
        <v>DA - NI ODSTRANJEVANJA</v>
      </c>
      <c r="E424" t="str">
        <f>INDEX(Tabela_glavno[Odstranjevanje],MATCH(Tabela_kontrola_FAW[[#This Row],[Klasifikacija]],Tabela_glavno[Klasifikacija],0))</f>
        <v/>
      </c>
      <c r="F424" t="str">
        <f>IF(Tabela_kontrola_FAW[[#This Row],[Eko-03-03]]=0,"NE","DA")</f>
        <v>NE</v>
      </c>
      <c r="G424" s="1">
        <f>COUNTIF(Tabela_mesanica_190204[Klasifikacija],Tabela_kontrola_FAW[[#This Row],[Klasifikacija]])+COUNTIF(Tabela_mesanica_190208[Klasifikacija],Tabela_kontrola_FAW[[#This Row],[Klasifikacija]])+COUNTIF(Tabela_EKO_03_03_baterije[Klasifikacija],Tabela_kontrola_FAW[[#This Row],[Klasifikacija]])</f>
        <v>0</v>
      </c>
      <c r="H424" s="1">
        <f>COUNTIF(Tabela_staro_190204[Klasifikacija],Tabela_kontrola_FAW[[#This Row],[Klasifikacija]])+COUNTIF(Tabela_staro_140603[Klasifikacija],Tabela_kontrola_FAW[[#This Row],[Klasifikacija]])</f>
        <v>0</v>
      </c>
      <c r="I424" s="1" t="str">
        <f>IFERROR(INDEX(Tabela_FAW[Klasifikacija],MATCH(Tabela_kontrola_FAW[[#This Row],[Klasifikacija]],Tabela_FAW[Klasifikacija],0)),"NE")</f>
        <v>NE</v>
      </c>
    </row>
    <row r="425" spans="1:9" hidden="1" x14ac:dyDescent="0.25">
      <c r="A425" t="s">
        <v>605</v>
      </c>
      <c r="B425" t="str">
        <f>INDEX(Tabela_seznam_klasifikacij[Naziv odpadka],MATCH(Tabela_kontrola_FAW[[#This Row],[Klasifikacija]],Tabela_seznam_klasifikacij[Klasifikacijska številka],0))</f>
        <v>Žlindra iz peči</v>
      </c>
      <c r="C425" t="str">
        <f>IFERROR(INDEX(Tabela_FAW[NAZIV2],MATCH(Tabela_kontrola_FAW[[#This Row],[Klasifikacija]],Tabela_FAW[Klasifikacija],0)),"NE")</f>
        <v>NE</v>
      </c>
      <c r="D425" t="str">
        <f>INDEX(Tabela_glavno[Dovoljen prevzem],MATCH(Tabela_kontrola_FAW[[#This Row],[Klasifikacija]],Tabela_glavno[Klasifikacija],0))</f>
        <v>DA - NI ODSTRANJEVANJA</v>
      </c>
      <c r="E425" t="str">
        <f>INDEX(Tabela_glavno[Odstranjevanje],MATCH(Tabela_kontrola_FAW[[#This Row],[Klasifikacija]],Tabela_glavno[Klasifikacija],0))</f>
        <v/>
      </c>
      <c r="F425" t="str">
        <f>IF(Tabela_kontrola_FAW[[#This Row],[Eko-03-03]]=0,"NE","DA")</f>
        <v>NE</v>
      </c>
      <c r="G425" s="1">
        <f>COUNTIF(Tabela_mesanica_190204[Klasifikacija],Tabela_kontrola_FAW[[#This Row],[Klasifikacija]])+COUNTIF(Tabela_mesanica_190208[Klasifikacija],Tabela_kontrola_FAW[[#This Row],[Klasifikacija]])+COUNTIF(Tabela_EKO_03_03_baterije[Klasifikacija],Tabela_kontrola_FAW[[#This Row],[Klasifikacija]])</f>
        <v>0</v>
      </c>
      <c r="H425" s="1">
        <f>COUNTIF(Tabela_staro_190204[Klasifikacija],Tabela_kontrola_FAW[[#This Row],[Klasifikacija]])+COUNTIF(Tabela_staro_140603[Klasifikacija],Tabela_kontrola_FAW[[#This Row],[Klasifikacija]])</f>
        <v>0</v>
      </c>
      <c r="I425" s="1" t="str">
        <f>IFERROR(INDEX(Tabela_FAW[Klasifikacija],MATCH(Tabela_kontrola_FAW[[#This Row],[Klasifikacija]],Tabela_FAW[Klasifikacija],0)),"NE")</f>
        <v>NE</v>
      </c>
    </row>
    <row r="426" spans="1:9" hidden="1" x14ac:dyDescent="0.25">
      <c r="A426" t="s">
        <v>606</v>
      </c>
      <c r="B426" t="str">
        <f>INDEX(Tabela_seznam_klasifikacij[Naziv odpadka],MATCH(Tabela_kontrola_FAW[[#This Row],[Klasifikacija]],Tabela_seznam_klasifikacij[Klasifikacijska številka],0))</f>
        <v>Odpadne neuporabljene livarske forme in jedra, ki vsebujejo nevarne snovi</v>
      </c>
      <c r="C426" t="str">
        <f>IFERROR(INDEX(Tabela_FAW[NAZIV2],MATCH(Tabela_kontrola_FAW[[#This Row],[Klasifikacija]],Tabela_FAW[Klasifikacija],0)),"NE")</f>
        <v>NE</v>
      </c>
      <c r="D426" t="str">
        <f>INDEX(Tabela_glavno[Dovoljen prevzem],MATCH(Tabela_kontrola_FAW[[#This Row],[Klasifikacija]],Tabela_glavno[Klasifikacija],0))</f>
        <v>DA - NI ODSTRANJEVANJA</v>
      </c>
      <c r="E426" t="str">
        <f>INDEX(Tabela_glavno[Odstranjevanje],MATCH(Tabela_kontrola_FAW[[#This Row],[Klasifikacija]],Tabela_glavno[Klasifikacija],0))</f>
        <v/>
      </c>
      <c r="F426" t="str">
        <f>IF(Tabela_kontrola_FAW[[#This Row],[Eko-03-03]]=0,"NE","DA")</f>
        <v>NE</v>
      </c>
      <c r="G426" s="1">
        <f>COUNTIF(Tabela_mesanica_190204[Klasifikacija],Tabela_kontrola_FAW[[#This Row],[Klasifikacija]])+COUNTIF(Tabela_mesanica_190208[Klasifikacija],Tabela_kontrola_FAW[[#This Row],[Klasifikacija]])+COUNTIF(Tabela_EKO_03_03_baterije[Klasifikacija],Tabela_kontrola_FAW[[#This Row],[Klasifikacija]])</f>
        <v>0</v>
      </c>
      <c r="H426" s="1">
        <f>COUNTIF(Tabela_staro_190204[Klasifikacija],Tabela_kontrola_FAW[[#This Row],[Klasifikacija]])+COUNTIF(Tabela_staro_140603[Klasifikacija],Tabela_kontrola_FAW[[#This Row],[Klasifikacija]])</f>
        <v>0</v>
      </c>
      <c r="I426" s="1" t="str">
        <f>IFERROR(INDEX(Tabela_FAW[Klasifikacija],MATCH(Tabela_kontrola_FAW[[#This Row],[Klasifikacija]],Tabela_FAW[Klasifikacija],0)),"NE")</f>
        <v>NE</v>
      </c>
    </row>
    <row r="427" spans="1:9" hidden="1" x14ac:dyDescent="0.25">
      <c r="A427" t="s">
        <v>607</v>
      </c>
      <c r="B427" t="str">
        <f>INDEX(Tabela_seznam_klasifikacij[Naziv odpadka],MATCH(Tabela_kontrola_FAW[[#This Row],[Klasifikacija]],Tabela_seznam_klasifikacij[Klasifikacijska številka],0))</f>
        <v>Odpadne neuporabljene livarske forme in jedra, ki niso navedeni pod 10 10 05</v>
      </c>
      <c r="C427" t="str">
        <f>IFERROR(INDEX(Tabela_FAW[NAZIV2],MATCH(Tabela_kontrola_FAW[[#This Row],[Klasifikacija]],Tabela_FAW[Klasifikacija],0)),"NE")</f>
        <v>NE</v>
      </c>
      <c r="D427" t="str">
        <f>INDEX(Tabela_glavno[Dovoljen prevzem],MATCH(Tabela_kontrola_FAW[[#This Row],[Klasifikacija]],Tabela_glavno[Klasifikacija],0))</f>
        <v>DA - NI ODSTRANJEVANJA</v>
      </c>
      <c r="E427" t="str">
        <f>INDEX(Tabela_glavno[Odstranjevanje],MATCH(Tabela_kontrola_FAW[[#This Row],[Klasifikacija]],Tabela_glavno[Klasifikacija],0))</f>
        <v/>
      </c>
      <c r="F427" t="str">
        <f>IF(Tabela_kontrola_FAW[[#This Row],[Eko-03-03]]=0,"NE","DA")</f>
        <v>NE</v>
      </c>
      <c r="G427" s="1">
        <f>COUNTIF(Tabela_mesanica_190204[Klasifikacija],Tabela_kontrola_FAW[[#This Row],[Klasifikacija]])+COUNTIF(Tabela_mesanica_190208[Klasifikacija],Tabela_kontrola_FAW[[#This Row],[Klasifikacija]])+COUNTIF(Tabela_EKO_03_03_baterije[Klasifikacija],Tabela_kontrola_FAW[[#This Row],[Klasifikacija]])</f>
        <v>0</v>
      </c>
      <c r="H427" s="1">
        <f>COUNTIF(Tabela_staro_190204[Klasifikacija],Tabela_kontrola_FAW[[#This Row],[Klasifikacija]])+COUNTIF(Tabela_staro_140603[Klasifikacija],Tabela_kontrola_FAW[[#This Row],[Klasifikacija]])</f>
        <v>0</v>
      </c>
      <c r="I427" s="1" t="str">
        <f>IFERROR(INDEX(Tabela_FAW[Klasifikacija],MATCH(Tabela_kontrola_FAW[[#This Row],[Klasifikacija]],Tabela_FAW[Klasifikacija],0)),"NE")</f>
        <v>NE</v>
      </c>
    </row>
    <row r="428" spans="1:9" hidden="1" x14ac:dyDescent="0.25">
      <c r="A428" t="s">
        <v>608</v>
      </c>
      <c r="B428" t="str">
        <f>INDEX(Tabela_seznam_klasifikacij[Naziv odpadka],MATCH(Tabela_kontrola_FAW[[#This Row],[Klasifikacija]],Tabela_seznam_klasifikacij[Klasifikacijska številka],0))</f>
        <v>Odpadne uporabljene livarske forme in jedra, ki vsebujejo nevarne snovi</v>
      </c>
      <c r="C428" t="str">
        <f>IFERROR(INDEX(Tabela_FAW[NAZIV2],MATCH(Tabela_kontrola_FAW[[#This Row],[Klasifikacija]],Tabela_FAW[Klasifikacija],0)),"NE")</f>
        <v>NE</v>
      </c>
      <c r="D428" t="str">
        <f>INDEX(Tabela_glavno[Dovoljen prevzem],MATCH(Tabela_kontrola_FAW[[#This Row],[Klasifikacija]],Tabela_glavno[Klasifikacija],0))</f>
        <v>DA - NI ODSTRANJEVANJA</v>
      </c>
      <c r="E428" t="str">
        <f>INDEX(Tabela_glavno[Odstranjevanje],MATCH(Tabela_kontrola_FAW[[#This Row],[Klasifikacija]],Tabela_glavno[Klasifikacija],0))</f>
        <v/>
      </c>
      <c r="F428" t="str">
        <f>IF(Tabela_kontrola_FAW[[#This Row],[Eko-03-03]]=0,"NE","DA")</f>
        <v>NE</v>
      </c>
      <c r="G428" s="1">
        <f>COUNTIF(Tabela_mesanica_190204[Klasifikacija],Tabela_kontrola_FAW[[#This Row],[Klasifikacija]])+COUNTIF(Tabela_mesanica_190208[Klasifikacija],Tabela_kontrola_FAW[[#This Row],[Klasifikacija]])+COUNTIF(Tabela_EKO_03_03_baterije[Klasifikacija],Tabela_kontrola_FAW[[#This Row],[Klasifikacija]])</f>
        <v>0</v>
      </c>
      <c r="H428" s="1">
        <f>COUNTIF(Tabela_staro_190204[Klasifikacija],Tabela_kontrola_FAW[[#This Row],[Klasifikacija]])+COUNTIF(Tabela_staro_140603[Klasifikacija],Tabela_kontrola_FAW[[#This Row],[Klasifikacija]])</f>
        <v>0</v>
      </c>
      <c r="I428" s="1" t="str">
        <f>IFERROR(INDEX(Tabela_FAW[Klasifikacija],MATCH(Tabela_kontrola_FAW[[#This Row],[Klasifikacija]],Tabela_FAW[Klasifikacija],0)),"NE")</f>
        <v>NE</v>
      </c>
    </row>
    <row r="429" spans="1:9" x14ac:dyDescent="0.25">
      <c r="A429" t="s">
        <v>609</v>
      </c>
      <c r="B429" t="str">
        <f>INDEX(Tabela_seznam_klasifikacij[Naziv odpadka],MATCH(Tabela_kontrola_FAW[[#This Row],[Klasifikacija]],Tabela_seznam_klasifikacij[Klasifikacijska številka],0))</f>
        <v>Odpadne uporabljene livarske forme in jedra, ki niso navedeni pod 10 10 07</v>
      </c>
      <c r="C429" t="str">
        <f>IFERROR(INDEX(Tabela_FAW[NAZIV2],MATCH(Tabela_kontrola_FAW[[#This Row],[Klasifikacija]],Tabela_FAW[Klasifikacija],0)),"NE")</f>
        <v>KEMIS NE ODSTRANJUJE</v>
      </c>
      <c r="D429" t="str">
        <f>INDEX(Tabela_glavno[Dovoljen prevzem],MATCH(Tabela_kontrola_FAW[[#This Row],[Klasifikacija]],Tabela_glavno[Klasifikacija],0))</f>
        <v>DA</v>
      </c>
      <c r="E429" t="str">
        <f>INDEX(Tabela_glavno[Odstranjevanje],MATCH(Tabela_kontrola_FAW[[#This Row],[Klasifikacija]],Tabela_glavno[Klasifikacija],0))</f>
        <v>CEP-BUKOVŽLAK</v>
      </c>
      <c r="F429" t="str">
        <f>IF(Tabela_kontrola_FAW[[#This Row],[Eko-03-03]]=0,"NE","DA")</f>
        <v>NE</v>
      </c>
      <c r="G429" s="1">
        <f>COUNTIF(Tabela_mesanica_190204[Klasifikacija],Tabela_kontrola_FAW[[#This Row],[Klasifikacija]])+COUNTIF(Tabela_mesanica_190208[Klasifikacija],Tabela_kontrola_FAW[[#This Row],[Klasifikacija]])+COUNTIF(Tabela_EKO_03_03_baterije[Klasifikacija],Tabela_kontrola_FAW[[#This Row],[Klasifikacija]])</f>
        <v>0</v>
      </c>
      <c r="H429" s="1">
        <f>COUNTIF(Tabela_staro_190204[Klasifikacija],Tabela_kontrola_FAW[[#This Row],[Klasifikacija]])+COUNTIF(Tabela_staro_140603[Klasifikacija],Tabela_kontrola_FAW[[#This Row],[Klasifikacija]])</f>
        <v>0</v>
      </c>
      <c r="I429" s="1" t="str">
        <f>IFERROR(INDEX(Tabela_FAW[Klasifikacija],MATCH(Tabela_kontrola_FAW[[#This Row],[Klasifikacija]],Tabela_FAW[Klasifikacija],0)),"NE")</f>
        <v>10 10 08</v>
      </c>
    </row>
    <row r="430" spans="1:9" hidden="1" x14ac:dyDescent="0.25">
      <c r="A430" t="s">
        <v>610</v>
      </c>
      <c r="B430" t="str">
        <f>INDEX(Tabela_seznam_klasifikacij[Naziv odpadka],MATCH(Tabela_kontrola_FAW[[#This Row],[Klasifikacija]],Tabela_seznam_klasifikacij[Klasifikacijska številka],0))</f>
        <v>Prah iz čiščenja odpadnih plinov, ki vsebuje nevarne snovi</v>
      </c>
      <c r="C430" t="str">
        <f>IFERROR(INDEX(Tabela_FAW[NAZIV2],MATCH(Tabela_kontrola_FAW[[#This Row],[Klasifikacija]],Tabela_FAW[Klasifikacija],0)),"NE")</f>
        <v>NE</v>
      </c>
      <c r="D430" t="str">
        <f>INDEX(Tabela_glavno[Dovoljen prevzem],MATCH(Tabela_kontrola_FAW[[#This Row],[Klasifikacija]],Tabela_glavno[Klasifikacija],0))</f>
        <v>DA - NI ODSTRANJEVANJA</v>
      </c>
      <c r="E430" t="str">
        <f>INDEX(Tabela_glavno[Odstranjevanje],MATCH(Tabela_kontrola_FAW[[#This Row],[Klasifikacija]],Tabela_glavno[Klasifikacija],0))</f>
        <v/>
      </c>
      <c r="F430" t="str">
        <f>IF(Tabela_kontrola_FAW[[#This Row],[Eko-03-03]]=0,"NE","DA")</f>
        <v>NE</v>
      </c>
      <c r="G430" s="1">
        <f>COUNTIF(Tabela_mesanica_190204[Klasifikacija],Tabela_kontrola_FAW[[#This Row],[Klasifikacija]])+COUNTIF(Tabela_mesanica_190208[Klasifikacija],Tabela_kontrola_FAW[[#This Row],[Klasifikacija]])+COUNTIF(Tabela_EKO_03_03_baterije[Klasifikacija],Tabela_kontrola_FAW[[#This Row],[Klasifikacija]])</f>
        <v>0</v>
      </c>
      <c r="H430" s="1">
        <f>COUNTIF(Tabela_staro_190204[Klasifikacija],Tabela_kontrola_FAW[[#This Row],[Klasifikacija]])+COUNTIF(Tabela_staro_140603[Klasifikacija],Tabela_kontrola_FAW[[#This Row],[Klasifikacija]])</f>
        <v>0</v>
      </c>
      <c r="I430" s="1" t="str">
        <f>IFERROR(INDEX(Tabela_FAW[Klasifikacija],MATCH(Tabela_kontrola_FAW[[#This Row],[Klasifikacija]],Tabela_FAW[Klasifikacija],0)),"NE")</f>
        <v>NE</v>
      </c>
    </row>
    <row r="431" spans="1:9" hidden="1" x14ac:dyDescent="0.25">
      <c r="A431" t="s">
        <v>611</v>
      </c>
      <c r="B431" t="str">
        <f>INDEX(Tabela_seznam_klasifikacij[Naziv odpadka],MATCH(Tabela_kontrola_FAW[[#This Row],[Klasifikacija]],Tabela_seznam_klasifikacij[Klasifikacijska številka],0))</f>
        <v>Prah iz čiščenja odpadnih plinov, ki ni naveden pod 10 10 09</v>
      </c>
      <c r="C431" t="str">
        <f>IFERROR(INDEX(Tabela_FAW[NAZIV2],MATCH(Tabela_kontrola_FAW[[#This Row],[Klasifikacija]],Tabela_FAW[Klasifikacija],0)),"NE")</f>
        <v>NE</v>
      </c>
      <c r="D431" t="str">
        <f>INDEX(Tabela_glavno[Dovoljen prevzem],MATCH(Tabela_kontrola_FAW[[#This Row],[Klasifikacija]],Tabela_glavno[Klasifikacija],0))</f>
        <v>DA - NI ODSTRANJEVANJA</v>
      </c>
      <c r="E431" t="str">
        <f>INDEX(Tabela_glavno[Odstranjevanje],MATCH(Tabela_kontrola_FAW[[#This Row],[Klasifikacija]],Tabela_glavno[Klasifikacija],0))</f>
        <v/>
      </c>
      <c r="F431" t="str">
        <f>IF(Tabela_kontrola_FAW[[#This Row],[Eko-03-03]]=0,"NE","DA")</f>
        <v>NE</v>
      </c>
      <c r="G431" s="1">
        <f>COUNTIF(Tabela_mesanica_190204[Klasifikacija],Tabela_kontrola_FAW[[#This Row],[Klasifikacija]])+COUNTIF(Tabela_mesanica_190208[Klasifikacija],Tabela_kontrola_FAW[[#This Row],[Klasifikacija]])+COUNTIF(Tabela_EKO_03_03_baterije[Klasifikacija],Tabela_kontrola_FAW[[#This Row],[Klasifikacija]])</f>
        <v>0</v>
      </c>
      <c r="H431" s="1">
        <f>COUNTIF(Tabela_staro_190204[Klasifikacija],Tabela_kontrola_FAW[[#This Row],[Klasifikacija]])+COUNTIF(Tabela_staro_140603[Klasifikacija],Tabela_kontrola_FAW[[#This Row],[Klasifikacija]])</f>
        <v>0</v>
      </c>
      <c r="I431" s="1" t="str">
        <f>IFERROR(INDEX(Tabela_FAW[Klasifikacija],MATCH(Tabela_kontrola_FAW[[#This Row],[Klasifikacija]],Tabela_FAW[Klasifikacija],0)),"NE")</f>
        <v>NE</v>
      </c>
    </row>
    <row r="432" spans="1:9" x14ac:dyDescent="0.25">
      <c r="A432" t="s">
        <v>612</v>
      </c>
      <c r="B432" t="str">
        <f>INDEX(Tabela_seznam_klasifikacij[Naziv odpadka],MATCH(Tabela_kontrola_FAW[[#This Row],[Klasifikacija]],Tabela_seznam_klasifikacij[Klasifikacijska številka],0))</f>
        <v>Drugi delci, ki vsebujejo nevarne snovi</v>
      </c>
      <c r="C432" t="str">
        <f>IFERROR(INDEX(Tabela_FAW[NAZIV2],MATCH(Tabela_kontrola_FAW[[#This Row],[Klasifikacija]],Tabela_FAW[Klasifikacija],0)),"NE")</f>
        <v>ADR: DA -sproti pred prevzemom / ???</v>
      </c>
      <c r="D432" t="str">
        <f>INDEX(Tabela_glavno[Dovoljen prevzem],MATCH(Tabela_kontrola_FAW[[#This Row],[Klasifikacija]],Tabela_glavno[Klasifikacija],0))</f>
        <v>DA</v>
      </c>
      <c r="E432" t="str">
        <f>INDEX(Tabela_glavno[Odstranjevanje],MATCH(Tabela_kontrola_FAW[[#This Row],[Klasifikacija]],Tabela_glavno[Klasifikacija],0))</f>
        <v>EKO LES plus</v>
      </c>
      <c r="F432" t="str">
        <f>IF(Tabela_kontrola_FAW[[#This Row],[Eko-03-03]]=0,"NE","DA")</f>
        <v>NE</v>
      </c>
      <c r="G432" s="1">
        <f>COUNTIF(Tabela_mesanica_190204[Klasifikacija],Tabela_kontrola_FAW[[#This Row],[Klasifikacija]])+COUNTIF(Tabela_mesanica_190208[Klasifikacija],Tabela_kontrola_FAW[[#This Row],[Klasifikacija]])+COUNTIF(Tabela_EKO_03_03_baterije[Klasifikacija],Tabela_kontrola_FAW[[#This Row],[Klasifikacija]])</f>
        <v>0</v>
      </c>
      <c r="H432" s="1">
        <f>COUNTIF(Tabela_staro_190204[Klasifikacija],Tabela_kontrola_FAW[[#This Row],[Klasifikacija]])+COUNTIF(Tabela_staro_140603[Klasifikacija],Tabela_kontrola_FAW[[#This Row],[Klasifikacija]])</f>
        <v>0</v>
      </c>
      <c r="I432" s="1" t="str">
        <f>IFERROR(INDEX(Tabela_FAW[Klasifikacija],MATCH(Tabela_kontrola_FAW[[#This Row],[Klasifikacija]],Tabela_FAW[Klasifikacija],0)),"NE")</f>
        <v>10 10 11*</v>
      </c>
    </row>
    <row r="433" spans="1:9" hidden="1" x14ac:dyDescent="0.25">
      <c r="A433" t="s">
        <v>613</v>
      </c>
      <c r="B433" t="str">
        <f>INDEX(Tabela_seznam_klasifikacij[Naziv odpadka],MATCH(Tabela_kontrola_FAW[[#This Row],[Klasifikacija]],Tabela_seznam_klasifikacij[Klasifikacijska številka],0))</f>
        <v>Drugi delci, ki niso navedeni pod 10 10 11</v>
      </c>
      <c r="C433" t="str">
        <f>IFERROR(INDEX(Tabela_FAW[NAZIV2],MATCH(Tabela_kontrola_FAW[[#This Row],[Klasifikacija]],Tabela_FAW[Klasifikacija],0)),"NE")</f>
        <v>NE</v>
      </c>
      <c r="D433" t="str">
        <f>INDEX(Tabela_glavno[Dovoljen prevzem],MATCH(Tabela_kontrola_FAW[[#This Row],[Klasifikacija]],Tabela_glavno[Klasifikacija],0))</f>
        <v>DA - NI ODSTRANJEVANJA</v>
      </c>
      <c r="E433" t="str">
        <f>INDEX(Tabela_glavno[Odstranjevanje],MATCH(Tabela_kontrola_FAW[[#This Row],[Klasifikacija]],Tabela_glavno[Klasifikacija],0))</f>
        <v/>
      </c>
      <c r="F433" t="str">
        <f>IF(Tabela_kontrola_FAW[[#This Row],[Eko-03-03]]=0,"NE","DA")</f>
        <v>NE</v>
      </c>
      <c r="G433" s="1">
        <f>COUNTIF(Tabela_mesanica_190204[Klasifikacija],Tabela_kontrola_FAW[[#This Row],[Klasifikacija]])+COUNTIF(Tabela_mesanica_190208[Klasifikacija],Tabela_kontrola_FAW[[#This Row],[Klasifikacija]])+COUNTIF(Tabela_EKO_03_03_baterije[Klasifikacija],Tabela_kontrola_FAW[[#This Row],[Klasifikacija]])</f>
        <v>0</v>
      </c>
      <c r="H433" s="1">
        <f>COUNTIF(Tabela_staro_190204[Klasifikacija],Tabela_kontrola_FAW[[#This Row],[Klasifikacija]])+COUNTIF(Tabela_staro_140603[Klasifikacija],Tabela_kontrola_FAW[[#This Row],[Klasifikacija]])</f>
        <v>0</v>
      </c>
      <c r="I433" s="1" t="str">
        <f>IFERROR(INDEX(Tabela_FAW[Klasifikacija],MATCH(Tabela_kontrola_FAW[[#This Row],[Klasifikacija]],Tabela_FAW[Klasifikacija],0)),"NE")</f>
        <v>NE</v>
      </c>
    </row>
    <row r="434" spans="1:9" hidden="1" x14ac:dyDescent="0.25">
      <c r="A434" t="s">
        <v>614</v>
      </c>
      <c r="B434" t="str">
        <f>INDEX(Tabela_seznam_klasifikacij[Naziv odpadka],MATCH(Tabela_kontrola_FAW[[#This Row],[Klasifikacija]],Tabela_seznam_klasifikacij[Klasifikacijska številka],0))</f>
        <v>Odpadna veziva, ki vsebujejo nevarne snovi</v>
      </c>
      <c r="C434" t="str">
        <f>IFERROR(INDEX(Tabela_FAW[NAZIV2],MATCH(Tabela_kontrola_FAW[[#This Row],[Klasifikacija]],Tabela_FAW[Klasifikacija],0)),"NE")</f>
        <v>NE</v>
      </c>
      <c r="D434" t="str">
        <f>INDEX(Tabela_glavno[Dovoljen prevzem],MATCH(Tabela_kontrola_FAW[[#This Row],[Klasifikacija]],Tabela_glavno[Klasifikacija],0))</f>
        <v>DA - NI ODSTRANJEVANJA</v>
      </c>
      <c r="E434" t="str">
        <f>INDEX(Tabela_glavno[Odstranjevanje],MATCH(Tabela_kontrola_FAW[[#This Row],[Klasifikacija]],Tabela_glavno[Klasifikacija],0))</f>
        <v/>
      </c>
      <c r="F434" t="str">
        <f>IF(Tabela_kontrola_FAW[[#This Row],[Eko-03-03]]=0,"NE","DA")</f>
        <v>NE</v>
      </c>
      <c r="G434" s="1">
        <f>COUNTIF(Tabela_mesanica_190204[Klasifikacija],Tabela_kontrola_FAW[[#This Row],[Klasifikacija]])+COUNTIF(Tabela_mesanica_190208[Klasifikacija],Tabela_kontrola_FAW[[#This Row],[Klasifikacija]])+COUNTIF(Tabela_EKO_03_03_baterije[Klasifikacija],Tabela_kontrola_FAW[[#This Row],[Klasifikacija]])</f>
        <v>0</v>
      </c>
      <c r="H434" s="1">
        <f>COUNTIF(Tabela_staro_190204[Klasifikacija],Tabela_kontrola_FAW[[#This Row],[Klasifikacija]])+COUNTIF(Tabela_staro_140603[Klasifikacija],Tabela_kontrola_FAW[[#This Row],[Klasifikacija]])</f>
        <v>0</v>
      </c>
      <c r="I434" s="1" t="str">
        <f>IFERROR(INDEX(Tabela_FAW[Klasifikacija],MATCH(Tabela_kontrola_FAW[[#This Row],[Klasifikacija]],Tabela_FAW[Klasifikacija],0)),"NE")</f>
        <v>NE</v>
      </c>
    </row>
    <row r="435" spans="1:9" x14ac:dyDescent="0.25">
      <c r="A435" t="s">
        <v>615</v>
      </c>
      <c r="B435" t="str">
        <f>INDEX(Tabela_seznam_klasifikacij[Naziv odpadka],MATCH(Tabela_kontrola_FAW[[#This Row],[Klasifikacija]],Tabela_seznam_klasifikacij[Klasifikacijska številka],0))</f>
        <v>Odpadna veziva, ki niso navedena pod 10 10 13</v>
      </c>
      <c r="C435">
        <f>IFERROR(INDEX(Tabela_FAW[NAZIV2],MATCH(Tabela_kontrola_FAW[[#This Row],[Klasifikacija]],Tabela_FAW[Klasifikacija],0)),"NE")</f>
        <v>0</v>
      </c>
      <c r="D435" t="str">
        <f>INDEX(Tabela_glavno[Dovoljen prevzem],MATCH(Tabela_kontrola_FAW[[#This Row],[Klasifikacija]],Tabela_glavno[Klasifikacija],0))</f>
        <v>DA</v>
      </c>
      <c r="E435" t="str">
        <f>INDEX(Tabela_glavno[Odstranjevanje],MATCH(Tabela_kontrola_FAW[[#This Row],[Klasifikacija]],Tabela_glavno[Klasifikacija],0))</f>
        <v>Kemis, Kemis</v>
      </c>
      <c r="F435" t="str">
        <f>IF(Tabela_kontrola_FAW[[#This Row],[Eko-03-03]]=0,"NE","DA")</f>
        <v>NE</v>
      </c>
      <c r="G435" s="1">
        <f>COUNTIF(Tabela_mesanica_190204[Klasifikacija],Tabela_kontrola_FAW[[#This Row],[Klasifikacija]])+COUNTIF(Tabela_mesanica_190208[Klasifikacija],Tabela_kontrola_FAW[[#This Row],[Klasifikacija]])+COUNTIF(Tabela_EKO_03_03_baterije[Klasifikacija],Tabela_kontrola_FAW[[#This Row],[Klasifikacija]])</f>
        <v>0</v>
      </c>
      <c r="H435" s="1">
        <f>COUNTIF(Tabela_staro_190204[Klasifikacija],Tabela_kontrola_FAW[[#This Row],[Klasifikacija]])+COUNTIF(Tabela_staro_140603[Klasifikacija],Tabela_kontrola_FAW[[#This Row],[Klasifikacija]])</f>
        <v>0</v>
      </c>
      <c r="I435" s="1" t="str">
        <f>IFERROR(INDEX(Tabela_FAW[Klasifikacija],MATCH(Tabela_kontrola_FAW[[#This Row],[Klasifikacija]],Tabela_FAW[Klasifikacija],0)),"NE")</f>
        <v>10 10 14</v>
      </c>
    </row>
    <row r="436" spans="1:9" hidden="1" x14ac:dyDescent="0.25">
      <c r="A436" t="s">
        <v>616</v>
      </c>
      <c r="B436" t="str">
        <f>INDEX(Tabela_seznam_klasifikacij[Naziv odpadka],MATCH(Tabela_kontrola_FAW[[#This Row],[Klasifikacija]],Tabela_seznam_klasifikacij[Klasifikacijska številka],0))</f>
        <v>Odpadna sredstva za lociranje razpok, ki vsebujejo nevarne snovi</v>
      </c>
      <c r="C436" t="str">
        <f>IFERROR(INDEX(Tabela_FAW[NAZIV2],MATCH(Tabela_kontrola_FAW[[#This Row],[Klasifikacija]],Tabela_FAW[Klasifikacija],0)),"NE")</f>
        <v>NE</v>
      </c>
      <c r="D436" t="str">
        <f>INDEX(Tabela_glavno[Dovoljen prevzem],MATCH(Tabela_kontrola_FAW[[#This Row],[Klasifikacija]],Tabela_glavno[Klasifikacija],0))</f>
        <v>DA - NI ODSTRANJEVANJA</v>
      </c>
      <c r="E436" t="str">
        <f>INDEX(Tabela_glavno[Odstranjevanje],MATCH(Tabela_kontrola_FAW[[#This Row],[Klasifikacija]],Tabela_glavno[Klasifikacija],0))</f>
        <v/>
      </c>
      <c r="F436" t="str">
        <f>IF(Tabela_kontrola_FAW[[#This Row],[Eko-03-03]]=0,"NE","DA")</f>
        <v>NE</v>
      </c>
      <c r="G436" s="1">
        <f>COUNTIF(Tabela_mesanica_190204[Klasifikacija],Tabela_kontrola_FAW[[#This Row],[Klasifikacija]])+COUNTIF(Tabela_mesanica_190208[Klasifikacija],Tabela_kontrola_FAW[[#This Row],[Klasifikacija]])+COUNTIF(Tabela_EKO_03_03_baterije[Klasifikacija],Tabela_kontrola_FAW[[#This Row],[Klasifikacija]])</f>
        <v>0</v>
      </c>
      <c r="H436" s="1">
        <f>COUNTIF(Tabela_staro_190204[Klasifikacija],Tabela_kontrola_FAW[[#This Row],[Klasifikacija]])+COUNTIF(Tabela_staro_140603[Klasifikacija],Tabela_kontrola_FAW[[#This Row],[Klasifikacija]])</f>
        <v>0</v>
      </c>
      <c r="I436" s="1" t="str">
        <f>IFERROR(INDEX(Tabela_FAW[Klasifikacija],MATCH(Tabela_kontrola_FAW[[#This Row],[Klasifikacija]],Tabela_FAW[Klasifikacija],0)),"NE")</f>
        <v>NE</v>
      </c>
    </row>
    <row r="437" spans="1:9" hidden="1" x14ac:dyDescent="0.25">
      <c r="A437" t="s">
        <v>617</v>
      </c>
      <c r="B437" t="str">
        <f>INDEX(Tabela_seznam_klasifikacij[Naziv odpadka],MATCH(Tabela_kontrola_FAW[[#This Row],[Klasifikacija]],Tabela_seznam_klasifikacij[Klasifikacijska številka],0))</f>
        <v>Odpadna sredstva za lociranje razpok, ki niso navedena pod 10 10 15</v>
      </c>
      <c r="C437" t="str">
        <f>IFERROR(INDEX(Tabela_FAW[NAZIV2],MATCH(Tabela_kontrola_FAW[[#This Row],[Klasifikacija]],Tabela_FAW[Klasifikacija],0)),"NE")</f>
        <v>NE</v>
      </c>
      <c r="D437" t="str">
        <f>INDEX(Tabela_glavno[Dovoljen prevzem],MATCH(Tabela_kontrola_FAW[[#This Row],[Klasifikacija]],Tabela_glavno[Klasifikacija],0))</f>
        <v>DA - NI ODSTRANJEVANJA</v>
      </c>
      <c r="E437" t="str">
        <f>INDEX(Tabela_glavno[Odstranjevanje],MATCH(Tabela_kontrola_FAW[[#This Row],[Klasifikacija]],Tabela_glavno[Klasifikacija],0))</f>
        <v/>
      </c>
      <c r="F437" t="str">
        <f>IF(Tabela_kontrola_FAW[[#This Row],[Eko-03-03]]=0,"NE","DA")</f>
        <v>NE</v>
      </c>
      <c r="G437" s="1">
        <f>COUNTIF(Tabela_mesanica_190204[Klasifikacija],Tabela_kontrola_FAW[[#This Row],[Klasifikacija]])+COUNTIF(Tabela_mesanica_190208[Klasifikacija],Tabela_kontrola_FAW[[#This Row],[Klasifikacija]])+COUNTIF(Tabela_EKO_03_03_baterije[Klasifikacija],Tabela_kontrola_FAW[[#This Row],[Klasifikacija]])</f>
        <v>0</v>
      </c>
      <c r="H437" s="1">
        <f>COUNTIF(Tabela_staro_190204[Klasifikacija],Tabela_kontrola_FAW[[#This Row],[Klasifikacija]])+COUNTIF(Tabela_staro_140603[Klasifikacija],Tabela_kontrola_FAW[[#This Row],[Klasifikacija]])</f>
        <v>0</v>
      </c>
      <c r="I437" s="1" t="str">
        <f>IFERROR(INDEX(Tabela_FAW[Klasifikacija],MATCH(Tabela_kontrola_FAW[[#This Row],[Klasifikacija]],Tabela_FAW[Klasifikacija],0)),"NE")</f>
        <v>NE</v>
      </c>
    </row>
    <row r="438" spans="1:9" hidden="1" x14ac:dyDescent="0.25">
      <c r="A438" t="s">
        <v>618</v>
      </c>
      <c r="B438" t="str">
        <f>INDEX(Tabela_seznam_klasifikacij[Naziv odpadka],MATCH(Tabela_kontrola_FAW[[#This Row],[Klasifikacija]],Tabela_seznam_klasifikacij[Klasifikacijska številka],0))</f>
        <v>Drugi tovrstni odpadki</v>
      </c>
      <c r="C438" t="str">
        <f>IFERROR(INDEX(Tabela_FAW[NAZIV2],MATCH(Tabela_kontrola_FAW[[#This Row],[Klasifikacija]],Tabela_FAW[Klasifikacija],0)),"NE")</f>
        <v>NE</v>
      </c>
      <c r="D438" t="str">
        <f>INDEX(Tabela_glavno[Dovoljen prevzem],MATCH(Tabela_kontrola_FAW[[#This Row],[Klasifikacija]],Tabela_glavno[Klasifikacija],0))</f>
        <v>DA - NI ODSTRANJEVANJA</v>
      </c>
      <c r="E438" t="str">
        <f>INDEX(Tabela_glavno[Odstranjevanje],MATCH(Tabela_kontrola_FAW[[#This Row],[Klasifikacija]],Tabela_glavno[Klasifikacija],0))</f>
        <v/>
      </c>
      <c r="F438" t="str">
        <f>IF(Tabela_kontrola_FAW[[#This Row],[Eko-03-03]]=0,"NE","DA")</f>
        <v>NE</v>
      </c>
      <c r="G438" s="1">
        <f>COUNTIF(Tabela_mesanica_190204[Klasifikacija],Tabela_kontrola_FAW[[#This Row],[Klasifikacija]])+COUNTIF(Tabela_mesanica_190208[Klasifikacija],Tabela_kontrola_FAW[[#This Row],[Klasifikacija]])+COUNTIF(Tabela_EKO_03_03_baterije[Klasifikacija],Tabela_kontrola_FAW[[#This Row],[Klasifikacija]])</f>
        <v>0</v>
      </c>
      <c r="H438" s="1">
        <f>COUNTIF(Tabela_staro_190204[Klasifikacija],Tabela_kontrola_FAW[[#This Row],[Klasifikacija]])+COUNTIF(Tabela_staro_140603[Klasifikacija],Tabela_kontrola_FAW[[#This Row],[Klasifikacija]])</f>
        <v>0</v>
      </c>
      <c r="I438" s="1" t="str">
        <f>IFERROR(INDEX(Tabela_FAW[Klasifikacija],MATCH(Tabela_kontrola_FAW[[#This Row],[Klasifikacija]],Tabela_FAW[Klasifikacija],0)),"NE")</f>
        <v>NE</v>
      </c>
    </row>
    <row r="439" spans="1:9" x14ac:dyDescent="0.25">
      <c r="A439" t="s">
        <v>620</v>
      </c>
      <c r="B439" t="str">
        <f>INDEX(Tabela_seznam_klasifikacij[Naziv odpadka],MATCH(Tabela_kontrola_FAW[[#This Row],[Klasifikacija]],Tabela_seznam_klasifikacij[Klasifikacijska številka],0))</f>
        <v>Odpadni materiali iz steklenih vlaken</v>
      </c>
      <c r="C439">
        <f>IFERROR(INDEX(Tabela_FAW[NAZIV2],MATCH(Tabela_kontrola_FAW[[#This Row],[Klasifikacija]],Tabela_FAW[Klasifikacija],0)),"NE")</f>
        <v>0</v>
      </c>
      <c r="D439" t="str">
        <f>INDEX(Tabela_glavno[Dovoljen prevzem],MATCH(Tabela_kontrola_FAW[[#This Row],[Klasifikacija]],Tabela_glavno[Klasifikacija],0))</f>
        <v>DA - NI ODSTRANJEVANJA</v>
      </c>
      <c r="E439" t="str">
        <f>INDEX(Tabela_glavno[Odstranjevanje],MATCH(Tabela_kontrola_FAW[[#This Row],[Klasifikacija]],Tabela_glavno[Klasifikacija],0))</f>
        <v/>
      </c>
      <c r="F439" t="str">
        <f>IF(Tabela_kontrola_FAW[[#This Row],[Eko-03-03]]=0,"NE","DA")</f>
        <v>NE</v>
      </c>
      <c r="G439" s="1">
        <f>COUNTIF(Tabela_mesanica_190204[Klasifikacija],Tabela_kontrola_FAW[[#This Row],[Klasifikacija]])+COUNTIF(Tabela_mesanica_190208[Klasifikacija],Tabela_kontrola_FAW[[#This Row],[Klasifikacija]])+COUNTIF(Tabela_EKO_03_03_baterije[Klasifikacija],Tabela_kontrola_FAW[[#This Row],[Klasifikacija]])</f>
        <v>0</v>
      </c>
      <c r="H439" s="1">
        <f>COUNTIF(Tabela_staro_190204[Klasifikacija],Tabela_kontrola_FAW[[#This Row],[Klasifikacija]])+COUNTIF(Tabela_staro_140603[Klasifikacija],Tabela_kontrola_FAW[[#This Row],[Klasifikacija]])</f>
        <v>0</v>
      </c>
      <c r="I439" s="1" t="str">
        <f>IFERROR(INDEX(Tabela_FAW[Klasifikacija],MATCH(Tabela_kontrola_FAW[[#This Row],[Klasifikacija]],Tabela_FAW[Klasifikacija],0)),"NE")</f>
        <v>10 11 03</v>
      </c>
    </row>
    <row r="440" spans="1:9" hidden="1" x14ac:dyDescent="0.25">
      <c r="A440" t="s">
        <v>621</v>
      </c>
      <c r="B440" t="str">
        <f>INDEX(Tabela_seznam_klasifikacij[Naziv odpadka],MATCH(Tabela_kontrola_FAW[[#This Row],[Klasifikacija]],Tabela_seznam_klasifikacij[Klasifikacijska številka],0))</f>
        <v>Delci in prah</v>
      </c>
      <c r="C440" t="str">
        <f>IFERROR(INDEX(Tabela_FAW[NAZIV2],MATCH(Tabela_kontrola_FAW[[#This Row],[Klasifikacija]],Tabela_FAW[Klasifikacija],0)),"NE")</f>
        <v>NE</v>
      </c>
      <c r="D440" t="str">
        <f>INDEX(Tabela_glavno[Dovoljen prevzem],MATCH(Tabela_kontrola_FAW[[#This Row],[Klasifikacija]],Tabela_glavno[Klasifikacija],0))</f>
        <v>DA - NI ODSTRANJEVANJA</v>
      </c>
      <c r="E440" t="str">
        <f>INDEX(Tabela_glavno[Odstranjevanje],MATCH(Tabela_kontrola_FAW[[#This Row],[Klasifikacija]],Tabela_glavno[Klasifikacija],0))</f>
        <v/>
      </c>
      <c r="F440" t="str">
        <f>IF(Tabela_kontrola_FAW[[#This Row],[Eko-03-03]]=0,"NE","DA")</f>
        <v>NE</v>
      </c>
      <c r="G440" s="1">
        <f>COUNTIF(Tabela_mesanica_190204[Klasifikacija],Tabela_kontrola_FAW[[#This Row],[Klasifikacija]])+COUNTIF(Tabela_mesanica_190208[Klasifikacija],Tabela_kontrola_FAW[[#This Row],[Klasifikacija]])+COUNTIF(Tabela_EKO_03_03_baterije[Klasifikacija],Tabela_kontrola_FAW[[#This Row],[Klasifikacija]])</f>
        <v>0</v>
      </c>
      <c r="H440" s="1">
        <f>COUNTIF(Tabela_staro_190204[Klasifikacija],Tabela_kontrola_FAW[[#This Row],[Klasifikacija]])+COUNTIF(Tabela_staro_140603[Klasifikacija],Tabela_kontrola_FAW[[#This Row],[Klasifikacija]])</f>
        <v>0</v>
      </c>
      <c r="I440" s="1" t="str">
        <f>IFERROR(INDEX(Tabela_FAW[Klasifikacija],MATCH(Tabela_kontrola_FAW[[#This Row],[Klasifikacija]],Tabela_FAW[Klasifikacija],0)),"NE")</f>
        <v>NE</v>
      </c>
    </row>
    <row r="441" spans="1:9" hidden="1" x14ac:dyDescent="0.25">
      <c r="A441" t="s">
        <v>65</v>
      </c>
      <c r="B441" t="str">
        <f>INDEX(Tabela_seznam_klasifikacij[Naziv odpadka],MATCH(Tabela_kontrola_FAW[[#This Row],[Klasifikacija]],Tabela_seznam_klasifikacij[Klasifikacijska številka],0))</f>
        <v>Odpadna zmes iz priprave pred toplotno obdelavo, ki vsebuje nevarne snovi</v>
      </c>
      <c r="C441" t="str">
        <f>IFERROR(INDEX(Tabela_FAW[NAZIV2],MATCH(Tabela_kontrola_FAW[[#This Row],[Klasifikacija]],Tabela_FAW[Klasifikacija],0)),"NE")</f>
        <v>NE</v>
      </c>
      <c r="D441" t="str">
        <f>INDEX(Tabela_glavno[Dovoljen prevzem],MATCH(Tabela_kontrola_FAW[[#This Row],[Klasifikacija]],Tabela_glavno[Klasifikacija],0))</f>
        <v>DA - NI ODSTRANJEVANJA</v>
      </c>
      <c r="E441" t="str">
        <f>INDEX(Tabela_glavno[Odstranjevanje],MATCH(Tabela_kontrola_FAW[[#This Row],[Klasifikacija]],Tabela_glavno[Klasifikacija],0))</f>
        <v/>
      </c>
      <c r="F441" t="str">
        <f>IF(Tabela_kontrola_FAW[[#This Row],[Eko-03-03]]=0,"NE","DA")</f>
        <v>DA</v>
      </c>
      <c r="G441" s="1">
        <f>COUNTIF(Tabela_mesanica_190204[Klasifikacija],Tabela_kontrola_FAW[[#This Row],[Klasifikacija]])+COUNTIF(Tabela_mesanica_190208[Klasifikacija],Tabela_kontrola_FAW[[#This Row],[Klasifikacija]])+COUNTIF(Tabela_EKO_03_03_baterije[Klasifikacija],Tabela_kontrola_FAW[[#This Row],[Klasifikacija]])</f>
        <v>1</v>
      </c>
      <c r="H441" s="1">
        <f>COUNTIF(Tabela_staro_190204[Klasifikacija],Tabela_kontrola_FAW[[#This Row],[Klasifikacija]])+COUNTIF(Tabela_staro_140603[Klasifikacija],Tabela_kontrola_FAW[[#This Row],[Klasifikacija]])</f>
        <v>1</v>
      </c>
      <c r="I441" s="1" t="str">
        <f>IFERROR(INDEX(Tabela_FAW[Klasifikacija],MATCH(Tabela_kontrola_FAW[[#This Row],[Klasifikacija]],Tabela_FAW[Klasifikacija],0)),"NE")</f>
        <v>NE</v>
      </c>
    </row>
    <row r="442" spans="1:9" hidden="1" x14ac:dyDescent="0.25">
      <c r="A442" t="s">
        <v>622</v>
      </c>
      <c r="B442" t="str">
        <f>INDEX(Tabela_seznam_klasifikacij[Naziv odpadka],MATCH(Tabela_kontrola_FAW[[#This Row],[Klasifikacija]],Tabela_seznam_klasifikacij[Klasifikacijska številka],0))</f>
        <v>Odpadna zmes iz priprave pred toplotno obdelavo, ki ni navedena pod 10 11 09</v>
      </c>
      <c r="C442" t="str">
        <f>IFERROR(INDEX(Tabela_FAW[NAZIV2],MATCH(Tabela_kontrola_FAW[[#This Row],[Klasifikacija]],Tabela_FAW[Klasifikacija],0)),"NE")</f>
        <v>NE</v>
      </c>
      <c r="D442" t="str">
        <f>INDEX(Tabela_glavno[Dovoljen prevzem],MATCH(Tabela_kontrola_FAW[[#This Row],[Klasifikacija]],Tabela_glavno[Klasifikacija],0))</f>
        <v>DA - NI ODSTRANJEVANJA</v>
      </c>
      <c r="E442" t="str">
        <f>INDEX(Tabela_glavno[Odstranjevanje],MATCH(Tabela_kontrola_FAW[[#This Row],[Klasifikacija]],Tabela_glavno[Klasifikacija],0))</f>
        <v/>
      </c>
      <c r="F442" t="str">
        <f>IF(Tabela_kontrola_FAW[[#This Row],[Eko-03-03]]=0,"NE","DA")</f>
        <v>NE</v>
      </c>
      <c r="G442" s="1">
        <f>COUNTIF(Tabela_mesanica_190204[Klasifikacija],Tabela_kontrola_FAW[[#This Row],[Klasifikacija]])+COUNTIF(Tabela_mesanica_190208[Klasifikacija],Tabela_kontrola_FAW[[#This Row],[Klasifikacija]])+COUNTIF(Tabela_EKO_03_03_baterije[Klasifikacija],Tabela_kontrola_FAW[[#This Row],[Klasifikacija]])</f>
        <v>0</v>
      </c>
      <c r="H442" s="1">
        <f>COUNTIF(Tabela_staro_190204[Klasifikacija],Tabela_kontrola_FAW[[#This Row],[Klasifikacija]])+COUNTIF(Tabela_staro_140603[Klasifikacija],Tabela_kontrola_FAW[[#This Row],[Klasifikacija]])</f>
        <v>0</v>
      </c>
      <c r="I442" s="1" t="str">
        <f>IFERROR(INDEX(Tabela_FAW[Klasifikacija],MATCH(Tabela_kontrola_FAW[[#This Row],[Klasifikacija]],Tabela_FAW[Klasifikacija],0)),"NE")</f>
        <v>NE</v>
      </c>
    </row>
    <row r="443" spans="1:9" hidden="1" x14ac:dyDescent="0.25">
      <c r="A443" t="s">
        <v>623</v>
      </c>
      <c r="B443" t="str">
        <f>INDEX(Tabela_seznam_klasifikacij[Naziv odpadka],MATCH(Tabela_kontrola_FAW[[#This Row],[Klasifikacija]],Tabela_seznam_klasifikacij[Klasifikacijska številka],0))</f>
        <v>Odpadno steklo v obliki delcev in prahu, ki vsebuje težke kovine (npr. steklo katodnih cevi)</v>
      </c>
      <c r="C443" t="str">
        <f>IFERROR(INDEX(Tabela_FAW[NAZIV2],MATCH(Tabela_kontrola_FAW[[#This Row],[Klasifikacija]],Tabela_FAW[Klasifikacija],0)),"NE")</f>
        <v>NE</v>
      </c>
      <c r="D443" t="str">
        <f>INDEX(Tabela_glavno[Dovoljen prevzem],MATCH(Tabela_kontrola_FAW[[#This Row],[Klasifikacija]],Tabela_glavno[Klasifikacija],0))</f>
        <v>DA - NI ODSTRANJEVANJA</v>
      </c>
      <c r="E443" t="str">
        <f>INDEX(Tabela_glavno[Odstranjevanje],MATCH(Tabela_kontrola_FAW[[#This Row],[Klasifikacija]],Tabela_glavno[Klasifikacija],0))</f>
        <v/>
      </c>
      <c r="F443" t="str">
        <f>IF(Tabela_kontrola_FAW[[#This Row],[Eko-03-03]]=0,"NE","DA")</f>
        <v>NE</v>
      </c>
      <c r="G443" s="1">
        <f>COUNTIF(Tabela_mesanica_190204[Klasifikacija],Tabela_kontrola_FAW[[#This Row],[Klasifikacija]])+COUNTIF(Tabela_mesanica_190208[Klasifikacija],Tabela_kontrola_FAW[[#This Row],[Klasifikacija]])+COUNTIF(Tabela_EKO_03_03_baterije[Klasifikacija],Tabela_kontrola_FAW[[#This Row],[Klasifikacija]])</f>
        <v>0</v>
      </c>
      <c r="H443" s="1">
        <f>COUNTIF(Tabela_staro_190204[Klasifikacija],Tabela_kontrola_FAW[[#This Row],[Klasifikacija]])+COUNTIF(Tabela_staro_140603[Klasifikacija],Tabela_kontrola_FAW[[#This Row],[Klasifikacija]])</f>
        <v>0</v>
      </c>
      <c r="I443" s="1" t="str">
        <f>IFERROR(INDEX(Tabela_FAW[Klasifikacija],MATCH(Tabela_kontrola_FAW[[#This Row],[Klasifikacija]],Tabela_FAW[Klasifikacija],0)),"NE")</f>
        <v>NE</v>
      </c>
    </row>
    <row r="444" spans="1:9" hidden="1" x14ac:dyDescent="0.25">
      <c r="A444" t="s">
        <v>624</v>
      </c>
      <c r="B444" t="str">
        <f>INDEX(Tabela_seznam_klasifikacij[Naziv odpadka],MATCH(Tabela_kontrola_FAW[[#This Row],[Klasifikacija]],Tabela_seznam_klasifikacij[Klasifikacijska številka],0))</f>
        <v>Odpadno steklo, ki ni navedeno pod 10 11 11</v>
      </c>
      <c r="C444" t="str">
        <f>IFERROR(INDEX(Tabela_FAW[NAZIV2],MATCH(Tabela_kontrola_FAW[[#This Row],[Klasifikacija]],Tabela_FAW[Klasifikacija],0)),"NE")</f>
        <v>NE</v>
      </c>
      <c r="D444" t="str">
        <f>INDEX(Tabela_glavno[Dovoljen prevzem],MATCH(Tabela_kontrola_FAW[[#This Row],[Klasifikacija]],Tabela_glavno[Klasifikacija],0))</f>
        <v>DA - NI ODSTRANJEVANJA</v>
      </c>
      <c r="E444" t="str">
        <f>INDEX(Tabela_glavno[Odstranjevanje],MATCH(Tabela_kontrola_FAW[[#This Row],[Klasifikacija]],Tabela_glavno[Klasifikacija],0))</f>
        <v/>
      </c>
      <c r="F444" t="str">
        <f>IF(Tabela_kontrola_FAW[[#This Row],[Eko-03-03]]=0,"NE","DA")</f>
        <v>NE</v>
      </c>
      <c r="G444" s="1">
        <f>COUNTIF(Tabela_mesanica_190204[Klasifikacija],Tabela_kontrola_FAW[[#This Row],[Klasifikacija]])+COUNTIF(Tabela_mesanica_190208[Klasifikacija],Tabela_kontrola_FAW[[#This Row],[Klasifikacija]])+COUNTIF(Tabela_EKO_03_03_baterije[Klasifikacija],Tabela_kontrola_FAW[[#This Row],[Klasifikacija]])</f>
        <v>0</v>
      </c>
      <c r="H444" s="1">
        <f>COUNTIF(Tabela_staro_190204[Klasifikacija],Tabela_kontrola_FAW[[#This Row],[Klasifikacija]])+COUNTIF(Tabela_staro_140603[Klasifikacija],Tabela_kontrola_FAW[[#This Row],[Klasifikacija]])</f>
        <v>0</v>
      </c>
      <c r="I444" s="1" t="str">
        <f>IFERROR(INDEX(Tabela_FAW[Klasifikacija],MATCH(Tabela_kontrola_FAW[[#This Row],[Klasifikacija]],Tabela_FAW[Klasifikacija],0)),"NE")</f>
        <v>NE</v>
      </c>
    </row>
    <row r="445" spans="1:9" hidden="1" x14ac:dyDescent="0.25">
      <c r="A445" t="s">
        <v>66</v>
      </c>
      <c r="B445" t="str">
        <f>INDEX(Tabela_seznam_klasifikacij[Naziv odpadka],MATCH(Tabela_kontrola_FAW[[#This Row],[Klasifikacija]],Tabela_seznam_klasifikacij[Klasifikacijska številka],0))</f>
        <v>Mulj iz poliranja in mletja stekla, ki vsebuje nevarne snovi</v>
      </c>
      <c r="C445" t="str">
        <f>IFERROR(INDEX(Tabela_FAW[NAZIV2],MATCH(Tabela_kontrola_FAW[[#This Row],[Klasifikacija]],Tabela_FAW[Klasifikacija],0)),"NE")</f>
        <v>NE</v>
      </c>
      <c r="D445" t="str">
        <f>INDEX(Tabela_glavno[Dovoljen prevzem],MATCH(Tabela_kontrola_FAW[[#This Row],[Klasifikacija]],Tabela_glavno[Klasifikacija],0))</f>
        <v>DA - NI ODSTRANJEVANJA</v>
      </c>
      <c r="E445" t="str">
        <f>INDEX(Tabela_glavno[Odstranjevanje],MATCH(Tabela_kontrola_FAW[[#This Row],[Klasifikacija]],Tabela_glavno[Klasifikacija],0))</f>
        <v/>
      </c>
      <c r="F445" t="str">
        <f>IF(Tabela_kontrola_FAW[[#This Row],[Eko-03-03]]=0,"NE","DA")</f>
        <v>DA</v>
      </c>
      <c r="G445" s="1">
        <f>COUNTIF(Tabela_mesanica_190204[Klasifikacija],Tabela_kontrola_FAW[[#This Row],[Klasifikacija]])+COUNTIF(Tabela_mesanica_190208[Klasifikacija],Tabela_kontrola_FAW[[#This Row],[Klasifikacija]])+COUNTIF(Tabela_EKO_03_03_baterije[Klasifikacija],Tabela_kontrola_FAW[[#This Row],[Klasifikacija]])</f>
        <v>1</v>
      </c>
      <c r="H445" s="1">
        <f>COUNTIF(Tabela_staro_190204[Klasifikacija],Tabela_kontrola_FAW[[#This Row],[Klasifikacija]])+COUNTIF(Tabela_staro_140603[Klasifikacija],Tabela_kontrola_FAW[[#This Row],[Klasifikacija]])</f>
        <v>1</v>
      </c>
      <c r="I445" s="1" t="str">
        <f>IFERROR(INDEX(Tabela_FAW[Klasifikacija],MATCH(Tabela_kontrola_FAW[[#This Row],[Klasifikacija]],Tabela_FAW[Klasifikacija],0)),"NE")</f>
        <v>NE</v>
      </c>
    </row>
    <row r="446" spans="1:9" hidden="1" x14ac:dyDescent="0.25">
      <c r="A446" t="s">
        <v>625</v>
      </c>
      <c r="B446" t="str">
        <f>INDEX(Tabela_seznam_klasifikacij[Naziv odpadka],MATCH(Tabela_kontrola_FAW[[#This Row],[Klasifikacija]],Tabela_seznam_klasifikacij[Klasifikacijska številka],0))</f>
        <v>Mulj iz poliranja in mletja stekla, ki ni naveden pod 10 11 13</v>
      </c>
      <c r="C446" t="str">
        <f>IFERROR(INDEX(Tabela_FAW[NAZIV2],MATCH(Tabela_kontrola_FAW[[#This Row],[Klasifikacija]],Tabela_FAW[Klasifikacija],0)),"NE")</f>
        <v>NE</v>
      </c>
      <c r="D446" t="str">
        <f>INDEX(Tabela_glavno[Dovoljen prevzem],MATCH(Tabela_kontrola_FAW[[#This Row],[Klasifikacija]],Tabela_glavno[Klasifikacija],0))</f>
        <v>DA - NI ODSTRANJEVANJA</v>
      </c>
      <c r="E446" t="str">
        <f>INDEX(Tabela_glavno[Odstranjevanje],MATCH(Tabela_kontrola_FAW[[#This Row],[Klasifikacija]],Tabela_glavno[Klasifikacija],0))</f>
        <v/>
      </c>
      <c r="F446" t="str">
        <f>IF(Tabela_kontrola_FAW[[#This Row],[Eko-03-03]]=0,"NE","DA")</f>
        <v>NE</v>
      </c>
      <c r="G446" s="1">
        <f>COUNTIF(Tabela_mesanica_190204[Klasifikacija],Tabela_kontrola_FAW[[#This Row],[Klasifikacija]])+COUNTIF(Tabela_mesanica_190208[Klasifikacija],Tabela_kontrola_FAW[[#This Row],[Klasifikacija]])+COUNTIF(Tabela_EKO_03_03_baterije[Klasifikacija],Tabela_kontrola_FAW[[#This Row],[Klasifikacija]])</f>
        <v>0</v>
      </c>
      <c r="H446" s="1">
        <f>COUNTIF(Tabela_staro_190204[Klasifikacija],Tabela_kontrola_FAW[[#This Row],[Klasifikacija]])+COUNTIF(Tabela_staro_140603[Klasifikacija],Tabela_kontrola_FAW[[#This Row],[Klasifikacija]])</f>
        <v>0</v>
      </c>
      <c r="I446" s="1" t="str">
        <f>IFERROR(INDEX(Tabela_FAW[Klasifikacija],MATCH(Tabela_kontrola_FAW[[#This Row],[Klasifikacija]],Tabela_FAW[Klasifikacija],0)),"NE")</f>
        <v>NE</v>
      </c>
    </row>
    <row r="447" spans="1:9" hidden="1" x14ac:dyDescent="0.25">
      <c r="A447" t="s">
        <v>1216</v>
      </c>
      <c r="B447" t="str">
        <f>INDEX(Tabela_seznam_klasifikacij[Naziv odpadka],MATCH(Tabela_kontrola_FAW[[#This Row],[Klasifikacija]],Tabela_seznam_klasifikacij[Klasifikacijska številka],0))</f>
        <v>Trdni odpadki iz čiščenja odpadnih plinov, ki vsebujejo nevarne snovi</v>
      </c>
      <c r="C447" t="str">
        <f>IFERROR(INDEX(Tabela_FAW[NAZIV2],MATCH(Tabela_kontrola_FAW[[#This Row],[Klasifikacija]],Tabela_FAW[Klasifikacija],0)),"NE")</f>
        <v>NE</v>
      </c>
      <c r="D447" t="str">
        <f>INDEX(Tabela_glavno[Dovoljen prevzem],MATCH(Tabela_kontrola_FAW[[#This Row],[Klasifikacija]],Tabela_glavno[Klasifikacija],0))</f>
        <v>DA - NI ODSTRANJEVANJA</v>
      </c>
      <c r="E447" t="str">
        <f>INDEX(Tabela_glavno[Odstranjevanje],MATCH(Tabela_kontrola_FAW[[#This Row],[Klasifikacija]],Tabela_glavno[Klasifikacija],0))</f>
        <v/>
      </c>
      <c r="F447" t="str">
        <f>IF(Tabela_kontrola_FAW[[#This Row],[Eko-03-03]]=0,"NE","DA")</f>
        <v>NE</v>
      </c>
      <c r="G447" s="1">
        <f>COUNTIF(Tabela_mesanica_190204[Klasifikacija],Tabela_kontrola_FAW[[#This Row],[Klasifikacija]])+COUNTIF(Tabela_mesanica_190208[Klasifikacija],Tabela_kontrola_FAW[[#This Row],[Klasifikacija]])+COUNTIF(Tabela_EKO_03_03_baterije[Klasifikacija],Tabela_kontrola_FAW[[#This Row],[Klasifikacija]])</f>
        <v>0</v>
      </c>
      <c r="H447" s="1">
        <f>COUNTIF(Tabela_staro_190204[Klasifikacija],Tabela_kontrola_FAW[[#This Row],[Klasifikacija]])+COUNTIF(Tabela_staro_140603[Klasifikacija],Tabela_kontrola_FAW[[#This Row],[Klasifikacija]])</f>
        <v>0</v>
      </c>
      <c r="I447" s="1" t="str">
        <f>IFERROR(INDEX(Tabela_FAW[Klasifikacija],MATCH(Tabela_kontrola_FAW[[#This Row],[Klasifikacija]],Tabela_FAW[Klasifikacija],0)),"NE")</f>
        <v>NE</v>
      </c>
    </row>
    <row r="448" spans="1:9" x14ac:dyDescent="0.25">
      <c r="A448" t="s">
        <v>626</v>
      </c>
      <c r="B448" t="str">
        <f>INDEX(Tabela_seznam_klasifikacij[Naziv odpadka],MATCH(Tabela_kontrola_FAW[[#This Row],[Klasifikacija]],Tabela_seznam_klasifikacij[Klasifikacijska številka],0))</f>
        <v>Trdni odpadki iz čiščenja odpadnih plinov, ki niso navedeni pod 10 11 15</v>
      </c>
      <c r="C448" t="str">
        <f>IFERROR(INDEX(Tabela_FAW[NAZIV2],MATCH(Tabela_kontrola_FAW[[#This Row],[Klasifikacija]],Tabela_FAW[Klasifikacija],0)),"NE")</f>
        <v>ADR: DA -sproti pred prevzemom / Sauber.</v>
      </c>
      <c r="D448" t="str">
        <f>INDEX(Tabela_glavno[Dovoljen prevzem],MATCH(Tabela_kontrola_FAW[[#This Row],[Klasifikacija]],Tabela_glavno[Klasifikacija],0))</f>
        <v>DA - NI ODSTRANJEVANJA</v>
      </c>
      <c r="E448" t="str">
        <f>INDEX(Tabela_glavno[Odstranjevanje],MATCH(Tabela_kontrola_FAW[[#This Row],[Klasifikacija]],Tabela_glavno[Klasifikacija],0))</f>
        <v/>
      </c>
      <c r="F448" t="str">
        <f>IF(Tabela_kontrola_FAW[[#This Row],[Eko-03-03]]=0,"NE","DA")</f>
        <v>NE</v>
      </c>
      <c r="G448" s="1">
        <f>COUNTIF(Tabela_mesanica_190204[Klasifikacija],Tabela_kontrola_FAW[[#This Row],[Klasifikacija]])+COUNTIF(Tabela_mesanica_190208[Klasifikacija],Tabela_kontrola_FAW[[#This Row],[Klasifikacija]])+COUNTIF(Tabela_EKO_03_03_baterije[Klasifikacija],Tabela_kontrola_FAW[[#This Row],[Klasifikacija]])</f>
        <v>0</v>
      </c>
      <c r="H448" s="1">
        <f>COUNTIF(Tabela_staro_190204[Klasifikacija],Tabela_kontrola_FAW[[#This Row],[Klasifikacija]])+COUNTIF(Tabela_staro_140603[Klasifikacija],Tabela_kontrola_FAW[[#This Row],[Klasifikacija]])</f>
        <v>0</v>
      </c>
      <c r="I448" s="1" t="str">
        <f>IFERROR(INDEX(Tabela_FAW[Klasifikacija],MATCH(Tabela_kontrola_FAW[[#This Row],[Klasifikacija]],Tabela_FAW[Klasifikacija],0)),"NE")</f>
        <v>10 11 16</v>
      </c>
    </row>
    <row r="449" spans="1:9" hidden="1" x14ac:dyDescent="0.25">
      <c r="A449" t="s">
        <v>627</v>
      </c>
      <c r="B449" t="str">
        <f>INDEX(Tabela_seznam_klasifikacij[Naziv odpadka],MATCH(Tabela_kontrola_FAW[[#This Row],[Klasifikacija]],Tabela_seznam_klasifikacij[Klasifikacijska številka],0))</f>
        <v>Mulji in filtrne pogače iz čiščenja odpadnih plinov, ki vsebujejo nevarne snovi</v>
      </c>
      <c r="C449" t="str">
        <f>IFERROR(INDEX(Tabela_FAW[NAZIV2],MATCH(Tabela_kontrola_FAW[[#This Row],[Klasifikacija]],Tabela_FAW[Klasifikacija],0)),"NE")</f>
        <v>NE</v>
      </c>
      <c r="D449" t="str">
        <f>INDEX(Tabela_glavno[Dovoljen prevzem],MATCH(Tabela_kontrola_FAW[[#This Row],[Klasifikacija]],Tabela_glavno[Klasifikacija],0))</f>
        <v>DA - NI ODSTRANJEVANJA</v>
      </c>
      <c r="E449" t="str">
        <f>INDEX(Tabela_glavno[Odstranjevanje],MATCH(Tabela_kontrola_FAW[[#This Row],[Klasifikacija]],Tabela_glavno[Klasifikacija],0))</f>
        <v/>
      </c>
      <c r="F449" t="str">
        <f>IF(Tabela_kontrola_FAW[[#This Row],[Eko-03-03]]=0,"NE","DA")</f>
        <v>NE</v>
      </c>
      <c r="G449" s="1">
        <f>COUNTIF(Tabela_mesanica_190204[Klasifikacija],Tabela_kontrola_FAW[[#This Row],[Klasifikacija]])+COUNTIF(Tabela_mesanica_190208[Klasifikacija],Tabela_kontrola_FAW[[#This Row],[Klasifikacija]])+COUNTIF(Tabela_EKO_03_03_baterije[Klasifikacija],Tabela_kontrola_FAW[[#This Row],[Klasifikacija]])</f>
        <v>0</v>
      </c>
      <c r="H449" s="1">
        <f>COUNTIF(Tabela_staro_190204[Klasifikacija],Tabela_kontrola_FAW[[#This Row],[Klasifikacija]])+COUNTIF(Tabela_staro_140603[Klasifikacija],Tabela_kontrola_FAW[[#This Row],[Klasifikacija]])</f>
        <v>0</v>
      </c>
      <c r="I449" s="1" t="str">
        <f>IFERROR(INDEX(Tabela_FAW[Klasifikacija],MATCH(Tabela_kontrola_FAW[[#This Row],[Klasifikacija]],Tabela_FAW[Klasifikacija],0)),"NE")</f>
        <v>NE</v>
      </c>
    </row>
    <row r="450" spans="1:9" hidden="1" x14ac:dyDescent="0.25">
      <c r="A450" t="s">
        <v>628</v>
      </c>
      <c r="B450" t="str">
        <f>INDEX(Tabela_seznam_klasifikacij[Naziv odpadka],MATCH(Tabela_kontrola_FAW[[#This Row],[Klasifikacija]],Tabela_seznam_klasifikacij[Klasifikacijska številka],0))</f>
        <v>Mulji in filtrne pogače iz čiščenja odpadnih plinov, ki niso navedeni pod 10 11 17</v>
      </c>
      <c r="C450" t="str">
        <f>IFERROR(INDEX(Tabela_FAW[NAZIV2],MATCH(Tabela_kontrola_FAW[[#This Row],[Klasifikacija]],Tabela_FAW[Klasifikacija],0)),"NE")</f>
        <v>NE</v>
      </c>
      <c r="D450" t="str">
        <f>INDEX(Tabela_glavno[Dovoljen prevzem],MATCH(Tabela_kontrola_FAW[[#This Row],[Klasifikacija]],Tabela_glavno[Klasifikacija],0))</f>
        <v>DA - NI ODSTRANJEVANJA</v>
      </c>
      <c r="E450" t="str">
        <f>INDEX(Tabela_glavno[Odstranjevanje],MATCH(Tabela_kontrola_FAW[[#This Row],[Klasifikacija]],Tabela_glavno[Klasifikacija],0))</f>
        <v/>
      </c>
      <c r="F450" t="str">
        <f>IF(Tabela_kontrola_FAW[[#This Row],[Eko-03-03]]=0,"NE","DA")</f>
        <v>NE</v>
      </c>
      <c r="G450" s="1">
        <f>COUNTIF(Tabela_mesanica_190204[Klasifikacija],Tabela_kontrola_FAW[[#This Row],[Klasifikacija]])+COUNTIF(Tabela_mesanica_190208[Klasifikacija],Tabela_kontrola_FAW[[#This Row],[Klasifikacija]])+COUNTIF(Tabela_EKO_03_03_baterije[Klasifikacija],Tabela_kontrola_FAW[[#This Row],[Klasifikacija]])</f>
        <v>0</v>
      </c>
      <c r="H450" s="1">
        <f>COUNTIF(Tabela_staro_190204[Klasifikacija],Tabela_kontrola_FAW[[#This Row],[Klasifikacija]])+COUNTIF(Tabela_staro_140603[Klasifikacija],Tabela_kontrola_FAW[[#This Row],[Klasifikacija]])</f>
        <v>0</v>
      </c>
      <c r="I450" s="1" t="str">
        <f>IFERROR(INDEX(Tabela_FAW[Klasifikacija],MATCH(Tabela_kontrola_FAW[[#This Row],[Klasifikacija]],Tabela_FAW[Klasifikacija],0)),"NE")</f>
        <v>NE</v>
      </c>
    </row>
    <row r="451" spans="1:9" x14ac:dyDescent="0.25">
      <c r="A451" t="s">
        <v>67</v>
      </c>
      <c r="B451" t="str">
        <f>INDEX(Tabela_seznam_klasifikacij[Naziv odpadka],MATCH(Tabela_kontrola_FAW[[#This Row],[Klasifikacija]],Tabela_seznam_klasifikacij[Klasifikacijska številka],0))</f>
        <v>Trdni odpadki iz čiščenja odpadne vode na kraju nastanka, ki vsebujejo nevarne snovi</v>
      </c>
      <c r="C451" t="str">
        <f>IFERROR(INDEX(Tabela_FAW[NAZIV2],MATCH(Tabela_kontrola_FAW[[#This Row],[Klasifikacija]],Tabela_FAW[Klasifikacija],0)),"NE")</f>
        <v>M1</v>
      </c>
      <c r="D451" t="str">
        <f>INDEX(Tabela_glavno[Dovoljen prevzem],MATCH(Tabela_kontrola_FAW[[#This Row],[Klasifikacija]],Tabela_glavno[Klasifikacija],0))</f>
        <v>DA</v>
      </c>
      <c r="E451" t="str">
        <f>INDEX(Tabela_glavno[Odstranjevanje],MATCH(Tabela_kontrola_FAW[[#This Row],[Klasifikacija]],Tabela_glavno[Klasifikacija],0))</f>
        <v/>
      </c>
      <c r="F451" t="str">
        <f>IF(Tabela_kontrola_FAW[[#This Row],[Eko-03-03]]=0,"NE","DA")</f>
        <v>DA</v>
      </c>
      <c r="G451" s="1">
        <f>COUNTIF(Tabela_mesanica_190204[Klasifikacija],Tabela_kontrola_FAW[[#This Row],[Klasifikacija]])+COUNTIF(Tabela_mesanica_190208[Klasifikacija],Tabela_kontrola_FAW[[#This Row],[Klasifikacija]])+COUNTIF(Tabela_EKO_03_03_baterije[Klasifikacija],Tabela_kontrola_FAW[[#This Row],[Klasifikacija]])</f>
        <v>1</v>
      </c>
      <c r="H451" s="1">
        <f>COUNTIF(Tabela_staro_190204[Klasifikacija],Tabela_kontrola_FAW[[#This Row],[Klasifikacija]])+COUNTIF(Tabela_staro_140603[Klasifikacija],Tabela_kontrola_FAW[[#This Row],[Klasifikacija]])</f>
        <v>1</v>
      </c>
      <c r="I451" s="1" t="str">
        <f>IFERROR(INDEX(Tabela_FAW[Klasifikacija],MATCH(Tabela_kontrola_FAW[[#This Row],[Klasifikacija]],Tabela_FAW[Klasifikacija],0)),"NE")</f>
        <v>10 11 19*</v>
      </c>
    </row>
    <row r="452" spans="1:9" x14ac:dyDescent="0.25">
      <c r="A452" t="s">
        <v>629</v>
      </c>
      <c r="B452" t="str">
        <f>INDEX(Tabela_seznam_klasifikacij[Naziv odpadka],MATCH(Tabela_kontrola_FAW[[#This Row],[Klasifikacija]],Tabela_seznam_klasifikacij[Klasifikacijska številka],0))</f>
        <v>Trdni odpadki iz čiščenja odpadne vode na kraju nastanka, ki niso navedeni pod 10 11 19</v>
      </c>
      <c r="C452">
        <f>IFERROR(INDEX(Tabela_FAW[NAZIV2],MATCH(Tabela_kontrola_FAW[[#This Row],[Klasifikacija]],Tabela_FAW[Klasifikacija],0)),"NE")</f>
        <v>0</v>
      </c>
      <c r="D452" t="str">
        <f>INDEX(Tabela_glavno[Dovoljen prevzem],MATCH(Tabela_kontrola_FAW[[#This Row],[Klasifikacija]],Tabela_glavno[Klasifikacija],0))</f>
        <v>DA - NI ODSTRANJEVANJA</v>
      </c>
      <c r="E452" t="str">
        <f>INDEX(Tabela_glavno[Odstranjevanje],MATCH(Tabela_kontrola_FAW[[#This Row],[Klasifikacija]],Tabela_glavno[Klasifikacija],0))</f>
        <v/>
      </c>
      <c r="F452" t="str">
        <f>IF(Tabela_kontrola_FAW[[#This Row],[Eko-03-03]]=0,"NE","DA")</f>
        <v>NE</v>
      </c>
      <c r="G452" s="1">
        <f>COUNTIF(Tabela_mesanica_190204[Klasifikacija],Tabela_kontrola_FAW[[#This Row],[Klasifikacija]])+COUNTIF(Tabela_mesanica_190208[Klasifikacija],Tabela_kontrola_FAW[[#This Row],[Klasifikacija]])+COUNTIF(Tabela_EKO_03_03_baterije[Klasifikacija],Tabela_kontrola_FAW[[#This Row],[Klasifikacija]])</f>
        <v>0</v>
      </c>
      <c r="H452" s="1">
        <f>COUNTIF(Tabela_staro_190204[Klasifikacija],Tabela_kontrola_FAW[[#This Row],[Klasifikacija]])+COUNTIF(Tabela_staro_140603[Klasifikacija],Tabela_kontrola_FAW[[#This Row],[Klasifikacija]])</f>
        <v>0</v>
      </c>
      <c r="I452" s="1" t="str">
        <f>IFERROR(INDEX(Tabela_FAW[Klasifikacija],MATCH(Tabela_kontrola_FAW[[#This Row],[Klasifikacija]],Tabela_FAW[Klasifikacija],0)),"NE")</f>
        <v>10 11 20</v>
      </c>
    </row>
    <row r="453" spans="1:9" hidden="1" x14ac:dyDescent="0.25">
      <c r="A453" t="s">
        <v>630</v>
      </c>
      <c r="B453" t="str">
        <f>INDEX(Tabela_seznam_klasifikacij[Naziv odpadka],MATCH(Tabela_kontrola_FAW[[#This Row],[Klasifikacija]],Tabela_seznam_klasifikacij[Klasifikacijska številka],0))</f>
        <v>Drugi tovrstni odpadki</v>
      </c>
      <c r="C453" t="str">
        <f>IFERROR(INDEX(Tabela_FAW[NAZIV2],MATCH(Tabela_kontrola_FAW[[#This Row],[Klasifikacija]],Tabela_FAW[Klasifikacija],0)),"NE")</f>
        <v>NE</v>
      </c>
      <c r="D453" t="str">
        <f>INDEX(Tabela_glavno[Dovoljen prevzem],MATCH(Tabela_kontrola_FAW[[#This Row],[Klasifikacija]],Tabela_glavno[Klasifikacija],0))</f>
        <v>DA - NI ODSTRANJEVANJA</v>
      </c>
      <c r="E453" t="str">
        <f>INDEX(Tabela_glavno[Odstranjevanje],MATCH(Tabela_kontrola_FAW[[#This Row],[Klasifikacija]],Tabela_glavno[Klasifikacija],0))</f>
        <v/>
      </c>
      <c r="F453" t="str">
        <f>IF(Tabela_kontrola_FAW[[#This Row],[Eko-03-03]]=0,"NE","DA")</f>
        <v>NE</v>
      </c>
      <c r="G453" s="1">
        <f>COUNTIF(Tabela_mesanica_190204[Klasifikacija],Tabela_kontrola_FAW[[#This Row],[Klasifikacija]])+COUNTIF(Tabela_mesanica_190208[Klasifikacija],Tabela_kontrola_FAW[[#This Row],[Klasifikacija]])+COUNTIF(Tabela_EKO_03_03_baterije[Klasifikacija],Tabela_kontrola_FAW[[#This Row],[Klasifikacija]])</f>
        <v>0</v>
      </c>
      <c r="H453" s="1">
        <f>COUNTIF(Tabela_staro_190204[Klasifikacija],Tabela_kontrola_FAW[[#This Row],[Klasifikacija]])+COUNTIF(Tabela_staro_140603[Klasifikacija],Tabela_kontrola_FAW[[#This Row],[Klasifikacija]])</f>
        <v>0</v>
      </c>
      <c r="I453" s="1" t="str">
        <f>IFERROR(INDEX(Tabela_FAW[Klasifikacija],MATCH(Tabela_kontrola_FAW[[#This Row],[Klasifikacija]],Tabela_FAW[Klasifikacija],0)),"NE")</f>
        <v>NE</v>
      </c>
    </row>
    <row r="454" spans="1:9" x14ac:dyDescent="0.25">
      <c r="A454" t="s">
        <v>631</v>
      </c>
      <c r="B454" t="str">
        <f>INDEX(Tabela_seznam_klasifikacij[Naziv odpadka],MATCH(Tabela_kontrola_FAW[[#This Row],[Klasifikacija]],Tabela_seznam_klasifikacij[Klasifikacijska številka],0))</f>
        <v>Odpadna zmes iz priprave pred žganjem</v>
      </c>
      <c r="C454">
        <f>IFERROR(INDEX(Tabela_FAW[NAZIV2],MATCH(Tabela_kontrola_FAW[[#This Row],[Klasifikacija]],Tabela_FAW[Klasifikacija],0)),"NE")</f>
        <v>0</v>
      </c>
      <c r="D454" t="str">
        <f>INDEX(Tabela_glavno[Dovoljen prevzem],MATCH(Tabela_kontrola_FAW[[#This Row],[Klasifikacija]],Tabela_glavno[Klasifikacija],0))</f>
        <v>DA</v>
      </c>
      <c r="E454" t="str">
        <f>INDEX(Tabela_glavno[Odstranjevanje],MATCH(Tabela_kontrola_FAW[[#This Row],[Klasifikacija]],Tabela_glavno[Klasifikacija],0))</f>
        <v>Kemis</v>
      </c>
      <c r="F454" t="str">
        <f>IF(Tabela_kontrola_FAW[[#This Row],[Eko-03-03]]=0,"NE","DA")</f>
        <v>NE</v>
      </c>
      <c r="G454" s="1">
        <f>COUNTIF(Tabela_mesanica_190204[Klasifikacija],Tabela_kontrola_FAW[[#This Row],[Klasifikacija]])+COUNTIF(Tabela_mesanica_190208[Klasifikacija],Tabela_kontrola_FAW[[#This Row],[Klasifikacija]])+COUNTIF(Tabela_EKO_03_03_baterije[Klasifikacija],Tabela_kontrola_FAW[[#This Row],[Klasifikacija]])</f>
        <v>0</v>
      </c>
      <c r="H454" s="1">
        <f>COUNTIF(Tabela_staro_190204[Klasifikacija],Tabela_kontrola_FAW[[#This Row],[Klasifikacija]])+COUNTIF(Tabela_staro_140603[Klasifikacija],Tabela_kontrola_FAW[[#This Row],[Klasifikacija]])</f>
        <v>0</v>
      </c>
      <c r="I454" s="1" t="str">
        <f>IFERROR(INDEX(Tabela_FAW[Klasifikacija],MATCH(Tabela_kontrola_FAW[[#This Row],[Klasifikacija]],Tabela_FAW[Klasifikacija],0)),"NE")</f>
        <v>10 12 01</v>
      </c>
    </row>
    <row r="455" spans="1:9" hidden="1" x14ac:dyDescent="0.25">
      <c r="A455" t="s">
        <v>632</v>
      </c>
      <c r="B455" t="str">
        <f>INDEX(Tabela_seznam_klasifikacij[Naziv odpadka],MATCH(Tabela_kontrola_FAW[[#This Row],[Klasifikacija]],Tabela_seznam_klasifikacij[Klasifikacijska številka],0))</f>
        <v>Delci in prah</v>
      </c>
      <c r="C455" t="str">
        <f>IFERROR(INDEX(Tabela_FAW[NAZIV2],MATCH(Tabela_kontrola_FAW[[#This Row],[Klasifikacija]],Tabela_FAW[Klasifikacija],0)),"NE")</f>
        <v>NE</v>
      </c>
      <c r="D455" t="str">
        <f>INDEX(Tabela_glavno[Dovoljen prevzem],MATCH(Tabela_kontrola_FAW[[#This Row],[Klasifikacija]],Tabela_glavno[Klasifikacija],0))</f>
        <v>DA - NI ODSTRANJEVANJA</v>
      </c>
      <c r="E455" t="str">
        <f>INDEX(Tabela_glavno[Odstranjevanje],MATCH(Tabela_kontrola_FAW[[#This Row],[Klasifikacija]],Tabela_glavno[Klasifikacija],0))</f>
        <v/>
      </c>
      <c r="F455" t="str">
        <f>IF(Tabela_kontrola_FAW[[#This Row],[Eko-03-03]]=0,"NE","DA")</f>
        <v>NE</v>
      </c>
      <c r="G455" s="1">
        <f>COUNTIF(Tabela_mesanica_190204[Klasifikacija],Tabela_kontrola_FAW[[#This Row],[Klasifikacija]])+COUNTIF(Tabela_mesanica_190208[Klasifikacija],Tabela_kontrola_FAW[[#This Row],[Klasifikacija]])+COUNTIF(Tabela_EKO_03_03_baterije[Klasifikacija],Tabela_kontrola_FAW[[#This Row],[Klasifikacija]])</f>
        <v>0</v>
      </c>
      <c r="H455" s="1">
        <f>COUNTIF(Tabela_staro_190204[Klasifikacija],Tabela_kontrola_FAW[[#This Row],[Klasifikacija]])+COUNTIF(Tabela_staro_140603[Klasifikacija],Tabela_kontrola_FAW[[#This Row],[Klasifikacija]])</f>
        <v>0</v>
      </c>
      <c r="I455" s="1" t="str">
        <f>IFERROR(INDEX(Tabela_FAW[Klasifikacija],MATCH(Tabela_kontrola_FAW[[#This Row],[Klasifikacija]],Tabela_FAW[Klasifikacija],0)),"NE")</f>
        <v>NE</v>
      </c>
    </row>
    <row r="456" spans="1:9" hidden="1" x14ac:dyDescent="0.25">
      <c r="A456" t="s">
        <v>633</v>
      </c>
      <c r="B456" t="str">
        <f>INDEX(Tabela_seznam_klasifikacij[Naziv odpadka],MATCH(Tabela_kontrola_FAW[[#This Row],[Klasifikacija]],Tabela_seznam_klasifikacij[Klasifikacijska številka],0))</f>
        <v>Mulji in filtrne pogače iz čiščenja odpadnih plinov</v>
      </c>
      <c r="C456" t="str">
        <f>IFERROR(INDEX(Tabela_FAW[NAZIV2],MATCH(Tabela_kontrola_FAW[[#This Row],[Klasifikacija]],Tabela_FAW[Klasifikacija],0)),"NE")</f>
        <v>NE</v>
      </c>
      <c r="D456" t="str">
        <f>INDEX(Tabela_glavno[Dovoljen prevzem],MATCH(Tabela_kontrola_FAW[[#This Row],[Klasifikacija]],Tabela_glavno[Klasifikacija],0))</f>
        <v>DA - NI ODSTRANJEVANJA</v>
      </c>
      <c r="E456" t="str">
        <f>INDEX(Tabela_glavno[Odstranjevanje],MATCH(Tabela_kontrola_FAW[[#This Row],[Klasifikacija]],Tabela_glavno[Klasifikacija],0))</f>
        <v/>
      </c>
      <c r="F456" t="str">
        <f>IF(Tabela_kontrola_FAW[[#This Row],[Eko-03-03]]=0,"NE","DA")</f>
        <v>NE</v>
      </c>
      <c r="G456" s="1">
        <f>COUNTIF(Tabela_mesanica_190204[Klasifikacija],Tabela_kontrola_FAW[[#This Row],[Klasifikacija]])+COUNTIF(Tabela_mesanica_190208[Klasifikacija],Tabela_kontrola_FAW[[#This Row],[Klasifikacija]])+COUNTIF(Tabela_EKO_03_03_baterije[Klasifikacija],Tabela_kontrola_FAW[[#This Row],[Klasifikacija]])</f>
        <v>0</v>
      </c>
      <c r="H456" s="1">
        <f>COUNTIF(Tabela_staro_190204[Klasifikacija],Tabela_kontrola_FAW[[#This Row],[Klasifikacija]])+COUNTIF(Tabela_staro_140603[Klasifikacija],Tabela_kontrola_FAW[[#This Row],[Klasifikacija]])</f>
        <v>0</v>
      </c>
      <c r="I456" s="1" t="str">
        <f>IFERROR(INDEX(Tabela_FAW[Klasifikacija],MATCH(Tabela_kontrola_FAW[[#This Row],[Klasifikacija]],Tabela_FAW[Klasifikacija],0)),"NE")</f>
        <v>NE</v>
      </c>
    </row>
    <row r="457" spans="1:9" hidden="1" x14ac:dyDescent="0.25">
      <c r="A457" t="s">
        <v>634</v>
      </c>
      <c r="B457" t="str">
        <f>INDEX(Tabela_seznam_klasifikacij[Naziv odpadka],MATCH(Tabela_kontrola_FAW[[#This Row],[Klasifikacija]],Tabela_seznam_klasifikacij[Klasifikacijska številka],0))</f>
        <v>Zavržene forme</v>
      </c>
      <c r="C457" t="str">
        <f>IFERROR(INDEX(Tabela_FAW[NAZIV2],MATCH(Tabela_kontrola_FAW[[#This Row],[Klasifikacija]],Tabela_FAW[Klasifikacija],0)),"NE")</f>
        <v>NE</v>
      </c>
      <c r="D457" t="str">
        <f>INDEX(Tabela_glavno[Dovoljen prevzem],MATCH(Tabela_kontrola_FAW[[#This Row],[Klasifikacija]],Tabela_glavno[Klasifikacija],0))</f>
        <v>DA - NI ODSTRANJEVANJA</v>
      </c>
      <c r="E457" t="str">
        <f>INDEX(Tabela_glavno[Odstranjevanje],MATCH(Tabela_kontrola_FAW[[#This Row],[Klasifikacija]],Tabela_glavno[Klasifikacija],0))</f>
        <v/>
      </c>
      <c r="F457" t="str">
        <f>IF(Tabela_kontrola_FAW[[#This Row],[Eko-03-03]]=0,"NE","DA")</f>
        <v>NE</v>
      </c>
      <c r="G457" s="1">
        <f>COUNTIF(Tabela_mesanica_190204[Klasifikacija],Tabela_kontrola_FAW[[#This Row],[Klasifikacija]])+COUNTIF(Tabela_mesanica_190208[Klasifikacija],Tabela_kontrola_FAW[[#This Row],[Klasifikacija]])+COUNTIF(Tabela_EKO_03_03_baterije[Klasifikacija],Tabela_kontrola_FAW[[#This Row],[Klasifikacija]])</f>
        <v>0</v>
      </c>
      <c r="H457" s="1">
        <f>COUNTIF(Tabela_staro_190204[Klasifikacija],Tabela_kontrola_FAW[[#This Row],[Klasifikacija]])+COUNTIF(Tabela_staro_140603[Klasifikacija],Tabela_kontrola_FAW[[#This Row],[Klasifikacija]])</f>
        <v>0</v>
      </c>
      <c r="I457" s="1" t="str">
        <f>IFERROR(INDEX(Tabela_FAW[Klasifikacija],MATCH(Tabela_kontrola_FAW[[#This Row],[Klasifikacija]],Tabela_FAW[Klasifikacija],0)),"NE")</f>
        <v>NE</v>
      </c>
    </row>
    <row r="458" spans="1:9" x14ac:dyDescent="0.25">
      <c r="A458" t="s">
        <v>635</v>
      </c>
      <c r="B458" t="str">
        <f>INDEX(Tabela_seznam_klasifikacij[Naziv odpadka],MATCH(Tabela_kontrola_FAW[[#This Row],[Klasifikacija]],Tabela_seznam_klasifikacij[Klasifikacijska številka],0))</f>
        <v>Odpadna keramika, opeka, ploščice in gradbeni izdelki (po žganju)</v>
      </c>
      <c r="C458">
        <f>IFERROR(INDEX(Tabela_FAW[NAZIV2],MATCH(Tabela_kontrola_FAW[[#This Row],[Klasifikacija]],Tabela_FAW[Klasifikacija],0)),"NE")</f>
        <v>0</v>
      </c>
      <c r="D458" t="str">
        <f>INDEX(Tabela_glavno[Dovoljen prevzem],MATCH(Tabela_kontrola_FAW[[#This Row],[Klasifikacija]],Tabela_glavno[Klasifikacija],0))</f>
        <v>DA - NI ODSTRANJEVANJA</v>
      </c>
      <c r="E458" t="str">
        <f>INDEX(Tabela_glavno[Odstranjevanje],MATCH(Tabela_kontrola_FAW[[#This Row],[Klasifikacija]],Tabela_glavno[Klasifikacija],0))</f>
        <v/>
      </c>
      <c r="F458" t="str">
        <f>IF(Tabela_kontrola_FAW[[#This Row],[Eko-03-03]]=0,"NE","DA")</f>
        <v>NE</v>
      </c>
      <c r="G458" s="1">
        <f>COUNTIF(Tabela_mesanica_190204[Klasifikacija],Tabela_kontrola_FAW[[#This Row],[Klasifikacija]])+COUNTIF(Tabela_mesanica_190208[Klasifikacija],Tabela_kontrola_FAW[[#This Row],[Klasifikacija]])+COUNTIF(Tabela_EKO_03_03_baterije[Klasifikacija],Tabela_kontrola_FAW[[#This Row],[Klasifikacija]])</f>
        <v>0</v>
      </c>
      <c r="H458" s="1">
        <f>COUNTIF(Tabela_staro_190204[Klasifikacija],Tabela_kontrola_FAW[[#This Row],[Klasifikacija]])+COUNTIF(Tabela_staro_140603[Klasifikacija],Tabela_kontrola_FAW[[#This Row],[Klasifikacija]])</f>
        <v>0</v>
      </c>
      <c r="I458" s="1" t="str">
        <f>IFERROR(INDEX(Tabela_FAW[Klasifikacija],MATCH(Tabela_kontrola_FAW[[#This Row],[Klasifikacija]],Tabela_FAW[Klasifikacija],0)),"NE")</f>
        <v>10 12 08</v>
      </c>
    </row>
    <row r="459" spans="1:9" hidden="1" x14ac:dyDescent="0.25">
      <c r="A459" t="s">
        <v>1217</v>
      </c>
      <c r="B459" t="str">
        <f>INDEX(Tabela_seznam_klasifikacij[Naziv odpadka],MATCH(Tabela_kontrola_FAW[[#This Row],[Klasifikacija]],Tabela_seznam_klasifikacij[Klasifikacijska številka],0))</f>
        <v>Trdni odpadki iz čiščenja odpadnih plinov, ki vsebujejo nevarne snovi</v>
      </c>
      <c r="C459" t="str">
        <f>IFERROR(INDEX(Tabela_FAW[NAZIV2],MATCH(Tabela_kontrola_FAW[[#This Row],[Klasifikacija]],Tabela_FAW[Klasifikacija],0)),"NE")</f>
        <v>NE</v>
      </c>
      <c r="D459" t="str">
        <f>INDEX(Tabela_glavno[Dovoljen prevzem],MATCH(Tabela_kontrola_FAW[[#This Row],[Klasifikacija]],Tabela_glavno[Klasifikacija],0))</f>
        <v>DA - NI ODSTRANJEVANJA</v>
      </c>
      <c r="E459" t="str">
        <f>INDEX(Tabela_glavno[Odstranjevanje],MATCH(Tabela_kontrola_FAW[[#This Row],[Klasifikacija]],Tabela_glavno[Klasifikacija],0))</f>
        <v/>
      </c>
      <c r="F459" t="str">
        <f>IF(Tabela_kontrola_FAW[[#This Row],[Eko-03-03]]=0,"NE","DA")</f>
        <v>NE</v>
      </c>
      <c r="G459" s="1">
        <f>COUNTIF(Tabela_mesanica_190204[Klasifikacija],Tabela_kontrola_FAW[[#This Row],[Klasifikacija]])+COUNTIF(Tabela_mesanica_190208[Klasifikacija],Tabela_kontrola_FAW[[#This Row],[Klasifikacija]])+COUNTIF(Tabela_EKO_03_03_baterije[Klasifikacija],Tabela_kontrola_FAW[[#This Row],[Klasifikacija]])</f>
        <v>0</v>
      </c>
      <c r="H459" s="1">
        <f>COUNTIF(Tabela_staro_190204[Klasifikacija],Tabela_kontrola_FAW[[#This Row],[Klasifikacija]])+COUNTIF(Tabela_staro_140603[Klasifikacija],Tabela_kontrola_FAW[[#This Row],[Klasifikacija]])</f>
        <v>0</v>
      </c>
      <c r="I459" s="1" t="str">
        <f>IFERROR(INDEX(Tabela_FAW[Klasifikacija],MATCH(Tabela_kontrola_FAW[[#This Row],[Klasifikacija]],Tabela_FAW[Klasifikacija],0)),"NE")</f>
        <v>NE</v>
      </c>
    </row>
    <row r="460" spans="1:9" hidden="1" x14ac:dyDescent="0.25">
      <c r="A460" t="s">
        <v>636</v>
      </c>
      <c r="B460" t="str">
        <f>INDEX(Tabela_seznam_klasifikacij[Naziv odpadka],MATCH(Tabela_kontrola_FAW[[#This Row],[Klasifikacija]],Tabela_seznam_klasifikacij[Klasifikacijska številka],0))</f>
        <v>Trdni odpadki iz čiščenja odpadnih plinov, ki niso navedeni pod 10 12 09</v>
      </c>
      <c r="C460" t="str">
        <f>IFERROR(INDEX(Tabela_FAW[NAZIV2],MATCH(Tabela_kontrola_FAW[[#This Row],[Klasifikacija]],Tabela_FAW[Klasifikacija],0)),"NE")</f>
        <v>NE</v>
      </c>
      <c r="D460" t="str">
        <f>INDEX(Tabela_glavno[Dovoljen prevzem],MATCH(Tabela_kontrola_FAW[[#This Row],[Klasifikacija]],Tabela_glavno[Klasifikacija],0))</f>
        <v>DA - NI ODSTRANJEVANJA</v>
      </c>
      <c r="E460" t="str">
        <f>INDEX(Tabela_glavno[Odstranjevanje],MATCH(Tabela_kontrola_FAW[[#This Row],[Klasifikacija]],Tabela_glavno[Klasifikacija],0))</f>
        <v/>
      </c>
      <c r="F460" t="str">
        <f>IF(Tabela_kontrola_FAW[[#This Row],[Eko-03-03]]=0,"NE","DA")</f>
        <v>NE</v>
      </c>
      <c r="G460" s="1">
        <f>COUNTIF(Tabela_mesanica_190204[Klasifikacija],Tabela_kontrola_FAW[[#This Row],[Klasifikacija]])+COUNTIF(Tabela_mesanica_190208[Klasifikacija],Tabela_kontrola_FAW[[#This Row],[Klasifikacija]])+COUNTIF(Tabela_EKO_03_03_baterije[Klasifikacija],Tabela_kontrola_FAW[[#This Row],[Klasifikacija]])</f>
        <v>0</v>
      </c>
      <c r="H460" s="1">
        <f>COUNTIF(Tabela_staro_190204[Klasifikacija],Tabela_kontrola_FAW[[#This Row],[Klasifikacija]])+COUNTIF(Tabela_staro_140603[Klasifikacija],Tabela_kontrola_FAW[[#This Row],[Klasifikacija]])</f>
        <v>0</v>
      </c>
      <c r="I460" s="1" t="str">
        <f>IFERROR(INDEX(Tabela_FAW[Klasifikacija],MATCH(Tabela_kontrola_FAW[[#This Row],[Klasifikacija]],Tabela_FAW[Klasifikacija],0)),"NE")</f>
        <v>NE</v>
      </c>
    </row>
    <row r="461" spans="1:9" hidden="1" x14ac:dyDescent="0.25">
      <c r="A461" t="s">
        <v>637</v>
      </c>
      <c r="B461" t="str">
        <f>INDEX(Tabela_seznam_klasifikacij[Naziv odpadka],MATCH(Tabela_kontrola_FAW[[#This Row],[Klasifikacija]],Tabela_seznam_klasifikacij[Klasifikacijska številka],0))</f>
        <v>Odpadki iz glaziranja, ki vsebujejo težke kovine</v>
      </c>
      <c r="C461" t="str">
        <f>IFERROR(INDEX(Tabela_FAW[NAZIV2],MATCH(Tabela_kontrola_FAW[[#This Row],[Klasifikacija]],Tabela_FAW[Klasifikacija],0)),"NE")</f>
        <v>NE</v>
      </c>
      <c r="D461" t="str">
        <f>INDEX(Tabela_glavno[Dovoljen prevzem],MATCH(Tabela_kontrola_FAW[[#This Row],[Klasifikacija]],Tabela_glavno[Klasifikacija],0))</f>
        <v>DA - NI ODSTRANJEVANJA</v>
      </c>
      <c r="E461" t="str">
        <f>INDEX(Tabela_glavno[Odstranjevanje],MATCH(Tabela_kontrola_FAW[[#This Row],[Klasifikacija]],Tabela_glavno[Klasifikacija],0))</f>
        <v/>
      </c>
      <c r="F461" t="str">
        <f>IF(Tabela_kontrola_FAW[[#This Row],[Eko-03-03]]=0,"NE","DA")</f>
        <v>NE</v>
      </c>
      <c r="G461" s="1">
        <f>COUNTIF(Tabela_mesanica_190204[Klasifikacija],Tabela_kontrola_FAW[[#This Row],[Klasifikacija]])+COUNTIF(Tabela_mesanica_190208[Klasifikacija],Tabela_kontrola_FAW[[#This Row],[Klasifikacija]])+COUNTIF(Tabela_EKO_03_03_baterije[Klasifikacija],Tabela_kontrola_FAW[[#This Row],[Klasifikacija]])</f>
        <v>0</v>
      </c>
      <c r="H461" s="1">
        <f>COUNTIF(Tabela_staro_190204[Klasifikacija],Tabela_kontrola_FAW[[#This Row],[Klasifikacija]])+COUNTIF(Tabela_staro_140603[Klasifikacija],Tabela_kontrola_FAW[[#This Row],[Klasifikacija]])</f>
        <v>0</v>
      </c>
      <c r="I461" s="1" t="str">
        <f>IFERROR(INDEX(Tabela_FAW[Klasifikacija],MATCH(Tabela_kontrola_FAW[[#This Row],[Klasifikacija]],Tabela_FAW[Klasifikacija],0)),"NE")</f>
        <v>NE</v>
      </c>
    </row>
    <row r="462" spans="1:9" hidden="1" x14ac:dyDescent="0.25">
      <c r="A462" t="s">
        <v>638</v>
      </c>
      <c r="B462" t="str">
        <f>INDEX(Tabela_seznam_klasifikacij[Naziv odpadka],MATCH(Tabela_kontrola_FAW[[#This Row],[Klasifikacija]],Tabela_seznam_klasifikacij[Klasifikacijska številka],0))</f>
        <v>Odpadki iz glaziranja, ki niso navedeni pod 10 12 11</v>
      </c>
      <c r="C462" t="str">
        <f>IFERROR(INDEX(Tabela_FAW[NAZIV2],MATCH(Tabela_kontrola_FAW[[#This Row],[Klasifikacija]],Tabela_FAW[Klasifikacija],0)),"NE")</f>
        <v>NE</v>
      </c>
      <c r="D462" t="str">
        <f>INDEX(Tabela_glavno[Dovoljen prevzem],MATCH(Tabela_kontrola_FAW[[#This Row],[Klasifikacija]],Tabela_glavno[Klasifikacija],0))</f>
        <v>DA - NI ODSTRANJEVANJA</v>
      </c>
      <c r="E462" t="str">
        <f>INDEX(Tabela_glavno[Odstranjevanje],MATCH(Tabela_kontrola_FAW[[#This Row],[Klasifikacija]],Tabela_glavno[Klasifikacija],0))</f>
        <v/>
      </c>
      <c r="F462" t="str">
        <f>IF(Tabela_kontrola_FAW[[#This Row],[Eko-03-03]]=0,"NE","DA")</f>
        <v>NE</v>
      </c>
      <c r="G462" s="1">
        <f>COUNTIF(Tabela_mesanica_190204[Klasifikacija],Tabela_kontrola_FAW[[#This Row],[Klasifikacija]])+COUNTIF(Tabela_mesanica_190208[Klasifikacija],Tabela_kontrola_FAW[[#This Row],[Klasifikacija]])+COUNTIF(Tabela_EKO_03_03_baterije[Klasifikacija],Tabela_kontrola_FAW[[#This Row],[Klasifikacija]])</f>
        <v>0</v>
      </c>
      <c r="H462" s="1">
        <f>COUNTIF(Tabela_staro_190204[Klasifikacija],Tabela_kontrola_FAW[[#This Row],[Klasifikacija]])+COUNTIF(Tabela_staro_140603[Klasifikacija],Tabela_kontrola_FAW[[#This Row],[Klasifikacija]])</f>
        <v>0</v>
      </c>
      <c r="I462" s="1" t="str">
        <f>IFERROR(INDEX(Tabela_FAW[Klasifikacija],MATCH(Tabela_kontrola_FAW[[#This Row],[Klasifikacija]],Tabela_FAW[Klasifikacija],0)),"NE")</f>
        <v>NE</v>
      </c>
    </row>
    <row r="463" spans="1:9" hidden="1" x14ac:dyDescent="0.25">
      <c r="A463" t="s">
        <v>639</v>
      </c>
      <c r="B463" t="str">
        <f>INDEX(Tabela_seznam_klasifikacij[Naziv odpadka],MATCH(Tabela_kontrola_FAW[[#This Row],[Klasifikacija]],Tabela_seznam_klasifikacij[Klasifikacijska številka],0))</f>
        <v>Mulji iz čiščenja odpadne vode na kraju nastanka</v>
      </c>
      <c r="C463" t="str">
        <f>IFERROR(INDEX(Tabela_FAW[NAZIV2],MATCH(Tabela_kontrola_FAW[[#This Row],[Klasifikacija]],Tabela_FAW[Klasifikacija],0)),"NE")</f>
        <v>NE</v>
      </c>
      <c r="D463" t="str">
        <f>INDEX(Tabela_glavno[Dovoljen prevzem],MATCH(Tabela_kontrola_FAW[[#This Row],[Klasifikacija]],Tabela_glavno[Klasifikacija],0))</f>
        <v>DA - NI ODSTRANJEVANJA</v>
      </c>
      <c r="E463" t="str">
        <f>INDEX(Tabela_glavno[Odstranjevanje],MATCH(Tabela_kontrola_FAW[[#This Row],[Klasifikacija]],Tabela_glavno[Klasifikacija],0))</f>
        <v/>
      </c>
      <c r="F463" t="str">
        <f>IF(Tabela_kontrola_FAW[[#This Row],[Eko-03-03]]=0,"NE","DA")</f>
        <v>NE</v>
      </c>
      <c r="G463" s="1">
        <f>COUNTIF(Tabela_mesanica_190204[Klasifikacija],Tabela_kontrola_FAW[[#This Row],[Klasifikacija]])+COUNTIF(Tabela_mesanica_190208[Klasifikacija],Tabela_kontrola_FAW[[#This Row],[Klasifikacija]])+COUNTIF(Tabela_EKO_03_03_baterije[Klasifikacija],Tabela_kontrola_FAW[[#This Row],[Klasifikacija]])</f>
        <v>0</v>
      </c>
      <c r="H463" s="1">
        <f>COUNTIF(Tabela_staro_190204[Klasifikacija],Tabela_kontrola_FAW[[#This Row],[Klasifikacija]])+COUNTIF(Tabela_staro_140603[Klasifikacija],Tabela_kontrola_FAW[[#This Row],[Klasifikacija]])</f>
        <v>0</v>
      </c>
      <c r="I463" s="1" t="str">
        <f>IFERROR(INDEX(Tabela_FAW[Klasifikacija],MATCH(Tabela_kontrola_FAW[[#This Row],[Klasifikacija]],Tabela_FAW[Klasifikacija],0)),"NE")</f>
        <v>NE</v>
      </c>
    </row>
    <row r="464" spans="1:9" x14ac:dyDescent="0.25">
      <c r="A464" t="s">
        <v>640</v>
      </c>
      <c r="B464" t="str">
        <f>INDEX(Tabela_seznam_klasifikacij[Naziv odpadka],MATCH(Tabela_kontrola_FAW[[#This Row],[Klasifikacija]],Tabela_seznam_klasifikacij[Klasifikacijska številka],0))</f>
        <v>Drugi tovrstni odpadki</v>
      </c>
      <c r="C464" t="str">
        <f>IFERROR(INDEX(Tabela_FAW[NAZIV2],MATCH(Tabela_kontrola_FAW[[#This Row],[Klasifikacija]],Tabela_FAW[Klasifikacija],0)),"NE")</f>
        <v>Ni mešanja KEMIS NE ODSTRANJUJE</v>
      </c>
      <c r="D464" t="str">
        <f>INDEX(Tabela_glavno[Dovoljen prevzem],MATCH(Tabela_kontrola_FAW[[#This Row],[Klasifikacija]],Tabela_glavno[Klasifikacija],0))</f>
        <v>DA - NI ODSTRANJEVANJA</v>
      </c>
      <c r="E464" t="str">
        <f>INDEX(Tabela_glavno[Odstranjevanje],MATCH(Tabela_kontrola_FAW[[#This Row],[Klasifikacija]],Tabela_glavno[Klasifikacija],0))</f>
        <v/>
      </c>
      <c r="F464" t="str">
        <f>IF(Tabela_kontrola_FAW[[#This Row],[Eko-03-03]]=0,"NE","DA")</f>
        <v>NE</v>
      </c>
      <c r="G464" s="1">
        <f>COUNTIF(Tabela_mesanica_190204[Klasifikacija],Tabela_kontrola_FAW[[#This Row],[Klasifikacija]])+COUNTIF(Tabela_mesanica_190208[Klasifikacija],Tabela_kontrola_FAW[[#This Row],[Klasifikacija]])+COUNTIF(Tabela_EKO_03_03_baterije[Klasifikacija],Tabela_kontrola_FAW[[#This Row],[Klasifikacija]])</f>
        <v>0</v>
      </c>
      <c r="H464" s="1">
        <f>COUNTIF(Tabela_staro_190204[Klasifikacija],Tabela_kontrola_FAW[[#This Row],[Klasifikacija]])+COUNTIF(Tabela_staro_140603[Klasifikacija],Tabela_kontrola_FAW[[#This Row],[Klasifikacija]])</f>
        <v>0</v>
      </c>
      <c r="I464" s="1" t="str">
        <f>IFERROR(INDEX(Tabela_FAW[Klasifikacija],MATCH(Tabela_kontrola_FAW[[#This Row],[Klasifikacija]],Tabela_FAW[Klasifikacija],0)),"NE")</f>
        <v>10 12 99</v>
      </c>
    </row>
    <row r="465" spans="1:9" hidden="1" x14ac:dyDescent="0.25">
      <c r="A465" t="s">
        <v>643</v>
      </c>
      <c r="B465" t="str">
        <f>INDEX(Tabela_seznam_klasifikacij[Naziv odpadka],MATCH(Tabela_kontrola_FAW[[#This Row],[Klasifikacija]],Tabela_seznam_klasifikacij[Klasifikacijska številka],0))</f>
        <v>Odpadna zmes iz priprave pred žganjem</v>
      </c>
      <c r="C465" t="str">
        <f>IFERROR(INDEX(Tabela_FAW[NAZIV2],MATCH(Tabela_kontrola_FAW[[#This Row],[Klasifikacija]],Tabela_FAW[Klasifikacija],0)),"NE")</f>
        <v>NE</v>
      </c>
      <c r="D465" t="str">
        <f>INDEX(Tabela_glavno[Dovoljen prevzem],MATCH(Tabela_kontrola_FAW[[#This Row],[Klasifikacija]],Tabela_glavno[Klasifikacija],0))</f>
        <v>DA - NI ODSTRANJEVANJA</v>
      </c>
      <c r="E465" t="str">
        <f>INDEX(Tabela_glavno[Odstranjevanje],MATCH(Tabela_kontrola_FAW[[#This Row],[Klasifikacija]],Tabela_glavno[Klasifikacija],0))</f>
        <v/>
      </c>
      <c r="F465" t="str">
        <f>IF(Tabela_kontrola_FAW[[#This Row],[Eko-03-03]]=0,"NE","DA")</f>
        <v>NE</v>
      </c>
      <c r="G465" s="1">
        <f>COUNTIF(Tabela_mesanica_190204[Klasifikacija],Tabela_kontrola_FAW[[#This Row],[Klasifikacija]])+COUNTIF(Tabela_mesanica_190208[Klasifikacija],Tabela_kontrola_FAW[[#This Row],[Klasifikacija]])+COUNTIF(Tabela_EKO_03_03_baterije[Klasifikacija],Tabela_kontrola_FAW[[#This Row],[Klasifikacija]])</f>
        <v>0</v>
      </c>
      <c r="H465" s="1">
        <f>COUNTIF(Tabela_staro_190204[Klasifikacija],Tabela_kontrola_FAW[[#This Row],[Klasifikacija]])+COUNTIF(Tabela_staro_140603[Klasifikacija],Tabela_kontrola_FAW[[#This Row],[Klasifikacija]])</f>
        <v>0</v>
      </c>
      <c r="I465" s="1" t="str">
        <f>IFERROR(INDEX(Tabela_FAW[Klasifikacija],MATCH(Tabela_kontrola_FAW[[#This Row],[Klasifikacija]],Tabela_FAW[Klasifikacija],0)),"NE")</f>
        <v>NE</v>
      </c>
    </row>
    <row r="466" spans="1:9" hidden="1" x14ac:dyDescent="0.25">
      <c r="A466" t="s">
        <v>644</v>
      </c>
      <c r="B466" t="str">
        <f>INDEX(Tabela_seznam_klasifikacij[Naziv odpadka],MATCH(Tabela_kontrola_FAW[[#This Row],[Klasifikacija]],Tabela_seznam_klasifikacij[Klasifikacijska številka],0))</f>
        <v>Odpadki iz kalcinacije in hidratacije apna</v>
      </c>
      <c r="C466" t="str">
        <f>IFERROR(INDEX(Tabela_FAW[NAZIV2],MATCH(Tabela_kontrola_FAW[[#This Row],[Klasifikacija]],Tabela_FAW[Klasifikacija],0)),"NE")</f>
        <v>NE</v>
      </c>
      <c r="D466" t="str">
        <f>INDEX(Tabela_glavno[Dovoljen prevzem],MATCH(Tabela_kontrola_FAW[[#This Row],[Klasifikacija]],Tabela_glavno[Klasifikacija],0))</f>
        <v>DA - NI ODSTRANJEVANJA</v>
      </c>
      <c r="E466" t="str">
        <f>INDEX(Tabela_glavno[Odstranjevanje],MATCH(Tabela_kontrola_FAW[[#This Row],[Klasifikacija]],Tabela_glavno[Klasifikacija],0))</f>
        <v/>
      </c>
      <c r="F466" t="str">
        <f>IF(Tabela_kontrola_FAW[[#This Row],[Eko-03-03]]=0,"NE","DA")</f>
        <v>NE</v>
      </c>
      <c r="G466" s="1">
        <f>COUNTIF(Tabela_mesanica_190204[Klasifikacija],Tabela_kontrola_FAW[[#This Row],[Klasifikacija]])+COUNTIF(Tabela_mesanica_190208[Klasifikacija],Tabela_kontrola_FAW[[#This Row],[Klasifikacija]])+COUNTIF(Tabela_EKO_03_03_baterije[Klasifikacija],Tabela_kontrola_FAW[[#This Row],[Klasifikacija]])</f>
        <v>0</v>
      </c>
      <c r="H466" s="1">
        <f>COUNTIF(Tabela_staro_190204[Klasifikacija],Tabela_kontrola_FAW[[#This Row],[Klasifikacija]])+COUNTIF(Tabela_staro_140603[Klasifikacija],Tabela_kontrola_FAW[[#This Row],[Klasifikacija]])</f>
        <v>0</v>
      </c>
      <c r="I466" s="1" t="str">
        <f>IFERROR(INDEX(Tabela_FAW[Klasifikacija],MATCH(Tabela_kontrola_FAW[[#This Row],[Klasifikacija]],Tabela_FAW[Klasifikacija],0)),"NE")</f>
        <v>NE</v>
      </c>
    </row>
    <row r="467" spans="1:9" hidden="1" x14ac:dyDescent="0.25">
      <c r="A467" t="s">
        <v>645</v>
      </c>
      <c r="B467" t="str">
        <f>INDEX(Tabela_seznam_klasifikacij[Naziv odpadka],MATCH(Tabela_kontrola_FAW[[#This Row],[Klasifikacija]],Tabela_seznam_klasifikacij[Klasifikacijska številka],0))</f>
        <v>Delci in prah (razen 10 13 12 in 10 13 13)</v>
      </c>
      <c r="C467" t="str">
        <f>IFERROR(INDEX(Tabela_FAW[NAZIV2],MATCH(Tabela_kontrola_FAW[[#This Row],[Klasifikacija]],Tabela_FAW[Klasifikacija],0)),"NE")</f>
        <v>NE</v>
      </c>
      <c r="D467" t="str">
        <f>INDEX(Tabela_glavno[Dovoljen prevzem],MATCH(Tabela_kontrola_FAW[[#This Row],[Klasifikacija]],Tabela_glavno[Klasifikacija],0))</f>
        <v>DA - NI ODSTRANJEVANJA</v>
      </c>
      <c r="E467" t="str">
        <f>INDEX(Tabela_glavno[Odstranjevanje],MATCH(Tabela_kontrola_FAW[[#This Row],[Klasifikacija]],Tabela_glavno[Klasifikacija],0))</f>
        <v/>
      </c>
      <c r="F467" t="str">
        <f>IF(Tabela_kontrola_FAW[[#This Row],[Eko-03-03]]=0,"NE","DA")</f>
        <v>NE</v>
      </c>
      <c r="G467" s="1">
        <f>COUNTIF(Tabela_mesanica_190204[Klasifikacija],Tabela_kontrola_FAW[[#This Row],[Klasifikacija]])+COUNTIF(Tabela_mesanica_190208[Klasifikacija],Tabela_kontrola_FAW[[#This Row],[Klasifikacija]])+COUNTIF(Tabela_EKO_03_03_baterije[Klasifikacija],Tabela_kontrola_FAW[[#This Row],[Klasifikacija]])</f>
        <v>0</v>
      </c>
      <c r="H467" s="1">
        <f>COUNTIF(Tabela_staro_190204[Klasifikacija],Tabela_kontrola_FAW[[#This Row],[Klasifikacija]])+COUNTIF(Tabela_staro_140603[Klasifikacija],Tabela_kontrola_FAW[[#This Row],[Klasifikacija]])</f>
        <v>0</v>
      </c>
      <c r="I467" s="1" t="str">
        <f>IFERROR(INDEX(Tabela_FAW[Klasifikacija],MATCH(Tabela_kontrola_FAW[[#This Row],[Klasifikacija]],Tabela_FAW[Klasifikacija],0)),"NE")</f>
        <v>NE</v>
      </c>
    </row>
    <row r="468" spans="1:9" hidden="1" x14ac:dyDescent="0.25">
      <c r="A468" t="s">
        <v>646</v>
      </c>
      <c r="B468" t="str">
        <f>INDEX(Tabela_seznam_klasifikacij[Naziv odpadka],MATCH(Tabela_kontrola_FAW[[#This Row],[Klasifikacija]],Tabela_seznam_klasifikacij[Klasifikacijska številka],0))</f>
        <v>Mulji in filtrne pogače iz čiščenja odpadnih plinov</v>
      </c>
      <c r="C468" t="str">
        <f>IFERROR(INDEX(Tabela_FAW[NAZIV2],MATCH(Tabela_kontrola_FAW[[#This Row],[Klasifikacija]],Tabela_FAW[Klasifikacija],0)),"NE")</f>
        <v>NE</v>
      </c>
      <c r="D468" t="str">
        <f>INDEX(Tabela_glavno[Dovoljen prevzem],MATCH(Tabela_kontrola_FAW[[#This Row],[Klasifikacija]],Tabela_glavno[Klasifikacija],0))</f>
        <v>DA - NI ODSTRANJEVANJA</v>
      </c>
      <c r="E468" t="str">
        <f>INDEX(Tabela_glavno[Odstranjevanje],MATCH(Tabela_kontrola_FAW[[#This Row],[Klasifikacija]],Tabela_glavno[Klasifikacija],0))</f>
        <v/>
      </c>
      <c r="F468" t="str">
        <f>IF(Tabela_kontrola_FAW[[#This Row],[Eko-03-03]]=0,"NE","DA")</f>
        <v>NE</v>
      </c>
      <c r="G468" s="1">
        <f>COUNTIF(Tabela_mesanica_190204[Klasifikacija],Tabela_kontrola_FAW[[#This Row],[Klasifikacija]])+COUNTIF(Tabela_mesanica_190208[Klasifikacija],Tabela_kontrola_FAW[[#This Row],[Klasifikacija]])+COUNTIF(Tabela_EKO_03_03_baterije[Klasifikacija],Tabela_kontrola_FAW[[#This Row],[Klasifikacija]])</f>
        <v>0</v>
      </c>
      <c r="H468" s="1">
        <f>COUNTIF(Tabela_staro_190204[Klasifikacija],Tabela_kontrola_FAW[[#This Row],[Klasifikacija]])+COUNTIF(Tabela_staro_140603[Klasifikacija],Tabela_kontrola_FAW[[#This Row],[Klasifikacija]])</f>
        <v>0</v>
      </c>
      <c r="I468" s="1" t="str">
        <f>IFERROR(INDEX(Tabela_FAW[Klasifikacija],MATCH(Tabela_kontrola_FAW[[#This Row],[Klasifikacija]],Tabela_FAW[Klasifikacija],0)),"NE")</f>
        <v>NE</v>
      </c>
    </row>
    <row r="469" spans="1:9" hidden="1" x14ac:dyDescent="0.25">
      <c r="A469" t="s">
        <v>647</v>
      </c>
      <c r="B469" t="str">
        <f>INDEX(Tabela_seznam_klasifikacij[Naziv odpadka],MATCH(Tabela_kontrola_FAW[[#This Row],[Klasifikacija]],Tabela_seznam_klasifikacij[Klasifikacijska številka],0))</f>
        <v>Odpadki iz proizvodnje azbest-cementa, ki vsebujejo azbest</v>
      </c>
      <c r="C469" t="str">
        <f>IFERROR(INDEX(Tabela_FAW[NAZIV2],MATCH(Tabela_kontrola_FAW[[#This Row],[Klasifikacija]],Tabela_FAW[Klasifikacija],0)),"NE")</f>
        <v>NE</v>
      </c>
      <c r="D469" t="str">
        <f>INDEX(Tabela_glavno[Dovoljen prevzem],MATCH(Tabela_kontrola_FAW[[#This Row],[Klasifikacija]],Tabela_glavno[Klasifikacija],0))</f>
        <v>DA - NI ODSTRANJEVANJA</v>
      </c>
      <c r="E469" t="str">
        <f>INDEX(Tabela_glavno[Odstranjevanje],MATCH(Tabela_kontrola_FAW[[#This Row],[Klasifikacija]],Tabela_glavno[Klasifikacija],0))</f>
        <v/>
      </c>
      <c r="F469" t="str">
        <f>IF(Tabela_kontrola_FAW[[#This Row],[Eko-03-03]]=0,"NE","DA")</f>
        <v>NE</v>
      </c>
      <c r="G469" s="1">
        <f>COUNTIF(Tabela_mesanica_190204[Klasifikacija],Tabela_kontrola_FAW[[#This Row],[Klasifikacija]])+COUNTIF(Tabela_mesanica_190208[Klasifikacija],Tabela_kontrola_FAW[[#This Row],[Klasifikacija]])+COUNTIF(Tabela_EKO_03_03_baterije[Klasifikacija],Tabela_kontrola_FAW[[#This Row],[Klasifikacija]])</f>
        <v>0</v>
      </c>
      <c r="H469" s="1">
        <f>COUNTIF(Tabela_staro_190204[Klasifikacija],Tabela_kontrola_FAW[[#This Row],[Klasifikacija]])+COUNTIF(Tabela_staro_140603[Klasifikacija],Tabela_kontrola_FAW[[#This Row],[Klasifikacija]])</f>
        <v>0</v>
      </c>
      <c r="I469" s="1" t="str">
        <f>IFERROR(INDEX(Tabela_FAW[Klasifikacija],MATCH(Tabela_kontrola_FAW[[#This Row],[Klasifikacija]],Tabela_FAW[Klasifikacija],0)),"NE")</f>
        <v>NE</v>
      </c>
    </row>
    <row r="470" spans="1:9" hidden="1" x14ac:dyDescent="0.25">
      <c r="A470" t="s">
        <v>648</v>
      </c>
      <c r="B470" t="str">
        <f>INDEX(Tabela_seznam_klasifikacij[Naziv odpadka],MATCH(Tabela_kontrola_FAW[[#This Row],[Klasifikacija]],Tabela_seznam_klasifikacij[Klasifikacijska številka],0))</f>
        <v>Odpadki iz proizvodnje azbest-cementa, ki niso navedeni pod 10 13 09</v>
      </c>
      <c r="C470" t="str">
        <f>IFERROR(INDEX(Tabela_FAW[NAZIV2],MATCH(Tabela_kontrola_FAW[[#This Row],[Klasifikacija]],Tabela_FAW[Klasifikacija],0)),"NE")</f>
        <v>NE</v>
      </c>
      <c r="D470" t="str">
        <f>INDEX(Tabela_glavno[Dovoljen prevzem],MATCH(Tabela_kontrola_FAW[[#This Row],[Klasifikacija]],Tabela_glavno[Klasifikacija],0))</f>
        <v>DA - NI ODSTRANJEVANJA</v>
      </c>
      <c r="E470" t="str">
        <f>INDEX(Tabela_glavno[Odstranjevanje],MATCH(Tabela_kontrola_FAW[[#This Row],[Klasifikacija]],Tabela_glavno[Klasifikacija],0))</f>
        <v/>
      </c>
      <c r="F470" t="str">
        <f>IF(Tabela_kontrola_FAW[[#This Row],[Eko-03-03]]=0,"NE","DA")</f>
        <v>NE</v>
      </c>
      <c r="G470" s="1">
        <f>COUNTIF(Tabela_mesanica_190204[Klasifikacija],Tabela_kontrola_FAW[[#This Row],[Klasifikacija]])+COUNTIF(Tabela_mesanica_190208[Klasifikacija],Tabela_kontrola_FAW[[#This Row],[Klasifikacija]])+COUNTIF(Tabela_EKO_03_03_baterije[Klasifikacija],Tabela_kontrola_FAW[[#This Row],[Klasifikacija]])</f>
        <v>0</v>
      </c>
      <c r="H470" s="1">
        <f>COUNTIF(Tabela_staro_190204[Klasifikacija],Tabela_kontrola_FAW[[#This Row],[Klasifikacija]])+COUNTIF(Tabela_staro_140603[Klasifikacija],Tabela_kontrola_FAW[[#This Row],[Klasifikacija]])</f>
        <v>0</v>
      </c>
      <c r="I470" s="1" t="str">
        <f>IFERROR(INDEX(Tabela_FAW[Klasifikacija],MATCH(Tabela_kontrola_FAW[[#This Row],[Klasifikacija]],Tabela_FAW[Klasifikacija],0)),"NE")</f>
        <v>NE</v>
      </c>
    </row>
    <row r="471" spans="1:9" x14ac:dyDescent="0.25">
      <c r="A471" t="s">
        <v>649</v>
      </c>
      <c r="B471" t="str">
        <f>INDEX(Tabela_seznam_klasifikacij[Naziv odpadka],MATCH(Tabela_kontrola_FAW[[#This Row],[Klasifikacija]],Tabela_seznam_klasifikacij[Klasifikacijska številka],0))</f>
        <v>Odpadki iz proizvodnje sestavljenih materialov (kompozitov) na osnovi cementa, ki niso navedeni pod 10 13 09 in 10 13 10</v>
      </c>
      <c r="C471">
        <f>IFERROR(INDEX(Tabela_FAW[NAZIV2],MATCH(Tabela_kontrola_FAW[[#This Row],[Klasifikacija]],Tabela_FAW[Klasifikacija],0)),"NE")</f>
        <v>0</v>
      </c>
      <c r="D471" t="str">
        <f>INDEX(Tabela_glavno[Dovoljen prevzem],MATCH(Tabela_kontrola_FAW[[#This Row],[Klasifikacija]],Tabela_glavno[Klasifikacija],0))</f>
        <v>DA - NI ODSTRANJEVANJA</v>
      </c>
      <c r="E471" t="str">
        <f>INDEX(Tabela_glavno[Odstranjevanje],MATCH(Tabela_kontrola_FAW[[#This Row],[Klasifikacija]],Tabela_glavno[Klasifikacija],0))</f>
        <v/>
      </c>
      <c r="F471" t="str">
        <f>IF(Tabela_kontrola_FAW[[#This Row],[Eko-03-03]]=0,"NE","DA")</f>
        <v>NE</v>
      </c>
      <c r="G471" s="1">
        <f>COUNTIF(Tabela_mesanica_190204[Klasifikacija],Tabela_kontrola_FAW[[#This Row],[Klasifikacija]])+COUNTIF(Tabela_mesanica_190208[Klasifikacija],Tabela_kontrola_FAW[[#This Row],[Klasifikacija]])+COUNTIF(Tabela_EKO_03_03_baterije[Klasifikacija],Tabela_kontrola_FAW[[#This Row],[Klasifikacija]])</f>
        <v>0</v>
      </c>
      <c r="H471" s="1">
        <f>COUNTIF(Tabela_staro_190204[Klasifikacija],Tabela_kontrola_FAW[[#This Row],[Klasifikacija]])+COUNTIF(Tabela_staro_140603[Klasifikacija],Tabela_kontrola_FAW[[#This Row],[Klasifikacija]])</f>
        <v>0</v>
      </c>
      <c r="I471" s="1" t="str">
        <f>IFERROR(INDEX(Tabela_FAW[Klasifikacija],MATCH(Tabela_kontrola_FAW[[#This Row],[Klasifikacija]],Tabela_FAW[Klasifikacija],0)),"NE")</f>
        <v>10 13 11</v>
      </c>
    </row>
    <row r="472" spans="1:9" hidden="1" x14ac:dyDescent="0.25">
      <c r="A472" t="s">
        <v>650</v>
      </c>
      <c r="B472" t="str">
        <f>INDEX(Tabela_seznam_klasifikacij[Naziv odpadka],MATCH(Tabela_kontrola_FAW[[#This Row],[Klasifikacija]],Tabela_seznam_klasifikacij[Klasifikacijska številka],0))</f>
        <v>Trdni odpadki iz čiščenja odpadnih plinov, ki vsebujejo nevarne snovi</v>
      </c>
      <c r="C472" t="str">
        <f>IFERROR(INDEX(Tabela_FAW[NAZIV2],MATCH(Tabela_kontrola_FAW[[#This Row],[Klasifikacija]],Tabela_FAW[Klasifikacija],0)),"NE")</f>
        <v>NE</v>
      </c>
      <c r="D472" t="str">
        <f>INDEX(Tabela_glavno[Dovoljen prevzem],MATCH(Tabela_kontrola_FAW[[#This Row],[Klasifikacija]],Tabela_glavno[Klasifikacija],0))</f>
        <v>DA - NI ODSTRANJEVANJA</v>
      </c>
      <c r="E472" t="str">
        <f>INDEX(Tabela_glavno[Odstranjevanje],MATCH(Tabela_kontrola_FAW[[#This Row],[Klasifikacija]],Tabela_glavno[Klasifikacija],0))</f>
        <v/>
      </c>
      <c r="F472" t="str">
        <f>IF(Tabela_kontrola_FAW[[#This Row],[Eko-03-03]]=0,"NE","DA")</f>
        <v>NE</v>
      </c>
      <c r="G472" s="1">
        <f>COUNTIF(Tabela_mesanica_190204[Klasifikacija],Tabela_kontrola_FAW[[#This Row],[Klasifikacija]])+COUNTIF(Tabela_mesanica_190208[Klasifikacija],Tabela_kontrola_FAW[[#This Row],[Klasifikacija]])+COUNTIF(Tabela_EKO_03_03_baterije[Klasifikacija],Tabela_kontrola_FAW[[#This Row],[Klasifikacija]])</f>
        <v>0</v>
      </c>
      <c r="H472" s="1">
        <f>COUNTIF(Tabela_staro_190204[Klasifikacija],Tabela_kontrola_FAW[[#This Row],[Klasifikacija]])+COUNTIF(Tabela_staro_140603[Klasifikacija],Tabela_kontrola_FAW[[#This Row],[Klasifikacija]])</f>
        <v>0</v>
      </c>
      <c r="I472" s="1" t="str">
        <f>IFERROR(INDEX(Tabela_FAW[Klasifikacija],MATCH(Tabela_kontrola_FAW[[#This Row],[Klasifikacija]],Tabela_FAW[Klasifikacija],0)),"NE")</f>
        <v>NE</v>
      </c>
    </row>
    <row r="473" spans="1:9" hidden="1" x14ac:dyDescent="0.25">
      <c r="A473" t="s">
        <v>1504</v>
      </c>
      <c r="B473" t="str">
        <f>INDEX(Tabela_seznam_klasifikacij[Naziv odpadka],MATCH(Tabela_kontrola_FAW[[#This Row],[Klasifikacija]],Tabela_seznam_klasifikacij[Klasifikacijska številka],0))</f>
        <v>Odpadni beton in odpadni mulj iz betona</v>
      </c>
      <c r="C473" t="str">
        <f>IFERROR(INDEX(Tabela_FAW[NAZIV2],MATCH(Tabela_kontrola_FAW[[#This Row],[Klasifikacija]],Tabela_FAW[Klasifikacija],0)),"NE")</f>
        <v>NE</v>
      </c>
      <c r="D473" t="str">
        <f>INDEX(Tabela_glavno[Dovoljen prevzem],MATCH(Tabela_kontrola_FAW[[#This Row],[Klasifikacija]],Tabela_glavno[Klasifikacija],0))</f>
        <v>DA - NI ODSTRANJEVANJA</v>
      </c>
      <c r="E473" t="str">
        <f>INDEX(Tabela_glavno[Odstranjevanje],MATCH(Tabela_kontrola_FAW[[#This Row],[Klasifikacija]],Tabela_glavno[Klasifikacija],0))</f>
        <v/>
      </c>
      <c r="F473" t="str">
        <f>IF(Tabela_kontrola_FAW[[#This Row],[Eko-03-03]]=0,"NE","DA")</f>
        <v>NE</v>
      </c>
      <c r="G473" s="1">
        <f>COUNTIF(Tabela_mesanica_190204[Klasifikacija],Tabela_kontrola_FAW[[#This Row],[Klasifikacija]])+COUNTIF(Tabela_mesanica_190208[Klasifikacija],Tabela_kontrola_FAW[[#This Row],[Klasifikacija]])+COUNTIF(Tabela_EKO_03_03_baterije[Klasifikacija],Tabela_kontrola_FAW[[#This Row],[Klasifikacija]])</f>
        <v>0</v>
      </c>
      <c r="H473" s="1">
        <f>COUNTIF(Tabela_staro_190204[Klasifikacija],Tabela_kontrola_FAW[[#This Row],[Klasifikacija]])+COUNTIF(Tabela_staro_140603[Klasifikacija],Tabela_kontrola_FAW[[#This Row],[Klasifikacija]])</f>
        <v>0</v>
      </c>
      <c r="I473" s="1" t="str">
        <f>IFERROR(INDEX(Tabela_FAW[Klasifikacija],MATCH(Tabela_kontrola_FAW[[#This Row],[Klasifikacija]],Tabela_FAW[Klasifikacija],0)),"NE")</f>
        <v>NE</v>
      </c>
    </row>
    <row r="474" spans="1:9" x14ac:dyDescent="0.25">
      <c r="A474" t="s">
        <v>651</v>
      </c>
      <c r="B474" t="str">
        <f>INDEX(Tabela_seznam_klasifikacij[Naziv odpadka],MATCH(Tabela_kontrola_FAW[[#This Row],[Klasifikacija]],Tabela_seznam_klasifikacij[Klasifikacijska številka],0))</f>
        <v>Odpadni beton in odpadni mulji1) iz betona</v>
      </c>
      <c r="C474">
        <f>IFERROR(INDEX(Tabela_FAW[NAZIV2],MATCH(Tabela_kontrola_FAW[[#This Row],[Klasifikacija]],Tabela_FAW[Klasifikacija],0)),"NE")</f>
        <v>0</v>
      </c>
      <c r="D474" t="str">
        <f>INDEX(Tabela_glavno[Dovoljen prevzem],MATCH(Tabela_kontrola_FAW[[#This Row],[Klasifikacija]],Tabela_glavno[Klasifikacija],0))</f>
        <v>DA - NI ODSTRANJEVANJA</v>
      </c>
      <c r="E474" t="str">
        <f>INDEX(Tabela_glavno[Odstranjevanje],MATCH(Tabela_kontrola_FAW[[#This Row],[Klasifikacija]],Tabela_glavno[Klasifikacija],0))</f>
        <v/>
      </c>
      <c r="F474" t="str">
        <f>IF(Tabela_kontrola_FAW[[#This Row],[Eko-03-03]]=0,"NE","DA")</f>
        <v>NE</v>
      </c>
      <c r="G474" s="1">
        <f>COUNTIF(Tabela_mesanica_190204[Klasifikacija],Tabela_kontrola_FAW[[#This Row],[Klasifikacija]])+COUNTIF(Tabela_mesanica_190208[Klasifikacija],Tabela_kontrola_FAW[[#This Row],[Klasifikacija]])+COUNTIF(Tabela_EKO_03_03_baterije[Klasifikacija],Tabela_kontrola_FAW[[#This Row],[Klasifikacija]])</f>
        <v>0</v>
      </c>
      <c r="H474" s="1">
        <f>COUNTIF(Tabela_staro_190204[Klasifikacija],Tabela_kontrola_FAW[[#This Row],[Klasifikacija]])+COUNTIF(Tabela_staro_140603[Klasifikacija],Tabela_kontrola_FAW[[#This Row],[Klasifikacija]])</f>
        <v>0</v>
      </c>
      <c r="I474" s="1" t="str">
        <f>IFERROR(INDEX(Tabela_FAW[Klasifikacija],MATCH(Tabela_kontrola_FAW[[#This Row],[Klasifikacija]],Tabela_FAW[Klasifikacija],0)),"NE")</f>
        <v>10 13 14</v>
      </c>
    </row>
    <row r="475" spans="1:9" hidden="1" x14ac:dyDescent="0.25">
      <c r="A475" t="s">
        <v>652</v>
      </c>
      <c r="B475" t="str">
        <f>INDEX(Tabela_seznam_klasifikacij[Naziv odpadka],MATCH(Tabela_kontrola_FAW[[#This Row],[Klasifikacija]],Tabela_seznam_klasifikacij[Klasifikacijska številka],0))</f>
        <v>Drugi tovrstni odpadki</v>
      </c>
      <c r="C475" t="str">
        <f>IFERROR(INDEX(Tabela_FAW[NAZIV2],MATCH(Tabela_kontrola_FAW[[#This Row],[Klasifikacija]],Tabela_FAW[Klasifikacija],0)),"NE")</f>
        <v>NE</v>
      </c>
      <c r="D475" t="str">
        <f>INDEX(Tabela_glavno[Dovoljen prevzem],MATCH(Tabela_kontrola_FAW[[#This Row],[Klasifikacija]],Tabela_glavno[Klasifikacija],0))</f>
        <v>DA - NI ODSTRANJEVANJA</v>
      </c>
      <c r="E475" t="str">
        <f>INDEX(Tabela_glavno[Odstranjevanje],MATCH(Tabela_kontrola_FAW[[#This Row],[Klasifikacija]],Tabela_glavno[Klasifikacija],0))</f>
        <v/>
      </c>
      <c r="F475" t="str">
        <f>IF(Tabela_kontrola_FAW[[#This Row],[Eko-03-03]]=0,"NE","DA")</f>
        <v>NE</v>
      </c>
      <c r="G475" s="1">
        <f>COUNTIF(Tabela_mesanica_190204[Klasifikacija],Tabela_kontrola_FAW[[#This Row],[Klasifikacija]])+COUNTIF(Tabela_mesanica_190208[Klasifikacija],Tabela_kontrola_FAW[[#This Row],[Klasifikacija]])+COUNTIF(Tabela_EKO_03_03_baterije[Klasifikacija],Tabela_kontrola_FAW[[#This Row],[Klasifikacija]])</f>
        <v>0</v>
      </c>
      <c r="H475" s="1">
        <f>COUNTIF(Tabela_staro_190204[Klasifikacija],Tabela_kontrola_FAW[[#This Row],[Klasifikacija]])+COUNTIF(Tabela_staro_140603[Klasifikacija],Tabela_kontrola_FAW[[#This Row],[Klasifikacija]])</f>
        <v>0</v>
      </c>
      <c r="I475" s="1" t="str">
        <f>IFERROR(INDEX(Tabela_FAW[Klasifikacija],MATCH(Tabela_kontrola_FAW[[#This Row],[Klasifikacija]],Tabela_FAW[Klasifikacija],0)),"NE")</f>
        <v>NE</v>
      </c>
    </row>
    <row r="476" spans="1:9" hidden="1" x14ac:dyDescent="0.25">
      <c r="A476" t="s">
        <v>653</v>
      </c>
      <c r="B476" t="str">
        <f>INDEX(Tabela_seznam_klasifikacij[Naziv odpadka],MATCH(Tabela_kontrola_FAW[[#This Row],[Klasifikacija]],Tabela_seznam_klasifikacij[Klasifikacijska številka],0))</f>
        <v>Odpadki iz čiščenja odpadnih plinov, ki vsebujejo živo srebro</v>
      </c>
      <c r="C476" t="str">
        <f>IFERROR(INDEX(Tabela_FAW[NAZIV2],MATCH(Tabela_kontrola_FAW[[#This Row],[Klasifikacija]],Tabela_FAW[Klasifikacija],0)),"NE")</f>
        <v>NE</v>
      </c>
      <c r="D476" t="str">
        <f>INDEX(Tabela_glavno[Dovoljen prevzem],MATCH(Tabela_kontrola_FAW[[#This Row],[Klasifikacija]],Tabela_glavno[Klasifikacija],0))</f>
        <v>DA - NI ODSTRANJEVANJA</v>
      </c>
      <c r="E476" t="str">
        <f>INDEX(Tabela_glavno[Odstranjevanje],MATCH(Tabela_kontrola_FAW[[#This Row],[Klasifikacija]],Tabela_glavno[Klasifikacija],0))</f>
        <v/>
      </c>
      <c r="F476" t="str">
        <f>IF(Tabela_kontrola_FAW[[#This Row],[Eko-03-03]]=0,"NE","DA")</f>
        <v>NE</v>
      </c>
      <c r="G476" s="1">
        <f>COUNTIF(Tabela_mesanica_190204[Klasifikacija],Tabela_kontrola_FAW[[#This Row],[Klasifikacija]])+COUNTIF(Tabela_mesanica_190208[Klasifikacija],Tabela_kontrola_FAW[[#This Row],[Klasifikacija]])+COUNTIF(Tabela_EKO_03_03_baterije[Klasifikacija],Tabela_kontrola_FAW[[#This Row],[Klasifikacija]])</f>
        <v>0</v>
      </c>
      <c r="H476" s="1">
        <f>COUNTIF(Tabela_staro_190204[Klasifikacija],Tabela_kontrola_FAW[[#This Row],[Klasifikacija]])+COUNTIF(Tabela_staro_140603[Klasifikacija],Tabela_kontrola_FAW[[#This Row],[Klasifikacija]])</f>
        <v>0</v>
      </c>
      <c r="I476" s="1" t="str">
        <f>IFERROR(INDEX(Tabela_FAW[Klasifikacija],MATCH(Tabela_kontrola_FAW[[#This Row],[Klasifikacija]],Tabela_FAW[Klasifikacija],0)),"NE")</f>
        <v>NE</v>
      </c>
    </row>
    <row r="477" spans="1:9" x14ac:dyDescent="0.25">
      <c r="A477" t="s">
        <v>1218</v>
      </c>
      <c r="B477" t="str">
        <f>INDEX(Tabela_seznam_klasifikacij[Naziv odpadka],MATCH(Tabela_kontrola_FAW[[#This Row],[Klasifikacija]],Tabela_seznam_klasifikacij[Klasifikacijska številka],0))</f>
        <v>Kisline za luženje</v>
      </c>
      <c r="C477" t="str">
        <f>IFERROR(INDEX(Tabela_FAW[NAZIV2],MATCH(Tabela_kontrola_FAW[[#This Row],[Klasifikacija]],Tabela_FAW[Klasifikacija],0)),"NE")</f>
        <v>ADR: DA -sproti pred prevzemom / Sauber.</v>
      </c>
      <c r="D477" t="str">
        <f>INDEX(Tabela_glavno[Dovoljen prevzem],MATCH(Tabela_kontrola_FAW[[#This Row],[Klasifikacija]],Tabela_glavno[Klasifikacija],0))</f>
        <v>DA - NI ODSTRANJEVANJA</v>
      </c>
      <c r="E477" t="str">
        <f>INDEX(Tabela_glavno[Odstranjevanje],MATCH(Tabela_kontrola_FAW[[#This Row],[Klasifikacija]],Tabela_glavno[Klasifikacija],0))</f>
        <v/>
      </c>
      <c r="F477" t="str">
        <f>IF(Tabela_kontrola_FAW[[#This Row],[Eko-03-03]]=0,"NE","DA")</f>
        <v>NE</v>
      </c>
      <c r="G477" s="1">
        <f>COUNTIF(Tabela_mesanica_190204[Klasifikacija],Tabela_kontrola_FAW[[#This Row],[Klasifikacija]])+COUNTIF(Tabela_mesanica_190208[Klasifikacija],Tabela_kontrola_FAW[[#This Row],[Klasifikacija]])+COUNTIF(Tabela_EKO_03_03_baterije[Klasifikacija],Tabela_kontrola_FAW[[#This Row],[Klasifikacija]])</f>
        <v>0</v>
      </c>
      <c r="H477" s="1">
        <f>COUNTIF(Tabela_staro_190204[Klasifikacija],Tabela_kontrola_FAW[[#This Row],[Klasifikacija]])+COUNTIF(Tabela_staro_140603[Klasifikacija],Tabela_kontrola_FAW[[#This Row],[Klasifikacija]])</f>
        <v>0</v>
      </c>
      <c r="I477" s="1" t="str">
        <f>IFERROR(INDEX(Tabela_FAW[Klasifikacija],MATCH(Tabela_kontrola_FAW[[#This Row],[Klasifikacija]],Tabela_FAW[Klasifikacija],0)),"NE")</f>
        <v>11 01 05*</v>
      </c>
    </row>
    <row r="478" spans="1:9" x14ac:dyDescent="0.25">
      <c r="A478" t="s">
        <v>1219</v>
      </c>
      <c r="B478" t="str">
        <f>INDEX(Tabela_seznam_klasifikacij[Naziv odpadka],MATCH(Tabela_kontrola_FAW[[#This Row],[Klasifikacija]],Tabela_seznam_klasifikacij[Klasifikacijska številka],0))</f>
        <v>Kisline, ki niso navedene drugje</v>
      </c>
      <c r="C478" t="str">
        <f>IFERROR(INDEX(Tabela_FAW[NAZIV2],MATCH(Tabela_kontrola_FAW[[#This Row],[Klasifikacija]],Tabela_FAW[Klasifikacija],0)),"NE")</f>
        <v>ADR: DA -sproti /EKOLOGIJA</v>
      </c>
      <c r="D478" t="str">
        <f>INDEX(Tabela_glavno[Dovoljen prevzem],MATCH(Tabela_kontrola_FAW[[#This Row],[Klasifikacija]],Tabela_glavno[Klasifikacija],0))</f>
        <v>DA - NI ODSTRANJEVANJA</v>
      </c>
      <c r="E478" t="str">
        <f>INDEX(Tabela_glavno[Odstranjevanje],MATCH(Tabela_kontrola_FAW[[#This Row],[Klasifikacija]],Tabela_glavno[Klasifikacija],0))</f>
        <v/>
      </c>
      <c r="F478" t="str">
        <f>IF(Tabela_kontrola_FAW[[#This Row],[Eko-03-03]]=0,"NE","DA")</f>
        <v>NE</v>
      </c>
      <c r="G478" s="1">
        <f>COUNTIF(Tabela_mesanica_190204[Klasifikacija],Tabela_kontrola_FAW[[#This Row],[Klasifikacija]])+COUNTIF(Tabela_mesanica_190208[Klasifikacija],Tabela_kontrola_FAW[[#This Row],[Klasifikacija]])+COUNTIF(Tabela_EKO_03_03_baterije[Klasifikacija],Tabela_kontrola_FAW[[#This Row],[Klasifikacija]])</f>
        <v>0</v>
      </c>
      <c r="H478" s="1">
        <f>COUNTIF(Tabela_staro_190204[Klasifikacija],Tabela_kontrola_FAW[[#This Row],[Klasifikacija]])+COUNTIF(Tabela_staro_140603[Klasifikacija],Tabela_kontrola_FAW[[#This Row],[Klasifikacija]])</f>
        <v>0</v>
      </c>
      <c r="I478" s="1" t="str">
        <f>IFERROR(INDEX(Tabela_FAW[Klasifikacija],MATCH(Tabela_kontrola_FAW[[#This Row],[Klasifikacija]],Tabela_FAW[Klasifikacija],0)),"NE")</f>
        <v>11 01 06*</v>
      </c>
    </row>
    <row r="479" spans="1:9" x14ac:dyDescent="0.25">
      <c r="A479" t="s">
        <v>1220</v>
      </c>
      <c r="B479" t="str">
        <f>INDEX(Tabela_seznam_klasifikacij[Naziv odpadka],MATCH(Tabela_kontrola_FAW[[#This Row],[Klasifikacija]],Tabela_seznam_klasifikacij[Klasifikacijska številka],0))</f>
        <v>Lugi za luženje</v>
      </c>
      <c r="C479" t="str">
        <f>IFERROR(INDEX(Tabela_FAW[NAZIV2],MATCH(Tabela_kontrola_FAW[[#This Row],[Klasifikacija]],Tabela_FAW[Klasifikacija],0)),"NE")</f>
        <v>ADR: DA -sproti EKOLOGIJA</v>
      </c>
      <c r="D479" t="str">
        <f>INDEX(Tabela_glavno[Dovoljen prevzem],MATCH(Tabela_kontrola_FAW[[#This Row],[Klasifikacija]],Tabela_glavno[Klasifikacija],0))</f>
        <v>DA</v>
      </c>
      <c r="E479" t="str">
        <f>INDEX(Tabela_glavno[Odstranjevanje],MATCH(Tabela_kontrola_FAW[[#This Row],[Klasifikacija]],Tabela_glavno[Klasifikacija],0))</f>
        <v>Kemis, Ekologija</v>
      </c>
      <c r="F479" t="str">
        <f>IF(Tabela_kontrola_FAW[[#This Row],[Eko-03-03]]=0,"NE","DA")</f>
        <v>NE</v>
      </c>
      <c r="G479" s="1">
        <f>COUNTIF(Tabela_mesanica_190204[Klasifikacija],Tabela_kontrola_FAW[[#This Row],[Klasifikacija]])+COUNTIF(Tabela_mesanica_190208[Klasifikacija],Tabela_kontrola_FAW[[#This Row],[Klasifikacija]])+COUNTIF(Tabela_EKO_03_03_baterije[Klasifikacija],Tabela_kontrola_FAW[[#This Row],[Klasifikacija]])</f>
        <v>0</v>
      </c>
      <c r="H479" s="1">
        <f>COUNTIF(Tabela_staro_190204[Klasifikacija],Tabela_kontrola_FAW[[#This Row],[Klasifikacija]])+COUNTIF(Tabela_staro_140603[Klasifikacija],Tabela_kontrola_FAW[[#This Row],[Klasifikacija]])</f>
        <v>0</v>
      </c>
      <c r="I479" s="1" t="str">
        <f>IFERROR(INDEX(Tabela_FAW[Klasifikacija],MATCH(Tabela_kontrola_FAW[[#This Row],[Klasifikacija]],Tabela_FAW[Klasifikacija],0)),"NE")</f>
        <v>11 01 07*</v>
      </c>
    </row>
    <row r="480" spans="1:9" x14ac:dyDescent="0.25">
      <c r="A480" t="s">
        <v>181</v>
      </c>
      <c r="B480" t="str">
        <f>INDEX(Tabela_seznam_klasifikacij[Naziv odpadka],MATCH(Tabela_kontrola_FAW[[#This Row],[Klasifikacija]],Tabela_seznam_klasifikacij[Klasifikacijska številka],0))</f>
        <v>Mulji iz fosfatiranja</v>
      </c>
      <c r="C480" t="str">
        <f>IFERROR(INDEX(Tabela_FAW[NAZIV2],MATCH(Tabela_kontrola_FAW[[#This Row],[Klasifikacija]],Tabela_FAW[Klasifikacija],0)),"NE")</f>
        <v>ADR: DA -sproti / Kemis</v>
      </c>
      <c r="D480" t="str">
        <f>INDEX(Tabela_glavno[Dovoljen prevzem],MATCH(Tabela_kontrola_FAW[[#This Row],[Klasifikacija]],Tabela_glavno[Klasifikacija],0))</f>
        <v>DA</v>
      </c>
      <c r="E480" t="str">
        <f>INDEX(Tabela_glavno[Odstranjevanje],MATCH(Tabela_kontrola_FAW[[#This Row],[Klasifikacija]],Tabela_glavno[Klasifikacija],0))</f>
        <v>Fisher, Kemis</v>
      </c>
      <c r="F480" t="str">
        <f>IF(Tabela_kontrola_FAW[[#This Row],[Eko-03-03]]=0,"NE","DA")</f>
        <v>DA</v>
      </c>
      <c r="G480" s="1">
        <f>COUNTIF(Tabela_mesanica_190204[Klasifikacija],Tabela_kontrola_FAW[[#This Row],[Klasifikacija]])+COUNTIF(Tabela_mesanica_190208[Klasifikacija],Tabela_kontrola_FAW[[#This Row],[Klasifikacija]])+COUNTIF(Tabela_EKO_03_03_baterije[Klasifikacija],Tabela_kontrola_FAW[[#This Row],[Klasifikacija]])</f>
        <v>1</v>
      </c>
      <c r="H480" s="1">
        <f>COUNTIF(Tabela_staro_190204[Klasifikacija],Tabela_kontrola_FAW[[#This Row],[Klasifikacija]])+COUNTIF(Tabela_staro_140603[Klasifikacija],Tabela_kontrola_FAW[[#This Row],[Klasifikacija]])</f>
        <v>0</v>
      </c>
      <c r="I480" s="1" t="str">
        <f>IFERROR(INDEX(Tabela_FAW[Klasifikacija],MATCH(Tabela_kontrola_FAW[[#This Row],[Klasifikacija]],Tabela_FAW[Klasifikacija],0)),"NE")</f>
        <v>11 01 08*</v>
      </c>
    </row>
    <row r="481" spans="1:9" x14ac:dyDescent="0.25">
      <c r="A481" t="s">
        <v>182</v>
      </c>
      <c r="B481" t="str">
        <f>INDEX(Tabela_seznam_klasifikacij[Naziv odpadka],MATCH(Tabela_kontrola_FAW[[#This Row],[Klasifikacija]],Tabela_seznam_klasifikacij[Klasifikacijska številka],0))</f>
        <v>Mulji in filtrne pogače, ki vsebujejo nevarne snovi</v>
      </c>
      <c r="C481" t="str">
        <f>IFERROR(INDEX(Tabela_FAW[NAZIV2],MATCH(Tabela_kontrola_FAW[[#This Row],[Klasifikacija]],Tabela_FAW[Klasifikacija],0)),"NE")</f>
        <v>ADR: DA -sproti / Kemis</v>
      </c>
      <c r="D481" t="str">
        <f>INDEX(Tabela_glavno[Dovoljen prevzem],MATCH(Tabela_kontrola_FAW[[#This Row],[Klasifikacija]],Tabela_glavno[Klasifikacija],0))</f>
        <v>DA</v>
      </c>
      <c r="E481" t="str">
        <f>INDEX(Tabela_glavno[Odstranjevanje],MATCH(Tabela_kontrola_FAW[[#This Row],[Klasifikacija]],Tabela_glavno[Klasifikacija],0))</f>
        <v>Kemis</v>
      </c>
      <c r="F481" t="str">
        <f>IF(Tabela_kontrola_FAW[[#This Row],[Eko-03-03]]=0,"NE","DA")</f>
        <v>DA</v>
      </c>
      <c r="G481" s="1">
        <f>COUNTIF(Tabela_mesanica_190204[Klasifikacija],Tabela_kontrola_FAW[[#This Row],[Klasifikacija]])+COUNTIF(Tabela_mesanica_190208[Klasifikacija],Tabela_kontrola_FAW[[#This Row],[Klasifikacija]])+COUNTIF(Tabela_EKO_03_03_baterije[Klasifikacija],Tabela_kontrola_FAW[[#This Row],[Klasifikacija]])</f>
        <v>1</v>
      </c>
      <c r="H481" s="1">
        <f>COUNTIF(Tabela_staro_190204[Klasifikacija],Tabela_kontrola_FAW[[#This Row],[Klasifikacija]])+COUNTIF(Tabela_staro_140603[Klasifikacija],Tabela_kontrola_FAW[[#This Row],[Klasifikacija]])</f>
        <v>0</v>
      </c>
      <c r="I481" s="1" t="str">
        <f>IFERROR(INDEX(Tabela_FAW[Klasifikacija],MATCH(Tabela_kontrola_FAW[[#This Row],[Klasifikacija]],Tabela_FAW[Klasifikacija],0)),"NE")</f>
        <v>11 01 09*</v>
      </c>
    </row>
    <row r="482" spans="1:9" x14ac:dyDescent="0.25">
      <c r="A482" t="s">
        <v>1221</v>
      </c>
      <c r="B482" t="str">
        <f>INDEX(Tabela_seznam_klasifikacij[Naziv odpadka],MATCH(Tabela_kontrola_FAW[[#This Row],[Klasifikacija]],Tabela_seznam_klasifikacij[Klasifikacijska številka],0))</f>
        <v>Mulji in filtrne pogače, ki niso navedeni pod 11 01 09</v>
      </c>
      <c r="C482" t="str">
        <f>IFERROR(INDEX(Tabela_FAW[NAZIV2],MATCH(Tabela_kontrola_FAW[[#This Row],[Klasifikacija]],Tabela_FAW[Klasifikacija],0)),"NE")</f>
        <v>NI mešanja</v>
      </c>
      <c r="D482" t="str">
        <f>INDEX(Tabela_glavno[Dovoljen prevzem],MATCH(Tabela_kontrola_FAW[[#This Row],[Klasifikacija]],Tabela_glavno[Klasifikacija],0))</f>
        <v>DA - NI ODSTRANJEVANJA</v>
      </c>
      <c r="E482" t="str">
        <f>INDEX(Tabela_glavno[Odstranjevanje],MATCH(Tabela_kontrola_FAW[[#This Row],[Klasifikacija]],Tabela_glavno[Klasifikacija],0))</f>
        <v/>
      </c>
      <c r="F482" t="str">
        <f>IF(Tabela_kontrola_FAW[[#This Row],[Eko-03-03]]=0,"NE","DA")</f>
        <v>NE</v>
      </c>
      <c r="G482" s="1">
        <f>COUNTIF(Tabela_mesanica_190204[Klasifikacija],Tabela_kontrola_FAW[[#This Row],[Klasifikacija]])+COUNTIF(Tabela_mesanica_190208[Klasifikacija],Tabela_kontrola_FAW[[#This Row],[Klasifikacija]])+COUNTIF(Tabela_EKO_03_03_baterije[Klasifikacija],Tabela_kontrola_FAW[[#This Row],[Klasifikacija]])</f>
        <v>0</v>
      </c>
      <c r="H482" s="1">
        <f>COUNTIF(Tabela_staro_190204[Klasifikacija],Tabela_kontrola_FAW[[#This Row],[Klasifikacija]])+COUNTIF(Tabela_staro_140603[Klasifikacija],Tabela_kontrola_FAW[[#This Row],[Klasifikacija]])</f>
        <v>0</v>
      </c>
      <c r="I482" s="1" t="str">
        <f>IFERROR(INDEX(Tabela_FAW[Klasifikacija],MATCH(Tabela_kontrola_FAW[[#This Row],[Klasifikacija]],Tabela_FAW[Klasifikacija],0)),"NE")</f>
        <v>11 01 10</v>
      </c>
    </row>
    <row r="483" spans="1:9" x14ac:dyDescent="0.25">
      <c r="A483" t="s">
        <v>1222</v>
      </c>
      <c r="B483" t="str">
        <f>INDEX(Tabela_seznam_klasifikacij[Naziv odpadka],MATCH(Tabela_kontrola_FAW[[#This Row],[Klasifikacija]],Tabela_seznam_klasifikacij[Klasifikacijska številka],0))</f>
        <v>Tekočine za izpiranje na vodni osnovi, ki vsebujejo nevarne snovi</v>
      </c>
      <c r="C483" t="str">
        <f>IFERROR(INDEX(Tabela_FAW[NAZIV2],MATCH(Tabela_kontrola_FAW[[#This Row],[Klasifikacija]],Tabela_FAW[Klasifikacija],0)),"NE")</f>
        <v>ADR: DA -sproti pred prevzemom/Ekologija</v>
      </c>
      <c r="D483" t="str">
        <f>INDEX(Tabela_glavno[Dovoljen prevzem],MATCH(Tabela_kontrola_FAW[[#This Row],[Klasifikacija]],Tabela_glavno[Klasifikacija],0))</f>
        <v>DA</v>
      </c>
      <c r="E483" t="str">
        <f>INDEX(Tabela_glavno[Odstranjevanje],MATCH(Tabela_kontrola_FAW[[#This Row],[Klasifikacija]],Tabela_glavno[Klasifikacija],0))</f>
        <v>Ekologija</v>
      </c>
      <c r="F483" t="str">
        <f>IF(Tabela_kontrola_FAW[[#This Row],[Eko-03-03]]=0,"NE","DA")</f>
        <v>NE</v>
      </c>
      <c r="G483" s="1">
        <f>COUNTIF(Tabela_mesanica_190204[Klasifikacija],Tabela_kontrola_FAW[[#This Row],[Klasifikacija]])+COUNTIF(Tabela_mesanica_190208[Klasifikacija],Tabela_kontrola_FAW[[#This Row],[Klasifikacija]])+COUNTIF(Tabela_EKO_03_03_baterije[Klasifikacija],Tabela_kontrola_FAW[[#This Row],[Klasifikacija]])</f>
        <v>0</v>
      </c>
      <c r="H483" s="1">
        <f>COUNTIF(Tabela_staro_190204[Klasifikacija],Tabela_kontrola_FAW[[#This Row],[Klasifikacija]])+COUNTIF(Tabela_staro_140603[Klasifikacija],Tabela_kontrola_FAW[[#This Row],[Klasifikacija]])</f>
        <v>0</v>
      </c>
      <c r="I483" s="1" t="str">
        <f>IFERROR(INDEX(Tabela_FAW[Klasifikacija],MATCH(Tabela_kontrola_FAW[[#This Row],[Klasifikacija]],Tabela_FAW[Klasifikacija],0)),"NE")</f>
        <v>11 01 11*</v>
      </c>
    </row>
    <row r="484" spans="1:9" x14ac:dyDescent="0.25">
      <c r="A484" t="s">
        <v>1223</v>
      </c>
      <c r="B484" t="str">
        <f>INDEX(Tabela_seznam_klasifikacij[Naziv odpadka],MATCH(Tabela_kontrola_FAW[[#This Row],[Klasifikacija]],Tabela_seznam_klasifikacij[Klasifikacijska številka],0))</f>
        <v>Tekočine za izpiranje na vodni osnovi, ki niso navedene pod 11 01 11</v>
      </c>
      <c r="C484" t="str">
        <f>IFERROR(INDEX(Tabela_FAW[NAZIV2],MATCH(Tabela_kontrola_FAW[[#This Row],[Klasifikacija]],Tabela_FAW[Klasifikacija],0)),"NE")</f>
        <v>Kemis, Pinus</v>
      </c>
      <c r="D484" t="str">
        <f>INDEX(Tabela_glavno[Dovoljen prevzem],MATCH(Tabela_kontrola_FAW[[#This Row],[Klasifikacija]],Tabela_glavno[Klasifikacija],0))</f>
        <v>DA - NI ODSTRANJEVANJA</v>
      </c>
      <c r="E484" t="str">
        <f>INDEX(Tabela_glavno[Odstranjevanje],MATCH(Tabela_kontrola_FAW[[#This Row],[Klasifikacija]],Tabela_glavno[Klasifikacija],0))</f>
        <v/>
      </c>
      <c r="F484" t="str">
        <f>IF(Tabela_kontrola_FAW[[#This Row],[Eko-03-03]]=0,"NE","DA")</f>
        <v>NE</v>
      </c>
      <c r="G484" s="1">
        <f>COUNTIF(Tabela_mesanica_190204[Klasifikacija],Tabela_kontrola_FAW[[#This Row],[Klasifikacija]])+COUNTIF(Tabela_mesanica_190208[Klasifikacija],Tabela_kontrola_FAW[[#This Row],[Klasifikacija]])+COUNTIF(Tabela_EKO_03_03_baterije[Klasifikacija],Tabela_kontrola_FAW[[#This Row],[Klasifikacija]])</f>
        <v>0</v>
      </c>
      <c r="H484" s="1">
        <f>COUNTIF(Tabela_staro_190204[Klasifikacija],Tabela_kontrola_FAW[[#This Row],[Klasifikacija]])+COUNTIF(Tabela_staro_140603[Klasifikacija],Tabela_kontrola_FAW[[#This Row],[Klasifikacija]])</f>
        <v>0</v>
      </c>
      <c r="I484" s="1" t="str">
        <f>IFERROR(INDEX(Tabela_FAW[Klasifikacija],MATCH(Tabela_kontrola_FAW[[#This Row],[Klasifikacija]],Tabela_FAW[Klasifikacija],0)),"NE")</f>
        <v>11 01 12</v>
      </c>
    </row>
    <row r="485" spans="1:9" x14ac:dyDescent="0.25">
      <c r="A485" t="s">
        <v>1224</v>
      </c>
      <c r="B485" t="str">
        <f>INDEX(Tabela_seznam_klasifikacij[Naziv odpadka],MATCH(Tabela_kontrola_FAW[[#This Row],[Klasifikacija]],Tabela_seznam_klasifikacij[Klasifikacijska številka],0))</f>
        <v>Odpadki iz razmaščevanja, ki vsebujejo nevarne snovi</v>
      </c>
      <c r="C485" t="str">
        <f>IFERROR(INDEX(Tabela_FAW[NAZIV2],MATCH(Tabela_kontrola_FAW[[#This Row],[Klasifikacija]],Tabela_FAW[Klasifikacija],0)),"NE")</f>
        <v>ADR: DA -sproti pred prevzemom / Sauber.</v>
      </c>
      <c r="D485" t="str">
        <f>INDEX(Tabela_glavno[Dovoljen prevzem],MATCH(Tabela_kontrola_FAW[[#This Row],[Klasifikacija]],Tabela_glavno[Klasifikacija],0))</f>
        <v>DA</v>
      </c>
      <c r="E485" t="str">
        <f>INDEX(Tabela_glavno[Odstranjevanje],MATCH(Tabela_kontrola_FAW[[#This Row],[Klasifikacija]],Tabela_glavno[Klasifikacija],0))</f>
        <v>Ekologija</v>
      </c>
      <c r="F485" t="str">
        <f>IF(Tabela_kontrola_FAW[[#This Row],[Eko-03-03]]=0,"NE","DA")</f>
        <v>NE</v>
      </c>
      <c r="G485" s="1">
        <f>COUNTIF(Tabela_mesanica_190204[Klasifikacija],Tabela_kontrola_FAW[[#This Row],[Klasifikacija]])+COUNTIF(Tabela_mesanica_190208[Klasifikacija],Tabela_kontrola_FAW[[#This Row],[Klasifikacija]])+COUNTIF(Tabela_EKO_03_03_baterije[Klasifikacija],Tabela_kontrola_FAW[[#This Row],[Klasifikacija]])</f>
        <v>0</v>
      </c>
      <c r="H485" s="1">
        <f>COUNTIF(Tabela_staro_190204[Klasifikacija],Tabela_kontrola_FAW[[#This Row],[Klasifikacija]])+COUNTIF(Tabela_staro_140603[Klasifikacija],Tabela_kontrola_FAW[[#This Row],[Klasifikacija]])</f>
        <v>0</v>
      </c>
      <c r="I485" s="1" t="str">
        <f>IFERROR(INDEX(Tabela_FAW[Klasifikacija],MATCH(Tabela_kontrola_FAW[[#This Row],[Klasifikacija]],Tabela_FAW[Klasifikacija],0)),"NE")</f>
        <v>11 01 13*</v>
      </c>
    </row>
    <row r="486" spans="1:9" x14ac:dyDescent="0.25">
      <c r="A486" t="s">
        <v>1225</v>
      </c>
      <c r="B486" t="str">
        <f>INDEX(Tabela_seznam_klasifikacij[Naziv odpadka],MATCH(Tabela_kontrola_FAW[[#This Row],[Klasifikacija]],Tabela_seznam_klasifikacij[Klasifikacijska številka],0))</f>
        <v>Odpadki iz razmaščevanja, ki niso navedeni pod 11 01 13</v>
      </c>
      <c r="C486" t="str">
        <f>IFERROR(INDEX(Tabela_FAW[NAZIV2],MATCH(Tabela_kontrola_FAW[[#This Row],[Klasifikacija]],Tabela_FAW[Klasifikacija],0)),"NE")</f>
        <v>ADR: DA -sproti pred prevzemom / Sauber.</v>
      </c>
      <c r="D486" t="str">
        <f>INDEX(Tabela_glavno[Dovoljen prevzem],MATCH(Tabela_kontrola_FAW[[#This Row],[Klasifikacija]],Tabela_glavno[Klasifikacija],0))</f>
        <v>DA - NI ODSTRANJEVANJA</v>
      </c>
      <c r="E486" t="str">
        <f>INDEX(Tabela_glavno[Odstranjevanje],MATCH(Tabela_kontrola_FAW[[#This Row],[Klasifikacija]],Tabela_glavno[Klasifikacija],0))</f>
        <v/>
      </c>
      <c r="F486" t="str">
        <f>IF(Tabela_kontrola_FAW[[#This Row],[Eko-03-03]]=0,"NE","DA")</f>
        <v>NE</v>
      </c>
      <c r="G486" s="1">
        <f>COUNTIF(Tabela_mesanica_190204[Klasifikacija],Tabela_kontrola_FAW[[#This Row],[Klasifikacija]])+COUNTIF(Tabela_mesanica_190208[Klasifikacija],Tabela_kontrola_FAW[[#This Row],[Klasifikacija]])+COUNTIF(Tabela_EKO_03_03_baterije[Klasifikacija],Tabela_kontrola_FAW[[#This Row],[Klasifikacija]])</f>
        <v>0</v>
      </c>
      <c r="H486" s="1">
        <f>COUNTIF(Tabela_staro_190204[Klasifikacija],Tabela_kontrola_FAW[[#This Row],[Klasifikacija]])+COUNTIF(Tabela_staro_140603[Klasifikacija],Tabela_kontrola_FAW[[#This Row],[Klasifikacija]])</f>
        <v>0</v>
      </c>
      <c r="I486" s="1" t="str">
        <f>IFERROR(INDEX(Tabela_FAW[Klasifikacija],MATCH(Tabela_kontrola_FAW[[#This Row],[Klasifikacija]],Tabela_FAW[Klasifikacija],0)),"NE")</f>
        <v>11 01 14</v>
      </c>
    </row>
    <row r="487" spans="1:9" x14ac:dyDescent="0.25">
      <c r="A487" t="s">
        <v>1226</v>
      </c>
      <c r="B487" t="str">
        <f>INDEX(Tabela_seznam_klasifikacij[Naziv odpadka],MATCH(Tabela_kontrola_FAW[[#This Row],[Klasifikacija]],Tabela_seznam_klasifikacij[Klasifikacijska številka],0))</f>
        <v>Mulji in izcedne vode iz membran ali ionskih izmenjevalcev, ki vsebujejo nevarne snovi</v>
      </c>
      <c r="C487">
        <f>IFERROR(INDEX(Tabela_FAW[NAZIV2],MATCH(Tabela_kontrola_FAW[[#This Row],[Klasifikacija]],Tabela_FAW[Klasifikacija],0)),"NE")</f>
        <v>0</v>
      </c>
      <c r="D487" t="str">
        <f>INDEX(Tabela_glavno[Dovoljen prevzem],MATCH(Tabela_kontrola_FAW[[#This Row],[Klasifikacija]],Tabela_glavno[Klasifikacija],0))</f>
        <v>DA - NI ODSTRANJEVANJA</v>
      </c>
      <c r="E487" t="str">
        <f>INDEX(Tabela_glavno[Odstranjevanje],MATCH(Tabela_kontrola_FAW[[#This Row],[Klasifikacija]],Tabela_glavno[Klasifikacija],0))</f>
        <v/>
      </c>
      <c r="F487" t="str">
        <f>IF(Tabela_kontrola_FAW[[#This Row],[Eko-03-03]]=0,"NE","DA")</f>
        <v>NE</v>
      </c>
      <c r="G487" s="1">
        <f>COUNTIF(Tabela_mesanica_190204[Klasifikacija],Tabela_kontrola_FAW[[#This Row],[Klasifikacija]])+COUNTIF(Tabela_mesanica_190208[Klasifikacija],Tabela_kontrola_FAW[[#This Row],[Klasifikacija]])+COUNTIF(Tabela_EKO_03_03_baterije[Klasifikacija],Tabela_kontrola_FAW[[#This Row],[Klasifikacija]])</f>
        <v>0</v>
      </c>
      <c r="H487" s="1">
        <f>COUNTIF(Tabela_staro_190204[Klasifikacija],Tabela_kontrola_FAW[[#This Row],[Klasifikacija]])+COUNTIF(Tabela_staro_140603[Klasifikacija],Tabela_kontrola_FAW[[#This Row],[Klasifikacija]])</f>
        <v>0</v>
      </c>
      <c r="I487" s="1" t="str">
        <f>IFERROR(INDEX(Tabela_FAW[Klasifikacija],MATCH(Tabela_kontrola_FAW[[#This Row],[Klasifikacija]],Tabela_FAW[Klasifikacija],0)),"NE")</f>
        <v>11 01 15*</v>
      </c>
    </row>
    <row r="488" spans="1:9" x14ac:dyDescent="0.25">
      <c r="A488" t="s">
        <v>1227</v>
      </c>
      <c r="B488" t="str">
        <f>INDEX(Tabela_seznam_klasifikacij[Naziv odpadka],MATCH(Tabela_kontrola_FAW[[#This Row],[Klasifikacija]],Tabela_seznam_klasifikacij[Klasifikacijska številka],0))</f>
        <v>Nasičene ali izrabljene smole ionskih izmenjevalcev</v>
      </c>
      <c r="C488" t="str">
        <f>IFERROR(INDEX(Tabela_FAW[NAZIV2],MATCH(Tabela_kontrola_FAW[[#This Row],[Klasifikacija]],Tabela_FAW[Klasifikacija],0)),"NE")</f>
        <v>ADR: DA -sproti pred prevzemom / Sauber.</v>
      </c>
      <c r="D488" t="str">
        <f>INDEX(Tabela_glavno[Dovoljen prevzem],MATCH(Tabela_kontrola_FAW[[#This Row],[Klasifikacija]],Tabela_glavno[Klasifikacija],0))</f>
        <v>DA - NI ODSTRANJEVANJA</v>
      </c>
      <c r="E488" t="str">
        <f>INDEX(Tabela_glavno[Odstranjevanje],MATCH(Tabela_kontrola_FAW[[#This Row],[Klasifikacija]],Tabela_glavno[Klasifikacija],0))</f>
        <v/>
      </c>
      <c r="F488" t="str">
        <f>IF(Tabela_kontrola_FAW[[#This Row],[Eko-03-03]]=0,"NE","DA")</f>
        <v>NE</v>
      </c>
      <c r="G488" s="1">
        <f>COUNTIF(Tabela_mesanica_190204[Klasifikacija],Tabela_kontrola_FAW[[#This Row],[Klasifikacija]])+COUNTIF(Tabela_mesanica_190208[Klasifikacija],Tabela_kontrola_FAW[[#This Row],[Klasifikacija]])+COUNTIF(Tabela_EKO_03_03_baterije[Klasifikacija],Tabela_kontrola_FAW[[#This Row],[Klasifikacija]])</f>
        <v>0</v>
      </c>
      <c r="H488" s="1">
        <f>COUNTIF(Tabela_staro_190204[Klasifikacija],Tabela_kontrola_FAW[[#This Row],[Klasifikacija]])+COUNTIF(Tabela_staro_140603[Klasifikacija],Tabela_kontrola_FAW[[#This Row],[Klasifikacija]])</f>
        <v>0</v>
      </c>
      <c r="I488" s="1" t="str">
        <f>IFERROR(INDEX(Tabela_FAW[Klasifikacija],MATCH(Tabela_kontrola_FAW[[#This Row],[Klasifikacija]],Tabela_FAW[Klasifikacija],0)),"NE")</f>
        <v>11 01 16*</v>
      </c>
    </row>
    <row r="489" spans="1:9" x14ac:dyDescent="0.25">
      <c r="A489" t="s">
        <v>1228</v>
      </c>
      <c r="B489" t="str">
        <f>INDEX(Tabela_seznam_klasifikacij[Naziv odpadka],MATCH(Tabela_kontrola_FAW[[#This Row],[Klasifikacija]],Tabela_seznam_klasifikacij[Klasifikacijska številka],0))</f>
        <v>Drugi odpadki, ki vsebujejo nevarne snovi</v>
      </c>
      <c r="C489" t="str">
        <f>IFERROR(INDEX(Tabela_FAW[NAZIV2],MATCH(Tabela_kontrola_FAW[[#This Row],[Klasifikacija]],Tabela_FAW[Klasifikacija],0)),"NE")</f>
        <v>NI ADR / Ekologija</v>
      </c>
      <c r="D489" t="str">
        <f>INDEX(Tabela_glavno[Dovoljen prevzem],MATCH(Tabela_kontrola_FAW[[#This Row],[Klasifikacija]],Tabela_glavno[Klasifikacija],0))</f>
        <v>DA - NI ODSTRANJEVANJA</v>
      </c>
      <c r="E489" t="str">
        <f>INDEX(Tabela_glavno[Odstranjevanje],MATCH(Tabela_kontrola_FAW[[#This Row],[Klasifikacija]],Tabela_glavno[Klasifikacija],0))</f>
        <v/>
      </c>
      <c r="F489" t="str">
        <f>IF(Tabela_kontrola_FAW[[#This Row],[Eko-03-03]]=0,"NE","DA")</f>
        <v>NE</v>
      </c>
      <c r="G489" s="1">
        <f>COUNTIF(Tabela_mesanica_190204[Klasifikacija],Tabela_kontrola_FAW[[#This Row],[Klasifikacija]])+COUNTIF(Tabela_mesanica_190208[Klasifikacija],Tabela_kontrola_FAW[[#This Row],[Klasifikacija]])+COUNTIF(Tabela_EKO_03_03_baterije[Klasifikacija],Tabela_kontrola_FAW[[#This Row],[Klasifikacija]])</f>
        <v>0</v>
      </c>
      <c r="H489" s="1">
        <f>COUNTIF(Tabela_staro_190204[Klasifikacija],Tabela_kontrola_FAW[[#This Row],[Klasifikacija]])+COUNTIF(Tabela_staro_140603[Klasifikacija],Tabela_kontrola_FAW[[#This Row],[Klasifikacija]])</f>
        <v>0</v>
      </c>
      <c r="I489" s="1" t="str">
        <f>IFERROR(INDEX(Tabela_FAW[Klasifikacija],MATCH(Tabela_kontrola_FAW[[#This Row],[Klasifikacija]],Tabela_FAW[Klasifikacija],0)),"NE")</f>
        <v>11 01 98*</v>
      </c>
    </row>
    <row r="490" spans="1:9" hidden="1" x14ac:dyDescent="0.25">
      <c r="A490" t="s">
        <v>1229</v>
      </c>
      <c r="B490" t="str">
        <f>INDEX(Tabela_seznam_klasifikacij[Naziv odpadka],MATCH(Tabela_kontrola_FAW[[#This Row],[Klasifikacija]],Tabela_seznam_klasifikacij[Klasifikacijska številka],0))</f>
        <v>Drugi tovrstni odpadki</v>
      </c>
      <c r="C490" t="str">
        <f>IFERROR(INDEX(Tabela_FAW[NAZIV2],MATCH(Tabela_kontrola_FAW[[#This Row],[Klasifikacija]],Tabela_FAW[Klasifikacija],0)),"NE")</f>
        <v>NE</v>
      </c>
      <c r="D490" t="str">
        <f>INDEX(Tabela_glavno[Dovoljen prevzem],MATCH(Tabela_kontrola_FAW[[#This Row],[Klasifikacija]],Tabela_glavno[Klasifikacija],0))</f>
        <v>DA - NI ODSTRANJEVANJA</v>
      </c>
      <c r="E490" t="str">
        <f>INDEX(Tabela_glavno[Odstranjevanje],MATCH(Tabela_kontrola_FAW[[#This Row],[Klasifikacija]],Tabela_glavno[Klasifikacija],0))</f>
        <v/>
      </c>
      <c r="F490" t="str">
        <f>IF(Tabela_kontrola_FAW[[#This Row],[Eko-03-03]]=0,"NE","DA")</f>
        <v>NE</v>
      </c>
      <c r="G490" s="1">
        <f>COUNTIF(Tabela_mesanica_190204[Klasifikacija],Tabela_kontrola_FAW[[#This Row],[Klasifikacija]])+COUNTIF(Tabela_mesanica_190208[Klasifikacija],Tabela_kontrola_FAW[[#This Row],[Klasifikacija]])+COUNTIF(Tabela_EKO_03_03_baterije[Klasifikacija],Tabela_kontrola_FAW[[#This Row],[Klasifikacija]])</f>
        <v>0</v>
      </c>
      <c r="H490" s="1">
        <f>COUNTIF(Tabela_staro_190204[Klasifikacija],Tabela_kontrola_FAW[[#This Row],[Klasifikacija]])+COUNTIF(Tabela_staro_140603[Klasifikacija],Tabela_kontrola_FAW[[#This Row],[Klasifikacija]])</f>
        <v>0</v>
      </c>
      <c r="I490" s="1" t="str">
        <f>IFERROR(INDEX(Tabela_FAW[Klasifikacija],MATCH(Tabela_kontrola_FAW[[#This Row],[Klasifikacija]],Tabela_FAW[Klasifikacija],0)),"NE")</f>
        <v>NE</v>
      </c>
    </row>
    <row r="491" spans="1:9" hidden="1" x14ac:dyDescent="0.25">
      <c r="A491" t="s">
        <v>1230</v>
      </c>
      <c r="B491" t="str">
        <f>INDEX(Tabela_seznam_klasifikacij[Naziv odpadka],MATCH(Tabela_kontrola_FAW[[#This Row],[Klasifikacija]],Tabela_seznam_klasifikacij[Klasifikacijska številka],0))</f>
        <v>Mulji iz hidrometalurgije cinka (tudi jarosit in goethit)</v>
      </c>
      <c r="C491" t="str">
        <f>IFERROR(INDEX(Tabela_FAW[NAZIV2],MATCH(Tabela_kontrola_FAW[[#This Row],[Klasifikacija]],Tabela_FAW[Klasifikacija],0)),"NE")</f>
        <v>NE</v>
      </c>
      <c r="D491" t="str">
        <f>INDEX(Tabela_glavno[Dovoljen prevzem],MATCH(Tabela_kontrola_FAW[[#This Row],[Klasifikacija]],Tabela_glavno[Klasifikacija],0))</f>
        <v>DA - NI ODSTRANJEVANJA</v>
      </c>
      <c r="E491" t="str">
        <f>INDEX(Tabela_glavno[Odstranjevanje],MATCH(Tabela_kontrola_FAW[[#This Row],[Klasifikacija]],Tabela_glavno[Klasifikacija],0))</f>
        <v/>
      </c>
      <c r="F491" t="str">
        <f>IF(Tabela_kontrola_FAW[[#This Row],[Eko-03-03]]=0,"NE","DA")</f>
        <v>NE</v>
      </c>
      <c r="G491" s="1">
        <f>COUNTIF(Tabela_mesanica_190204[Klasifikacija],Tabela_kontrola_FAW[[#This Row],[Klasifikacija]])+COUNTIF(Tabela_mesanica_190208[Klasifikacija],Tabela_kontrola_FAW[[#This Row],[Klasifikacija]])+COUNTIF(Tabela_EKO_03_03_baterije[Klasifikacija],Tabela_kontrola_FAW[[#This Row],[Klasifikacija]])</f>
        <v>0</v>
      </c>
      <c r="H491" s="1">
        <f>COUNTIF(Tabela_staro_190204[Klasifikacija],Tabela_kontrola_FAW[[#This Row],[Klasifikacija]])+COUNTIF(Tabela_staro_140603[Klasifikacija],Tabela_kontrola_FAW[[#This Row],[Klasifikacija]])</f>
        <v>0</v>
      </c>
      <c r="I491" s="1" t="str">
        <f>IFERROR(INDEX(Tabela_FAW[Klasifikacija],MATCH(Tabela_kontrola_FAW[[#This Row],[Klasifikacija]],Tabela_FAW[Klasifikacija],0)),"NE")</f>
        <v>NE</v>
      </c>
    </row>
    <row r="492" spans="1:9" hidden="1" x14ac:dyDescent="0.25">
      <c r="A492" t="s">
        <v>1231</v>
      </c>
      <c r="B492" t="str">
        <f>INDEX(Tabela_seznam_klasifikacij[Naziv odpadka],MATCH(Tabela_kontrola_FAW[[#This Row],[Klasifikacija]],Tabela_seznam_klasifikacij[Klasifikacijska številka],0))</f>
        <v>Odpadki iz proizvodnje anod za vodne elektrolitske postopke</v>
      </c>
      <c r="C492" t="str">
        <f>IFERROR(INDEX(Tabela_FAW[NAZIV2],MATCH(Tabela_kontrola_FAW[[#This Row],[Klasifikacija]],Tabela_FAW[Klasifikacija],0)),"NE")</f>
        <v>NE</v>
      </c>
      <c r="D492" t="str">
        <f>INDEX(Tabela_glavno[Dovoljen prevzem],MATCH(Tabela_kontrola_FAW[[#This Row],[Klasifikacija]],Tabela_glavno[Klasifikacija],0))</f>
        <v>DA - NI ODSTRANJEVANJA</v>
      </c>
      <c r="E492" t="str">
        <f>INDEX(Tabela_glavno[Odstranjevanje],MATCH(Tabela_kontrola_FAW[[#This Row],[Klasifikacija]],Tabela_glavno[Klasifikacija],0))</f>
        <v/>
      </c>
      <c r="F492" t="str">
        <f>IF(Tabela_kontrola_FAW[[#This Row],[Eko-03-03]]=0,"NE","DA")</f>
        <v>NE</v>
      </c>
      <c r="G492" s="1">
        <f>COUNTIF(Tabela_mesanica_190204[Klasifikacija],Tabela_kontrola_FAW[[#This Row],[Klasifikacija]])+COUNTIF(Tabela_mesanica_190208[Klasifikacija],Tabela_kontrola_FAW[[#This Row],[Klasifikacija]])+COUNTIF(Tabela_EKO_03_03_baterije[Klasifikacija],Tabela_kontrola_FAW[[#This Row],[Klasifikacija]])</f>
        <v>0</v>
      </c>
      <c r="H492" s="1">
        <f>COUNTIF(Tabela_staro_190204[Klasifikacija],Tabela_kontrola_FAW[[#This Row],[Klasifikacija]])+COUNTIF(Tabela_staro_140603[Klasifikacija],Tabela_kontrola_FAW[[#This Row],[Klasifikacija]])</f>
        <v>0</v>
      </c>
      <c r="I492" s="1" t="str">
        <f>IFERROR(INDEX(Tabela_FAW[Klasifikacija],MATCH(Tabela_kontrola_FAW[[#This Row],[Klasifikacija]],Tabela_FAW[Klasifikacija],0)),"NE")</f>
        <v>NE</v>
      </c>
    </row>
    <row r="493" spans="1:9" hidden="1" x14ac:dyDescent="0.25">
      <c r="A493" t="s">
        <v>1232</v>
      </c>
      <c r="B493" t="str">
        <f>INDEX(Tabela_seznam_klasifikacij[Naziv odpadka],MATCH(Tabela_kontrola_FAW[[#This Row],[Klasifikacija]],Tabela_seznam_klasifikacij[Klasifikacijska številka],0))</f>
        <v>Odpadki iz hidrometalurgije bakra, ki vsebujejo nevarne snovi</v>
      </c>
      <c r="C493" t="str">
        <f>IFERROR(INDEX(Tabela_FAW[NAZIV2],MATCH(Tabela_kontrola_FAW[[#This Row],[Klasifikacija]],Tabela_FAW[Klasifikacija],0)),"NE")</f>
        <v>NE</v>
      </c>
      <c r="D493" t="str">
        <f>INDEX(Tabela_glavno[Dovoljen prevzem],MATCH(Tabela_kontrola_FAW[[#This Row],[Klasifikacija]],Tabela_glavno[Klasifikacija],0))</f>
        <v>DA - NI ODSTRANJEVANJA</v>
      </c>
      <c r="E493" t="str">
        <f>INDEX(Tabela_glavno[Odstranjevanje],MATCH(Tabela_kontrola_FAW[[#This Row],[Klasifikacija]],Tabela_glavno[Klasifikacija],0))</f>
        <v/>
      </c>
      <c r="F493" t="str">
        <f>IF(Tabela_kontrola_FAW[[#This Row],[Eko-03-03]]=0,"NE","DA")</f>
        <v>NE</v>
      </c>
      <c r="G493" s="1">
        <f>COUNTIF(Tabela_mesanica_190204[Klasifikacija],Tabela_kontrola_FAW[[#This Row],[Klasifikacija]])+COUNTIF(Tabela_mesanica_190208[Klasifikacija],Tabela_kontrola_FAW[[#This Row],[Klasifikacija]])+COUNTIF(Tabela_EKO_03_03_baterije[Klasifikacija],Tabela_kontrola_FAW[[#This Row],[Klasifikacija]])</f>
        <v>0</v>
      </c>
      <c r="H493" s="1">
        <f>COUNTIF(Tabela_staro_190204[Klasifikacija],Tabela_kontrola_FAW[[#This Row],[Klasifikacija]])+COUNTIF(Tabela_staro_140603[Klasifikacija],Tabela_kontrola_FAW[[#This Row],[Klasifikacija]])</f>
        <v>0</v>
      </c>
      <c r="I493" s="1" t="str">
        <f>IFERROR(INDEX(Tabela_FAW[Klasifikacija],MATCH(Tabela_kontrola_FAW[[#This Row],[Klasifikacija]],Tabela_FAW[Klasifikacija],0)),"NE")</f>
        <v>NE</v>
      </c>
    </row>
    <row r="494" spans="1:9" hidden="1" x14ac:dyDescent="0.25">
      <c r="A494" t="s">
        <v>1233</v>
      </c>
      <c r="B494" t="str">
        <f>INDEX(Tabela_seznam_klasifikacij[Naziv odpadka],MATCH(Tabela_kontrola_FAW[[#This Row],[Klasifikacija]],Tabela_seznam_klasifikacij[Klasifikacijska številka],0))</f>
        <v>Odpadki iz hidrometalurgije bakra, ki niso navedeni pod 11 02 05</v>
      </c>
      <c r="C494" t="str">
        <f>IFERROR(INDEX(Tabela_FAW[NAZIV2],MATCH(Tabela_kontrola_FAW[[#This Row],[Klasifikacija]],Tabela_FAW[Klasifikacija],0)),"NE")</f>
        <v>NE</v>
      </c>
      <c r="D494" t="str">
        <f>INDEX(Tabela_glavno[Dovoljen prevzem],MATCH(Tabela_kontrola_FAW[[#This Row],[Klasifikacija]],Tabela_glavno[Klasifikacija],0))</f>
        <v>DA - NI ODSTRANJEVANJA</v>
      </c>
      <c r="E494" t="str">
        <f>INDEX(Tabela_glavno[Odstranjevanje],MATCH(Tabela_kontrola_FAW[[#This Row],[Klasifikacija]],Tabela_glavno[Klasifikacija],0))</f>
        <v/>
      </c>
      <c r="F494" t="str">
        <f>IF(Tabela_kontrola_FAW[[#This Row],[Eko-03-03]]=0,"NE","DA")</f>
        <v>NE</v>
      </c>
      <c r="G494" s="1">
        <f>COUNTIF(Tabela_mesanica_190204[Klasifikacija],Tabela_kontrola_FAW[[#This Row],[Klasifikacija]])+COUNTIF(Tabela_mesanica_190208[Klasifikacija],Tabela_kontrola_FAW[[#This Row],[Klasifikacija]])+COUNTIF(Tabela_EKO_03_03_baterije[Klasifikacija],Tabela_kontrola_FAW[[#This Row],[Klasifikacija]])</f>
        <v>0</v>
      </c>
      <c r="H494" s="1">
        <f>COUNTIF(Tabela_staro_190204[Klasifikacija],Tabela_kontrola_FAW[[#This Row],[Klasifikacija]])+COUNTIF(Tabela_staro_140603[Klasifikacija],Tabela_kontrola_FAW[[#This Row],[Klasifikacija]])</f>
        <v>0</v>
      </c>
      <c r="I494" s="1" t="str">
        <f>IFERROR(INDEX(Tabela_FAW[Klasifikacija],MATCH(Tabela_kontrola_FAW[[#This Row],[Klasifikacija]],Tabela_FAW[Klasifikacija],0)),"NE")</f>
        <v>NE</v>
      </c>
    </row>
    <row r="495" spans="1:9" hidden="1" x14ac:dyDescent="0.25">
      <c r="A495" t="s">
        <v>1234</v>
      </c>
      <c r="B495" t="str">
        <f>INDEX(Tabela_seznam_klasifikacij[Naziv odpadka],MATCH(Tabela_kontrola_FAW[[#This Row],[Klasifikacija]],Tabela_seznam_klasifikacij[Klasifikacijska številka],0))</f>
        <v>Drugi odpadki, ki vsebujejo nevarne snovi</v>
      </c>
      <c r="C495" t="str">
        <f>IFERROR(INDEX(Tabela_FAW[NAZIV2],MATCH(Tabela_kontrola_FAW[[#This Row],[Klasifikacija]],Tabela_FAW[Klasifikacija],0)),"NE")</f>
        <v>NE</v>
      </c>
      <c r="D495" t="str">
        <f>INDEX(Tabela_glavno[Dovoljen prevzem],MATCH(Tabela_kontrola_FAW[[#This Row],[Klasifikacija]],Tabela_glavno[Klasifikacija],0))</f>
        <v>DA - NI ODSTRANJEVANJA</v>
      </c>
      <c r="E495" t="str">
        <f>INDEX(Tabela_glavno[Odstranjevanje],MATCH(Tabela_kontrola_FAW[[#This Row],[Klasifikacija]],Tabela_glavno[Klasifikacija],0))</f>
        <v/>
      </c>
      <c r="F495" t="str">
        <f>IF(Tabela_kontrola_FAW[[#This Row],[Eko-03-03]]=0,"NE","DA")</f>
        <v>NE</v>
      </c>
      <c r="G495" s="1">
        <f>COUNTIF(Tabela_mesanica_190204[Klasifikacija],Tabela_kontrola_FAW[[#This Row],[Klasifikacija]])+COUNTIF(Tabela_mesanica_190208[Klasifikacija],Tabela_kontrola_FAW[[#This Row],[Klasifikacija]])+COUNTIF(Tabela_EKO_03_03_baterije[Klasifikacija],Tabela_kontrola_FAW[[#This Row],[Klasifikacija]])</f>
        <v>0</v>
      </c>
      <c r="H495" s="1">
        <f>COUNTIF(Tabela_staro_190204[Klasifikacija],Tabela_kontrola_FAW[[#This Row],[Klasifikacija]])+COUNTIF(Tabela_staro_140603[Klasifikacija],Tabela_kontrola_FAW[[#This Row],[Klasifikacija]])</f>
        <v>0</v>
      </c>
      <c r="I495" s="1" t="str">
        <f>IFERROR(INDEX(Tabela_FAW[Klasifikacija],MATCH(Tabela_kontrola_FAW[[#This Row],[Klasifikacija]],Tabela_FAW[Klasifikacija],0)),"NE")</f>
        <v>NE</v>
      </c>
    </row>
    <row r="496" spans="1:9" hidden="1" x14ac:dyDescent="0.25">
      <c r="A496" t="s">
        <v>1235</v>
      </c>
      <c r="B496" t="str">
        <f>INDEX(Tabela_seznam_klasifikacij[Naziv odpadka],MATCH(Tabela_kontrola_FAW[[#This Row],[Klasifikacija]],Tabela_seznam_klasifikacij[Klasifikacijska številka],0))</f>
        <v>Drugi tovrstni odpadki</v>
      </c>
      <c r="C496" t="str">
        <f>IFERROR(INDEX(Tabela_FAW[NAZIV2],MATCH(Tabela_kontrola_FAW[[#This Row],[Klasifikacija]],Tabela_FAW[Klasifikacija],0)),"NE")</f>
        <v>NE</v>
      </c>
      <c r="D496" t="str">
        <f>INDEX(Tabela_glavno[Dovoljen prevzem],MATCH(Tabela_kontrola_FAW[[#This Row],[Klasifikacija]],Tabela_glavno[Klasifikacija],0))</f>
        <v>DA - NI ODSTRANJEVANJA</v>
      </c>
      <c r="E496" t="str">
        <f>INDEX(Tabela_glavno[Odstranjevanje],MATCH(Tabela_kontrola_FAW[[#This Row],[Klasifikacija]],Tabela_glavno[Klasifikacija],0))</f>
        <v/>
      </c>
      <c r="F496" t="str">
        <f>IF(Tabela_kontrola_FAW[[#This Row],[Eko-03-03]]=0,"NE","DA")</f>
        <v>NE</v>
      </c>
      <c r="G496" s="1">
        <f>COUNTIF(Tabela_mesanica_190204[Klasifikacija],Tabela_kontrola_FAW[[#This Row],[Klasifikacija]])+COUNTIF(Tabela_mesanica_190208[Klasifikacija],Tabela_kontrola_FAW[[#This Row],[Klasifikacija]])+COUNTIF(Tabela_EKO_03_03_baterije[Klasifikacija],Tabela_kontrola_FAW[[#This Row],[Klasifikacija]])</f>
        <v>0</v>
      </c>
      <c r="H496" s="1">
        <f>COUNTIF(Tabela_staro_190204[Klasifikacija],Tabela_kontrola_FAW[[#This Row],[Klasifikacija]])+COUNTIF(Tabela_staro_140603[Klasifikacija],Tabela_kontrola_FAW[[#This Row],[Klasifikacija]])</f>
        <v>0</v>
      </c>
      <c r="I496" s="1" t="str">
        <f>IFERROR(INDEX(Tabela_FAW[Klasifikacija],MATCH(Tabela_kontrola_FAW[[#This Row],[Klasifikacija]],Tabela_FAW[Klasifikacija],0)),"NE")</f>
        <v>NE</v>
      </c>
    </row>
    <row r="497" spans="1:9" x14ac:dyDescent="0.25">
      <c r="A497" t="s">
        <v>1236</v>
      </c>
      <c r="B497" t="str">
        <f>INDEX(Tabela_seznam_klasifikacij[Naziv odpadka],MATCH(Tabela_kontrola_FAW[[#This Row],[Klasifikacija]],Tabela_seznam_klasifikacij[Klasifikacijska številka],0))</f>
        <v>Odpadki, ki vsebujejo cianide</v>
      </c>
      <c r="C497" t="str">
        <f>IFERROR(INDEX(Tabela_FAW[NAZIV2],MATCH(Tabela_kontrola_FAW[[#This Row],[Klasifikacija]],Tabela_FAW[Klasifikacija],0)),"NE")</f>
        <v>NI ODSTRANJEVANJA</v>
      </c>
      <c r="D497" t="str">
        <f>INDEX(Tabela_glavno[Dovoljen prevzem],MATCH(Tabela_kontrola_FAW[[#This Row],[Klasifikacija]],Tabela_glavno[Klasifikacija],0))</f>
        <v>DA - NI ODSTRANJEVANJA</v>
      </c>
      <c r="E497" t="str">
        <f>INDEX(Tabela_glavno[Odstranjevanje],MATCH(Tabela_kontrola_FAW[[#This Row],[Klasifikacija]],Tabela_glavno[Klasifikacija],0))</f>
        <v/>
      </c>
      <c r="F497" t="str">
        <f>IF(Tabela_kontrola_FAW[[#This Row],[Eko-03-03]]=0,"NE","DA")</f>
        <v>NE</v>
      </c>
      <c r="G497" s="1">
        <f>COUNTIF(Tabela_mesanica_190204[Klasifikacija],Tabela_kontrola_FAW[[#This Row],[Klasifikacija]])+COUNTIF(Tabela_mesanica_190208[Klasifikacija],Tabela_kontrola_FAW[[#This Row],[Klasifikacija]])+COUNTIF(Tabela_EKO_03_03_baterije[Klasifikacija],Tabela_kontrola_FAW[[#This Row],[Klasifikacija]])</f>
        <v>0</v>
      </c>
      <c r="H497" s="1">
        <f>COUNTIF(Tabela_staro_190204[Klasifikacija],Tabela_kontrola_FAW[[#This Row],[Klasifikacija]])+COUNTIF(Tabela_staro_140603[Klasifikacija],Tabela_kontrola_FAW[[#This Row],[Klasifikacija]])</f>
        <v>0</v>
      </c>
      <c r="I497" s="1" t="str">
        <f>IFERROR(INDEX(Tabela_FAW[Klasifikacija],MATCH(Tabela_kontrola_FAW[[#This Row],[Klasifikacija]],Tabela_FAW[Klasifikacija],0)),"NE")</f>
        <v>11 03 01*</v>
      </c>
    </row>
    <row r="498" spans="1:9" hidden="1" x14ac:dyDescent="0.25">
      <c r="A498" t="s">
        <v>1237</v>
      </c>
      <c r="B498" t="str">
        <f>INDEX(Tabela_seznam_klasifikacij[Naziv odpadka],MATCH(Tabela_kontrola_FAW[[#This Row],[Klasifikacija]],Tabela_seznam_klasifikacij[Klasifikacijska številka],0))</f>
        <v>Drugi odpadki</v>
      </c>
      <c r="C498" t="str">
        <f>IFERROR(INDEX(Tabela_FAW[NAZIV2],MATCH(Tabela_kontrola_FAW[[#This Row],[Klasifikacija]],Tabela_FAW[Klasifikacija],0)),"NE")</f>
        <v>NE</v>
      </c>
      <c r="D498" t="str">
        <f>INDEX(Tabela_glavno[Dovoljen prevzem],MATCH(Tabela_kontrola_FAW[[#This Row],[Klasifikacija]],Tabela_glavno[Klasifikacija],0))</f>
        <v>DA - NI ODSTRANJEVANJA</v>
      </c>
      <c r="E498" t="str">
        <f>INDEX(Tabela_glavno[Odstranjevanje],MATCH(Tabela_kontrola_FAW[[#This Row],[Klasifikacija]],Tabela_glavno[Klasifikacija],0))</f>
        <v/>
      </c>
      <c r="F498" t="str">
        <f>IF(Tabela_kontrola_FAW[[#This Row],[Eko-03-03]]=0,"NE","DA")</f>
        <v>NE</v>
      </c>
      <c r="G498" s="1">
        <f>COUNTIF(Tabela_mesanica_190204[Klasifikacija],Tabela_kontrola_FAW[[#This Row],[Klasifikacija]])+COUNTIF(Tabela_mesanica_190208[Klasifikacija],Tabela_kontrola_FAW[[#This Row],[Klasifikacija]])+COUNTIF(Tabela_EKO_03_03_baterije[Klasifikacija],Tabela_kontrola_FAW[[#This Row],[Klasifikacija]])</f>
        <v>0</v>
      </c>
      <c r="H498" s="1">
        <f>COUNTIF(Tabela_staro_190204[Klasifikacija],Tabela_kontrola_FAW[[#This Row],[Klasifikacija]])+COUNTIF(Tabela_staro_140603[Klasifikacija],Tabela_kontrola_FAW[[#This Row],[Klasifikacija]])</f>
        <v>0</v>
      </c>
      <c r="I498" s="1" t="str">
        <f>IFERROR(INDEX(Tabela_FAW[Klasifikacija],MATCH(Tabela_kontrola_FAW[[#This Row],[Klasifikacija]],Tabela_FAW[Klasifikacija],0)),"NE")</f>
        <v>NE</v>
      </c>
    </row>
    <row r="499" spans="1:9" hidden="1" x14ac:dyDescent="0.25">
      <c r="A499" t="s">
        <v>1238</v>
      </c>
      <c r="B499" t="str">
        <f>INDEX(Tabela_seznam_klasifikacij[Naziv odpadka],MATCH(Tabela_kontrola_FAW[[#This Row],[Klasifikacija]],Tabela_seznam_klasifikacij[Klasifikacijska številka],0))</f>
        <v>Surovi cink</v>
      </c>
      <c r="C499" t="str">
        <f>IFERROR(INDEX(Tabela_FAW[NAZIV2],MATCH(Tabela_kontrola_FAW[[#This Row],[Klasifikacija]],Tabela_FAW[Klasifikacija],0)),"NE")</f>
        <v>NE</v>
      </c>
      <c r="D499" t="str">
        <f>INDEX(Tabela_glavno[Dovoljen prevzem],MATCH(Tabela_kontrola_FAW[[#This Row],[Klasifikacija]],Tabela_glavno[Klasifikacija],0))</f>
        <v>DA - NI ODSTRANJEVANJA</v>
      </c>
      <c r="E499" t="str">
        <f>INDEX(Tabela_glavno[Odstranjevanje],MATCH(Tabela_kontrola_FAW[[#This Row],[Klasifikacija]],Tabela_glavno[Klasifikacija],0))</f>
        <v/>
      </c>
      <c r="F499" t="str">
        <f>IF(Tabela_kontrola_FAW[[#This Row],[Eko-03-03]]=0,"NE","DA")</f>
        <v>NE</v>
      </c>
      <c r="G499" s="1">
        <f>COUNTIF(Tabela_mesanica_190204[Klasifikacija],Tabela_kontrola_FAW[[#This Row],[Klasifikacija]])+COUNTIF(Tabela_mesanica_190208[Klasifikacija],Tabela_kontrola_FAW[[#This Row],[Klasifikacija]])+COUNTIF(Tabela_EKO_03_03_baterije[Klasifikacija],Tabela_kontrola_FAW[[#This Row],[Klasifikacija]])</f>
        <v>0</v>
      </c>
      <c r="H499" s="1">
        <f>COUNTIF(Tabela_staro_190204[Klasifikacija],Tabela_kontrola_FAW[[#This Row],[Klasifikacija]])+COUNTIF(Tabela_staro_140603[Klasifikacija],Tabela_kontrola_FAW[[#This Row],[Klasifikacija]])</f>
        <v>0</v>
      </c>
      <c r="I499" s="1" t="str">
        <f>IFERROR(INDEX(Tabela_FAW[Klasifikacija],MATCH(Tabela_kontrola_FAW[[#This Row],[Klasifikacija]],Tabela_FAW[Klasifikacija],0)),"NE")</f>
        <v>NE</v>
      </c>
    </row>
    <row r="500" spans="1:9" hidden="1" x14ac:dyDescent="0.25">
      <c r="A500" t="s">
        <v>1239</v>
      </c>
      <c r="B500" t="str">
        <f>INDEX(Tabela_seznam_klasifikacij[Naziv odpadka],MATCH(Tabela_kontrola_FAW[[#This Row],[Klasifikacija]],Tabela_seznam_klasifikacij[Klasifikacijska številka],0))</f>
        <v>Cinkov pepel</v>
      </c>
      <c r="C500" t="str">
        <f>IFERROR(INDEX(Tabela_FAW[NAZIV2],MATCH(Tabela_kontrola_FAW[[#This Row],[Klasifikacija]],Tabela_FAW[Klasifikacija],0)),"NE")</f>
        <v>NE</v>
      </c>
      <c r="D500" t="str">
        <f>INDEX(Tabela_glavno[Dovoljen prevzem],MATCH(Tabela_kontrola_FAW[[#This Row],[Klasifikacija]],Tabela_glavno[Klasifikacija],0))</f>
        <v>DA - NI ODSTRANJEVANJA</v>
      </c>
      <c r="E500" t="str">
        <f>INDEX(Tabela_glavno[Odstranjevanje],MATCH(Tabela_kontrola_FAW[[#This Row],[Klasifikacija]],Tabela_glavno[Klasifikacija],0))</f>
        <v/>
      </c>
      <c r="F500" t="str">
        <f>IF(Tabela_kontrola_FAW[[#This Row],[Eko-03-03]]=0,"NE","DA")</f>
        <v>NE</v>
      </c>
      <c r="G500" s="1">
        <f>COUNTIF(Tabela_mesanica_190204[Klasifikacija],Tabela_kontrola_FAW[[#This Row],[Klasifikacija]])+COUNTIF(Tabela_mesanica_190208[Klasifikacija],Tabela_kontrola_FAW[[#This Row],[Klasifikacija]])+COUNTIF(Tabela_EKO_03_03_baterije[Klasifikacija],Tabela_kontrola_FAW[[#This Row],[Klasifikacija]])</f>
        <v>0</v>
      </c>
      <c r="H500" s="1">
        <f>COUNTIF(Tabela_staro_190204[Klasifikacija],Tabela_kontrola_FAW[[#This Row],[Klasifikacija]])+COUNTIF(Tabela_staro_140603[Klasifikacija],Tabela_kontrola_FAW[[#This Row],[Klasifikacija]])</f>
        <v>0</v>
      </c>
      <c r="I500" s="1" t="str">
        <f>IFERROR(INDEX(Tabela_FAW[Klasifikacija],MATCH(Tabela_kontrola_FAW[[#This Row],[Klasifikacija]],Tabela_FAW[Klasifikacija],0)),"NE")</f>
        <v>NE</v>
      </c>
    </row>
    <row r="501" spans="1:9" hidden="1" x14ac:dyDescent="0.25">
      <c r="A501" t="s">
        <v>1240</v>
      </c>
      <c r="B501" t="str">
        <f>INDEX(Tabela_seznam_klasifikacij[Naziv odpadka],MATCH(Tabela_kontrola_FAW[[#This Row],[Klasifikacija]],Tabela_seznam_klasifikacij[Klasifikacijska številka],0))</f>
        <v>Trdni odpadki iz čiščenja odpadnih plinov</v>
      </c>
      <c r="C501" t="str">
        <f>IFERROR(INDEX(Tabela_FAW[NAZIV2],MATCH(Tabela_kontrola_FAW[[#This Row],[Klasifikacija]],Tabela_FAW[Klasifikacija],0)),"NE")</f>
        <v>NE</v>
      </c>
      <c r="D501" t="str">
        <f>INDEX(Tabela_glavno[Dovoljen prevzem],MATCH(Tabela_kontrola_FAW[[#This Row],[Klasifikacija]],Tabela_glavno[Klasifikacija],0))</f>
        <v>DA - NI ODSTRANJEVANJA</v>
      </c>
      <c r="E501" t="str">
        <f>INDEX(Tabela_glavno[Odstranjevanje],MATCH(Tabela_kontrola_FAW[[#This Row],[Klasifikacija]],Tabela_glavno[Klasifikacija],0))</f>
        <v/>
      </c>
      <c r="F501" t="str">
        <f>IF(Tabela_kontrola_FAW[[#This Row],[Eko-03-03]]=0,"NE","DA")</f>
        <v>NE</v>
      </c>
      <c r="G501" s="1">
        <f>COUNTIF(Tabela_mesanica_190204[Klasifikacija],Tabela_kontrola_FAW[[#This Row],[Klasifikacija]])+COUNTIF(Tabela_mesanica_190208[Klasifikacija],Tabela_kontrola_FAW[[#This Row],[Klasifikacija]])+COUNTIF(Tabela_EKO_03_03_baterije[Klasifikacija],Tabela_kontrola_FAW[[#This Row],[Klasifikacija]])</f>
        <v>0</v>
      </c>
      <c r="H501" s="1">
        <f>COUNTIF(Tabela_staro_190204[Klasifikacija],Tabela_kontrola_FAW[[#This Row],[Klasifikacija]])+COUNTIF(Tabela_staro_140603[Klasifikacija],Tabela_kontrola_FAW[[#This Row],[Klasifikacija]])</f>
        <v>0</v>
      </c>
      <c r="I501" s="1" t="str">
        <f>IFERROR(INDEX(Tabela_FAW[Klasifikacija],MATCH(Tabela_kontrola_FAW[[#This Row],[Klasifikacija]],Tabela_FAW[Klasifikacija],0)),"NE")</f>
        <v>NE</v>
      </c>
    </row>
    <row r="502" spans="1:9" hidden="1" x14ac:dyDescent="0.25">
      <c r="A502" t="s">
        <v>1241</v>
      </c>
      <c r="B502" t="str">
        <f>INDEX(Tabela_seznam_klasifikacij[Naziv odpadka],MATCH(Tabela_kontrola_FAW[[#This Row],[Klasifikacija]],Tabela_seznam_klasifikacij[Klasifikacijska številka],0))</f>
        <v>Izrabljena talina</v>
      </c>
      <c r="C502" t="str">
        <f>IFERROR(INDEX(Tabela_FAW[NAZIV2],MATCH(Tabela_kontrola_FAW[[#This Row],[Klasifikacija]],Tabela_FAW[Klasifikacija],0)),"NE")</f>
        <v>NE</v>
      </c>
      <c r="D502" t="str">
        <f>INDEX(Tabela_glavno[Dovoljen prevzem],MATCH(Tabela_kontrola_FAW[[#This Row],[Klasifikacija]],Tabela_glavno[Klasifikacija],0))</f>
        <v>DA - NI ODSTRANJEVANJA</v>
      </c>
      <c r="E502" t="str">
        <f>INDEX(Tabela_glavno[Odstranjevanje],MATCH(Tabela_kontrola_FAW[[#This Row],[Klasifikacija]],Tabela_glavno[Klasifikacija],0))</f>
        <v/>
      </c>
      <c r="F502" t="str">
        <f>IF(Tabela_kontrola_FAW[[#This Row],[Eko-03-03]]=0,"NE","DA")</f>
        <v>NE</v>
      </c>
      <c r="G502" s="1">
        <f>COUNTIF(Tabela_mesanica_190204[Klasifikacija],Tabela_kontrola_FAW[[#This Row],[Klasifikacija]])+COUNTIF(Tabela_mesanica_190208[Klasifikacija],Tabela_kontrola_FAW[[#This Row],[Klasifikacija]])+COUNTIF(Tabela_EKO_03_03_baterije[Klasifikacija],Tabela_kontrola_FAW[[#This Row],[Klasifikacija]])</f>
        <v>0</v>
      </c>
      <c r="H502" s="1">
        <f>COUNTIF(Tabela_staro_190204[Klasifikacija],Tabela_kontrola_FAW[[#This Row],[Klasifikacija]])+COUNTIF(Tabela_staro_140603[Klasifikacija],Tabela_kontrola_FAW[[#This Row],[Klasifikacija]])</f>
        <v>0</v>
      </c>
      <c r="I502" s="1" t="str">
        <f>IFERROR(INDEX(Tabela_FAW[Klasifikacija],MATCH(Tabela_kontrola_FAW[[#This Row],[Klasifikacija]],Tabela_FAW[Klasifikacija],0)),"NE")</f>
        <v>NE</v>
      </c>
    </row>
    <row r="503" spans="1:9" hidden="1" x14ac:dyDescent="0.25">
      <c r="A503" t="s">
        <v>1242</v>
      </c>
      <c r="B503" t="str">
        <f>INDEX(Tabela_seznam_klasifikacij[Naziv odpadka],MATCH(Tabela_kontrola_FAW[[#This Row],[Klasifikacija]],Tabela_seznam_klasifikacij[Klasifikacijska številka],0))</f>
        <v>Drugi tovrstni odpadki</v>
      </c>
      <c r="C503" t="str">
        <f>IFERROR(INDEX(Tabela_FAW[NAZIV2],MATCH(Tabela_kontrola_FAW[[#This Row],[Klasifikacija]],Tabela_FAW[Klasifikacija],0)),"NE")</f>
        <v>NE</v>
      </c>
      <c r="D503" t="str">
        <f>INDEX(Tabela_glavno[Dovoljen prevzem],MATCH(Tabela_kontrola_FAW[[#This Row],[Klasifikacija]],Tabela_glavno[Klasifikacija],0))</f>
        <v>DA - NI ODSTRANJEVANJA</v>
      </c>
      <c r="E503" t="str">
        <f>INDEX(Tabela_glavno[Odstranjevanje],MATCH(Tabela_kontrola_FAW[[#This Row],[Klasifikacija]],Tabela_glavno[Klasifikacija],0))</f>
        <v/>
      </c>
      <c r="F503" t="str">
        <f>IF(Tabela_kontrola_FAW[[#This Row],[Eko-03-03]]=0,"NE","DA")</f>
        <v>NE</v>
      </c>
      <c r="G503" s="1">
        <f>COUNTIF(Tabela_mesanica_190204[Klasifikacija],Tabela_kontrola_FAW[[#This Row],[Klasifikacija]])+COUNTIF(Tabela_mesanica_190208[Klasifikacija],Tabela_kontrola_FAW[[#This Row],[Klasifikacija]])+COUNTIF(Tabela_EKO_03_03_baterije[Klasifikacija],Tabela_kontrola_FAW[[#This Row],[Klasifikacija]])</f>
        <v>0</v>
      </c>
      <c r="H503" s="1">
        <f>COUNTIF(Tabela_staro_190204[Klasifikacija],Tabela_kontrola_FAW[[#This Row],[Klasifikacija]])+COUNTIF(Tabela_staro_140603[Klasifikacija],Tabela_kontrola_FAW[[#This Row],[Klasifikacija]])</f>
        <v>0</v>
      </c>
      <c r="I503" s="1" t="str">
        <f>IFERROR(INDEX(Tabela_FAW[Klasifikacija],MATCH(Tabela_kontrola_FAW[[#This Row],[Klasifikacija]],Tabela_FAW[Klasifikacija],0)),"NE")</f>
        <v>NE</v>
      </c>
    </row>
    <row r="504" spans="1:9" hidden="1" x14ac:dyDescent="0.25">
      <c r="A504" t="s">
        <v>1243</v>
      </c>
      <c r="B504" t="str">
        <f>INDEX(Tabela_seznam_klasifikacij[Naziv odpadka],MATCH(Tabela_kontrola_FAW[[#This Row],[Klasifikacija]],Tabela_seznam_klasifikacij[Klasifikacijska številka],0))</f>
        <v>Opilki in ostružki železa</v>
      </c>
      <c r="C504" t="str">
        <f>IFERROR(INDEX(Tabela_FAW[NAZIV2],MATCH(Tabela_kontrola_FAW[[#This Row],[Klasifikacija]],Tabela_FAW[Klasifikacija],0)),"NE")</f>
        <v>NE</v>
      </c>
      <c r="D504" t="str">
        <f>INDEX(Tabela_glavno[Dovoljen prevzem],MATCH(Tabela_kontrola_FAW[[#This Row],[Klasifikacija]],Tabela_glavno[Klasifikacija],0))</f>
        <v>DA - NI ODSTRANJEVANJA</v>
      </c>
      <c r="E504" t="str">
        <f>INDEX(Tabela_glavno[Odstranjevanje],MATCH(Tabela_kontrola_FAW[[#This Row],[Klasifikacija]],Tabela_glavno[Klasifikacija],0))</f>
        <v/>
      </c>
      <c r="F504" t="str">
        <f>IF(Tabela_kontrola_FAW[[#This Row],[Eko-03-03]]=0,"NE","DA")</f>
        <v>NE</v>
      </c>
      <c r="G504" s="1">
        <f>COUNTIF(Tabela_mesanica_190204[Klasifikacija],Tabela_kontrola_FAW[[#This Row],[Klasifikacija]])+COUNTIF(Tabela_mesanica_190208[Klasifikacija],Tabela_kontrola_FAW[[#This Row],[Klasifikacija]])+COUNTIF(Tabela_EKO_03_03_baterije[Klasifikacija],Tabela_kontrola_FAW[[#This Row],[Klasifikacija]])</f>
        <v>0</v>
      </c>
      <c r="H504" s="1">
        <f>COUNTIF(Tabela_staro_190204[Klasifikacija],Tabela_kontrola_FAW[[#This Row],[Klasifikacija]])+COUNTIF(Tabela_staro_140603[Klasifikacija],Tabela_kontrola_FAW[[#This Row],[Klasifikacija]])</f>
        <v>0</v>
      </c>
      <c r="I504" s="1" t="str">
        <f>IFERROR(INDEX(Tabela_FAW[Klasifikacija],MATCH(Tabela_kontrola_FAW[[#This Row],[Klasifikacija]],Tabela_FAW[Klasifikacija],0)),"NE")</f>
        <v>NE</v>
      </c>
    </row>
    <row r="505" spans="1:9" x14ac:dyDescent="0.25">
      <c r="A505" t="s">
        <v>1244</v>
      </c>
      <c r="B505" t="str">
        <f>INDEX(Tabela_seznam_klasifikacij[Naziv odpadka],MATCH(Tabela_kontrola_FAW[[#This Row],[Klasifikacija]],Tabela_seznam_klasifikacij[Klasifikacijska številka],0))</f>
        <v>Prah in delci železa</v>
      </c>
      <c r="C505" t="str">
        <f>IFERROR(INDEX(Tabela_FAW[NAZIV2],MATCH(Tabela_kontrola_FAW[[#This Row],[Klasifikacija]],Tabela_FAW[Klasifikacija],0)),"NE")</f>
        <v>NI ADR / DINOS</v>
      </c>
      <c r="D505" t="str">
        <f>INDEX(Tabela_glavno[Dovoljen prevzem],MATCH(Tabela_kontrola_FAW[[#This Row],[Klasifikacija]],Tabela_glavno[Klasifikacija],0))</f>
        <v>DA</v>
      </c>
      <c r="E505" t="str">
        <f>INDEX(Tabela_glavno[Odstranjevanje],MATCH(Tabela_kontrola_FAW[[#This Row],[Klasifikacija]],Tabela_glavno[Klasifikacija],0))</f>
        <v>Brdo, Dinos</v>
      </c>
      <c r="F505" t="str">
        <f>IF(Tabela_kontrola_FAW[[#This Row],[Eko-03-03]]=0,"NE","DA")</f>
        <v>NE</v>
      </c>
      <c r="G505" s="1">
        <f>COUNTIF(Tabela_mesanica_190204[Klasifikacija],Tabela_kontrola_FAW[[#This Row],[Klasifikacija]])+COUNTIF(Tabela_mesanica_190208[Klasifikacija],Tabela_kontrola_FAW[[#This Row],[Klasifikacija]])+COUNTIF(Tabela_EKO_03_03_baterije[Klasifikacija],Tabela_kontrola_FAW[[#This Row],[Klasifikacija]])</f>
        <v>0</v>
      </c>
      <c r="H505" s="1">
        <f>COUNTIF(Tabela_staro_190204[Klasifikacija],Tabela_kontrola_FAW[[#This Row],[Klasifikacija]])+COUNTIF(Tabela_staro_140603[Klasifikacija],Tabela_kontrola_FAW[[#This Row],[Klasifikacija]])</f>
        <v>0</v>
      </c>
      <c r="I505" s="1" t="str">
        <f>IFERROR(INDEX(Tabela_FAW[Klasifikacija],MATCH(Tabela_kontrola_FAW[[#This Row],[Klasifikacija]],Tabela_FAW[Klasifikacija],0)),"NE")</f>
        <v>12 01 02</v>
      </c>
    </row>
    <row r="506" spans="1:9" x14ac:dyDescent="0.25">
      <c r="A506" t="s">
        <v>1245</v>
      </c>
      <c r="B506" t="str">
        <f>INDEX(Tabela_seznam_klasifikacij[Naziv odpadka],MATCH(Tabela_kontrola_FAW[[#This Row],[Klasifikacija]],Tabela_seznam_klasifikacij[Klasifikacijska številka],0))</f>
        <v>Opilki in ostružki barvnih kovin</v>
      </c>
      <c r="C506" t="str">
        <f>IFERROR(INDEX(Tabela_FAW[NAZIV2],MATCH(Tabela_kontrola_FAW[[#This Row],[Klasifikacija]],Tabela_FAW[Klasifikacija],0)),"NE")</f>
        <v>NI ADR / DINOS</v>
      </c>
      <c r="D506" t="str">
        <f>INDEX(Tabela_glavno[Dovoljen prevzem],MATCH(Tabela_kontrola_FAW[[#This Row],[Klasifikacija]],Tabela_glavno[Klasifikacija],0))</f>
        <v>DA - NI ODSTRANJEVANJA</v>
      </c>
      <c r="E506" t="str">
        <f>INDEX(Tabela_glavno[Odstranjevanje],MATCH(Tabela_kontrola_FAW[[#This Row],[Klasifikacija]],Tabela_glavno[Klasifikacija],0))</f>
        <v/>
      </c>
      <c r="F506" t="str">
        <f>IF(Tabela_kontrola_FAW[[#This Row],[Eko-03-03]]=0,"NE","DA")</f>
        <v>NE</v>
      </c>
      <c r="G506" s="1">
        <f>COUNTIF(Tabela_mesanica_190204[Klasifikacija],Tabela_kontrola_FAW[[#This Row],[Klasifikacija]])+COUNTIF(Tabela_mesanica_190208[Klasifikacija],Tabela_kontrola_FAW[[#This Row],[Klasifikacija]])+COUNTIF(Tabela_EKO_03_03_baterije[Klasifikacija],Tabela_kontrola_FAW[[#This Row],[Klasifikacija]])</f>
        <v>0</v>
      </c>
      <c r="H506" s="1">
        <f>COUNTIF(Tabela_staro_190204[Klasifikacija],Tabela_kontrola_FAW[[#This Row],[Klasifikacija]])+COUNTIF(Tabela_staro_140603[Klasifikacija],Tabela_kontrola_FAW[[#This Row],[Klasifikacija]])</f>
        <v>0</v>
      </c>
      <c r="I506" s="1" t="str">
        <f>IFERROR(INDEX(Tabela_FAW[Klasifikacija],MATCH(Tabela_kontrola_FAW[[#This Row],[Klasifikacija]],Tabela_FAW[Klasifikacija],0)),"NE")</f>
        <v>12 01 03</v>
      </c>
    </row>
    <row r="507" spans="1:9" x14ac:dyDescent="0.25">
      <c r="A507" t="s">
        <v>1246</v>
      </c>
      <c r="B507" t="str">
        <f>INDEX(Tabela_seznam_klasifikacij[Naziv odpadka],MATCH(Tabela_kontrola_FAW[[#This Row],[Klasifikacija]],Tabela_seznam_klasifikacij[Klasifikacijska številka],0))</f>
        <v>Prah in delci barvnih kovin</v>
      </c>
      <c r="C507" t="str">
        <f>IFERROR(INDEX(Tabela_FAW[NAZIV2],MATCH(Tabela_kontrola_FAW[[#This Row],[Klasifikacija]],Tabela_FAW[Klasifikacija],0)),"NE")</f>
        <v>NI ADR / DINOS</v>
      </c>
      <c r="D507" t="str">
        <f>INDEX(Tabela_glavno[Dovoljen prevzem],MATCH(Tabela_kontrola_FAW[[#This Row],[Klasifikacija]],Tabela_glavno[Klasifikacija],0))</f>
        <v>DA - NI ODSTRANJEVANJA</v>
      </c>
      <c r="E507" t="str">
        <f>INDEX(Tabela_glavno[Odstranjevanje],MATCH(Tabela_kontrola_FAW[[#This Row],[Klasifikacija]],Tabela_glavno[Klasifikacija],0))</f>
        <v/>
      </c>
      <c r="F507" t="str">
        <f>IF(Tabela_kontrola_FAW[[#This Row],[Eko-03-03]]=0,"NE","DA")</f>
        <v>NE</v>
      </c>
      <c r="G507" s="1">
        <f>COUNTIF(Tabela_mesanica_190204[Klasifikacija],Tabela_kontrola_FAW[[#This Row],[Klasifikacija]])+COUNTIF(Tabela_mesanica_190208[Klasifikacija],Tabela_kontrola_FAW[[#This Row],[Klasifikacija]])+COUNTIF(Tabela_EKO_03_03_baterije[Klasifikacija],Tabela_kontrola_FAW[[#This Row],[Klasifikacija]])</f>
        <v>0</v>
      </c>
      <c r="H507" s="1">
        <f>COUNTIF(Tabela_staro_190204[Klasifikacija],Tabela_kontrola_FAW[[#This Row],[Klasifikacija]])+COUNTIF(Tabela_staro_140603[Klasifikacija],Tabela_kontrola_FAW[[#This Row],[Klasifikacija]])</f>
        <v>0</v>
      </c>
      <c r="I507" s="1" t="str">
        <f>IFERROR(INDEX(Tabela_FAW[Klasifikacija],MATCH(Tabela_kontrola_FAW[[#This Row],[Klasifikacija]],Tabela_FAW[Klasifikacija],0)),"NE")</f>
        <v>12 01 04</v>
      </c>
    </row>
    <row r="508" spans="1:9" x14ac:dyDescent="0.25">
      <c r="A508" t="s">
        <v>1247</v>
      </c>
      <c r="B508" t="str">
        <f>INDEX(Tabela_seznam_klasifikacij[Naziv odpadka],MATCH(Tabela_kontrola_FAW[[#This Row],[Klasifikacija]],Tabela_seznam_klasifikacij[Klasifikacijska številka],0))</f>
        <v>Ostružki plastike</v>
      </c>
      <c r="C508" t="str">
        <f>IFERROR(INDEX(Tabela_FAW[NAZIV2],MATCH(Tabela_kontrola_FAW[[#This Row],[Klasifikacija]],Tabela_FAW[Klasifikacija],0)),"NE")</f>
        <v>Ni mešanja (Elan - zelena lista)</v>
      </c>
      <c r="D508" t="str">
        <f>INDEX(Tabela_glavno[Dovoljen prevzem],MATCH(Tabela_kontrola_FAW[[#This Row],[Klasifikacija]],Tabela_glavno[Klasifikacija],0))</f>
        <v>DA</v>
      </c>
      <c r="E508" t="str">
        <f>INDEX(Tabela_glavno[Odstranjevanje],MATCH(Tabela_kontrola_FAW[[#This Row],[Klasifikacija]],Tabela_glavno[Klasifikacija],0))</f>
        <v>Komteks</v>
      </c>
      <c r="F508" t="str">
        <f>IF(Tabela_kontrola_FAW[[#This Row],[Eko-03-03]]=0,"NE","DA")</f>
        <v>NE</v>
      </c>
      <c r="G508" s="1">
        <f>COUNTIF(Tabela_mesanica_190204[Klasifikacija],Tabela_kontrola_FAW[[#This Row],[Klasifikacija]])+COUNTIF(Tabela_mesanica_190208[Klasifikacija],Tabela_kontrola_FAW[[#This Row],[Klasifikacija]])+COUNTIF(Tabela_EKO_03_03_baterije[Klasifikacija],Tabela_kontrola_FAW[[#This Row],[Klasifikacija]])</f>
        <v>0</v>
      </c>
      <c r="H508" s="1">
        <f>COUNTIF(Tabela_staro_190204[Klasifikacija],Tabela_kontrola_FAW[[#This Row],[Klasifikacija]])+COUNTIF(Tabela_staro_140603[Klasifikacija],Tabela_kontrola_FAW[[#This Row],[Klasifikacija]])</f>
        <v>0</v>
      </c>
      <c r="I508" s="1" t="str">
        <f>IFERROR(INDEX(Tabela_FAW[Klasifikacija],MATCH(Tabela_kontrola_FAW[[#This Row],[Klasifikacija]],Tabela_FAW[Klasifikacija],0)),"NE")</f>
        <v>12 01 05</v>
      </c>
    </row>
    <row r="509" spans="1:9" hidden="1" x14ac:dyDescent="0.25">
      <c r="A509" t="s">
        <v>1248</v>
      </c>
      <c r="B509" t="str">
        <f>INDEX(Tabela_seznam_klasifikacij[Naziv odpadka],MATCH(Tabela_kontrola_FAW[[#This Row],[Klasifikacija]],Tabela_seznam_klasifikacij[Klasifikacijska številka],0))</f>
        <v>Mineralna strojna olja, ki vsebujejo halogene (razen emulzij in raztopin)</v>
      </c>
      <c r="C509" t="str">
        <f>IFERROR(INDEX(Tabela_FAW[NAZIV2],MATCH(Tabela_kontrola_FAW[[#This Row],[Klasifikacija]],Tabela_FAW[Klasifikacija],0)),"NE")</f>
        <v>NE</v>
      </c>
      <c r="D509" t="str">
        <f>INDEX(Tabela_glavno[Dovoljen prevzem],MATCH(Tabela_kontrola_FAW[[#This Row],[Klasifikacija]],Tabela_glavno[Klasifikacija],0))</f>
        <v>DA - NI ODSTRANJEVANJA</v>
      </c>
      <c r="E509" t="str">
        <f>INDEX(Tabela_glavno[Odstranjevanje],MATCH(Tabela_kontrola_FAW[[#This Row],[Klasifikacija]],Tabela_glavno[Klasifikacija],0))</f>
        <v/>
      </c>
      <c r="F509" t="str">
        <f>IF(Tabela_kontrola_FAW[[#This Row],[Eko-03-03]]=0,"NE","DA")</f>
        <v>NE</v>
      </c>
      <c r="G509" s="1">
        <f>COUNTIF(Tabela_mesanica_190204[Klasifikacija],Tabela_kontrola_FAW[[#This Row],[Klasifikacija]])+COUNTIF(Tabela_mesanica_190208[Klasifikacija],Tabela_kontrola_FAW[[#This Row],[Klasifikacija]])+COUNTIF(Tabela_EKO_03_03_baterije[Klasifikacija],Tabela_kontrola_FAW[[#This Row],[Klasifikacija]])</f>
        <v>0</v>
      </c>
      <c r="H509" s="1">
        <f>COUNTIF(Tabela_staro_190204[Klasifikacija],Tabela_kontrola_FAW[[#This Row],[Klasifikacija]])+COUNTIF(Tabela_staro_140603[Klasifikacija],Tabela_kontrola_FAW[[#This Row],[Klasifikacija]])</f>
        <v>0</v>
      </c>
      <c r="I509" s="1" t="str">
        <f>IFERROR(INDEX(Tabela_FAW[Klasifikacija],MATCH(Tabela_kontrola_FAW[[#This Row],[Klasifikacija]],Tabela_FAW[Klasifikacija],0)),"NE")</f>
        <v>NE</v>
      </c>
    </row>
    <row r="510" spans="1:9" x14ac:dyDescent="0.25">
      <c r="A510" t="s">
        <v>1249</v>
      </c>
      <c r="B510" t="str">
        <f>INDEX(Tabela_seznam_klasifikacij[Naziv odpadka],MATCH(Tabela_kontrola_FAW[[#This Row],[Klasifikacija]],Tabela_seznam_klasifikacij[Klasifikacijska številka],0))</f>
        <v>Mineralna strojna olja, ki ne vsebujejo halogenov (razen emulzij in raztopin)</v>
      </c>
      <c r="C510" t="str">
        <f>IFERROR(INDEX(Tabela_FAW[NAZIV2],MATCH(Tabela_kontrola_FAW[[#This Row],[Klasifikacija]],Tabela_FAW[Klasifikacija],0)),"NE")</f>
        <v>NI ADR / ???</v>
      </c>
      <c r="D510" t="str">
        <f>INDEX(Tabela_glavno[Dovoljen prevzem],MATCH(Tabela_kontrola_FAW[[#This Row],[Klasifikacija]],Tabela_glavno[Klasifikacija],0))</f>
        <v>DA</v>
      </c>
      <c r="E510" t="str">
        <f>INDEX(Tabela_glavno[Odstranjevanje],MATCH(Tabela_kontrola_FAW[[#This Row],[Klasifikacija]],Tabela_glavno[Klasifikacija],0))</f>
        <v>Kemis</v>
      </c>
      <c r="F510" t="str">
        <f>IF(Tabela_kontrola_FAW[[#This Row],[Eko-03-03]]=0,"NE","DA")</f>
        <v>NE</v>
      </c>
      <c r="G510" s="1">
        <f>COUNTIF(Tabela_mesanica_190204[Klasifikacija],Tabela_kontrola_FAW[[#This Row],[Klasifikacija]])+COUNTIF(Tabela_mesanica_190208[Klasifikacija],Tabela_kontrola_FAW[[#This Row],[Klasifikacija]])+COUNTIF(Tabela_EKO_03_03_baterije[Klasifikacija],Tabela_kontrola_FAW[[#This Row],[Klasifikacija]])</f>
        <v>0</v>
      </c>
      <c r="H510" s="1">
        <f>COUNTIF(Tabela_staro_190204[Klasifikacija],Tabela_kontrola_FAW[[#This Row],[Klasifikacija]])+COUNTIF(Tabela_staro_140603[Klasifikacija],Tabela_kontrola_FAW[[#This Row],[Klasifikacija]])</f>
        <v>0</v>
      </c>
      <c r="I510" s="1" t="str">
        <f>IFERROR(INDEX(Tabela_FAW[Klasifikacija],MATCH(Tabela_kontrola_FAW[[#This Row],[Klasifikacija]],Tabela_FAW[Klasifikacija],0)),"NE")</f>
        <v>12 01 07*</v>
      </c>
    </row>
    <row r="511" spans="1:9" hidden="1" x14ac:dyDescent="0.25">
      <c r="A511" t="s">
        <v>1250</v>
      </c>
      <c r="B511" t="str">
        <f>INDEX(Tabela_seznam_klasifikacij[Naziv odpadka],MATCH(Tabela_kontrola_FAW[[#This Row],[Klasifikacija]],Tabela_seznam_klasifikacij[Klasifikacijska številka],0))</f>
        <v>Strojne emulzije in raztopine, ki vsebujejo halogene</v>
      </c>
      <c r="C511" t="str">
        <f>IFERROR(INDEX(Tabela_FAW[NAZIV2],MATCH(Tabela_kontrola_FAW[[#This Row],[Klasifikacija]],Tabela_FAW[Klasifikacija],0)),"NE")</f>
        <v>NE</v>
      </c>
      <c r="D511" t="str">
        <f>INDEX(Tabela_glavno[Dovoljen prevzem],MATCH(Tabela_kontrola_FAW[[#This Row],[Klasifikacija]],Tabela_glavno[Klasifikacija],0))</f>
        <v>DA - NI ODSTRANJEVANJA</v>
      </c>
      <c r="E511" t="str">
        <f>INDEX(Tabela_glavno[Odstranjevanje],MATCH(Tabela_kontrola_FAW[[#This Row],[Klasifikacija]],Tabela_glavno[Klasifikacija],0))</f>
        <v/>
      </c>
      <c r="F511" t="str">
        <f>IF(Tabela_kontrola_FAW[[#This Row],[Eko-03-03]]=0,"NE","DA")</f>
        <v>NE</v>
      </c>
      <c r="G511" s="1">
        <f>COUNTIF(Tabela_mesanica_190204[Klasifikacija],Tabela_kontrola_FAW[[#This Row],[Klasifikacija]])+COUNTIF(Tabela_mesanica_190208[Klasifikacija],Tabela_kontrola_FAW[[#This Row],[Klasifikacija]])+COUNTIF(Tabela_EKO_03_03_baterije[Klasifikacija],Tabela_kontrola_FAW[[#This Row],[Klasifikacija]])</f>
        <v>0</v>
      </c>
      <c r="H511" s="1">
        <f>COUNTIF(Tabela_staro_190204[Klasifikacija],Tabela_kontrola_FAW[[#This Row],[Klasifikacija]])+COUNTIF(Tabela_staro_140603[Klasifikacija],Tabela_kontrola_FAW[[#This Row],[Klasifikacija]])</f>
        <v>0</v>
      </c>
      <c r="I511" s="1" t="str">
        <f>IFERROR(INDEX(Tabela_FAW[Klasifikacija],MATCH(Tabela_kontrola_FAW[[#This Row],[Klasifikacija]],Tabela_FAW[Klasifikacija],0)),"NE")</f>
        <v>NE</v>
      </c>
    </row>
    <row r="512" spans="1:9" x14ac:dyDescent="0.25">
      <c r="A512" t="s">
        <v>1251</v>
      </c>
      <c r="B512" t="str">
        <f>INDEX(Tabela_seznam_klasifikacij[Naziv odpadka],MATCH(Tabela_kontrola_FAW[[#This Row],[Klasifikacija]],Tabela_seznam_klasifikacij[Klasifikacijska številka],0))</f>
        <v>Strojne emulzije in raztopine, ki ne vsebujejo halogenov</v>
      </c>
      <c r="C512" t="str">
        <f>IFERROR(INDEX(Tabela_FAW[NAZIV2],MATCH(Tabela_kontrola_FAW[[#This Row],[Klasifikacija]],Tabela_FAW[Klasifikacija],0)),"NE")</f>
        <v>NI ADR / Ekoinž., ČN Domžale</v>
      </c>
      <c r="D512" t="str">
        <f>INDEX(Tabela_glavno[Dovoljen prevzem],MATCH(Tabela_kontrola_FAW[[#This Row],[Klasifikacija]],Tabela_glavno[Klasifikacija],0))</f>
        <v>DA</v>
      </c>
      <c r="E512" t="str">
        <f>INDEX(Tabela_glavno[Odstranjevanje],MATCH(Tabela_kontrola_FAW[[#This Row],[Klasifikacija]],Tabela_glavno[Klasifikacija],0))</f>
        <v>Ekoinžiniring, Tehnika set</v>
      </c>
      <c r="F512" t="str">
        <f>IF(Tabela_kontrola_FAW[[#This Row],[Eko-03-03]]=0,"NE","DA")</f>
        <v>NE</v>
      </c>
      <c r="G512" s="1">
        <f>COUNTIF(Tabela_mesanica_190204[Klasifikacija],Tabela_kontrola_FAW[[#This Row],[Klasifikacija]])+COUNTIF(Tabela_mesanica_190208[Klasifikacija],Tabela_kontrola_FAW[[#This Row],[Klasifikacija]])+COUNTIF(Tabela_EKO_03_03_baterije[Klasifikacija],Tabela_kontrola_FAW[[#This Row],[Klasifikacija]])</f>
        <v>0</v>
      </c>
      <c r="H512" s="1">
        <f>COUNTIF(Tabela_staro_190204[Klasifikacija],Tabela_kontrola_FAW[[#This Row],[Klasifikacija]])+COUNTIF(Tabela_staro_140603[Klasifikacija],Tabela_kontrola_FAW[[#This Row],[Klasifikacija]])</f>
        <v>0</v>
      </c>
      <c r="I512" s="1" t="str">
        <f>IFERROR(INDEX(Tabela_FAW[Klasifikacija],MATCH(Tabela_kontrola_FAW[[#This Row],[Klasifikacija]],Tabela_FAW[Klasifikacija],0)),"NE")</f>
        <v>12 01 09*</v>
      </c>
    </row>
    <row r="513" spans="1:9" hidden="1" x14ac:dyDescent="0.25">
      <c r="A513" t="s">
        <v>1252</v>
      </c>
      <c r="B513" t="str">
        <f>INDEX(Tabela_seznam_klasifikacij[Naziv odpadka],MATCH(Tabela_kontrola_FAW[[#This Row],[Klasifikacija]],Tabela_seznam_klasifikacij[Klasifikacijska številka],0))</f>
        <v>Sintetična strojna olja</v>
      </c>
      <c r="C513" t="str">
        <f>IFERROR(INDEX(Tabela_FAW[NAZIV2],MATCH(Tabela_kontrola_FAW[[#This Row],[Klasifikacija]],Tabela_FAW[Klasifikacija],0)),"NE")</f>
        <v>NE</v>
      </c>
      <c r="D513" t="str">
        <f>INDEX(Tabela_glavno[Dovoljen prevzem],MATCH(Tabela_kontrola_FAW[[#This Row],[Klasifikacija]],Tabela_glavno[Klasifikacija],0))</f>
        <v>DA - NI ODSTRANJEVANJA</v>
      </c>
      <c r="E513" t="str">
        <f>INDEX(Tabela_glavno[Odstranjevanje],MATCH(Tabela_kontrola_FAW[[#This Row],[Klasifikacija]],Tabela_glavno[Klasifikacija],0))</f>
        <v/>
      </c>
      <c r="F513" t="str">
        <f>IF(Tabela_kontrola_FAW[[#This Row],[Eko-03-03]]=0,"NE","DA")</f>
        <v>NE</v>
      </c>
      <c r="G513" s="1">
        <f>COUNTIF(Tabela_mesanica_190204[Klasifikacija],Tabela_kontrola_FAW[[#This Row],[Klasifikacija]])+COUNTIF(Tabela_mesanica_190208[Klasifikacija],Tabela_kontrola_FAW[[#This Row],[Klasifikacija]])+COUNTIF(Tabela_EKO_03_03_baterije[Klasifikacija],Tabela_kontrola_FAW[[#This Row],[Klasifikacija]])</f>
        <v>0</v>
      </c>
      <c r="H513" s="1">
        <f>COUNTIF(Tabela_staro_190204[Klasifikacija],Tabela_kontrola_FAW[[#This Row],[Klasifikacija]])+COUNTIF(Tabela_staro_140603[Klasifikacija],Tabela_kontrola_FAW[[#This Row],[Klasifikacija]])</f>
        <v>0</v>
      </c>
      <c r="I513" s="1" t="str">
        <f>IFERROR(INDEX(Tabela_FAW[Klasifikacija],MATCH(Tabela_kontrola_FAW[[#This Row],[Klasifikacija]],Tabela_FAW[Klasifikacija],0)),"NE")</f>
        <v>NE</v>
      </c>
    </row>
    <row r="514" spans="1:9" x14ac:dyDescent="0.25">
      <c r="A514" t="s">
        <v>68</v>
      </c>
      <c r="B514" t="str">
        <f>INDEX(Tabela_seznam_klasifikacij[Naziv odpadka],MATCH(Tabela_kontrola_FAW[[#This Row],[Klasifikacija]],Tabela_seznam_klasifikacij[Klasifikacijska številka],0))</f>
        <v>Izrabljeni voski in masti</v>
      </c>
      <c r="C514" t="str">
        <f>IFERROR(INDEX(Tabela_FAW[NAZIV2],MATCH(Tabela_kontrola_FAW[[#This Row],[Klasifikacija]],Tabela_FAW[Klasifikacija],0)),"NE")</f>
        <v>M1 NI ADR / Salonit</v>
      </c>
      <c r="D514" t="str">
        <f>INDEX(Tabela_glavno[Dovoljen prevzem],MATCH(Tabela_kontrola_FAW[[#This Row],[Klasifikacija]],Tabela_glavno[Klasifikacija],0))</f>
        <v>DA</v>
      </c>
      <c r="E514" t="str">
        <f>INDEX(Tabela_glavno[Odstranjevanje],MATCH(Tabela_kontrola_FAW[[#This Row],[Klasifikacija]],Tabela_glavno[Klasifikacija],0))</f>
        <v/>
      </c>
      <c r="F514" t="str">
        <f>IF(Tabela_kontrola_FAW[[#This Row],[Eko-03-03]]=0,"NE","DA")</f>
        <v>DA</v>
      </c>
      <c r="G514" s="1">
        <f>COUNTIF(Tabela_mesanica_190204[Klasifikacija],Tabela_kontrola_FAW[[#This Row],[Klasifikacija]])+COUNTIF(Tabela_mesanica_190208[Klasifikacija],Tabela_kontrola_FAW[[#This Row],[Klasifikacija]])+COUNTIF(Tabela_EKO_03_03_baterije[Klasifikacija],Tabela_kontrola_FAW[[#This Row],[Klasifikacija]])</f>
        <v>1</v>
      </c>
      <c r="H514" s="1">
        <f>COUNTIF(Tabela_staro_190204[Klasifikacija],Tabela_kontrola_FAW[[#This Row],[Klasifikacija]])+COUNTIF(Tabela_staro_140603[Klasifikacija],Tabela_kontrola_FAW[[#This Row],[Klasifikacija]])</f>
        <v>1</v>
      </c>
      <c r="I514" s="1" t="str">
        <f>IFERROR(INDEX(Tabela_FAW[Klasifikacija],MATCH(Tabela_kontrola_FAW[[#This Row],[Klasifikacija]],Tabela_FAW[Klasifikacija],0)),"NE")</f>
        <v>12 01 12*</v>
      </c>
    </row>
    <row r="515" spans="1:9" x14ac:dyDescent="0.25">
      <c r="A515" t="s">
        <v>1253</v>
      </c>
      <c r="B515" t="str">
        <f>INDEX(Tabela_seznam_klasifikacij[Naziv odpadka],MATCH(Tabela_kontrola_FAW[[#This Row],[Klasifikacija]],Tabela_seznam_klasifikacij[Klasifikacijska številka],0))</f>
        <v>Odpadki iz varjenja</v>
      </c>
      <c r="C515" t="str">
        <f>IFERROR(INDEX(Tabela_FAW[NAZIV2],MATCH(Tabela_kontrola_FAW[[#This Row],[Klasifikacija]],Tabela_FAW[Klasifikacija],0)),"NE")</f>
        <v>NI mešanja</v>
      </c>
      <c r="D515" t="str">
        <f>INDEX(Tabela_glavno[Dovoljen prevzem],MATCH(Tabela_kontrola_FAW[[#This Row],[Klasifikacija]],Tabela_glavno[Klasifikacija],0))</f>
        <v>DA - NI ODSTRANJEVANJA</v>
      </c>
      <c r="E515" t="str">
        <f>INDEX(Tabela_glavno[Odstranjevanje],MATCH(Tabela_kontrola_FAW[[#This Row],[Klasifikacija]],Tabela_glavno[Klasifikacija],0))</f>
        <v/>
      </c>
      <c r="F515" t="str">
        <f>IF(Tabela_kontrola_FAW[[#This Row],[Eko-03-03]]=0,"NE","DA")</f>
        <v>NE</v>
      </c>
      <c r="G515" s="1">
        <f>COUNTIF(Tabela_mesanica_190204[Klasifikacija],Tabela_kontrola_FAW[[#This Row],[Klasifikacija]])+COUNTIF(Tabela_mesanica_190208[Klasifikacija],Tabela_kontrola_FAW[[#This Row],[Klasifikacija]])+COUNTIF(Tabela_EKO_03_03_baterije[Klasifikacija],Tabela_kontrola_FAW[[#This Row],[Klasifikacija]])</f>
        <v>0</v>
      </c>
      <c r="H515" s="1">
        <f>COUNTIF(Tabela_staro_190204[Klasifikacija],Tabela_kontrola_FAW[[#This Row],[Klasifikacija]])+COUNTIF(Tabela_staro_140603[Klasifikacija],Tabela_kontrola_FAW[[#This Row],[Klasifikacija]])</f>
        <v>0</v>
      </c>
      <c r="I515" s="1" t="str">
        <f>IFERROR(INDEX(Tabela_FAW[Klasifikacija],MATCH(Tabela_kontrola_FAW[[#This Row],[Klasifikacija]],Tabela_FAW[Klasifikacija],0)),"NE")</f>
        <v>12 01 13</v>
      </c>
    </row>
    <row r="516" spans="1:9" x14ac:dyDescent="0.25">
      <c r="A516" t="s">
        <v>69</v>
      </c>
      <c r="B516" t="str">
        <f>INDEX(Tabela_seznam_klasifikacij[Naziv odpadka],MATCH(Tabela_kontrola_FAW[[#This Row],[Klasifikacija]],Tabela_seznam_klasifikacij[Klasifikacijska številka],0))</f>
        <v>Strojni mulji, ki vsebujejo nevarne snovi</v>
      </c>
      <c r="C516" t="str">
        <f>IFERROR(INDEX(Tabela_FAW[NAZIV2],MATCH(Tabela_kontrola_FAW[[#This Row],[Klasifikacija]],Tabela_FAW[Klasifikacija],0)),"NE")</f>
        <v>M1</v>
      </c>
      <c r="D516" t="str">
        <f>INDEX(Tabela_glavno[Dovoljen prevzem],MATCH(Tabela_kontrola_FAW[[#This Row],[Klasifikacija]],Tabela_glavno[Klasifikacija],0))</f>
        <v>DA</v>
      </c>
      <c r="E516" t="str">
        <f>INDEX(Tabela_glavno[Odstranjevanje],MATCH(Tabela_kontrola_FAW[[#This Row],[Klasifikacija]],Tabela_glavno[Klasifikacija],0))</f>
        <v/>
      </c>
      <c r="F516" t="str">
        <f>IF(Tabela_kontrola_FAW[[#This Row],[Eko-03-03]]=0,"NE","DA")</f>
        <v>DA</v>
      </c>
      <c r="G516" s="1">
        <f>COUNTIF(Tabela_mesanica_190204[Klasifikacija],Tabela_kontrola_FAW[[#This Row],[Klasifikacija]])+COUNTIF(Tabela_mesanica_190208[Klasifikacija],Tabela_kontrola_FAW[[#This Row],[Klasifikacija]])+COUNTIF(Tabela_EKO_03_03_baterije[Klasifikacija],Tabela_kontrola_FAW[[#This Row],[Klasifikacija]])</f>
        <v>1</v>
      </c>
      <c r="H516" s="1">
        <f>COUNTIF(Tabela_staro_190204[Klasifikacija],Tabela_kontrola_FAW[[#This Row],[Klasifikacija]])+COUNTIF(Tabela_staro_140603[Klasifikacija],Tabela_kontrola_FAW[[#This Row],[Klasifikacija]])</f>
        <v>1</v>
      </c>
      <c r="I516" s="1" t="str">
        <f>IFERROR(INDEX(Tabela_FAW[Klasifikacija],MATCH(Tabela_kontrola_FAW[[#This Row],[Klasifikacija]],Tabela_FAW[Klasifikacija],0)),"NE")</f>
        <v>12 01 14*</v>
      </c>
    </row>
    <row r="517" spans="1:9" x14ac:dyDescent="0.25">
      <c r="A517" t="s">
        <v>70</v>
      </c>
      <c r="B517" t="str">
        <f>INDEX(Tabela_seznam_klasifikacij[Naziv odpadka],MATCH(Tabela_kontrola_FAW[[#This Row],[Klasifikacija]],Tabela_seznam_klasifikacij[Klasifikacijska številka],0))</f>
        <v>Strojni mulji, ki niso navedeni pod 12 01 14</v>
      </c>
      <c r="C517" t="str">
        <f>IFERROR(INDEX(Tabela_FAW[NAZIV2],MATCH(Tabela_kontrola_FAW[[#This Row],[Klasifikacija]],Tabela_FAW[Klasifikacija],0)),"NE")</f>
        <v>M1 NI ADR / ???</v>
      </c>
      <c r="D517" t="str">
        <f>INDEX(Tabela_glavno[Dovoljen prevzem],MATCH(Tabela_kontrola_FAW[[#This Row],[Klasifikacija]],Tabela_glavno[Klasifikacija],0))</f>
        <v>DA</v>
      </c>
      <c r="E517" t="str">
        <f>INDEX(Tabela_glavno[Odstranjevanje],MATCH(Tabela_kontrola_FAW[[#This Row],[Klasifikacija]],Tabela_glavno[Klasifikacija],0))</f>
        <v>Kemis</v>
      </c>
      <c r="F517" t="str">
        <f>IF(Tabela_kontrola_FAW[[#This Row],[Eko-03-03]]=0,"NE","DA")</f>
        <v>DA</v>
      </c>
      <c r="G517" s="1">
        <f>COUNTIF(Tabela_mesanica_190204[Klasifikacija],Tabela_kontrola_FAW[[#This Row],[Klasifikacija]])+COUNTIF(Tabela_mesanica_190208[Klasifikacija],Tabela_kontrola_FAW[[#This Row],[Klasifikacija]])+COUNTIF(Tabela_EKO_03_03_baterije[Klasifikacija],Tabela_kontrola_FAW[[#This Row],[Klasifikacija]])</f>
        <v>1</v>
      </c>
      <c r="H517" s="1">
        <f>COUNTIF(Tabela_staro_190204[Klasifikacija],Tabela_kontrola_FAW[[#This Row],[Klasifikacija]])+COUNTIF(Tabela_staro_140603[Klasifikacija],Tabela_kontrola_FAW[[#This Row],[Klasifikacija]])</f>
        <v>1</v>
      </c>
      <c r="I517" s="1" t="str">
        <f>IFERROR(INDEX(Tabela_FAW[Klasifikacija],MATCH(Tabela_kontrola_FAW[[#This Row],[Klasifikacija]],Tabela_FAW[Klasifikacija],0)),"NE")</f>
        <v>12 01 15</v>
      </c>
    </row>
    <row r="518" spans="1:9" hidden="1" x14ac:dyDescent="0.25">
      <c r="A518" t="s">
        <v>1254</v>
      </c>
      <c r="B518" t="str">
        <f>INDEX(Tabela_seznam_klasifikacij[Naziv odpadka],MATCH(Tabela_kontrola_FAW[[#This Row],[Klasifikacija]],Tabela_seznam_klasifikacij[Klasifikacijska številka],0))</f>
        <v>Odpadki iz peskanja, ki vsebujejo nevarne snovi</v>
      </c>
      <c r="C518" t="str">
        <f>IFERROR(INDEX(Tabela_FAW[NAZIV2],MATCH(Tabela_kontrola_FAW[[#This Row],[Klasifikacija]],Tabela_FAW[Klasifikacija],0)),"NE")</f>
        <v>NE</v>
      </c>
      <c r="D518" t="str">
        <f>INDEX(Tabela_glavno[Dovoljen prevzem],MATCH(Tabela_kontrola_FAW[[#This Row],[Klasifikacija]],Tabela_glavno[Klasifikacija],0))</f>
        <v>DA</v>
      </c>
      <c r="E518" t="str">
        <f>INDEX(Tabela_glavno[Odstranjevanje],MATCH(Tabela_kontrola_FAW[[#This Row],[Klasifikacija]],Tabela_glavno[Klasifikacija],0))</f>
        <v>Kemis</v>
      </c>
      <c r="F518" t="str">
        <f>IF(Tabela_kontrola_FAW[[#This Row],[Eko-03-03]]=0,"NE","DA")</f>
        <v>NE</v>
      </c>
      <c r="G518" s="1">
        <f>COUNTIF(Tabela_mesanica_190204[Klasifikacija],Tabela_kontrola_FAW[[#This Row],[Klasifikacija]])+COUNTIF(Tabela_mesanica_190208[Klasifikacija],Tabela_kontrola_FAW[[#This Row],[Klasifikacija]])+COUNTIF(Tabela_EKO_03_03_baterije[Klasifikacija],Tabela_kontrola_FAW[[#This Row],[Klasifikacija]])</f>
        <v>0</v>
      </c>
      <c r="H518" s="1">
        <f>COUNTIF(Tabela_staro_190204[Klasifikacija],Tabela_kontrola_FAW[[#This Row],[Klasifikacija]])+COUNTIF(Tabela_staro_140603[Klasifikacija],Tabela_kontrola_FAW[[#This Row],[Klasifikacija]])</f>
        <v>0</v>
      </c>
      <c r="I518" s="1" t="str">
        <f>IFERROR(INDEX(Tabela_FAW[Klasifikacija],MATCH(Tabela_kontrola_FAW[[#This Row],[Klasifikacija]],Tabela_FAW[Klasifikacija],0)),"NE")</f>
        <v>NE</v>
      </c>
    </row>
    <row r="519" spans="1:9" x14ac:dyDescent="0.25">
      <c r="A519" t="s">
        <v>1255</v>
      </c>
      <c r="B519" t="str">
        <f>INDEX(Tabela_seznam_klasifikacij[Naziv odpadka],MATCH(Tabela_kontrola_FAW[[#This Row],[Klasifikacija]],Tabela_seznam_klasifikacij[Klasifikacijska številka],0))</f>
        <v>Odpadki iz peskanja, ki niso navedeni pod 12 01 16</v>
      </c>
      <c r="C519" t="str">
        <f>IFERROR(INDEX(Tabela_FAW[NAZIV2],MATCH(Tabela_kontrola_FAW[[#This Row],[Klasifikacija]],Tabela_FAW[Klasifikacija],0)),"NE")</f>
        <v>NI ADR / SPG Miroslav Pačnik, Termit</v>
      </c>
      <c r="D519" t="str">
        <f>INDEX(Tabela_glavno[Dovoljen prevzem],MATCH(Tabela_kontrola_FAW[[#This Row],[Klasifikacija]],Tabela_glavno[Klasifikacija],0))</f>
        <v>DA - NI ODSTRANJEVANJA</v>
      </c>
      <c r="E519" t="str">
        <f>INDEX(Tabela_glavno[Odstranjevanje],MATCH(Tabela_kontrola_FAW[[#This Row],[Klasifikacija]],Tabela_glavno[Klasifikacija],0))</f>
        <v/>
      </c>
      <c r="F519" t="str">
        <f>IF(Tabela_kontrola_FAW[[#This Row],[Eko-03-03]]=0,"NE","DA")</f>
        <v>NE</v>
      </c>
      <c r="G519" s="1">
        <f>COUNTIF(Tabela_mesanica_190204[Klasifikacija],Tabela_kontrola_FAW[[#This Row],[Klasifikacija]])+COUNTIF(Tabela_mesanica_190208[Klasifikacija],Tabela_kontrola_FAW[[#This Row],[Klasifikacija]])+COUNTIF(Tabela_EKO_03_03_baterije[Klasifikacija],Tabela_kontrola_FAW[[#This Row],[Klasifikacija]])</f>
        <v>0</v>
      </c>
      <c r="H519" s="1">
        <f>COUNTIF(Tabela_staro_190204[Klasifikacija],Tabela_kontrola_FAW[[#This Row],[Klasifikacija]])+COUNTIF(Tabela_staro_140603[Klasifikacija],Tabela_kontrola_FAW[[#This Row],[Klasifikacija]])</f>
        <v>0</v>
      </c>
      <c r="I519" s="1" t="str">
        <f>IFERROR(INDEX(Tabela_FAW[Klasifikacija],MATCH(Tabela_kontrola_FAW[[#This Row],[Klasifikacija]],Tabela_FAW[Klasifikacija],0)),"NE")</f>
        <v>12 01 17</v>
      </c>
    </row>
    <row r="520" spans="1:9" x14ac:dyDescent="0.25">
      <c r="A520" t="s">
        <v>71</v>
      </c>
      <c r="B520" t="str">
        <f>INDEX(Tabela_seznam_klasifikacij[Naziv odpadka],MATCH(Tabela_kontrola_FAW[[#This Row],[Klasifikacija]],Tabela_seznam_klasifikacij[Klasifikacijska številka],0))</f>
        <v>Kovinski mulji iz brušenja, honanja in lepanja, ki vsebujejo olja</v>
      </c>
      <c r="C520" t="str">
        <f>IFERROR(INDEX(Tabela_FAW[NAZIV2],MATCH(Tabela_kontrola_FAW[[#This Row],[Klasifikacija]],Tabela_FAW[Klasifikacija],0)),"NE")</f>
        <v>M1 NI ADR / Izvoz AVG</v>
      </c>
      <c r="D520" t="str">
        <f>INDEX(Tabela_glavno[Dovoljen prevzem],MATCH(Tabela_kontrola_FAW[[#This Row],[Klasifikacija]],Tabela_glavno[Klasifikacija],0))</f>
        <v>DA</v>
      </c>
      <c r="E520" t="str">
        <f>INDEX(Tabela_glavno[Odstranjevanje],MATCH(Tabela_kontrola_FAW[[#This Row],[Klasifikacija]],Tabela_glavno[Klasifikacija],0))</f>
        <v/>
      </c>
      <c r="F520" t="str">
        <f>IF(Tabela_kontrola_FAW[[#This Row],[Eko-03-03]]=0,"NE","DA")</f>
        <v>DA</v>
      </c>
      <c r="G520" s="1">
        <f>COUNTIF(Tabela_mesanica_190204[Klasifikacija],Tabela_kontrola_FAW[[#This Row],[Klasifikacija]])+COUNTIF(Tabela_mesanica_190208[Klasifikacija],Tabela_kontrola_FAW[[#This Row],[Klasifikacija]])+COUNTIF(Tabela_EKO_03_03_baterije[Klasifikacija],Tabela_kontrola_FAW[[#This Row],[Klasifikacija]])</f>
        <v>1</v>
      </c>
      <c r="H520" s="1">
        <f>COUNTIF(Tabela_staro_190204[Klasifikacija],Tabela_kontrola_FAW[[#This Row],[Klasifikacija]])+COUNTIF(Tabela_staro_140603[Klasifikacija],Tabela_kontrola_FAW[[#This Row],[Klasifikacija]])</f>
        <v>1</v>
      </c>
      <c r="I520" s="1" t="str">
        <f>IFERROR(INDEX(Tabela_FAW[Klasifikacija],MATCH(Tabela_kontrola_FAW[[#This Row],[Klasifikacija]],Tabela_FAW[Klasifikacija],0)),"NE")</f>
        <v>12 01 18*</v>
      </c>
    </row>
    <row r="521" spans="1:9" hidden="1" x14ac:dyDescent="0.25">
      <c r="A521" t="s">
        <v>1256</v>
      </c>
      <c r="B521" t="str">
        <f>INDEX(Tabela_seznam_klasifikacij[Naziv odpadka],MATCH(Tabela_kontrola_FAW[[#This Row],[Klasifikacija]],Tabela_seznam_klasifikacij[Klasifikacijska številka],0))</f>
        <v>Lahko biorazgradljiva strojna olja</v>
      </c>
      <c r="C521" t="str">
        <f>IFERROR(INDEX(Tabela_FAW[NAZIV2],MATCH(Tabela_kontrola_FAW[[#This Row],[Klasifikacija]],Tabela_FAW[Klasifikacija],0)),"NE")</f>
        <v>NE</v>
      </c>
      <c r="D521" t="str">
        <f>INDEX(Tabela_glavno[Dovoljen prevzem],MATCH(Tabela_kontrola_FAW[[#This Row],[Klasifikacija]],Tabela_glavno[Klasifikacija],0))</f>
        <v>DA - NI ODSTRANJEVANJA</v>
      </c>
      <c r="E521" t="str">
        <f>INDEX(Tabela_glavno[Odstranjevanje],MATCH(Tabela_kontrola_FAW[[#This Row],[Klasifikacija]],Tabela_glavno[Klasifikacija],0))</f>
        <v/>
      </c>
      <c r="F521" t="str">
        <f>IF(Tabela_kontrola_FAW[[#This Row],[Eko-03-03]]=0,"NE","DA")</f>
        <v>NE</v>
      </c>
      <c r="G521" s="1">
        <f>COUNTIF(Tabela_mesanica_190204[Klasifikacija],Tabela_kontrola_FAW[[#This Row],[Klasifikacija]])+COUNTIF(Tabela_mesanica_190208[Klasifikacija],Tabela_kontrola_FAW[[#This Row],[Klasifikacija]])+COUNTIF(Tabela_EKO_03_03_baterije[Klasifikacija],Tabela_kontrola_FAW[[#This Row],[Klasifikacija]])</f>
        <v>0</v>
      </c>
      <c r="H521" s="1">
        <f>COUNTIF(Tabela_staro_190204[Klasifikacija],Tabela_kontrola_FAW[[#This Row],[Klasifikacija]])+COUNTIF(Tabela_staro_140603[Klasifikacija],Tabela_kontrola_FAW[[#This Row],[Klasifikacija]])</f>
        <v>0</v>
      </c>
      <c r="I521" s="1" t="str">
        <f>IFERROR(INDEX(Tabela_FAW[Klasifikacija],MATCH(Tabela_kontrola_FAW[[#This Row],[Klasifikacija]],Tabela_FAW[Klasifikacija],0)),"NE")</f>
        <v>NE</v>
      </c>
    </row>
    <row r="522" spans="1:9" x14ac:dyDescent="0.25">
      <c r="A522" t="s">
        <v>72</v>
      </c>
      <c r="B522" t="str">
        <f>INDEX(Tabela_seznam_klasifikacij[Naziv odpadka],MATCH(Tabela_kontrola_FAW[[#This Row],[Klasifikacija]],Tabela_seznam_klasifikacij[Klasifikacijska številka],0))</f>
        <v>Izrabljena brusilna telesa in brusilni material, ki vsebujejo nevarne snovi</v>
      </c>
      <c r="C522" t="str">
        <f>IFERROR(INDEX(Tabela_FAW[NAZIV2],MATCH(Tabela_kontrola_FAW[[#This Row],[Klasifikacija]],Tabela_FAW[Klasifikacija],0)),"NE")</f>
        <v>M1 NI ADR / Saubermacher Ptuj</v>
      </c>
      <c r="D522" t="str">
        <f>INDEX(Tabela_glavno[Dovoljen prevzem],MATCH(Tabela_kontrola_FAW[[#This Row],[Klasifikacija]],Tabela_glavno[Klasifikacija],0))</f>
        <v>DA</v>
      </c>
      <c r="E522" t="str">
        <f>INDEX(Tabela_glavno[Odstranjevanje],MATCH(Tabela_kontrola_FAW[[#This Row],[Klasifikacija]],Tabela_glavno[Klasifikacija],0))</f>
        <v/>
      </c>
      <c r="F522" t="str">
        <f>IF(Tabela_kontrola_FAW[[#This Row],[Eko-03-03]]=0,"NE","DA")</f>
        <v>DA</v>
      </c>
      <c r="G522" s="1">
        <f>COUNTIF(Tabela_mesanica_190204[Klasifikacija],Tabela_kontrola_FAW[[#This Row],[Klasifikacija]])+COUNTIF(Tabela_mesanica_190208[Klasifikacija],Tabela_kontrola_FAW[[#This Row],[Klasifikacija]])+COUNTIF(Tabela_EKO_03_03_baterije[Klasifikacija],Tabela_kontrola_FAW[[#This Row],[Klasifikacija]])</f>
        <v>1</v>
      </c>
      <c r="H522" s="1">
        <f>COUNTIF(Tabela_staro_190204[Klasifikacija],Tabela_kontrola_FAW[[#This Row],[Klasifikacija]])+COUNTIF(Tabela_staro_140603[Klasifikacija],Tabela_kontrola_FAW[[#This Row],[Klasifikacija]])</f>
        <v>1</v>
      </c>
      <c r="I522" s="1" t="str">
        <f>IFERROR(INDEX(Tabela_FAW[Klasifikacija],MATCH(Tabela_kontrola_FAW[[#This Row],[Klasifikacija]],Tabela_FAW[Klasifikacija],0)),"NE")</f>
        <v>12 01 20*</v>
      </c>
    </row>
    <row r="523" spans="1:9" x14ac:dyDescent="0.25">
      <c r="A523" t="s">
        <v>73</v>
      </c>
      <c r="B523" t="str">
        <f>INDEX(Tabela_seznam_klasifikacij[Naziv odpadka],MATCH(Tabela_kontrola_FAW[[#This Row],[Klasifikacija]],Tabela_seznam_klasifikacij[Klasifikacijska številka],0))</f>
        <v>Izrabljena brusilna telesa in brusilni materiali, ki niso navedeni pod 12 01 20</v>
      </c>
      <c r="C523" t="str">
        <f>IFERROR(INDEX(Tabela_FAW[NAZIV2],MATCH(Tabela_kontrola_FAW[[#This Row],[Klasifikacija]],Tabela_FAW[Klasifikacija],0)),"NE")</f>
        <v>M1 NI ADR / ???</v>
      </c>
      <c r="D523" t="str">
        <f>INDEX(Tabela_glavno[Dovoljen prevzem],MATCH(Tabela_kontrola_FAW[[#This Row],[Klasifikacija]],Tabela_glavno[Klasifikacija],0))</f>
        <v>DA</v>
      </c>
      <c r="E523" t="str">
        <f>INDEX(Tabela_glavno[Odstranjevanje],MATCH(Tabela_kontrola_FAW[[#This Row],[Klasifikacija]],Tabela_glavno[Klasifikacija],0))</f>
        <v/>
      </c>
      <c r="F523" t="str">
        <f>IF(Tabela_kontrola_FAW[[#This Row],[Eko-03-03]]=0,"NE","DA")</f>
        <v>DA</v>
      </c>
      <c r="G523" s="1">
        <f>COUNTIF(Tabela_mesanica_190204[Klasifikacija],Tabela_kontrola_FAW[[#This Row],[Klasifikacija]])+COUNTIF(Tabela_mesanica_190208[Klasifikacija],Tabela_kontrola_FAW[[#This Row],[Klasifikacija]])+COUNTIF(Tabela_EKO_03_03_baterije[Klasifikacija],Tabela_kontrola_FAW[[#This Row],[Klasifikacija]])</f>
        <v>1</v>
      </c>
      <c r="H523" s="1">
        <f>COUNTIF(Tabela_staro_190204[Klasifikacija],Tabela_kontrola_FAW[[#This Row],[Klasifikacija]])+COUNTIF(Tabela_staro_140603[Klasifikacija],Tabela_kontrola_FAW[[#This Row],[Klasifikacija]])</f>
        <v>1</v>
      </c>
      <c r="I523" s="1" t="str">
        <f>IFERROR(INDEX(Tabela_FAW[Klasifikacija],MATCH(Tabela_kontrola_FAW[[#This Row],[Klasifikacija]],Tabela_FAW[Klasifikacija],0)),"NE")</f>
        <v>12 01 21</v>
      </c>
    </row>
    <row r="524" spans="1:9" x14ac:dyDescent="0.25">
      <c r="A524" t="s">
        <v>1257</v>
      </c>
      <c r="B524" t="str">
        <f>INDEX(Tabela_seznam_klasifikacij[Naziv odpadka],MATCH(Tabela_kontrola_FAW[[#This Row],[Klasifikacija]],Tabela_seznam_klasifikacij[Klasifikacijska številka],0))</f>
        <v>Drugi tovrstni odpadki</v>
      </c>
      <c r="C524" t="str">
        <f>IFERROR(INDEX(Tabela_FAW[NAZIV2],MATCH(Tabela_kontrola_FAW[[#This Row],[Klasifikacija]],Tabela_FAW[Klasifikacija],0)),"NE")</f>
        <v>NI ADR / ???</v>
      </c>
      <c r="D524" t="str">
        <f>INDEX(Tabela_glavno[Dovoljen prevzem],MATCH(Tabela_kontrola_FAW[[#This Row],[Klasifikacija]],Tabela_glavno[Klasifikacija],0))</f>
        <v>DA - NI ODSTRANJEVANJA</v>
      </c>
      <c r="E524" t="str">
        <f>INDEX(Tabela_glavno[Odstranjevanje],MATCH(Tabela_kontrola_FAW[[#This Row],[Klasifikacija]],Tabela_glavno[Klasifikacija],0))</f>
        <v/>
      </c>
      <c r="F524" t="str">
        <f>IF(Tabela_kontrola_FAW[[#This Row],[Eko-03-03]]=0,"NE","DA")</f>
        <v>NE</v>
      </c>
      <c r="G524" s="1">
        <f>COUNTIF(Tabela_mesanica_190204[Klasifikacija],Tabela_kontrola_FAW[[#This Row],[Klasifikacija]])+COUNTIF(Tabela_mesanica_190208[Klasifikacija],Tabela_kontrola_FAW[[#This Row],[Klasifikacija]])+COUNTIF(Tabela_EKO_03_03_baterije[Klasifikacija],Tabela_kontrola_FAW[[#This Row],[Klasifikacija]])</f>
        <v>0</v>
      </c>
      <c r="H524" s="1">
        <f>COUNTIF(Tabela_staro_190204[Klasifikacija],Tabela_kontrola_FAW[[#This Row],[Klasifikacija]])+COUNTIF(Tabela_staro_140603[Klasifikacija],Tabela_kontrola_FAW[[#This Row],[Klasifikacija]])</f>
        <v>0</v>
      </c>
      <c r="I524" s="1" t="str">
        <f>IFERROR(INDEX(Tabela_FAW[Klasifikacija],MATCH(Tabela_kontrola_FAW[[#This Row],[Klasifikacija]],Tabela_FAW[Klasifikacija],0)),"NE")</f>
        <v>12 01 99</v>
      </c>
    </row>
    <row r="525" spans="1:9" x14ac:dyDescent="0.25">
      <c r="A525" t="s">
        <v>161</v>
      </c>
      <c r="B525" t="str">
        <f>INDEX(Tabela_seznam_klasifikacij[Naziv odpadka],MATCH(Tabela_kontrola_FAW[[#This Row],[Klasifikacija]],Tabela_seznam_klasifikacij[Klasifikacijska številka],0))</f>
        <v>Vodne pralne tekočine</v>
      </c>
      <c r="C525" t="str">
        <f>IFERROR(INDEX(Tabela_FAW[NAZIV2],MATCH(Tabela_kontrola_FAW[[#This Row],[Klasifikacija]],Tabela_FAW[Klasifikacija],0)),"NE")</f>
        <v>M2 NI ADR / Ekoinženiring, Tehnika set</v>
      </c>
      <c r="D525" t="str">
        <f>INDEX(Tabela_glavno[Dovoljen prevzem],MATCH(Tabela_kontrola_FAW[[#This Row],[Klasifikacija]],Tabela_glavno[Klasifikacija],0))</f>
        <v>DA</v>
      </c>
      <c r="E525" t="str">
        <f>INDEX(Tabela_glavno[Odstranjevanje],MATCH(Tabela_kontrola_FAW[[#This Row],[Klasifikacija]],Tabela_glavno[Klasifikacija],0))</f>
        <v>Ekoinžiniring, Tehnika set</v>
      </c>
      <c r="F525" t="str">
        <f>IF(Tabela_kontrola_FAW[[#This Row],[Eko-03-03]]=0,"NE","DA")</f>
        <v>DA</v>
      </c>
      <c r="G525" s="1">
        <f>COUNTIF(Tabela_mesanica_190204[Klasifikacija],Tabela_kontrola_FAW[[#This Row],[Klasifikacija]])+COUNTIF(Tabela_mesanica_190208[Klasifikacija],Tabela_kontrola_FAW[[#This Row],[Klasifikacija]])+COUNTIF(Tabela_EKO_03_03_baterije[Klasifikacija],Tabela_kontrola_FAW[[#This Row],[Klasifikacija]])</f>
        <v>1</v>
      </c>
      <c r="H525" s="1">
        <f>COUNTIF(Tabela_staro_190204[Klasifikacija],Tabela_kontrola_FAW[[#This Row],[Klasifikacija]])+COUNTIF(Tabela_staro_140603[Klasifikacija],Tabela_kontrola_FAW[[#This Row],[Klasifikacija]])</f>
        <v>1</v>
      </c>
      <c r="I525" s="1" t="str">
        <f>IFERROR(INDEX(Tabela_FAW[Klasifikacija],MATCH(Tabela_kontrola_FAW[[#This Row],[Klasifikacija]],Tabela_FAW[Klasifikacija],0)),"NE")</f>
        <v>12 03 01*</v>
      </c>
    </row>
    <row r="526" spans="1:9" hidden="1" x14ac:dyDescent="0.25">
      <c r="A526" t="s">
        <v>1258</v>
      </c>
      <c r="B526" t="str">
        <f>INDEX(Tabela_seznam_klasifikacij[Naziv odpadka],MATCH(Tabela_kontrola_FAW[[#This Row],[Klasifikacija]],Tabela_seznam_klasifikacij[Klasifikacijska številka],0))</f>
        <v>Odpadki iz razmaščevanja s paro</v>
      </c>
      <c r="C526" t="str">
        <f>IFERROR(INDEX(Tabela_FAW[NAZIV2],MATCH(Tabela_kontrola_FAW[[#This Row],[Klasifikacija]],Tabela_FAW[Klasifikacija],0)),"NE")</f>
        <v>NE</v>
      </c>
      <c r="D526" t="str">
        <f>INDEX(Tabela_glavno[Dovoljen prevzem],MATCH(Tabela_kontrola_FAW[[#This Row],[Klasifikacija]],Tabela_glavno[Klasifikacija],0))</f>
        <v>DA - NI ODSTRANJEVANJA</v>
      </c>
      <c r="E526" t="str">
        <f>INDEX(Tabela_glavno[Odstranjevanje],MATCH(Tabela_kontrola_FAW[[#This Row],[Klasifikacija]],Tabela_glavno[Klasifikacija],0))</f>
        <v/>
      </c>
      <c r="F526" t="str">
        <f>IF(Tabela_kontrola_FAW[[#This Row],[Eko-03-03]]=0,"NE","DA")</f>
        <v>NE</v>
      </c>
      <c r="G526" s="1">
        <f>COUNTIF(Tabela_mesanica_190204[Klasifikacija],Tabela_kontrola_FAW[[#This Row],[Klasifikacija]])+COUNTIF(Tabela_mesanica_190208[Klasifikacija],Tabela_kontrola_FAW[[#This Row],[Klasifikacija]])+COUNTIF(Tabela_EKO_03_03_baterije[Klasifikacija],Tabela_kontrola_FAW[[#This Row],[Klasifikacija]])</f>
        <v>0</v>
      </c>
      <c r="H526" s="1">
        <f>COUNTIF(Tabela_staro_190204[Klasifikacija],Tabela_kontrola_FAW[[#This Row],[Klasifikacija]])+COUNTIF(Tabela_staro_140603[Klasifikacija],Tabela_kontrola_FAW[[#This Row],[Klasifikacija]])</f>
        <v>0</v>
      </c>
      <c r="I526" s="1" t="str">
        <f>IFERROR(INDEX(Tabela_FAW[Klasifikacija],MATCH(Tabela_kontrola_FAW[[#This Row],[Klasifikacija]],Tabela_FAW[Klasifikacija],0)),"NE")</f>
        <v>NE</v>
      </c>
    </row>
    <row r="527" spans="1:9" hidden="1" x14ac:dyDescent="0.25">
      <c r="A527" t="s">
        <v>1259</v>
      </c>
      <c r="B527" t="str">
        <f>INDEX(Tabela_seznam_klasifikacij[Naziv odpadka],MATCH(Tabela_kontrola_FAW[[#This Row],[Klasifikacija]],Tabela_seznam_klasifikacij[Klasifikacijska številka],0))</f>
        <v>Hidravlična olja, ki vsebujejo PCB2</v>
      </c>
      <c r="C527" t="str">
        <f>IFERROR(INDEX(Tabela_FAW[NAZIV2],MATCH(Tabela_kontrola_FAW[[#This Row],[Klasifikacija]],Tabela_FAW[Klasifikacija],0)),"NE")</f>
        <v>NE</v>
      </c>
      <c r="D527" t="str">
        <f>INDEX(Tabela_glavno[Dovoljen prevzem],MATCH(Tabela_kontrola_FAW[[#This Row],[Klasifikacija]],Tabela_glavno[Klasifikacija],0))</f>
        <v>NE</v>
      </c>
      <c r="E527" t="str">
        <f>INDEX(Tabela_glavno[Odstranjevanje],MATCH(Tabela_kontrola_FAW[[#This Row],[Klasifikacija]],Tabela_glavno[Klasifikacija],0))</f>
        <v/>
      </c>
      <c r="F527" t="str">
        <f>IF(Tabela_kontrola_FAW[[#This Row],[Eko-03-03]]=0,"NE","DA")</f>
        <v>NE</v>
      </c>
      <c r="G527" s="1">
        <f>COUNTIF(Tabela_mesanica_190204[Klasifikacija],Tabela_kontrola_FAW[[#This Row],[Klasifikacija]])+COUNTIF(Tabela_mesanica_190208[Klasifikacija],Tabela_kontrola_FAW[[#This Row],[Klasifikacija]])+COUNTIF(Tabela_EKO_03_03_baterije[Klasifikacija],Tabela_kontrola_FAW[[#This Row],[Klasifikacija]])</f>
        <v>0</v>
      </c>
      <c r="H527" s="1">
        <f>COUNTIF(Tabela_staro_190204[Klasifikacija],Tabela_kontrola_FAW[[#This Row],[Klasifikacija]])+COUNTIF(Tabela_staro_140603[Klasifikacija],Tabela_kontrola_FAW[[#This Row],[Klasifikacija]])</f>
        <v>0</v>
      </c>
      <c r="I527" s="1" t="str">
        <f>IFERROR(INDEX(Tabela_FAW[Klasifikacija],MATCH(Tabela_kontrola_FAW[[#This Row],[Klasifikacija]],Tabela_FAW[Klasifikacija],0)),"NE")</f>
        <v>NE</v>
      </c>
    </row>
    <row r="528" spans="1:9" hidden="1" x14ac:dyDescent="0.25">
      <c r="A528" t="s">
        <v>1260</v>
      </c>
      <c r="B528" t="str">
        <f>INDEX(Tabela_seznam_klasifikacij[Naziv odpadka],MATCH(Tabela_kontrola_FAW[[#This Row],[Klasifikacija]],Tabela_seznam_klasifikacij[Klasifikacijska številka],0))</f>
        <v>Klorirane emulzije</v>
      </c>
      <c r="C528" t="str">
        <f>IFERROR(INDEX(Tabela_FAW[NAZIV2],MATCH(Tabela_kontrola_FAW[[#This Row],[Klasifikacija]],Tabela_FAW[Klasifikacija],0)),"NE")</f>
        <v>NE</v>
      </c>
      <c r="D528" t="str">
        <f>INDEX(Tabela_glavno[Dovoljen prevzem],MATCH(Tabela_kontrola_FAW[[#This Row],[Klasifikacija]],Tabela_glavno[Klasifikacija],0))</f>
        <v>NE</v>
      </c>
      <c r="E528" t="str">
        <f>INDEX(Tabela_glavno[Odstranjevanje],MATCH(Tabela_kontrola_FAW[[#This Row],[Klasifikacija]],Tabela_glavno[Klasifikacija],0))</f>
        <v/>
      </c>
      <c r="F528" t="str">
        <f>IF(Tabela_kontrola_FAW[[#This Row],[Eko-03-03]]=0,"NE","DA")</f>
        <v>NE</v>
      </c>
      <c r="G528" s="1">
        <f>COUNTIF(Tabela_mesanica_190204[Klasifikacija],Tabela_kontrola_FAW[[#This Row],[Klasifikacija]])+COUNTIF(Tabela_mesanica_190208[Klasifikacija],Tabela_kontrola_FAW[[#This Row],[Klasifikacija]])+COUNTIF(Tabela_EKO_03_03_baterije[Klasifikacija],Tabela_kontrola_FAW[[#This Row],[Klasifikacija]])</f>
        <v>0</v>
      </c>
      <c r="H528" s="1">
        <f>COUNTIF(Tabela_staro_190204[Klasifikacija],Tabela_kontrola_FAW[[#This Row],[Klasifikacija]])+COUNTIF(Tabela_staro_140603[Klasifikacija],Tabela_kontrola_FAW[[#This Row],[Klasifikacija]])</f>
        <v>0</v>
      </c>
      <c r="I528" s="1" t="str">
        <f>IFERROR(INDEX(Tabela_FAW[Klasifikacija],MATCH(Tabela_kontrola_FAW[[#This Row],[Klasifikacija]],Tabela_FAW[Klasifikacija],0)),"NE")</f>
        <v>NE</v>
      </c>
    </row>
    <row r="529" spans="1:9" hidden="1" x14ac:dyDescent="0.25">
      <c r="A529" t="s">
        <v>1261</v>
      </c>
      <c r="B529" t="str">
        <f>INDEX(Tabela_seznam_klasifikacij[Naziv odpadka],MATCH(Tabela_kontrola_FAW[[#This Row],[Klasifikacija]],Tabela_seznam_klasifikacij[Klasifikacijska številka],0))</f>
        <v>Neklorirane emulzije</v>
      </c>
      <c r="C529" t="str">
        <f>IFERROR(INDEX(Tabela_FAW[NAZIV2],MATCH(Tabela_kontrola_FAW[[#This Row],[Klasifikacija]],Tabela_FAW[Klasifikacija],0)),"NE")</f>
        <v>NE</v>
      </c>
      <c r="D529" t="str">
        <f>INDEX(Tabela_glavno[Dovoljen prevzem],MATCH(Tabela_kontrola_FAW[[#This Row],[Klasifikacija]],Tabela_glavno[Klasifikacija],0))</f>
        <v>NE</v>
      </c>
      <c r="E529" t="str">
        <f>INDEX(Tabela_glavno[Odstranjevanje],MATCH(Tabela_kontrola_FAW[[#This Row],[Klasifikacija]],Tabela_glavno[Klasifikacija],0))</f>
        <v/>
      </c>
      <c r="F529" t="str">
        <f>IF(Tabela_kontrola_FAW[[#This Row],[Eko-03-03]]=0,"NE","DA")</f>
        <v>NE</v>
      </c>
      <c r="G529" s="1">
        <f>COUNTIF(Tabela_mesanica_190204[Klasifikacija],Tabela_kontrola_FAW[[#This Row],[Klasifikacija]])+COUNTIF(Tabela_mesanica_190208[Klasifikacija],Tabela_kontrola_FAW[[#This Row],[Klasifikacija]])+COUNTIF(Tabela_EKO_03_03_baterije[Klasifikacija],Tabela_kontrola_FAW[[#This Row],[Klasifikacija]])</f>
        <v>0</v>
      </c>
      <c r="H529" s="1">
        <f>COUNTIF(Tabela_staro_190204[Klasifikacija],Tabela_kontrola_FAW[[#This Row],[Klasifikacija]])+COUNTIF(Tabela_staro_140603[Klasifikacija],Tabela_kontrola_FAW[[#This Row],[Klasifikacija]])</f>
        <v>0</v>
      </c>
      <c r="I529" s="1" t="str">
        <f>IFERROR(INDEX(Tabela_FAW[Klasifikacija],MATCH(Tabela_kontrola_FAW[[#This Row],[Klasifikacija]],Tabela_FAW[Klasifikacija],0)),"NE")</f>
        <v>NE</v>
      </c>
    </row>
    <row r="530" spans="1:9" hidden="1" x14ac:dyDescent="0.25">
      <c r="A530" t="s">
        <v>1262</v>
      </c>
      <c r="B530" t="str">
        <f>INDEX(Tabela_seznam_klasifikacij[Naziv odpadka],MATCH(Tabela_kontrola_FAW[[#This Row],[Klasifikacija]],Tabela_seznam_klasifikacij[Klasifikacijska številka],0))</f>
        <v>Mineralna klorirana hidravlična olja</v>
      </c>
      <c r="C530" t="str">
        <f>IFERROR(INDEX(Tabela_FAW[NAZIV2],MATCH(Tabela_kontrola_FAW[[#This Row],[Klasifikacija]],Tabela_FAW[Klasifikacija],0)),"NE")</f>
        <v>NE</v>
      </c>
      <c r="D530" t="str">
        <f>INDEX(Tabela_glavno[Dovoljen prevzem],MATCH(Tabela_kontrola_FAW[[#This Row],[Klasifikacija]],Tabela_glavno[Klasifikacija],0))</f>
        <v>NE</v>
      </c>
      <c r="E530" t="str">
        <f>INDEX(Tabela_glavno[Odstranjevanje],MATCH(Tabela_kontrola_FAW[[#This Row],[Klasifikacija]],Tabela_glavno[Klasifikacija],0))</f>
        <v/>
      </c>
      <c r="F530" t="str">
        <f>IF(Tabela_kontrola_FAW[[#This Row],[Eko-03-03]]=0,"NE","DA")</f>
        <v>NE</v>
      </c>
      <c r="G530" s="1">
        <f>COUNTIF(Tabela_mesanica_190204[Klasifikacija],Tabela_kontrola_FAW[[#This Row],[Klasifikacija]])+COUNTIF(Tabela_mesanica_190208[Klasifikacija],Tabela_kontrola_FAW[[#This Row],[Klasifikacija]])+COUNTIF(Tabela_EKO_03_03_baterije[Klasifikacija],Tabela_kontrola_FAW[[#This Row],[Klasifikacija]])</f>
        <v>0</v>
      </c>
      <c r="H530" s="1">
        <f>COUNTIF(Tabela_staro_190204[Klasifikacija],Tabela_kontrola_FAW[[#This Row],[Klasifikacija]])+COUNTIF(Tabela_staro_140603[Klasifikacija],Tabela_kontrola_FAW[[#This Row],[Klasifikacija]])</f>
        <v>0</v>
      </c>
      <c r="I530" s="1" t="str">
        <f>IFERROR(INDEX(Tabela_FAW[Klasifikacija],MATCH(Tabela_kontrola_FAW[[#This Row],[Klasifikacija]],Tabela_FAW[Klasifikacija],0)),"NE")</f>
        <v>NE</v>
      </c>
    </row>
    <row r="531" spans="1:9" x14ac:dyDescent="0.25">
      <c r="A531" t="s">
        <v>1263</v>
      </c>
      <c r="B531" t="str">
        <f>INDEX(Tabela_seznam_klasifikacij[Naziv odpadka],MATCH(Tabela_kontrola_FAW[[#This Row],[Klasifikacija]],Tabela_seznam_klasifikacij[Klasifikacijska številka],0))</f>
        <v>Mineralna neklorirana hidravlična olja</v>
      </c>
      <c r="C531" t="str">
        <f>IFERROR(INDEX(Tabela_FAW[NAZIV2],MATCH(Tabela_kontrola_FAW[[#This Row],[Klasifikacija]],Tabela_FAW[Klasifikacija],0)),"NE")</f>
        <v>NI ADR / Salonit</v>
      </c>
      <c r="D531" t="str">
        <f>INDEX(Tabela_glavno[Dovoljen prevzem],MATCH(Tabela_kontrola_FAW[[#This Row],[Klasifikacija]],Tabela_glavno[Klasifikacija],0))</f>
        <v>DA - NI ODSTRANJEVANJA</v>
      </c>
      <c r="E531" t="str">
        <f>INDEX(Tabela_glavno[Odstranjevanje],MATCH(Tabela_kontrola_FAW[[#This Row],[Klasifikacija]],Tabela_glavno[Klasifikacija],0))</f>
        <v/>
      </c>
      <c r="F531" t="str">
        <f>IF(Tabela_kontrola_FAW[[#This Row],[Eko-03-03]]=0,"NE","DA")</f>
        <v>NE</v>
      </c>
      <c r="G531" s="1">
        <f>COUNTIF(Tabela_mesanica_190204[Klasifikacija],Tabela_kontrola_FAW[[#This Row],[Klasifikacija]])+COUNTIF(Tabela_mesanica_190208[Klasifikacija],Tabela_kontrola_FAW[[#This Row],[Klasifikacija]])+COUNTIF(Tabela_EKO_03_03_baterije[Klasifikacija],Tabela_kontrola_FAW[[#This Row],[Klasifikacija]])</f>
        <v>0</v>
      </c>
      <c r="H531" s="1">
        <f>COUNTIF(Tabela_staro_190204[Klasifikacija],Tabela_kontrola_FAW[[#This Row],[Klasifikacija]])+COUNTIF(Tabela_staro_140603[Klasifikacija],Tabela_kontrola_FAW[[#This Row],[Klasifikacija]])</f>
        <v>0</v>
      </c>
      <c r="I531" s="1" t="str">
        <f>IFERROR(INDEX(Tabela_FAW[Klasifikacija],MATCH(Tabela_kontrola_FAW[[#This Row],[Klasifikacija]],Tabela_FAW[Klasifikacija],0)),"NE")</f>
        <v>13 01 10*</v>
      </c>
    </row>
    <row r="532" spans="1:9" x14ac:dyDescent="0.25">
      <c r="A532" t="s">
        <v>1264</v>
      </c>
      <c r="B532" t="str">
        <f>INDEX(Tabela_seznam_klasifikacij[Naziv odpadka],MATCH(Tabela_kontrola_FAW[[#This Row],[Klasifikacija]],Tabela_seznam_klasifikacij[Klasifikacijska številka],0))</f>
        <v>Sintetična hidravlična olja</v>
      </c>
      <c r="C532" t="str">
        <f>IFERROR(INDEX(Tabela_FAW[NAZIV2],MATCH(Tabela_kontrola_FAW[[#This Row],[Klasifikacija]],Tabela_FAW[Klasifikacija],0)),"NE")</f>
        <v>NI ADR / Salonit</v>
      </c>
      <c r="D532" t="str">
        <f>INDEX(Tabela_glavno[Dovoljen prevzem],MATCH(Tabela_kontrola_FAW[[#This Row],[Klasifikacija]],Tabela_glavno[Klasifikacija],0))</f>
        <v>DA - NI ODSTRANJEVANJA</v>
      </c>
      <c r="E532" t="str">
        <f>INDEX(Tabela_glavno[Odstranjevanje],MATCH(Tabela_kontrola_FAW[[#This Row],[Klasifikacija]],Tabela_glavno[Klasifikacija],0))</f>
        <v/>
      </c>
      <c r="F532" t="str">
        <f>IF(Tabela_kontrola_FAW[[#This Row],[Eko-03-03]]=0,"NE","DA")</f>
        <v>NE</v>
      </c>
      <c r="G532" s="1">
        <f>COUNTIF(Tabela_mesanica_190204[Klasifikacija],Tabela_kontrola_FAW[[#This Row],[Klasifikacija]])+COUNTIF(Tabela_mesanica_190208[Klasifikacija],Tabela_kontrola_FAW[[#This Row],[Klasifikacija]])+COUNTIF(Tabela_EKO_03_03_baterije[Klasifikacija],Tabela_kontrola_FAW[[#This Row],[Klasifikacija]])</f>
        <v>0</v>
      </c>
      <c r="H532" s="1">
        <f>COUNTIF(Tabela_staro_190204[Klasifikacija],Tabela_kontrola_FAW[[#This Row],[Klasifikacija]])+COUNTIF(Tabela_staro_140603[Klasifikacija],Tabela_kontrola_FAW[[#This Row],[Klasifikacija]])</f>
        <v>0</v>
      </c>
      <c r="I532" s="1" t="str">
        <f>IFERROR(INDEX(Tabela_FAW[Klasifikacija],MATCH(Tabela_kontrola_FAW[[#This Row],[Klasifikacija]],Tabela_FAW[Klasifikacija],0)),"NE")</f>
        <v>13 01 11*</v>
      </c>
    </row>
    <row r="533" spans="1:9" hidden="1" x14ac:dyDescent="0.25">
      <c r="A533" t="s">
        <v>1265</v>
      </c>
      <c r="B533" t="str">
        <f>INDEX(Tabela_seznam_klasifikacij[Naziv odpadka],MATCH(Tabela_kontrola_FAW[[#This Row],[Klasifikacija]],Tabela_seznam_klasifikacij[Klasifikacijska številka],0))</f>
        <v>Lahko biorazgradljiva hidravlična olja</v>
      </c>
      <c r="C533" t="str">
        <f>IFERROR(INDEX(Tabela_FAW[NAZIV2],MATCH(Tabela_kontrola_FAW[[#This Row],[Klasifikacija]],Tabela_FAW[Klasifikacija],0)),"NE")</f>
        <v>NE</v>
      </c>
      <c r="D533" t="str">
        <f>INDEX(Tabela_glavno[Dovoljen prevzem],MATCH(Tabela_kontrola_FAW[[#This Row],[Klasifikacija]],Tabela_glavno[Klasifikacija],0))</f>
        <v>NE</v>
      </c>
      <c r="E533" t="str">
        <f>INDEX(Tabela_glavno[Odstranjevanje],MATCH(Tabela_kontrola_FAW[[#This Row],[Klasifikacija]],Tabela_glavno[Klasifikacija],0))</f>
        <v/>
      </c>
      <c r="F533" t="str">
        <f>IF(Tabela_kontrola_FAW[[#This Row],[Eko-03-03]]=0,"NE","DA")</f>
        <v>NE</v>
      </c>
      <c r="G533" s="1">
        <f>COUNTIF(Tabela_mesanica_190204[Klasifikacija],Tabela_kontrola_FAW[[#This Row],[Klasifikacija]])+COUNTIF(Tabela_mesanica_190208[Klasifikacija],Tabela_kontrola_FAW[[#This Row],[Klasifikacija]])+COUNTIF(Tabela_EKO_03_03_baterije[Klasifikacija],Tabela_kontrola_FAW[[#This Row],[Klasifikacija]])</f>
        <v>0</v>
      </c>
      <c r="H533" s="1">
        <f>COUNTIF(Tabela_staro_190204[Klasifikacija],Tabela_kontrola_FAW[[#This Row],[Klasifikacija]])+COUNTIF(Tabela_staro_140603[Klasifikacija],Tabela_kontrola_FAW[[#This Row],[Klasifikacija]])</f>
        <v>0</v>
      </c>
      <c r="I533" s="1" t="str">
        <f>IFERROR(INDEX(Tabela_FAW[Klasifikacija],MATCH(Tabela_kontrola_FAW[[#This Row],[Klasifikacija]],Tabela_FAW[Klasifikacija],0)),"NE")</f>
        <v>NE</v>
      </c>
    </row>
    <row r="534" spans="1:9" x14ac:dyDescent="0.25">
      <c r="A534" t="s">
        <v>1266</v>
      </c>
      <c r="B534" t="str">
        <f>INDEX(Tabela_seznam_klasifikacij[Naziv odpadka],MATCH(Tabela_kontrola_FAW[[#This Row],[Klasifikacija]],Tabela_seznam_klasifikacij[Klasifikacijska številka],0))</f>
        <v>Druga hidravlična olja</v>
      </c>
      <c r="C534" t="str">
        <f>IFERROR(INDEX(Tabela_FAW[NAZIV2],MATCH(Tabela_kontrola_FAW[[#This Row],[Klasifikacija]],Tabela_FAW[Klasifikacija],0)),"NE")</f>
        <v>NI ADR / Salonit</v>
      </c>
      <c r="D534" t="str">
        <f>INDEX(Tabela_glavno[Dovoljen prevzem],MATCH(Tabela_kontrola_FAW[[#This Row],[Klasifikacija]],Tabela_glavno[Klasifikacija],0))</f>
        <v>DA - NI ODSTRANJEVANJA</v>
      </c>
      <c r="E534" t="str">
        <f>INDEX(Tabela_glavno[Odstranjevanje],MATCH(Tabela_kontrola_FAW[[#This Row],[Klasifikacija]],Tabela_glavno[Klasifikacija],0))</f>
        <v/>
      </c>
      <c r="F534" t="str">
        <f>IF(Tabela_kontrola_FAW[[#This Row],[Eko-03-03]]=0,"NE","DA")</f>
        <v>NE</v>
      </c>
      <c r="G534" s="1">
        <f>COUNTIF(Tabela_mesanica_190204[Klasifikacija],Tabela_kontrola_FAW[[#This Row],[Klasifikacija]])+COUNTIF(Tabela_mesanica_190208[Klasifikacija],Tabela_kontrola_FAW[[#This Row],[Klasifikacija]])+COUNTIF(Tabela_EKO_03_03_baterije[Klasifikacija],Tabela_kontrola_FAW[[#This Row],[Klasifikacija]])</f>
        <v>0</v>
      </c>
      <c r="H534" s="1">
        <f>COUNTIF(Tabela_staro_190204[Klasifikacija],Tabela_kontrola_FAW[[#This Row],[Klasifikacija]])+COUNTIF(Tabela_staro_140603[Klasifikacija],Tabela_kontrola_FAW[[#This Row],[Klasifikacija]])</f>
        <v>0</v>
      </c>
      <c r="I534" s="1" t="str">
        <f>IFERROR(INDEX(Tabela_FAW[Klasifikacija],MATCH(Tabela_kontrola_FAW[[#This Row],[Klasifikacija]],Tabela_FAW[Klasifikacija],0)),"NE")</f>
        <v>13 01 13*</v>
      </c>
    </row>
    <row r="535" spans="1:9" x14ac:dyDescent="0.25">
      <c r="A535" t="s">
        <v>1267</v>
      </c>
      <c r="B535" t="str">
        <f>INDEX(Tabela_seznam_klasifikacij[Naziv odpadka],MATCH(Tabela_kontrola_FAW[[#This Row],[Klasifikacija]],Tabela_seznam_klasifikacij[Klasifikacijska številka],0))</f>
        <v>Mineralna klorirana motorna olja, olja prestavnih mehanizmov in mazalna olja</v>
      </c>
      <c r="C535" t="str">
        <f>IFERROR(INDEX(Tabela_FAW[NAZIV2],MATCH(Tabela_kontrola_FAW[[#This Row],[Klasifikacija]],Tabela_FAW[Klasifikacija],0)),"NE")</f>
        <v>NIMAMO DOVOLJENJA</v>
      </c>
      <c r="D535" t="str">
        <f>INDEX(Tabela_glavno[Dovoljen prevzem],MATCH(Tabela_kontrola_FAW[[#This Row],[Klasifikacija]],Tabela_glavno[Klasifikacija],0))</f>
        <v>NE</v>
      </c>
      <c r="E535" t="str">
        <f>INDEX(Tabela_glavno[Odstranjevanje],MATCH(Tabela_kontrola_FAW[[#This Row],[Klasifikacija]],Tabela_glavno[Klasifikacija],0))</f>
        <v/>
      </c>
      <c r="F535" t="str">
        <f>IF(Tabela_kontrola_FAW[[#This Row],[Eko-03-03]]=0,"NE","DA")</f>
        <v>NE</v>
      </c>
      <c r="G535" s="1">
        <f>COUNTIF(Tabela_mesanica_190204[Klasifikacija],Tabela_kontrola_FAW[[#This Row],[Klasifikacija]])+COUNTIF(Tabela_mesanica_190208[Klasifikacija],Tabela_kontrola_FAW[[#This Row],[Klasifikacija]])+COUNTIF(Tabela_EKO_03_03_baterije[Klasifikacija],Tabela_kontrola_FAW[[#This Row],[Klasifikacija]])</f>
        <v>0</v>
      </c>
      <c r="H535" s="1">
        <f>COUNTIF(Tabela_staro_190204[Klasifikacija],Tabela_kontrola_FAW[[#This Row],[Klasifikacija]])+COUNTIF(Tabela_staro_140603[Klasifikacija],Tabela_kontrola_FAW[[#This Row],[Klasifikacija]])</f>
        <v>0</v>
      </c>
      <c r="I535" s="1" t="str">
        <f>IFERROR(INDEX(Tabela_FAW[Klasifikacija],MATCH(Tabela_kontrola_FAW[[#This Row],[Klasifikacija]],Tabela_FAW[Klasifikacija],0)),"NE")</f>
        <v>13 02 04*</v>
      </c>
    </row>
    <row r="536" spans="1:9" x14ac:dyDescent="0.25">
      <c r="A536" t="s">
        <v>1268</v>
      </c>
      <c r="B536" t="str">
        <f>INDEX(Tabela_seznam_klasifikacij[Naziv odpadka],MATCH(Tabela_kontrola_FAW[[#This Row],[Klasifikacija]],Tabela_seznam_klasifikacij[Klasifikacijska številka],0))</f>
        <v>Mineralna neklorirana motorna olja, olja prestavnih mehanizmov in mazalna olja</v>
      </c>
      <c r="C536" t="str">
        <f>IFERROR(INDEX(Tabela_FAW[NAZIV2],MATCH(Tabela_kontrola_FAW[[#This Row],[Klasifikacija]],Tabela_FAW[Klasifikacija],0)),"NE")</f>
        <v>NI ADR / Salonit</v>
      </c>
      <c r="D536" t="str">
        <f>INDEX(Tabela_glavno[Dovoljen prevzem],MATCH(Tabela_kontrola_FAW[[#This Row],[Klasifikacija]],Tabela_glavno[Klasifikacija],0))</f>
        <v>DA</v>
      </c>
      <c r="E536" t="str">
        <f>INDEX(Tabela_glavno[Odstranjevanje],MATCH(Tabela_kontrola_FAW[[#This Row],[Klasifikacija]],Tabela_glavno[Klasifikacija],0))</f>
        <v>Sudol Mineralol</v>
      </c>
      <c r="F536" t="str">
        <f>IF(Tabela_kontrola_FAW[[#This Row],[Eko-03-03]]=0,"NE","DA")</f>
        <v>NE</v>
      </c>
      <c r="G536" s="1">
        <f>COUNTIF(Tabela_mesanica_190204[Klasifikacija],Tabela_kontrola_FAW[[#This Row],[Klasifikacija]])+COUNTIF(Tabela_mesanica_190208[Klasifikacija],Tabela_kontrola_FAW[[#This Row],[Klasifikacija]])+COUNTIF(Tabela_EKO_03_03_baterije[Klasifikacija],Tabela_kontrola_FAW[[#This Row],[Klasifikacija]])</f>
        <v>0</v>
      </c>
      <c r="H536" s="1">
        <f>COUNTIF(Tabela_staro_190204[Klasifikacija],Tabela_kontrola_FAW[[#This Row],[Klasifikacija]])+COUNTIF(Tabela_staro_140603[Klasifikacija],Tabela_kontrola_FAW[[#This Row],[Klasifikacija]])</f>
        <v>0</v>
      </c>
      <c r="I536" s="1" t="str">
        <f>IFERROR(INDEX(Tabela_FAW[Klasifikacija],MATCH(Tabela_kontrola_FAW[[#This Row],[Klasifikacija]],Tabela_FAW[Klasifikacija],0)),"NE")</f>
        <v>13 02 05*</v>
      </c>
    </row>
    <row r="537" spans="1:9" x14ac:dyDescent="0.25">
      <c r="A537" t="s">
        <v>1269</v>
      </c>
      <c r="B537" t="str">
        <f>INDEX(Tabela_seznam_klasifikacij[Naziv odpadka],MATCH(Tabela_kontrola_FAW[[#This Row],[Klasifikacija]],Tabela_seznam_klasifikacij[Klasifikacijska številka],0))</f>
        <v>Sintetična motorna olja, olja prestavnih mehanizmov in mazalna olja</v>
      </c>
      <c r="C537" t="str">
        <f>IFERROR(INDEX(Tabela_FAW[NAZIV2],MATCH(Tabela_kontrola_FAW[[#This Row],[Klasifikacija]],Tabela_FAW[Klasifikacija],0)),"NE")</f>
        <v>NI ADR / Salonit</v>
      </c>
      <c r="D537" t="str">
        <f>INDEX(Tabela_glavno[Dovoljen prevzem],MATCH(Tabela_kontrola_FAW[[#This Row],[Klasifikacija]],Tabela_glavno[Klasifikacija],0))</f>
        <v>DA - NI ODSTRANJEVANJA</v>
      </c>
      <c r="E537" t="str">
        <f>INDEX(Tabela_glavno[Odstranjevanje],MATCH(Tabela_kontrola_FAW[[#This Row],[Klasifikacija]],Tabela_glavno[Klasifikacija],0))</f>
        <v/>
      </c>
      <c r="F537" t="str">
        <f>IF(Tabela_kontrola_FAW[[#This Row],[Eko-03-03]]=0,"NE","DA")</f>
        <v>NE</v>
      </c>
      <c r="G537" s="1">
        <f>COUNTIF(Tabela_mesanica_190204[Klasifikacija],Tabela_kontrola_FAW[[#This Row],[Klasifikacija]])+COUNTIF(Tabela_mesanica_190208[Klasifikacija],Tabela_kontrola_FAW[[#This Row],[Klasifikacija]])+COUNTIF(Tabela_EKO_03_03_baterije[Klasifikacija],Tabela_kontrola_FAW[[#This Row],[Klasifikacija]])</f>
        <v>0</v>
      </c>
      <c r="H537" s="1">
        <f>COUNTIF(Tabela_staro_190204[Klasifikacija],Tabela_kontrola_FAW[[#This Row],[Klasifikacija]])+COUNTIF(Tabela_staro_140603[Klasifikacija],Tabela_kontrola_FAW[[#This Row],[Klasifikacija]])</f>
        <v>0</v>
      </c>
      <c r="I537" s="1" t="str">
        <f>IFERROR(INDEX(Tabela_FAW[Klasifikacija],MATCH(Tabela_kontrola_FAW[[#This Row],[Klasifikacija]],Tabela_FAW[Klasifikacija],0)),"NE")</f>
        <v>13 02 06*</v>
      </c>
    </row>
    <row r="538" spans="1:9" x14ac:dyDescent="0.25">
      <c r="A538" t="s">
        <v>1270</v>
      </c>
      <c r="B538" t="str">
        <f>INDEX(Tabela_seznam_klasifikacij[Naziv odpadka],MATCH(Tabela_kontrola_FAW[[#This Row],[Klasifikacija]],Tabela_seznam_klasifikacij[Klasifikacijska številka],0))</f>
        <v>Lahko biorazgradljiva motorna olja, olja prestavnih mehanizmov in mazalna olja</v>
      </c>
      <c r="C538" t="str">
        <f>IFERROR(INDEX(Tabela_FAW[NAZIV2],MATCH(Tabela_kontrola_FAW[[#This Row],[Klasifikacija]],Tabela_FAW[Klasifikacija],0)),"NE")</f>
        <v>NIMAMO DOVOLJENJA</v>
      </c>
      <c r="D538" t="str">
        <f>INDEX(Tabela_glavno[Dovoljen prevzem],MATCH(Tabela_kontrola_FAW[[#This Row],[Klasifikacija]],Tabela_glavno[Klasifikacija],0))</f>
        <v>NE</v>
      </c>
      <c r="E538" t="str">
        <f>INDEX(Tabela_glavno[Odstranjevanje],MATCH(Tabela_kontrola_FAW[[#This Row],[Klasifikacija]],Tabela_glavno[Klasifikacija],0))</f>
        <v/>
      </c>
      <c r="F538" t="str">
        <f>IF(Tabela_kontrola_FAW[[#This Row],[Eko-03-03]]=0,"NE","DA")</f>
        <v>NE</v>
      </c>
      <c r="G538" s="1">
        <f>COUNTIF(Tabela_mesanica_190204[Klasifikacija],Tabela_kontrola_FAW[[#This Row],[Klasifikacija]])+COUNTIF(Tabela_mesanica_190208[Klasifikacija],Tabela_kontrola_FAW[[#This Row],[Klasifikacija]])+COUNTIF(Tabela_EKO_03_03_baterije[Klasifikacija],Tabela_kontrola_FAW[[#This Row],[Klasifikacija]])</f>
        <v>0</v>
      </c>
      <c r="H538" s="1">
        <f>COUNTIF(Tabela_staro_190204[Klasifikacija],Tabela_kontrola_FAW[[#This Row],[Klasifikacija]])+COUNTIF(Tabela_staro_140603[Klasifikacija],Tabela_kontrola_FAW[[#This Row],[Klasifikacija]])</f>
        <v>0</v>
      </c>
      <c r="I538" s="1" t="str">
        <f>IFERROR(INDEX(Tabela_FAW[Klasifikacija],MATCH(Tabela_kontrola_FAW[[#This Row],[Klasifikacija]],Tabela_FAW[Klasifikacija],0)),"NE")</f>
        <v>13 02 07*</v>
      </c>
    </row>
    <row r="539" spans="1:9" x14ac:dyDescent="0.25">
      <c r="A539" t="s">
        <v>1271</v>
      </c>
      <c r="B539" t="str">
        <f>INDEX(Tabela_seznam_klasifikacij[Naziv odpadka],MATCH(Tabela_kontrola_FAW[[#This Row],[Klasifikacija]],Tabela_seznam_klasifikacij[Klasifikacijska številka],0))</f>
        <v>Druga motorna olja, olja prestavnih mehanizmov in mazalna olja</v>
      </c>
      <c r="C539" t="str">
        <f>IFERROR(INDEX(Tabela_FAW[NAZIV2],MATCH(Tabela_kontrola_FAW[[#This Row],[Klasifikacija]],Tabela_FAW[Klasifikacija],0)),"NE")</f>
        <v>NI ADR / Salonit</v>
      </c>
      <c r="D539" t="str">
        <f>INDEX(Tabela_glavno[Dovoljen prevzem],MATCH(Tabela_kontrola_FAW[[#This Row],[Klasifikacija]],Tabela_glavno[Klasifikacija],0))</f>
        <v>DA - NI ODSTRANJEVANJA</v>
      </c>
      <c r="E539" t="str">
        <f>INDEX(Tabela_glavno[Odstranjevanje],MATCH(Tabela_kontrola_FAW[[#This Row],[Klasifikacija]],Tabela_glavno[Klasifikacija],0))</f>
        <v/>
      </c>
      <c r="F539" t="str">
        <f>IF(Tabela_kontrola_FAW[[#This Row],[Eko-03-03]]=0,"NE","DA")</f>
        <v>NE</v>
      </c>
      <c r="G539" s="1">
        <f>COUNTIF(Tabela_mesanica_190204[Klasifikacija],Tabela_kontrola_FAW[[#This Row],[Klasifikacija]])+COUNTIF(Tabela_mesanica_190208[Klasifikacija],Tabela_kontrola_FAW[[#This Row],[Klasifikacija]])+COUNTIF(Tabela_EKO_03_03_baterije[Klasifikacija],Tabela_kontrola_FAW[[#This Row],[Klasifikacija]])</f>
        <v>0</v>
      </c>
      <c r="H539" s="1">
        <f>COUNTIF(Tabela_staro_190204[Klasifikacija],Tabela_kontrola_FAW[[#This Row],[Klasifikacija]])+COUNTIF(Tabela_staro_140603[Klasifikacija],Tabela_kontrola_FAW[[#This Row],[Klasifikacija]])</f>
        <v>0</v>
      </c>
      <c r="I539" s="1" t="str">
        <f>IFERROR(INDEX(Tabela_FAW[Klasifikacija],MATCH(Tabela_kontrola_FAW[[#This Row],[Klasifikacija]],Tabela_FAW[Klasifikacija],0)),"NE")</f>
        <v>13 02 08*</v>
      </c>
    </row>
    <row r="540" spans="1:9" x14ac:dyDescent="0.25">
      <c r="A540" t="s">
        <v>1272</v>
      </c>
      <c r="B540" t="str">
        <f>INDEX(Tabela_seznam_klasifikacij[Naziv odpadka],MATCH(Tabela_kontrola_FAW[[#This Row],[Klasifikacija]],Tabela_seznam_klasifikacij[Klasifikacijska številka],0))</f>
        <v>Olja za izolacijo ali prenos toplote, ki vsebujejo PCB</v>
      </c>
      <c r="C540" t="str">
        <f>IFERROR(INDEX(Tabela_FAW[NAZIV2],MATCH(Tabela_kontrola_FAW[[#This Row],[Klasifikacija]],Tabela_FAW[Klasifikacija],0)),"NE")</f>
        <v>NIMAMO DOVOLJENJA</v>
      </c>
      <c r="D540" t="str">
        <f>INDEX(Tabela_glavno[Dovoljen prevzem],MATCH(Tabela_kontrola_FAW[[#This Row],[Klasifikacija]],Tabela_glavno[Klasifikacija],0))</f>
        <v>NE</v>
      </c>
      <c r="E540" t="str">
        <f>INDEX(Tabela_glavno[Odstranjevanje],MATCH(Tabela_kontrola_FAW[[#This Row],[Klasifikacija]],Tabela_glavno[Klasifikacija],0))</f>
        <v/>
      </c>
      <c r="F540" t="str">
        <f>IF(Tabela_kontrola_FAW[[#This Row],[Eko-03-03]]=0,"NE","DA")</f>
        <v>NE</v>
      </c>
      <c r="G540" s="1">
        <f>COUNTIF(Tabela_mesanica_190204[Klasifikacija],Tabela_kontrola_FAW[[#This Row],[Klasifikacija]])+COUNTIF(Tabela_mesanica_190208[Klasifikacija],Tabela_kontrola_FAW[[#This Row],[Klasifikacija]])+COUNTIF(Tabela_EKO_03_03_baterije[Klasifikacija],Tabela_kontrola_FAW[[#This Row],[Klasifikacija]])</f>
        <v>0</v>
      </c>
      <c r="H540" s="1">
        <f>COUNTIF(Tabela_staro_190204[Klasifikacija],Tabela_kontrola_FAW[[#This Row],[Klasifikacija]])+COUNTIF(Tabela_staro_140603[Klasifikacija],Tabela_kontrola_FAW[[#This Row],[Klasifikacija]])</f>
        <v>0</v>
      </c>
      <c r="I540" s="1" t="str">
        <f>IFERROR(INDEX(Tabela_FAW[Klasifikacija],MATCH(Tabela_kontrola_FAW[[#This Row],[Klasifikacija]],Tabela_FAW[Klasifikacija],0)),"NE")</f>
        <v>13 03 01*</v>
      </c>
    </row>
    <row r="541" spans="1:9" x14ac:dyDescent="0.25">
      <c r="A541" t="s">
        <v>1273</v>
      </c>
      <c r="B541" t="str">
        <f>INDEX(Tabela_seznam_klasifikacij[Naziv odpadka],MATCH(Tabela_kontrola_FAW[[#This Row],[Klasifikacija]],Tabela_seznam_klasifikacij[Klasifikacijska številka],0))</f>
        <v>Mineralna klorirana olja za izolacijo in prenos toplote, ki niso navedena pod 13 03 01</v>
      </c>
      <c r="C541" t="str">
        <f>IFERROR(INDEX(Tabela_FAW[NAZIV2],MATCH(Tabela_kontrola_FAW[[#This Row],[Klasifikacija]],Tabela_FAW[Klasifikacija],0)),"NE")</f>
        <v>NI ADR / Salonit</v>
      </c>
      <c r="D541" t="str">
        <f>INDEX(Tabela_glavno[Dovoljen prevzem],MATCH(Tabela_kontrola_FAW[[#This Row],[Klasifikacija]],Tabela_glavno[Klasifikacija],0))</f>
        <v>DA - NI ODSTRANJEVANJA</v>
      </c>
      <c r="E541" t="str">
        <f>INDEX(Tabela_glavno[Odstranjevanje],MATCH(Tabela_kontrola_FAW[[#This Row],[Klasifikacija]],Tabela_glavno[Klasifikacija],0))</f>
        <v/>
      </c>
      <c r="F541" t="str">
        <f>IF(Tabela_kontrola_FAW[[#This Row],[Eko-03-03]]=0,"NE","DA")</f>
        <v>NE</v>
      </c>
      <c r="G541" s="1">
        <f>COUNTIF(Tabela_mesanica_190204[Klasifikacija],Tabela_kontrola_FAW[[#This Row],[Klasifikacija]])+COUNTIF(Tabela_mesanica_190208[Klasifikacija],Tabela_kontrola_FAW[[#This Row],[Klasifikacija]])+COUNTIF(Tabela_EKO_03_03_baterije[Klasifikacija],Tabela_kontrola_FAW[[#This Row],[Klasifikacija]])</f>
        <v>0</v>
      </c>
      <c r="H541" s="1">
        <f>COUNTIF(Tabela_staro_190204[Klasifikacija],Tabela_kontrola_FAW[[#This Row],[Klasifikacija]])+COUNTIF(Tabela_staro_140603[Klasifikacija],Tabela_kontrola_FAW[[#This Row],[Klasifikacija]])</f>
        <v>0</v>
      </c>
      <c r="I541" s="1" t="str">
        <f>IFERROR(INDEX(Tabela_FAW[Klasifikacija],MATCH(Tabela_kontrola_FAW[[#This Row],[Klasifikacija]],Tabela_FAW[Klasifikacija],0)),"NE")</f>
        <v>13 03 06*</v>
      </c>
    </row>
    <row r="542" spans="1:9" x14ac:dyDescent="0.25">
      <c r="A542" t="s">
        <v>1274</v>
      </c>
      <c r="B542" t="str">
        <f>INDEX(Tabela_seznam_klasifikacij[Naziv odpadka],MATCH(Tabela_kontrola_FAW[[#This Row],[Klasifikacija]],Tabela_seznam_klasifikacij[Klasifikacijska številka],0))</f>
        <v>Mineralna neklorirana olja za izolacijo in prenos toplote</v>
      </c>
      <c r="C542" t="str">
        <f>IFERROR(INDEX(Tabela_FAW[NAZIV2],MATCH(Tabela_kontrola_FAW[[#This Row],[Klasifikacija]],Tabela_FAW[Klasifikacija],0)),"NE")</f>
        <v>NI ADR / Salonit</v>
      </c>
      <c r="D542" t="str">
        <f>INDEX(Tabela_glavno[Dovoljen prevzem],MATCH(Tabela_kontrola_FAW[[#This Row],[Klasifikacija]],Tabela_glavno[Klasifikacija],0))</f>
        <v>DA - NI ODSTRANJEVANJA</v>
      </c>
      <c r="E542" t="str">
        <f>INDEX(Tabela_glavno[Odstranjevanje],MATCH(Tabela_kontrola_FAW[[#This Row],[Klasifikacija]],Tabela_glavno[Klasifikacija],0))</f>
        <v/>
      </c>
      <c r="F542" t="str">
        <f>IF(Tabela_kontrola_FAW[[#This Row],[Eko-03-03]]=0,"NE","DA")</f>
        <v>NE</v>
      </c>
      <c r="G542" s="1">
        <f>COUNTIF(Tabela_mesanica_190204[Klasifikacija],Tabela_kontrola_FAW[[#This Row],[Klasifikacija]])+COUNTIF(Tabela_mesanica_190208[Klasifikacija],Tabela_kontrola_FAW[[#This Row],[Klasifikacija]])+COUNTIF(Tabela_EKO_03_03_baterije[Klasifikacija],Tabela_kontrola_FAW[[#This Row],[Klasifikacija]])</f>
        <v>0</v>
      </c>
      <c r="H542" s="1">
        <f>COUNTIF(Tabela_staro_190204[Klasifikacija],Tabela_kontrola_FAW[[#This Row],[Klasifikacija]])+COUNTIF(Tabela_staro_140603[Klasifikacija],Tabela_kontrola_FAW[[#This Row],[Klasifikacija]])</f>
        <v>0</v>
      </c>
      <c r="I542" s="1" t="str">
        <f>IFERROR(INDEX(Tabela_FAW[Klasifikacija],MATCH(Tabela_kontrola_FAW[[#This Row],[Klasifikacija]],Tabela_FAW[Klasifikacija],0)),"NE")</f>
        <v>13 03 07*</v>
      </c>
    </row>
    <row r="543" spans="1:9" hidden="1" x14ac:dyDescent="0.25">
      <c r="A543" t="s">
        <v>1275</v>
      </c>
      <c r="B543" t="str">
        <f>INDEX(Tabela_seznam_klasifikacij[Naziv odpadka],MATCH(Tabela_kontrola_FAW[[#This Row],[Klasifikacija]],Tabela_seznam_klasifikacij[Klasifikacijska številka],0))</f>
        <v>Sintetična olja za izolacijo in prenos toplote</v>
      </c>
      <c r="C543" t="str">
        <f>IFERROR(INDEX(Tabela_FAW[NAZIV2],MATCH(Tabela_kontrola_FAW[[#This Row],[Klasifikacija]],Tabela_FAW[Klasifikacija],0)),"NE")</f>
        <v>NE</v>
      </c>
      <c r="D543" t="str">
        <f>INDEX(Tabela_glavno[Dovoljen prevzem],MATCH(Tabela_kontrola_FAW[[#This Row],[Klasifikacija]],Tabela_glavno[Klasifikacija],0))</f>
        <v>DA - NI ODSTRANJEVANJA</v>
      </c>
      <c r="E543" t="str">
        <f>INDEX(Tabela_glavno[Odstranjevanje],MATCH(Tabela_kontrola_FAW[[#This Row],[Klasifikacija]],Tabela_glavno[Klasifikacija],0))</f>
        <v/>
      </c>
      <c r="F543" t="str">
        <f>IF(Tabela_kontrola_FAW[[#This Row],[Eko-03-03]]=0,"NE","DA")</f>
        <v>NE</v>
      </c>
      <c r="G543" s="1">
        <f>COUNTIF(Tabela_mesanica_190204[Klasifikacija],Tabela_kontrola_FAW[[#This Row],[Klasifikacija]])+COUNTIF(Tabela_mesanica_190208[Klasifikacija],Tabela_kontrola_FAW[[#This Row],[Klasifikacija]])+COUNTIF(Tabela_EKO_03_03_baterije[Klasifikacija],Tabela_kontrola_FAW[[#This Row],[Klasifikacija]])</f>
        <v>0</v>
      </c>
      <c r="H543" s="1">
        <f>COUNTIF(Tabela_staro_190204[Klasifikacija],Tabela_kontrola_FAW[[#This Row],[Klasifikacija]])+COUNTIF(Tabela_staro_140603[Klasifikacija],Tabela_kontrola_FAW[[#This Row],[Klasifikacija]])</f>
        <v>0</v>
      </c>
      <c r="I543" s="1" t="str">
        <f>IFERROR(INDEX(Tabela_FAW[Klasifikacija],MATCH(Tabela_kontrola_FAW[[#This Row],[Klasifikacija]],Tabela_FAW[Klasifikacija],0)),"NE")</f>
        <v>NE</v>
      </c>
    </row>
    <row r="544" spans="1:9" hidden="1" x14ac:dyDescent="0.25">
      <c r="A544" t="s">
        <v>1276</v>
      </c>
      <c r="B544" t="str">
        <f>INDEX(Tabela_seznam_klasifikacij[Naziv odpadka],MATCH(Tabela_kontrola_FAW[[#This Row],[Klasifikacija]],Tabela_seznam_klasifikacij[Klasifikacijska številka],0))</f>
        <v>Lahko biorazgradljiva olja za izolacijo in prenos toplote</v>
      </c>
      <c r="C544" t="str">
        <f>IFERROR(INDEX(Tabela_FAW[NAZIV2],MATCH(Tabela_kontrola_FAW[[#This Row],[Klasifikacija]],Tabela_FAW[Klasifikacija],0)),"NE")</f>
        <v>NE</v>
      </c>
      <c r="D544" t="str">
        <f>INDEX(Tabela_glavno[Dovoljen prevzem],MATCH(Tabela_kontrola_FAW[[#This Row],[Klasifikacija]],Tabela_glavno[Klasifikacija],0))</f>
        <v>NE</v>
      </c>
      <c r="E544" t="str">
        <f>INDEX(Tabela_glavno[Odstranjevanje],MATCH(Tabela_kontrola_FAW[[#This Row],[Klasifikacija]],Tabela_glavno[Klasifikacija],0))</f>
        <v/>
      </c>
      <c r="F544" t="str">
        <f>IF(Tabela_kontrola_FAW[[#This Row],[Eko-03-03]]=0,"NE","DA")</f>
        <v>NE</v>
      </c>
      <c r="G544" s="1">
        <f>COUNTIF(Tabela_mesanica_190204[Klasifikacija],Tabela_kontrola_FAW[[#This Row],[Klasifikacija]])+COUNTIF(Tabela_mesanica_190208[Klasifikacija],Tabela_kontrola_FAW[[#This Row],[Klasifikacija]])+COUNTIF(Tabela_EKO_03_03_baterije[Klasifikacija],Tabela_kontrola_FAW[[#This Row],[Klasifikacija]])</f>
        <v>0</v>
      </c>
      <c r="H544" s="1">
        <f>COUNTIF(Tabela_staro_190204[Klasifikacija],Tabela_kontrola_FAW[[#This Row],[Klasifikacija]])+COUNTIF(Tabela_staro_140603[Klasifikacija],Tabela_kontrola_FAW[[#This Row],[Klasifikacija]])</f>
        <v>0</v>
      </c>
      <c r="I544" s="1" t="str">
        <f>IFERROR(INDEX(Tabela_FAW[Klasifikacija],MATCH(Tabela_kontrola_FAW[[#This Row],[Klasifikacija]],Tabela_FAW[Klasifikacija],0)),"NE")</f>
        <v>NE</v>
      </c>
    </row>
    <row r="545" spans="1:9" x14ac:dyDescent="0.25">
      <c r="A545" t="s">
        <v>1277</v>
      </c>
      <c r="B545" t="str">
        <f>INDEX(Tabela_seznam_klasifikacij[Naziv odpadka],MATCH(Tabela_kontrola_FAW[[#This Row],[Klasifikacija]],Tabela_seznam_klasifikacij[Klasifikacijska številka],0))</f>
        <v>Druga olja za izolacijo in prenos toplote</v>
      </c>
      <c r="C545" t="str">
        <f>IFERROR(INDEX(Tabela_FAW[NAZIV2],MATCH(Tabela_kontrola_FAW[[#This Row],[Klasifikacija]],Tabela_FAW[Klasifikacija],0)),"NE")</f>
        <v>NI ADR / Salonit</v>
      </c>
      <c r="D545" t="str">
        <f>INDEX(Tabela_glavno[Dovoljen prevzem],MATCH(Tabela_kontrola_FAW[[#This Row],[Klasifikacija]],Tabela_glavno[Klasifikacija],0))</f>
        <v>DA - NI ODSTRANJEVANJA</v>
      </c>
      <c r="E545" t="str">
        <f>INDEX(Tabela_glavno[Odstranjevanje],MATCH(Tabela_kontrola_FAW[[#This Row],[Klasifikacija]],Tabela_glavno[Klasifikacija],0))</f>
        <v/>
      </c>
      <c r="F545" t="str">
        <f>IF(Tabela_kontrola_FAW[[#This Row],[Eko-03-03]]=0,"NE","DA")</f>
        <v>NE</v>
      </c>
      <c r="G545" s="1">
        <f>COUNTIF(Tabela_mesanica_190204[Klasifikacija],Tabela_kontrola_FAW[[#This Row],[Klasifikacija]])+COUNTIF(Tabela_mesanica_190208[Klasifikacija],Tabela_kontrola_FAW[[#This Row],[Klasifikacija]])+COUNTIF(Tabela_EKO_03_03_baterije[Klasifikacija],Tabela_kontrola_FAW[[#This Row],[Klasifikacija]])</f>
        <v>0</v>
      </c>
      <c r="H545" s="1">
        <f>COUNTIF(Tabela_staro_190204[Klasifikacija],Tabela_kontrola_FAW[[#This Row],[Klasifikacija]])+COUNTIF(Tabela_staro_140603[Klasifikacija],Tabela_kontrola_FAW[[#This Row],[Klasifikacija]])</f>
        <v>0</v>
      </c>
      <c r="I545" s="1" t="str">
        <f>IFERROR(INDEX(Tabela_FAW[Klasifikacija],MATCH(Tabela_kontrola_FAW[[#This Row],[Klasifikacija]],Tabela_FAW[Klasifikacija],0)),"NE")</f>
        <v>13 03 10*</v>
      </c>
    </row>
    <row r="546" spans="1:9" hidden="1" x14ac:dyDescent="0.25">
      <c r="A546" t="s">
        <v>1278</v>
      </c>
      <c r="B546" t="str">
        <f>INDEX(Tabela_seznam_klasifikacij[Naziv odpadka],MATCH(Tabela_kontrola_FAW[[#This Row],[Klasifikacija]],Tabela_seznam_klasifikacij[Klasifikacijska številka],0))</f>
        <v>Ladijska (kalužna) olja iz notranjega ladijskega prometa</v>
      </c>
      <c r="C546" t="str">
        <f>IFERROR(INDEX(Tabela_FAW[NAZIV2],MATCH(Tabela_kontrola_FAW[[#This Row],[Klasifikacija]],Tabela_FAW[Klasifikacija],0)),"NE")</f>
        <v>NE</v>
      </c>
      <c r="D546" t="str">
        <f>INDEX(Tabela_glavno[Dovoljen prevzem],MATCH(Tabela_kontrola_FAW[[#This Row],[Klasifikacija]],Tabela_glavno[Klasifikacija],0))</f>
        <v>DA - NI ODSTRANJEVANJA</v>
      </c>
      <c r="E546" t="str">
        <f>INDEX(Tabela_glavno[Odstranjevanje],MATCH(Tabela_kontrola_FAW[[#This Row],[Klasifikacija]],Tabela_glavno[Klasifikacija],0))</f>
        <v/>
      </c>
      <c r="F546" t="str">
        <f>IF(Tabela_kontrola_FAW[[#This Row],[Eko-03-03]]=0,"NE","DA")</f>
        <v>NE</v>
      </c>
      <c r="G546" s="1">
        <f>COUNTIF(Tabela_mesanica_190204[Klasifikacija],Tabela_kontrola_FAW[[#This Row],[Klasifikacija]])+COUNTIF(Tabela_mesanica_190208[Klasifikacija],Tabela_kontrola_FAW[[#This Row],[Klasifikacija]])+COUNTIF(Tabela_EKO_03_03_baterije[Klasifikacija],Tabela_kontrola_FAW[[#This Row],[Klasifikacija]])</f>
        <v>0</v>
      </c>
      <c r="H546" s="1">
        <f>COUNTIF(Tabela_staro_190204[Klasifikacija],Tabela_kontrola_FAW[[#This Row],[Klasifikacija]])+COUNTIF(Tabela_staro_140603[Klasifikacija],Tabela_kontrola_FAW[[#This Row],[Klasifikacija]])</f>
        <v>0</v>
      </c>
      <c r="I546" s="1" t="str">
        <f>IFERROR(INDEX(Tabela_FAW[Klasifikacija],MATCH(Tabela_kontrola_FAW[[#This Row],[Klasifikacija]],Tabela_FAW[Klasifikacija],0)),"NE")</f>
        <v>NE</v>
      </c>
    </row>
    <row r="547" spans="1:9" hidden="1" x14ac:dyDescent="0.25">
      <c r="A547" t="s">
        <v>1279</v>
      </c>
      <c r="B547" t="str">
        <f>INDEX(Tabela_seznam_klasifikacij[Naziv odpadka],MATCH(Tabela_kontrola_FAW[[#This Row],[Klasifikacija]],Tabela_seznam_klasifikacij[Klasifikacijska številka],0))</f>
        <v>Ladijska (kalužna) olja iz odtočnih kanalov na privezih</v>
      </c>
      <c r="C547" t="str">
        <f>IFERROR(INDEX(Tabela_FAW[NAZIV2],MATCH(Tabela_kontrola_FAW[[#This Row],[Klasifikacija]],Tabela_FAW[Klasifikacija],0)),"NE")</f>
        <v>NE</v>
      </c>
      <c r="D547" t="str">
        <f>INDEX(Tabela_glavno[Dovoljen prevzem],MATCH(Tabela_kontrola_FAW[[#This Row],[Klasifikacija]],Tabela_glavno[Klasifikacija],0))</f>
        <v>DA - NI ODSTRANJEVANJA</v>
      </c>
      <c r="E547" t="str">
        <f>INDEX(Tabela_glavno[Odstranjevanje],MATCH(Tabela_kontrola_FAW[[#This Row],[Klasifikacija]],Tabela_glavno[Klasifikacija],0))</f>
        <v/>
      </c>
      <c r="F547" t="str">
        <f>IF(Tabela_kontrola_FAW[[#This Row],[Eko-03-03]]=0,"NE","DA")</f>
        <v>NE</v>
      </c>
      <c r="G547" s="1">
        <f>COUNTIF(Tabela_mesanica_190204[Klasifikacija],Tabela_kontrola_FAW[[#This Row],[Klasifikacija]])+COUNTIF(Tabela_mesanica_190208[Klasifikacija],Tabela_kontrola_FAW[[#This Row],[Klasifikacija]])+COUNTIF(Tabela_EKO_03_03_baterije[Klasifikacija],Tabela_kontrola_FAW[[#This Row],[Klasifikacija]])</f>
        <v>0</v>
      </c>
      <c r="H547" s="1">
        <f>COUNTIF(Tabela_staro_190204[Klasifikacija],Tabela_kontrola_FAW[[#This Row],[Klasifikacija]])+COUNTIF(Tabela_staro_140603[Klasifikacija],Tabela_kontrola_FAW[[#This Row],[Klasifikacija]])</f>
        <v>0</v>
      </c>
      <c r="I547" s="1" t="str">
        <f>IFERROR(INDEX(Tabela_FAW[Klasifikacija],MATCH(Tabela_kontrola_FAW[[#This Row],[Klasifikacija]],Tabela_FAW[Klasifikacija],0)),"NE")</f>
        <v>NE</v>
      </c>
    </row>
    <row r="548" spans="1:9" x14ac:dyDescent="0.25">
      <c r="A548" t="s">
        <v>1280</v>
      </c>
      <c r="B548" t="str">
        <f>INDEX(Tabela_seznam_klasifikacij[Naziv odpadka],MATCH(Tabela_kontrola_FAW[[#This Row],[Klasifikacija]],Tabela_seznam_klasifikacij[Klasifikacijska številka],0))</f>
        <v>Ladijska (kalužna) olja iz drugega ladijskega prometa</v>
      </c>
      <c r="C548" t="str">
        <f>IFERROR(INDEX(Tabela_FAW[NAZIV2],MATCH(Tabela_kontrola_FAW[[#This Row],[Klasifikacija]],Tabela_FAW[Klasifikacija],0)),"NE")</f>
        <v>Salonit</v>
      </c>
      <c r="D548" t="str">
        <f>INDEX(Tabela_glavno[Dovoljen prevzem],MATCH(Tabela_kontrola_FAW[[#This Row],[Klasifikacija]],Tabela_glavno[Klasifikacija],0))</f>
        <v>DA - NI ODSTRANJEVANJA</v>
      </c>
      <c r="E548" t="str">
        <f>INDEX(Tabela_glavno[Odstranjevanje],MATCH(Tabela_kontrola_FAW[[#This Row],[Klasifikacija]],Tabela_glavno[Klasifikacija],0))</f>
        <v/>
      </c>
      <c r="F548" t="str">
        <f>IF(Tabela_kontrola_FAW[[#This Row],[Eko-03-03]]=0,"NE","DA")</f>
        <v>NE</v>
      </c>
      <c r="G548" s="1">
        <f>COUNTIF(Tabela_mesanica_190204[Klasifikacija],Tabela_kontrola_FAW[[#This Row],[Klasifikacija]])+COUNTIF(Tabela_mesanica_190208[Klasifikacija],Tabela_kontrola_FAW[[#This Row],[Klasifikacija]])+COUNTIF(Tabela_EKO_03_03_baterije[Klasifikacija],Tabela_kontrola_FAW[[#This Row],[Klasifikacija]])</f>
        <v>0</v>
      </c>
      <c r="H548" s="1">
        <f>COUNTIF(Tabela_staro_190204[Klasifikacija],Tabela_kontrola_FAW[[#This Row],[Klasifikacija]])+COUNTIF(Tabela_staro_140603[Klasifikacija],Tabela_kontrola_FAW[[#This Row],[Klasifikacija]])</f>
        <v>0</v>
      </c>
      <c r="I548" s="1" t="str">
        <f>IFERROR(INDEX(Tabela_FAW[Klasifikacija],MATCH(Tabela_kontrola_FAW[[#This Row],[Klasifikacija]],Tabela_FAW[Klasifikacija],0)),"NE")</f>
        <v>13 04 03*</v>
      </c>
    </row>
    <row r="549" spans="1:9" x14ac:dyDescent="0.25">
      <c r="A549" t="s">
        <v>74</v>
      </c>
      <c r="B549" t="str">
        <f>INDEX(Tabela_seznam_klasifikacij[Naziv odpadka],MATCH(Tabela_kontrola_FAW[[#This Row],[Klasifikacija]],Tabela_seznam_klasifikacij[Klasifikacijska številka],0))</f>
        <v>Trdne snovi iz naprav za ločevanje olja in vode</v>
      </c>
      <c r="C549" t="str">
        <f>IFERROR(INDEX(Tabela_FAW[NAZIV2],MATCH(Tabela_kontrola_FAW[[#This Row],[Klasifikacija]],Tabela_FAW[Klasifikacija],0)),"NE")</f>
        <v>M1</v>
      </c>
      <c r="D549" t="str">
        <f>INDEX(Tabela_glavno[Dovoljen prevzem],MATCH(Tabela_kontrola_FAW[[#This Row],[Klasifikacija]],Tabela_glavno[Klasifikacija],0))</f>
        <v>DA - NI ODSTRANJEVANJA</v>
      </c>
      <c r="E549" t="str">
        <f>INDEX(Tabela_glavno[Odstranjevanje],MATCH(Tabela_kontrola_FAW[[#This Row],[Klasifikacija]],Tabela_glavno[Klasifikacija],0))</f>
        <v/>
      </c>
      <c r="F549" t="str">
        <f>IF(Tabela_kontrola_FAW[[#This Row],[Eko-03-03]]=0,"NE","DA")</f>
        <v>DA</v>
      </c>
      <c r="G549" s="1">
        <f>COUNTIF(Tabela_mesanica_190204[Klasifikacija],Tabela_kontrola_FAW[[#This Row],[Klasifikacija]])+COUNTIF(Tabela_mesanica_190208[Klasifikacija],Tabela_kontrola_FAW[[#This Row],[Klasifikacija]])+COUNTIF(Tabela_EKO_03_03_baterije[Klasifikacija],Tabela_kontrola_FAW[[#This Row],[Klasifikacija]])</f>
        <v>1</v>
      </c>
      <c r="H549" s="1">
        <f>COUNTIF(Tabela_staro_190204[Klasifikacija],Tabela_kontrola_FAW[[#This Row],[Klasifikacija]])+COUNTIF(Tabela_staro_140603[Klasifikacija],Tabela_kontrola_FAW[[#This Row],[Klasifikacija]])</f>
        <v>1</v>
      </c>
      <c r="I549" s="1" t="str">
        <f>IFERROR(INDEX(Tabela_FAW[Klasifikacija],MATCH(Tabela_kontrola_FAW[[#This Row],[Klasifikacija]],Tabela_FAW[Klasifikacija],0)),"NE")</f>
        <v>13 05 01*</v>
      </c>
    </row>
    <row r="550" spans="1:9" x14ac:dyDescent="0.25">
      <c r="A550" t="s">
        <v>75</v>
      </c>
      <c r="B550" t="str">
        <f>INDEX(Tabela_seznam_klasifikacij[Naziv odpadka],MATCH(Tabela_kontrola_FAW[[#This Row],[Klasifikacija]],Tabela_seznam_klasifikacij[Klasifikacijska številka],0))</f>
        <v>Mulji iz naprav za ločevanje olja in vode</v>
      </c>
      <c r="C550" t="str">
        <f>IFERROR(INDEX(Tabela_FAW[NAZIV2],MATCH(Tabela_kontrola_FAW[[#This Row],[Klasifikacija]],Tabela_FAW[Klasifikacija],0)),"NE")</f>
        <v>M1 NI ADR / Izvoz Avg</v>
      </c>
      <c r="D550" t="str">
        <f>INDEX(Tabela_glavno[Dovoljen prevzem],MATCH(Tabela_kontrola_FAW[[#This Row],[Klasifikacija]],Tabela_glavno[Klasifikacija],0))</f>
        <v>DA</v>
      </c>
      <c r="E550" t="str">
        <f>INDEX(Tabela_glavno[Odstranjevanje],MATCH(Tabela_kontrola_FAW[[#This Row],[Klasifikacija]],Tabela_glavno[Klasifikacija],0))</f>
        <v>Fisher</v>
      </c>
      <c r="F550" t="str">
        <f>IF(Tabela_kontrola_FAW[[#This Row],[Eko-03-03]]=0,"NE","DA")</f>
        <v>DA</v>
      </c>
      <c r="G550" s="1">
        <f>COUNTIF(Tabela_mesanica_190204[Klasifikacija],Tabela_kontrola_FAW[[#This Row],[Klasifikacija]])+COUNTIF(Tabela_mesanica_190208[Klasifikacija],Tabela_kontrola_FAW[[#This Row],[Klasifikacija]])+COUNTIF(Tabela_EKO_03_03_baterije[Klasifikacija],Tabela_kontrola_FAW[[#This Row],[Klasifikacija]])</f>
        <v>1</v>
      </c>
      <c r="H550" s="1">
        <f>COUNTIF(Tabela_staro_190204[Klasifikacija],Tabela_kontrola_FAW[[#This Row],[Klasifikacija]])+COUNTIF(Tabela_staro_140603[Klasifikacija],Tabela_kontrola_FAW[[#This Row],[Klasifikacija]])</f>
        <v>1</v>
      </c>
      <c r="I550" s="1" t="str">
        <f>IFERROR(INDEX(Tabela_FAW[Klasifikacija],MATCH(Tabela_kontrola_FAW[[#This Row],[Klasifikacija]],Tabela_FAW[Klasifikacija],0)),"NE")</f>
        <v>13 05 02*</v>
      </c>
    </row>
    <row r="551" spans="1:9" x14ac:dyDescent="0.25">
      <c r="A551" t="s">
        <v>76</v>
      </c>
      <c r="B551" t="str">
        <f>INDEX(Tabela_seznam_klasifikacij[Naziv odpadka],MATCH(Tabela_kontrola_FAW[[#This Row],[Klasifikacija]],Tabela_seznam_klasifikacij[Klasifikacijska številka],0))</f>
        <v>Mulji iz lovilcev olj</v>
      </c>
      <c r="C551" t="str">
        <f>IFERROR(INDEX(Tabela_FAW[NAZIV2],MATCH(Tabela_kontrola_FAW[[#This Row],[Klasifikacija]],Tabela_FAW[Klasifikacija],0)),"NE")</f>
        <v>M1 NI ADR / Izvoz</v>
      </c>
      <c r="D551" t="str">
        <f>INDEX(Tabela_glavno[Dovoljen prevzem],MATCH(Tabela_kontrola_FAW[[#This Row],[Klasifikacija]],Tabela_glavno[Klasifikacija],0))</f>
        <v>DA</v>
      </c>
      <c r="E551" t="str">
        <f>INDEX(Tabela_glavno[Odstranjevanje],MATCH(Tabela_kontrola_FAW[[#This Row],[Klasifikacija]],Tabela_glavno[Klasifikacija],0))</f>
        <v/>
      </c>
      <c r="F551" t="str">
        <f>IF(Tabela_kontrola_FAW[[#This Row],[Eko-03-03]]=0,"NE","DA")</f>
        <v>DA</v>
      </c>
      <c r="G551" s="1">
        <f>COUNTIF(Tabela_mesanica_190204[Klasifikacija],Tabela_kontrola_FAW[[#This Row],[Klasifikacija]])+COUNTIF(Tabela_mesanica_190208[Klasifikacija],Tabela_kontrola_FAW[[#This Row],[Klasifikacija]])+COUNTIF(Tabela_EKO_03_03_baterije[Klasifikacija],Tabela_kontrola_FAW[[#This Row],[Klasifikacija]])</f>
        <v>1</v>
      </c>
      <c r="H551" s="1">
        <f>COUNTIF(Tabela_staro_190204[Klasifikacija],Tabela_kontrola_FAW[[#This Row],[Klasifikacija]])+COUNTIF(Tabela_staro_140603[Klasifikacija],Tabela_kontrola_FAW[[#This Row],[Klasifikacija]])</f>
        <v>1</v>
      </c>
      <c r="I551" s="1" t="str">
        <f>IFERROR(INDEX(Tabela_FAW[Klasifikacija],MATCH(Tabela_kontrola_FAW[[#This Row],[Klasifikacija]],Tabela_FAW[Klasifikacija],0)),"NE")</f>
        <v>13 05 03*</v>
      </c>
    </row>
    <row r="552" spans="1:9" x14ac:dyDescent="0.25">
      <c r="A552" t="s">
        <v>1281</v>
      </c>
      <c r="B552" t="str">
        <f>INDEX(Tabela_seznam_klasifikacij[Naziv odpadka],MATCH(Tabela_kontrola_FAW[[#This Row],[Klasifikacija]],Tabela_seznam_klasifikacij[Klasifikacijska številka],0))</f>
        <v>Olje iz naprav za ločevanje olja in vode</v>
      </c>
      <c r="C552">
        <f>IFERROR(INDEX(Tabela_FAW[NAZIV2],MATCH(Tabela_kontrola_FAW[[#This Row],[Klasifikacija]],Tabela_FAW[Klasifikacija],0)),"NE")</f>
        <v>0</v>
      </c>
      <c r="D552" t="str">
        <f>INDEX(Tabela_glavno[Dovoljen prevzem],MATCH(Tabela_kontrola_FAW[[#This Row],[Klasifikacija]],Tabela_glavno[Klasifikacija],0))</f>
        <v>DA - NI ODSTRANJEVANJA</v>
      </c>
      <c r="E552" t="str">
        <f>INDEX(Tabela_glavno[Odstranjevanje],MATCH(Tabela_kontrola_FAW[[#This Row],[Klasifikacija]],Tabela_glavno[Klasifikacija],0))</f>
        <v/>
      </c>
      <c r="F552" t="str">
        <f>IF(Tabela_kontrola_FAW[[#This Row],[Eko-03-03]]=0,"NE","DA")</f>
        <v>NE</v>
      </c>
      <c r="G552" s="1">
        <f>COUNTIF(Tabela_mesanica_190204[Klasifikacija],Tabela_kontrola_FAW[[#This Row],[Klasifikacija]])+COUNTIF(Tabela_mesanica_190208[Klasifikacija],Tabela_kontrola_FAW[[#This Row],[Klasifikacija]])+COUNTIF(Tabela_EKO_03_03_baterije[Klasifikacija],Tabela_kontrola_FAW[[#This Row],[Klasifikacija]])</f>
        <v>0</v>
      </c>
      <c r="H552" s="1">
        <f>COUNTIF(Tabela_staro_190204[Klasifikacija],Tabela_kontrola_FAW[[#This Row],[Klasifikacija]])+COUNTIF(Tabela_staro_140603[Klasifikacija],Tabela_kontrola_FAW[[#This Row],[Klasifikacija]])</f>
        <v>0</v>
      </c>
      <c r="I552" s="1" t="str">
        <f>IFERROR(INDEX(Tabela_FAW[Klasifikacija],MATCH(Tabela_kontrola_FAW[[#This Row],[Klasifikacija]],Tabela_FAW[Klasifikacija],0)),"NE")</f>
        <v>13 05 06*</v>
      </c>
    </row>
    <row r="553" spans="1:9" x14ac:dyDescent="0.25">
      <c r="A553" t="s">
        <v>1282</v>
      </c>
      <c r="B553" t="str">
        <f>INDEX(Tabela_seznam_klasifikacij[Naziv odpadka],MATCH(Tabela_kontrola_FAW[[#This Row],[Klasifikacija]],Tabela_seznam_klasifikacij[Klasifikacijska številka],0))</f>
        <v>Z oljem onesnažena voda iz naprav za ločevanje olja in vode</v>
      </c>
      <c r="C553" t="str">
        <f>IFERROR(INDEX(Tabela_FAW[NAZIV2],MATCH(Tabela_kontrola_FAW[[#This Row],[Klasifikacija]],Tabela_FAW[Klasifikacija],0)),"NE")</f>
        <v>NI ADR / ČN Domžale</v>
      </c>
      <c r="D553" t="str">
        <f>INDEX(Tabela_glavno[Dovoljen prevzem],MATCH(Tabela_kontrola_FAW[[#This Row],[Klasifikacija]],Tabela_glavno[Klasifikacija],0))</f>
        <v>DA</v>
      </c>
      <c r="E553" t="str">
        <f>INDEX(Tabela_glavno[Odstranjevanje],MATCH(Tabela_kontrola_FAW[[#This Row],[Klasifikacija]],Tabela_glavno[Klasifikacija],0))</f>
        <v>Kemis, CČN</v>
      </c>
      <c r="F553" t="str">
        <f>IF(Tabela_kontrola_FAW[[#This Row],[Eko-03-03]]=0,"NE","DA")</f>
        <v>NE</v>
      </c>
      <c r="G553" s="1">
        <f>COUNTIF(Tabela_mesanica_190204[Klasifikacija],Tabela_kontrola_FAW[[#This Row],[Klasifikacija]])+COUNTIF(Tabela_mesanica_190208[Klasifikacija],Tabela_kontrola_FAW[[#This Row],[Klasifikacija]])+COUNTIF(Tabela_EKO_03_03_baterije[Klasifikacija],Tabela_kontrola_FAW[[#This Row],[Klasifikacija]])</f>
        <v>0</v>
      </c>
      <c r="H553" s="1">
        <f>COUNTIF(Tabela_staro_190204[Klasifikacija],Tabela_kontrola_FAW[[#This Row],[Klasifikacija]])+COUNTIF(Tabela_staro_140603[Klasifikacija],Tabela_kontrola_FAW[[#This Row],[Klasifikacija]])</f>
        <v>0</v>
      </c>
      <c r="I553" s="1" t="str">
        <f>IFERROR(INDEX(Tabela_FAW[Klasifikacija],MATCH(Tabela_kontrola_FAW[[#This Row],[Klasifikacija]],Tabela_FAW[Klasifikacija],0)),"NE")</f>
        <v>13 05 07*</v>
      </c>
    </row>
    <row r="554" spans="1:9" x14ac:dyDescent="0.25">
      <c r="A554" t="s">
        <v>77</v>
      </c>
      <c r="B554" t="str">
        <f>INDEX(Tabela_seznam_klasifikacij[Naziv odpadka],MATCH(Tabela_kontrola_FAW[[#This Row],[Klasifikacija]],Tabela_seznam_klasifikacij[Klasifikacijska številka],0))</f>
        <v>Mešanica odpadkov iz peščenih komor in naprav za ločevanje olja in vode</v>
      </c>
      <c r="C554">
        <f>IFERROR(INDEX(Tabela_FAW[NAZIV2],MATCH(Tabela_kontrola_FAW[[#This Row],[Klasifikacija]],Tabela_FAW[Klasifikacija],0)),"NE")</f>
        <v>0</v>
      </c>
      <c r="D554" t="str">
        <f>INDEX(Tabela_glavno[Dovoljen prevzem],MATCH(Tabela_kontrola_FAW[[#This Row],[Klasifikacija]],Tabela_glavno[Klasifikacija],0))</f>
        <v>DA - NI ODSTRANJEVANJA</v>
      </c>
      <c r="E554" t="str">
        <f>INDEX(Tabela_glavno[Odstranjevanje],MATCH(Tabela_kontrola_FAW[[#This Row],[Klasifikacija]],Tabela_glavno[Klasifikacija],0))</f>
        <v/>
      </c>
      <c r="F554" t="str">
        <f>IF(Tabela_kontrola_FAW[[#This Row],[Eko-03-03]]=0,"NE","DA")</f>
        <v>DA</v>
      </c>
      <c r="G554" s="1">
        <f>COUNTIF(Tabela_mesanica_190204[Klasifikacija],Tabela_kontrola_FAW[[#This Row],[Klasifikacija]])+COUNTIF(Tabela_mesanica_190208[Klasifikacija],Tabela_kontrola_FAW[[#This Row],[Klasifikacija]])+COUNTIF(Tabela_EKO_03_03_baterije[Klasifikacija],Tabela_kontrola_FAW[[#This Row],[Klasifikacija]])</f>
        <v>1</v>
      </c>
      <c r="H554" s="1">
        <f>COUNTIF(Tabela_staro_190204[Klasifikacija],Tabela_kontrola_FAW[[#This Row],[Klasifikacija]])+COUNTIF(Tabela_staro_140603[Klasifikacija],Tabela_kontrola_FAW[[#This Row],[Klasifikacija]])</f>
        <v>1</v>
      </c>
      <c r="I554" s="1" t="str">
        <f>IFERROR(INDEX(Tabela_FAW[Klasifikacija],MATCH(Tabela_kontrola_FAW[[#This Row],[Klasifikacija]],Tabela_FAW[Klasifikacija],0)),"NE")</f>
        <v>13 05 08*</v>
      </c>
    </row>
    <row r="555" spans="1:9" x14ac:dyDescent="0.25">
      <c r="A555" t="s">
        <v>162</v>
      </c>
      <c r="B555" t="str">
        <f>INDEX(Tabela_seznam_klasifikacij[Naziv odpadka],MATCH(Tabela_kontrola_FAW[[#This Row],[Klasifikacija]],Tabela_seznam_klasifikacij[Klasifikacijska številka],0))</f>
        <v>Kurilno olje in dizel</v>
      </c>
      <c r="C555" t="str">
        <f>IFERROR(INDEX(Tabela_FAW[NAZIV2],MATCH(Tabela_kontrola_FAW[[#This Row],[Klasifikacija]],Tabela_FAW[Klasifikacija],0)),"NE")</f>
        <v>M2 ADR: UN 1993, r.3 /Kemis</v>
      </c>
      <c r="D555" t="str">
        <f>INDEX(Tabela_glavno[Dovoljen prevzem],MATCH(Tabela_kontrola_FAW[[#This Row],[Klasifikacija]],Tabela_glavno[Klasifikacija],0))</f>
        <v>DA</v>
      </c>
      <c r="E555" t="str">
        <f>INDEX(Tabela_glavno[Odstranjevanje],MATCH(Tabela_kontrola_FAW[[#This Row],[Klasifikacija]],Tabela_glavno[Klasifikacija],0))</f>
        <v>Kemis</v>
      </c>
      <c r="F555" t="str">
        <f>IF(Tabela_kontrola_FAW[[#This Row],[Eko-03-03]]=0,"NE","DA")</f>
        <v>DA</v>
      </c>
      <c r="G555" s="1">
        <f>COUNTIF(Tabela_mesanica_190204[Klasifikacija],Tabela_kontrola_FAW[[#This Row],[Klasifikacija]])+COUNTIF(Tabela_mesanica_190208[Klasifikacija],Tabela_kontrola_FAW[[#This Row],[Klasifikacija]])+COUNTIF(Tabela_EKO_03_03_baterije[Klasifikacija],Tabela_kontrola_FAW[[#This Row],[Klasifikacija]])</f>
        <v>1</v>
      </c>
      <c r="H555" s="1">
        <f>COUNTIF(Tabela_staro_190204[Klasifikacija],Tabela_kontrola_FAW[[#This Row],[Klasifikacija]])+COUNTIF(Tabela_staro_140603[Klasifikacija],Tabela_kontrola_FAW[[#This Row],[Klasifikacija]])</f>
        <v>1</v>
      </c>
      <c r="I555" s="1" t="str">
        <f>IFERROR(INDEX(Tabela_FAW[Klasifikacija],MATCH(Tabela_kontrola_FAW[[#This Row],[Klasifikacija]],Tabela_FAW[Klasifikacija],0)),"NE")</f>
        <v>13 07 01*</v>
      </c>
    </row>
    <row r="556" spans="1:9" x14ac:dyDescent="0.25">
      <c r="A556" t="s">
        <v>163</v>
      </c>
      <c r="B556" t="str">
        <f>INDEX(Tabela_seznam_klasifikacij[Naziv odpadka],MATCH(Tabela_kontrola_FAW[[#This Row],[Klasifikacija]],Tabela_seznam_klasifikacij[Klasifikacijska številka],0))</f>
        <v>Bencin</v>
      </c>
      <c r="C556" t="str">
        <f>IFERROR(INDEX(Tabela_FAW[NAZIV2],MATCH(Tabela_kontrola_FAW[[#This Row],[Klasifikacija]],Tabela_FAW[Klasifikacija],0)),"NE")</f>
        <v>M2 ADR: UN 1203, r.3/ Kemis</v>
      </c>
      <c r="D556" t="str">
        <f>INDEX(Tabela_glavno[Dovoljen prevzem],MATCH(Tabela_kontrola_FAW[[#This Row],[Klasifikacija]],Tabela_glavno[Klasifikacija],0))</f>
        <v>DA</v>
      </c>
      <c r="E556" t="str">
        <f>INDEX(Tabela_glavno[Odstranjevanje],MATCH(Tabela_kontrola_FAW[[#This Row],[Klasifikacija]],Tabela_glavno[Klasifikacija],0))</f>
        <v>Kemis</v>
      </c>
      <c r="F556" t="str">
        <f>IF(Tabela_kontrola_FAW[[#This Row],[Eko-03-03]]=0,"NE","DA")</f>
        <v>DA</v>
      </c>
      <c r="G556" s="1">
        <f>COUNTIF(Tabela_mesanica_190204[Klasifikacija],Tabela_kontrola_FAW[[#This Row],[Klasifikacija]])+COUNTIF(Tabela_mesanica_190208[Klasifikacija],Tabela_kontrola_FAW[[#This Row],[Klasifikacija]])+COUNTIF(Tabela_EKO_03_03_baterije[Klasifikacija],Tabela_kontrola_FAW[[#This Row],[Klasifikacija]])</f>
        <v>1</v>
      </c>
      <c r="H556" s="1">
        <f>COUNTIF(Tabela_staro_190204[Klasifikacija],Tabela_kontrola_FAW[[#This Row],[Klasifikacija]])+COUNTIF(Tabela_staro_140603[Klasifikacija],Tabela_kontrola_FAW[[#This Row],[Klasifikacija]])</f>
        <v>1</v>
      </c>
      <c r="I556" s="1" t="str">
        <f>IFERROR(INDEX(Tabela_FAW[Klasifikacija],MATCH(Tabela_kontrola_FAW[[#This Row],[Klasifikacija]],Tabela_FAW[Klasifikacija],0)),"NE")</f>
        <v>13 07 02*</v>
      </c>
    </row>
    <row r="557" spans="1:9" x14ac:dyDescent="0.25">
      <c r="A557" t="s">
        <v>164</v>
      </c>
      <c r="B557" t="str">
        <f>INDEX(Tabela_seznam_klasifikacij[Naziv odpadka],MATCH(Tabela_kontrola_FAW[[#This Row],[Klasifikacija]],Tabela_seznam_klasifikacij[Klasifikacijska številka],0))</f>
        <v>Druga goriva, tudi mešanice</v>
      </c>
      <c r="C557" t="str">
        <f>IFERROR(INDEX(Tabela_FAW[NAZIV2],MATCH(Tabela_kontrola_FAW[[#This Row],[Klasifikacija]],Tabela_FAW[Klasifikacija],0)),"NE")</f>
        <v>M2 ADR: UN 1268, r.3 / Kemis</v>
      </c>
      <c r="D557" t="str">
        <f>INDEX(Tabela_glavno[Dovoljen prevzem],MATCH(Tabela_kontrola_FAW[[#This Row],[Klasifikacija]],Tabela_glavno[Klasifikacija],0))</f>
        <v>DA</v>
      </c>
      <c r="E557" t="str">
        <f>INDEX(Tabela_glavno[Odstranjevanje],MATCH(Tabela_kontrola_FAW[[#This Row],[Klasifikacija]],Tabela_glavno[Klasifikacija],0))</f>
        <v>Kemis</v>
      </c>
      <c r="F557" t="str">
        <f>IF(Tabela_kontrola_FAW[[#This Row],[Eko-03-03]]=0,"NE","DA")</f>
        <v>DA</v>
      </c>
      <c r="G557" s="1">
        <f>COUNTIF(Tabela_mesanica_190204[Klasifikacija],Tabela_kontrola_FAW[[#This Row],[Klasifikacija]])+COUNTIF(Tabela_mesanica_190208[Klasifikacija],Tabela_kontrola_FAW[[#This Row],[Klasifikacija]])+COUNTIF(Tabela_EKO_03_03_baterije[Klasifikacija],Tabela_kontrola_FAW[[#This Row],[Klasifikacija]])</f>
        <v>1</v>
      </c>
      <c r="H557" s="1">
        <f>COUNTIF(Tabela_staro_190204[Klasifikacija],Tabela_kontrola_FAW[[#This Row],[Klasifikacija]])+COUNTIF(Tabela_staro_140603[Klasifikacija],Tabela_kontrola_FAW[[#This Row],[Klasifikacija]])</f>
        <v>1</v>
      </c>
      <c r="I557" s="1" t="str">
        <f>IFERROR(INDEX(Tabela_FAW[Klasifikacija],MATCH(Tabela_kontrola_FAW[[#This Row],[Klasifikacija]],Tabela_FAW[Klasifikacija],0)),"NE")</f>
        <v>13 07 03*</v>
      </c>
    </row>
    <row r="558" spans="1:9" hidden="1" x14ac:dyDescent="0.25">
      <c r="A558" t="s">
        <v>78</v>
      </c>
      <c r="B558" t="str">
        <f>INDEX(Tabela_seznam_klasifikacij[Naziv odpadka],MATCH(Tabela_kontrola_FAW[[#This Row],[Klasifikacija]],Tabela_seznam_klasifikacij[Klasifikacijska številka],0))</f>
        <v>Mulji ali emulzije iz razsoljevanja</v>
      </c>
      <c r="C558" t="str">
        <f>IFERROR(INDEX(Tabela_FAW[NAZIV2],MATCH(Tabela_kontrola_FAW[[#This Row],[Klasifikacija]],Tabela_FAW[Klasifikacija],0)),"NE")</f>
        <v>NE</v>
      </c>
      <c r="D558" t="str">
        <f>INDEX(Tabela_glavno[Dovoljen prevzem],MATCH(Tabela_kontrola_FAW[[#This Row],[Klasifikacija]],Tabela_glavno[Klasifikacija],0))</f>
        <v>DA - NI ODSTRANJEVANJA</v>
      </c>
      <c r="E558" t="str">
        <f>INDEX(Tabela_glavno[Odstranjevanje],MATCH(Tabela_kontrola_FAW[[#This Row],[Klasifikacija]],Tabela_glavno[Klasifikacija],0))</f>
        <v/>
      </c>
      <c r="F558" t="str">
        <f>IF(Tabela_kontrola_FAW[[#This Row],[Eko-03-03]]=0,"NE","DA")</f>
        <v>DA</v>
      </c>
      <c r="G558" s="1">
        <f>COUNTIF(Tabela_mesanica_190204[Klasifikacija],Tabela_kontrola_FAW[[#This Row],[Klasifikacija]])+COUNTIF(Tabela_mesanica_190208[Klasifikacija],Tabela_kontrola_FAW[[#This Row],[Klasifikacija]])+COUNTIF(Tabela_EKO_03_03_baterije[Klasifikacija],Tabela_kontrola_FAW[[#This Row],[Klasifikacija]])</f>
        <v>1</v>
      </c>
      <c r="H558" s="1">
        <f>COUNTIF(Tabela_staro_190204[Klasifikacija],Tabela_kontrola_FAW[[#This Row],[Klasifikacija]])+COUNTIF(Tabela_staro_140603[Klasifikacija],Tabela_kontrola_FAW[[#This Row],[Klasifikacija]])</f>
        <v>1</v>
      </c>
      <c r="I558" s="1" t="str">
        <f>IFERROR(INDEX(Tabela_FAW[Klasifikacija],MATCH(Tabela_kontrola_FAW[[#This Row],[Klasifikacija]],Tabela_FAW[Klasifikacija],0)),"NE")</f>
        <v>NE</v>
      </c>
    </row>
    <row r="559" spans="1:9" x14ac:dyDescent="0.25">
      <c r="A559" t="s">
        <v>1283</v>
      </c>
      <c r="B559" t="str">
        <f>INDEX(Tabela_seznam_klasifikacij[Naziv odpadka],MATCH(Tabela_kontrola_FAW[[#This Row],[Klasifikacija]],Tabela_seznam_klasifikacij[Klasifikacijska številka],0))</f>
        <v>Druge emulzije</v>
      </c>
      <c r="C559" t="str">
        <f>IFERROR(INDEX(Tabela_FAW[NAZIV2],MATCH(Tabela_kontrola_FAW[[#This Row],[Klasifikacija]],Tabela_FAW[Klasifikacija],0)),"NE")</f>
        <v>NI ADR / Salonit</v>
      </c>
      <c r="D559" t="str">
        <f>INDEX(Tabela_glavno[Dovoljen prevzem],MATCH(Tabela_kontrola_FAW[[#This Row],[Klasifikacija]],Tabela_glavno[Klasifikacija],0))</f>
        <v>DA - NI ODSTRANJEVANJA</v>
      </c>
      <c r="E559" t="str">
        <f>INDEX(Tabela_glavno[Odstranjevanje],MATCH(Tabela_kontrola_FAW[[#This Row],[Klasifikacija]],Tabela_glavno[Klasifikacija],0))</f>
        <v/>
      </c>
      <c r="F559" t="str">
        <f>IF(Tabela_kontrola_FAW[[#This Row],[Eko-03-03]]=0,"NE","DA")</f>
        <v>NE</v>
      </c>
      <c r="G559" s="1">
        <f>COUNTIF(Tabela_mesanica_190204[Klasifikacija],Tabela_kontrola_FAW[[#This Row],[Klasifikacija]])+COUNTIF(Tabela_mesanica_190208[Klasifikacija],Tabela_kontrola_FAW[[#This Row],[Klasifikacija]])+COUNTIF(Tabela_EKO_03_03_baterije[Klasifikacija],Tabela_kontrola_FAW[[#This Row],[Klasifikacija]])</f>
        <v>0</v>
      </c>
      <c r="H559" s="1">
        <f>COUNTIF(Tabela_staro_190204[Klasifikacija],Tabela_kontrola_FAW[[#This Row],[Klasifikacija]])+COUNTIF(Tabela_staro_140603[Klasifikacija],Tabela_kontrola_FAW[[#This Row],[Klasifikacija]])</f>
        <v>0</v>
      </c>
      <c r="I559" s="1" t="str">
        <f>IFERROR(INDEX(Tabela_FAW[Klasifikacija],MATCH(Tabela_kontrola_FAW[[#This Row],[Klasifikacija]],Tabela_FAW[Klasifikacija],0)),"NE")</f>
        <v>13 08 02*</v>
      </c>
    </row>
    <row r="560" spans="1:9" x14ac:dyDescent="0.25">
      <c r="A560" t="s">
        <v>1284</v>
      </c>
      <c r="B560" t="str">
        <f>INDEX(Tabela_seznam_klasifikacij[Naziv odpadka],MATCH(Tabela_kontrola_FAW[[#This Row],[Klasifikacija]],Tabela_seznam_klasifikacij[Klasifikacijska številka],0))</f>
        <v>Drugi tovrstni odpadki</v>
      </c>
      <c r="C560" t="str">
        <f>IFERROR(INDEX(Tabela_FAW[NAZIV2],MATCH(Tabela_kontrola_FAW[[#This Row],[Klasifikacija]],Tabela_FAW[Klasifikacija],0)),"NE")</f>
        <v>NI ADR / ???</v>
      </c>
      <c r="D560" t="str">
        <f>INDEX(Tabela_glavno[Dovoljen prevzem],MATCH(Tabela_kontrola_FAW[[#This Row],[Klasifikacija]],Tabela_glavno[Klasifikacija],0))</f>
        <v>DA - NI ODSTRANJEVANJA</v>
      </c>
      <c r="E560" t="str">
        <f>INDEX(Tabela_glavno[Odstranjevanje],MATCH(Tabela_kontrola_FAW[[#This Row],[Klasifikacija]],Tabela_glavno[Klasifikacija],0))</f>
        <v/>
      </c>
      <c r="F560" t="str">
        <f>IF(Tabela_kontrola_FAW[[#This Row],[Eko-03-03]]=0,"NE","DA")</f>
        <v>NE</v>
      </c>
      <c r="G560" s="1">
        <f>COUNTIF(Tabela_mesanica_190204[Klasifikacija],Tabela_kontrola_FAW[[#This Row],[Klasifikacija]])+COUNTIF(Tabela_mesanica_190208[Klasifikacija],Tabela_kontrola_FAW[[#This Row],[Klasifikacija]])+COUNTIF(Tabela_EKO_03_03_baterije[Klasifikacija],Tabela_kontrola_FAW[[#This Row],[Klasifikacija]])</f>
        <v>0</v>
      </c>
      <c r="H560" s="1">
        <f>COUNTIF(Tabela_staro_190204[Klasifikacija],Tabela_kontrola_FAW[[#This Row],[Klasifikacija]])+COUNTIF(Tabela_staro_140603[Klasifikacija],Tabela_kontrola_FAW[[#This Row],[Klasifikacija]])</f>
        <v>0</v>
      </c>
      <c r="I560" s="1" t="str">
        <f>IFERROR(INDEX(Tabela_FAW[Klasifikacija],MATCH(Tabela_kontrola_FAW[[#This Row],[Klasifikacija]],Tabela_FAW[Klasifikacija],0)),"NE")</f>
        <v>13 08 99*</v>
      </c>
    </row>
    <row r="561" spans="1:9" x14ac:dyDescent="0.25">
      <c r="A561" t="s">
        <v>165</v>
      </c>
      <c r="B561" t="str">
        <f>INDEX(Tabela_seznam_klasifikacij[Naziv odpadka],MATCH(Tabela_kontrola_FAW[[#This Row],[Klasifikacija]],Tabela_seznam_klasifikacij[Klasifikacijska številka],0))</f>
        <v>Klorofluoroogljiki, HCFC, HFC</v>
      </c>
      <c r="C561" t="str">
        <f>IFERROR(INDEX(Tabela_FAW[NAZIV2],MATCH(Tabela_kontrola_FAW[[#This Row],[Klasifikacija]],Tabela_FAW[Klasifikacija],0)),"NE")</f>
        <v>M2</v>
      </c>
      <c r="D561" t="str">
        <f>INDEX(Tabela_glavno[Dovoljen prevzem],MATCH(Tabela_kontrola_FAW[[#This Row],[Klasifikacija]],Tabela_glavno[Klasifikacija],0))</f>
        <v>DA - NI ODSTRANJEVANJA</v>
      </c>
      <c r="E561" t="str">
        <f>INDEX(Tabela_glavno[Odstranjevanje],MATCH(Tabela_kontrola_FAW[[#This Row],[Klasifikacija]],Tabela_glavno[Klasifikacija],0))</f>
        <v/>
      </c>
      <c r="F561" t="str">
        <f>IF(Tabela_kontrola_FAW[[#This Row],[Eko-03-03]]=0,"NE","DA")</f>
        <v>DA</v>
      </c>
      <c r="G561" s="1">
        <f>COUNTIF(Tabela_mesanica_190204[Klasifikacija],Tabela_kontrola_FAW[[#This Row],[Klasifikacija]])+COUNTIF(Tabela_mesanica_190208[Klasifikacija],Tabela_kontrola_FAW[[#This Row],[Klasifikacija]])+COUNTIF(Tabela_EKO_03_03_baterije[Klasifikacija],Tabela_kontrola_FAW[[#This Row],[Klasifikacija]])</f>
        <v>1</v>
      </c>
      <c r="H561" s="1">
        <f>COUNTIF(Tabela_staro_190204[Klasifikacija],Tabela_kontrola_FAW[[#This Row],[Klasifikacija]])+COUNTIF(Tabela_staro_140603[Klasifikacija],Tabela_kontrola_FAW[[#This Row],[Klasifikacija]])</f>
        <v>1</v>
      </c>
      <c r="I561" s="1" t="str">
        <f>IFERROR(INDEX(Tabela_FAW[Klasifikacija],MATCH(Tabela_kontrola_FAW[[#This Row],[Klasifikacija]],Tabela_FAW[Klasifikacija],0)),"NE")</f>
        <v>14 06 01*</v>
      </c>
    </row>
    <row r="562" spans="1:9" x14ac:dyDescent="0.25">
      <c r="A562" t="s">
        <v>178</v>
      </c>
      <c r="B562" t="str">
        <f>INDEX(Tabela_seznam_klasifikacij[Naziv odpadka],MATCH(Tabela_kontrola_FAW[[#This Row],[Klasifikacija]],Tabela_seznam_klasifikacij[Klasifikacijska številka],0))</f>
        <v>Druga halogenirana topila in mešanice topil</v>
      </c>
      <c r="C562" t="str">
        <f>IFERROR(INDEX(Tabela_FAW[NAZIV2],MATCH(Tabela_kontrola_FAW[[#This Row],[Klasifikacija]],Tabela_FAW[Klasifikacija],0)),"NE")</f>
        <v>M2 ADR: DA UN 1993, r.3/Kemis</v>
      </c>
      <c r="D562" t="str">
        <f>INDEX(Tabela_glavno[Dovoljen prevzem],MATCH(Tabela_kontrola_FAW[[#This Row],[Klasifikacija]],Tabela_glavno[Klasifikacija],0))</f>
        <v>DA - NI ODSTRANJEVANJA</v>
      </c>
      <c r="E562" t="str">
        <f>INDEX(Tabela_glavno[Odstranjevanje],MATCH(Tabela_kontrola_FAW[[#This Row],[Klasifikacija]],Tabela_glavno[Klasifikacija],0))</f>
        <v/>
      </c>
      <c r="F562" t="str">
        <f>IF(Tabela_kontrola_FAW[[#This Row],[Eko-03-03]]=0,"NE","DA")</f>
        <v>DA</v>
      </c>
      <c r="G562" s="1">
        <f>COUNTIF(Tabela_mesanica_190204[Klasifikacija],Tabela_kontrola_FAW[[#This Row],[Klasifikacija]])+COUNTIF(Tabela_mesanica_190208[Klasifikacija],Tabela_kontrola_FAW[[#This Row],[Klasifikacija]])+COUNTIF(Tabela_EKO_03_03_baterije[Klasifikacija],Tabela_kontrola_FAW[[#This Row],[Klasifikacija]])</f>
        <v>1</v>
      </c>
      <c r="H562" s="1">
        <f>COUNTIF(Tabela_staro_190204[Klasifikacija],Tabela_kontrola_FAW[[#This Row],[Klasifikacija]])+COUNTIF(Tabela_staro_140603[Klasifikacija],Tabela_kontrola_FAW[[#This Row],[Klasifikacija]])</f>
        <v>1</v>
      </c>
      <c r="I562" s="1" t="str">
        <f>IFERROR(INDEX(Tabela_FAW[Klasifikacija],MATCH(Tabela_kontrola_FAW[[#This Row],[Klasifikacija]],Tabela_FAW[Klasifikacija],0)),"NE")</f>
        <v>14 06 02*</v>
      </c>
    </row>
    <row r="563" spans="1:9" x14ac:dyDescent="0.25">
      <c r="A563" t="s">
        <v>166</v>
      </c>
      <c r="B563" t="str">
        <f>INDEX(Tabela_seznam_klasifikacij[Naziv odpadka],MATCH(Tabela_kontrola_FAW[[#This Row],[Klasifikacija]],Tabela_seznam_klasifikacij[Klasifikacijska številka],0))</f>
        <v>Druga topila in mešanice topil</v>
      </c>
      <c r="C563" t="str">
        <f>IFERROR(INDEX(Tabela_FAW[NAZIV2],MATCH(Tabela_kontrola_FAW[[#This Row],[Klasifikacija]],Tabela_FAW[Klasifikacija],0)),"NE")</f>
        <v>M2 ADR: DA UN 1993, r.3/Kemis, Pinus</v>
      </c>
      <c r="D563" t="str">
        <f>INDEX(Tabela_glavno[Dovoljen prevzem],MATCH(Tabela_kontrola_FAW[[#This Row],[Klasifikacija]],Tabela_glavno[Klasifikacija],0))</f>
        <v>DA</v>
      </c>
      <c r="E563" t="str">
        <f>INDEX(Tabela_glavno[Odstranjevanje],MATCH(Tabela_kontrola_FAW[[#This Row],[Klasifikacija]],Tabela_glavno[Klasifikacija],0))</f>
        <v>Kemis</v>
      </c>
      <c r="F563" t="str">
        <f>IF(Tabela_kontrola_FAW[[#This Row],[Eko-03-03]]=0,"NE","DA")</f>
        <v>DA</v>
      </c>
      <c r="G563" s="1">
        <f>COUNTIF(Tabela_mesanica_190204[Klasifikacija],Tabela_kontrola_FAW[[#This Row],[Klasifikacija]])+COUNTIF(Tabela_mesanica_190208[Klasifikacija],Tabela_kontrola_FAW[[#This Row],[Klasifikacija]])+COUNTIF(Tabela_EKO_03_03_baterije[Klasifikacija],Tabela_kontrola_FAW[[#This Row],[Klasifikacija]])</f>
        <v>1</v>
      </c>
      <c r="H563" s="1">
        <f>COUNTIF(Tabela_staro_190204[Klasifikacija],Tabela_kontrola_FAW[[#This Row],[Klasifikacija]])+COUNTIF(Tabela_staro_140603[Klasifikacija],Tabela_kontrola_FAW[[#This Row],[Klasifikacija]])</f>
        <v>1</v>
      </c>
      <c r="I563" s="1" t="str">
        <f>IFERROR(INDEX(Tabela_FAW[Klasifikacija],MATCH(Tabela_kontrola_FAW[[#This Row],[Klasifikacija]],Tabela_FAW[Klasifikacija],0)),"NE")</f>
        <v>14 06 03*</v>
      </c>
    </row>
    <row r="564" spans="1:9" x14ac:dyDescent="0.25">
      <c r="A564" t="s">
        <v>79</v>
      </c>
      <c r="B564" t="str">
        <f>INDEX(Tabela_seznam_klasifikacij[Naziv odpadka],MATCH(Tabela_kontrola_FAW[[#This Row],[Klasifikacija]],Tabela_seznam_klasifikacij[Klasifikacijska številka],0))</f>
        <v>Mulji ali trdni odpadki, ki vsebujejo halogenirana topila</v>
      </c>
      <c r="C564" t="str">
        <f>IFERROR(INDEX(Tabela_FAW[NAZIV2],MATCH(Tabela_kontrola_FAW[[#This Row],[Klasifikacija]],Tabela_FAW[Klasifikacija],0)),"NE")</f>
        <v>M1 ADR: DA sproti pred prevzemom/Kemis</v>
      </c>
      <c r="D564" t="str">
        <f>INDEX(Tabela_glavno[Dovoljen prevzem],MATCH(Tabela_kontrola_FAW[[#This Row],[Klasifikacija]],Tabela_glavno[Klasifikacija],0))</f>
        <v>DA</v>
      </c>
      <c r="E564" t="str">
        <f>INDEX(Tabela_glavno[Odstranjevanje],MATCH(Tabela_kontrola_FAW[[#This Row],[Klasifikacija]],Tabela_glavno[Klasifikacija],0))</f>
        <v/>
      </c>
      <c r="F564" t="str">
        <f>IF(Tabela_kontrola_FAW[[#This Row],[Eko-03-03]]=0,"NE","DA")</f>
        <v>DA</v>
      </c>
      <c r="G564" s="1">
        <f>COUNTIF(Tabela_mesanica_190204[Klasifikacija],Tabela_kontrola_FAW[[#This Row],[Klasifikacija]])+COUNTIF(Tabela_mesanica_190208[Klasifikacija],Tabela_kontrola_FAW[[#This Row],[Klasifikacija]])+COUNTIF(Tabela_EKO_03_03_baterije[Klasifikacija],Tabela_kontrola_FAW[[#This Row],[Klasifikacija]])</f>
        <v>1</v>
      </c>
      <c r="H564" s="1">
        <f>COUNTIF(Tabela_staro_190204[Klasifikacija],Tabela_kontrola_FAW[[#This Row],[Klasifikacija]])+COUNTIF(Tabela_staro_140603[Klasifikacija],Tabela_kontrola_FAW[[#This Row],[Klasifikacija]])</f>
        <v>1</v>
      </c>
      <c r="I564" s="1" t="str">
        <f>IFERROR(INDEX(Tabela_FAW[Klasifikacija],MATCH(Tabela_kontrola_FAW[[#This Row],[Klasifikacija]],Tabela_FAW[Klasifikacija],0)),"NE")</f>
        <v>14 06 04*</v>
      </c>
    </row>
    <row r="565" spans="1:9" x14ac:dyDescent="0.25">
      <c r="A565" t="s">
        <v>80</v>
      </c>
      <c r="B565" t="str">
        <f>INDEX(Tabela_seznam_klasifikacij[Naziv odpadka],MATCH(Tabela_kontrola_FAW[[#This Row],[Klasifikacija]],Tabela_seznam_klasifikacij[Klasifikacijska številka],0))</f>
        <v>Mulji ali trdni odpadki, ki vsebujejo druga topila</v>
      </c>
      <c r="C565" t="str">
        <f>IFERROR(INDEX(Tabela_FAW[NAZIV2],MATCH(Tabela_kontrola_FAW[[#This Row],[Klasifikacija]],Tabela_FAW[Klasifikacija],0)),"NE")</f>
        <v>M1</v>
      </c>
      <c r="D565" t="str">
        <f>INDEX(Tabela_glavno[Dovoljen prevzem],MATCH(Tabela_kontrola_FAW[[#This Row],[Klasifikacija]],Tabela_glavno[Klasifikacija],0))</f>
        <v>DA</v>
      </c>
      <c r="E565" t="str">
        <f>INDEX(Tabela_glavno[Odstranjevanje],MATCH(Tabela_kontrola_FAW[[#This Row],[Klasifikacija]],Tabela_glavno[Klasifikacija],0))</f>
        <v/>
      </c>
      <c r="F565" t="str">
        <f>IF(Tabela_kontrola_FAW[[#This Row],[Eko-03-03]]=0,"NE","DA")</f>
        <v>DA</v>
      </c>
      <c r="G565" s="1">
        <f>COUNTIF(Tabela_mesanica_190204[Klasifikacija],Tabela_kontrola_FAW[[#This Row],[Klasifikacija]])+COUNTIF(Tabela_mesanica_190208[Klasifikacija],Tabela_kontrola_FAW[[#This Row],[Klasifikacija]])+COUNTIF(Tabela_EKO_03_03_baterije[Klasifikacija],Tabela_kontrola_FAW[[#This Row],[Klasifikacija]])</f>
        <v>1</v>
      </c>
      <c r="H565" s="1">
        <f>COUNTIF(Tabela_staro_190204[Klasifikacija],Tabela_kontrola_FAW[[#This Row],[Klasifikacija]])+COUNTIF(Tabela_staro_140603[Klasifikacija],Tabela_kontrola_FAW[[#This Row],[Klasifikacija]])</f>
        <v>1</v>
      </c>
      <c r="I565" s="1" t="str">
        <f>IFERROR(INDEX(Tabela_FAW[Klasifikacija],MATCH(Tabela_kontrola_FAW[[#This Row],[Klasifikacija]],Tabela_FAW[Klasifikacija],0)),"NE")</f>
        <v>14 06 05*</v>
      </c>
    </row>
    <row r="566" spans="1:9" x14ac:dyDescent="0.25">
      <c r="A566" t="s">
        <v>81</v>
      </c>
      <c r="B566" t="str">
        <f>INDEX(Tabela_seznam_klasifikacij[Naziv odpadka],MATCH(Tabela_kontrola_FAW[[#This Row],[Klasifikacija]],Tabela_seznam_klasifikacij[Klasifikacijska številka],0))</f>
        <v>Papirna in kartonska embalaža</v>
      </c>
      <c r="C566" t="str">
        <f>IFERROR(INDEX(Tabela_FAW[NAZIV2],MATCH(Tabela_kontrola_FAW[[#This Row],[Klasifikacija]],Tabela_FAW[Klasifikacija],0)),"NE")</f>
        <v>M1 NI ADR / Dinos</v>
      </c>
      <c r="D566" t="str">
        <f>INDEX(Tabela_glavno[Dovoljen prevzem],MATCH(Tabela_kontrola_FAW[[#This Row],[Klasifikacija]],Tabela_glavno[Klasifikacija],0))</f>
        <v>NE</v>
      </c>
      <c r="E566" t="str">
        <f>INDEX(Tabela_glavno[Odstranjevanje],MATCH(Tabela_kontrola_FAW[[#This Row],[Klasifikacija]],Tabela_glavno[Klasifikacija],0))</f>
        <v/>
      </c>
      <c r="F566" t="str">
        <f>IF(Tabela_kontrola_FAW[[#This Row],[Eko-03-03]]=0,"NE","DA")</f>
        <v>NE</v>
      </c>
      <c r="G566" s="1">
        <f>COUNTIF(Tabela_mesanica_190204[Klasifikacija],Tabela_kontrola_FAW[[#This Row],[Klasifikacija]])+COUNTIF(Tabela_mesanica_190208[Klasifikacija],Tabela_kontrola_FAW[[#This Row],[Klasifikacija]])+COUNTIF(Tabela_EKO_03_03_baterije[Klasifikacija],Tabela_kontrola_FAW[[#This Row],[Klasifikacija]])</f>
        <v>0</v>
      </c>
      <c r="H566" s="1">
        <f>COUNTIF(Tabela_staro_190204[Klasifikacija],Tabela_kontrola_FAW[[#This Row],[Klasifikacija]])+COUNTIF(Tabela_staro_140603[Klasifikacija],Tabela_kontrola_FAW[[#This Row],[Klasifikacija]])</f>
        <v>1</v>
      </c>
      <c r="I566" s="1" t="str">
        <f>IFERROR(INDEX(Tabela_FAW[Klasifikacija],MATCH(Tabela_kontrola_FAW[[#This Row],[Klasifikacija]],Tabela_FAW[Klasifikacija],0)),"NE")</f>
        <v>15 01 01</v>
      </c>
    </row>
    <row r="567" spans="1:9" x14ac:dyDescent="0.25">
      <c r="A567" t="s">
        <v>82</v>
      </c>
      <c r="B567" t="str">
        <f>INDEX(Tabela_seznam_klasifikacij[Naziv odpadka],MATCH(Tabela_kontrola_FAW[[#This Row],[Klasifikacija]],Tabela_seznam_klasifikacij[Klasifikacijska številka],0))</f>
        <v>Plastična embalaža</v>
      </c>
      <c r="C567" t="str">
        <f>IFERROR(INDEX(Tabela_FAW[NAZIV2],MATCH(Tabela_kontrola_FAW[[#This Row],[Klasifikacija]],Tabela_FAW[Klasifikacija],0)),"NE")</f>
        <v>M1 NI ADR / Omaplast, Dinos</v>
      </c>
      <c r="D567" t="str">
        <f>INDEX(Tabela_glavno[Dovoljen prevzem],MATCH(Tabela_kontrola_FAW[[#This Row],[Klasifikacija]],Tabela_glavno[Klasifikacija],0))</f>
        <v>DA</v>
      </c>
      <c r="E567" t="str">
        <f>INDEX(Tabela_glavno[Odstranjevanje],MATCH(Tabela_kontrola_FAW[[#This Row],[Klasifikacija]],Tabela_glavno[Klasifikacija],0))</f>
        <v>Komteks</v>
      </c>
      <c r="F567" t="str">
        <f>IF(Tabela_kontrola_FAW[[#This Row],[Eko-03-03]]=0,"NE","DA")</f>
        <v>NE</v>
      </c>
      <c r="G567" s="1">
        <f>COUNTIF(Tabela_mesanica_190204[Klasifikacija],Tabela_kontrola_FAW[[#This Row],[Klasifikacija]])+COUNTIF(Tabela_mesanica_190208[Klasifikacija],Tabela_kontrola_FAW[[#This Row],[Klasifikacija]])+COUNTIF(Tabela_EKO_03_03_baterije[Klasifikacija],Tabela_kontrola_FAW[[#This Row],[Klasifikacija]])</f>
        <v>0</v>
      </c>
      <c r="H567" s="1">
        <f>COUNTIF(Tabela_staro_190204[Klasifikacija],Tabela_kontrola_FAW[[#This Row],[Klasifikacija]])+COUNTIF(Tabela_staro_140603[Klasifikacija],Tabela_kontrola_FAW[[#This Row],[Klasifikacija]])</f>
        <v>1</v>
      </c>
      <c r="I567" s="1" t="str">
        <f>IFERROR(INDEX(Tabela_FAW[Klasifikacija],MATCH(Tabela_kontrola_FAW[[#This Row],[Klasifikacija]],Tabela_FAW[Klasifikacija],0)),"NE")</f>
        <v>15 01 02</v>
      </c>
    </row>
    <row r="568" spans="1:9" hidden="1" x14ac:dyDescent="0.25">
      <c r="A568" t="s">
        <v>83</v>
      </c>
      <c r="B568" t="str">
        <f>INDEX(Tabela_seznam_klasifikacij[Naziv odpadka],MATCH(Tabela_kontrola_FAW[[#This Row],[Klasifikacija]],Tabela_seznam_klasifikacij[Klasifikacijska številka],0))</f>
        <v>Lesena embalaža</v>
      </c>
      <c r="C568" t="str">
        <f>IFERROR(INDEX(Tabela_FAW[NAZIV2],MATCH(Tabela_kontrola_FAW[[#This Row],[Klasifikacija]],Tabela_FAW[Klasifikacija],0)),"NE")</f>
        <v>NE</v>
      </c>
      <c r="D568" t="str">
        <f>INDEX(Tabela_glavno[Dovoljen prevzem],MATCH(Tabela_kontrola_FAW[[#This Row],[Klasifikacija]],Tabela_glavno[Klasifikacija],0))</f>
        <v>DA - NI ODSTRANJEVANJA</v>
      </c>
      <c r="E568" t="str">
        <f>INDEX(Tabela_glavno[Odstranjevanje],MATCH(Tabela_kontrola_FAW[[#This Row],[Klasifikacija]],Tabela_glavno[Klasifikacija],0))</f>
        <v/>
      </c>
      <c r="F568" t="str">
        <f>IF(Tabela_kontrola_FAW[[#This Row],[Eko-03-03]]=0,"NE","DA")</f>
        <v>NE</v>
      </c>
      <c r="G568" s="1">
        <f>COUNTIF(Tabela_mesanica_190204[Klasifikacija],Tabela_kontrola_FAW[[#This Row],[Klasifikacija]])+COUNTIF(Tabela_mesanica_190208[Klasifikacija],Tabela_kontrola_FAW[[#This Row],[Klasifikacija]])+COUNTIF(Tabela_EKO_03_03_baterije[Klasifikacija],Tabela_kontrola_FAW[[#This Row],[Klasifikacija]])</f>
        <v>0</v>
      </c>
      <c r="H568" s="1">
        <f>COUNTIF(Tabela_staro_190204[Klasifikacija],Tabela_kontrola_FAW[[#This Row],[Klasifikacija]])+COUNTIF(Tabela_staro_140603[Klasifikacija],Tabela_kontrola_FAW[[#This Row],[Klasifikacija]])</f>
        <v>1</v>
      </c>
      <c r="I568" s="1" t="str">
        <f>IFERROR(INDEX(Tabela_FAW[Klasifikacija],MATCH(Tabela_kontrola_FAW[[#This Row],[Klasifikacija]],Tabela_FAW[Klasifikacija],0)),"NE")</f>
        <v>NE</v>
      </c>
    </row>
    <row r="569" spans="1:9" x14ac:dyDescent="0.25">
      <c r="A569" t="s">
        <v>84</v>
      </c>
      <c r="B569" t="str">
        <f>INDEX(Tabela_seznam_klasifikacij[Naziv odpadka],MATCH(Tabela_kontrola_FAW[[#This Row],[Klasifikacija]],Tabela_seznam_klasifikacij[Klasifikacijska številka],0))</f>
        <v>Kovinska embalaža</v>
      </c>
      <c r="C569" t="str">
        <f>IFERROR(INDEX(Tabela_FAW[NAZIV2],MATCH(Tabela_kontrola_FAW[[#This Row],[Klasifikacija]],Tabela_FAW[Klasifikacija],0)),"NE")</f>
        <v>M1</v>
      </c>
      <c r="D569" t="str">
        <f>INDEX(Tabela_glavno[Dovoljen prevzem],MATCH(Tabela_kontrola_FAW[[#This Row],[Klasifikacija]],Tabela_glavno[Klasifikacija],0))</f>
        <v>DA</v>
      </c>
      <c r="E569" t="str">
        <f>INDEX(Tabela_glavno[Odstranjevanje],MATCH(Tabela_kontrola_FAW[[#This Row],[Klasifikacija]],Tabela_glavno[Klasifikacija],0))</f>
        <v>Dinos, Brdo</v>
      </c>
      <c r="F569" t="str">
        <f>IF(Tabela_kontrola_FAW[[#This Row],[Eko-03-03]]=0,"NE","DA")</f>
        <v>NE</v>
      </c>
      <c r="G569" s="1">
        <f>COUNTIF(Tabela_mesanica_190204[Klasifikacija],Tabela_kontrola_FAW[[#This Row],[Klasifikacija]])+COUNTIF(Tabela_mesanica_190208[Klasifikacija],Tabela_kontrola_FAW[[#This Row],[Klasifikacija]])+COUNTIF(Tabela_EKO_03_03_baterije[Klasifikacija],Tabela_kontrola_FAW[[#This Row],[Klasifikacija]])</f>
        <v>0</v>
      </c>
      <c r="H569" s="1">
        <f>COUNTIF(Tabela_staro_190204[Klasifikacija],Tabela_kontrola_FAW[[#This Row],[Klasifikacija]])+COUNTIF(Tabela_staro_140603[Klasifikacija],Tabela_kontrola_FAW[[#This Row],[Klasifikacija]])</f>
        <v>1</v>
      </c>
      <c r="I569" s="1" t="str">
        <f>IFERROR(INDEX(Tabela_FAW[Klasifikacija],MATCH(Tabela_kontrola_FAW[[#This Row],[Klasifikacija]],Tabela_FAW[Klasifikacija],0)),"NE")</f>
        <v>15 01 04</v>
      </c>
    </row>
    <row r="570" spans="1:9" hidden="1" x14ac:dyDescent="0.25">
      <c r="A570" t="s">
        <v>1285</v>
      </c>
      <c r="B570" t="str">
        <f>INDEX(Tabela_seznam_klasifikacij[Naziv odpadka],MATCH(Tabela_kontrola_FAW[[#This Row],[Klasifikacija]],Tabela_seznam_klasifikacij[Klasifikacijska številka],0))</f>
        <v>Sestavljena (kompozitna) embalaža</v>
      </c>
      <c r="C570" t="str">
        <f>IFERROR(INDEX(Tabela_FAW[NAZIV2],MATCH(Tabela_kontrola_FAW[[#This Row],[Klasifikacija]],Tabela_FAW[Klasifikacija],0)),"NE")</f>
        <v>NE</v>
      </c>
      <c r="D570" t="str">
        <f>INDEX(Tabela_glavno[Dovoljen prevzem],MATCH(Tabela_kontrola_FAW[[#This Row],[Klasifikacija]],Tabela_glavno[Klasifikacija],0))</f>
        <v>NE</v>
      </c>
      <c r="E570" t="str">
        <f>INDEX(Tabela_glavno[Odstranjevanje],MATCH(Tabela_kontrola_FAW[[#This Row],[Klasifikacija]],Tabela_glavno[Klasifikacija],0))</f>
        <v/>
      </c>
      <c r="F570" t="str">
        <f>IF(Tabela_kontrola_FAW[[#This Row],[Eko-03-03]]=0,"NE","DA")</f>
        <v>NE</v>
      </c>
      <c r="G570" s="1">
        <f>COUNTIF(Tabela_mesanica_190204[Klasifikacija],Tabela_kontrola_FAW[[#This Row],[Klasifikacija]])+COUNTIF(Tabela_mesanica_190208[Klasifikacija],Tabela_kontrola_FAW[[#This Row],[Klasifikacija]])+COUNTIF(Tabela_EKO_03_03_baterije[Klasifikacija],Tabela_kontrola_FAW[[#This Row],[Klasifikacija]])</f>
        <v>0</v>
      </c>
      <c r="H570" s="1">
        <f>COUNTIF(Tabela_staro_190204[Klasifikacija],Tabela_kontrola_FAW[[#This Row],[Klasifikacija]])+COUNTIF(Tabela_staro_140603[Klasifikacija],Tabela_kontrola_FAW[[#This Row],[Klasifikacija]])</f>
        <v>0</v>
      </c>
      <c r="I570" s="1" t="str">
        <f>IFERROR(INDEX(Tabela_FAW[Klasifikacija],MATCH(Tabela_kontrola_FAW[[#This Row],[Klasifikacija]],Tabela_FAW[Klasifikacija],0)),"NE")</f>
        <v>NE</v>
      </c>
    </row>
    <row r="571" spans="1:9" x14ac:dyDescent="0.25">
      <c r="A571" t="s">
        <v>85</v>
      </c>
      <c r="B571" t="str">
        <f>INDEX(Tabela_seznam_klasifikacij[Naziv odpadka],MATCH(Tabela_kontrola_FAW[[#This Row],[Klasifikacija]],Tabela_seznam_klasifikacij[Klasifikacijska številka],0))</f>
        <v>Mešana embalaža</v>
      </c>
      <c r="C571" t="str">
        <f>IFERROR(INDEX(Tabela_FAW[NAZIV2],MATCH(Tabela_kontrola_FAW[[#This Row],[Klasifikacija]],Tabela_FAW[Klasifikacija],0)),"NE")</f>
        <v>M1</v>
      </c>
      <c r="D571" t="str">
        <f>INDEX(Tabela_glavno[Dovoljen prevzem],MATCH(Tabela_kontrola_FAW[[#This Row],[Klasifikacija]],Tabela_glavno[Klasifikacija],0))</f>
        <v>DA - NI ODSTRANJEVANJA</v>
      </c>
      <c r="E571" t="str">
        <f>INDEX(Tabela_glavno[Odstranjevanje],MATCH(Tabela_kontrola_FAW[[#This Row],[Klasifikacija]],Tabela_glavno[Klasifikacija],0))</f>
        <v/>
      </c>
      <c r="F571" t="str">
        <f>IF(Tabela_kontrola_FAW[[#This Row],[Eko-03-03]]=0,"NE","DA")</f>
        <v>NE</v>
      </c>
      <c r="G571" s="1">
        <f>COUNTIF(Tabela_mesanica_190204[Klasifikacija],Tabela_kontrola_FAW[[#This Row],[Klasifikacija]])+COUNTIF(Tabela_mesanica_190208[Klasifikacija],Tabela_kontrola_FAW[[#This Row],[Klasifikacija]])+COUNTIF(Tabela_EKO_03_03_baterije[Klasifikacija],Tabela_kontrola_FAW[[#This Row],[Klasifikacija]])</f>
        <v>0</v>
      </c>
      <c r="H571" s="1">
        <f>COUNTIF(Tabela_staro_190204[Klasifikacija],Tabela_kontrola_FAW[[#This Row],[Klasifikacija]])+COUNTIF(Tabela_staro_140603[Klasifikacija],Tabela_kontrola_FAW[[#This Row],[Klasifikacija]])</f>
        <v>1</v>
      </c>
      <c r="I571" s="1" t="str">
        <f>IFERROR(INDEX(Tabela_FAW[Klasifikacija],MATCH(Tabela_kontrola_FAW[[#This Row],[Klasifikacija]],Tabela_FAW[Klasifikacija],0)),"NE")</f>
        <v>15 01 06</v>
      </c>
    </row>
    <row r="572" spans="1:9" x14ac:dyDescent="0.25">
      <c r="A572" t="s">
        <v>1286</v>
      </c>
      <c r="B572" t="str">
        <f>INDEX(Tabela_seznam_klasifikacij[Naziv odpadka],MATCH(Tabela_kontrola_FAW[[#This Row],[Klasifikacija]],Tabela_seznam_klasifikacij[Klasifikacijska številka],0))</f>
        <v>Steklena embalaža</v>
      </c>
      <c r="C572" t="str">
        <f>IFERROR(INDEX(Tabela_FAW[NAZIV2],MATCH(Tabela_kontrola_FAW[[#This Row],[Klasifikacija]],Tabela_FAW[Klasifikacija],0)),"NE")</f>
        <v>NIMAMO DOVOLJENJA</v>
      </c>
      <c r="D572" t="str">
        <f>INDEX(Tabela_glavno[Dovoljen prevzem],MATCH(Tabela_kontrola_FAW[[#This Row],[Klasifikacija]],Tabela_glavno[Klasifikacija],0))</f>
        <v>NE</v>
      </c>
      <c r="E572" t="str">
        <f>INDEX(Tabela_glavno[Odstranjevanje],MATCH(Tabela_kontrola_FAW[[#This Row],[Klasifikacija]],Tabela_glavno[Klasifikacija],0))</f>
        <v/>
      </c>
      <c r="F572" t="str">
        <f>IF(Tabela_kontrola_FAW[[#This Row],[Eko-03-03]]=0,"NE","DA")</f>
        <v>NE</v>
      </c>
      <c r="G572" s="1">
        <f>COUNTIF(Tabela_mesanica_190204[Klasifikacija],Tabela_kontrola_FAW[[#This Row],[Klasifikacija]])+COUNTIF(Tabela_mesanica_190208[Klasifikacija],Tabela_kontrola_FAW[[#This Row],[Klasifikacija]])+COUNTIF(Tabela_EKO_03_03_baterije[Klasifikacija],Tabela_kontrola_FAW[[#This Row],[Klasifikacija]])</f>
        <v>0</v>
      </c>
      <c r="H572" s="1">
        <f>COUNTIF(Tabela_staro_190204[Klasifikacija],Tabela_kontrola_FAW[[#This Row],[Klasifikacija]])+COUNTIF(Tabela_staro_140603[Klasifikacija],Tabela_kontrola_FAW[[#This Row],[Klasifikacija]])</f>
        <v>0</v>
      </c>
      <c r="I572" s="1" t="str">
        <f>IFERROR(INDEX(Tabela_FAW[Klasifikacija],MATCH(Tabela_kontrola_FAW[[#This Row],[Klasifikacija]],Tabela_FAW[Klasifikacija],0)),"NE")</f>
        <v>15 01 07</v>
      </c>
    </row>
    <row r="573" spans="1:9" hidden="1" x14ac:dyDescent="0.25">
      <c r="A573" t="s">
        <v>86</v>
      </c>
      <c r="B573" t="str">
        <f>INDEX(Tabela_seznam_klasifikacij[Naziv odpadka],MATCH(Tabela_kontrola_FAW[[#This Row],[Klasifikacija]],Tabela_seznam_klasifikacij[Klasifikacijska številka],0))</f>
        <v>Embalaža iz tekstila</v>
      </c>
      <c r="C573" t="str">
        <f>IFERROR(INDEX(Tabela_FAW[NAZIV2],MATCH(Tabela_kontrola_FAW[[#This Row],[Klasifikacija]],Tabela_FAW[Klasifikacija],0)),"NE")</f>
        <v>NE</v>
      </c>
      <c r="D573" t="str">
        <f>INDEX(Tabela_glavno[Dovoljen prevzem],MATCH(Tabela_kontrola_FAW[[#This Row],[Klasifikacija]],Tabela_glavno[Klasifikacija],0))</f>
        <v>NE</v>
      </c>
      <c r="E573" t="str">
        <f>INDEX(Tabela_glavno[Odstranjevanje],MATCH(Tabela_kontrola_FAW[[#This Row],[Klasifikacija]],Tabela_glavno[Klasifikacija],0))</f>
        <v/>
      </c>
      <c r="F573" t="str">
        <f>IF(Tabela_kontrola_FAW[[#This Row],[Eko-03-03]]=0,"NE","DA")</f>
        <v>NE</v>
      </c>
      <c r="G573" s="1">
        <f>COUNTIF(Tabela_mesanica_190204[Klasifikacija],Tabela_kontrola_FAW[[#This Row],[Klasifikacija]])+COUNTIF(Tabela_mesanica_190208[Klasifikacija],Tabela_kontrola_FAW[[#This Row],[Klasifikacija]])+COUNTIF(Tabela_EKO_03_03_baterije[Klasifikacija],Tabela_kontrola_FAW[[#This Row],[Klasifikacija]])</f>
        <v>0</v>
      </c>
      <c r="H573" s="1">
        <f>COUNTIF(Tabela_staro_190204[Klasifikacija],Tabela_kontrola_FAW[[#This Row],[Klasifikacija]])+COUNTIF(Tabela_staro_140603[Klasifikacija],Tabela_kontrola_FAW[[#This Row],[Klasifikacija]])</f>
        <v>1</v>
      </c>
      <c r="I573" s="1" t="str">
        <f>IFERROR(INDEX(Tabela_FAW[Klasifikacija],MATCH(Tabela_kontrola_FAW[[#This Row],[Klasifikacija]],Tabela_FAW[Klasifikacija],0)),"NE")</f>
        <v>NE</v>
      </c>
    </row>
    <row r="574" spans="1:9" x14ac:dyDescent="0.25">
      <c r="A574" t="s">
        <v>87</v>
      </c>
      <c r="B574" t="str">
        <f>INDEX(Tabela_seznam_klasifikacij[Naziv odpadka],MATCH(Tabela_kontrola_FAW[[#This Row],[Klasifikacija]],Tabela_seznam_klasifikacij[Klasifikacijska številka],0))</f>
        <v>Embalaža, ki vsebuje ostanke nevarnih snovi ali je onesnažena z nevarnimi snovmi</v>
      </c>
      <c r="C574" t="str">
        <f>IFERROR(INDEX(Tabela_FAW[NAZIV2],MATCH(Tabela_kontrola_FAW[[#This Row],[Klasifikacija]],Tabela_FAW[Klasifikacija],0)),"NE")</f>
        <v>samo za potrebe izdaje ponudb in računov</v>
      </c>
      <c r="D574" t="str">
        <f>INDEX(Tabela_glavno[Dovoljen prevzem],MATCH(Tabela_kontrola_FAW[[#This Row],[Klasifikacija]],Tabela_glavno[Klasifikacija],0))</f>
        <v>DA</v>
      </c>
      <c r="E574" t="str">
        <f>INDEX(Tabela_glavno[Odstranjevanje],MATCH(Tabela_kontrola_FAW[[#This Row],[Klasifikacija]],Tabela_glavno[Klasifikacija],0))</f>
        <v/>
      </c>
      <c r="F574" t="str">
        <f>IF(Tabela_kontrola_FAW[[#This Row],[Eko-03-03]]=0,"NE","DA")</f>
        <v>DA</v>
      </c>
      <c r="G574" s="1">
        <f>COUNTIF(Tabela_mesanica_190204[Klasifikacija],Tabela_kontrola_FAW[[#This Row],[Klasifikacija]])+COUNTIF(Tabela_mesanica_190208[Klasifikacija],Tabela_kontrola_FAW[[#This Row],[Klasifikacija]])+COUNTIF(Tabela_EKO_03_03_baterije[Klasifikacija],Tabela_kontrola_FAW[[#This Row],[Klasifikacija]])</f>
        <v>1</v>
      </c>
      <c r="H574" s="1">
        <f>COUNTIF(Tabela_staro_190204[Klasifikacija],Tabela_kontrola_FAW[[#This Row],[Klasifikacija]])+COUNTIF(Tabela_staro_140603[Klasifikacija],Tabela_kontrola_FAW[[#This Row],[Klasifikacija]])</f>
        <v>1</v>
      </c>
      <c r="I574" s="1" t="str">
        <f>IFERROR(INDEX(Tabela_FAW[Klasifikacija],MATCH(Tabela_kontrola_FAW[[#This Row],[Klasifikacija]],Tabela_FAW[Klasifikacija],0)),"NE")</f>
        <v>15 01 10*</v>
      </c>
    </row>
    <row r="575" spans="1:9" x14ac:dyDescent="0.25">
      <c r="A575" t="s">
        <v>183</v>
      </c>
      <c r="B575" t="str">
        <f>INDEX(Tabela_seznam_klasifikacij[Naziv odpadka],MATCH(Tabela_kontrola_FAW[[#This Row],[Klasifikacija]],Tabela_seznam_klasifikacij[Klasifikacijska številka],0))</f>
        <v>Kovinska embalaža, ki vsebuje nevaren trden oklop (npr. iz azbesta), vključno s praznimi tlačnimi posodami</v>
      </c>
      <c r="C575" t="str">
        <f>IFERROR(INDEX(Tabela_FAW[NAZIV2],MATCH(Tabela_kontrola_FAW[[#This Row],[Klasifikacija]],Tabela_FAW[Klasifikacija],0)),"NE")</f>
        <v>NE PREVZEMAMO !!!!</v>
      </c>
      <c r="D575" t="str">
        <f>INDEX(Tabela_glavno[Dovoljen prevzem],MATCH(Tabela_kontrola_FAW[[#This Row],[Klasifikacija]],Tabela_glavno[Klasifikacija],0))</f>
        <v>DA - NI ODSTRANJEVANJA</v>
      </c>
      <c r="E575" t="str">
        <f>INDEX(Tabela_glavno[Odstranjevanje],MATCH(Tabela_kontrola_FAW[[#This Row],[Klasifikacija]],Tabela_glavno[Klasifikacija],0))</f>
        <v/>
      </c>
      <c r="F575" t="str">
        <f>IF(Tabela_kontrola_FAW[[#This Row],[Eko-03-03]]=0,"NE","DA")</f>
        <v>DA</v>
      </c>
      <c r="G575" s="1">
        <f>COUNTIF(Tabela_mesanica_190204[Klasifikacija],Tabela_kontrola_FAW[[#This Row],[Klasifikacija]])+COUNTIF(Tabela_mesanica_190208[Klasifikacija],Tabela_kontrola_FAW[[#This Row],[Klasifikacija]])+COUNTIF(Tabela_EKO_03_03_baterije[Klasifikacija],Tabela_kontrola_FAW[[#This Row],[Klasifikacija]])</f>
        <v>1</v>
      </c>
      <c r="H575" s="1">
        <f>COUNTIF(Tabela_staro_190204[Klasifikacija],Tabela_kontrola_FAW[[#This Row],[Klasifikacija]])+COUNTIF(Tabela_staro_140603[Klasifikacija],Tabela_kontrola_FAW[[#This Row],[Klasifikacija]])</f>
        <v>0</v>
      </c>
      <c r="I575" s="1" t="str">
        <f>IFERROR(INDEX(Tabela_FAW[Klasifikacija],MATCH(Tabela_kontrola_FAW[[#This Row],[Klasifikacija]],Tabela_FAW[Klasifikacija],0)),"NE")</f>
        <v>15 01 11*</v>
      </c>
    </row>
    <row r="576" spans="1:9" x14ac:dyDescent="0.25">
      <c r="A576" t="s">
        <v>88</v>
      </c>
      <c r="B576" t="str">
        <f>INDEX(Tabela_seznam_klasifikacij[Naziv odpadka],MATCH(Tabela_kontrola_FAW[[#This Row],[Klasifikacija]],Tabela_seznam_klasifikacij[Klasifikacijska številka],0))</f>
        <v>Absorbenti, filtrirna sredstva (tudi oljni filtri, ki niso navedeni drugje), čistilne krpe, zaščitna oblačila, onesnaženi z nevarnimi snovmi</v>
      </c>
      <c r="C576" t="str">
        <f>IFERROR(INDEX(Tabela_FAW[NAZIV2],MATCH(Tabela_kontrola_FAW[[#This Row],[Klasifikacija]],Tabela_FAW[Klasifikacija],0)),"NE")</f>
        <v>M1</v>
      </c>
      <c r="D576" t="str">
        <f>INDEX(Tabela_glavno[Dovoljen prevzem],MATCH(Tabela_kontrola_FAW[[#This Row],[Klasifikacija]],Tabela_glavno[Klasifikacija],0))</f>
        <v>DA</v>
      </c>
      <c r="E576" t="str">
        <f>INDEX(Tabela_glavno[Odstranjevanje],MATCH(Tabela_kontrola_FAW[[#This Row],[Klasifikacija]],Tabela_glavno[Klasifikacija],0))</f>
        <v>Fisher</v>
      </c>
      <c r="F576" t="str">
        <f>IF(Tabela_kontrola_FAW[[#This Row],[Eko-03-03]]=0,"NE","DA")</f>
        <v>DA</v>
      </c>
      <c r="G576" s="1">
        <f>COUNTIF(Tabela_mesanica_190204[Klasifikacija],Tabela_kontrola_FAW[[#This Row],[Klasifikacija]])+COUNTIF(Tabela_mesanica_190208[Klasifikacija],Tabela_kontrola_FAW[[#This Row],[Klasifikacija]])+COUNTIF(Tabela_EKO_03_03_baterije[Klasifikacija],Tabela_kontrola_FAW[[#This Row],[Klasifikacija]])</f>
        <v>1</v>
      </c>
      <c r="H576" s="1">
        <f>COUNTIF(Tabela_staro_190204[Klasifikacija],Tabela_kontrola_FAW[[#This Row],[Klasifikacija]])+COUNTIF(Tabela_staro_140603[Klasifikacija],Tabela_kontrola_FAW[[#This Row],[Klasifikacija]])</f>
        <v>1</v>
      </c>
      <c r="I576" s="1" t="str">
        <f>IFERROR(INDEX(Tabela_FAW[Klasifikacija],MATCH(Tabela_kontrola_FAW[[#This Row],[Klasifikacija]],Tabela_FAW[Klasifikacija],0)),"NE")</f>
        <v>15 02 02*</v>
      </c>
    </row>
    <row r="577" spans="1:9" x14ac:dyDescent="0.25">
      <c r="A577" t="s">
        <v>89</v>
      </c>
      <c r="B577" t="str">
        <f>INDEX(Tabela_seznam_klasifikacij[Naziv odpadka],MATCH(Tabela_kontrola_FAW[[#This Row],[Klasifikacija]],Tabela_seznam_klasifikacij[Klasifikacijska številka],0))</f>
        <v>Absorbenti, filtrirna sredstva, čistilne krpe in zaščitna oblačila, ki niso navedeni pod 15 02 02</v>
      </c>
      <c r="C577" t="str">
        <f>IFERROR(INDEX(Tabela_FAW[NAZIV2],MATCH(Tabela_kontrola_FAW[[#This Row],[Klasifikacija]],Tabela_FAW[Klasifikacija],0)),"NE")</f>
        <v>M1 NI ADR / Kot, Surovina</v>
      </c>
      <c r="D577" t="str">
        <f>INDEX(Tabela_glavno[Dovoljen prevzem],MATCH(Tabela_kontrola_FAW[[#This Row],[Klasifikacija]],Tabela_glavno[Klasifikacija],0))</f>
        <v>DA</v>
      </c>
      <c r="E577" t="str">
        <f>INDEX(Tabela_glavno[Odstranjevanje],MATCH(Tabela_kontrola_FAW[[#This Row],[Klasifikacija]],Tabela_glavno[Klasifikacija],0))</f>
        <v/>
      </c>
      <c r="F577" t="str">
        <f>IF(Tabela_kontrola_FAW[[#This Row],[Eko-03-03]]=0,"NE","DA")</f>
        <v>NE</v>
      </c>
      <c r="G577" s="1">
        <f>COUNTIF(Tabela_mesanica_190204[Klasifikacija],Tabela_kontrola_FAW[[#This Row],[Klasifikacija]])+COUNTIF(Tabela_mesanica_190208[Klasifikacija],Tabela_kontrola_FAW[[#This Row],[Klasifikacija]])+COUNTIF(Tabela_EKO_03_03_baterije[Klasifikacija],Tabela_kontrola_FAW[[#This Row],[Klasifikacija]])</f>
        <v>0</v>
      </c>
      <c r="H577" s="1">
        <f>COUNTIF(Tabela_staro_190204[Klasifikacija],Tabela_kontrola_FAW[[#This Row],[Klasifikacija]])+COUNTIF(Tabela_staro_140603[Klasifikacija],Tabela_kontrola_FAW[[#This Row],[Klasifikacija]])</f>
        <v>1</v>
      </c>
      <c r="I577" s="1" t="str">
        <f>IFERROR(INDEX(Tabela_FAW[Klasifikacija],MATCH(Tabela_kontrola_FAW[[#This Row],[Klasifikacija]],Tabela_FAW[Klasifikacija],0)),"NE")</f>
        <v>15 02 03</v>
      </c>
    </row>
    <row r="578" spans="1:9" hidden="1" x14ac:dyDescent="0.25">
      <c r="A578" t="s">
        <v>1287</v>
      </c>
      <c r="B578" t="str">
        <f>INDEX(Tabela_seznam_klasifikacij[Naziv odpadka],MATCH(Tabela_kontrola_FAW[[#This Row],[Klasifikacija]],Tabela_seznam_klasifikacij[Klasifikacijska številka],0))</f>
        <v>Izrabljene gume</v>
      </c>
      <c r="C578" t="str">
        <f>IFERROR(INDEX(Tabela_FAW[NAZIV2],MATCH(Tabela_kontrola_FAW[[#This Row],[Klasifikacija]],Tabela_FAW[Klasifikacija],0)),"NE")</f>
        <v>NE</v>
      </c>
      <c r="D578" t="str">
        <f>INDEX(Tabela_glavno[Dovoljen prevzem],MATCH(Tabela_kontrola_FAW[[#This Row],[Klasifikacija]],Tabela_glavno[Klasifikacija],0))</f>
        <v>NE</v>
      </c>
      <c r="E578" t="str">
        <f>INDEX(Tabela_glavno[Odstranjevanje],MATCH(Tabela_kontrola_FAW[[#This Row],[Klasifikacija]],Tabela_glavno[Klasifikacija],0))</f>
        <v/>
      </c>
      <c r="F578" t="str">
        <f>IF(Tabela_kontrola_FAW[[#This Row],[Eko-03-03]]=0,"NE","DA")</f>
        <v>NE</v>
      </c>
      <c r="G578" s="1">
        <f>COUNTIF(Tabela_mesanica_190204[Klasifikacija],Tabela_kontrola_FAW[[#This Row],[Klasifikacija]])+COUNTIF(Tabela_mesanica_190208[Klasifikacija],Tabela_kontrola_FAW[[#This Row],[Klasifikacija]])+COUNTIF(Tabela_EKO_03_03_baterije[Klasifikacija],Tabela_kontrola_FAW[[#This Row],[Klasifikacija]])</f>
        <v>0</v>
      </c>
      <c r="H578" s="1">
        <f>COUNTIF(Tabela_staro_190204[Klasifikacija],Tabela_kontrola_FAW[[#This Row],[Klasifikacija]])+COUNTIF(Tabela_staro_140603[Klasifikacija],Tabela_kontrola_FAW[[#This Row],[Klasifikacija]])</f>
        <v>0</v>
      </c>
      <c r="I578" s="1" t="str">
        <f>IFERROR(INDEX(Tabela_FAW[Klasifikacija],MATCH(Tabela_kontrola_FAW[[#This Row],[Klasifikacija]],Tabela_FAW[Klasifikacija],0)),"NE")</f>
        <v>NE</v>
      </c>
    </row>
    <row r="579" spans="1:9" hidden="1" x14ac:dyDescent="0.25">
      <c r="A579" t="s">
        <v>1288</v>
      </c>
      <c r="B579" t="str">
        <f>INDEX(Tabela_seznam_klasifikacij[Naziv odpadka],MATCH(Tabela_kontrola_FAW[[#This Row],[Klasifikacija]],Tabela_seznam_klasifikacij[Klasifikacijska številka],0))</f>
        <v>Izrabljena vozila</v>
      </c>
      <c r="C579" t="str">
        <f>IFERROR(INDEX(Tabela_FAW[NAZIV2],MATCH(Tabela_kontrola_FAW[[#This Row],[Klasifikacija]],Tabela_FAW[Klasifikacija],0)),"NE")</f>
        <v>NE</v>
      </c>
      <c r="D579" t="str">
        <f>INDEX(Tabela_glavno[Dovoljen prevzem],MATCH(Tabela_kontrola_FAW[[#This Row],[Klasifikacija]],Tabela_glavno[Klasifikacija],0))</f>
        <v>NE</v>
      </c>
      <c r="E579" t="str">
        <f>INDEX(Tabela_glavno[Odstranjevanje],MATCH(Tabela_kontrola_FAW[[#This Row],[Klasifikacija]],Tabela_glavno[Klasifikacija],0))</f>
        <v/>
      </c>
      <c r="F579" t="str">
        <f>IF(Tabela_kontrola_FAW[[#This Row],[Eko-03-03]]=0,"NE","DA")</f>
        <v>NE</v>
      </c>
      <c r="G579" s="1">
        <f>COUNTIF(Tabela_mesanica_190204[Klasifikacija],Tabela_kontrola_FAW[[#This Row],[Klasifikacija]])+COUNTIF(Tabela_mesanica_190208[Klasifikacija],Tabela_kontrola_FAW[[#This Row],[Klasifikacija]])+COUNTIF(Tabela_EKO_03_03_baterije[Klasifikacija],Tabela_kontrola_FAW[[#This Row],[Klasifikacija]])</f>
        <v>0</v>
      </c>
      <c r="H579" s="1">
        <f>COUNTIF(Tabela_staro_190204[Klasifikacija],Tabela_kontrola_FAW[[#This Row],[Klasifikacija]])+COUNTIF(Tabela_staro_140603[Klasifikacija],Tabela_kontrola_FAW[[#This Row],[Klasifikacija]])</f>
        <v>0</v>
      </c>
      <c r="I579" s="1" t="str">
        <f>IFERROR(INDEX(Tabela_FAW[Klasifikacija],MATCH(Tabela_kontrola_FAW[[#This Row],[Klasifikacija]],Tabela_FAW[Klasifikacija],0)),"NE")</f>
        <v>NE</v>
      </c>
    </row>
    <row r="580" spans="1:9" hidden="1" x14ac:dyDescent="0.25">
      <c r="A580" t="s">
        <v>1289</v>
      </c>
      <c r="B580" t="str">
        <f>INDEX(Tabela_seznam_klasifikacij[Naziv odpadka],MATCH(Tabela_kontrola_FAW[[#This Row],[Klasifikacija]],Tabela_seznam_klasifikacij[Klasifikacijska številka],0))</f>
        <v>Izrabljena vozila, iz katerih so odstranjene tekočine in druge nevarne sestavine</v>
      </c>
      <c r="C580" t="str">
        <f>IFERROR(INDEX(Tabela_FAW[NAZIV2],MATCH(Tabela_kontrola_FAW[[#This Row],[Klasifikacija]],Tabela_FAW[Klasifikacija],0)),"NE")</f>
        <v>NE</v>
      </c>
      <c r="D580" t="str">
        <f>INDEX(Tabela_glavno[Dovoljen prevzem],MATCH(Tabela_kontrola_FAW[[#This Row],[Klasifikacija]],Tabela_glavno[Klasifikacija],0))</f>
        <v>NE</v>
      </c>
      <c r="E580" t="str">
        <f>INDEX(Tabela_glavno[Odstranjevanje],MATCH(Tabela_kontrola_FAW[[#This Row],[Klasifikacija]],Tabela_glavno[Klasifikacija],0))</f>
        <v/>
      </c>
      <c r="F580" t="str">
        <f>IF(Tabela_kontrola_FAW[[#This Row],[Eko-03-03]]=0,"NE","DA")</f>
        <v>NE</v>
      </c>
      <c r="G580" s="1">
        <f>COUNTIF(Tabela_mesanica_190204[Klasifikacija],Tabela_kontrola_FAW[[#This Row],[Klasifikacija]])+COUNTIF(Tabela_mesanica_190208[Klasifikacija],Tabela_kontrola_FAW[[#This Row],[Klasifikacija]])+COUNTIF(Tabela_EKO_03_03_baterije[Klasifikacija],Tabela_kontrola_FAW[[#This Row],[Klasifikacija]])</f>
        <v>0</v>
      </c>
      <c r="H580" s="1">
        <f>COUNTIF(Tabela_staro_190204[Klasifikacija],Tabela_kontrola_FAW[[#This Row],[Klasifikacija]])+COUNTIF(Tabela_staro_140603[Klasifikacija],Tabela_kontrola_FAW[[#This Row],[Klasifikacija]])</f>
        <v>0</v>
      </c>
      <c r="I580" s="1" t="str">
        <f>IFERROR(INDEX(Tabela_FAW[Klasifikacija],MATCH(Tabela_kontrola_FAW[[#This Row],[Klasifikacija]],Tabela_FAW[Klasifikacija],0)),"NE")</f>
        <v>NE</v>
      </c>
    </row>
    <row r="581" spans="1:9" x14ac:dyDescent="0.25">
      <c r="A581" t="s">
        <v>90</v>
      </c>
      <c r="B581" t="str">
        <f>INDEX(Tabela_seznam_klasifikacij[Naziv odpadka],MATCH(Tabela_kontrola_FAW[[#This Row],[Klasifikacija]],Tabela_seznam_klasifikacij[Klasifikacijska številka],0))</f>
        <v>Oljni filtri</v>
      </c>
      <c r="C581" t="str">
        <f>IFERROR(INDEX(Tabela_FAW[NAZIV2],MATCH(Tabela_kontrola_FAW[[#This Row],[Klasifikacija]],Tabela_FAW[Klasifikacija],0)),"NE")</f>
        <v>M1 NI ADR / Izvoz AVG</v>
      </c>
      <c r="D581" t="str">
        <f>INDEX(Tabela_glavno[Dovoljen prevzem],MATCH(Tabela_kontrola_FAW[[#This Row],[Klasifikacija]],Tabela_glavno[Klasifikacija],0))</f>
        <v>DA</v>
      </c>
      <c r="E581" t="str">
        <f>INDEX(Tabela_glavno[Odstranjevanje],MATCH(Tabela_kontrola_FAW[[#This Row],[Klasifikacija]],Tabela_glavno[Klasifikacija],0))</f>
        <v/>
      </c>
      <c r="F581" t="str">
        <f>IF(Tabela_kontrola_FAW[[#This Row],[Eko-03-03]]=0,"NE","DA")</f>
        <v>DA</v>
      </c>
      <c r="G581" s="1">
        <f>COUNTIF(Tabela_mesanica_190204[Klasifikacija],Tabela_kontrola_FAW[[#This Row],[Klasifikacija]])+COUNTIF(Tabela_mesanica_190208[Klasifikacija],Tabela_kontrola_FAW[[#This Row],[Klasifikacija]])+COUNTIF(Tabela_EKO_03_03_baterije[Klasifikacija],Tabela_kontrola_FAW[[#This Row],[Klasifikacija]])</f>
        <v>1</v>
      </c>
      <c r="H581" s="1">
        <f>COUNTIF(Tabela_staro_190204[Klasifikacija],Tabela_kontrola_FAW[[#This Row],[Klasifikacija]])+COUNTIF(Tabela_staro_140603[Klasifikacija],Tabela_kontrola_FAW[[#This Row],[Klasifikacija]])</f>
        <v>1</v>
      </c>
      <c r="I581" s="1" t="str">
        <f>IFERROR(INDEX(Tabela_FAW[Klasifikacija],MATCH(Tabela_kontrola_FAW[[#This Row],[Klasifikacija]],Tabela_FAW[Klasifikacija],0)),"NE")</f>
        <v>16 01 07*</v>
      </c>
    </row>
    <row r="582" spans="1:9" x14ac:dyDescent="0.25">
      <c r="A582" t="s">
        <v>1290</v>
      </c>
      <c r="B582" t="str">
        <f>INDEX(Tabela_seznam_klasifikacij[Naziv odpadka],MATCH(Tabela_kontrola_FAW[[#This Row],[Klasifikacija]],Tabela_seznam_klasifikacij[Klasifikacijska številka],0))</f>
        <v>Sestavine, ki vsebujejo živo srebro</v>
      </c>
      <c r="C582">
        <f>IFERROR(INDEX(Tabela_FAW[NAZIV2],MATCH(Tabela_kontrola_FAW[[#This Row],[Klasifikacija]],Tabela_FAW[Klasifikacija],0)),"NE")</f>
        <v>0</v>
      </c>
      <c r="D582" t="str">
        <f>INDEX(Tabela_glavno[Dovoljen prevzem],MATCH(Tabela_kontrola_FAW[[#This Row],[Klasifikacija]],Tabela_glavno[Klasifikacija],0))</f>
        <v>DA - NI ODSTRANJEVANJA</v>
      </c>
      <c r="E582" t="str">
        <f>INDEX(Tabela_glavno[Odstranjevanje],MATCH(Tabela_kontrola_FAW[[#This Row],[Klasifikacija]],Tabela_glavno[Klasifikacija],0))</f>
        <v/>
      </c>
      <c r="F582" t="str">
        <f>IF(Tabela_kontrola_FAW[[#This Row],[Eko-03-03]]=0,"NE","DA")</f>
        <v>NE</v>
      </c>
      <c r="G582" s="1">
        <f>COUNTIF(Tabela_mesanica_190204[Klasifikacija],Tabela_kontrola_FAW[[#This Row],[Klasifikacija]])+COUNTIF(Tabela_mesanica_190208[Klasifikacija],Tabela_kontrola_FAW[[#This Row],[Klasifikacija]])+COUNTIF(Tabela_EKO_03_03_baterije[Klasifikacija],Tabela_kontrola_FAW[[#This Row],[Klasifikacija]])</f>
        <v>0</v>
      </c>
      <c r="H582" s="1">
        <f>COUNTIF(Tabela_staro_190204[Klasifikacija],Tabela_kontrola_FAW[[#This Row],[Klasifikacija]])+COUNTIF(Tabela_staro_140603[Klasifikacija],Tabela_kontrola_FAW[[#This Row],[Klasifikacija]])</f>
        <v>0</v>
      </c>
      <c r="I582" s="1" t="str">
        <f>IFERROR(INDEX(Tabela_FAW[Klasifikacija],MATCH(Tabela_kontrola_FAW[[#This Row],[Klasifikacija]],Tabela_FAW[Klasifikacija],0)),"NE")</f>
        <v>16 01 08*</v>
      </c>
    </row>
    <row r="583" spans="1:9" hidden="1" x14ac:dyDescent="0.25">
      <c r="A583" t="s">
        <v>1291</v>
      </c>
      <c r="B583" t="str">
        <f>INDEX(Tabela_seznam_klasifikacij[Naziv odpadka],MATCH(Tabela_kontrola_FAW[[#This Row],[Klasifikacija]],Tabela_seznam_klasifikacij[Klasifikacijska številka],0))</f>
        <v>Sestavine, ki vsebujejo PCB</v>
      </c>
      <c r="C583" t="str">
        <f>IFERROR(INDEX(Tabela_FAW[NAZIV2],MATCH(Tabela_kontrola_FAW[[#This Row],[Klasifikacija]],Tabela_FAW[Klasifikacija],0)),"NE")</f>
        <v>NE</v>
      </c>
      <c r="D583" t="str">
        <f>INDEX(Tabela_glavno[Dovoljen prevzem],MATCH(Tabela_kontrola_FAW[[#This Row],[Klasifikacija]],Tabela_glavno[Klasifikacija],0))</f>
        <v>DA - NI ODSTRANJEVANJA</v>
      </c>
      <c r="E583" t="str">
        <f>INDEX(Tabela_glavno[Odstranjevanje],MATCH(Tabela_kontrola_FAW[[#This Row],[Klasifikacija]],Tabela_glavno[Klasifikacija],0))</f>
        <v/>
      </c>
      <c r="F583" t="str">
        <f>IF(Tabela_kontrola_FAW[[#This Row],[Eko-03-03]]=0,"NE","DA")</f>
        <v>NE</v>
      </c>
      <c r="G583" s="1">
        <f>COUNTIF(Tabela_mesanica_190204[Klasifikacija],Tabela_kontrola_FAW[[#This Row],[Klasifikacija]])+COUNTIF(Tabela_mesanica_190208[Klasifikacija],Tabela_kontrola_FAW[[#This Row],[Klasifikacija]])+COUNTIF(Tabela_EKO_03_03_baterije[Klasifikacija],Tabela_kontrola_FAW[[#This Row],[Klasifikacija]])</f>
        <v>0</v>
      </c>
      <c r="H583" s="1">
        <f>COUNTIF(Tabela_staro_190204[Klasifikacija],Tabela_kontrola_FAW[[#This Row],[Klasifikacija]])+COUNTIF(Tabela_staro_140603[Klasifikacija],Tabela_kontrola_FAW[[#This Row],[Klasifikacija]])</f>
        <v>0</v>
      </c>
      <c r="I583" s="1" t="str">
        <f>IFERROR(INDEX(Tabela_FAW[Klasifikacija],MATCH(Tabela_kontrola_FAW[[#This Row],[Klasifikacija]],Tabela_FAW[Klasifikacija],0)),"NE")</f>
        <v>NE</v>
      </c>
    </row>
    <row r="584" spans="1:9" x14ac:dyDescent="0.25">
      <c r="A584" t="s">
        <v>1292</v>
      </c>
      <c r="B584" t="str">
        <f>INDEX(Tabela_seznam_klasifikacij[Naziv odpadka],MATCH(Tabela_kontrola_FAW[[#This Row],[Klasifikacija]],Tabela_seznam_klasifikacij[Klasifikacijska številka],0))</f>
        <v>Eksplozivne sestavine (npr. iz zračnih blazin)</v>
      </c>
      <c r="C584" t="str">
        <f>IFERROR(INDEX(Tabela_FAW[NAZIV2],MATCH(Tabela_kontrola_FAW[[#This Row],[Klasifikacija]],Tabela_FAW[Klasifikacija],0)),"NE")</f>
        <v>NIMAMO DOVOLJENJA</v>
      </c>
      <c r="D584" t="str">
        <f>INDEX(Tabela_glavno[Dovoljen prevzem],MATCH(Tabela_kontrola_FAW[[#This Row],[Klasifikacija]],Tabela_glavno[Klasifikacija],0))</f>
        <v>NE</v>
      </c>
      <c r="E584" t="str">
        <f>INDEX(Tabela_glavno[Odstranjevanje],MATCH(Tabela_kontrola_FAW[[#This Row],[Klasifikacija]],Tabela_glavno[Klasifikacija],0))</f>
        <v/>
      </c>
      <c r="F584" t="str">
        <f>IF(Tabela_kontrola_FAW[[#This Row],[Eko-03-03]]=0,"NE","DA")</f>
        <v>NE</v>
      </c>
      <c r="G584" s="1">
        <f>COUNTIF(Tabela_mesanica_190204[Klasifikacija],Tabela_kontrola_FAW[[#This Row],[Klasifikacija]])+COUNTIF(Tabela_mesanica_190208[Klasifikacija],Tabela_kontrola_FAW[[#This Row],[Klasifikacija]])+COUNTIF(Tabela_EKO_03_03_baterije[Klasifikacija],Tabela_kontrola_FAW[[#This Row],[Klasifikacija]])</f>
        <v>0</v>
      </c>
      <c r="H584" s="1">
        <f>COUNTIF(Tabela_staro_190204[Klasifikacija],Tabela_kontrola_FAW[[#This Row],[Klasifikacija]])+COUNTIF(Tabela_staro_140603[Klasifikacija],Tabela_kontrola_FAW[[#This Row],[Klasifikacija]])</f>
        <v>0</v>
      </c>
      <c r="I584" s="1" t="str">
        <f>IFERROR(INDEX(Tabela_FAW[Klasifikacija],MATCH(Tabela_kontrola_FAW[[#This Row],[Klasifikacija]],Tabela_FAW[Klasifikacija],0)),"NE")</f>
        <v>16 01 10*</v>
      </c>
    </row>
    <row r="585" spans="1:9" x14ac:dyDescent="0.25">
      <c r="A585" t="s">
        <v>1293</v>
      </c>
      <c r="B585" t="str">
        <f>INDEX(Tabela_seznam_klasifikacij[Naziv odpadka],MATCH(Tabela_kontrola_FAW[[#This Row],[Klasifikacija]],Tabela_seznam_klasifikacij[Klasifikacijska številka],0))</f>
        <v>Zavorne obloge, ki vsebujejo azbest</v>
      </c>
      <c r="C585" t="str">
        <f>IFERROR(INDEX(Tabela_FAW[NAZIV2],MATCH(Tabela_kontrola_FAW[[#This Row],[Klasifikacija]],Tabela_FAW[Klasifikacija],0)),"NE")</f>
        <v>NI ADR / Dinos-NI ODSTRANJEVANJA</v>
      </c>
      <c r="D585" t="str">
        <f>INDEX(Tabela_glavno[Dovoljen prevzem],MATCH(Tabela_kontrola_FAW[[#This Row],[Klasifikacija]],Tabela_glavno[Klasifikacija],0))</f>
        <v>DA - NI ODSTRANJEVANJA</v>
      </c>
      <c r="E585" t="str">
        <f>INDEX(Tabela_glavno[Odstranjevanje],MATCH(Tabela_kontrola_FAW[[#This Row],[Klasifikacija]],Tabela_glavno[Klasifikacija],0))</f>
        <v/>
      </c>
      <c r="F585" t="str">
        <f>IF(Tabela_kontrola_FAW[[#This Row],[Eko-03-03]]=0,"NE","DA")</f>
        <v>NE</v>
      </c>
      <c r="G585" s="1">
        <f>COUNTIF(Tabela_mesanica_190204[Klasifikacija],Tabela_kontrola_FAW[[#This Row],[Klasifikacija]])+COUNTIF(Tabela_mesanica_190208[Klasifikacija],Tabela_kontrola_FAW[[#This Row],[Klasifikacija]])+COUNTIF(Tabela_EKO_03_03_baterije[Klasifikacija],Tabela_kontrola_FAW[[#This Row],[Klasifikacija]])</f>
        <v>0</v>
      </c>
      <c r="H585" s="1">
        <f>COUNTIF(Tabela_staro_190204[Klasifikacija],Tabela_kontrola_FAW[[#This Row],[Klasifikacija]])+COUNTIF(Tabela_staro_140603[Klasifikacija],Tabela_kontrola_FAW[[#This Row],[Klasifikacija]])</f>
        <v>0</v>
      </c>
      <c r="I585" s="1" t="str">
        <f>IFERROR(INDEX(Tabela_FAW[Klasifikacija],MATCH(Tabela_kontrola_FAW[[#This Row],[Klasifikacija]],Tabela_FAW[Klasifikacija],0)),"NE")</f>
        <v>16 01 11*</v>
      </c>
    </row>
    <row r="586" spans="1:9" x14ac:dyDescent="0.25">
      <c r="A586" t="s">
        <v>1294</v>
      </c>
      <c r="B586" t="str">
        <f>INDEX(Tabela_seznam_klasifikacij[Naziv odpadka],MATCH(Tabela_kontrola_FAW[[#This Row],[Klasifikacija]],Tabela_seznam_klasifikacij[Klasifikacijska številka],0))</f>
        <v>Zavorne obloge, ki niso navedene pod 16 01 11</v>
      </c>
      <c r="C586" t="str">
        <f>IFERROR(INDEX(Tabela_FAW[NAZIV2],MATCH(Tabela_kontrola_FAW[[#This Row],[Klasifikacija]],Tabela_FAW[Klasifikacija],0)),"NE")</f>
        <v>NI ADR / Dinos/KEMIS NE ODSTRANJUJE</v>
      </c>
      <c r="D586" t="str">
        <f>INDEX(Tabela_glavno[Dovoljen prevzem],MATCH(Tabela_kontrola_FAW[[#This Row],[Klasifikacija]],Tabela_glavno[Klasifikacija],0))</f>
        <v>DA - NI ODSTRANJEVANJA</v>
      </c>
      <c r="E586" t="str">
        <f>INDEX(Tabela_glavno[Odstranjevanje],MATCH(Tabela_kontrola_FAW[[#This Row],[Klasifikacija]],Tabela_glavno[Klasifikacija],0))</f>
        <v/>
      </c>
      <c r="F586" t="str">
        <f>IF(Tabela_kontrola_FAW[[#This Row],[Eko-03-03]]=0,"NE","DA")</f>
        <v>NE</v>
      </c>
      <c r="G586" s="1">
        <f>COUNTIF(Tabela_mesanica_190204[Klasifikacija],Tabela_kontrola_FAW[[#This Row],[Klasifikacija]])+COUNTIF(Tabela_mesanica_190208[Klasifikacija],Tabela_kontrola_FAW[[#This Row],[Klasifikacija]])+COUNTIF(Tabela_EKO_03_03_baterije[Klasifikacija],Tabela_kontrola_FAW[[#This Row],[Klasifikacija]])</f>
        <v>0</v>
      </c>
      <c r="H586" s="1">
        <f>COUNTIF(Tabela_staro_190204[Klasifikacija],Tabela_kontrola_FAW[[#This Row],[Klasifikacija]])+COUNTIF(Tabela_staro_140603[Klasifikacija],Tabela_kontrola_FAW[[#This Row],[Klasifikacija]])</f>
        <v>0</v>
      </c>
      <c r="I586" s="1" t="str">
        <f>IFERROR(INDEX(Tabela_FAW[Klasifikacija],MATCH(Tabela_kontrola_FAW[[#This Row],[Klasifikacija]],Tabela_FAW[Klasifikacija],0)),"NE")</f>
        <v>16 01 12</v>
      </c>
    </row>
    <row r="587" spans="1:9" x14ac:dyDescent="0.25">
      <c r="A587" t="s">
        <v>179</v>
      </c>
      <c r="B587" t="str">
        <f>INDEX(Tabela_seznam_klasifikacij[Naziv odpadka],MATCH(Tabela_kontrola_FAW[[#This Row],[Klasifikacija]],Tabela_seznam_klasifikacij[Klasifikacijska številka],0))</f>
        <v>Zavorne tekočine</v>
      </c>
      <c r="C587" t="str">
        <f>IFERROR(INDEX(Tabela_FAW[NAZIV2],MATCH(Tabela_kontrola_FAW[[#This Row],[Klasifikacija]],Tabela_FAW[Klasifikacija],0)),"NE")</f>
        <v>NI ADR /</v>
      </c>
      <c r="D587" t="str">
        <f>INDEX(Tabela_glavno[Dovoljen prevzem],MATCH(Tabela_kontrola_FAW[[#This Row],[Klasifikacija]],Tabela_glavno[Klasifikacija],0))</f>
        <v>DA</v>
      </c>
      <c r="E587" t="str">
        <f>INDEX(Tabela_glavno[Odstranjevanje],MATCH(Tabela_kontrola_FAW[[#This Row],[Klasifikacija]],Tabela_glavno[Klasifikacija],0))</f>
        <v>Kemis</v>
      </c>
      <c r="F587" t="str">
        <f>IF(Tabela_kontrola_FAW[[#This Row],[Eko-03-03]]=0,"NE","DA")</f>
        <v>DA</v>
      </c>
      <c r="G587" s="1">
        <f>COUNTIF(Tabela_mesanica_190204[Klasifikacija],Tabela_kontrola_FAW[[#This Row],[Klasifikacija]])+COUNTIF(Tabela_mesanica_190208[Klasifikacija],Tabela_kontrola_FAW[[#This Row],[Klasifikacija]])+COUNTIF(Tabela_EKO_03_03_baterije[Klasifikacija],Tabela_kontrola_FAW[[#This Row],[Klasifikacija]])</f>
        <v>1</v>
      </c>
      <c r="H587" s="1">
        <f>COUNTIF(Tabela_staro_190204[Klasifikacija],Tabela_kontrola_FAW[[#This Row],[Klasifikacija]])+COUNTIF(Tabela_staro_140603[Klasifikacija],Tabela_kontrola_FAW[[#This Row],[Klasifikacija]])</f>
        <v>0</v>
      </c>
      <c r="I587" s="1" t="str">
        <f>IFERROR(INDEX(Tabela_FAW[Klasifikacija],MATCH(Tabela_kontrola_FAW[[#This Row],[Klasifikacija]],Tabela_FAW[Klasifikacija],0)),"NE")</f>
        <v>16 01 13*</v>
      </c>
    </row>
    <row r="588" spans="1:9" x14ac:dyDescent="0.25">
      <c r="A588" t="s">
        <v>167</v>
      </c>
      <c r="B588" t="str">
        <f>INDEX(Tabela_seznam_klasifikacij[Naziv odpadka],MATCH(Tabela_kontrola_FAW[[#This Row],[Klasifikacija]],Tabela_seznam_klasifikacij[Klasifikacijska številka],0))</f>
        <v>Tekočine proti zmrzovanju, ki vsebujejo nevarne snovi</v>
      </c>
      <c r="C588" t="str">
        <f>IFERROR(INDEX(Tabela_FAW[NAZIV2],MATCH(Tabela_kontrola_FAW[[#This Row],[Klasifikacija]],Tabela_FAW[Klasifikacija],0)),"NE")</f>
        <v>M2 NI ADR / ???</v>
      </c>
      <c r="D588" t="str">
        <f>INDEX(Tabela_glavno[Dovoljen prevzem],MATCH(Tabela_kontrola_FAW[[#This Row],[Klasifikacija]],Tabela_glavno[Klasifikacija],0))</f>
        <v>DA</v>
      </c>
      <c r="E588" t="str">
        <f>INDEX(Tabela_glavno[Odstranjevanje],MATCH(Tabela_kontrola_FAW[[#This Row],[Klasifikacija]],Tabela_glavno[Klasifikacija],0))</f>
        <v>Kemis</v>
      </c>
      <c r="F588" t="str">
        <f>IF(Tabela_kontrola_FAW[[#This Row],[Eko-03-03]]=0,"NE","DA")</f>
        <v>DA</v>
      </c>
      <c r="G588" s="1">
        <f>COUNTIF(Tabela_mesanica_190204[Klasifikacija],Tabela_kontrola_FAW[[#This Row],[Klasifikacija]])+COUNTIF(Tabela_mesanica_190208[Klasifikacija],Tabela_kontrola_FAW[[#This Row],[Klasifikacija]])+COUNTIF(Tabela_EKO_03_03_baterije[Klasifikacija],Tabela_kontrola_FAW[[#This Row],[Klasifikacija]])</f>
        <v>1</v>
      </c>
      <c r="H588" s="1">
        <f>COUNTIF(Tabela_staro_190204[Klasifikacija],Tabela_kontrola_FAW[[#This Row],[Klasifikacija]])+COUNTIF(Tabela_staro_140603[Klasifikacija],Tabela_kontrola_FAW[[#This Row],[Klasifikacija]])</f>
        <v>1</v>
      </c>
      <c r="I588" s="1" t="str">
        <f>IFERROR(INDEX(Tabela_FAW[Klasifikacija],MATCH(Tabela_kontrola_FAW[[#This Row],[Klasifikacija]],Tabela_FAW[Klasifikacija],0)),"NE")</f>
        <v>16 01 14*</v>
      </c>
    </row>
    <row r="589" spans="1:9" x14ac:dyDescent="0.25">
      <c r="A589" t="s">
        <v>168</v>
      </c>
      <c r="B589" t="str">
        <f>INDEX(Tabela_seznam_klasifikacij[Naziv odpadka],MATCH(Tabela_kontrola_FAW[[#This Row],[Klasifikacija]],Tabela_seznam_klasifikacij[Klasifikacijska številka],0))</f>
        <v>Tekočine proti zmrzovanju, ki niso navedene pod 16 01 14</v>
      </c>
      <c r="C589" t="str">
        <f>IFERROR(INDEX(Tabela_FAW[NAZIV2],MATCH(Tabela_kontrola_FAW[[#This Row],[Klasifikacija]],Tabela_FAW[Klasifikacija],0)),"NE")</f>
        <v>M2 NI ADR / ???</v>
      </c>
      <c r="D589" t="str">
        <f>INDEX(Tabela_glavno[Dovoljen prevzem],MATCH(Tabela_kontrola_FAW[[#This Row],[Klasifikacija]],Tabela_glavno[Klasifikacija],0))</f>
        <v>DA</v>
      </c>
      <c r="E589" t="str">
        <f>INDEX(Tabela_glavno[Odstranjevanje],MATCH(Tabela_kontrola_FAW[[#This Row],[Klasifikacija]],Tabela_glavno[Klasifikacija],0))</f>
        <v>Kemis</v>
      </c>
      <c r="F589" t="str">
        <f>IF(Tabela_kontrola_FAW[[#This Row],[Eko-03-03]]=0,"NE","DA")</f>
        <v>DA</v>
      </c>
      <c r="G589" s="1">
        <f>COUNTIF(Tabela_mesanica_190204[Klasifikacija],Tabela_kontrola_FAW[[#This Row],[Klasifikacija]])+COUNTIF(Tabela_mesanica_190208[Klasifikacija],Tabela_kontrola_FAW[[#This Row],[Klasifikacija]])+COUNTIF(Tabela_EKO_03_03_baterije[Klasifikacija],Tabela_kontrola_FAW[[#This Row],[Klasifikacija]])</f>
        <v>1</v>
      </c>
      <c r="H589" s="1">
        <f>COUNTIF(Tabela_staro_190204[Klasifikacija],Tabela_kontrola_FAW[[#This Row],[Klasifikacija]])+COUNTIF(Tabela_staro_140603[Klasifikacija],Tabela_kontrola_FAW[[#This Row],[Klasifikacija]])</f>
        <v>1</v>
      </c>
      <c r="I589" s="1" t="str">
        <f>IFERROR(INDEX(Tabela_FAW[Klasifikacija],MATCH(Tabela_kontrola_FAW[[#This Row],[Klasifikacija]],Tabela_FAW[Klasifikacija],0)),"NE")</f>
        <v>16 01 15</v>
      </c>
    </row>
    <row r="590" spans="1:9" hidden="1" x14ac:dyDescent="0.25">
      <c r="A590" t="s">
        <v>1295</v>
      </c>
      <c r="B590" t="str">
        <f>INDEX(Tabela_seznam_klasifikacij[Naziv odpadka],MATCH(Tabela_kontrola_FAW[[#This Row],[Klasifikacija]],Tabela_seznam_klasifikacij[Klasifikacijska številka],0))</f>
        <v>Rezervoarji za utekočinjeni plin</v>
      </c>
      <c r="C590" t="str">
        <f>IFERROR(INDEX(Tabela_FAW[NAZIV2],MATCH(Tabela_kontrola_FAW[[#This Row],[Klasifikacija]],Tabela_FAW[Klasifikacija],0)),"NE")</f>
        <v>NE</v>
      </c>
      <c r="D590" t="str">
        <f>INDEX(Tabela_glavno[Dovoljen prevzem],MATCH(Tabela_kontrola_FAW[[#This Row],[Klasifikacija]],Tabela_glavno[Klasifikacija],0))</f>
        <v>DA - NI ODSTRANJEVANJA</v>
      </c>
      <c r="E590" t="str">
        <f>INDEX(Tabela_glavno[Odstranjevanje],MATCH(Tabela_kontrola_FAW[[#This Row],[Klasifikacija]],Tabela_glavno[Klasifikacija],0))</f>
        <v/>
      </c>
      <c r="F590" t="str">
        <f>IF(Tabela_kontrola_FAW[[#This Row],[Eko-03-03]]=0,"NE","DA")</f>
        <v>NE</v>
      </c>
      <c r="G590" s="1">
        <f>COUNTIF(Tabela_mesanica_190204[Klasifikacija],Tabela_kontrola_FAW[[#This Row],[Klasifikacija]])+COUNTIF(Tabela_mesanica_190208[Klasifikacija],Tabela_kontrola_FAW[[#This Row],[Klasifikacija]])+COUNTIF(Tabela_EKO_03_03_baterije[Klasifikacija],Tabela_kontrola_FAW[[#This Row],[Klasifikacija]])</f>
        <v>0</v>
      </c>
      <c r="H590" s="1">
        <f>COUNTIF(Tabela_staro_190204[Klasifikacija],Tabela_kontrola_FAW[[#This Row],[Klasifikacija]])+COUNTIF(Tabela_staro_140603[Klasifikacija],Tabela_kontrola_FAW[[#This Row],[Klasifikacija]])</f>
        <v>0</v>
      </c>
      <c r="I590" s="1" t="str">
        <f>IFERROR(INDEX(Tabela_FAW[Klasifikacija],MATCH(Tabela_kontrola_FAW[[#This Row],[Klasifikacija]],Tabela_FAW[Klasifikacija],0)),"NE")</f>
        <v>NE</v>
      </c>
    </row>
    <row r="591" spans="1:9" x14ac:dyDescent="0.25">
      <c r="A591" t="s">
        <v>1296</v>
      </c>
      <c r="B591" t="str">
        <f>INDEX(Tabela_seznam_klasifikacij[Naziv odpadka],MATCH(Tabela_kontrola_FAW[[#This Row],[Klasifikacija]],Tabela_seznam_klasifikacij[Klasifikacijska številka],0))</f>
        <v>Železne kovine</v>
      </c>
      <c r="C591" t="str">
        <f>IFERROR(INDEX(Tabela_FAW[NAZIV2],MATCH(Tabela_kontrola_FAW[[#This Row],[Klasifikacija]],Tabela_FAW[Klasifikacija],0)),"NE")</f>
        <v>NI ADR / Dinos (vse enote)</v>
      </c>
      <c r="D591" t="str">
        <f>INDEX(Tabela_glavno[Dovoljen prevzem],MATCH(Tabela_kontrola_FAW[[#This Row],[Klasifikacija]],Tabela_glavno[Klasifikacija],0))</f>
        <v>DA - NI ODSTRANJEVANJA</v>
      </c>
      <c r="E591" t="str">
        <f>INDEX(Tabela_glavno[Odstranjevanje],MATCH(Tabela_kontrola_FAW[[#This Row],[Klasifikacija]],Tabela_glavno[Klasifikacija],0))</f>
        <v/>
      </c>
      <c r="F591" t="str">
        <f>IF(Tabela_kontrola_FAW[[#This Row],[Eko-03-03]]=0,"NE","DA")</f>
        <v>NE</v>
      </c>
      <c r="G591" s="1">
        <f>COUNTIF(Tabela_mesanica_190204[Klasifikacija],Tabela_kontrola_FAW[[#This Row],[Klasifikacija]])+COUNTIF(Tabela_mesanica_190208[Klasifikacija],Tabela_kontrola_FAW[[#This Row],[Klasifikacija]])+COUNTIF(Tabela_EKO_03_03_baterije[Klasifikacija],Tabela_kontrola_FAW[[#This Row],[Klasifikacija]])</f>
        <v>0</v>
      </c>
      <c r="H591" s="1">
        <f>COUNTIF(Tabela_staro_190204[Klasifikacija],Tabela_kontrola_FAW[[#This Row],[Klasifikacija]])+COUNTIF(Tabela_staro_140603[Klasifikacija],Tabela_kontrola_FAW[[#This Row],[Klasifikacija]])</f>
        <v>0</v>
      </c>
      <c r="I591" s="1" t="str">
        <f>IFERROR(INDEX(Tabela_FAW[Klasifikacija],MATCH(Tabela_kontrola_FAW[[#This Row],[Klasifikacija]],Tabela_FAW[Klasifikacija],0)),"NE")</f>
        <v>16 01 17</v>
      </c>
    </row>
    <row r="592" spans="1:9" x14ac:dyDescent="0.25">
      <c r="A592" t="s">
        <v>1297</v>
      </c>
      <c r="B592" t="str">
        <f>INDEX(Tabela_seznam_klasifikacij[Naziv odpadka],MATCH(Tabela_kontrola_FAW[[#This Row],[Klasifikacija]],Tabela_seznam_klasifikacij[Klasifikacijska številka],0))</f>
        <v>Barvne kovine</v>
      </c>
      <c r="C592">
        <f>IFERROR(INDEX(Tabela_FAW[NAZIV2],MATCH(Tabela_kontrola_FAW[[#This Row],[Klasifikacija]],Tabela_FAW[Klasifikacija],0)),"NE")</f>
        <v>0</v>
      </c>
      <c r="D592" t="str">
        <f>INDEX(Tabela_glavno[Dovoljen prevzem],MATCH(Tabela_kontrola_FAW[[#This Row],[Klasifikacija]],Tabela_glavno[Klasifikacija],0))</f>
        <v>DA - NI ODSTRANJEVANJA</v>
      </c>
      <c r="E592" t="str">
        <f>INDEX(Tabela_glavno[Odstranjevanje],MATCH(Tabela_kontrola_FAW[[#This Row],[Klasifikacija]],Tabela_glavno[Klasifikacija],0))</f>
        <v/>
      </c>
      <c r="F592" t="str">
        <f>IF(Tabela_kontrola_FAW[[#This Row],[Eko-03-03]]=0,"NE","DA")</f>
        <v>NE</v>
      </c>
      <c r="G592" s="1">
        <f>COUNTIF(Tabela_mesanica_190204[Klasifikacija],Tabela_kontrola_FAW[[#This Row],[Klasifikacija]])+COUNTIF(Tabela_mesanica_190208[Klasifikacija],Tabela_kontrola_FAW[[#This Row],[Klasifikacija]])+COUNTIF(Tabela_EKO_03_03_baterije[Klasifikacija],Tabela_kontrola_FAW[[#This Row],[Klasifikacija]])</f>
        <v>0</v>
      </c>
      <c r="H592" s="1">
        <f>COUNTIF(Tabela_staro_190204[Klasifikacija],Tabela_kontrola_FAW[[#This Row],[Klasifikacija]])+COUNTIF(Tabela_staro_140603[Klasifikacija],Tabela_kontrola_FAW[[#This Row],[Klasifikacija]])</f>
        <v>0</v>
      </c>
      <c r="I592" s="1" t="str">
        <f>IFERROR(INDEX(Tabela_FAW[Klasifikacija],MATCH(Tabela_kontrola_FAW[[#This Row],[Klasifikacija]],Tabela_FAW[Klasifikacija],0)),"NE")</f>
        <v>16 01 18</v>
      </c>
    </row>
    <row r="593" spans="1:9" x14ac:dyDescent="0.25">
      <c r="A593" t="s">
        <v>91</v>
      </c>
      <c r="B593" t="str">
        <f>INDEX(Tabela_seznam_klasifikacij[Naziv odpadka],MATCH(Tabela_kontrola_FAW[[#This Row],[Klasifikacija]],Tabela_seznam_klasifikacij[Klasifikacijska številka],0))</f>
        <v>Plastika</v>
      </c>
      <c r="C593" t="str">
        <f>IFERROR(INDEX(Tabela_FAW[NAZIV2],MATCH(Tabela_kontrola_FAW[[#This Row],[Klasifikacija]],Tabela_FAW[Klasifikacija],0)),"NE")</f>
        <v>M1 NI ADR / Dinos (vse enote)</v>
      </c>
      <c r="D593" t="str">
        <f>INDEX(Tabela_glavno[Dovoljen prevzem],MATCH(Tabela_kontrola_FAW[[#This Row],[Klasifikacija]],Tabela_glavno[Klasifikacija],0))</f>
        <v>DA</v>
      </c>
      <c r="E593" t="str">
        <f>INDEX(Tabela_glavno[Odstranjevanje],MATCH(Tabela_kontrola_FAW[[#This Row],[Klasifikacija]],Tabela_glavno[Klasifikacija],0))</f>
        <v>Komteks, Dinos</v>
      </c>
      <c r="F593" t="str">
        <f>IF(Tabela_kontrola_FAW[[#This Row],[Eko-03-03]]=0,"NE","DA")</f>
        <v>NE</v>
      </c>
      <c r="G593" s="1">
        <f>COUNTIF(Tabela_mesanica_190204[Klasifikacija],Tabela_kontrola_FAW[[#This Row],[Klasifikacija]])+COUNTIF(Tabela_mesanica_190208[Klasifikacija],Tabela_kontrola_FAW[[#This Row],[Klasifikacija]])+COUNTIF(Tabela_EKO_03_03_baterije[Klasifikacija],Tabela_kontrola_FAW[[#This Row],[Klasifikacija]])</f>
        <v>0</v>
      </c>
      <c r="H593" s="1">
        <f>COUNTIF(Tabela_staro_190204[Klasifikacija],Tabela_kontrola_FAW[[#This Row],[Klasifikacija]])+COUNTIF(Tabela_staro_140603[Klasifikacija],Tabela_kontrola_FAW[[#This Row],[Klasifikacija]])</f>
        <v>1</v>
      </c>
      <c r="I593" s="1" t="str">
        <f>IFERROR(INDEX(Tabela_FAW[Klasifikacija],MATCH(Tabela_kontrola_FAW[[#This Row],[Klasifikacija]],Tabela_FAW[Klasifikacija],0)),"NE")</f>
        <v>16 01 19</v>
      </c>
    </row>
    <row r="594" spans="1:9" x14ac:dyDescent="0.25">
      <c r="A594" t="s">
        <v>1298</v>
      </c>
      <c r="B594" t="str">
        <f>INDEX(Tabela_seznam_klasifikacij[Naziv odpadka],MATCH(Tabela_kontrola_FAW[[#This Row],[Klasifikacija]],Tabela_seznam_klasifikacij[Klasifikacijska številka],0))</f>
        <v>Steklo</v>
      </c>
      <c r="C594" t="str">
        <f>IFERROR(INDEX(Tabela_FAW[NAZIV2],MATCH(Tabela_kontrola_FAW[[#This Row],[Klasifikacija]],Tabela_FAW[Klasifikacija],0)),"NE")</f>
        <v>NI ADR / Dinos ČRNUČE</v>
      </c>
      <c r="D594" t="str">
        <f>INDEX(Tabela_glavno[Dovoljen prevzem],MATCH(Tabela_kontrola_FAW[[#This Row],[Klasifikacija]],Tabela_glavno[Klasifikacija],0))</f>
        <v>DA</v>
      </c>
      <c r="E594" t="str">
        <f>INDEX(Tabela_glavno[Odstranjevanje],MATCH(Tabela_kontrola_FAW[[#This Row],[Klasifikacija]],Tabela_glavno[Klasifikacija],0))</f>
        <v>Dinos</v>
      </c>
      <c r="F594" t="str">
        <f>IF(Tabela_kontrola_FAW[[#This Row],[Eko-03-03]]=0,"NE","DA")</f>
        <v>NE</v>
      </c>
      <c r="G594" s="1">
        <f>COUNTIF(Tabela_mesanica_190204[Klasifikacija],Tabela_kontrola_FAW[[#This Row],[Klasifikacija]])+COUNTIF(Tabela_mesanica_190208[Klasifikacija],Tabela_kontrola_FAW[[#This Row],[Klasifikacija]])+COUNTIF(Tabela_EKO_03_03_baterije[Klasifikacija],Tabela_kontrola_FAW[[#This Row],[Klasifikacija]])</f>
        <v>0</v>
      </c>
      <c r="H594" s="1">
        <f>COUNTIF(Tabela_staro_190204[Klasifikacija],Tabela_kontrola_FAW[[#This Row],[Klasifikacija]])+COUNTIF(Tabela_staro_140603[Klasifikacija],Tabela_kontrola_FAW[[#This Row],[Klasifikacija]])</f>
        <v>0</v>
      </c>
      <c r="I594" s="1" t="str">
        <f>IFERROR(INDEX(Tabela_FAW[Klasifikacija],MATCH(Tabela_kontrola_FAW[[#This Row],[Klasifikacija]],Tabela_FAW[Klasifikacija],0)),"NE")</f>
        <v>16 01 20</v>
      </c>
    </row>
    <row r="595" spans="1:9" x14ac:dyDescent="0.25">
      <c r="A595" t="s">
        <v>1299</v>
      </c>
      <c r="B595" t="str">
        <f>INDEX(Tabela_seznam_klasifikacij[Naziv odpadka],MATCH(Tabela_kontrola_FAW[[#This Row],[Klasifikacija]],Tabela_seznam_klasifikacij[Klasifikacijska številka],0))</f>
        <v>Nevarne sestavine, ki niso navedene pod 16 01 07 do 16 01 11 ter 16 01 13 in 16 01 14</v>
      </c>
      <c r="C595" t="str">
        <f>IFERROR(INDEX(Tabela_FAW[NAZIV2],MATCH(Tabela_kontrola_FAW[[#This Row],[Klasifikacija]],Tabela_FAW[Klasifikacija],0)),"NE")</f>
        <v>NI ADR / Kemis</v>
      </c>
      <c r="D595" t="str">
        <f>INDEX(Tabela_glavno[Dovoljen prevzem],MATCH(Tabela_kontrola_FAW[[#This Row],[Klasifikacija]],Tabela_glavno[Klasifikacija],0))</f>
        <v>DA</v>
      </c>
      <c r="E595" t="str">
        <f>INDEX(Tabela_glavno[Odstranjevanje],MATCH(Tabela_kontrola_FAW[[#This Row],[Klasifikacija]],Tabela_glavno[Klasifikacija],0))</f>
        <v>Kemis</v>
      </c>
      <c r="F595" t="str">
        <f>IF(Tabela_kontrola_FAW[[#This Row],[Eko-03-03]]=0,"NE","DA")</f>
        <v>NE</v>
      </c>
      <c r="G595" s="1">
        <f>COUNTIF(Tabela_mesanica_190204[Klasifikacija],Tabela_kontrola_FAW[[#This Row],[Klasifikacija]])+COUNTIF(Tabela_mesanica_190208[Klasifikacija],Tabela_kontrola_FAW[[#This Row],[Klasifikacija]])+COUNTIF(Tabela_EKO_03_03_baterije[Klasifikacija],Tabela_kontrola_FAW[[#This Row],[Klasifikacija]])</f>
        <v>0</v>
      </c>
      <c r="H595" s="1">
        <f>COUNTIF(Tabela_staro_190204[Klasifikacija],Tabela_kontrola_FAW[[#This Row],[Klasifikacija]])+COUNTIF(Tabela_staro_140603[Klasifikacija],Tabela_kontrola_FAW[[#This Row],[Klasifikacija]])</f>
        <v>0</v>
      </c>
      <c r="I595" s="1" t="str">
        <f>IFERROR(INDEX(Tabela_FAW[Klasifikacija],MATCH(Tabela_kontrola_FAW[[#This Row],[Klasifikacija]],Tabela_FAW[Klasifikacija],0)),"NE")</f>
        <v>16 01 21*</v>
      </c>
    </row>
    <row r="596" spans="1:9" x14ac:dyDescent="0.25">
      <c r="A596" t="s">
        <v>1300</v>
      </c>
      <c r="B596" t="str">
        <f>INDEX(Tabela_seznam_klasifikacij[Naziv odpadka],MATCH(Tabela_kontrola_FAW[[#This Row],[Klasifikacija]],Tabela_seznam_klasifikacij[Klasifikacijska številka],0))</f>
        <v>Druge tovrstne sestavine</v>
      </c>
      <c r="C596" t="str">
        <f>IFERROR(INDEX(Tabela_FAW[NAZIV2],MATCH(Tabela_kontrola_FAW[[#This Row],[Klasifikacija]],Tabela_FAW[Klasifikacija],0)),"NE")</f>
        <v>NI ADR / Dinos</v>
      </c>
      <c r="D596" t="str">
        <f>INDEX(Tabela_glavno[Dovoljen prevzem],MATCH(Tabela_kontrola_FAW[[#This Row],[Klasifikacija]],Tabela_glavno[Klasifikacija],0))</f>
        <v>DA</v>
      </c>
      <c r="E596" t="str">
        <f>INDEX(Tabela_glavno[Odstranjevanje],MATCH(Tabela_kontrola_FAW[[#This Row],[Klasifikacija]],Tabela_glavno[Klasifikacija],0))</f>
        <v>Dinos</v>
      </c>
      <c r="F596" t="str">
        <f>IF(Tabela_kontrola_FAW[[#This Row],[Eko-03-03]]=0,"NE","DA")</f>
        <v>NE</v>
      </c>
      <c r="G596" s="1">
        <f>COUNTIF(Tabela_mesanica_190204[Klasifikacija],Tabela_kontrola_FAW[[#This Row],[Klasifikacija]])+COUNTIF(Tabela_mesanica_190208[Klasifikacija],Tabela_kontrola_FAW[[#This Row],[Klasifikacija]])+COUNTIF(Tabela_EKO_03_03_baterije[Klasifikacija],Tabela_kontrola_FAW[[#This Row],[Klasifikacija]])</f>
        <v>0</v>
      </c>
      <c r="H596" s="1">
        <f>COUNTIF(Tabela_staro_190204[Klasifikacija],Tabela_kontrola_FAW[[#This Row],[Klasifikacija]])+COUNTIF(Tabela_staro_140603[Klasifikacija],Tabela_kontrola_FAW[[#This Row],[Klasifikacija]])</f>
        <v>0</v>
      </c>
      <c r="I596" s="1" t="str">
        <f>IFERROR(INDEX(Tabela_FAW[Klasifikacija],MATCH(Tabela_kontrola_FAW[[#This Row],[Klasifikacija]],Tabela_FAW[Klasifikacija],0)),"NE")</f>
        <v>16 01 22</v>
      </c>
    </row>
    <row r="597" spans="1:9" x14ac:dyDescent="0.25">
      <c r="A597" t="s">
        <v>1301</v>
      </c>
      <c r="B597" t="str">
        <f>INDEX(Tabela_seznam_klasifikacij[Naziv odpadka],MATCH(Tabela_kontrola_FAW[[#This Row],[Klasifikacija]],Tabela_seznam_klasifikacij[Klasifikacijska številka],0))</f>
        <v>Drugi tovrstni odpadki</v>
      </c>
      <c r="C597" t="str">
        <f>IFERROR(INDEX(Tabela_FAW[NAZIV2],MATCH(Tabela_kontrola_FAW[[#This Row],[Klasifikacija]],Tabela_FAW[Klasifikacija],0)),"NE")</f>
        <v>NI ADR / Dinos (vse enote)</v>
      </c>
      <c r="D597" t="str">
        <f>INDEX(Tabela_glavno[Dovoljen prevzem],MATCH(Tabela_kontrola_FAW[[#This Row],[Klasifikacija]],Tabela_glavno[Klasifikacija],0))</f>
        <v>DA - NI ODSTRANJEVANJA</v>
      </c>
      <c r="E597" t="str">
        <f>INDEX(Tabela_glavno[Odstranjevanje],MATCH(Tabela_kontrola_FAW[[#This Row],[Klasifikacija]],Tabela_glavno[Klasifikacija],0))</f>
        <v/>
      </c>
      <c r="F597" t="str">
        <f>IF(Tabela_kontrola_FAW[[#This Row],[Eko-03-03]]=0,"NE","DA")</f>
        <v>NE</v>
      </c>
      <c r="G597" s="1">
        <f>COUNTIF(Tabela_mesanica_190204[Klasifikacija],Tabela_kontrola_FAW[[#This Row],[Klasifikacija]])+COUNTIF(Tabela_mesanica_190208[Klasifikacija],Tabela_kontrola_FAW[[#This Row],[Klasifikacija]])+COUNTIF(Tabela_EKO_03_03_baterije[Klasifikacija],Tabela_kontrola_FAW[[#This Row],[Klasifikacija]])</f>
        <v>0</v>
      </c>
      <c r="H597" s="1">
        <f>COUNTIF(Tabela_staro_190204[Klasifikacija],Tabela_kontrola_FAW[[#This Row],[Klasifikacija]])+COUNTIF(Tabela_staro_140603[Klasifikacija],Tabela_kontrola_FAW[[#This Row],[Klasifikacija]])</f>
        <v>0</v>
      </c>
      <c r="I597" s="1" t="str">
        <f>IFERROR(INDEX(Tabela_FAW[Klasifikacija],MATCH(Tabela_kontrola_FAW[[#This Row],[Klasifikacija]],Tabela_FAW[Klasifikacija],0)),"NE")</f>
        <v>16 01 99</v>
      </c>
    </row>
    <row r="598" spans="1:9" x14ac:dyDescent="0.25">
      <c r="A598" t="s">
        <v>1302</v>
      </c>
      <c r="B598" t="str">
        <f>INDEX(Tabela_seznam_klasifikacij[Naziv odpadka],MATCH(Tabela_kontrola_FAW[[#This Row],[Klasifikacija]],Tabela_seznam_klasifikacij[Klasifikacijska številka],0))</f>
        <v>Transformatorji in kondenzatorji, ki vsebujejo PCB</v>
      </c>
      <c r="C598" t="str">
        <f>IFERROR(INDEX(Tabela_FAW[NAZIV2],MATCH(Tabela_kontrola_FAW[[#This Row],[Klasifikacija]],Tabela_FAW[Klasifikacija],0)),"NE")</f>
        <v>NIMAMO DOVOLJENJA</v>
      </c>
      <c r="D598" t="str">
        <f>INDEX(Tabela_glavno[Dovoljen prevzem],MATCH(Tabela_kontrola_FAW[[#This Row],[Klasifikacija]],Tabela_glavno[Klasifikacija],0))</f>
        <v>NE</v>
      </c>
      <c r="E598" t="str">
        <f>INDEX(Tabela_glavno[Odstranjevanje],MATCH(Tabela_kontrola_FAW[[#This Row],[Klasifikacija]],Tabela_glavno[Klasifikacija],0))</f>
        <v/>
      </c>
      <c r="F598" t="str">
        <f>IF(Tabela_kontrola_FAW[[#This Row],[Eko-03-03]]=0,"NE","DA")</f>
        <v>NE</v>
      </c>
      <c r="G598" s="1">
        <f>COUNTIF(Tabela_mesanica_190204[Klasifikacija],Tabela_kontrola_FAW[[#This Row],[Klasifikacija]])+COUNTIF(Tabela_mesanica_190208[Klasifikacija],Tabela_kontrola_FAW[[#This Row],[Klasifikacija]])+COUNTIF(Tabela_EKO_03_03_baterije[Klasifikacija],Tabela_kontrola_FAW[[#This Row],[Klasifikacija]])</f>
        <v>0</v>
      </c>
      <c r="H598" s="1">
        <f>COUNTIF(Tabela_staro_190204[Klasifikacija],Tabela_kontrola_FAW[[#This Row],[Klasifikacija]])+COUNTIF(Tabela_staro_140603[Klasifikacija],Tabela_kontrola_FAW[[#This Row],[Klasifikacija]])</f>
        <v>0</v>
      </c>
      <c r="I598" s="1" t="str">
        <f>IFERROR(INDEX(Tabela_FAW[Klasifikacija],MATCH(Tabela_kontrola_FAW[[#This Row],[Klasifikacija]],Tabela_FAW[Klasifikacija],0)),"NE")</f>
        <v>16 02 09*</v>
      </c>
    </row>
    <row r="599" spans="1:9" hidden="1" x14ac:dyDescent="0.25">
      <c r="A599" t="s">
        <v>1303</v>
      </c>
      <c r="B599" t="str">
        <f>INDEX(Tabela_seznam_klasifikacij[Naziv odpadka],MATCH(Tabela_kontrola_FAW[[#This Row],[Klasifikacija]],Tabela_seznam_klasifikacij[Klasifikacijska številka],0))</f>
        <v>Zavržena oprema, ki vsebuje PCB ali je onesnažena s PCB in ni navedena pod 16 02 09</v>
      </c>
      <c r="C599" t="str">
        <f>IFERROR(INDEX(Tabela_FAW[NAZIV2],MATCH(Tabela_kontrola_FAW[[#This Row],[Klasifikacija]],Tabela_FAW[Klasifikacija],0)),"NE")</f>
        <v>NE</v>
      </c>
      <c r="D599" t="str">
        <f>INDEX(Tabela_glavno[Dovoljen prevzem],MATCH(Tabela_kontrola_FAW[[#This Row],[Klasifikacija]],Tabela_glavno[Klasifikacija],0))</f>
        <v>NE</v>
      </c>
      <c r="E599" t="str">
        <f>INDEX(Tabela_glavno[Odstranjevanje],MATCH(Tabela_kontrola_FAW[[#This Row],[Klasifikacija]],Tabela_glavno[Klasifikacija],0))</f>
        <v/>
      </c>
      <c r="F599" t="str">
        <f>IF(Tabela_kontrola_FAW[[#This Row],[Eko-03-03]]=0,"NE","DA")</f>
        <v>NE</v>
      </c>
      <c r="G599" s="1">
        <f>COUNTIF(Tabela_mesanica_190204[Klasifikacija],Tabela_kontrola_FAW[[#This Row],[Klasifikacija]])+COUNTIF(Tabela_mesanica_190208[Klasifikacija],Tabela_kontrola_FAW[[#This Row],[Klasifikacija]])+COUNTIF(Tabela_EKO_03_03_baterije[Klasifikacija],Tabela_kontrola_FAW[[#This Row],[Klasifikacija]])</f>
        <v>0</v>
      </c>
      <c r="H599" s="1">
        <f>COUNTIF(Tabela_staro_190204[Klasifikacija],Tabela_kontrola_FAW[[#This Row],[Klasifikacija]])+COUNTIF(Tabela_staro_140603[Klasifikacija],Tabela_kontrola_FAW[[#This Row],[Klasifikacija]])</f>
        <v>0</v>
      </c>
      <c r="I599" s="1" t="str">
        <f>IFERROR(INDEX(Tabela_FAW[Klasifikacija],MATCH(Tabela_kontrola_FAW[[#This Row],[Klasifikacija]],Tabela_FAW[Klasifikacija],0)),"NE")</f>
        <v>NE</v>
      </c>
    </row>
    <row r="600" spans="1:9" hidden="1" x14ac:dyDescent="0.25">
      <c r="A600" t="s">
        <v>1304</v>
      </c>
      <c r="B600" t="str">
        <f>INDEX(Tabela_seznam_klasifikacij[Naziv odpadka],MATCH(Tabela_kontrola_FAW[[#This Row],[Klasifikacija]],Tabela_seznam_klasifikacij[Klasifikacijska številka],0))</f>
        <v>Zavržena oprema, ki vsebuje klorofluoroogljike, HCFC, HFC</v>
      </c>
      <c r="C600" t="str">
        <f>IFERROR(INDEX(Tabela_FAW[NAZIV2],MATCH(Tabela_kontrola_FAW[[#This Row],[Klasifikacija]],Tabela_FAW[Klasifikacija],0)),"NE")</f>
        <v>NE</v>
      </c>
      <c r="D600" t="str">
        <f>INDEX(Tabela_glavno[Dovoljen prevzem],MATCH(Tabela_kontrola_FAW[[#This Row],[Klasifikacija]],Tabela_glavno[Klasifikacija],0))</f>
        <v>NE</v>
      </c>
      <c r="E600" t="str">
        <f>INDEX(Tabela_glavno[Odstranjevanje],MATCH(Tabela_kontrola_FAW[[#This Row],[Klasifikacija]],Tabela_glavno[Klasifikacija],0))</f>
        <v/>
      </c>
      <c r="F600" t="str">
        <f>IF(Tabela_kontrola_FAW[[#This Row],[Eko-03-03]]=0,"NE","DA")</f>
        <v>NE</v>
      </c>
      <c r="G600" s="1">
        <f>COUNTIF(Tabela_mesanica_190204[Klasifikacija],Tabela_kontrola_FAW[[#This Row],[Klasifikacija]])+COUNTIF(Tabela_mesanica_190208[Klasifikacija],Tabela_kontrola_FAW[[#This Row],[Klasifikacija]])+COUNTIF(Tabela_EKO_03_03_baterije[Klasifikacija],Tabela_kontrola_FAW[[#This Row],[Klasifikacija]])</f>
        <v>0</v>
      </c>
      <c r="H600" s="1">
        <f>COUNTIF(Tabela_staro_190204[Klasifikacija],Tabela_kontrola_FAW[[#This Row],[Klasifikacija]])+COUNTIF(Tabela_staro_140603[Klasifikacija],Tabela_kontrola_FAW[[#This Row],[Klasifikacija]])</f>
        <v>0</v>
      </c>
      <c r="I600" s="1" t="str">
        <f>IFERROR(INDEX(Tabela_FAW[Klasifikacija],MATCH(Tabela_kontrola_FAW[[#This Row],[Klasifikacija]],Tabela_FAW[Klasifikacija],0)),"NE")</f>
        <v>NE</v>
      </c>
    </row>
    <row r="601" spans="1:9" x14ac:dyDescent="0.25">
      <c r="A601" t="s">
        <v>1305</v>
      </c>
      <c r="B601" t="str">
        <f>INDEX(Tabela_seznam_klasifikacij[Naziv odpadka],MATCH(Tabela_kontrola_FAW[[#This Row],[Klasifikacija]],Tabela_seznam_klasifikacij[Klasifikacijska številka],0))</f>
        <v>Zavržena oprema, ki vsebuje prosti azbest</v>
      </c>
      <c r="C601" t="str">
        <f>IFERROR(INDEX(Tabela_FAW[NAZIV2],MATCH(Tabela_kontrola_FAW[[#This Row],[Klasifikacija]],Tabela_FAW[Klasifikacija],0)),"NE")</f>
        <v>NIMAMO DOVOLJENJA</v>
      </c>
      <c r="D601" t="str">
        <f>INDEX(Tabela_glavno[Dovoljen prevzem],MATCH(Tabela_kontrola_FAW[[#This Row],[Klasifikacija]],Tabela_glavno[Klasifikacija],0))</f>
        <v>NE</v>
      </c>
      <c r="E601" t="str">
        <f>INDEX(Tabela_glavno[Odstranjevanje],MATCH(Tabela_kontrola_FAW[[#This Row],[Klasifikacija]],Tabela_glavno[Klasifikacija],0))</f>
        <v/>
      </c>
      <c r="F601" t="str">
        <f>IF(Tabela_kontrola_FAW[[#This Row],[Eko-03-03]]=0,"NE","DA")</f>
        <v>NE</v>
      </c>
      <c r="G601" s="1">
        <f>COUNTIF(Tabela_mesanica_190204[Klasifikacija],Tabela_kontrola_FAW[[#This Row],[Klasifikacija]])+COUNTIF(Tabela_mesanica_190208[Klasifikacija],Tabela_kontrola_FAW[[#This Row],[Klasifikacija]])+COUNTIF(Tabela_EKO_03_03_baterije[Klasifikacija],Tabela_kontrola_FAW[[#This Row],[Klasifikacija]])</f>
        <v>0</v>
      </c>
      <c r="H601" s="1">
        <f>COUNTIF(Tabela_staro_190204[Klasifikacija],Tabela_kontrola_FAW[[#This Row],[Klasifikacija]])+COUNTIF(Tabela_staro_140603[Klasifikacija],Tabela_kontrola_FAW[[#This Row],[Klasifikacija]])</f>
        <v>0</v>
      </c>
      <c r="I601" s="1" t="str">
        <f>IFERROR(INDEX(Tabela_FAW[Klasifikacija],MATCH(Tabela_kontrola_FAW[[#This Row],[Klasifikacija]],Tabela_FAW[Klasifikacija],0)),"NE")</f>
        <v>16 02 12*</v>
      </c>
    </row>
    <row r="602" spans="1:9" x14ac:dyDescent="0.25">
      <c r="A602" t="s">
        <v>1306</v>
      </c>
      <c r="B602" t="str">
        <f>INDEX(Tabela_seznam_klasifikacij[Naziv odpadka],MATCH(Tabela_kontrola_FAW[[#This Row],[Klasifikacija]],Tabela_seznam_klasifikacij[Klasifikacijska številka],0))</f>
        <v>Zavržena oprema, ki vsebuje nevarne sestavine3 in ni navedena pod 16 02 09 do 16 02 12</v>
      </c>
      <c r="C602" t="str">
        <f>IFERROR(INDEX(Tabela_FAW[NAZIV2],MATCH(Tabela_kontrola_FAW[[#This Row],[Klasifikacija]],Tabela_FAW[Klasifikacija],0)),"NE")</f>
        <v>NIMAMO DOVOLJENJA</v>
      </c>
      <c r="D602" t="str">
        <f>INDEX(Tabela_glavno[Dovoljen prevzem],MATCH(Tabela_kontrola_FAW[[#This Row],[Klasifikacija]],Tabela_glavno[Klasifikacija],0))</f>
        <v>NE</v>
      </c>
      <c r="E602" t="str">
        <f>INDEX(Tabela_glavno[Odstranjevanje],MATCH(Tabela_kontrola_FAW[[#This Row],[Klasifikacija]],Tabela_glavno[Klasifikacija],0))</f>
        <v/>
      </c>
      <c r="F602" t="str">
        <f>IF(Tabela_kontrola_FAW[[#This Row],[Eko-03-03]]=0,"NE","DA")</f>
        <v>NE</v>
      </c>
      <c r="G602" s="1">
        <f>COUNTIF(Tabela_mesanica_190204[Klasifikacija],Tabela_kontrola_FAW[[#This Row],[Klasifikacija]])+COUNTIF(Tabela_mesanica_190208[Klasifikacija],Tabela_kontrola_FAW[[#This Row],[Klasifikacija]])+COUNTIF(Tabela_EKO_03_03_baterije[Klasifikacija],Tabela_kontrola_FAW[[#This Row],[Klasifikacija]])</f>
        <v>0</v>
      </c>
      <c r="H602" s="1">
        <f>COUNTIF(Tabela_staro_190204[Klasifikacija],Tabela_kontrola_FAW[[#This Row],[Klasifikacija]])+COUNTIF(Tabela_staro_140603[Klasifikacija],Tabela_kontrola_FAW[[#This Row],[Klasifikacija]])</f>
        <v>0</v>
      </c>
      <c r="I602" s="1" t="str">
        <f>IFERROR(INDEX(Tabela_FAW[Klasifikacija],MATCH(Tabela_kontrola_FAW[[#This Row],[Klasifikacija]],Tabela_FAW[Klasifikacija],0)),"NE")</f>
        <v>16 02 13*</v>
      </c>
    </row>
    <row r="603" spans="1:9" x14ac:dyDescent="0.25">
      <c r="A603" t="s">
        <v>1307</v>
      </c>
      <c r="B603" t="str">
        <f>INDEX(Tabela_seznam_klasifikacij[Naziv odpadka],MATCH(Tabela_kontrola_FAW[[#This Row],[Klasifikacija]],Tabela_seznam_klasifikacij[Klasifikacijska številka],0))</f>
        <v>Zavržena oprema, ki ni navedena pod 16 02 09 do 16 02 13</v>
      </c>
      <c r="C603" t="str">
        <f>IFERROR(INDEX(Tabela_FAW[NAZIV2],MATCH(Tabela_kontrola_FAW[[#This Row],[Klasifikacija]],Tabela_FAW[Klasifikacija],0)),"NE")</f>
        <v>NIMAMO DOVOLJENJA</v>
      </c>
      <c r="D603" t="str">
        <f>INDEX(Tabela_glavno[Dovoljen prevzem],MATCH(Tabela_kontrola_FAW[[#This Row],[Klasifikacija]],Tabela_glavno[Klasifikacija],0))</f>
        <v>NE</v>
      </c>
      <c r="E603" t="str">
        <f>INDEX(Tabela_glavno[Odstranjevanje],MATCH(Tabela_kontrola_FAW[[#This Row],[Klasifikacija]],Tabela_glavno[Klasifikacija],0))</f>
        <v/>
      </c>
      <c r="F603" t="str">
        <f>IF(Tabela_kontrola_FAW[[#This Row],[Eko-03-03]]=0,"NE","DA")</f>
        <v>NE</v>
      </c>
      <c r="G603" s="1">
        <f>COUNTIF(Tabela_mesanica_190204[Klasifikacija],Tabela_kontrola_FAW[[#This Row],[Klasifikacija]])+COUNTIF(Tabela_mesanica_190208[Klasifikacija],Tabela_kontrola_FAW[[#This Row],[Klasifikacija]])+COUNTIF(Tabela_EKO_03_03_baterije[Klasifikacija],Tabela_kontrola_FAW[[#This Row],[Klasifikacija]])</f>
        <v>0</v>
      </c>
      <c r="H603" s="1">
        <f>COUNTIF(Tabela_staro_190204[Klasifikacija],Tabela_kontrola_FAW[[#This Row],[Klasifikacija]])+COUNTIF(Tabela_staro_140603[Klasifikacija],Tabela_kontrola_FAW[[#This Row],[Klasifikacija]])</f>
        <v>0</v>
      </c>
      <c r="I603" s="1" t="str">
        <f>IFERROR(INDEX(Tabela_FAW[Klasifikacija],MATCH(Tabela_kontrola_FAW[[#This Row],[Klasifikacija]],Tabela_FAW[Klasifikacija],0)),"NE")</f>
        <v>16 02 14</v>
      </c>
    </row>
    <row r="604" spans="1:9" x14ac:dyDescent="0.25">
      <c r="A604" t="s">
        <v>1308</v>
      </c>
      <c r="B604" t="str">
        <f>INDEX(Tabela_seznam_klasifikacij[Naziv odpadka],MATCH(Tabela_kontrola_FAW[[#This Row],[Klasifikacija]],Tabela_seznam_klasifikacij[Klasifikacijska številka],0))</f>
        <v>Nevarne sestavine, odstranjene iz zavržene opreme</v>
      </c>
      <c r="C604" t="str">
        <f>IFERROR(INDEX(Tabela_FAW[NAZIV2],MATCH(Tabela_kontrola_FAW[[#This Row],[Klasifikacija]],Tabela_FAW[Klasifikacija],0)),"NE")</f>
        <v>NIMAMO DOVOLJENJA</v>
      </c>
      <c r="D604" t="str">
        <f>INDEX(Tabela_glavno[Dovoljen prevzem],MATCH(Tabela_kontrola_FAW[[#This Row],[Klasifikacija]],Tabela_glavno[Klasifikacija],0))</f>
        <v>NE</v>
      </c>
      <c r="E604" t="str">
        <f>INDEX(Tabela_glavno[Odstranjevanje],MATCH(Tabela_kontrola_FAW[[#This Row],[Klasifikacija]],Tabela_glavno[Klasifikacija],0))</f>
        <v/>
      </c>
      <c r="F604" t="str">
        <f>IF(Tabela_kontrola_FAW[[#This Row],[Eko-03-03]]=0,"NE","DA")</f>
        <v>NE</v>
      </c>
      <c r="G604" s="1">
        <f>COUNTIF(Tabela_mesanica_190204[Klasifikacija],Tabela_kontrola_FAW[[#This Row],[Klasifikacija]])+COUNTIF(Tabela_mesanica_190208[Klasifikacija],Tabela_kontrola_FAW[[#This Row],[Klasifikacija]])+COUNTIF(Tabela_EKO_03_03_baterije[Klasifikacija],Tabela_kontrola_FAW[[#This Row],[Klasifikacija]])</f>
        <v>0</v>
      </c>
      <c r="H604" s="1">
        <f>COUNTIF(Tabela_staro_190204[Klasifikacija],Tabela_kontrola_FAW[[#This Row],[Klasifikacija]])+COUNTIF(Tabela_staro_140603[Klasifikacija],Tabela_kontrola_FAW[[#This Row],[Klasifikacija]])</f>
        <v>0</v>
      </c>
      <c r="I604" s="1" t="str">
        <f>IFERROR(INDEX(Tabela_FAW[Klasifikacija],MATCH(Tabela_kontrola_FAW[[#This Row],[Klasifikacija]],Tabela_FAW[Klasifikacija],0)),"NE")</f>
        <v>16 02 15*</v>
      </c>
    </row>
    <row r="605" spans="1:9" hidden="1" x14ac:dyDescent="0.25">
      <c r="A605" t="s">
        <v>1309</v>
      </c>
      <c r="B605" t="str">
        <f>INDEX(Tabela_seznam_klasifikacij[Naziv odpadka],MATCH(Tabela_kontrola_FAW[[#This Row],[Klasifikacija]],Tabela_seznam_klasifikacij[Klasifikacijska številka],0))</f>
        <v>Sestavine, odstranjene iz zavržene opreme, ki niso navedene pod 16 02 15</v>
      </c>
      <c r="C605" t="str">
        <f>IFERROR(INDEX(Tabela_FAW[NAZIV2],MATCH(Tabela_kontrola_FAW[[#This Row],[Klasifikacija]],Tabela_FAW[Klasifikacija],0)),"NE")</f>
        <v>NE</v>
      </c>
      <c r="D605" t="str">
        <f>INDEX(Tabela_glavno[Dovoljen prevzem],MATCH(Tabela_kontrola_FAW[[#This Row],[Klasifikacija]],Tabela_glavno[Klasifikacija],0))</f>
        <v>NE</v>
      </c>
      <c r="E605" t="str">
        <f>INDEX(Tabela_glavno[Odstranjevanje],MATCH(Tabela_kontrola_FAW[[#This Row],[Klasifikacija]],Tabela_glavno[Klasifikacija],0))</f>
        <v/>
      </c>
      <c r="F605" t="str">
        <f>IF(Tabela_kontrola_FAW[[#This Row],[Eko-03-03]]=0,"NE","DA")</f>
        <v>NE</v>
      </c>
      <c r="G605" s="1">
        <f>COUNTIF(Tabela_mesanica_190204[Klasifikacija],Tabela_kontrola_FAW[[#This Row],[Klasifikacija]])+COUNTIF(Tabela_mesanica_190208[Klasifikacija],Tabela_kontrola_FAW[[#This Row],[Klasifikacija]])+COUNTIF(Tabela_EKO_03_03_baterije[Klasifikacija],Tabela_kontrola_FAW[[#This Row],[Klasifikacija]])</f>
        <v>0</v>
      </c>
      <c r="H605" s="1">
        <f>COUNTIF(Tabela_staro_190204[Klasifikacija],Tabela_kontrola_FAW[[#This Row],[Klasifikacija]])+COUNTIF(Tabela_staro_140603[Klasifikacija],Tabela_kontrola_FAW[[#This Row],[Klasifikacija]])</f>
        <v>0</v>
      </c>
      <c r="I605" s="1" t="str">
        <f>IFERROR(INDEX(Tabela_FAW[Klasifikacija],MATCH(Tabela_kontrola_FAW[[#This Row],[Klasifikacija]],Tabela_FAW[Klasifikacija],0)),"NE")</f>
        <v>NE</v>
      </c>
    </row>
    <row r="606" spans="1:9" x14ac:dyDescent="0.25">
      <c r="A606" t="s">
        <v>184</v>
      </c>
      <c r="B606" t="str">
        <f>INDEX(Tabela_seznam_klasifikacij[Naziv odpadka],MATCH(Tabela_kontrola_FAW[[#This Row],[Klasifikacija]],Tabela_seznam_klasifikacij[Klasifikacijska številka],0))</f>
        <v>Anorganski odpadki, ki vsebujejo nevarne snovi</v>
      </c>
      <c r="C606" t="str">
        <f>IFERROR(INDEX(Tabela_FAW[NAZIV2],MATCH(Tabela_kontrola_FAW[[#This Row],[Klasifikacija]],Tabela_FAW[Klasifikacija],0)),"NE")</f>
        <v>NI mešanja/EKOLOGIJA</v>
      </c>
      <c r="D606" t="str">
        <f>INDEX(Tabela_glavno[Dovoljen prevzem],MATCH(Tabela_kontrola_FAW[[#This Row],[Klasifikacija]],Tabela_glavno[Klasifikacija],0))</f>
        <v>DA</v>
      </c>
      <c r="E606" t="str">
        <f>INDEX(Tabela_glavno[Odstranjevanje],MATCH(Tabela_kontrola_FAW[[#This Row],[Klasifikacija]],Tabela_glavno[Klasifikacija],0))</f>
        <v>Kemis</v>
      </c>
      <c r="F606" t="str">
        <f>IF(Tabela_kontrola_FAW[[#This Row],[Eko-03-03]]=0,"NE","DA")</f>
        <v>DA</v>
      </c>
      <c r="G606" s="1">
        <f>COUNTIF(Tabela_mesanica_190204[Klasifikacija],Tabela_kontrola_FAW[[#This Row],[Klasifikacija]])+COUNTIF(Tabela_mesanica_190208[Klasifikacija],Tabela_kontrola_FAW[[#This Row],[Klasifikacija]])+COUNTIF(Tabela_EKO_03_03_baterije[Klasifikacija],Tabela_kontrola_FAW[[#This Row],[Klasifikacija]])</f>
        <v>1</v>
      </c>
      <c r="H606" s="1">
        <f>COUNTIF(Tabela_staro_190204[Klasifikacija],Tabela_kontrola_FAW[[#This Row],[Klasifikacija]])+COUNTIF(Tabela_staro_140603[Klasifikacija],Tabela_kontrola_FAW[[#This Row],[Klasifikacija]])</f>
        <v>0</v>
      </c>
      <c r="I606" s="1" t="str">
        <f>IFERROR(INDEX(Tabela_FAW[Klasifikacija],MATCH(Tabela_kontrola_FAW[[#This Row],[Klasifikacija]],Tabela_FAW[Klasifikacija],0)),"NE")</f>
        <v>16 03 03*</v>
      </c>
    </row>
    <row r="607" spans="1:9" x14ac:dyDescent="0.25">
      <c r="A607" t="s">
        <v>185</v>
      </c>
      <c r="B607" t="str">
        <f>INDEX(Tabela_seznam_klasifikacij[Naziv odpadka],MATCH(Tabela_kontrola_FAW[[#This Row],[Klasifikacija]],Tabela_seznam_klasifikacij[Klasifikacijska številka],0))</f>
        <v>Anorganski odpadki, ki niso navedeni pod 16 03 03</v>
      </c>
      <c r="C607" t="str">
        <f>IFERROR(INDEX(Tabela_FAW[NAZIV2],MATCH(Tabela_kontrola_FAW[[#This Row],[Klasifikacija]],Tabela_FAW[Klasifikacija],0)),"NE")</f>
        <v>NI ADR /-NI ODSTRANJEVANJA!!!!</v>
      </c>
      <c r="D607" t="str">
        <f>INDEX(Tabela_glavno[Dovoljen prevzem],MATCH(Tabela_kontrola_FAW[[#This Row],[Klasifikacija]],Tabela_glavno[Klasifikacija],0))</f>
        <v>DA</v>
      </c>
      <c r="E607" t="str">
        <f>INDEX(Tabela_glavno[Odstranjevanje],MATCH(Tabela_kontrola_FAW[[#This Row],[Klasifikacija]],Tabela_glavno[Klasifikacija],0))</f>
        <v>Kemis</v>
      </c>
      <c r="F607" t="str">
        <f>IF(Tabela_kontrola_FAW[[#This Row],[Eko-03-03]]=0,"NE","DA")</f>
        <v>DA</v>
      </c>
      <c r="G607" s="1">
        <f>COUNTIF(Tabela_mesanica_190204[Klasifikacija],Tabela_kontrola_FAW[[#This Row],[Klasifikacija]])+COUNTIF(Tabela_mesanica_190208[Klasifikacija],Tabela_kontrola_FAW[[#This Row],[Klasifikacija]])+COUNTIF(Tabela_EKO_03_03_baterije[Klasifikacija],Tabela_kontrola_FAW[[#This Row],[Klasifikacija]])</f>
        <v>1</v>
      </c>
      <c r="H607" s="1">
        <f>COUNTIF(Tabela_staro_190204[Klasifikacija],Tabela_kontrola_FAW[[#This Row],[Klasifikacija]])+COUNTIF(Tabela_staro_140603[Klasifikacija],Tabela_kontrola_FAW[[#This Row],[Klasifikacija]])</f>
        <v>0</v>
      </c>
      <c r="I607" s="1" t="str">
        <f>IFERROR(INDEX(Tabela_FAW[Klasifikacija],MATCH(Tabela_kontrola_FAW[[#This Row],[Klasifikacija]],Tabela_FAW[Klasifikacija],0)),"NE")</f>
        <v>16 03 04</v>
      </c>
    </row>
    <row r="608" spans="1:9" x14ac:dyDescent="0.25">
      <c r="A608" t="s">
        <v>186</v>
      </c>
      <c r="B608" t="str">
        <f>INDEX(Tabela_seznam_klasifikacij[Naziv odpadka],MATCH(Tabela_kontrola_FAW[[#This Row],[Klasifikacija]],Tabela_seznam_klasifikacij[Klasifikacijska številka],0))</f>
        <v>Organski odpadki, ki vsebujejo nevarne snovi</v>
      </c>
      <c r="C608" t="str">
        <f>IFERROR(INDEX(Tabela_FAW[NAZIV2],MATCH(Tabela_kontrola_FAW[[#This Row],[Klasifikacija]],Tabela_FAW[Klasifikacija],0)),"NE")</f>
        <v>NI ADR / ???</v>
      </c>
      <c r="D608" t="str">
        <f>INDEX(Tabela_glavno[Dovoljen prevzem],MATCH(Tabela_kontrola_FAW[[#This Row],[Klasifikacija]],Tabela_glavno[Klasifikacija],0))</f>
        <v>DA</v>
      </c>
      <c r="E608" t="str">
        <f>INDEX(Tabela_glavno[Odstranjevanje],MATCH(Tabela_kontrola_FAW[[#This Row],[Klasifikacija]],Tabela_glavno[Klasifikacija],0))</f>
        <v>Kemis</v>
      </c>
      <c r="F608" t="str">
        <f>IF(Tabela_kontrola_FAW[[#This Row],[Eko-03-03]]=0,"NE","DA")</f>
        <v>DA</v>
      </c>
      <c r="G608" s="1">
        <f>COUNTIF(Tabela_mesanica_190204[Klasifikacija],Tabela_kontrola_FAW[[#This Row],[Klasifikacija]])+COUNTIF(Tabela_mesanica_190208[Klasifikacija],Tabela_kontrola_FAW[[#This Row],[Klasifikacija]])+COUNTIF(Tabela_EKO_03_03_baterije[Klasifikacija],Tabela_kontrola_FAW[[#This Row],[Klasifikacija]])</f>
        <v>1</v>
      </c>
      <c r="H608" s="1">
        <f>COUNTIF(Tabela_staro_190204[Klasifikacija],Tabela_kontrola_FAW[[#This Row],[Klasifikacija]])+COUNTIF(Tabela_staro_140603[Klasifikacija],Tabela_kontrola_FAW[[#This Row],[Klasifikacija]])</f>
        <v>0</v>
      </c>
      <c r="I608" s="1" t="str">
        <f>IFERROR(INDEX(Tabela_FAW[Klasifikacija],MATCH(Tabela_kontrola_FAW[[#This Row],[Klasifikacija]],Tabela_FAW[Klasifikacija],0)),"NE")</f>
        <v>16 03 05*</v>
      </c>
    </row>
    <row r="609" spans="1:9" x14ac:dyDescent="0.25">
      <c r="A609" t="s">
        <v>187</v>
      </c>
      <c r="B609" t="str">
        <f>INDEX(Tabela_seznam_klasifikacij[Naziv odpadka],MATCH(Tabela_kontrola_FAW[[#This Row],[Klasifikacija]],Tabela_seznam_klasifikacij[Klasifikacijska številka],0))</f>
        <v>Organski odpadki, ki niso navedeni pod 16 03 05</v>
      </c>
      <c r="C609" t="str">
        <f>IFERROR(INDEX(Tabela_FAW[NAZIV2],MATCH(Tabela_kontrola_FAW[[#This Row],[Klasifikacija]],Tabela_FAW[Klasifikacija],0)),"NE")</f>
        <v>NI ADR / Ekologija???</v>
      </c>
      <c r="D609" t="str">
        <f>INDEX(Tabela_glavno[Dovoljen prevzem],MATCH(Tabela_kontrola_FAW[[#This Row],[Klasifikacija]],Tabela_glavno[Klasifikacija],0))</f>
        <v>DA - NI ODSTRANJEVANJA</v>
      </c>
      <c r="E609" t="str">
        <f>INDEX(Tabela_glavno[Odstranjevanje],MATCH(Tabela_kontrola_FAW[[#This Row],[Klasifikacija]],Tabela_glavno[Klasifikacija],0))</f>
        <v/>
      </c>
      <c r="F609" t="str">
        <f>IF(Tabela_kontrola_FAW[[#This Row],[Eko-03-03]]=0,"NE","DA")</f>
        <v>DA</v>
      </c>
      <c r="G609" s="1">
        <f>COUNTIF(Tabela_mesanica_190204[Klasifikacija],Tabela_kontrola_FAW[[#This Row],[Klasifikacija]])+COUNTIF(Tabela_mesanica_190208[Klasifikacija],Tabela_kontrola_FAW[[#This Row],[Klasifikacija]])+COUNTIF(Tabela_EKO_03_03_baterije[Klasifikacija],Tabela_kontrola_FAW[[#This Row],[Klasifikacija]])</f>
        <v>1</v>
      </c>
      <c r="H609" s="1">
        <f>COUNTIF(Tabela_staro_190204[Klasifikacija],Tabela_kontrola_FAW[[#This Row],[Klasifikacija]])+COUNTIF(Tabela_staro_140603[Klasifikacija],Tabela_kontrola_FAW[[#This Row],[Klasifikacija]])</f>
        <v>0</v>
      </c>
      <c r="I609" s="1" t="str">
        <f>IFERROR(INDEX(Tabela_FAW[Klasifikacija],MATCH(Tabela_kontrola_FAW[[#This Row],[Klasifikacija]],Tabela_FAW[Klasifikacija],0)),"NE")</f>
        <v>16 03 06</v>
      </c>
    </row>
    <row r="610" spans="1:9" hidden="1" x14ac:dyDescent="0.25">
      <c r="A610" t="s">
        <v>1310</v>
      </c>
      <c r="B610" t="str">
        <f>INDEX(Tabela_seznam_klasifikacij[Naziv odpadka],MATCH(Tabela_kontrola_FAW[[#This Row],[Klasifikacija]],Tabela_seznam_klasifikacij[Klasifikacijska številka],0))</f>
        <v>Odpadno strelivo</v>
      </c>
      <c r="C610" t="str">
        <f>IFERROR(INDEX(Tabela_FAW[NAZIV2],MATCH(Tabela_kontrola_FAW[[#This Row],[Klasifikacija]],Tabela_FAW[Klasifikacija],0)),"NE")</f>
        <v>NE</v>
      </c>
      <c r="D610" t="str">
        <f>INDEX(Tabela_glavno[Dovoljen prevzem],MATCH(Tabela_kontrola_FAW[[#This Row],[Klasifikacija]],Tabela_glavno[Klasifikacija],0))</f>
        <v>NE</v>
      </c>
      <c r="E610" t="str">
        <f>INDEX(Tabela_glavno[Odstranjevanje],MATCH(Tabela_kontrola_FAW[[#This Row],[Klasifikacija]],Tabela_glavno[Klasifikacija],0))</f>
        <v/>
      </c>
      <c r="F610" t="str">
        <f>IF(Tabela_kontrola_FAW[[#This Row],[Eko-03-03]]=0,"NE","DA")</f>
        <v>NE</v>
      </c>
      <c r="G610" s="1">
        <f>COUNTIF(Tabela_mesanica_190204[Klasifikacija],Tabela_kontrola_FAW[[#This Row],[Klasifikacija]])+COUNTIF(Tabela_mesanica_190208[Klasifikacija],Tabela_kontrola_FAW[[#This Row],[Klasifikacija]])+COUNTIF(Tabela_EKO_03_03_baterije[Klasifikacija],Tabela_kontrola_FAW[[#This Row],[Klasifikacija]])</f>
        <v>0</v>
      </c>
      <c r="H610" s="1">
        <f>COUNTIF(Tabela_staro_190204[Klasifikacija],Tabela_kontrola_FAW[[#This Row],[Klasifikacija]])+COUNTIF(Tabela_staro_140603[Klasifikacija],Tabela_kontrola_FAW[[#This Row],[Klasifikacija]])</f>
        <v>0</v>
      </c>
      <c r="I610" s="1" t="str">
        <f>IFERROR(INDEX(Tabela_FAW[Klasifikacija],MATCH(Tabela_kontrola_FAW[[#This Row],[Klasifikacija]],Tabela_FAW[Klasifikacija],0)),"NE")</f>
        <v>NE</v>
      </c>
    </row>
    <row r="611" spans="1:9" hidden="1" x14ac:dyDescent="0.25">
      <c r="A611" t="s">
        <v>1311</v>
      </c>
      <c r="B611" t="str">
        <f>INDEX(Tabela_seznam_klasifikacij[Naziv odpadka],MATCH(Tabela_kontrola_FAW[[#This Row],[Klasifikacija]],Tabela_seznam_klasifikacij[Klasifikacijska številka],0))</f>
        <v>Odpadni ognjemetni izdelki</v>
      </c>
      <c r="C611" t="str">
        <f>IFERROR(INDEX(Tabela_FAW[NAZIV2],MATCH(Tabela_kontrola_FAW[[#This Row],[Klasifikacija]],Tabela_FAW[Klasifikacija],0)),"NE")</f>
        <v>NE</v>
      </c>
      <c r="D611" t="str">
        <f>INDEX(Tabela_glavno[Dovoljen prevzem],MATCH(Tabela_kontrola_FAW[[#This Row],[Klasifikacija]],Tabela_glavno[Klasifikacija],0))</f>
        <v>NE</v>
      </c>
      <c r="E611" t="str">
        <f>INDEX(Tabela_glavno[Odstranjevanje],MATCH(Tabela_kontrola_FAW[[#This Row],[Klasifikacija]],Tabela_glavno[Klasifikacija],0))</f>
        <v/>
      </c>
      <c r="F611" t="str">
        <f>IF(Tabela_kontrola_FAW[[#This Row],[Eko-03-03]]=0,"NE","DA")</f>
        <v>NE</v>
      </c>
      <c r="G611" s="1">
        <f>COUNTIF(Tabela_mesanica_190204[Klasifikacija],Tabela_kontrola_FAW[[#This Row],[Klasifikacija]])+COUNTIF(Tabela_mesanica_190208[Klasifikacija],Tabela_kontrola_FAW[[#This Row],[Klasifikacija]])+COUNTIF(Tabela_EKO_03_03_baterije[Klasifikacija],Tabela_kontrola_FAW[[#This Row],[Klasifikacija]])</f>
        <v>0</v>
      </c>
      <c r="H611" s="1">
        <f>COUNTIF(Tabela_staro_190204[Klasifikacija],Tabela_kontrola_FAW[[#This Row],[Klasifikacija]])+COUNTIF(Tabela_staro_140603[Klasifikacija],Tabela_kontrola_FAW[[#This Row],[Klasifikacija]])</f>
        <v>0</v>
      </c>
      <c r="I611" s="1" t="str">
        <f>IFERROR(INDEX(Tabela_FAW[Klasifikacija],MATCH(Tabela_kontrola_FAW[[#This Row],[Klasifikacija]],Tabela_FAW[Klasifikacija],0)),"NE")</f>
        <v>NE</v>
      </c>
    </row>
    <row r="612" spans="1:9" hidden="1" x14ac:dyDescent="0.25">
      <c r="A612" t="s">
        <v>1312</v>
      </c>
      <c r="B612" t="str">
        <f>INDEX(Tabela_seznam_klasifikacij[Naziv odpadka],MATCH(Tabela_kontrola_FAW[[#This Row],[Klasifikacija]],Tabela_seznam_klasifikacij[Klasifikacijska številka],0))</f>
        <v>Druga odpadna razstreliva</v>
      </c>
      <c r="C612" t="str">
        <f>IFERROR(INDEX(Tabela_FAW[NAZIV2],MATCH(Tabela_kontrola_FAW[[#This Row],[Klasifikacija]],Tabela_FAW[Klasifikacija],0)),"NE")</f>
        <v>NE</v>
      </c>
      <c r="D612" t="str">
        <f>INDEX(Tabela_glavno[Dovoljen prevzem],MATCH(Tabela_kontrola_FAW[[#This Row],[Klasifikacija]],Tabela_glavno[Klasifikacija],0))</f>
        <v>NE</v>
      </c>
      <c r="E612" t="str">
        <f>INDEX(Tabela_glavno[Odstranjevanje],MATCH(Tabela_kontrola_FAW[[#This Row],[Klasifikacija]],Tabela_glavno[Klasifikacija],0))</f>
        <v/>
      </c>
      <c r="F612" t="str">
        <f>IF(Tabela_kontrola_FAW[[#This Row],[Eko-03-03]]=0,"NE","DA")</f>
        <v>NE</v>
      </c>
      <c r="G612" s="1">
        <f>COUNTIF(Tabela_mesanica_190204[Klasifikacija],Tabela_kontrola_FAW[[#This Row],[Klasifikacija]])+COUNTIF(Tabela_mesanica_190208[Klasifikacija],Tabela_kontrola_FAW[[#This Row],[Klasifikacija]])+COUNTIF(Tabela_EKO_03_03_baterije[Klasifikacija],Tabela_kontrola_FAW[[#This Row],[Klasifikacija]])</f>
        <v>0</v>
      </c>
      <c r="H612" s="1">
        <f>COUNTIF(Tabela_staro_190204[Klasifikacija],Tabela_kontrola_FAW[[#This Row],[Klasifikacija]])+COUNTIF(Tabela_staro_140603[Klasifikacija],Tabela_kontrola_FAW[[#This Row],[Klasifikacija]])</f>
        <v>0</v>
      </c>
      <c r="I612" s="1" t="str">
        <f>IFERROR(INDEX(Tabela_FAW[Klasifikacija],MATCH(Tabela_kontrola_FAW[[#This Row],[Klasifikacija]],Tabela_FAW[Klasifikacija],0)),"NE")</f>
        <v>NE</v>
      </c>
    </row>
    <row r="613" spans="1:9" x14ac:dyDescent="0.25">
      <c r="A613" t="s">
        <v>1313</v>
      </c>
      <c r="B613" t="str">
        <f>INDEX(Tabela_seznam_klasifikacij[Naziv odpadka],MATCH(Tabela_kontrola_FAW[[#This Row],[Klasifikacija]],Tabela_seznam_klasifikacij[Klasifikacijska številka],0))</f>
        <v>Plini v tlačnih posodah (tudi haloni), ki vsebujejo nevarne snovi</v>
      </c>
      <c r="C613" t="str">
        <f>IFERROR(INDEX(Tabela_FAW[NAZIV2],MATCH(Tabela_kontrola_FAW[[#This Row],[Klasifikacija]],Tabela_FAW[Klasifikacija],0)),"NE")</f>
        <v>ADR: DA sproti pred prevzemom -NI ODSTRA</v>
      </c>
      <c r="D613" t="str">
        <f>INDEX(Tabela_glavno[Dovoljen prevzem],MATCH(Tabela_kontrola_FAW[[#This Row],[Klasifikacija]],Tabela_glavno[Klasifikacija],0))</f>
        <v>DA - NI ODSTRANJEVANJA</v>
      </c>
      <c r="E613" t="str">
        <f>INDEX(Tabela_glavno[Odstranjevanje],MATCH(Tabela_kontrola_FAW[[#This Row],[Klasifikacija]],Tabela_glavno[Klasifikacija],0))</f>
        <v/>
      </c>
      <c r="F613" t="str">
        <f>IF(Tabela_kontrola_FAW[[#This Row],[Eko-03-03]]=0,"NE","DA")</f>
        <v>NE</v>
      </c>
      <c r="G613" s="1">
        <f>COUNTIF(Tabela_mesanica_190204[Klasifikacija],Tabela_kontrola_FAW[[#This Row],[Klasifikacija]])+COUNTIF(Tabela_mesanica_190208[Klasifikacija],Tabela_kontrola_FAW[[#This Row],[Klasifikacija]])+COUNTIF(Tabela_EKO_03_03_baterije[Klasifikacija],Tabela_kontrola_FAW[[#This Row],[Klasifikacija]])</f>
        <v>0</v>
      </c>
      <c r="H613" s="1">
        <f>COUNTIF(Tabela_staro_190204[Klasifikacija],Tabela_kontrola_FAW[[#This Row],[Klasifikacija]])+COUNTIF(Tabela_staro_140603[Klasifikacija],Tabela_kontrola_FAW[[#This Row],[Klasifikacija]])</f>
        <v>0</v>
      </c>
      <c r="I613" s="1" t="str">
        <f>IFERROR(INDEX(Tabela_FAW[Klasifikacija],MATCH(Tabela_kontrola_FAW[[#This Row],[Klasifikacija]],Tabela_FAW[Klasifikacija],0)),"NE")</f>
        <v>16 05 04*</v>
      </c>
    </row>
    <row r="614" spans="1:9" hidden="1" x14ac:dyDescent="0.25">
      <c r="A614" t="s">
        <v>1314</v>
      </c>
      <c r="B614" t="str">
        <f>INDEX(Tabela_seznam_klasifikacij[Naziv odpadka],MATCH(Tabela_kontrola_FAW[[#This Row],[Klasifikacija]],Tabela_seznam_klasifikacij[Klasifikacijska številka],0))</f>
        <v>Plini v tlačnih posodah, ki niso navedeni pod 16 05 04</v>
      </c>
      <c r="C614" t="str">
        <f>IFERROR(INDEX(Tabela_FAW[NAZIV2],MATCH(Tabela_kontrola_FAW[[#This Row],[Klasifikacija]],Tabela_FAW[Klasifikacija],0)),"NE")</f>
        <v>NE</v>
      </c>
      <c r="D614" t="str">
        <f>INDEX(Tabela_glavno[Dovoljen prevzem],MATCH(Tabela_kontrola_FAW[[#This Row],[Klasifikacija]],Tabela_glavno[Klasifikacija],0))</f>
        <v>DA - NI ODSTRANJEVANJA</v>
      </c>
      <c r="E614" t="str">
        <f>INDEX(Tabela_glavno[Odstranjevanje],MATCH(Tabela_kontrola_FAW[[#This Row],[Klasifikacija]],Tabela_glavno[Klasifikacija],0))</f>
        <v/>
      </c>
      <c r="F614" t="str">
        <f>IF(Tabela_kontrola_FAW[[#This Row],[Eko-03-03]]=0,"NE","DA")</f>
        <v>NE</v>
      </c>
      <c r="G614" s="1">
        <f>COUNTIF(Tabela_mesanica_190204[Klasifikacija],Tabela_kontrola_FAW[[#This Row],[Klasifikacija]])+COUNTIF(Tabela_mesanica_190208[Klasifikacija],Tabela_kontrola_FAW[[#This Row],[Klasifikacija]])+COUNTIF(Tabela_EKO_03_03_baterije[Klasifikacija],Tabela_kontrola_FAW[[#This Row],[Klasifikacija]])</f>
        <v>0</v>
      </c>
      <c r="H614" s="1">
        <f>COUNTIF(Tabela_staro_190204[Klasifikacija],Tabela_kontrola_FAW[[#This Row],[Klasifikacija]])+COUNTIF(Tabela_staro_140603[Klasifikacija],Tabela_kontrola_FAW[[#This Row],[Klasifikacija]])</f>
        <v>0</v>
      </c>
      <c r="I614" s="1" t="str">
        <f>IFERROR(INDEX(Tabela_FAW[Klasifikacija],MATCH(Tabela_kontrola_FAW[[#This Row],[Klasifikacija]],Tabela_FAW[Klasifikacija],0)),"NE")</f>
        <v>NE</v>
      </c>
    </row>
    <row r="615" spans="1:9" x14ac:dyDescent="0.25">
      <c r="A615" t="s">
        <v>1315</v>
      </c>
      <c r="B615" t="str">
        <f>INDEX(Tabela_seznam_klasifikacij[Naziv odpadka],MATCH(Tabela_kontrola_FAW[[#This Row],[Klasifikacija]],Tabela_seznam_klasifikacij[Klasifikacijska številka],0))</f>
        <v>Laboratorijske kemikalije, ki so sestavljene iz nevarne snovi ali jih vsebujejo, vključno z mešanicami laboratorijskih kemikalij</v>
      </c>
      <c r="C615" t="str">
        <f>IFERROR(INDEX(Tabela_FAW[NAZIV2],MATCH(Tabela_kontrola_FAW[[#This Row],[Klasifikacija]],Tabela_FAW[Klasifikacija],0)),"NE")</f>
        <v>ADR: DA sproti Ekologija, Pinus, AVG</v>
      </c>
      <c r="D615" t="str">
        <f>INDEX(Tabela_glavno[Dovoljen prevzem],MATCH(Tabela_kontrola_FAW[[#This Row],[Klasifikacija]],Tabela_glavno[Klasifikacija],0))</f>
        <v>DA</v>
      </c>
      <c r="E615" t="str">
        <f>INDEX(Tabela_glavno[Odstranjevanje],MATCH(Tabela_kontrola_FAW[[#This Row],[Klasifikacija]],Tabela_glavno[Klasifikacija],0))</f>
        <v>AVG</v>
      </c>
      <c r="F615" t="str">
        <f>IF(Tabela_kontrola_FAW[[#This Row],[Eko-03-03]]=0,"NE","DA")</f>
        <v>NE</v>
      </c>
      <c r="G615" s="1">
        <f>COUNTIF(Tabela_mesanica_190204[Klasifikacija],Tabela_kontrola_FAW[[#This Row],[Klasifikacija]])+COUNTIF(Tabela_mesanica_190208[Klasifikacija],Tabela_kontrola_FAW[[#This Row],[Klasifikacija]])+COUNTIF(Tabela_EKO_03_03_baterije[Klasifikacija],Tabela_kontrola_FAW[[#This Row],[Klasifikacija]])</f>
        <v>0</v>
      </c>
      <c r="H615" s="1">
        <f>COUNTIF(Tabela_staro_190204[Klasifikacija],Tabela_kontrola_FAW[[#This Row],[Klasifikacija]])+COUNTIF(Tabela_staro_140603[Klasifikacija],Tabela_kontrola_FAW[[#This Row],[Klasifikacija]])</f>
        <v>0</v>
      </c>
      <c r="I615" s="1" t="str">
        <f>IFERROR(INDEX(Tabela_FAW[Klasifikacija],MATCH(Tabela_kontrola_FAW[[#This Row],[Klasifikacija]],Tabela_FAW[Klasifikacija],0)),"NE")</f>
        <v>16 05 06*</v>
      </c>
    </row>
    <row r="616" spans="1:9" x14ac:dyDescent="0.25">
      <c r="A616" t="s">
        <v>1316</v>
      </c>
      <c r="B616" t="str">
        <f>INDEX(Tabela_seznam_klasifikacij[Naziv odpadka],MATCH(Tabela_kontrola_FAW[[#This Row],[Klasifikacija]],Tabela_seznam_klasifikacij[Klasifikacijska številka],0))</f>
        <v>Zavržene anorganske kemikalije, ki so sestavljene iz nevarnih snovi ali jih vsebujejo</v>
      </c>
      <c r="C616" t="str">
        <f>IFERROR(INDEX(Tabela_FAW[NAZIV2],MATCH(Tabela_kontrola_FAW[[#This Row],[Klasifikacija]],Tabela_FAW[Klasifikacija],0)),"NE")</f>
        <v>ADR: DA sproti pred prevzemom /PINUS</v>
      </c>
      <c r="D616" t="str">
        <f>INDEX(Tabela_glavno[Dovoljen prevzem],MATCH(Tabela_kontrola_FAW[[#This Row],[Klasifikacija]],Tabela_glavno[Klasifikacija],0))</f>
        <v>DA - NI ODSTRANJEVANJA</v>
      </c>
      <c r="E616" t="str">
        <f>INDEX(Tabela_glavno[Odstranjevanje],MATCH(Tabela_kontrola_FAW[[#This Row],[Klasifikacija]],Tabela_glavno[Klasifikacija],0))</f>
        <v/>
      </c>
      <c r="F616" t="str">
        <f>IF(Tabela_kontrola_FAW[[#This Row],[Eko-03-03]]=0,"NE","DA")</f>
        <v>NE</v>
      </c>
      <c r="G616" s="1">
        <f>COUNTIF(Tabela_mesanica_190204[Klasifikacija],Tabela_kontrola_FAW[[#This Row],[Klasifikacija]])+COUNTIF(Tabela_mesanica_190208[Klasifikacija],Tabela_kontrola_FAW[[#This Row],[Klasifikacija]])+COUNTIF(Tabela_EKO_03_03_baterije[Klasifikacija],Tabela_kontrola_FAW[[#This Row],[Klasifikacija]])</f>
        <v>0</v>
      </c>
      <c r="H616" s="1">
        <f>COUNTIF(Tabela_staro_190204[Klasifikacija],Tabela_kontrola_FAW[[#This Row],[Klasifikacija]])+COUNTIF(Tabela_staro_140603[Klasifikacija],Tabela_kontrola_FAW[[#This Row],[Klasifikacija]])</f>
        <v>0</v>
      </c>
      <c r="I616" s="1" t="str">
        <f>IFERROR(INDEX(Tabela_FAW[Klasifikacija],MATCH(Tabela_kontrola_FAW[[#This Row],[Klasifikacija]],Tabela_FAW[Klasifikacija],0)),"NE")</f>
        <v>16 05 07*</v>
      </c>
    </row>
    <row r="617" spans="1:9" x14ac:dyDescent="0.25">
      <c r="A617" t="s">
        <v>169</v>
      </c>
      <c r="B617" t="str">
        <f>INDEX(Tabela_seznam_klasifikacij[Naziv odpadka],MATCH(Tabela_kontrola_FAW[[#This Row],[Klasifikacija]],Tabela_seznam_klasifikacij[Klasifikacijska številka],0))</f>
        <v>Zavržene organske kemikalije, ki so sestavljene iz ali vsebujejo nevarne snovi</v>
      </c>
      <c r="C617" t="str">
        <f>IFERROR(INDEX(Tabela_FAW[NAZIV2],MATCH(Tabela_kontrola_FAW[[#This Row],[Klasifikacija]],Tabela_FAW[Klasifikacija],0)),"NE")</f>
        <v>M2 ADR: DA sproti / Kemis, Ekologija</v>
      </c>
      <c r="D617" t="str">
        <f>INDEX(Tabela_glavno[Dovoljen prevzem],MATCH(Tabela_kontrola_FAW[[#This Row],[Klasifikacija]],Tabela_glavno[Klasifikacija],0))</f>
        <v>DA</v>
      </c>
      <c r="E617" t="str">
        <f>INDEX(Tabela_glavno[Odstranjevanje],MATCH(Tabela_kontrola_FAW[[#This Row],[Klasifikacija]],Tabela_glavno[Klasifikacija],0))</f>
        <v>Ekologija, Kemis</v>
      </c>
      <c r="F617" t="str">
        <f>IF(Tabela_kontrola_FAW[[#This Row],[Eko-03-03]]=0,"NE","DA")</f>
        <v>DA</v>
      </c>
      <c r="G617" s="1">
        <f>COUNTIF(Tabela_mesanica_190204[Klasifikacija],Tabela_kontrola_FAW[[#This Row],[Klasifikacija]])+COUNTIF(Tabela_mesanica_190208[Klasifikacija],Tabela_kontrola_FAW[[#This Row],[Klasifikacija]])+COUNTIF(Tabela_EKO_03_03_baterije[Klasifikacija],Tabela_kontrola_FAW[[#This Row],[Klasifikacija]])</f>
        <v>1</v>
      </c>
      <c r="H617" s="1">
        <f>COUNTIF(Tabela_staro_190204[Klasifikacija],Tabela_kontrola_FAW[[#This Row],[Klasifikacija]])+COUNTIF(Tabela_staro_140603[Klasifikacija],Tabela_kontrola_FAW[[#This Row],[Klasifikacija]])</f>
        <v>1</v>
      </c>
      <c r="I617" s="1" t="str">
        <f>IFERROR(INDEX(Tabela_FAW[Klasifikacija],MATCH(Tabela_kontrola_FAW[[#This Row],[Klasifikacija]],Tabela_FAW[Klasifikacija],0)),"NE")</f>
        <v>16 05 08*</v>
      </c>
    </row>
    <row r="618" spans="1:9" x14ac:dyDescent="0.25">
      <c r="A618" t="s">
        <v>1317</v>
      </c>
      <c r="B618" t="str">
        <f>INDEX(Tabela_seznam_klasifikacij[Naziv odpadka],MATCH(Tabela_kontrola_FAW[[#This Row],[Klasifikacija]],Tabela_seznam_klasifikacij[Klasifikacijska številka],0))</f>
        <v>Zavržene kemikalije, ki niso navedene pod 16 05 06, 16 05 07 ali 16 05 08</v>
      </c>
      <c r="C618" t="str">
        <f>IFERROR(INDEX(Tabela_FAW[NAZIV2],MATCH(Tabela_kontrola_FAW[[#This Row],[Klasifikacija]],Tabela_FAW[Klasifikacija],0)),"NE")</f>
        <v>ADR: DA sproti / Kemis, Ekologija</v>
      </c>
      <c r="D618" t="str">
        <f>INDEX(Tabela_glavno[Dovoljen prevzem],MATCH(Tabela_kontrola_FAW[[#This Row],[Klasifikacija]],Tabela_glavno[Klasifikacija],0))</f>
        <v>DA - NI ODSTRANJEVANJA</v>
      </c>
      <c r="E618" t="str">
        <f>INDEX(Tabela_glavno[Odstranjevanje],MATCH(Tabela_kontrola_FAW[[#This Row],[Klasifikacija]],Tabela_glavno[Klasifikacija],0))</f>
        <v/>
      </c>
      <c r="F618" t="str">
        <f>IF(Tabela_kontrola_FAW[[#This Row],[Eko-03-03]]=0,"NE","DA")</f>
        <v>NE</v>
      </c>
      <c r="G618" s="1">
        <f>COUNTIF(Tabela_mesanica_190204[Klasifikacija],Tabela_kontrola_FAW[[#This Row],[Klasifikacija]])+COUNTIF(Tabela_mesanica_190208[Klasifikacija],Tabela_kontrola_FAW[[#This Row],[Klasifikacija]])+COUNTIF(Tabela_EKO_03_03_baterije[Klasifikacija],Tabela_kontrola_FAW[[#This Row],[Klasifikacija]])</f>
        <v>0</v>
      </c>
      <c r="H618" s="1">
        <f>COUNTIF(Tabela_staro_190204[Klasifikacija],Tabela_kontrola_FAW[[#This Row],[Klasifikacija]])+COUNTIF(Tabela_staro_140603[Klasifikacija],Tabela_kontrola_FAW[[#This Row],[Klasifikacija]])</f>
        <v>0</v>
      </c>
      <c r="I618" s="1" t="str">
        <f>IFERROR(INDEX(Tabela_FAW[Klasifikacija],MATCH(Tabela_kontrola_FAW[[#This Row],[Klasifikacija]],Tabela_FAW[Klasifikacija],0)),"NE")</f>
        <v>16 05 09</v>
      </c>
    </row>
    <row r="619" spans="1:9" x14ac:dyDescent="0.25">
      <c r="A619" t="s">
        <v>1318</v>
      </c>
      <c r="B619" t="str">
        <f>INDEX(Tabela_seznam_klasifikacij[Naziv odpadka],MATCH(Tabela_kontrola_FAW[[#This Row],[Klasifikacija]],Tabela_seznam_klasifikacij[Klasifikacijska številka],0))</f>
        <v>Svinčeve baterije</v>
      </c>
      <c r="C619" t="str">
        <f>IFERROR(INDEX(Tabela_FAW[NAZIV2],MATCH(Tabela_kontrola_FAW[[#This Row],[Klasifikacija]],Tabela_FAW[Klasifikacija],0)),"NE")</f>
        <v>ADR:UN 2794, če so poškodovane/Tabakum</v>
      </c>
      <c r="D619" t="str">
        <f>INDEX(Tabela_glavno[Dovoljen prevzem],MATCH(Tabela_kontrola_FAW[[#This Row],[Klasifikacija]],Tabela_glavno[Klasifikacija],0))</f>
        <v>DA</v>
      </c>
      <c r="E619" t="str">
        <f>INDEX(Tabela_glavno[Odstranjevanje],MATCH(Tabela_kontrola_FAW[[#This Row],[Klasifikacija]],Tabela_glavno[Klasifikacija],0))</f>
        <v>Tabakum</v>
      </c>
      <c r="F619" t="str">
        <f>IF(Tabela_kontrola_FAW[[#This Row],[Eko-03-03]]=0,"NE","DA")</f>
        <v>NE</v>
      </c>
      <c r="G619" s="1">
        <f>COUNTIF(Tabela_mesanica_190204[Klasifikacija],Tabela_kontrola_FAW[[#This Row],[Klasifikacija]])+COUNTIF(Tabela_mesanica_190208[Klasifikacija],Tabela_kontrola_FAW[[#This Row],[Klasifikacija]])+COUNTIF(Tabela_EKO_03_03_baterije[Klasifikacija],Tabela_kontrola_FAW[[#This Row],[Klasifikacija]])</f>
        <v>0</v>
      </c>
      <c r="H619" s="1">
        <f>COUNTIF(Tabela_staro_190204[Klasifikacija],Tabela_kontrola_FAW[[#This Row],[Klasifikacija]])+COUNTIF(Tabela_staro_140603[Klasifikacija],Tabela_kontrola_FAW[[#This Row],[Klasifikacija]])</f>
        <v>0</v>
      </c>
      <c r="I619" s="1" t="str">
        <f>IFERROR(INDEX(Tabela_FAW[Klasifikacija],MATCH(Tabela_kontrola_FAW[[#This Row],[Klasifikacija]],Tabela_FAW[Klasifikacija],0)),"NE")</f>
        <v>16 06 01*</v>
      </c>
    </row>
    <row r="620" spans="1:9" x14ac:dyDescent="0.25">
      <c r="A620" t="s">
        <v>1319</v>
      </c>
      <c r="B620" t="str">
        <f>INDEX(Tabela_seznam_klasifikacij[Naziv odpadka],MATCH(Tabela_kontrola_FAW[[#This Row],[Klasifikacija]],Tabela_seznam_klasifikacij[Klasifikacijska številka],0))</f>
        <v>Nikelj-kadmijeve baterije</v>
      </c>
      <c r="C620" t="str">
        <f>IFERROR(INDEX(Tabela_FAW[NAZIV2],MATCH(Tabela_kontrola_FAW[[#This Row],[Klasifikacija]],Tabela_FAW[Klasifikacija],0)),"NE")</f>
        <v>ADR: 2795, če so poškodovane /Izvoz Snam</v>
      </c>
      <c r="D620" t="str">
        <f>INDEX(Tabela_glavno[Dovoljen prevzem],MATCH(Tabela_kontrola_FAW[[#This Row],[Klasifikacija]],Tabela_glavno[Klasifikacija],0))</f>
        <v>DA - NI ODSTRANJEVANJA</v>
      </c>
      <c r="E620" t="str">
        <f>INDEX(Tabela_glavno[Odstranjevanje],MATCH(Tabela_kontrola_FAW[[#This Row],[Klasifikacija]],Tabela_glavno[Klasifikacija],0))</f>
        <v/>
      </c>
      <c r="F620" t="str">
        <f>IF(Tabela_kontrola_FAW[[#This Row],[Eko-03-03]]=0,"NE","DA")</f>
        <v>DA</v>
      </c>
      <c r="G620" s="1">
        <f>COUNTIF(Tabela_mesanica_190204[Klasifikacija],Tabela_kontrola_FAW[[#This Row],[Klasifikacija]])+COUNTIF(Tabela_mesanica_190208[Klasifikacija],Tabela_kontrola_FAW[[#This Row],[Klasifikacija]])+COUNTIF(Tabela_EKO_03_03_baterije[Klasifikacija],Tabela_kontrola_FAW[[#This Row],[Klasifikacija]])</f>
        <v>1</v>
      </c>
      <c r="H620" s="1">
        <f>COUNTIF(Tabela_staro_190204[Klasifikacija],Tabela_kontrola_FAW[[#This Row],[Klasifikacija]])+COUNTIF(Tabela_staro_140603[Klasifikacija],Tabela_kontrola_FAW[[#This Row],[Klasifikacija]])</f>
        <v>0</v>
      </c>
      <c r="I620" s="1" t="str">
        <f>IFERROR(INDEX(Tabela_FAW[Klasifikacija],MATCH(Tabela_kontrola_FAW[[#This Row],[Klasifikacija]],Tabela_FAW[Klasifikacija],0)),"NE")</f>
        <v>16 06 02*</v>
      </c>
    </row>
    <row r="621" spans="1:9" hidden="1" x14ac:dyDescent="0.25">
      <c r="A621" t="s">
        <v>1320</v>
      </c>
      <c r="B621" t="str">
        <f>INDEX(Tabela_seznam_klasifikacij[Naziv odpadka],MATCH(Tabela_kontrola_FAW[[#This Row],[Klasifikacija]],Tabela_seznam_klasifikacij[Klasifikacijska številka],0))</f>
        <v>Baterije, ki vsebujejo živo srebro</v>
      </c>
      <c r="C621" t="str">
        <f>IFERROR(INDEX(Tabela_FAW[NAZIV2],MATCH(Tabela_kontrola_FAW[[#This Row],[Klasifikacija]],Tabela_FAW[Klasifikacija],0)),"NE")</f>
        <v>NE</v>
      </c>
      <c r="D621" t="str">
        <f>INDEX(Tabela_glavno[Dovoljen prevzem],MATCH(Tabela_kontrola_FAW[[#This Row],[Klasifikacija]],Tabela_glavno[Klasifikacija],0))</f>
        <v>NE</v>
      </c>
      <c r="E621" t="str">
        <f>INDEX(Tabela_glavno[Odstranjevanje],MATCH(Tabela_kontrola_FAW[[#This Row],[Klasifikacija]],Tabela_glavno[Klasifikacija],0))</f>
        <v/>
      </c>
      <c r="F621" t="str">
        <f>IF(Tabela_kontrola_FAW[[#This Row],[Eko-03-03]]=0,"NE","DA")</f>
        <v>NE</v>
      </c>
      <c r="G621" s="1">
        <f>COUNTIF(Tabela_mesanica_190204[Klasifikacija],Tabela_kontrola_FAW[[#This Row],[Klasifikacija]])+COUNTIF(Tabela_mesanica_190208[Klasifikacija],Tabela_kontrola_FAW[[#This Row],[Klasifikacija]])+COUNTIF(Tabela_EKO_03_03_baterije[Klasifikacija],Tabela_kontrola_FAW[[#This Row],[Klasifikacija]])</f>
        <v>0</v>
      </c>
      <c r="H621" s="1">
        <f>COUNTIF(Tabela_staro_190204[Klasifikacija],Tabela_kontrola_FAW[[#This Row],[Klasifikacija]])+COUNTIF(Tabela_staro_140603[Klasifikacija],Tabela_kontrola_FAW[[#This Row],[Klasifikacija]])</f>
        <v>0</v>
      </c>
      <c r="I621" s="1" t="str">
        <f>IFERROR(INDEX(Tabela_FAW[Klasifikacija],MATCH(Tabela_kontrola_FAW[[#This Row],[Klasifikacija]],Tabela_FAW[Klasifikacija],0)),"NE")</f>
        <v>NE</v>
      </c>
    </row>
    <row r="622" spans="1:9" x14ac:dyDescent="0.25">
      <c r="A622" t="s">
        <v>1321</v>
      </c>
      <c r="B622" t="str">
        <f>INDEX(Tabela_seznam_klasifikacij[Naziv odpadka],MATCH(Tabela_kontrola_FAW[[#This Row],[Klasifikacija]],Tabela_seznam_klasifikacij[Klasifikacijska številka],0))</f>
        <v>Alkalne baterije (razen 16 06 03)</v>
      </c>
      <c r="C622" t="str">
        <f>IFERROR(INDEX(Tabela_FAW[NAZIV2],MATCH(Tabela_kontrola_FAW[[#This Row],[Klasifikacija]],Tabela_FAW[Klasifikacija],0)),"NE")</f>
        <v>ADR: 2795, če so poškodovane /NI ODSTRAN</v>
      </c>
      <c r="D622" t="str">
        <f>INDEX(Tabela_glavno[Dovoljen prevzem],MATCH(Tabela_kontrola_FAW[[#This Row],[Klasifikacija]],Tabela_glavno[Klasifikacija],0))</f>
        <v>DA - NI ODSTRANJEVANJA</v>
      </c>
      <c r="E622" t="str">
        <f>INDEX(Tabela_glavno[Odstranjevanje],MATCH(Tabela_kontrola_FAW[[#This Row],[Klasifikacija]],Tabela_glavno[Klasifikacija],0))</f>
        <v/>
      </c>
      <c r="F622" t="str">
        <f>IF(Tabela_kontrola_FAW[[#This Row],[Eko-03-03]]=0,"NE","DA")</f>
        <v>DA</v>
      </c>
      <c r="G622" s="1">
        <f>COUNTIF(Tabela_mesanica_190204[Klasifikacija],Tabela_kontrola_FAW[[#This Row],[Klasifikacija]])+COUNTIF(Tabela_mesanica_190208[Klasifikacija],Tabela_kontrola_FAW[[#This Row],[Klasifikacija]])+COUNTIF(Tabela_EKO_03_03_baterije[Klasifikacija],Tabela_kontrola_FAW[[#This Row],[Klasifikacija]])</f>
        <v>1</v>
      </c>
      <c r="H622" s="1">
        <f>COUNTIF(Tabela_staro_190204[Klasifikacija],Tabela_kontrola_FAW[[#This Row],[Klasifikacija]])+COUNTIF(Tabela_staro_140603[Klasifikacija],Tabela_kontrola_FAW[[#This Row],[Klasifikacija]])</f>
        <v>0</v>
      </c>
      <c r="I622" s="1" t="str">
        <f>IFERROR(INDEX(Tabela_FAW[Klasifikacija],MATCH(Tabela_kontrola_FAW[[#This Row],[Klasifikacija]],Tabela_FAW[Klasifikacija],0)),"NE")</f>
        <v>16 06 04</v>
      </c>
    </row>
    <row r="623" spans="1:9" x14ac:dyDescent="0.25">
      <c r="A623" t="s">
        <v>1322</v>
      </c>
      <c r="B623" t="str">
        <f>INDEX(Tabela_seznam_klasifikacij[Naziv odpadka],MATCH(Tabela_kontrola_FAW[[#This Row],[Klasifikacija]],Tabela_seznam_klasifikacij[Klasifikacijska številka],0))</f>
        <v>Druge baterije in akumulatorji</v>
      </c>
      <c r="C623" t="str">
        <f>IFERROR(INDEX(Tabela_FAW[NAZIV2],MATCH(Tabela_kontrola_FAW[[#This Row],[Klasifikacija]],Tabela_FAW[Klasifikacija],0)),"NE")</f>
        <v>ADR: DA sproti pred prevz/ sortiran SNAM</v>
      </c>
      <c r="D623" t="str">
        <f>INDEX(Tabela_glavno[Dovoljen prevzem],MATCH(Tabela_kontrola_FAW[[#This Row],[Klasifikacija]],Tabela_glavno[Klasifikacija],0))</f>
        <v>DA - NI ODSTRANJEVANJA</v>
      </c>
      <c r="E623" t="str">
        <f>INDEX(Tabela_glavno[Odstranjevanje],MATCH(Tabela_kontrola_FAW[[#This Row],[Klasifikacija]],Tabela_glavno[Klasifikacija],0))</f>
        <v/>
      </c>
      <c r="F623" t="str">
        <f>IF(Tabela_kontrola_FAW[[#This Row],[Eko-03-03]]=0,"NE","DA")</f>
        <v>DA</v>
      </c>
      <c r="G623" s="1">
        <f>COUNTIF(Tabela_mesanica_190204[Klasifikacija],Tabela_kontrola_FAW[[#This Row],[Klasifikacija]])+COUNTIF(Tabela_mesanica_190208[Klasifikacija],Tabela_kontrola_FAW[[#This Row],[Klasifikacija]])+COUNTIF(Tabela_EKO_03_03_baterije[Klasifikacija],Tabela_kontrola_FAW[[#This Row],[Klasifikacija]])</f>
        <v>1</v>
      </c>
      <c r="H623" s="1">
        <f>COUNTIF(Tabela_staro_190204[Klasifikacija],Tabela_kontrola_FAW[[#This Row],[Klasifikacija]])+COUNTIF(Tabela_staro_140603[Klasifikacija],Tabela_kontrola_FAW[[#This Row],[Klasifikacija]])</f>
        <v>0</v>
      </c>
      <c r="I623" s="1" t="str">
        <f>IFERROR(INDEX(Tabela_FAW[Klasifikacija],MATCH(Tabela_kontrola_FAW[[#This Row],[Klasifikacija]],Tabela_FAW[Klasifikacija],0)),"NE")</f>
        <v>16 06 05</v>
      </c>
    </row>
    <row r="624" spans="1:9" x14ac:dyDescent="0.25">
      <c r="A624" t="s">
        <v>1323</v>
      </c>
      <c r="B624" t="str">
        <f>INDEX(Tabela_seznam_klasifikacij[Naziv odpadka],MATCH(Tabela_kontrola_FAW[[#This Row],[Klasifikacija]],Tabela_seznam_klasifikacij[Klasifikacijska številka],0))</f>
        <v>Ločeno zbrani elektroliti iz baterij in akumulatorjev</v>
      </c>
      <c r="C624" t="str">
        <f>IFERROR(INDEX(Tabela_FAW[NAZIV2],MATCH(Tabela_kontrola_FAW[[#This Row],[Klasifikacija]],Tabela_FAW[Klasifikacija],0)),"NE")</f>
        <v>Ekologija - NI ODSTRANJEVANJA , Jure</v>
      </c>
      <c r="D624" t="str">
        <f>INDEX(Tabela_glavno[Dovoljen prevzem],MATCH(Tabela_kontrola_FAW[[#This Row],[Klasifikacija]],Tabela_glavno[Klasifikacija],0))</f>
        <v>DA</v>
      </c>
      <c r="E624" t="str">
        <f>INDEX(Tabela_glavno[Odstranjevanje],MATCH(Tabela_kontrola_FAW[[#This Row],[Klasifikacija]],Tabela_glavno[Klasifikacija],0))</f>
        <v>Ekologija</v>
      </c>
      <c r="F624" t="str">
        <f>IF(Tabela_kontrola_FAW[[#This Row],[Eko-03-03]]=0,"NE","DA")</f>
        <v>NE</v>
      </c>
      <c r="G624" s="1">
        <f>COUNTIF(Tabela_mesanica_190204[Klasifikacija],Tabela_kontrola_FAW[[#This Row],[Klasifikacija]])+COUNTIF(Tabela_mesanica_190208[Klasifikacija],Tabela_kontrola_FAW[[#This Row],[Klasifikacija]])+COUNTIF(Tabela_EKO_03_03_baterije[Klasifikacija],Tabela_kontrola_FAW[[#This Row],[Klasifikacija]])</f>
        <v>0</v>
      </c>
      <c r="H624" s="1">
        <f>COUNTIF(Tabela_staro_190204[Klasifikacija],Tabela_kontrola_FAW[[#This Row],[Klasifikacija]])+COUNTIF(Tabela_staro_140603[Klasifikacija],Tabela_kontrola_FAW[[#This Row],[Klasifikacija]])</f>
        <v>0</v>
      </c>
      <c r="I624" s="1" t="str">
        <f>IFERROR(INDEX(Tabela_FAW[Klasifikacija],MATCH(Tabela_kontrola_FAW[[#This Row],[Klasifikacija]],Tabela_FAW[Klasifikacija],0)),"NE")</f>
        <v>16 06 06*</v>
      </c>
    </row>
    <row r="625" spans="1:9" x14ac:dyDescent="0.25">
      <c r="A625" t="s">
        <v>92</v>
      </c>
      <c r="B625" t="str">
        <f>INDEX(Tabela_seznam_klasifikacij[Naziv odpadka],MATCH(Tabela_kontrola_FAW[[#This Row],[Klasifikacija]],Tabela_seznam_klasifikacij[Klasifikacijska številka],0))</f>
        <v>Odpadki, ki vsebujejo mineralno olje</v>
      </c>
      <c r="C625" t="str">
        <f>IFERROR(INDEX(Tabela_FAW[NAZIV2],MATCH(Tabela_kontrola_FAW[[#This Row],[Klasifikacija]],Tabela_FAW[Klasifikacija],0)),"NE")</f>
        <v>M1 NI ADR / ???</v>
      </c>
      <c r="D625" t="str">
        <f>INDEX(Tabela_glavno[Dovoljen prevzem],MATCH(Tabela_kontrola_FAW[[#This Row],[Klasifikacija]],Tabela_glavno[Klasifikacija],0))</f>
        <v>DA - NI ODSTRANJEVANJA</v>
      </c>
      <c r="E625" t="str">
        <f>INDEX(Tabela_glavno[Odstranjevanje],MATCH(Tabela_kontrola_FAW[[#This Row],[Klasifikacija]],Tabela_glavno[Klasifikacija],0))</f>
        <v/>
      </c>
      <c r="F625" t="str">
        <f>IF(Tabela_kontrola_FAW[[#This Row],[Eko-03-03]]=0,"NE","DA")</f>
        <v>DA</v>
      </c>
      <c r="G625" s="1">
        <f>COUNTIF(Tabela_mesanica_190204[Klasifikacija],Tabela_kontrola_FAW[[#This Row],[Klasifikacija]])+COUNTIF(Tabela_mesanica_190208[Klasifikacija],Tabela_kontrola_FAW[[#This Row],[Klasifikacija]])+COUNTIF(Tabela_EKO_03_03_baterije[Klasifikacija],Tabela_kontrola_FAW[[#This Row],[Klasifikacija]])</f>
        <v>1</v>
      </c>
      <c r="H625" s="1">
        <f>COUNTIF(Tabela_staro_190204[Klasifikacija],Tabela_kontrola_FAW[[#This Row],[Klasifikacija]])+COUNTIF(Tabela_staro_140603[Klasifikacija],Tabela_kontrola_FAW[[#This Row],[Klasifikacija]])</f>
        <v>1</v>
      </c>
      <c r="I625" s="1" t="str">
        <f>IFERROR(INDEX(Tabela_FAW[Klasifikacija],MATCH(Tabela_kontrola_FAW[[#This Row],[Klasifikacija]],Tabela_FAW[Klasifikacija],0)),"NE")</f>
        <v>16 07 08*</v>
      </c>
    </row>
    <row r="626" spans="1:9" x14ac:dyDescent="0.25">
      <c r="A626" t="s">
        <v>93</v>
      </c>
      <c r="B626" t="str">
        <f>INDEX(Tabela_seznam_klasifikacij[Naziv odpadka],MATCH(Tabela_kontrola_FAW[[#This Row],[Klasifikacija]],Tabela_seznam_klasifikacij[Klasifikacijska številka],0))</f>
        <v>Odpadki, ki vsebujejo druge nevarne snovi</v>
      </c>
      <c r="C626" t="str">
        <f>IFERROR(INDEX(Tabela_FAW[NAZIV2],MATCH(Tabela_kontrola_FAW[[#This Row],[Klasifikacija]],Tabela_FAW[Klasifikacija],0)),"NE")</f>
        <v>M1, M2</v>
      </c>
      <c r="D626" t="str">
        <f>INDEX(Tabela_glavno[Dovoljen prevzem],MATCH(Tabela_kontrola_FAW[[#This Row],[Klasifikacija]],Tabela_glavno[Klasifikacija],0))</f>
        <v>DA</v>
      </c>
      <c r="E626" t="str">
        <f>INDEX(Tabela_glavno[Odstranjevanje],MATCH(Tabela_kontrola_FAW[[#This Row],[Klasifikacija]],Tabela_glavno[Klasifikacija],0))</f>
        <v/>
      </c>
      <c r="F626" t="str">
        <f>IF(Tabela_kontrola_FAW[[#This Row],[Eko-03-03]]=0,"NE","DA")</f>
        <v>DA</v>
      </c>
      <c r="G626" s="1">
        <f>COUNTIF(Tabela_mesanica_190204[Klasifikacija],Tabela_kontrola_FAW[[#This Row],[Klasifikacija]])+COUNTIF(Tabela_mesanica_190208[Klasifikacija],Tabela_kontrola_FAW[[#This Row],[Klasifikacija]])+COUNTIF(Tabela_EKO_03_03_baterije[Klasifikacija],Tabela_kontrola_FAW[[#This Row],[Klasifikacija]])</f>
        <v>2</v>
      </c>
      <c r="H626" s="1">
        <f>COUNTIF(Tabela_staro_190204[Klasifikacija],Tabela_kontrola_FAW[[#This Row],[Klasifikacija]])+COUNTIF(Tabela_staro_140603[Klasifikacija],Tabela_kontrola_FAW[[#This Row],[Klasifikacija]])</f>
        <v>2</v>
      </c>
      <c r="I626" s="1" t="str">
        <f>IFERROR(INDEX(Tabela_FAW[Klasifikacija],MATCH(Tabela_kontrola_FAW[[#This Row],[Klasifikacija]],Tabela_FAW[Klasifikacija],0)),"NE")</f>
        <v>16 07 09*</v>
      </c>
    </row>
    <row r="627" spans="1:9" x14ac:dyDescent="0.25">
      <c r="A627" t="s">
        <v>94</v>
      </c>
      <c r="B627" t="str">
        <f>INDEX(Tabela_seznam_klasifikacij[Naziv odpadka],MATCH(Tabela_kontrola_FAW[[#This Row],[Klasifikacija]],Tabela_seznam_klasifikacij[Klasifikacijska številka],0))</f>
        <v>Drugi tovrstni odpadki</v>
      </c>
      <c r="C627" t="str">
        <f>IFERROR(INDEX(Tabela_FAW[NAZIV2],MATCH(Tabela_kontrola_FAW[[#This Row],[Klasifikacija]],Tabela_FAW[Klasifikacija],0)),"NE")</f>
        <v>M1</v>
      </c>
      <c r="D627" t="str">
        <f>INDEX(Tabela_glavno[Dovoljen prevzem],MATCH(Tabela_kontrola_FAW[[#This Row],[Klasifikacija]],Tabela_glavno[Klasifikacija],0))</f>
        <v>DA - NI ODSTRANJEVANJA</v>
      </c>
      <c r="E627" t="str">
        <f>INDEX(Tabela_glavno[Odstranjevanje],MATCH(Tabela_kontrola_FAW[[#This Row],[Klasifikacija]],Tabela_glavno[Klasifikacija],0))</f>
        <v/>
      </c>
      <c r="F627" t="str">
        <f>IF(Tabela_kontrola_FAW[[#This Row],[Eko-03-03]]=0,"NE","DA")</f>
        <v>DA</v>
      </c>
      <c r="G627" s="1">
        <f>COUNTIF(Tabela_mesanica_190204[Klasifikacija],Tabela_kontrola_FAW[[#This Row],[Klasifikacija]])+COUNTIF(Tabela_mesanica_190208[Klasifikacija],Tabela_kontrola_FAW[[#This Row],[Klasifikacija]])+COUNTIF(Tabela_EKO_03_03_baterije[Klasifikacija],Tabela_kontrola_FAW[[#This Row],[Klasifikacija]])</f>
        <v>1</v>
      </c>
      <c r="H627" s="1">
        <f>COUNTIF(Tabela_staro_190204[Klasifikacija],Tabela_kontrola_FAW[[#This Row],[Klasifikacija]])+COUNTIF(Tabela_staro_140603[Klasifikacija],Tabela_kontrola_FAW[[#This Row],[Klasifikacija]])</f>
        <v>1</v>
      </c>
      <c r="I627" s="1" t="str">
        <f>IFERROR(INDEX(Tabela_FAW[Klasifikacija],MATCH(Tabela_kontrola_FAW[[#This Row],[Klasifikacija]],Tabela_FAW[Klasifikacija],0)),"NE")</f>
        <v>16 07 99</v>
      </c>
    </row>
    <row r="628" spans="1:9" x14ac:dyDescent="0.25">
      <c r="A628" t="s">
        <v>1324</v>
      </c>
      <c r="B628" t="str">
        <f>INDEX(Tabela_seznam_klasifikacij[Naziv odpadka],MATCH(Tabela_kontrola_FAW[[#This Row],[Klasifikacija]],Tabela_seznam_klasifikacij[Klasifikacijska številka],0))</f>
        <v>Izrabljeni katalizatorji, ki vsebujejo zlato, srebro, renij, rodij, paladij, iridij ali platino (razen 16 08 07)</v>
      </c>
      <c r="C628">
        <f>IFERROR(INDEX(Tabela_FAW[NAZIV2],MATCH(Tabela_kontrola_FAW[[#This Row],[Klasifikacija]],Tabela_FAW[Klasifikacija],0)),"NE")</f>
        <v>0</v>
      </c>
      <c r="D628" t="str">
        <f>INDEX(Tabela_glavno[Dovoljen prevzem],MATCH(Tabela_kontrola_FAW[[#This Row],[Klasifikacija]],Tabela_glavno[Klasifikacija],0))</f>
        <v>DA - NI ODSTRANJEVANJA</v>
      </c>
      <c r="E628" t="str">
        <f>INDEX(Tabela_glavno[Odstranjevanje],MATCH(Tabela_kontrola_FAW[[#This Row],[Klasifikacija]],Tabela_glavno[Klasifikacija],0))</f>
        <v/>
      </c>
      <c r="F628" t="str">
        <f>IF(Tabela_kontrola_FAW[[#This Row],[Eko-03-03]]=0,"NE","DA")</f>
        <v>NE</v>
      </c>
      <c r="G628" s="1">
        <f>COUNTIF(Tabela_mesanica_190204[Klasifikacija],Tabela_kontrola_FAW[[#This Row],[Klasifikacija]])+COUNTIF(Tabela_mesanica_190208[Klasifikacija],Tabela_kontrola_FAW[[#This Row],[Klasifikacija]])+COUNTIF(Tabela_EKO_03_03_baterije[Klasifikacija],Tabela_kontrola_FAW[[#This Row],[Klasifikacija]])</f>
        <v>0</v>
      </c>
      <c r="H628" s="1">
        <f>COUNTIF(Tabela_staro_190204[Klasifikacija],Tabela_kontrola_FAW[[#This Row],[Klasifikacija]])+COUNTIF(Tabela_staro_140603[Klasifikacija],Tabela_kontrola_FAW[[#This Row],[Klasifikacija]])</f>
        <v>0</v>
      </c>
      <c r="I628" s="1" t="str">
        <f>IFERROR(INDEX(Tabela_FAW[Klasifikacija],MATCH(Tabela_kontrola_FAW[[#This Row],[Klasifikacija]],Tabela_FAW[Klasifikacija],0)),"NE")</f>
        <v>16 08 01</v>
      </c>
    </row>
    <row r="629" spans="1:9" hidden="1" x14ac:dyDescent="0.25">
      <c r="A629" t="s">
        <v>1325</v>
      </c>
      <c r="B629" t="str">
        <f>INDEX(Tabela_seznam_klasifikacij[Naziv odpadka],MATCH(Tabela_kontrola_FAW[[#This Row],[Klasifikacija]],Tabela_seznam_klasifikacij[Klasifikacijska številka],0))</f>
        <v>Izrabljeni katalizatorji, ki vsebujejo nevarne prehodne kovine4 ali njihove spojine</v>
      </c>
      <c r="C629" t="str">
        <f>IFERROR(INDEX(Tabela_FAW[NAZIV2],MATCH(Tabela_kontrola_FAW[[#This Row],[Klasifikacija]],Tabela_FAW[Klasifikacija],0)),"NE")</f>
        <v>NE</v>
      </c>
      <c r="D629" t="str">
        <f>INDEX(Tabela_glavno[Dovoljen prevzem],MATCH(Tabela_kontrola_FAW[[#This Row],[Klasifikacija]],Tabela_glavno[Klasifikacija],0))</f>
        <v>DA - NI ODSTRANJEVANJA</v>
      </c>
      <c r="E629" t="str">
        <f>INDEX(Tabela_glavno[Odstranjevanje],MATCH(Tabela_kontrola_FAW[[#This Row],[Klasifikacija]],Tabela_glavno[Klasifikacija],0))</f>
        <v/>
      </c>
      <c r="F629" t="str">
        <f>IF(Tabela_kontrola_FAW[[#This Row],[Eko-03-03]]=0,"NE","DA")</f>
        <v>NE</v>
      </c>
      <c r="G629" s="1">
        <f>COUNTIF(Tabela_mesanica_190204[Klasifikacija],Tabela_kontrola_FAW[[#This Row],[Klasifikacija]])+COUNTIF(Tabela_mesanica_190208[Klasifikacija],Tabela_kontrola_FAW[[#This Row],[Klasifikacija]])+COUNTIF(Tabela_EKO_03_03_baterije[Klasifikacija],Tabela_kontrola_FAW[[#This Row],[Klasifikacija]])</f>
        <v>0</v>
      </c>
      <c r="H629" s="1">
        <f>COUNTIF(Tabela_staro_190204[Klasifikacija],Tabela_kontrola_FAW[[#This Row],[Klasifikacija]])+COUNTIF(Tabela_staro_140603[Klasifikacija],Tabela_kontrola_FAW[[#This Row],[Klasifikacija]])</f>
        <v>0</v>
      </c>
      <c r="I629" s="1" t="str">
        <f>IFERROR(INDEX(Tabela_FAW[Klasifikacija],MATCH(Tabela_kontrola_FAW[[#This Row],[Klasifikacija]],Tabela_FAW[Klasifikacija],0)),"NE")</f>
        <v>NE</v>
      </c>
    </row>
    <row r="630" spans="1:9" hidden="1" x14ac:dyDescent="0.25">
      <c r="A630" t="s">
        <v>1326</v>
      </c>
      <c r="B630" t="str">
        <f>INDEX(Tabela_seznam_klasifikacij[Naziv odpadka],MATCH(Tabela_kontrola_FAW[[#This Row],[Klasifikacija]],Tabela_seznam_klasifikacij[Klasifikacijska številka],0))</f>
        <v>Izrabljeni katalizatorji, ki vsebujejo druge prehodne kovine ali njihove spojine, ki niso navedeni drugje</v>
      </c>
      <c r="C630" t="str">
        <f>IFERROR(INDEX(Tabela_FAW[NAZIV2],MATCH(Tabela_kontrola_FAW[[#This Row],[Klasifikacija]],Tabela_FAW[Klasifikacija],0)),"NE")</f>
        <v>NE</v>
      </c>
      <c r="D630" t="str">
        <f>INDEX(Tabela_glavno[Dovoljen prevzem],MATCH(Tabela_kontrola_FAW[[#This Row],[Klasifikacija]],Tabela_glavno[Klasifikacija],0))</f>
        <v>DA - NI ODSTRANJEVANJA</v>
      </c>
      <c r="E630" t="str">
        <f>INDEX(Tabela_glavno[Odstranjevanje],MATCH(Tabela_kontrola_FAW[[#This Row],[Klasifikacija]],Tabela_glavno[Klasifikacija],0))</f>
        <v/>
      </c>
      <c r="F630" t="str">
        <f>IF(Tabela_kontrola_FAW[[#This Row],[Eko-03-03]]=0,"NE","DA")</f>
        <v>NE</v>
      </c>
      <c r="G630" s="1">
        <f>COUNTIF(Tabela_mesanica_190204[Klasifikacija],Tabela_kontrola_FAW[[#This Row],[Klasifikacija]])+COUNTIF(Tabela_mesanica_190208[Klasifikacija],Tabela_kontrola_FAW[[#This Row],[Klasifikacija]])+COUNTIF(Tabela_EKO_03_03_baterije[Klasifikacija],Tabela_kontrola_FAW[[#This Row],[Klasifikacija]])</f>
        <v>0</v>
      </c>
      <c r="H630" s="1">
        <f>COUNTIF(Tabela_staro_190204[Klasifikacija],Tabela_kontrola_FAW[[#This Row],[Klasifikacija]])+COUNTIF(Tabela_staro_140603[Klasifikacija],Tabela_kontrola_FAW[[#This Row],[Klasifikacija]])</f>
        <v>0</v>
      </c>
      <c r="I630" s="1" t="str">
        <f>IFERROR(INDEX(Tabela_FAW[Klasifikacija],MATCH(Tabela_kontrola_FAW[[#This Row],[Klasifikacija]],Tabela_FAW[Klasifikacija],0)),"NE")</f>
        <v>NE</v>
      </c>
    </row>
    <row r="631" spans="1:9" hidden="1" x14ac:dyDescent="0.25">
      <c r="A631" t="s">
        <v>1327</v>
      </c>
      <c r="B631" t="str">
        <f>INDEX(Tabela_seznam_klasifikacij[Naziv odpadka],MATCH(Tabela_kontrola_FAW[[#This Row],[Klasifikacija]],Tabela_seznam_klasifikacij[Klasifikacijska številka],0))</f>
        <v>Izrabljeni tekoči katalizatorji iz katalitskega krekiranja (razen tistih, ki so navedeni pod 16 08 07)</v>
      </c>
      <c r="C631" t="str">
        <f>IFERROR(INDEX(Tabela_FAW[NAZIV2],MATCH(Tabela_kontrola_FAW[[#This Row],[Klasifikacija]],Tabela_FAW[Klasifikacija],0)),"NE")</f>
        <v>NE</v>
      </c>
      <c r="D631" t="str">
        <f>INDEX(Tabela_glavno[Dovoljen prevzem],MATCH(Tabela_kontrola_FAW[[#This Row],[Klasifikacija]],Tabela_glavno[Klasifikacija],0))</f>
        <v>DA - NI ODSTRANJEVANJA</v>
      </c>
      <c r="E631" t="str">
        <f>INDEX(Tabela_glavno[Odstranjevanje],MATCH(Tabela_kontrola_FAW[[#This Row],[Klasifikacija]],Tabela_glavno[Klasifikacija],0))</f>
        <v/>
      </c>
      <c r="F631" t="str">
        <f>IF(Tabela_kontrola_FAW[[#This Row],[Eko-03-03]]=0,"NE","DA")</f>
        <v>NE</v>
      </c>
      <c r="G631" s="1">
        <f>COUNTIF(Tabela_mesanica_190204[Klasifikacija],Tabela_kontrola_FAW[[#This Row],[Klasifikacija]])+COUNTIF(Tabela_mesanica_190208[Klasifikacija],Tabela_kontrola_FAW[[#This Row],[Klasifikacija]])+COUNTIF(Tabela_EKO_03_03_baterije[Klasifikacija],Tabela_kontrola_FAW[[#This Row],[Klasifikacija]])</f>
        <v>0</v>
      </c>
      <c r="H631" s="1">
        <f>COUNTIF(Tabela_staro_190204[Klasifikacija],Tabela_kontrola_FAW[[#This Row],[Klasifikacija]])+COUNTIF(Tabela_staro_140603[Klasifikacija],Tabela_kontrola_FAW[[#This Row],[Klasifikacija]])</f>
        <v>0</v>
      </c>
      <c r="I631" s="1" t="str">
        <f>IFERROR(INDEX(Tabela_FAW[Klasifikacija],MATCH(Tabela_kontrola_FAW[[#This Row],[Klasifikacija]],Tabela_FAW[Klasifikacija],0)),"NE")</f>
        <v>NE</v>
      </c>
    </row>
    <row r="632" spans="1:9" hidden="1" x14ac:dyDescent="0.25">
      <c r="A632" t="s">
        <v>1328</v>
      </c>
      <c r="B632" t="str">
        <f>INDEX(Tabela_seznam_klasifikacij[Naziv odpadka],MATCH(Tabela_kontrola_FAW[[#This Row],[Klasifikacija]],Tabela_seznam_klasifikacij[Klasifikacijska številka],0))</f>
        <v>Izrabljeni katalizatorji, ki vsebujejo fosforjevo kislino</v>
      </c>
      <c r="C632" t="str">
        <f>IFERROR(INDEX(Tabela_FAW[NAZIV2],MATCH(Tabela_kontrola_FAW[[#This Row],[Klasifikacija]],Tabela_FAW[Klasifikacija],0)),"NE")</f>
        <v>NE</v>
      </c>
      <c r="D632" t="str">
        <f>INDEX(Tabela_glavno[Dovoljen prevzem],MATCH(Tabela_kontrola_FAW[[#This Row],[Klasifikacija]],Tabela_glavno[Klasifikacija],0))</f>
        <v>DA - NI ODSTRANJEVANJA</v>
      </c>
      <c r="E632" t="str">
        <f>INDEX(Tabela_glavno[Odstranjevanje],MATCH(Tabela_kontrola_FAW[[#This Row],[Klasifikacija]],Tabela_glavno[Klasifikacija],0))</f>
        <v/>
      </c>
      <c r="F632" t="str">
        <f>IF(Tabela_kontrola_FAW[[#This Row],[Eko-03-03]]=0,"NE","DA")</f>
        <v>NE</v>
      </c>
      <c r="G632" s="1">
        <f>COUNTIF(Tabela_mesanica_190204[Klasifikacija],Tabela_kontrola_FAW[[#This Row],[Klasifikacija]])+COUNTIF(Tabela_mesanica_190208[Klasifikacija],Tabela_kontrola_FAW[[#This Row],[Klasifikacija]])+COUNTIF(Tabela_EKO_03_03_baterije[Klasifikacija],Tabela_kontrola_FAW[[#This Row],[Klasifikacija]])</f>
        <v>0</v>
      </c>
      <c r="H632" s="1">
        <f>COUNTIF(Tabela_staro_190204[Klasifikacija],Tabela_kontrola_FAW[[#This Row],[Klasifikacija]])+COUNTIF(Tabela_staro_140603[Klasifikacija],Tabela_kontrola_FAW[[#This Row],[Klasifikacija]])</f>
        <v>0</v>
      </c>
      <c r="I632" s="1" t="str">
        <f>IFERROR(INDEX(Tabela_FAW[Klasifikacija],MATCH(Tabela_kontrola_FAW[[#This Row],[Klasifikacija]],Tabela_FAW[Klasifikacija],0)),"NE")</f>
        <v>NE</v>
      </c>
    </row>
    <row r="633" spans="1:9" hidden="1" x14ac:dyDescent="0.25">
      <c r="A633" t="s">
        <v>1329</v>
      </c>
      <c r="B633" t="str">
        <f>INDEX(Tabela_seznam_klasifikacij[Naziv odpadka],MATCH(Tabela_kontrola_FAW[[#This Row],[Klasifikacija]],Tabela_seznam_klasifikacij[Klasifikacijska številka],0))</f>
        <v>Izrabljene tekočine, uporabljene kot katalizatorji</v>
      </c>
      <c r="C633" t="str">
        <f>IFERROR(INDEX(Tabela_FAW[NAZIV2],MATCH(Tabela_kontrola_FAW[[#This Row],[Klasifikacija]],Tabela_FAW[Klasifikacija],0)),"NE")</f>
        <v>NE</v>
      </c>
      <c r="D633" t="str">
        <f>INDEX(Tabela_glavno[Dovoljen prevzem],MATCH(Tabela_kontrola_FAW[[#This Row],[Klasifikacija]],Tabela_glavno[Klasifikacija],0))</f>
        <v>DA - NI ODSTRANJEVANJA</v>
      </c>
      <c r="E633" t="str">
        <f>INDEX(Tabela_glavno[Odstranjevanje],MATCH(Tabela_kontrola_FAW[[#This Row],[Klasifikacija]],Tabela_glavno[Klasifikacija],0))</f>
        <v/>
      </c>
      <c r="F633" t="str">
        <f>IF(Tabela_kontrola_FAW[[#This Row],[Eko-03-03]]=0,"NE","DA")</f>
        <v>NE</v>
      </c>
      <c r="G633" s="1">
        <f>COUNTIF(Tabela_mesanica_190204[Klasifikacija],Tabela_kontrola_FAW[[#This Row],[Klasifikacija]])+COUNTIF(Tabela_mesanica_190208[Klasifikacija],Tabela_kontrola_FAW[[#This Row],[Klasifikacija]])+COUNTIF(Tabela_EKO_03_03_baterije[Klasifikacija],Tabela_kontrola_FAW[[#This Row],[Klasifikacija]])</f>
        <v>0</v>
      </c>
      <c r="H633" s="1">
        <f>COUNTIF(Tabela_staro_190204[Klasifikacija],Tabela_kontrola_FAW[[#This Row],[Klasifikacija]])+COUNTIF(Tabela_staro_140603[Klasifikacija],Tabela_kontrola_FAW[[#This Row],[Klasifikacija]])</f>
        <v>0</v>
      </c>
      <c r="I633" s="1" t="str">
        <f>IFERROR(INDEX(Tabela_FAW[Klasifikacija],MATCH(Tabela_kontrola_FAW[[#This Row],[Klasifikacija]],Tabela_FAW[Klasifikacija],0)),"NE")</f>
        <v>NE</v>
      </c>
    </row>
    <row r="634" spans="1:9" hidden="1" x14ac:dyDescent="0.25">
      <c r="A634" t="s">
        <v>1330</v>
      </c>
      <c r="B634" t="str">
        <f>INDEX(Tabela_seznam_klasifikacij[Naziv odpadka],MATCH(Tabela_kontrola_FAW[[#This Row],[Klasifikacija]],Tabela_seznam_klasifikacij[Klasifikacijska številka],0))</f>
        <v>Izrabljeni katalizatorji, onesnaženi z nevarnimi snovmi</v>
      </c>
      <c r="C634" t="str">
        <f>IFERROR(INDEX(Tabela_FAW[NAZIV2],MATCH(Tabela_kontrola_FAW[[#This Row],[Klasifikacija]],Tabela_FAW[Klasifikacija],0)),"NE")</f>
        <v>NE</v>
      </c>
      <c r="D634" t="str">
        <f>INDEX(Tabela_glavno[Dovoljen prevzem],MATCH(Tabela_kontrola_FAW[[#This Row],[Klasifikacija]],Tabela_glavno[Klasifikacija],0))</f>
        <v>DA - NI ODSTRANJEVANJA</v>
      </c>
      <c r="E634" t="str">
        <f>INDEX(Tabela_glavno[Odstranjevanje],MATCH(Tabela_kontrola_FAW[[#This Row],[Klasifikacija]],Tabela_glavno[Klasifikacija],0))</f>
        <v/>
      </c>
      <c r="F634" t="str">
        <f>IF(Tabela_kontrola_FAW[[#This Row],[Eko-03-03]]=0,"NE","DA")</f>
        <v>NE</v>
      </c>
      <c r="G634" s="1">
        <f>COUNTIF(Tabela_mesanica_190204[Klasifikacija],Tabela_kontrola_FAW[[#This Row],[Klasifikacija]])+COUNTIF(Tabela_mesanica_190208[Klasifikacija],Tabela_kontrola_FAW[[#This Row],[Klasifikacija]])+COUNTIF(Tabela_EKO_03_03_baterije[Klasifikacija],Tabela_kontrola_FAW[[#This Row],[Klasifikacija]])</f>
        <v>0</v>
      </c>
      <c r="H634" s="1">
        <f>COUNTIF(Tabela_staro_190204[Klasifikacija],Tabela_kontrola_FAW[[#This Row],[Klasifikacija]])+COUNTIF(Tabela_staro_140603[Klasifikacija],Tabela_kontrola_FAW[[#This Row],[Klasifikacija]])</f>
        <v>0</v>
      </c>
      <c r="I634" s="1" t="str">
        <f>IFERROR(INDEX(Tabela_FAW[Klasifikacija],MATCH(Tabela_kontrola_FAW[[#This Row],[Klasifikacija]],Tabela_FAW[Klasifikacija],0)),"NE")</f>
        <v>NE</v>
      </c>
    </row>
    <row r="635" spans="1:9" hidden="1" x14ac:dyDescent="0.25">
      <c r="A635" t="s">
        <v>1331</v>
      </c>
      <c r="B635" t="str">
        <f>INDEX(Tabela_seznam_klasifikacij[Naziv odpadka],MATCH(Tabela_kontrola_FAW[[#This Row],[Klasifikacija]],Tabela_seznam_klasifikacij[Klasifikacijska številka],0))</f>
        <v>Permanganati, npr. kalijev permanganat</v>
      </c>
      <c r="C635" t="str">
        <f>IFERROR(INDEX(Tabela_FAW[NAZIV2],MATCH(Tabela_kontrola_FAW[[#This Row],[Klasifikacija]],Tabela_FAW[Klasifikacija],0)),"NE")</f>
        <v>NE</v>
      </c>
      <c r="D635" t="str">
        <f>INDEX(Tabela_glavno[Dovoljen prevzem],MATCH(Tabela_kontrola_FAW[[#This Row],[Klasifikacija]],Tabela_glavno[Klasifikacija],0))</f>
        <v>DA - NI ODSTRANJEVANJA</v>
      </c>
      <c r="E635" t="str">
        <f>INDEX(Tabela_glavno[Odstranjevanje],MATCH(Tabela_kontrola_FAW[[#This Row],[Klasifikacija]],Tabela_glavno[Klasifikacija],0))</f>
        <v/>
      </c>
      <c r="F635" t="str">
        <f>IF(Tabela_kontrola_FAW[[#This Row],[Eko-03-03]]=0,"NE","DA")</f>
        <v>NE</v>
      </c>
      <c r="G635" s="1">
        <f>COUNTIF(Tabela_mesanica_190204[Klasifikacija],Tabela_kontrola_FAW[[#This Row],[Klasifikacija]])+COUNTIF(Tabela_mesanica_190208[Klasifikacija],Tabela_kontrola_FAW[[#This Row],[Klasifikacija]])+COUNTIF(Tabela_EKO_03_03_baterije[Klasifikacija],Tabela_kontrola_FAW[[#This Row],[Klasifikacija]])</f>
        <v>0</v>
      </c>
      <c r="H635" s="1">
        <f>COUNTIF(Tabela_staro_190204[Klasifikacija],Tabela_kontrola_FAW[[#This Row],[Klasifikacija]])+COUNTIF(Tabela_staro_140603[Klasifikacija],Tabela_kontrola_FAW[[#This Row],[Klasifikacija]])</f>
        <v>0</v>
      </c>
      <c r="I635" s="1" t="str">
        <f>IFERROR(INDEX(Tabela_FAW[Klasifikacija],MATCH(Tabela_kontrola_FAW[[#This Row],[Klasifikacija]],Tabela_FAW[Klasifikacija],0)),"NE")</f>
        <v>NE</v>
      </c>
    </row>
    <row r="636" spans="1:9" hidden="1" x14ac:dyDescent="0.25">
      <c r="A636" t="s">
        <v>1332</v>
      </c>
      <c r="B636" t="str">
        <f>INDEX(Tabela_seznam_klasifikacij[Naziv odpadka],MATCH(Tabela_kontrola_FAW[[#This Row],[Klasifikacija]],Tabela_seznam_klasifikacij[Klasifikacijska številka],0))</f>
        <v>Kromati, npr. kalijev kromat, kalijev ali natrijev dikromat</v>
      </c>
      <c r="C636" t="str">
        <f>IFERROR(INDEX(Tabela_FAW[NAZIV2],MATCH(Tabela_kontrola_FAW[[#This Row],[Klasifikacija]],Tabela_FAW[Klasifikacija],0)),"NE")</f>
        <v>NE</v>
      </c>
      <c r="D636" t="str">
        <f>INDEX(Tabela_glavno[Dovoljen prevzem],MATCH(Tabela_kontrola_FAW[[#This Row],[Klasifikacija]],Tabela_glavno[Klasifikacija],0))</f>
        <v>DA - NI ODSTRANJEVANJA</v>
      </c>
      <c r="E636" t="str">
        <f>INDEX(Tabela_glavno[Odstranjevanje],MATCH(Tabela_kontrola_FAW[[#This Row],[Klasifikacija]],Tabela_glavno[Klasifikacija],0))</f>
        <v/>
      </c>
      <c r="F636" t="str">
        <f>IF(Tabela_kontrola_FAW[[#This Row],[Eko-03-03]]=0,"NE","DA")</f>
        <v>NE</v>
      </c>
      <c r="G636" s="1">
        <f>COUNTIF(Tabela_mesanica_190204[Klasifikacija],Tabela_kontrola_FAW[[#This Row],[Klasifikacija]])+COUNTIF(Tabela_mesanica_190208[Klasifikacija],Tabela_kontrola_FAW[[#This Row],[Klasifikacija]])+COUNTIF(Tabela_EKO_03_03_baterije[Klasifikacija],Tabela_kontrola_FAW[[#This Row],[Klasifikacija]])</f>
        <v>0</v>
      </c>
      <c r="H636" s="1">
        <f>COUNTIF(Tabela_staro_190204[Klasifikacija],Tabela_kontrola_FAW[[#This Row],[Klasifikacija]])+COUNTIF(Tabela_staro_140603[Klasifikacija],Tabela_kontrola_FAW[[#This Row],[Klasifikacija]])</f>
        <v>0</v>
      </c>
      <c r="I636" s="1" t="str">
        <f>IFERROR(INDEX(Tabela_FAW[Klasifikacija],MATCH(Tabela_kontrola_FAW[[#This Row],[Klasifikacija]],Tabela_FAW[Klasifikacija],0)),"NE")</f>
        <v>NE</v>
      </c>
    </row>
    <row r="637" spans="1:9" x14ac:dyDescent="0.25">
      <c r="A637" t="s">
        <v>1333</v>
      </c>
      <c r="B637" t="str">
        <f>INDEX(Tabela_seznam_klasifikacij[Naziv odpadka],MATCH(Tabela_kontrola_FAW[[#This Row],[Klasifikacija]],Tabela_seznam_klasifikacij[Klasifikacijska številka],0))</f>
        <v>Peroksidi, npr. vodikov peroksid</v>
      </c>
      <c r="C637" t="str">
        <f>IFERROR(INDEX(Tabela_FAW[NAZIV2],MATCH(Tabela_kontrola_FAW[[#This Row],[Klasifikacija]],Tabela_FAW[Klasifikacija],0)),"NE")</f>
        <v>NI ODSTRANJEVANJA</v>
      </c>
      <c r="D637" t="str">
        <f>INDEX(Tabela_glavno[Dovoljen prevzem],MATCH(Tabela_kontrola_FAW[[#This Row],[Klasifikacija]],Tabela_glavno[Klasifikacija],0))</f>
        <v>DA - NI ODSTRANJEVANJA</v>
      </c>
      <c r="E637" t="str">
        <f>INDEX(Tabela_glavno[Odstranjevanje],MATCH(Tabela_kontrola_FAW[[#This Row],[Klasifikacija]],Tabela_glavno[Klasifikacija],0))</f>
        <v/>
      </c>
      <c r="F637" t="str">
        <f>IF(Tabela_kontrola_FAW[[#This Row],[Eko-03-03]]=0,"NE","DA")</f>
        <v>NE</v>
      </c>
      <c r="G637" s="1">
        <f>COUNTIF(Tabela_mesanica_190204[Klasifikacija],Tabela_kontrola_FAW[[#This Row],[Klasifikacija]])+COUNTIF(Tabela_mesanica_190208[Klasifikacija],Tabela_kontrola_FAW[[#This Row],[Klasifikacija]])+COUNTIF(Tabela_EKO_03_03_baterije[Klasifikacija],Tabela_kontrola_FAW[[#This Row],[Klasifikacija]])</f>
        <v>0</v>
      </c>
      <c r="H637" s="1">
        <f>COUNTIF(Tabela_staro_190204[Klasifikacija],Tabela_kontrola_FAW[[#This Row],[Klasifikacija]])+COUNTIF(Tabela_staro_140603[Klasifikacija],Tabela_kontrola_FAW[[#This Row],[Klasifikacija]])</f>
        <v>0</v>
      </c>
      <c r="I637" s="1" t="str">
        <f>IFERROR(INDEX(Tabela_FAW[Klasifikacija],MATCH(Tabela_kontrola_FAW[[#This Row],[Klasifikacija]],Tabela_FAW[Klasifikacija],0)),"NE")</f>
        <v>16 09 03*</v>
      </c>
    </row>
    <row r="638" spans="1:9" hidden="1" x14ac:dyDescent="0.25">
      <c r="A638" t="s">
        <v>1334</v>
      </c>
      <c r="B638" t="str">
        <f>INDEX(Tabela_seznam_klasifikacij[Naziv odpadka],MATCH(Tabela_kontrola_FAW[[#This Row],[Klasifikacija]],Tabela_seznam_klasifikacij[Klasifikacijska številka],0))</f>
        <v>Drugi oksidanti, ki niso navedeni drugje</v>
      </c>
      <c r="C638" t="str">
        <f>IFERROR(INDEX(Tabela_FAW[NAZIV2],MATCH(Tabela_kontrola_FAW[[#This Row],[Klasifikacija]],Tabela_FAW[Klasifikacija],0)),"NE")</f>
        <v>NE</v>
      </c>
      <c r="D638" t="str">
        <f>INDEX(Tabela_glavno[Dovoljen prevzem],MATCH(Tabela_kontrola_FAW[[#This Row],[Klasifikacija]],Tabela_glavno[Klasifikacija],0))</f>
        <v>DA - NI ODSTRANJEVANJA</v>
      </c>
      <c r="E638" t="str">
        <f>INDEX(Tabela_glavno[Odstranjevanje],MATCH(Tabela_kontrola_FAW[[#This Row],[Klasifikacija]],Tabela_glavno[Klasifikacija],0))</f>
        <v/>
      </c>
      <c r="F638" t="str">
        <f>IF(Tabela_kontrola_FAW[[#This Row],[Eko-03-03]]=0,"NE","DA")</f>
        <v>NE</v>
      </c>
      <c r="G638" s="1">
        <f>COUNTIF(Tabela_mesanica_190204[Klasifikacija],Tabela_kontrola_FAW[[#This Row],[Klasifikacija]])+COUNTIF(Tabela_mesanica_190208[Klasifikacija],Tabela_kontrola_FAW[[#This Row],[Klasifikacija]])+COUNTIF(Tabela_EKO_03_03_baterije[Klasifikacija],Tabela_kontrola_FAW[[#This Row],[Klasifikacija]])</f>
        <v>0</v>
      </c>
      <c r="H638" s="1">
        <f>COUNTIF(Tabela_staro_190204[Klasifikacija],Tabela_kontrola_FAW[[#This Row],[Klasifikacija]])+COUNTIF(Tabela_staro_140603[Klasifikacija],Tabela_kontrola_FAW[[#This Row],[Klasifikacija]])</f>
        <v>0</v>
      </c>
      <c r="I638" s="1" t="str">
        <f>IFERROR(INDEX(Tabela_FAW[Klasifikacija],MATCH(Tabela_kontrola_FAW[[#This Row],[Klasifikacija]],Tabela_FAW[Klasifikacija],0)),"NE")</f>
        <v>NE</v>
      </c>
    </row>
    <row r="639" spans="1:9" x14ac:dyDescent="0.25">
      <c r="A639" t="s">
        <v>170</v>
      </c>
      <c r="B639" t="str">
        <f>INDEX(Tabela_seznam_klasifikacij[Naziv odpadka],MATCH(Tabela_kontrola_FAW[[#This Row],[Klasifikacija]],Tabela_seznam_klasifikacij[Klasifikacijska številka],0))</f>
        <v>Odpadne vodne raztopine, ki vsebujejo nevarne snovi</v>
      </c>
      <c r="C639" t="str">
        <f>IFERROR(INDEX(Tabela_FAW[NAZIV2],MATCH(Tabela_kontrola_FAW[[#This Row],[Klasifikacija]],Tabela_FAW[Klasifikacija],0)),"NE")</f>
        <v>M2 ADR: DA sproti pred prevzemom/Kemis</v>
      </c>
      <c r="D639" t="str">
        <f>INDEX(Tabela_glavno[Dovoljen prevzem],MATCH(Tabela_kontrola_FAW[[#This Row],[Klasifikacija]],Tabela_glavno[Klasifikacija],0))</f>
        <v>DA</v>
      </c>
      <c r="E639" t="str">
        <f>INDEX(Tabela_glavno[Odstranjevanje],MATCH(Tabela_kontrola_FAW[[#This Row],[Klasifikacija]],Tabela_glavno[Klasifikacija],0))</f>
        <v>Kemis</v>
      </c>
      <c r="F639" t="str">
        <f>IF(Tabela_kontrola_FAW[[#This Row],[Eko-03-03]]=0,"NE","DA")</f>
        <v>DA</v>
      </c>
      <c r="G639" s="1">
        <f>COUNTIF(Tabela_mesanica_190204[Klasifikacija],Tabela_kontrola_FAW[[#This Row],[Klasifikacija]])+COUNTIF(Tabela_mesanica_190208[Klasifikacija],Tabela_kontrola_FAW[[#This Row],[Klasifikacija]])+COUNTIF(Tabela_EKO_03_03_baterije[Klasifikacija],Tabela_kontrola_FAW[[#This Row],[Klasifikacija]])</f>
        <v>1</v>
      </c>
      <c r="H639" s="1">
        <f>COUNTIF(Tabela_staro_190204[Klasifikacija],Tabela_kontrola_FAW[[#This Row],[Klasifikacija]])+COUNTIF(Tabela_staro_140603[Klasifikacija],Tabela_kontrola_FAW[[#This Row],[Klasifikacija]])</f>
        <v>1</v>
      </c>
      <c r="I639" s="1" t="str">
        <f>IFERROR(INDEX(Tabela_FAW[Klasifikacija],MATCH(Tabela_kontrola_FAW[[#This Row],[Klasifikacija]],Tabela_FAW[Klasifikacija],0)),"NE")</f>
        <v>16 10 01*</v>
      </c>
    </row>
    <row r="640" spans="1:9" x14ac:dyDescent="0.25">
      <c r="A640" t="s">
        <v>171</v>
      </c>
      <c r="B640" t="str">
        <f>INDEX(Tabela_seznam_klasifikacij[Naziv odpadka],MATCH(Tabela_kontrola_FAW[[#This Row],[Klasifikacija]],Tabela_seznam_klasifikacij[Klasifikacijska številka],0))</f>
        <v>Odpadne vodne raztopine, ki niso navedene pod 16 10 01</v>
      </c>
      <c r="C640" t="str">
        <f>IFERROR(INDEX(Tabela_FAW[NAZIV2],MATCH(Tabela_kontrola_FAW[[#This Row],[Klasifikacija]],Tabela_FAW[Klasifikacija],0)),"NE")</f>
        <v>M2 Ni mešanja, CČN Domžale</v>
      </c>
      <c r="D640" t="str">
        <f>INDEX(Tabela_glavno[Dovoljen prevzem],MATCH(Tabela_kontrola_FAW[[#This Row],[Klasifikacija]],Tabela_glavno[Klasifikacija],0))</f>
        <v>DA</v>
      </c>
      <c r="E640" t="str">
        <f>INDEX(Tabela_glavno[Odstranjevanje],MATCH(Tabela_kontrola_FAW[[#This Row],[Klasifikacija]],Tabela_glavno[Klasifikacija],0))</f>
        <v>Kemis</v>
      </c>
      <c r="F640" t="str">
        <f>IF(Tabela_kontrola_FAW[[#This Row],[Eko-03-03]]=0,"NE","DA")</f>
        <v>DA</v>
      </c>
      <c r="G640" s="1">
        <f>COUNTIF(Tabela_mesanica_190204[Klasifikacija],Tabela_kontrola_FAW[[#This Row],[Klasifikacija]])+COUNTIF(Tabela_mesanica_190208[Klasifikacija],Tabela_kontrola_FAW[[#This Row],[Klasifikacija]])+COUNTIF(Tabela_EKO_03_03_baterije[Klasifikacija],Tabela_kontrola_FAW[[#This Row],[Klasifikacija]])</f>
        <v>1</v>
      </c>
      <c r="H640" s="1">
        <f>COUNTIF(Tabela_staro_190204[Klasifikacija],Tabela_kontrola_FAW[[#This Row],[Klasifikacija]])+COUNTIF(Tabela_staro_140603[Klasifikacija],Tabela_kontrola_FAW[[#This Row],[Klasifikacija]])</f>
        <v>1</v>
      </c>
      <c r="I640" s="1" t="str">
        <f>IFERROR(INDEX(Tabela_FAW[Klasifikacija],MATCH(Tabela_kontrola_FAW[[#This Row],[Klasifikacija]],Tabela_FAW[Klasifikacija],0)),"NE")</f>
        <v>16 10 02</v>
      </c>
    </row>
    <row r="641" spans="1:9" hidden="1" x14ac:dyDescent="0.25">
      <c r="A641" t="s">
        <v>172</v>
      </c>
      <c r="B641" t="str">
        <f>INDEX(Tabela_seznam_klasifikacij[Naziv odpadka],MATCH(Tabela_kontrola_FAW[[#This Row],[Klasifikacija]],Tabela_seznam_klasifikacij[Klasifikacijska številka],0))</f>
        <v>Vodni koncentrati, ki vsebujejo nevarne snovi</v>
      </c>
      <c r="C641" t="str">
        <f>IFERROR(INDEX(Tabela_FAW[NAZIV2],MATCH(Tabela_kontrola_FAW[[#This Row],[Klasifikacija]],Tabela_FAW[Klasifikacija],0)),"NE")</f>
        <v>NE</v>
      </c>
      <c r="D641" t="str">
        <f>INDEX(Tabela_glavno[Dovoljen prevzem],MATCH(Tabela_kontrola_FAW[[#This Row],[Klasifikacija]],Tabela_glavno[Klasifikacija],0))</f>
        <v>DA - NI ODSTRANJEVANJA</v>
      </c>
      <c r="E641" t="str">
        <f>INDEX(Tabela_glavno[Odstranjevanje],MATCH(Tabela_kontrola_FAW[[#This Row],[Klasifikacija]],Tabela_glavno[Klasifikacija],0))</f>
        <v/>
      </c>
      <c r="F641" t="str">
        <f>IF(Tabela_kontrola_FAW[[#This Row],[Eko-03-03]]=0,"NE","DA")</f>
        <v>DA</v>
      </c>
      <c r="G641" s="1">
        <f>COUNTIF(Tabela_mesanica_190204[Klasifikacija],Tabela_kontrola_FAW[[#This Row],[Klasifikacija]])+COUNTIF(Tabela_mesanica_190208[Klasifikacija],Tabela_kontrola_FAW[[#This Row],[Klasifikacija]])+COUNTIF(Tabela_EKO_03_03_baterije[Klasifikacija],Tabela_kontrola_FAW[[#This Row],[Klasifikacija]])</f>
        <v>1</v>
      </c>
      <c r="H641" s="1">
        <f>COUNTIF(Tabela_staro_190204[Klasifikacija],Tabela_kontrola_FAW[[#This Row],[Klasifikacija]])+COUNTIF(Tabela_staro_140603[Klasifikacija],Tabela_kontrola_FAW[[#This Row],[Klasifikacija]])</f>
        <v>1</v>
      </c>
      <c r="I641" s="1" t="str">
        <f>IFERROR(INDEX(Tabela_FAW[Klasifikacija],MATCH(Tabela_kontrola_FAW[[#This Row],[Klasifikacija]],Tabela_FAW[Klasifikacija],0)),"NE")</f>
        <v>NE</v>
      </c>
    </row>
    <row r="642" spans="1:9" hidden="1" x14ac:dyDescent="0.25">
      <c r="A642" t="s">
        <v>173</v>
      </c>
      <c r="B642" t="str">
        <f>INDEX(Tabela_seznam_klasifikacij[Naziv odpadka],MATCH(Tabela_kontrola_FAW[[#This Row],[Klasifikacija]],Tabela_seznam_klasifikacij[Klasifikacijska številka],0))</f>
        <v>Vodni koncentrati, ki niso navedeni pod 16 10 03</v>
      </c>
      <c r="C642" t="str">
        <f>IFERROR(INDEX(Tabela_FAW[NAZIV2],MATCH(Tabela_kontrola_FAW[[#This Row],[Klasifikacija]],Tabela_FAW[Klasifikacija],0)),"NE")</f>
        <v>NE</v>
      </c>
      <c r="D642" t="str">
        <f>INDEX(Tabela_glavno[Dovoljen prevzem],MATCH(Tabela_kontrola_FAW[[#This Row],[Klasifikacija]],Tabela_glavno[Klasifikacija],0))</f>
        <v>DA - NI ODSTRANJEVANJA</v>
      </c>
      <c r="E642" t="str">
        <f>INDEX(Tabela_glavno[Odstranjevanje],MATCH(Tabela_kontrola_FAW[[#This Row],[Klasifikacija]],Tabela_glavno[Klasifikacija],0))</f>
        <v/>
      </c>
      <c r="F642" t="str">
        <f>IF(Tabela_kontrola_FAW[[#This Row],[Eko-03-03]]=0,"NE","DA")</f>
        <v>DA</v>
      </c>
      <c r="G642" s="1">
        <f>COUNTIF(Tabela_mesanica_190204[Klasifikacija],Tabela_kontrola_FAW[[#This Row],[Klasifikacija]])+COUNTIF(Tabela_mesanica_190208[Klasifikacija],Tabela_kontrola_FAW[[#This Row],[Klasifikacija]])+COUNTIF(Tabela_EKO_03_03_baterije[Klasifikacija],Tabela_kontrola_FAW[[#This Row],[Klasifikacija]])</f>
        <v>1</v>
      </c>
      <c r="H642" s="1">
        <f>COUNTIF(Tabela_staro_190204[Klasifikacija],Tabela_kontrola_FAW[[#This Row],[Klasifikacija]])+COUNTIF(Tabela_staro_140603[Klasifikacija],Tabela_kontrola_FAW[[#This Row],[Klasifikacija]])</f>
        <v>1</v>
      </c>
      <c r="I642" s="1" t="str">
        <f>IFERROR(INDEX(Tabela_FAW[Klasifikacija],MATCH(Tabela_kontrola_FAW[[#This Row],[Klasifikacija]],Tabela_FAW[Klasifikacija],0)),"NE")</f>
        <v>NE</v>
      </c>
    </row>
    <row r="643" spans="1:9" hidden="1" x14ac:dyDescent="0.25">
      <c r="A643" t="s">
        <v>1335</v>
      </c>
      <c r="B643" t="str">
        <f>INDEX(Tabela_seznam_klasifikacij[Naziv odpadka],MATCH(Tabela_kontrola_FAW[[#This Row],[Klasifikacija]],Tabela_seznam_klasifikacij[Klasifikacijska številka],0))</f>
        <v>Izrabljene obloge in materiali, odporni proti ognju, iz metalurških procesov na osnovi ogljika, ki vsebujejo nevarne snovi</v>
      </c>
      <c r="C643" t="str">
        <f>IFERROR(INDEX(Tabela_FAW[NAZIV2],MATCH(Tabela_kontrola_FAW[[#This Row],[Klasifikacija]],Tabela_FAW[Klasifikacija],0)),"NE")</f>
        <v>NE</v>
      </c>
      <c r="D643" t="str">
        <f>INDEX(Tabela_glavno[Dovoljen prevzem],MATCH(Tabela_kontrola_FAW[[#This Row],[Klasifikacija]],Tabela_glavno[Klasifikacija],0))</f>
        <v>DA - NI ODSTRANJEVANJA</v>
      </c>
      <c r="E643" t="str">
        <f>INDEX(Tabela_glavno[Odstranjevanje],MATCH(Tabela_kontrola_FAW[[#This Row],[Klasifikacija]],Tabela_glavno[Klasifikacija],0))</f>
        <v/>
      </c>
      <c r="F643" t="str">
        <f>IF(Tabela_kontrola_FAW[[#This Row],[Eko-03-03]]=0,"NE","DA")</f>
        <v>NE</v>
      </c>
      <c r="G643" s="1">
        <f>COUNTIF(Tabela_mesanica_190204[Klasifikacija],Tabela_kontrola_FAW[[#This Row],[Klasifikacija]])+COUNTIF(Tabela_mesanica_190208[Klasifikacija],Tabela_kontrola_FAW[[#This Row],[Klasifikacija]])+COUNTIF(Tabela_EKO_03_03_baterije[Klasifikacija],Tabela_kontrola_FAW[[#This Row],[Klasifikacija]])</f>
        <v>0</v>
      </c>
      <c r="H643" s="1">
        <f>COUNTIF(Tabela_staro_190204[Klasifikacija],Tabela_kontrola_FAW[[#This Row],[Klasifikacija]])+COUNTIF(Tabela_staro_140603[Klasifikacija],Tabela_kontrola_FAW[[#This Row],[Klasifikacija]])</f>
        <v>0</v>
      </c>
      <c r="I643" s="1" t="str">
        <f>IFERROR(INDEX(Tabela_FAW[Klasifikacija],MATCH(Tabela_kontrola_FAW[[#This Row],[Klasifikacija]],Tabela_FAW[Klasifikacija],0)),"NE")</f>
        <v>NE</v>
      </c>
    </row>
    <row r="644" spans="1:9" x14ac:dyDescent="0.25">
      <c r="A644" t="s">
        <v>1336</v>
      </c>
      <c r="B644" t="str">
        <f>INDEX(Tabela_seznam_klasifikacij[Naziv odpadka],MATCH(Tabela_kontrola_FAW[[#This Row],[Klasifikacija]],Tabela_seznam_klasifikacij[Klasifikacijska številka],0))</f>
        <v>Izrabljene obloge in materiali, odporni proti ognju, iz metalurških procesov na osnovi ogljika, ki niso navedeni pod 16 11 01</v>
      </c>
      <c r="C644">
        <f>IFERROR(INDEX(Tabela_FAW[NAZIV2],MATCH(Tabela_kontrola_FAW[[#This Row],[Klasifikacija]],Tabela_FAW[Klasifikacija],0)),"NE")</f>
        <v>0</v>
      </c>
      <c r="D644" t="str">
        <f>INDEX(Tabela_glavno[Dovoljen prevzem],MATCH(Tabela_kontrola_FAW[[#This Row],[Klasifikacija]],Tabela_glavno[Klasifikacija],0))</f>
        <v>DA - NI ODSTRANJEVANJA</v>
      </c>
      <c r="E644" t="str">
        <f>INDEX(Tabela_glavno[Odstranjevanje],MATCH(Tabela_kontrola_FAW[[#This Row],[Klasifikacija]],Tabela_glavno[Klasifikacija],0))</f>
        <v/>
      </c>
      <c r="F644" t="str">
        <f>IF(Tabela_kontrola_FAW[[#This Row],[Eko-03-03]]=0,"NE","DA")</f>
        <v>NE</v>
      </c>
      <c r="G644" s="1">
        <f>COUNTIF(Tabela_mesanica_190204[Klasifikacija],Tabela_kontrola_FAW[[#This Row],[Klasifikacija]])+COUNTIF(Tabela_mesanica_190208[Klasifikacija],Tabela_kontrola_FAW[[#This Row],[Klasifikacija]])+COUNTIF(Tabela_EKO_03_03_baterije[Klasifikacija],Tabela_kontrola_FAW[[#This Row],[Klasifikacija]])</f>
        <v>0</v>
      </c>
      <c r="H644" s="1">
        <f>COUNTIF(Tabela_staro_190204[Klasifikacija],Tabela_kontrola_FAW[[#This Row],[Klasifikacija]])+COUNTIF(Tabela_staro_140603[Klasifikacija],Tabela_kontrola_FAW[[#This Row],[Klasifikacija]])</f>
        <v>0</v>
      </c>
      <c r="I644" s="1" t="str">
        <f>IFERROR(INDEX(Tabela_FAW[Klasifikacija],MATCH(Tabela_kontrola_FAW[[#This Row],[Klasifikacija]],Tabela_FAW[Klasifikacija],0)),"NE")</f>
        <v>16 11 02</v>
      </c>
    </row>
    <row r="645" spans="1:9" x14ac:dyDescent="0.25">
      <c r="A645" t="s">
        <v>1337</v>
      </c>
      <c r="B645" t="str">
        <f>INDEX(Tabela_seznam_klasifikacij[Naziv odpadka],MATCH(Tabela_kontrola_FAW[[#This Row],[Klasifikacija]],Tabela_seznam_klasifikacij[Klasifikacijska številka],0))</f>
        <v>Druge obloge in materiali, odporni proti ognju, iz metalurških procesov, ki vsebujejo nevarne snovi</v>
      </c>
      <c r="C645">
        <f>IFERROR(INDEX(Tabela_FAW[NAZIV2],MATCH(Tabela_kontrola_FAW[[#This Row],[Klasifikacija]],Tabela_FAW[Klasifikacija],0)),"NE")</f>
        <v>0</v>
      </c>
      <c r="D645" t="str">
        <f>INDEX(Tabela_glavno[Dovoljen prevzem],MATCH(Tabela_kontrola_FAW[[#This Row],[Klasifikacija]],Tabela_glavno[Klasifikacija],0))</f>
        <v>DA - NI ODSTRANJEVANJA</v>
      </c>
      <c r="E645" t="str">
        <f>INDEX(Tabela_glavno[Odstranjevanje],MATCH(Tabela_kontrola_FAW[[#This Row],[Klasifikacija]],Tabela_glavno[Klasifikacija],0))</f>
        <v/>
      </c>
      <c r="F645" t="str">
        <f>IF(Tabela_kontrola_FAW[[#This Row],[Eko-03-03]]=0,"NE","DA")</f>
        <v>NE</v>
      </c>
      <c r="G645" s="1">
        <f>COUNTIF(Tabela_mesanica_190204[Klasifikacija],Tabela_kontrola_FAW[[#This Row],[Klasifikacija]])+COUNTIF(Tabela_mesanica_190208[Klasifikacija],Tabela_kontrola_FAW[[#This Row],[Klasifikacija]])+COUNTIF(Tabela_EKO_03_03_baterije[Klasifikacija],Tabela_kontrola_FAW[[#This Row],[Klasifikacija]])</f>
        <v>0</v>
      </c>
      <c r="H645" s="1">
        <f>COUNTIF(Tabela_staro_190204[Klasifikacija],Tabela_kontrola_FAW[[#This Row],[Klasifikacija]])+COUNTIF(Tabela_staro_140603[Klasifikacija],Tabela_kontrola_FAW[[#This Row],[Klasifikacija]])</f>
        <v>0</v>
      </c>
      <c r="I645" s="1" t="str">
        <f>IFERROR(INDEX(Tabela_FAW[Klasifikacija],MATCH(Tabela_kontrola_FAW[[#This Row],[Klasifikacija]],Tabela_FAW[Klasifikacija],0)),"NE")</f>
        <v>16 11 03*</v>
      </c>
    </row>
    <row r="646" spans="1:9" hidden="1" x14ac:dyDescent="0.25">
      <c r="A646" t="s">
        <v>1338</v>
      </c>
      <c r="B646" t="str">
        <f>INDEX(Tabela_seznam_klasifikacij[Naziv odpadka],MATCH(Tabela_kontrola_FAW[[#This Row],[Klasifikacija]],Tabela_seznam_klasifikacij[Klasifikacijska številka],0))</f>
        <v>Druge obloge in materiali, odporni proti ognju, iz metalurških procesov ki niso navedeni pod 16 11 03</v>
      </c>
      <c r="C646" t="str">
        <f>IFERROR(INDEX(Tabela_FAW[NAZIV2],MATCH(Tabela_kontrola_FAW[[#This Row],[Klasifikacija]],Tabela_FAW[Klasifikacija],0)),"NE")</f>
        <v>NE</v>
      </c>
      <c r="D646" t="str">
        <f>INDEX(Tabela_glavno[Dovoljen prevzem],MATCH(Tabela_kontrola_FAW[[#This Row],[Klasifikacija]],Tabela_glavno[Klasifikacija],0))</f>
        <v>DA - NI ODSTRANJEVANJA</v>
      </c>
      <c r="E646" t="str">
        <f>INDEX(Tabela_glavno[Odstranjevanje],MATCH(Tabela_kontrola_FAW[[#This Row],[Klasifikacija]],Tabela_glavno[Klasifikacija],0))</f>
        <v/>
      </c>
      <c r="F646" t="str">
        <f>IF(Tabela_kontrola_FAW[[#This Row],[Eko-03-03]]=0,"NE","DA")</f>
        <v>NE</v>
      </c>
      <c r="G646" s="1">
        <f>COUNTIF(Tabela_mesanica_190204[Klasifikacija],Tabela_kontrola_FAW[[#This Row],[Klasifikacija]])+COUNTIF(Tabela_mesanica_190208[Klasifikacija],Tabela_kontrola_FAW[[#This Row],[Klasifikacija]])+COUNTIF(Tabela_EKO_03_03_baterije[Klasifikacija],Tabela_kontrola_FAW[[#This Row],[Klasifikacija]])</f>
        <v>0</v>
      </c>
      <c r="H646" s="1">
        <f>COUNTIF(Tabela_staro_190204[Klasifikacija],Tabela_kontrola_FAW[[#This Row],[Klasifikacija]])+COUNTIF(Tabela_staro_140603[Klasifikacija],Tabela_kontrola_FAW[[#This Row],[Klasifikacija]])</f>
        <v>0</v>
      </c>
      <c r="I646" s="1" t="str">
        <f>IFERROR(INDEX(Tabela_FAW[Klasifikacija],MATCH(Tabela_kontrola_FAW[[#This Row],[Klasifikacija]],Tabela_FAW[Klasifikacija],0)),"NE")</f>
        <v>NE</v>
      </c>
    </row>
    <row r="647" spans="1:9" hidden="1" x14ac:dyDescent="0.25">
      <c r="A647" t="s">
        <v>1339</v>
      </c>
      <c r="B647" t="str">
        <f>INDEX(Tabela_seznam_klasifikacij[Naziv odpadka],MATCH(Tabela_kontrola_FAW[[#This Row],[Klasifikacija]],Tabela_seznam_klasifikacij[Klasifikacijska številka],0))</f>
        <v>Obloge in materiali, odporni proti ognju, iz nemetalurških procesov, ki vsebujejo nevarne snovi</v>
      </c>
      <c r="C647" t="str">
        <f>IFERROR(INDEX(Tabela_FAW[NAZIV2],MATCH(Tabela_kontrola_FAW[[#This Row],[Klasifikacija]],Tabela_FAW[Klasifikacija],0)),"NE")</f>
        <v>NE</v>
      </c>
      <c r="D647" t="str">
        <f>INDEX(Tabela_glavno[Dovoljen prevzem],MATCH(Tabela_kontrola_FAW[[#This Row],[Klasifikacija]],Tabela_glavno[Klasifikacija],0))</f>
        <v>DA - NI ODSTRANJEVANJA</v>
      </c>
      <c r="E647" t="str">
        <f>INDEX(Tabela_glavno[Odstranjevanje],MATCH(Tabela_kontrola_FAW[[#This Row],[Klasifikacija]],Tabela_glavno[Klasifikacija],0))</f>
        <v/>
      </c>
      <c r="F647" t="str">
        <f>IF(Tabela_kontrola_FAW[[#This Row],[Eko-03-03]]=0,"NE","DA")</f>
        <v>NE</v>
      </c>
      <c r="G647" s="1">
        <f>COUNTIF(Tabela_mesanica_190204[Klasifikacija],Tabela_kontrola_FAW[[#This Row],[Klasifikacija]])+COUNTIF(Tabela_mesanica_190208[Klasifikacija],Tabela_kontrola_FAW[[#This Row],[Klasifikacija]])+COUNTIF(Tabela_EKO_03_03_baterije[Klasifikacija],Tabela_kontrola_FAW[[#This Row],[Klasifikacija]])</f>
        <v>0</v>
      </c>
      <c r="H647" s="1">
        <f>COUNTIF(Tabela_staro_190204[Klasifikacija],Tabela_kontrola_FAW[[#This Row],[Klasifikacija]])+COUNTIF(Tabela_staro_140603[Klasifikacija],Tabela_kontrola_FAW[[#This Row],[Klasifikacija]])</f>
        <v>0</v>
      </c>
      <c r="I647" s="1" t="str">
        <f>IFERROR(INDEX(Tabela_FAW[Klasifikacija],MATCH(Tabela_kontrola_FAW[[#This Row],[Klasifikacija]],Tabela_FAW[Klasifikacija],0)),"NE")</f>
        <v>NE</v>
      </c>
    </row>
    <row r="648" spans="1:9" x14ac:dyDescent="0.25">
      <c r="A648" t="s">
        <v>1340</v>
      </c>
      <c r="B648" t="str">
        <f>INDEX(Tabela_seznam_klasifikacij[Naziv odpadka],MATCH(Tabela_kontrola_FAW[[#This Row],[Klasifikacija]],Tabela_seznam_klasifikacij[Klasifikacijska številka],0))</f>
        <v>Obloge in materiali, odporni proti ognju, iz nemetalurških procesov, ki niso navedeni pod 16 11 05</v>
      </c>
      <c r="C648">
        <f>IFERROR(INDEX(Tabela_FAW[NAZIV2],MATCH(Tabela_kontrola_FAW[[#This Row],[Klasifikacija]],Tabela_FAW[Klasifikacija],0)),"NE")</f>
        <v>0</v>
      </c>
      <c r="D648" t="str">
        <f>INDEX(Tabela_glavno[Dovoljen prevzem],MATCH(Tabela_kontrola_FAW[[#This Row],[Klasifikacija]],Tabela_glavno[Klasifikacija],0))</f>
        <v>DA - NI ODSTRANJEVANJA</v>
      </c>
      <c r="E648" t="str">
        <f>INDEX(Tabela_glavno[Odstranjevanje],MATCH(Tabela_kontrola_FAW[[#This Row],[Klasifikacija]],Tabela_glavno[Klasifikacija],0))</f>
        <v/>
      </c>
      <c r="F648" t="str">
        <f>IF(Tabela_kontrola_FAW[[#This Row],[Eko-03-03]]=0,"NE","DA")</f>
        <v>NE</v>
      </c>
      <c r="G648" s="1">
        <f>COUNTIF(Tabela_mesanica_190204[Klasifikacija],Tabela_kontrola_FAW[[#This Row],[Klasifikacija]])+COUNTIF(Tabela_mesanica_190208[Klasifikacija],Tabela_kontrola_FAW[[#This Row],[Klasifikacija]])+COUNTIF(Tabela_EKO_03_03_baterije[Klasifikacija],Tabela_kontrola_FAW[[#This Row],[Klasifikacija]])</f>
        <v>0</v>
      </c>
      <c r="H648" s="1">
        <f>COUNTIF(Tabela_staro_190204[Klasifikacija],Tabela_kontrola_FAW[[#This Row],[Klasifikacija]])+COUNTIF(Tabela_staro_140603[Klasifikacija],Tabela_kontrola_FAW[[#This Row],[Klasifikacija]])</f>
        <v>0</v>
      </c>
      <c r="I648" s="1" t="str">
        <f>IFERROR(INDEX(Tabela_FAW[Klasifikacija],MATCH(Tabela_kontrola_FAW[[#This Row],[Klasifikacija]],Tabela_FAW[Klasifikacija],0)),"NE")</f>
        <v>16 11 06</v>
      </c>
    </row>
    <row r="649" spans="1:9" hidden="1" x14ac:dyDescent="0.25">
      <c r="A649" t="s">
        <v>1341</v>
      </c>
      <c r="B649" t="str">
        <f>INDEX(Tabela_seznam_klasifikacij[Naziv odpadka],MATCH(Tabela_kontrola_FAW[[#This Row],[Klasifikacija]],Tabela_seznam_klasifikacij[Klasifikacijska številka],0))</f>
        <v>Beton</v>
      </c>
      <c r="C649" t="str">
        <f>IFERROR(INDEX(Tabela_FAW[NAZIV2],MATCH(Tabela_kontrola_FAW[[#This Row],[Klasifikacija]],Tabela_FAW[Klasifikacija],0)),"NE")</f>
        <v>NE</v>
      </c>
      <c r="D649" t="str">
        <f>INDEX(Tabela_glavno[Dovoljen prevzem],MATCH(Tabela_kontrola_FAW[[#This Row],[Klasifikacija]],Tabela_glavno[Klasifikacija],0))</f>
        <v>NE</v>
      </c>
      <c r="E649" t="str">
        <f>INDEX(Tabela_glavno[Odstranjevanje],MATCH(Tabela_kontrola_FAW[[#This Row],[Klasifikacija]],Tabela_glavno[Klasifikacija],0))</f>
        <v/>
      </c>
      <c r="F649" t="str">
        <f>IF(Tabela_kontrola_FAW[[#This Row],[Eko-03-03]]=0,"NE","DA")</f>
        <v>NE</v>
      </c>
      <c r="G649" s="1">
        <f>COUNTIF(Tabela_mesanica_190204[Klasifikacija],Tabela_kontrola_FAW[[#This Row],[Klasifikacija]])+COUNTIF(Tabela_mesanica_190208[Klasifikacija],Tabela_kontrola_FAW[[#This Row],[Klasifikacija]])+COUNTIF(Tabela_EKO_03_03_baterije[Klasifikacija],Tabela_kontrola_FAW[[#This Row],[Klasifikacija]])</f>
        <v>0</v>
      </c>
      <c r="H649" s="1">
        <f>COUNTIF(Tabela_staro_190204[Klasifikacija],Tabela_kontrola_FAW[[#This Row],[Klasifikacija]])+COUNTIF(Tabela_staro_140603[Klasifikacija],Tabela_kontrola_FAW[[#This Row],[Klasifikacija]])</f>
        <v>0</v>
      </c>
      <c r="I649" s="1" t="str">
        <f>IFERROR(INDEX(Tabela_FAW[Klasifikacija],MATCH(Tabela_kontrola_FAW[[#This Row],[Klasifikacija]],Tabela_FAW[Klasifikacija],0)),"NE")</f>
        <v>NE</v>
      </c>
    </row>
    <row r="650" spans="1:9" hidden="1" x14ac:dyDescent="0.25">
      <c r="A650" t="s">
        <v>1342</v>
      </c>
      <c r="B650" t="str">
        <f>INDEX(Tabela_seznam_klasifikacij[Naziv odpadka],MATCH(Tabela_kontrola_FAW[[#This Row],[Klasifikacija]],Tabela_seznam_klasifikacij[Klasifikacijska številka],0))</f>
        <v>Opeke</v>
      </c>
      <c r="C650" t="str">
        <f>IFERROR(INDEX(Tabela_FAW[NAZIV2],MATCH(Tabela_kontrola_FAW[[#This Row],[Klasifikacija]],Tabela_FAW[Klasifikacija],0)),"NE")</f>
        <v>NE</v>
      </c>
      <c r="D650" t="str">
        <f>INDEX(Tabela_glavno[Dovoljen prevzem],MATCH(Tabela_kontrola_FAW[[#This Row],[Klasifikacija]],Tabela_glavno[Klasifikacija],0))</f>
        <v>NE</v>
      </c>
      <c r="E650" t="str">
        <f>INDEX(Tabela_glavno[Odstranjevanje],MATCH(Tabela_kontrola_FAW[[#This Row],[Klasifikacija]],Tabela_glavno[Klasifikacija],0))</f>
        <v/>
      </c>
      <c r="F650" t="str">
        <f>IF(Tabela_kontrola_FAW[[#This Row],[Eko-03-03]]=0,"NE","DA")</f>
        <v>NE</v>
      </c>
      <c r="G650" s="1">
        <f>COUNTIF(Tabela_mesanica_190204[Klasifikacija],Tabela_kontrola_FAW[[#This Row],[Klasifikacija]])+COUNTIF(Tabela_mesanica_190208[Klasifikacija],Tabela_kontrola_FAW[[#This Row],[Klasifikacija]])+COUNTIF(Tabela_EKO_03_03_baterije[Klasifikacija],Tabela_kontrola_FAW[[#This Row],[Klasifikacija]])</f>
        <v>0</v>
      </c>
      <c r="H650" s="1">
        <f>COUNTIF(Tabela_staro_190204[Klasifikacija],Tabela_kontrola_FAW[[#This Row],[Klasifikacija]])+COUNTIF(Tabela_staro_140603[Klasifikacija],Tabela_kontrola_FAW[[#This Row],[Klasifikacija]])</f>
        <v>0</v>
      </c>
      <c r="I650" s="1" t="str">
        <f>IFERROR(INDEX(Tabela_FAW[Klasifikacija],MATCH(Tabela_kontrola_FAW[[#This Row],[Klasifikacija]],Tabela_FAW[Klasifikacija],0)),"NE")</f>
        <v>NE</v>
      </c>
    </row>
    <row r="651" spans="1:9" hidden="1" x14ac:dyDescent="0.25">
      <c r="A651" t="s">
        <v>1343</v>
      </c>
      <c r="B651" t="str">
        <f>INDEX(Tabela_seznam_klasifikacij[Naziv odpadka],MATCH(Tabela_kontrola_FAW[[#This Row],[Klasifikacija]],Tabela_seznam_klasifikacij[Klasifikacijska številka],0))</f>
        <v>Ploščice in keramika</v>
      </c>
      <c r="C651" t="str">
        <f>IFERROR(INDEX(Tabela_FAW[NAZIV2],MATCH(Tabela_kontrola_FAW[[#This Row],[Klasifikacija]],Tabela_FAW[Klasifikacija],0)),"NE")</f>
        <v>NE</v>
      </c>
      <c r="D651" t="str">
        <f>INDEX(Tabela_glavno[Dovoljen prevzem],MATCH(Tabela_kontrola_FAW[[#This Row],[Klasifikacija]],Tabela_glavno[Klasifikacija],0))</f>
        <v>NE</v>
      </c>
      <c r="E651" t="str">
        <f>INDEX(Tabela_glavno[Odstranjevanje],MATCH(Tabela_kontrola_FAW[[#This Row],[Klasifikacija]],Tabela_glavno[Klasifikacija],0))</f>
        <v/>
      </c>
      <c r="F651" t="str">
        <f>IF(Tabela_kontrola_FAW[[#This Row],[Eko-03-03]]=0,"NE","DA")</f>
        <v>NE</v>
      </c>
      <c r="G651" s="1">
        <f>COUNTIF(Tabela_mesanica_190204[Klasifikacija],Tabela_kontrola_FAW[[#This Row],[Klasifikacija]])+COUNTIF(Tabela_mesanica_190208[Klasifikacija],Tabela_kontrola_FAW[[#This Row],[Klasifikacija]])+COUNTIF(Tabela_EKO_03_03_baterije[Klasifikacija],Tabela_kontrola_FAW[[#This Row],[Klasifikacija]])</f>
        <v>0</v>
      </c>
      <c r="H651" s="1">
        <f>COUNTIF(Tabela_staro_190204[Klasifikacija],Tabela_kontrola_FAW[[#This Row],[Klasifikacija]])+COUNTIF(Tabela_staro_140603[Klasifikacija],Tabela_kontrola_FAW[[#This Row],[Klasifikacija]])</f>
        <v>0</v>
      </c>
      <c r="I651" s="1" t="str">
        <f>IFERROR(INDEX(Tabela_FAW[Klasifikacija],MATCH(Tabela_kontrola_FAW[[#This Row],[Klasifikacija]],Tabela_FAW[Klasifikacija],0)),"NE")</f>
        <v>NE</v>
      </c>
    </row>
    <row r="652" spans="1:9" hidden="1" x14ac:dyDescent="0.25">
      <c r="A652" t="s">
        <v>1344</v>
      </c>
      <c r="B652" t="str">
        <f>INDEX(Tabela_seznam_klasifikacij[Naziv odpadka],MATCH(Tabela_kontrola_FAW[[#This Row],[Klasifikacija]],Tabela_seznam_klasifikacij[Klasifikacijska številka],0))</f>
        <v>Mešanice ali ločene frakcije betona, opek, ploščic in keramike, ki vsebujejo nevarne snovi</v>
      </c>
      <c r="C652" t="str">
        <f>IFERROR(INDEX(Tabela_FAW[NAZIV2],MATCH(Tabela_kontrola_FAW[[#This Row],[Klasifikacija]],Tabela_FAW[Klasifikacija],0)),"NE")</f>
        <v>NE</v>
      </c>
      <c r="D652" t="str">
        <f>INDEX(Tabela_glavno[Dovoljen prevzem],MATCH(Tabela_kontrola_FAW[[#This Row],[Klasifikacija]],Tabela_glavno[Klasifikacija],0))</f>
        <v>NE</v>
      </c>
      <c r="E652" t="str">
        <f>INDEX(Tabela_glavno[Odstranjevanje],MATCH(Tabela_kontrola_FAW[[#This Row],[Klasifikacija]],Tabela_glavno[Klasifikacija],0))</f>
        <v/>
      </c>
      <c r="F652" t="str">
        <f>IF(Tabela_kontrola_FAW[[#This Row],[Eko-03-03]]=0,"NE","DA")</f>
        <v>NE</v>
      </c>
      <c r="G652" s="1">
        <f>COUNTIF(Tabela_mesanica_190204[Klasifikacija],Tabela_kontrola_FAW[[#This Row],[Klasifikacija]])+COUNTIF(Tabela_mesanica_190208[Klasifikacija],Tabela_kontrola_FAW[[#This Row],[Klasifikacija]])+COUNTIF(Tabela_EKO_03_03_baterije[Klasifikacija],Tabela_kontrola_FAW[[#This Row],[Klasifikacija]])</f>
        <v>0</v>
      </c>
      <c r="H652" s="1">
        <f>COUNTIF(Tabela_staro_190204[Klasifikacija],Tabela_kontrola_FAW[[#This Row],[Klasifikacija]])+COUNTIF(Tabela_staro_140603[Klasifikacija],Tabela_kontrola_FAW[[#This Row],[Klasifikacija]])</f>
        <v>0</v>
      </c>
      <c r="I652" s="1" t="str">
        <f>IFERROR(INDEX(Tabela_FAW[Klasifikacija],MATCH(Tabela_kontrola_FAW[[#This Row],[Klasifikacija]],Tabela_FAW[Klasifikacija],0)),"NE")</f>
        <v>NE</v>
      </c>
    </row>
    <row r="653" spans="1:9" hidden="1" x14ac:dyDescent="0.25">
      <c r="A653" t="s">
        <v>1345</v>
      </c>
      <c r="B653" t="str">
        <f>INDEX(Tabela_seznam_klasifikacij[Naziv odpadka],MATCH(Tabela_kontrola_FAW[[#This Row],[Klasifikacija]],Tabela_seznam_klasifikacij[Klasifikacijska številka],0))</f>
        <v>Mešanice betona, opek, ploščic in keramike, ki niso navedene pod 17 01 06</v>
      </c>
      <c r="C653" t="str">
        <f>IFERROR(INDEX(Tabela_FAW[NAZIV2],MATCH(Tabela_kontrola_FAW[[#This Row],[Klasifikacija]],Tabela_FAW[Klasifikacija],0)),"NE")</f>
        <v>NE</v>
      </c>
      <c r="D653" t="str">
        <f>INDEX(Tabela_glavno[Dovoljen prevzem],MATCH(Tabela_kontrola_FAW[[#This Row],[Klasifikacija]],Tabela_glavno[Klasifikacija],0))</f>
        <v>NE</v>
      </c>
      <c r="E653" t="str">
        <f>INDEX(Tabela_glavno[Odstranjevanje],MATCH(Tabela_kontrola_FAW[[#This Row],[Klasifikacija]],Tabela_glavno[Klasifikacija],0))</f>
        <v/>
      </c>
      <c r="F653" t="str">
        <f>IF(Tabela_kontrola_FAW[[#This Row],[Eko-03-03]]=0,"NE","DA")</f>
        <v>NE</v>
      </c>
      <c r="G653" s="1">
        <f>COUNTIF(Tabela_mesanica_190204[Klasifikacija],Tabela_kontrola_FAW[[#This Row],[Klasifikacija]])+COUNTIF(Tabela_mesanica_190208[Klasifikacija],Tabela_kontrola_FAW[[#This Row],[Klasifikacija]])+COUNTIF(Tabela_EKO_03_03_baterije[Klasifikacija],Tabela_kontrola_FAW[[#This Row],[Klasifikacija]])</f>
        <v>0</v>
      </c>
      <c r="H653" s="1">
        <f>COUNTIF(Tabela_staro_190204[Klasifikacija],Tabela_kontrola_FAW[[#This Row],[Klasifikacija]])+COUNTIF(Tabela_staro_140603[Klasifikacija],Tabela_kontrola_FAW[[#This Row],[Klasifikacija]])</f>
        <v>0</v>
      </c>
      <c r="I653" s="1" t="str">
        <f>IFERROR(INDEX(Tabela_FAW[Klasifikacija],MATCH(Tabela_kontrola_FAW[[#This Row],[Klasifikacija]],Tabela_FAW[Klasifikacija],0)),"NE")</f>
        <v>NE</v>
      </c>
    </row>
    <row r="654" spans="1:9" x14ac:dyDescent="0.25">
      <c r="A654" t="s">
        <v>95</v>
      </c>
      <c r="B654" t="str">
        <f>INDEX(Tabela_seznam_klasifikacij[Naziv odpadka],MATCH(Tabela_kontrola_FAW[[#This Row],[Klasifikacija]],Tabela_seznam_klasifikacij[Klasifikacijska številka],0))</f>
        <v>Les</v>
      </c>
      <c r="C654" t="str">
        <f>IFERROR(INDEX(Tabela_FAW[NAZIV2],MATCH(Tabela_kontrola_FAW[[#This Row],[Klasifikacija]],Tabela_FAW[Klasifikacija],0)),"NE")</f>
        <v>M1 NI ADR / Cro</v>
      </c>
      <c r="D654" t="str">
        <f>INDEX(Tabela_glavno[Dovoljen prevzem],MATCH(Tabela_kontrola_FAW[[#This Row],[Klasifikacija]],Tabela_glavno[Klasifikacija],0))</f>
        <v>NE</v>
      </c>
      <c r="E654" t="str">
        <f>INDEX(Tabela_glavno[Odstranjevanje],MATCH(Tabela_kontrola_FAW[[#This Row],[Klasifikacija]],Tabela_glavno[Klasifikacija],0))</f>
        <v/>
      </c>
      <c r="F654" t="str">
        <f>IF(Tabela_kontrola_FAW[[#This Row],[Eko-03-03]]=0,"NE","DA")</f>
        <v>NE</v>
      </c>
      <c r="G654" s="1">
        <f>COUNTIF(Tabela_mesanica_190204[Klasifikacija],Tabela_kontrola_FAW[[#This Row],[Klasifikacija]])+COUNTIF(Tabela_mesanica_190208[Klasifikacija],Tabela_kontrola_FAW[[#This Row],[Klasifikacija]])+COUNTIF(Tabela_EKO_03_03_baterije[Klasifikacija],Tabela_kontrola_FAW[[#This Row],[Klasifikacija]])</f>
        <v>0</v>
      </c>
      <c r="H654" s="1">
        <f>COUNTIF(Tabela_staro_190204[Klasifikacija],Tabela_kontrola_FAW[[#This Row],[Klasifikacija]])+COUNTIF(Tabela_staro_140603[Klasifikacija],Tabela_kontrola_FAW[[#This Row],[Klasifikacija]])</f>
        <v>1</v>
      </c>
      <c r="I654" s="1" t="str">
        <f>IFERROR(INDEX(Tabela_FAW[Klasifikacija],MATCH(Tabela_kontrola_FAW[[#This Row],[Klasifikacija]],Tabela_FAW[Klasifikacija],0)),"NE")</f>
        <v>17 02 01</v>
      </c>
    </row>
    <row r="655" spans="1:9" hidden="1" x14ac:dyDescent="0.25">
      <c r="A655" t="s">
        <v>1346</v>
      </c>
      <c r="B655" t="str">
        <f>INDEX(Tabela_seznam_klasifikacij[Naziv odpadka],MATCH(Tabela_kontrola_FAW[[#This Row],[Klasifikacija]],Tabela_seznam_klasifikacij[Klasifikacijska številka],0))</f>
        <v>Steklo</v>
      </c>
      <c r="C655" t="str">
        <f>IFERROR(INDEX(Tabela_FAW[NAZIV2],MATCH(Tabela_kontrola_FAW[[#This Row],[Klasifikacija]],Tabela_FAW[Klasifikacija],0)),"NE")</f>
        <v>NE</v>
      </c>
      <c r="D655" t="str">
        <f>INDEX(Tabela_glavno[Dovoljen prevzem],MATCH(Tabela_kontrola_FAW[[#This Row],[Klasifikacija]],Tabela_glavno[Klasifikacija],0))</f>
        <v>NE</v>
      </c>
      <c r="E655" t="str">
        <f>INDEX(Tabela_glavno[Odstranjevanje],MATCH(Tabela_kontrola_FAW[[#This Row],[Klasifikacija]],Tabela_glavno[Klasifikacija],0))</f>
        <v/>
      </c>
      <c r="F655" t="str">
        <f>IF(Tabela_kontrola_FAW[[#This Row],[Eko-03-03]]=0,"NE","DA")</f>
        <v>NE</v>
      </c>
      <c r="G655" s="1">
        <f>COUNTIF(Tabela_mesanica_190204[Klasifikacija],Tabela_kontrola_FAW[[#This Row],[Klasifikacija]])+COUNTIF(Tabela_mesanica_190208[Klasifikacija],Tabela_kontrola_FAW[[#This Row],[Klasifikacija]])+COUNTIF(Tabela_EKO_03_03_baterije[Klasifikacija],Tabela_kontrola_FAW[[#This Row],[Klasifikacija]])</f>
        <v>0</v>
      </c>
      <c r="H655" s="1">
        <f>COUNTIF(Tabela_staro_190204[Klasifikacija],Tabela_kontrola_FAW[[#This Row],[Klasifikacija]])+COUNTIF(Tabela_staro_140603[Klasifikacija],Tabela_kontrola_FAW[[#This Row],[Klasifikacija]])</f>
        <v>0</v>
      </c>
      <c r="I655" s="1" t="str">
        <f>IFERROR(INDEX(Tabela_FAW[Klasifikacija],MATCH(Tabela_kontrola_FAW[[#This Row],[Klasifikacija]],Tabela_FAW[Klasifikacija],0)),"NE")</f>
        <v>NE</v>
      </c>
    </row>
    <row r="656" spans="1:9" hidden="1" x14ac:dyDescent="0.25">
      <c r="A656" t="s">
        <v>96</v>
      </c>
      <c r="B656" t="str">
        <f>INDEX(Tabela_seznam_klasifikacij[Naziv odpadka],MATCH(Tabela_kontrola_FAW[[#This Row],[Klasifikacija]],Tabela_seznam_klasifikacij[Klasifikacijska številka],0))</f>
        <v>Plastika</v>
      </c>
      <c r="C656" t="str">
        <f>IFERROR(INDEX(Tabela_FAW[NAZIV2],MATCH(Tabela_kontrola_FAW[[#This Row],[Klasifikacija]],Tabela_FAW[Klasifikacija],0)),"NE")</f>
        <v>NE</v>
      </c>
      <c r="D656" t="str">
        <f>INDEX(Tabela_glavno[Dovoljen prevzem],MATCH(Tabela_kontrola_FAW[[#This Row],[Klasifikacija]],Tabela_glavno[Klasifikacija],0))</f>
        <v>NE</v>
      </c>
      <c r="E656" t="str">
        <f>INDEX(Tabela_glavno[Odstranjevanje],MATCH(Tabela_kontrola_FAW[[#This Row],[Klasifikacija]],Tabela_glavno[Klasifikacija],0))</f>
        <v/>
      </c>
      <c r="F656" t="str">
        <f>IF(Tabela_kontrola_FAW[[#This Row],[Eko-03-03]]=0,"NE","DA")</f>
        <v>NE</v>
      </c>
      <c r="G656" s="1">
        <f>COUNTIF(Tabela_mesanica_190204[Klasifikacija],Tabela_kontrola_FAW[[#This Row],[Klasifikacija]])+COUNTIF(Tabela_mesanica_190208[Klasifikacija],Tabela_kontrola_FAW[[#This Row],[Klasifikacija]])+COUNTIF(Tabela_EKO_03_03_baterije[Klasifikacija],Tabela_kontrola_FAW[[#This Row],[Klasifikacija]])</f>
        <v>0</v>
      </c>
      <c r="H656" s="1">
        <f>COUNTIF(Tabela_staro_190204[Klasifikacija],Tabela_kontrola_FAW[[#This Row],[Klasifikacija]])+COUNTIF(Tabela_staro_140603[Klasifikacija],Tabela_kontrola_FAW[[#This Row],[Klasifikacija]])</f>
        <v>1</v>
      </c>
      <c r="I656" s="1" t="str">
        <f>IFERROR(INDEX(Tabela_FAW[Klasifikacija],MATCH(Tabela_kontrola_FAW[[#This Row],[Klasifikacija]],Tabela_FAW[Klasifikacija],0)),"NE")</f>
        <v>NE</v>
      </c>
    </row>
    <row r="657" spans="1:9" hidden="1" x14ac:dyDescent="0.25">
      <c r="A657" t="s">
        <v>97</v>
      </c>
      <c r="B657" t="str">
        <f>INDEX(Tabela_seznam_klasifikacij[Naziv odpadka],MATCH(Tabela_kontrola_FAW[[#This Row],[Klasifikacija]],Tabela_seznam_klasifikacij[Klasifikacijska številka],0))</f>
        <v>Steklo, plastika in les, ki vsebujejo nevarne snovi ali so z njimi onesnaženi</v>
      </c>
      <c r="C657" t="str">
        <f>IFERROR(INDEX(Tabela_FAW[NAZIV2],MATCH(Tabela_kontrola_FAW[[#This Row],[Klasifikacija]],Tabela_FAW[Klasifikacija],0)),"NE")</f>
        <v>NE</v>
      </c>
      <c r="D657" t="str">
        <f>INDEX(Tabela_glavno[Dovoljen prevzem],MATCH(Tabela_kontrola_FAW[[#This Row],[Klasifikacija]],Tabela_glavno[Klasifikacija],0))</f>
        <v>DA - NI ODSTRANJEVANJA</v>
      </c>
      <c r="E657" t="str">
        <f>INDEX(Tabela_glavno[Odstranjevanje],MATCH(Tabela_kontrola_FAW[[#This Row],[Klasifikacija]],Tabela_glavno[Klasifikacija],0))</f>
        <v/>
      </c>
      <c r="F657" t="str">
        <f>IF(Tabela_kontrola_FAW[[#This Row],[Eko-03-03]]=0,"NE","DA")</f>
        <v>DA</v>
      </c>
      <c r="G657" s="1">
        <f>COUNTIF(Tabela_mesanica_190204[Klasifikacija],Tabela_kontrola_FAW[[#This Row],[Klasifikacija]])+COUNTIF(Tabela_mesanica_190208[Klasifikacija],Tabela_kontrola_FAW[[#This Row],[Klasifikacija]])+COUNTIF(Tabela_EKO_03_03_baterije[Klasifikacija],Tabela_kontrola_FAW[[#This Row],[Klasifikacija]])</f>
        <v>1</v>
      </c>
      <c r="H657" s="1">
        <f>COUNTIF(Tabela_staro_190204[Klasifikacija],Tabela_kontrola_FAW[[#This Row],[Klasifikacija]])+COUNTIF(Tabela_staro_140603[Klasifikacija],Tabela_kontrola_FAW[[#This Row],[Klasifikacija]])</f>
        <v>1</v>
      </c>
      <c r="I657" s="1" t="str">
        <f>IFERROR(INDEX(Tabela_FAW[Klasifikacija],MATCH(Tabela_kontrola_FAW[[#This Row],[Klasifikacija]],Tabela_FAW[Klasifikacija],0)),"NE")</f>
        <v>NE</v>
      </c>
    </row>
    <row r="658" spans="1:9" hidden="1" x14ac:dyDescent="0.25">
      <c r="A658" t="s">
        <v>1347</v>
      </c>
      <c r="B658" t="str">
        <f>INDEX(Tabela_seznam_klasifikacij[Naziv odpadka],MATCH(Tabela_kontrola_FAW[[#This Row],[Klasifikacija]],Tabela_seznam_klasifikacij[Klasifikacijska številka],0))</f>
        <v>Bitumenske mešanice, ki vsebujejo premogov katran</v>
      </c>
      <c r="C658" t="str">
        <f>IFERROR(INDEX(Tabela_FAW[NAZIV2],MATCH(Tabela_kontrola_FAW[[#This Row],[Klasifikacija]],Tabela_FAW[Klasifikacija],0)),"NE")</f>
        <v>NE</v>
      </c>
      <c r="D658" t="str">
        <f>INDEX(Tabela_glavno[Dovoljen prevzem],MATCH(Tabela_kontrola_FAW[[#This Row],[Klasifikacija]],Tabela_glavno[Klasifikacija],0))</f>
        <v>NE</v>
      </c>
      <c r="E658" t="str">
        <f>INDEX(Tabela_glavno[Odstranjevanje],MATCH(Tabela_kontrola_FAW[[#This Row],[Klasifikacija]],Tabela_glavno[Klasifikacija],0))</f>
        <v/>
      </c>
      <c r="F658" t="str">
        <f>IF(Tabela_kontrola_FAW[[#This Row],[Eko-03-03]]=0,"NE","DA")</f>
        <v>NE</v>
      </c>
      <c r="G658" s="1">
        <f>COUNTIF(Tabela_mesanica_190204[Klasifikacija],Tabela_kontrola_FAW[[#This Row],[Klasifikacija]])+COUNTIF(Tabela_mesanica_190208[Klasifikacija],Tabela_kontrola_FAW[[#This Row],[Klasifikacija]])+COUNTIF(Tabela_EKO_03_03_baterije[Klasifikacija],Tabela_kontrola_FAW[[#This Row],[Klasifikacija]])</f>
        <v>0</v>
      </c>
      <c r="H658" s="1">
        <f>COUNTIF(Tabela_staro_190204[Klasifikacija],Tabela_kontrola_FAW[[#This Row],[Klasifikacija]])+COUNTIF(Tabela_staro_140603[Klasifikacija],Tabela_kontrola_FAW[[#This Row],[Klasifikacija]])</f>
        <v>0</v>
      </c>
      <c r="I658" s="1" t="str">
        <f>IFERROR(INDEX(Tabela_FAW[Klasifikacija],MATCH(Tabela_kontrola_FAW[[#This Row],[Klasifikacija]],Tabela_FAW[Klasifikacija],0)),"NE")</f>
        <v>NE</v>
      </c>
    </row>
    <row r="659" spans="1:9" hidden="1" x14ac:dyDescent="0.25">
      <c r="A659" t="s">
        <v>1348</v>
      </c>
      <c r="B659" t="str">
        <f>INDEX(Tabela_seznam_klasifikacij[Naziv odpadka],MATCH(Tabela_kontrola_FAW[[#This Row],[Klasifikacija]],Tabela_seznam_klasifikacij[Klasifikacijska številka],0))</f>
        <v>Bitumenske mešanice, ki niso navedene pod 17 03 01</v>
      </c>
      <c r="C659" t="str">
        <f>IFERROR(INDEX(Tabela_FAW[NAZIV2],MATCH(Tabela_kontrola_FAW[[#This Row],[Klasifikacija]],Tabela_FAW[Klasifikacija],0)),"NE")</f>
        <v>NE</v>
      </c>
      <c r="D659" t="str">
        <f>INDEX(Tabela_glavno[Dovoljen prevzem],MATCH(Tabela_kontrola_FAW[[#This Row],[Klasifikacija]],Tabela_glavno[Klasifikacija],0))</f>
        <v>NE</v>
      </c>
      <c r="E659" t="str">
        <f>INDEX(Tabela_glavno[Odstranjevanje],MATCH(Tabela_kontrola_FAW[[#This Row],[Klasifikacija]],Tabela_glavno[Klasifikacija],0))</f>
        <v/>
      </c>
      <c r="F659" t="str">
        <f>IF(Tabela_kontrola_FAW[[#This Row],[Eko-03-03]]=0,"NE","DA")</f>
        <v>NE</v>
      </c>
      <c r="G659" s="1">
        <f>COUNTIF(Tabela_mesanica_190204[Klasifikacija],Tabela_kontrola_FAW[[#This Row],[Klasifikacija]])+COUNTIF(Tabela_mesanica_190208[Klasifikacija],Tabela_kontrola_FAW[[#This Row],[Klasifikacija]])+COUNTIF(Tabela_EKO_03_03_baterije[Klasifikacija],Tabela_kontrola_FAW[[#This Row],[Klasifikacija]])</f>
        <v>0</v>
      </c>
      <c r="H659" s="1">
        <f>COUNTIF(Tabela_staro_190204[Klasifikacija],Tabela_kontrola_FAW[[#This Row],[Klasifikacija]])+COUNTIF(Tabela_staro_140603[Klasifikacija],Tabela_kontrola_FAW[[#This Row],[Klasifikacija]])</f>
        <v>0</v>
      </c>
      <c r="I659" s="1" t="str">
        <f>IFERROR(INDEX(Tabela_FAW[Klasifikacija],MATCH(Tabela_kontrola_FAW[[#This Row],[Klasifikacija]],Tabela_FAW[Klasifikacija],0)),"NE")</f>
        <v>NE</v>
      </c>
    </row>
    <row r="660" spans="1:9" hidden="1" x14ac:dyDescent="0.25">
      <c r="A660" t="s">
        <v>1349</v>
      </c>
      <c r="B660" t="str">
        <f>INDEX(Tabela_seznam_klasifikacij[Naziv odpadka],MATCH(Tabela_kontrola_FAW[[#This Row],[Klasifikacija]],Tabela_seznam_klasifikacij[Klasifikacijska številka],0))</f>
        <v>Premogov katran in katranski izdelki</v>
      </c>
      <c r="C660" t="str">
        <f>IFERROR(INDEX(Tabela_FAW[NAZIV2],MATCH(Tabela_kontrola_FAW[[#This Row],[Klasifikacija]],Tabela_FAW[Klasifikacija],0)),"NE")</f>
        <v>NE</v>
      </c>
      <c r="D660" t="str">
        <f>INDEX(Tabela_glavno[Dovoljen prevzem],MATCH(Tabela_kontrola_FAW[[#This Row],[Klasifikacija]],Tabela_glavno[Klasifikacija],0))</f>
        <v>NE</v>
      </c>
      <c r="E660" t="str">
        <f>INDEX(Tabela_glavno[Odstranjevanje],MATCH(Tabela_kontrola_FAW[[#This Row],[Klasifikacija]],Tabela_glavno[Klasifikacija],0))</f>
        <v/>
      </c>
      <c r="F660" t="str">
        <f>IF(Tabela_kontrola_FAW[[#This Row],[Eko-03-03]]=0,"NE","DA")</f>
        <v>NE</v>
      </c>
      <c r="G660" s="1">
        <f>COUNTIF(Tabela_mesanica_190204[Klasifikacija],Tabela_kontrola_FAW[[#This Row],[Klasifikacija]])+COUNTIF(Tabela_mesanica_190208[Klasifikacija],Tabela_kontrola_FAW[[#This Row],[Klasifikacija]])+COUNTIF(Tabela_EKO_03_03_baterije[Klasifikacija],Tabela_kontrola_FAW[[#This Row],[Klasifikacija]])</f>
        <v>0</v>
      </c>
      <c r="H660" s="1">
        <f>COUNTIF(Tabela_staro_190204[Klasifikacija],Tabela_kontrola_FAW[[#This Row],[Klasifikacija]])+COUNTIF(Tabela_staro_140603[Klasifikacija],Tabela_kontrola_FAW[[#This Row],[Klasifikacija]])</f>
        <v>0</v>
      </c>
      <c r="I660" s="1" t="str">
        <f>IFERROR(INDEX(Tabela_FAW[Klasifikacija],MATCH(Tabela_kontrola_FAW[[#This Row],[Klasifikacija]],Tabela_FAW[Klasifikacija],0)),"NE")</f>
        <v>NE</v>
      </c>
    </row>
    <row r="661" spans="1:9" hidden="1" x14ac:dyDescent="0.25">
      <c r="A661" t="s">
        <v>1350</v>
      </c>
      <c r="B661" t="str">
        <f>INDEX(Tabela_seznam_klasifikacij[Naziv odpadka],MATCH(Tabela_kontrola_FAW[[#This Row],[Klasifikacija]],Tabela_seznam_klasifikacij[Klasifikacijska številka],0))</f>
        <v>Baker, bron in medenina</v>
      </c>
      <c r="C661" t="str">
        <f>IFERROR(INDEX(Tabela_FAW[NAZIV2],MATCH(Tabela_kontrola_FAW[[#This Row],[Klasifikacija]],Tabela_FAW[Klasifikacija],0)),"NE")</f>
        <v>NE</v>
      </c>
      <c r="D661" t="str">
        <f>INDEX(Tabela_glavno[Dovoljen prevzem],MATCH(Tabela_kontrola_FAW[[#This Row],[Klasifikacija]],Tabela_glavno[Klasifikacija],0))</f>
        <v>NE</v>
      </c>
      <c r="E661" t="str">
        <f>INDEX(Tabela_glavno[Odstranjevanje],MATCH(Tabela_kontrola_FAW[[#This Row],[Klasifikacija]],Tabela_glavno[Klasifikacija],0))</f>
        <v/>
      </c>
      <c r="F661" t="str">
        <f>IF(Tabela_kontrola_FAW[[#This Row],[Eko-03-03]]=0,"NE","DA")</f>
        <v>NE</v>
      </c>
      <c r="G661" s="1">
        <f>COUNTIF(Tabela_mesanica_190204[Klasifikacija],Tabela_kontrola_FAW[[#This Row],[Klasifikacija]])+COUNTIF(Tabela_mesanica_190208[Klasifikacija],Tabela_kontrola_FAW[[#This Row],[Klasifikacija]])+COUNTIF(Tabela_EKO_03_03_baterije[Klasifikacija],Tabela_kontrola_FAW[[#This Row],[Klasifikacija]])</f>
        <v>0</v>
      </c>
      <c r="H661" s="1">
        <f>COUNTIF(Tabela_staro_190204[Klasifikacija],Tabela_kontrola_FAW[[#This Row],[Klasifikacija]])+COUNTIF(Tabela_staro_140603[Klasifikacija],Tabela_kontrola_FAW[[#This Row],[Klasifikacija]])</f>
        <v>0</v>
      </c>
      <c r="I661" s="1" t="str">
        <f>IFERROR(INDEX(Tabela_FAW[Klasifikacija],MATCH(Tabela_kontrola_FAW[[#This Row],[Klasifikacija]],Tabela_FAW[Klasifikacija],0)),"NE")</f>
        <v>NE</v>
      </c>
    </row>
    <row r="662" spans="1:9" hidden="1" x14ac:dyDescent="0.25">
      <c r="A662" t="s">
        <v>1351</v>
      </c>
      <c r="B662" t="str">
        <f>INDEX(Tabela_seznam_klasifikacij[Naziv odpadka],MATCH(Tabela_kontrola_FAW[[#This Row],[Klasifikacija]],Tabela_seznam_klasifikacij[Klasifikacijska številka],0))</f>
        <v>Aluminij</v>
      </c>
      <c r="C662" t="str">
        <f>IFERROR(INDEX(Tabela_FAW[NAZIV2],MATCH(Tabela_kontrola_FAW[[#This Row],[Klasifikacija]],Tabela_FAW[Klasifikacija],0)),"NE")</f>
        <v>NE</v>
      </c>
      <c r="D662" t="str">
        <f>INDEX(Tabela_glavno[Dovoljen prevzem],MATCH(Tabela_kontrola_FAW[[#This Row],[Klasifikacija]],Tabela_glavno[Klasifikacija],0))</f>
        <v>NE</v>
      </c>
      <c r="E662" t="str">
        <f>INDEX(Tabela_glavno[Odstranjevanje],MATCH(Tabela_kontrola_FAW[[#This Row],[Klasifikacija]],Tabela_glavno[Klasifikacija],0))</f>
        <v/>
      </c>
      <c r="F662" t="str">
        <f>IF(Tabela_kontrola_FAW[[#This Row],[Eko-03-03]]=0,"NE","DA")</f>
        <v>NE</v>
      </c>
      <c r="G662" s="1">
        <f>COUNTIF(Tabela_mesanica_190204[Klasifikacija],Tabela_kontrola_FAW[[#This Row],[Klasifikacija]])+COUNTIF(Tabela_mesanica_190208[Klasifikacija],Tabela_kontrola_FAW[[#This Row],[Klasifikacija]])+COUNTIF(Tabela_EKO_03_03_baterije[Klasifikacija],Tabela_kontrola_FAW[[#This Row],[Klasifikacija]])</f>
        <v>0</v>
      </c>
      <c r="H662" s="1">
        <f>COUNTIF(Tabela_staro_190204[Klasifikacija],Tabela_kontrola_FAW[[#This Row],[Klasifikacija]])+COUNTIF(Tabela_staro_140603[Klasifikacija],Tabela_kontrola_FAW[[#This Row],[Klasifikacija]])</f>
        <v>0</v>
      </c>
      <c r="I662" s="1" t="str">
        <f>IFERROR(INDEX(Tabela_FAW[Klasifikacija],MATCH(Tabela_kontrola_FAW[[#This Row],[Klasifikacija]],Tabela_FAW[Klasifikacija],0)),"NE")</f>
        <v>NE</v>
      </c>
    </row>
    <row r="663" spans="1:9" hidden="1" x14ac:dyDescent="0.25">
      <c r="A663" t="s">
        <v>1352</v>
      </c>
      <c r="B663" t="str">
        <f>INDEX(Tabela_seznam_klasifikacij[Naziv odpadka],MATCH(Tabela_kontrola_FAW[[#This Row],[Klasifikacija]],Tabela_seznam_klasifikacij[Klasifikacijska številka],0))</f>
        <v>Svinec</v>
      </c>
      <c r="C663" t="str">
        <f>IFERROR(INDEX(Tabela_FAW[NAZIV2],MATCH(Tabela_kontrola_FAW[[#This Row],[Klasifikacija]],Tabela_FAW[Klasifikacija],0)),"NE")</f>
        <v>NE</v>
      </c>
      <c r="D663" t="str">
        <f>INDEX(Tabela_glavno[Dovoljen prevzem],MATCH(Tabela_kontrola_FAW[[#This Row],[Klasifikacija]],Tabela_glavno[Klasifikacija],0))</f>
        <v>NE</v>
      </c>
      <c r="E663" t="str">
        <f>INDEX(Tabela_glavno[Odstranjevanje],MATCH(Tabela_kontrola_FAW[[#This Row],[Klasifikacija]],Tabela_glavno[Klasifikacija],0))</f>
        <v/>
      </c>
      <c r="F663" t="str">
        <f>IF(Tabela_kontrola_FAW[[#This Row],[Eko-03-03]]=0,"NE","DA")</f>
        <v>NE</v>
      </c>
      <c r="G663" s="1">
        <f>COUNTIF(Tabela_mesanica_190204[Klasifikacija],Tabela_kontrola_FAW[[#This Row],[Klasifikacija]])+COUNTIF(Tabela_mesanica_190208[Klasifikacija],Tabela_kontrola_FAW[[#This Row],[Klasifikacija]])+COUNTIF(Tabela_EKO_03_03_baterije[Klasifikacija],Tabela_kontrola_FAW[[#This Row],[Klasifikacija]])</f>
        <v>0</v>
      </c>
      <c r="H663" s="1">
        <f>COUNTIF(Tabela_staro_190204[Klasifikacija],Tabela_kontrola_FAW[[#This Row],[Klasifikacija]])+COUNTIF(Tabela_staro_140603[Klasifikacija],Tabela_kontrola_FAW[[#This Row],[Klasifikacija]])</f>
        <v>0</v>
      </c>
      <c r="I663" s="1" t="str">
        <f>IFERROR(INDEX(Tabela_FAW[Klasifikacija],MATCH(Tabela_kontrola_FAW[[#This Row],[Klasifikacija]],Tabela_FAW[Klasifikacija],0)),"NE")</f>
        <v>NE</v>
      </c>
    </row>
    <row r="664" spans="1:9" hidden="1" x14ac:dyDescent="0.25">
      <c r="A664" t="s">
        <v>1353</v>
      </c>
      <c r="B664" t="str">
        <f>INDEX(Tabela_seznam_klasifikacij[Naziv odpadka],MATCH(Tabela_kontrola_FAW[[#This Row],[Klasifikacija]],Tabela_seznam_klasifikacij[Klasifikacijska številka],0))</f>
        <v>Cink</v>
      </c>
      <c r="C664" t="str">
        <f>IFERROR(INDEX(Tabela_FAW[NAZIV2],MATCH(Tabela_kontrola_FAW[[#This Row],[Klasifikacija]],Tabela_FAW[Klasifikacija],0)),"NE")</f>
        <v>NE</v>
      </c>
      <c r="D664" t="str">
        <f>INDEX(Tabela_glavno[Dovoljen prevzem],MATCH(Tabela_kontrola_FAW[[#This Row],[Klasifikacija]],Tabela_glavno[Klasifikacija],0))</f>
        <v>NE</v>
      </c>
      <c r="E664" t="str">
        <f>INDEX(Tabela_glavno[Odstranjevanje],MATCH(Tabela_kontrola_FAW[[#This Row],[Klasifikacija]],Tabela_glavno[Klasifikacija],0))</f>
        <v/>
      </c>
      <c r="F664" t="str">
        <f>IF(Tabela_kontrola_FAW[[#This Row],[Eko-03-03]]=0,"NE","DA")</f>
        <v>NE</v>
      </c>
      <c r="G664" s="1">
        <f>COUNTIF(Tabela_mesanica_190204[Klasifikacija],Tabela_kontrola_FAW[[#This Row],[Klasifikacija]])+COUNTIF(Tabela_mesanica_190208[Klasifikacija],Tabela_kontrola_FAW[[#This Row],[Klasifikacija]])+COUNTIF(Tabela_EKO_03_03_baterije[Klasifikacija],Tabela_kontrola_FAW[[#This Row],[Klasifikacija]])</f>
        <v>0</v>
      </c>
      <c r="H664" s="1">
        <f>COUNTIF(Tabela_staro_190204[Klasifikacija],Tabela_kontrola_FAW[[#This Row],[Klasifikacija]])+COUNTIF(Tabela_staro_140603[Klasifikacija],Tabela_kontrola_FAW[[#This Row],[Klasifikacija]])</f>
        <v>0</v>
      </c>
      <c r="I664" s="1" t="str">
        <f>IFERROR(INDEX(Tabela_FAW[Klasifikacija],MATCH(Tabela_kontrola_FAW[[#This Row],[Klasifikacija]],Tabela_FAW[Klasifikacija],0)),"NE")</f>
        <v>NE</v>
      </c>
    </row>
    <row r="665" spans="1:9" hidden="1" x14ac:dyDescent="0.25">
      <c r="A665" t="s">
        <v>1354</v>
      </c>
      <c r="B665" t="str">
        <f>INDEX(Tabela_seznam_klasifikacij[Naziv odpadka],MATCH(Tabela_kontrola_FAW[[#This Row],[Klasifikacija]],Tabela_seznam_klasifikacij[Klasifikacijska številka],0))</f>
        <v>Železo in jeklo</v>
      </c>
      <c r="C665" t="str">
        <f>IFERROR(INDEX(Tabela_FAW[NAZIV2],MATCH(Tabela_kontrola_FAW[[#This Row],[Klasifikacija]],Tabela_FAW[Klasifikacija],0)),"NE")</f>
        <v>NE</v>
      </c>
      <c r="D665" t="str">
        <f>INDEX(Tabela_glavno[Dovoljen prevzem],MATCH(Tabela_kontrola_FAW[[#This Row],[Klasifikacija]],Tabela_glavno[Klasifikacija],0))</f>
        <v>NE</v>
      </c>
      <c r="E665" t="str">
        <f>INDEX(Tabela_glavno[Odstranjevanje],MATCH(Tabela_kontrola_FAW[[#This Row],[Klasifikacija]],Tabela_glavno[Klasifikacija],0))</f>
        <v/>
      </c>
      <c r="F665" t="str">
        <f>IF(Tabela_kontrola_FAW[[#This Row],[Eko-03-03]]=0,"NE","DA")</f>
        <v>NE</v>
      </c>
      <c r="G665" s="1">
        <f>COUNTIF(Tabela_mesanica_190204[Klasifikacija],Tabela_kontrola_FAW[[#This Row],[Klasifikacija]])+COUNTIF(Tabela_mesanica_190208[Klasifikacija],Tabela_kontrola_FAW[[#This Row],[Klasifikacija]])+COUNTIF(Tabela_EKO_03_03_baterije[Klasifikacija],Tabela_kontrola_FAW[[#This Row],[Klasifikacija]])</f>
        <v>0</v>
      </c>
      <c r="H665" s="1">
        <f>COUNTIF(Tabela_staro_190204[Klasifikacija],Tabela_kontrola_FAW[[#This Row],[Klasifikacija]])+COUNTIF(Tabela_staro_140603[Klasifikacija],Tabela_kontrola_FAW[[#This Row],[Klasifikacija]])</f>
        <v>0</v>
      </c>
      <c r="I665" s="1" t="str">
        <f>IFERROR(INDEX(Tabela_FAW[Klasifikacija],MATCH(Tabela_kontrola_FAW[[#This Row],[Klasifikacija]],Tabela_FAW[Klasifikacija],0)),"NE")</f>
        <v>NE</v>
      </c>
    </row>
    <row r="666" spans="1:9" hidden="1" x14ac:dyDescent="0.25">
      <c r="A666" t="s">
        <v>1355</v>
      </c>
      <c r="B666" t="str">
        <f>INDEX(Tabela_seznam_klasifikacij[Naziv odpadka],MATCH(Tabela_kontrola_FAW[[#This Row],[Klasifikacija]],Tabela_seznam_klasifikacij[Klasifikacijska številka],0))</f>
        <v>Kositer</v>
      </c>
      <c r="C666" t="str">
        <f>IFERROR(INDEX(Tabela_FAW[NAZIV2],MATCH(Tabela_kontrola_FAW[[#This Row],[Klasifikacija]],Tabela_FAW[Klasifikacija],0)),"NE")</f>
        <v>NE</v>
      </c>
      <c r="D666" t="str">
        <f>INDEX(Tabela_glavno[Dovoljen prevzem],MATCH(Tabela_kontrola_FAW[[#This Row],[Klasifikacija]],Tabela_glavno[Klasifikacija],0))</f>
        <v>NE</v>
      </c>
      <c r="E666" t="str">
        <f>INDEX(Tabela_glavno[Odstranjevanje],MATCH(Tabela_kontrola_FAW[[#This Row],[Klasifikacija]],Tabela_glavno[Klasifikacija],0))</f>
        <v/>
      </c>
      <c r="F666" t="str">
        <f>IF(Tabela_kontrola_FAW[[#This Row],[Eko-03-03]]=0,"NE","DA")</f>
        <v>NE</v>
      </c>
      <c r="G666" s="1">
        <f>COUNTIF(Tabela_mesanica_190204[Klasifikacija],Tabela_kontrola_FAW[[#This Row],[Klasifikacija]])+COUNTIF(Tabela_mesanica_190208[Klasifikacija],Tabela_kontrola_FAW[[#This Row],[Klasifikacija]])+COUNTIF(Tabela_EKO_03_03_baterije[Klasifikacija],Tabela_kontrola_FAW[[#This Row],[Klasifikacija]])</f>
        <v>0</v>
      </c>
      <c r="H666" s="1">
        <f>COUNTIF(Tabela_staro_190204[Klasifikacija],Tabela_kontrola_FAW[[#This Row],[Klasifikacija]])+COUNTIF(Tabela_staro_140603[Klasifikacija],Tabela_kontrola_FAW[[#This Row],[Klasifikacija]])</f>
        <v>0</v>
      </c>
      <c r="I666" s="1" t="str">
        <f>IFERROR(INDEX(Tabela_FAW[Klasifikacija],MATCH(Tabela_kontrola_FAW[[#This Row],[Klasifikacija]],Tabela_FAW[Klasifikacija],0)),"NE")</f>
        <v>NE</v>
      </c>
    </row>
    <row r="667" spans="1:9" hidden="1" x14ac:dyDescent="0.25">
      <c r="A667" t="s">
        <v>1356</v>
      </c>
      <c r="B667" t="str">
        <f>INDEX(Tabela_seznam_klasifikacij[Naziv odpadka],MATCH(Tabela_kontrola_FAW[[#This Row],[Klasifikacija]],Tabela_seznam_klasifikacij[Klasifikacijska številka],0))</f>
        <v>Mešanice kovin</v>
      </c>
      <c r="C667" t="str">
        <f>IFERROR(INDEX(Tabela_FAW[NAZIV2],MATCH(Tabela_kontrola_FAW[[#This Row],[Klasifikacija]],Tabela_FAW[Klasifikacija],0)),"NE")</f>
        <v>NE</v>
      </c>
      <c r="D667" t="str">
        <f>INDEX(Tabela_glavno[Dovoljen prevzem],MATCH(Tabela_kontrola_FAW[[#This Row],[Klasifikacija]],Tabela_glavno[Klasifikacija],0))</f>
        <v>NE</v>
      </c>
      <c r="E667" t="str">
        <f>INDEX(Tabela_glavno[Odstranjevanje],MATCH(Tabela_kontrola_FAW[[#This Row],[Klasifikacija]],Tabela_glavno[Klasifikacija],0))</f>
        <v/>
      </c>
      <c r="F667" t="str">
        <f>IF(Tabela_kontrola_FAW[[#This Row],[Eko-03-03]]=0,"NE","DA")</f>
        <v>NE</v>
      </c>
      <c r="G667" s="1">
        <f>COUNTIF(Tabela_mesanica_190204[Klasifikacija],Tabela_kontrola_FAW[[#This Row],[Klasifikacija]])+COUNTIF(Tabela_mesanica_190208[Klasifikacija],Tabela_kontrola_FAW[[#This Row],[Klasifikacija]])+COUNTIF(Tabela_EKO_03_03_baterije[Klasifikacija],Tabela_kontrola_FAW[[#This Row],[Klasifikacija]])</f>
        <v>0</v>
      </c>
      <c r="H667" s="1">
        <f>COUNTIF(Tabela_staro_190204[Klasifikacija],Tabela_kontrola_FAW[[#This Row],[Klasifikacija]])+COUNTIF(Tabela_staro_140603[Klasifikacija],Tabela_kontrola_FAW[[#This Row],[Klasifikacija]])</f>
        <v>0</v>
      </c>
      <c r="I667" s="1" t="str">
        <f>IFERROR(INDEX(Tabela_FAW[Klasifikacija],MATCH(Tabela_kontrola_FAW[[#This Row],[Klasifikacija]],Tabela_FAW[Klasifikacija],0)),"NE")</f>
        <v>NE</v>
      </c>
    </row>
    <row r="668" spans="1:9" hidden="1" x14ac:dyDescent="0.25">
      <c r="A668" t="s">
        <v>1357</v>
      </c>
      <c r="B668" t="str">
        <f>INDEX(Tabela_seznam_klasifikacij[Naziv odpadka],MATCH(Tabela_kontrola_FAW[[#This Row],[Klasifikacija]],Tabela_seznam_klasifikacij[Klasifikacijska številka],0))</f>
        <v>Kovinski odpadki, ki so onesnaženi z nevarnimi snovmi</v>
      </c>
      <c r="C668" t="str">
        <f>IFERROR(INDEX(Tabela_FAW[NAZIV2],MATCH(Tabela_kontrola_FAW[[#This Row],[Klasifikacija]],Tabela_FAW[Klasifikacija],0)),"NE")</f>
        <v>NE</v>
      </c>
      <c r="D668" t="str">
        <f>INDEX(Tabela_glavno[Dovoljen prevzem],MATCH(Tabela_kontrola_FAW[[#This Row],[Klasifikacija]],Tabela_glavno[Klasifikacija],0))</f>
        <v>NE</v>
      </c>
      <c r="E668" t="str">
        <f>INDEX(Tabela_glavno[Odstranjevanje],MATCH(Tabela_kontrola_FAW[[#This Row],[Klasifikacija]],Tabela_glavno[Klasifikacija],0))</f>
        <v/>
      </c>
      <c r="F668" t="str">
        <f>IF(Tabela_kontrola_FAW[[#This Row],[Eko-03-03]]=0,"NE","DA")</f>
        <v>NE</v>
      </c>
      <c r="G668" s="1">
        <f>COUNTIF(Tabela_mesanica_190204[Klasifikacija],Tabela_kontrola_FAW[[#This Row],[Klasifikacija]])+COUNTIF(Tabela_mesanica_190208[Klasifikacija],Tabela_kontrola_FAW[[#This Row],[Klasifikacija]])+COUNTIF(Tabela_EKO_03_03_baterije[Klasifikacija],Tabela_kontrola_FAW[[#This Row],[Klasifikacija]])</f>
        <v>0</v>
      </c>
      <c r="H668" s="1">
        <f>COUNTIF(Tabela_staro_190204[Klasifikacija],Tabela_kontrola_FAW[[#This Row],[Klasifikacija]])+COUNTIF(Tabela_staro_140603[Klasifikacija],Tabela_kontrola_FAW[[#This Row],[Klasifikacija]])</f>
        <v>0</v>
      </c>
      <c r="I668" s="1" t="str">
        <f>IFERROR(INDEX(Tabela_FAW[Klasifikacija],MATCH(Tabela_kontrola_FAW[[#This Row],[Klasifikacija]],Tabela_FAW[Klasifikacija],0)),"NE")</f>
        <v>NE</v>
      </c>
    </row>
    <row r="669" spans="1:9" hidden="1" x14ac:dyDescent="0.25">
      <c r="A669" t="s">
        <v>1358</v>
      </c>
      <c r="B669" t="str">
        <f>INDEX(Tabela_seznam_klasifikacij[Naziv odpadka],MATCH(Tabela_kontrola_FAW[[#This Row],[Klasifikacija]],Tabela_seznam_klasifikacij[Klasifikacijska številka],0))</f>
        <v>Kabli, ki vsebujejo mineralna olja, premogov katran in druge nevarne snovi</v>
      </c>
      <c r="C669" t="str">
        <f>IFERROR(INDEX(Tabela_FAW[NAZIV2],MATCH(Tabela_kontrola_FAW[[#This Row],[Klasifikacija]],Tabela_FAW[Klasifikacija],0)),"NE")</f>
        <v>NE</v>
      </c>
      <c r="D669" t="str">
        <f>INDEX(Tabela_glavno[Dovoljen prevzem],MATCH(Tabela_kontrola_FAW[[#This Row],[Klasifikacija]],Tabela_glavno[Klasifikacija],0))</f>
        <v>NE</v>
      </c>
      <c r="E669" t="str">
        <f>INDEX(Tabela_glavno[Odstranjevanje],MATCH(Tabela_kontrola_FAW[[#This Row],[Klasifikacija]],Tabela_glavno[Klasifikacija],0))</f>
        <v/>
      </c>
      <c r="F669" t="str">
        <f>IF(Tabela_kontrola_FAW[[#This Row],[Eko-03-03]]=0,"NE","DA")</f>
        <v>NE</v>
      </c>
      <c r="G669" s="1">
        <f>COUNTIF(Tabela_mesanica_190204[Klasifikacija],Tabela_kontrola_FAW[[#This Row],[Klasifikacija]])+COUNTIF(Tabela_mesanica_190208[Klasifikacija],Tabela_kontrola_FAW[[#This Row],[Klasifikacija]])+COUNTIF(Tabela_EKO_03_03_baterije[Klasifikacija],Tabela_kontrola_FAW[[#This Row],[Klasifikacija]])</f>
        <v>0</v>
      </c>
      <c r="H669" s="1">
        <f>COUNTIF(Tabela_staro_190204[Klasifikacija],Tabela_kontrola_FAW[[#This Row],[Klasifikacija]])+COUNTIF(Tabela_staro_140603[Klasifikacija],Tabela_kontrola_FAW[[#This Row],[Klasifikacija]])</f>
        <v>0</v>
      </c>
      <c r="I669" s="1" t="str">
        <f>IFERROR(INDEX(Tabela_FAW[Klasifikacija],MATCH(Tabela_kontrola_FAW[[#This Row],[Klasifikacija]],Tabela_FAW[Klasifikacija],0)),"NE")</f>
        <v>NE</v>
      </c>
    </row>
    <row r="670" spans="1:9" hidden="1" x14ac:dyDescent="0.25">
      <c r="A670" t="s">
        <v>1359</v>
      </c>
      <c r="B670" t="str">
        <f>INDEX(Tabela_seznam_klasifikacij[Naziv odpadka],MATCH(Tabela_kontrola_FAW[[#This Row],[Klasifikacija]],Tabela_seznam_klasifikacij[Klasifikacijska številka],0))</f>
        <v>Kabli, ki niso navedeni pod 17 04 10</v>
      </c>
      <c r="C670" t="str">
        <f>IFERROR(INDEX(Tabela_FAW[NAZIV2],MATCH(Tabela_kontrola_FAW[[#This Row],[Klasifikacija]],Tabela_FAW[Klasifikacija],0)),"NE")</f>
        <v>NE</v>
      </c>
      <c r="D670" t="str">
        <f>INDEX(Tabela_glavno[Dovoljen prevzem],MATCH(Tabela_kontrola_FAW[[#This Row],[Klasifikacija]],Tabela_glavno[Klasifikacija],0))</f>
        <v>NE</v>
      </c>
      <c r="E670" t="str">
        <f>INDEX(Tabela_glavno[Odstranjevanje],MATCH(Tabela_kontrola_FAW[[#This Row],[Klasifikacija]],Tabela_glavno[Klasifikacija],0))</f>
        <v/>
      </c>
      <c r="F670" t="str">
        <f>IF(Tabela_kontrola_FAW[[#This Row],[Eko-03-03]]=0,"NE","DA")</f>
        <v>NE</v>
      </c>
      <c r="G670" s="1">
        <f>COUNTIF(Tabela_mesanica_190204[Klasifikacija],Tabela_kontrola_FAW[[#This Row],[Klasifikacija]])+COUNTIF(Tabela_mesanica_190208[Klasifikacija],Tabela_kontrola_FAW[[#This Row],[Klasifikacija]])+COUNTIF(Tabela_EKO_03_03_baterije[Klasifikacija],Tabela_kontrola_FAW[[#This Row],[Klasifikacija]])</f>
        <v>0</v>
      </c>
      <c r="H670" s="1">
        <f>COUNTIF(Tabela_staro_190204[Klasifikacija],Tabela_kontrola_FAW[[#This Row],[Klasifikacija]])+COUNTIF(Tabela_staro_140603[Klasifikacija],Tabela_kontrola_FAW[[#This Row],[Klasifikacija]])</f>
        <v>0</v>
      </c>
      <c r="I670" s="1" t="str">
        <f>IFERROR(INDEX(Tabela_FAW[Klasifikacija],MATCH(Tabela_kontrola_FAW[[#This Row],[Klasifikacija]],Tabela_FAW[Klasifikacija],0)),"NE")</f>
        <v>NE</v>
      </c>
    </row>
    <row r="671" spans="1:9" hidden="1" x14ac:dyDescent="0.25">
      <c r="A671" t="s">
        <v>1360</v>
      </c>
      <c r="B671" t="str">
        <f>INDEX(Tabela_seznam_klasifikacij[Naziv odpadka],MATCH(Tabela_kontrola_FAW[[#This Row],[Klasifikacija]],Tabela_seznam_klasifikacij[Klasifikacijska številka],0))</f>
        <v>Zemljina in kamenje, ki vsebujeta nevarne snovi</v>
      </c>
      <c r="C671" t="str">
        <f>IFERROR(INDEX(Tabela_FAW[NAZIV2],MATCH(Tabela_kontrola_FAW[[#This Row],[Klasifikacija]],Tabela_FAW[Klasifikacija],0)),"NE")</f>
        <v>NE</v>
      </c>
      <c r="D671" t="str">
        <f>INDEX(Tabela_glavno[Dovoljen prevzem],MATCH(Tabela_kontrola_FAW[[#This Row],[Klasifikacija]],Tabela_glavno[Klasifikacija],0))</f>
        <v>NE</v>
      </c>
      <c r="E671" t="str">
        <f>INDEX(Tabela_glavno[Odstranjevanje],MATCH(Tabela_kontrola_FAW[[#This Row],[Klasifikacija]],Tabela_glavno[Klasifikacija],0))</f>
        <v/>
      </c>
      <c r="F671" t="str">
        <f>IF(Tabela_kontrola_FAW[[#This Row],[Eko-03-03]]=0,"NE","DA")</f>
        <v>NE</v>
      </c>
      <c r="G671" s="1">
        <f>COUNTIF(Tabela_mesanica_190204[Klasifikacija],Tabela_kontrola_FAW[[#This Row],[Klasifikacija]])+COUNTIF(Tabela_mesanica_190208[Klasifikacija],Tabela_kontrola_FAW[[#This Row],[Klasifikacija]])+COUNTIF(Tabela_EKO_03_03_baterije[Klasifikacija],Tabela_kontrola_FAW[[#This Row],[Klasifikacija]])</f>
        <v>0</v>
      </c>
      <c r="H671" s="1">
        <f>COUNTIF(Tabela_staro_190204[Klasifikacija],Tabela_kontrola_FAW[[#This Row],[Klasifikacija]])+COUNTIF(Tabela_staro_140603[Klasifikacija],Tabela_kontrola_FAW[[#This Row],[Klasifikacija]])</f>
        <v>0</v>
      </c>
      <c r="I671" s="1" t="str">
        <f>IFERROR(INDEX(Tabela_FAW[Klasifikacija],MATCH(Tabela_kontrola_FAW[[#This Row],[Klasifikacija]],Tabela_FAW[Klasifikacija],0)),"NE")</f>
        <v>NE</v>
      </c>
    </row>
    <row r="672" spans="1:9" hidden="1" x14ac:dyDescent="0.25">
      <c r="A672" t="s">
        <v>1361</v>
      </c>
      <c r="B672" t="str">
        <f>INDEX(Tabela_seznam_klasifikacij[Naziv odpadka],MATCH(Tabela_kontrola_FAW[[#This Row],[Klasifikacija]],Tabela_seznam_klasifikacij[Klasifikacijska številka],0))</f>
        <v>Zemljina in kamenje, ki nista navedena pod 17 05 03</v>
      </c>
      <c r="C672" t="str">
        <f>IFERROR(INDEX(Tabela_FAW[NAZIV2],MATCH(Tabela_kontrola_FAW[[#This Row],[Klasifikacija]],Tabela_FAW[Klasifikacija],0)),"NE")</f>
        <v>NE</v>
      </c>
      <c r="D672" t="str">
        <f>INDEX(Tabela_glavno[Dovoljen prevzem],MATCH(Tabela_kontrola_FAW[[#This Row],[Klasifikacija]],Tabela_glavno[Klasifikacija],0))</f>
        <v>NE</v>
      </c>
      <c r="E672" t="str">
        <f>INDEX(Tabela_glavno[Odstranjevanje],MATCH(Tabela_kontrola_FAW[[#This Row],[Klasifikacija]],Tabela_glavno[Klasifikacija],0))</f>
        <v/>
      </c>
      <c r="F672" t="str">
        <f>IF(Tabela_kontrola_FAW[[#This Row],[Eko-03-03]]=0,"NE","DA")</f>
        <v>NE</v>
      </c>
      <c r="G672" s="1">
        <f>COUNTIF(Tabela_mesanica_190204[Klasifikacija],Tabela_kontrola_FAW[[#This Row],[Klasifikacija]])+COUNTIF(Tabela_mesanica_190208[Klasifikacija],Tabela_kontrola_FAW[[#This Row],[Klasifikacija]])+COUNTIF(Tabela_EKO_03_03_baterije[Klasifikacija],Tabela_kontrola_FAW[[#This Row],[Klasifikacija]])</f>
        <v>0</v>
      </c>
      <c r="H672" s="1">
        <f>COUNTIF(Tabela_staro_190204[Klasifikacija],Tabela_kontrola_FAW[[#This Row],[Klasifikacija]])+COUNTIF(Tabela_staro_140603[Klasifikacija],Tabela_kontrola_FAW[[#This Row],[Klasifikacija]])</f>
        <v>0</v>
      </c>
      <c r="I672" s="1" t="str">
        <f>IFERROR(INDEX(Tabela_FAW[Klasifikacija],MATCH(Tabela_kontrola_FAW[[#This Row],[Klasifikacija]],Tabela_FAW[Klasifikacija],0)),"NE")</f>
        <v>NE</v>
      </c>
    </row>
    <row r="673" spans="1:9" hidden="1" x14ac:dyDescent="0.25">
      <c r="A673" t="s">
        <v>1362</v>
      </c>
      <c r="B673" t="str">
        <f>INDEX(Tabela_seznam_klasifikacij[Naziv odpadka],MATCH(Tabela_kontrola_FAW[[#This Row],[Klasifikacija]],Tabela_seznam_klasifikacij[Klasifikacijska številka],0))</f>
        <v>Izkopani material, ki vsebuje nevarne snovi</v>
      </c>
      <c r="C673" t="str">
        <f>IFERROR(INDEX(Tabela_FAW[NAZIV2],MATCH(Tabela_kontrola_FAW[[#This Row],[Klasifikacija]],Tabela_FAW[Klasifikacija],0)),"NE")</f>
        <v>NE</v>
      </c>
      <c r="D673" t="str">
        <f>INDEX(Tabela_glavno[Dovoljen prevzem],MATCH(Tabela_kontrola_FAW[[#This Row],[Klasifikacija]],Tabela_glavno[Klasifikacija],0))</f>
        <v>NE</v>
      </c>
      <c r="E673" t="str">
        <f>INDEX(Tabela_glavno[Odstranjevanje],MATCH(Tabela_kontrola_FAW[[#This Row],[Klasifikacija]],Tabela_glavno[Klasifikacija],0))</f>
        <v/>
      </c>
      <c r="F673" t="str">
        <f>IF(Tabela_kontrola_FAW[[#This Row],[Eko-03-03]]=0,"NE","DA")</f>
        <v>NE</v>
      </c>
      <c r="G673" s="1">
        <f>COUNTIF(Tabela_mesanica_190204[Klasifikacija],Tabela_kontrola_FAW[[#This Row],[Klasifikacija]])+COUNTIF(Tabela_mesanica_190208[Klasifikacija],Tabela_kontrola_FAW[[#This Row],[Klasifikacija]])+COUNTIF(Tabela_EKO_03_03_baterije[Klasifikacija],Tabela_kontrola_FAW[[#This Row],[Klasifikacija]])</f>
        <v>0</v>
      </c>
      <c r="H673" s="1">
        <f>COUNTIF(Tabela_staro_190204[Klasifikacija],Tabela_kontrola_FAW[[#This Row],[Klasifikacija]])+COUNTIF(Tabela_staro_140603[Klasifikacija],Tabela_kontrola_FAW[[#This Row],[Klasifikacija]])</f>
        <v>0</v>
      </c>
      <c r="I673" s="1" t="str">
        <f>IFERROR(INDEX(Tabela_FAW[Klasifikacija],MATCH(Tabela_kontrola_FAW[[#This Row],[Klasifikacija]],Tabela_FAW[Klasifikacija],0)),"NE")</f>
        <v>NE</v>
      </c>
    </row>
    <row r="674" spans="1:9" hidden="1" x14ac:dyDescent="0.25">
      <c r="A674" t="s">
        <v>1363</v>
      </c>
      <c r="B674" t="str">
        <f>INDEX(Tabela_seznam_klasifikacij[Naziv odpadka],MATCH(Tabela_kontrola_FAW[[#This Row],[Klasifikacija]],Tabela_seznam_klasifikacij[Klasifikacijska številka],0))</f>
        <v>Izkopani material, ki ni naveden pod 17 05 05</v>
      </c>
      <c r="C674" t="str">
        <f>IFERROR(INDEX(Tabela_FAW[NAZIV2],MATCH(Tabela_kontrola_FAW[[#This Row],[Klasifikacija]],Tabela_FAW[Klasifikacija],0)),"NE")</f>
        <v>NE</v>
      </c>
      <c r="D674" t="str">
        <f>INDEX(Tabela_glavno[Dovoljen prevzem],MATCH(Tabela_kontrola_FAW[[#This Row],[Klasifikacija]],Tabela_glavno[Klasifikacija],0))</f>
        <v>NE</v>
      </c>
      <c r="E674" t="str">
        <f>INDEX(Tabela_glavno[Odstranjevanje],MATCH(Tabela_kontrola_FAW[[#This Row],[Klasifikacija]],Tabela_glavno[Klasifikacija],0))</f>
        <v/>
      </c>
      <c r="F674" t="str">
        <f>IF(Tabela_kontrola_FAW[[#This Row],[Eko-03-03]]=0,"NE","DA")</f>
        <v>NE</v>
      </c>
      <c r="G674" s="1">
        <f>COUNTIF(Tabela_mesanica_190204[Klasifikacija],Tabela_kontrola_FAW[[#This Row],[Klasifikacija]])+COUNTIF(Tabela_mesanica_190208[Klasifikacija],Tabela_kontrola_FAW[[#This Row],[Klasifikacija]])+COUNTIF(Tabela_EKO_03_03_baterije[Klasifikacija],Tabela_kontrola_FAW[[#This Row],[Klasifikacija]])</f>
        <v>0</v>
      </c>
      <c r="H674" s="1">
        <f>COUNTIF(Tabela_staro_190204[Klasifikacija],Tabela_kontrola_FAW[[#This Row],[Klasifikacija]])+COUNTIF(Tabela_staro_140603[Klasifikacija],Tabela_kontrola_FAW[[#This Row],[Klasifikacija]])</f>
        <v>0</v>
      </c>
      <c r="I674" s="1" t="str">
        <f>IFERROR(INDEX(Tabela_FAW[Klasifikacija],MATCH(Tabela_kontrola_FAW[[#This Row],[Klasifikacija]],Tabela_FAW[Klasifikacija],0)),"NE")</f>
        <v>NE</v>
      </c>
    </row>
    <row r="675" spans="1:9" hidden="1" x14ac:dyDescent="0.25">
      <c r="A675" t="s">
        <v>1364</v>
      </c>
      <c r="B675" t="str">
        <f>INDEX(Tabela_seznam_klasifikacij[Naziv odpadka],MATCH(Tabela_kontrola_FAW[[#This Row],[Klasifikacija]],Tabela_seznam_klasifikacij[Klasifikacijska številka],0))</f>
        <v>Tolčenec izpod železniških tirov in pragov, ki vsebuje nevarne snovi</v>
      </c>
      <c r="C675" t="str">
        <f>IFERROR(INDEX(Tabela_FAW[NAZIV2],MATCH(Tabela_kontrola_FAW[[#This Row],[Klasifikacija]],Tabela_FAW[Klasifikacija],0)),"NE")</f>
        <v>NE</v>
      </c>
      <c r="D675" t="str">
        <f>INDEX(Tabela_glavno[Dovoljen prevzem],MATCH(Tabela_kontrola_FAW[[#This Row],[Klasifikacija]],Tabela_glavno[Klasifikacija],0))</f>
        <v>NE</v>
      </c>
      <c r="E675" t="str">
        <f>INDEX(Tabela_glavno[Odstranjevanje],MATCH(Tabela_kontrola_FAW[[#This Row],[Klasifikacija]],Tabela_glavno[Klasifikacija],0))</f>
        <v/>
      </c>
      <c r="F675" t="str">
        <f>IF(Tabela_kontrola_FAW[[#This Row],[Eko-03-03]]=0,"NE","DA")</f>
        <v>NE</v>
      </c>
      <c r="G675" s="1">
        <f>COUNTIF(Tabela_mesanica_190204[Klasifikacija],Tabela_kontrola_FAW[[#This Row],[Klasifikacija]])+COUNTIF(Tabela_mesanica_190208[Klasifikacija],Tabela_kontrola_FAW[[#This Row],[Klasifikacija]])+COUNTIF(Tabela_EKO_03_03_baterije[Klasifikacija],Tabela_kontrola_FAW[[#This Row],[Klasifikacija]])</f>
        <v>0</v>
      </c>
      <c r="H675" s="1">
        <f>COUNTIF(Tabela_staro_190204[Klasifikacija],Tabela_kontrola_FAW[[#This Row],[Klasifikacija]])+COUNTIF(Tabela_staro_140603[Klasifikacija],Tabela_kontrola_FAW[[#This Row],[Klasifikacija]])</f>
        <v>0</v>
      </c>
      <c r="I675" s="1" t="str">
        <f>IFERROR(INDEX(Tabela_FAW[Klasifikacija],MATCH(Tabela_kontrola_FAW[[#This Row],[Klasifikacija]],Tabela_FAW[Klasifikacija],0)),"NE")</f>
        <v>NE</v>
      </c>
    </row>
    <row r="676" spans="1:9" hidden="1" x14ac:dyDescent="0.25">
      <c r="A676" t="s">
        <v>1365</v>
      </c>
      <c r="B676" t="str">
        <f>INDEX(Tabela_seznam_klasifikacij[Naziv odpadka],MATCH(Tabela_kontrola_FAW[[#This Row],[Klasifikacija]],Tabela_seznam_klasifikacij[Klasifikacijska številka],0))</f>
        <v>Tolčenec izpod železniških tirov in pragov, ki ni naveden pod 17 05 07</v>
      </c>
      <c r="C676" t="str">
        <f>IFERROR(INDEX(Tabela_FAW[NAZIV2],MATCH(Tabela_kontrola_FAW[[#This Row],[Klasifikacija]],Tabela_FAW[Klasifikacija],0)),"NE")</f>
        <v>NE</v>
      </c>
      <c r="D676" t="str">
        <f>INDEX(Tabela_glavno[Dovoljen prevzem],MATCH(Tabela_kontrola_FAW[[#This Row],[Klasifikacija]],Tabela_glavno[Klasifikacija],0))</f>
        <v>NE</v>
      </c>
      <c r="E676" t="str">
        <f>INDEX(Tabela_glavno[Odstranjevanje],MATCH(Tabela_kontrola_FAW[[#This Row],[Klasifikacija]],Tabela_glavno[Klasifikacija],0))</f>
        <v/>
      </c>
      <c r="F676" t="str">
        <f>IF(Tabela_kontrola_FAW[[#This Row],[Eko-03-03]]=0,"NE","DA")</f>
        <v>NE</v>
      </c>
      <c r="G676" s="1">
        <f>COUNTIF(Tabela_mesanica_190204[Klasifikacija],Tabela_kontrola_FAW[[#This Row],[Klasifikacija]])+COUNTIF(Tabela_mesanica_190208[Klasifikacija],Tabela_kontrola_FAW[[#This Row],[Klasifikacija]])+COUNTIF(Tabela_EKO_03_03_baterije[Klasifikacija],Tabela_kontrola_FAW[[#This Row],[Klasifikacija]])</f>
        <v>0</v>
      </c>
      <c r="H676" s="1">
        <f>COUNTIF(Tabela_staro_190204[Klasifikacija],Tabela_kontrola_FAW[[#This Row],[Klasifikacija]])+COUNTIF(Tabela_staro_140603[Klasifikacija],Tabela_kontrola_FAW[[#This Row],[Klasifikacija]])</f>
        <v>0</v>
      </c>
      <c r="I676" s="1" t="str">
        <f>IFERROR(INDEX(Tabela_FAW[Klasifikacija],MATCH(Tabela_kontrola_FAW[[#This Row],[Klasifikacija]],Tabela_FAW[Klasifikacija],0)),"NE")</f>
        <v>NE</v>
      </c>
    </row>
    <row r="677" spans="1:9" hidden="1" x14ac:dyDescent="0.25">
      <c r="A677" t="s">
        <v>1366</v>
      </c>
      <c r="B677" t="str">
        <f>INDEX(Tabela_seznam_klasifikacij[Naziv odpadka],MATCH(Tabela_kontrola_FAW[[#This Row],[Klasifikacija]],Tabela_seznam_klasifikacij[Klasifikacijska številka],0))</f>
        <v>Izolirni materiali, ki vsebujejo azbest</v>
      </c>
      <c r="C677" t="str">
        <f>IFERROR(INDEX(Tabela_FAW[NAZIV2],MATCH(Tabela_kontrola_FAW[[#This Row],[Klasifikacija]],Tabela_FAW[Klasifikacija],0)),"NE")</f>
        <v>NE</v>
      </c>
      <c r="D677" t="str">
        <f>INDEX(Tabela_glavno[Dovoljen prevzem],MATCH(Tabela_kontrola_FAW[[#This Row],[Klasifikacija]],Tabela_glavno[Klasifikacija],0))</f>
        <v>NE</v>
      </c>
      <c r="E677" t="str">
        <f>INDEX(Tabela_glavno[Odstranjevanje],MATCH(Tabela_kontrola_FAW[[#This Row],[Klasifikacija]],Tabela_glavno[Klasifikacija],0))</f>
        <v/>
      </c>
      <c r="F677" t="str">
        <f>IF(Tabela_kontrola_FAW[[#This Row],[Eko-03-03]]=0,"NE","DA")</f>
        <v>NE</v>
      </c>
      <c r="G677" s="1">
        <f>COUNTIF(Tabela_mesanica_190204[Klasifikacija],Tabela_kontrola_FAW[[#This Row],[Klasifikacija]])+COUNTIF(Tabela_mesanica_190208[Klasifikacija],Tabela_kontrola_FAW[[#This Row],[Klasifikacija]])+COUNTIF(Tabela_EKO_03_03_baterije[Klasifikacija],Tabela_kontrola_FAW[[#This Row],[Klasifikacija]])</f>
        <v>0</v>
      </c>
      <c r="H677" s="1">
        <f>COUNTIF(Tabela_staro_190204[Klasifikacija],Tabela_kontrola_FAW[[#This Row],[Klasifikacija]])+COUNTIF(Tabela_staro_140603[Klasifikacija],Tabela_kontrola_FAW[[#This Row],[Klasifikacija]])</f>
        <v>0</v>
      </c>
      <c r="I677" s="1" t="str">
        <f>IFERROR(INDEX(Tabela_FAW[Klasifikacija],MATCH(Tabela_kontrola_FAW[[#This Row],[Klasifikacija]],Tabela_FAW[Klasifikacija],0)),"NE")</f>
        <v>NE</v>
      </c>
    </row>
    <row r="678" spans="1:9" hidden="1" x14ac:dyDescent="0.25">
      <c r="A678" t="s">
        <v>1367</v>
      </c>
      <c r="B678" t="str">
        <f>INDEX(Tabela_seznam_klasifikacij[Naziv odpadka],MATCH(Tabela_kontrola_FAW[[#This Row],[Klasifikacija]],Tabela_seznam_klasifikacij[Klasifikacijska številka],0))</f>
        <v>Drugi izolirni materiali, ki so sestavljeni iz nevarnih snovi ali jih vsebujejo</v>
      </c>
      <c r="C678" t="str">
        <f>IFERROR(INDEX(Tabela_FAW[NAZIV2],MATCH(Tabela_kontrola_FAW[[#This Row],[Klasifikacija]],Tabela_FAW[Klasifikacija],0)),"NE")</f>
        <v>NE</v>
      </c>
      <c r="D678" t="str">
        <f>INDEX(Tabela_glavno[Dovoljen prevzem],MATCH(Tabela_kontrola_FAW[[#This Row],[Klasifikacija]],Tabela_glavno[Klasifikacija],0))</f>
        <v>NE</v>
      </c>
      <c r="E678" t="str">
        <f>INDEX(Tabela_glavno[Odstranjevanje],MATCH(Tabela_kontrola_FAW[[#This Row],[Klasifikacija]],Tabela_glavno[Klasifikacija],0))</f>
        <v/>
      </c>
      <c r="F678" t="str">
        <f>IF(Tabela_kontrola_FAW[[#This Row],[Eko-03-03]]=0,"NE","DA")</f>
        <v>NE</v>
      </c>
      <c r="G678" s="1">
        <f>COUNTIF(Tabela_mesanica_190204[Klasifikacija],Tabela_kontrola_FAW[[#This Row],[Klasifikacija]])+COUNTIF(Tabela_mesanica_190208[Klasifikacija],Tabela_kontrola_FAW[[#This Row],[Klasifikacija]])+COUNTIF(Tabela_EKO_03_03_baterije[Klasifikacija],Tabela_kontrola_FAW[[#This Row],[Klasifikacija]])</f>
        <v>0</v>
      </c>
      <c r="H678" s="1">
        <f>COUNTIF(Tabela_staro_190204[Klasifikacija],Tabela_kontrola_FAW[[#This Row],[Klasifikacija]])+COUNTIF(Tabela_staro_140603[Klasifikacija],Tabela_kontrola_FAW[[#This Row],[Klasifikacija]])</f>
        <v>0</v>
      </c>
      <c r="I678" s="1" t="str">
        <f>IFERROR(INDEX(Tabela_FAW[Klasifikacija],MATCH(Tabela_kontrola_FAW[[#This Row],[Klasifikacija]],Tabela_FAW[Klasifikacija],0)),"NE")</f>
        <v>NE</v>
      </c>
    </row>
    <row r="679" spans="1:9" hidden="1" x14ac:dyDescent="0.25">
      <c r="A679" t="s">
        <v>1368</v>
      </c>
      <c r="B679" t="str">
        <f>INDEX(Tabela_seznam_klasifikacij[Naziv odpadka],MATCH(Tabela_kontrola_FAW[[#This Row],[Klasifikacija]],Tabela_seznam_klasifikacij[Klasifikacijska številka],0))</f>
        <v>Izolirni materiali, ki niso navedeni pod 17 06 01 in 17 06 03</v>
      </c>
      <c r="C679" t="str">
        <f>IFERROR(INDEX(Tabela_FAW[NAZIV2],MATCH(Tabela_kontrola_FAW[[#This Row],[Klasifikacija]],Tabela_FAW[Klasifikacija],0)),"NE")</f>
        <v>NE</v>
      </c>
      <c r="D679" t="str">
        <f>INDEX(Tabela_glavno[Dovoljen prevzem],MATCH(Tabela_kontrola_FAW[[#This Row],[Klasifikacija]],Tabela_glavno[Klasifikacija],0))</f>
        <v>NE</v>
      </c>
      <c r="E679" t="str">
        <f>INDEX(Tabela_glavno[Odstranjevanje],MATCH(Tabela_kontrola_FAW[[#This Row],[Klasifikacija]],Tabela_glavno[Klasifikacija],0))</f>
        <v/>
      </c>
      <c r="F679" t="str">
        <f>IF(Tabela_kontrola_FAW[[#This Row],[Eko-03-03]]=0,"NE","DA")</f>
        <v>NE</v>
      </c>
      <c r="G679" s="1">
        <f>COUNTIF(Tabela_mesanica_190204[Klasifikacija],Tabela_kontrola_FAW[[#This Row],[Klasifikacija]])+COUNTIF(Tabela_mesanica_190208[Klasifikacija],Tabela_kontrola_FAW[[#This Row],[Klasifikacija]])+COUNTIF(Tabela_EKO_03_03_baterije[Klasifikacija],Tabela_kontrola_FAW[[#This Row],[Klasifikacija]])</f>
        <v>0</v>
      </c>
      <c r="H679" s="1">
        <f>COUNTIF(Tabela_staro_190204[Klasifikacija],Tabela_kontrola_FAW[[#This Row],[Klasifikacija]])+COUNTIF(Tabela_staro_140603[Klasifikacija],Tabela_kontrola_FAW[[#This Row],[Klasifikacija]])</f>
        <v>0</v>
      </c>
      <c r="I679" s="1" t="str">
        <f>IFERROR(INDEX(Tabela_FAW[Klasifikacija],MATCH(Tabela_kontrola_FAW[[#This Row],[Klasifikacija]],Tabela_FAW[Klasifikacija],0)),"NE")</f>
        <v>NE</v>
      </c>
    </row>
    <row r="680" spans="1:9" x14ac:dyDescent="0.25">
      <c r="A680" t="s">
        <v>1369</v>
      </c>
      <c r="B680" t="str">
        <f>INDEX(Tabela_seznam_klasifikacij[Naziv odpadka],MATCH(Tabela_kontrola_FAW[[#This Row],[Klasifikacija]],Tabela_seznam_klasifikacij[Klasifikacijska številka],0))</f>
        <v>Gradbeni materiali, ki vsebujejo azbest</v>
      </c>
      <c r="C680" t="str">
        <f>IFERROR(INDEX(Tabela_FAW[NAZIV2],MATCH(Tabela_kontrola_FAW[[#This Row],[Klasifikacija]],Tabela_FAW[Klasifikacija],0)),"NE")</f>
        <v>Ni mešanja / JEKO-IN Jesenice</v>
      </c>
      <c r="D680" t="str">
        <f>INDEX(Tabela_glavno[Dovoljen prevzem],MATCH(Tabela_kontrola_FAW[[#This Row],[Klasifikacija]],Tabela_glavno[Klasifikacija],0))</f>
        <v>DA - NI ODSTRANJEVANJA</v>
      </c>
      <c r="E680" t="str">
        <f>INDEX(Tabela_glavno[Odstranjevanje],MATCH(Tabela_kontrola_FAW[[#This Row],[Klasifikacija]],Tabela_glavno[Klasifikacija],0))</f>
        <v/>
      </c>
      <c r="F680" t="str">
        <f>IF(Tabela_kontrola_FAW[[#This Row],[Eko-03-03]]=0,"NE","DA")</f>
        <v>NE</v>
      </c>
      <c r="G680" s="1">
        <f>COUNTIF(Tabela_mesanica_190204[Klasifikacija],Tabela_kontrola_FAW[[#This Row],[Klasifikacija]])+COUNTIF(Tabela_mesanica_190208[Klasifikacija],Tabela_kontrola_FAW[[#This Row],[Klasifikacija]])+COUNTIF(Tabela_EKO_03_03_baterije[Klasifikacija],Tabela_kontrola_FAW[[#This Row],[Klasifikacija]])</f>
        <v>0</v>
      </c>
      <c r="H680" s="1">
        <f>COUNTIF(Tabela_staro_190204[Klasifikacija],Tabela_kontrola_FAW[[#This Row],[Klasifikacija]])+COUNTIF(Tabela_staro_140603[Klasifikacija],Tabela_kontrola_FAW[[#This Row],[Klasifikacija]])</f>
        <v>0</v>
      </c>
      <c r="I680" s="1" t="str">
        <f>IFERROR(INDEX(Tabela_FAW[Klasifikacija],MATCH(Tabela_kontrola_FAW[[#This Row],[Klasifikacija]],Tabela_FAW[Klasifikacija],0)),"NE")</f>
        <v>17 06 05*</v>
      </c>
    </row>
    <row r="681" spans="1:9" hidden="1" x14ac:dyDescent="0.25">
      <c r="A681" t="s">
        <v>98</v>
      </c>
      <c r="B681" t="str">
        <f>INDEX(Tabela_seznam_klasifikacij[Naziv odpadka],MATCH(Tabela_kontrola_FAW[[#This Row],[Klasifikacija]],Tabela_seznam_klasifikacij[Klasifikacijska številka],0))</f>
        <v>Gradbeni materiali na osnovi sadre, onesnaženi z nevarnimi snovmi</v>
      </c>
      <c r="C681" t="str">
        <f>IFERROR(INDEX(Tabela_FAW[NAZIV2],MATCH(Tabela_kontrola_FAW[[#This Row],[Klasifikacija]],Tabela_FAW[Klasifikacija],0)),"NE")</f>
        <v>NE</v>
      </c>
      <c r="D681" t="str">
        <f>INDEX(Tabela_glavno[Dovoljen prevzem],MATCH(Tabela_kontrola_FAW[[#This Row],[Klasifikacija]],Tabela_glavno[Klasifikacija],0))</f>
        <v>DA - NI ODSTRANJEVANJA</v>
      </c>
      <c r="E681" t="str">
        <f>INDEX(Tabela_glavno[Odstranjevanje],MATCH(Tabela_kontrola_FAW[[#This Row],[Klasifikacija]],Tabela_glavno[Klasifikacija],0))</f>
        <v/>
      </c>
      <c r="F681" t="str">
        <f>IF(Tabela_kontrola_FAW[[#This Row],[Eko-03-03]]=0,"NE","DA")</f>
        <v>DA</v>
      </c>
      <c r="G681" s="1">
        <f>COUNTIF(Tabela_mesanica_190204[Klasifikacija],Tabela_kontrola_FAW[[#This Row],[Klasifikacija]])+COUNTIF(Tabela_mesanica_190208[Klasifikacija],Tabela_kontrola_FAW[[#This Row],[Klasifikacija]])+COUNTIF(Tabela_EKO_03_03_baterije[Klasifikacija],Tabela_kontrola_FAW[[#This Row],[Klasifikacija]])</f>
        <v>1</v>
      </c>
      <c r="H681" s="1">
        <f>COUNTIF(Tabela_staro_190204[Klasifikacija],Tabela_kontrola_FAW[[#This Row],[Klasifikacija]])+COUNTIF(Tabela_staro_140603[Klasifikacija],Tabela_kontrola_FAW[[#This Row],[Klasifikacija]])</f>
        <v>1</v>
      </c>
      <c r="I681" s="1" t="str">
        <f>IFERROR(INDEX(Tabela_FAW[Klasifikacija],MATCH(Tabela_kontrola_FAW[[#This Row],[Klasifikacija]],Tabela_FAW[Klasifikacija],0)),"NE")</f>
        <v>NE</v>
      </c>
    </row>
    <row r="682" spans="1:9" hidden="1" x14ac:dyDescent="0.25">
      <c r="A682" t="s">
        <v>99</v>
      </c>
      <c r="B682" t="str">
        <f>INDEX(Tabela_seznam_klasifikacij[Naziv odpadka],MATCH(Tabela_kontrola_FAW[[#This Row],[Klasifikacija]],Tabela_seznam_klasifikacij[Klasifikacijska številka],0))</f>
        <v>Gradbeni materiali na osnovi sadre, ki niso navedeni pod 17 08 01</v>
      </c>
      <c r="C682" t="str">
        <f>IFERROR(INDEX(Tabela_FAW[NAZIV2],MATCH(Tabela_kontrola_FAW[[#This Row],[Klasifikacija]],Tabela_FAW[Klasifikacija],0)),"NE")</f>
        <v>NE</v>
      </c>
      <c r="D682" t="str">
        <f>INDEX(Tabela_glavno[Dovoljen prevzem],MATCH(Tabela_kontrola_FAW[[#This Row],[Klasifikacija]],Tabela_glavno[Klasifikacija],0))</f>
        <v>NE</v>
      </c>
      <c r="E682" t="str">
        <f>INDEX(Tabela_glavno[Odstranjevanje],MATCH(Tabela_kontrola_FAW[[#This Row],[Klasifikacija]],Tabela_glavno[Klasifikacija],0))</f>
        <v/>
      </c>
      <c r="F682" t="str">
        <f>IF(Tabela_kontrola_FAW[[#This Row],[Eko-03-03]]=0,"NE","DA")</f>
        <v>NE</v>
      </c>
      <c r="G682" s="1">
        <f>COUNTIF(Tabela_mesanica_190204[Klasifikacija],Tabela_kontrola_FAW[[#This Row],[Klasifikacija]])+COUNTIF(Tabela_mesanica_190208[Klasifikacija],Tabela_kontrola_FAW[[#This Row],[Klasifikacija]])+COUNTIF(Tabela_EKO_03_03_baterije[Klasifikacija],Tabela_kontrola_FAW[[#This Row],[Klasifikacija]])</f>
        <v>0</v>
      </c>
      <c r="H682" s="1">
        <f>COUNTIF(Tabela_staro_190204[Klasifikacija],Tabela_kontrola_FAW[[#This Row],[Klasifikacija]])+COUNTIF(Tabela_staro_140603[Klasifikacija],Tabela_kontrola_FAW[[#This Row],[Klasifikacija]])</f>
        <v>1</v>
      </c>
      <c r="I682" s="1" t="str">
        <f>IFERROR(INDEX(Tabela_FAW[Klasifikacija],MATCH(Tabela_kontrola_FAW[[#This Row],[Klasifikacija]],Tabela_FAW[Klasifikacija],0)),"NE")</f>
        <v>NE</v>
      </c>
    </row>
    <row r="683" spans="1:9" hidden="1" x14ac:dyDescent="0.25">
      <c r="A683" t="s">
        <v>1370</v>
      </c>
      <c r="B683" t="str">
        <f>INDEX(Tabela_seznam_klasifikacij[Naziv odpadka],MATCH(Tabela_kontrola_FAW[[#This Row],[Klasifikacija]],Tabela_seznam_klasifikacij[Klasifikacijska številka],0))</f>
        <v>Gradbeni odpadki in odpadki iz rušenja objektov, ki vsebujejo živo srebro</v>
      </c>
      <c r="C683" t="str">
        <f>IFERROR(INDEX(Tabela_FAW[NAZIV2],MATCH(Tabela_kontrola_FAW[[#This Row],[Klasifikacija]],Tabela_FAW[Klasifikacija],0)),"NE")</f>
        <v>NE</v>
      </c>
      <c r="D683" t="str">
        <f>INDEX(Tabela_glavno[Dovoljen prevzem],MATCH(Tabela_kontrola_FAW[[#This Row],[Klasifikacija]],Tabela_glavno[Klasifikacija],0))</f>
        <v>NE</v>
      </c>
      <c r="E683" t="str">
        <f>INDEX(Tabela_glavno[Odstranjevanje],MATCH(Tabela_kontrola_FAW[[#This Row],[Klasifikacija]],Tabela_glavno[Klasifikacija],0))</f>
        <v/>
      </c>
      <c r="F683" t="str">
        <f>IF(Tabela_kontrola_FAW[[#This Row],[Eko-03-03]]=0,"NE","DA")</f>
        <v>NE</v>
      </c>
      <c r="G683" s="1">
        <f>COUNTIF(Tabela_mesanica_190204[Klasifikacija],Tabela_kontrola_FAW[[#This Row],[Klasifikacija]])+COUNTIF(Tabela_mesanica_190208[Klasifikacija],Tabela_kontrola_FAW[[#This Row],[Klasifikacija]])+COUNTIF(Tabela_EKO_03_03_baterije[Klasifikacija],Tabela_kontrola_FAW[[#This Row],[Klasifikacija]])</f>
        <v>0</v>
      </c>
      <c r="H683" s="1">
        <f>COUNTIF(Tabela_staro_190204[Klasifikacija],Tabela_kontrola_FAW[[#This Row],[Klasifikacija]])+COUNTIF(Tabela_staro_140603[Klasifikacija],Tabela_kontrola_FAW[[#This Row],[Klasifikacija]])</f>
        <v>0</v>
      </c>
      <c r="I683" s="1" t="str">
        <f>IFERROR(INDEX(Tabela_FAW[Klasifikacija],MATCH(Tabela_kontrola_FAW[[#This Row],[Klasifikacija]],Tabela_FAW[Klasifikacija],0)),"NE")</f>
        <v>NE</v>
      </c>
    </row>
    <row r="684" spans="1:9" x14ac:dyDescent="0.25">
      <c r="A684" t="s">
        <v>1371</v>
      </c>
      <c r="B684" t="str">
        <f>INDEX(Tabela_seznam_klasifikacij[Naziv odpadka],MATCH(Tabela_kontrola_FAW[[#This Row],[Klasifikacija]],Tabela_seznam_klasifikacij[Klasifikacijska številka],0))</f>
        <v>Gradbeni materiali in odpadki iz rušenja objektov, ki vsebujejo PCB (npr. tesnila, ki vsebujejo PCB, tlaki na osnovi smol, ki vsebujejo PCB, zatesnjene enote za zastekljevanje, ki vsebujejo PCB, kondenzatorji, ki vsebujejo PCB)</v>
      </c>
      <c r="C684">
        <f>IFERROR(INDEX(Tabela_FAW[NAZIV2],MATCH(Tabela_kontrola_FAW[[#This Row],[Klasifikacija]],Tabela_FAW[Klasifikacija],0)),"NE")</f>
        <v>0</v>
      </c>
      <c r="D684" t="str">
        <f>INDEX(Tabela_glavno[Dovoljen prevzem],MATCH(Tabela_kontrola_FAW[[#This Row],[Klasifikacija]],Tabela_glavno[Klasifikacija],0))</f>
        <v>NE</v>
      </c>
      <c r="E684" t="str">
        <f>INDEX(Tabela_glavno[Odstranjevanje],MATCH(Tabela_kontrola_FAW[[#This Row],[Klasifikacija]],Tabela_glavno[Klasifikacija],0))</f>
        <v/>
      </c>
      <c r="F684" t="str">
        <f>IF(Tabela_kontrola_FAW[[#This Row],[Eko-03-03]]=0,"NE","DA")</f>
        <v>NE</v>
      </c>
      <c r="G684" s="1">
        <f>COUNTIF(Tabela_mesanica_190204[Klasifikacija],Tabela_kontrola_FAW[[#This Row],[Klasifikacija]])+COUNTIF(Tabela_mesanica_190208[Klasifikacija],Tabela_kontrola_FAW[[#This Row],[Klasifikacija]])+COUNTIF(Tabela_EKO_03_03_baterije[Klasifikacija],Tabela_kontrola_FAW[[#This Row],[Klasifikacija]])</f>
        <v>0</v>
      </c>
      <c r="H684" s="1">
        <f>COUNTIF(Tabela_staro_190204[Klasifikacija],Tabela_kontrola_FAW[[#This Row],[Klasifikacija]])+COUNTIF(Tabela_staro_140603[Klasifikacija],Tabela_kontrola_FAW[[#This Row],[Klasifikacija]])</f>
        <v>0</v>
      </c>
      <c r="I684" s="1" t="str">
        <f>IFERROR(INDEX(Tabela_FAW[Klasifikacija],MATCH(Tabela_kontrola_FAW[[#This Row],[Klasifikacija]],Tabela_FAW[Klasifikacija],0)),"NE")</f>
        <v>17 09 02*</v>
      </c>
    </row>
    <row r="685" spans="1:9" hidden="1" x14ac:dyDescent="0.25">
      <c r="A685" t="s">
        <v>1372</v>
      </c>
      <c r="B685" t="str">
        <f>INDEX(Tabela_seznam_klasifikacij[Naziv odpadka],MATCH(Tabela_kontrola_FAW[[#This Row],[Klasifikacija]],Tabela_seznam_klasifikacij[Klasifikacijska številka],0))</f>
        <v>Drugi gradbeni odpadki in odpadki iz rušenja objektov (tudi mešani odpadki), ki vsebujejo nevarne snovi</v>
      </c>
      <c r="C685" t="str">
        <f>IFERROR(INDEX(Tabela_FAW[NAZIV2],MATCH(Tabela_kontrola_FAW[[#This Row],[Klasifikacija]],Tabela_FAW[Klasifikacija],0)),"NE")</f>
        <v>NE</v>
      </c>
      <c r="D685" t="str">
        <f>INDEX(Tabela_glavno[Dovoljen prevzem],MATCH(Tabela_kontrola_FAW[[#This Row],[Klasifikacija]],Tabela_glavno[Klasifikacija],0))</f>
        <v>NE</v>
      </c>
      <c r="E685" t="str">
        <f>INDEX(Tabela_glavno[Odstranjevanje],MATCH(Tabela_kontrola_FAW[[#This Row],[Klasifikacija]],Tabela_glavno[Klasifikacija],0))</f>
        <v/>
      </c>
      <c r="F685" t="str">
        <f>IF(Tabela_kontrola_FAW[[#This Row],[Eko-03-03]]=0,"NE","DA")</f>
        <v>NE</v>
      </c>
      <c r="G685" s="1">
        <f>COUNTIF(Tabela_mesanica_190204[Klasifikacija],Tabela_kontrola_FAW[[#This Row],[Klasifikacija]])+COUNTIF(Tabela_mesanica_190208[Klasifikacija],Tabela_kontrola_FAW[[#This Row],[Klasifikacija]])+COUNTIF(Tabela_EKO_03_03_baterije[Klasifikacija],Tabela_kontrola_FAW[[#This Row],[Klasifikacija]])</f>
        <v>0</v>
      </c>
      <c r="H685" s="1">
        <f>COUNTIF(Tabela_staro_190204[Klasifikacija],Tabela_kontrola_FAW[[#This Row],[Klasifikacija]])+COUNTIF(Tabela_staro_140603[Klasifikacija],Tabela_kontrola_FAW[[#This Row],[Klasifikacija]])</f>
        <v>0</v>
      </c>
      <c r="I685" s="1" t="str">
        <f>IFERROR(INDEX(Tabela_FAW[Klasifikacija],MATCH(Tabela_kontrola_FAW[[#This Row],[Klasifikacija]],Tabela_FAW[Klasifikacija],0)),"NE")</f>
        <v>NE</v>
      </c>
    </row>
    <row r="686" spans="1:9" hidden="1" x14ac:dyDescent="0.25">
      <c r="A686" t="s">
        <v>1373</v>
      </c>
      <c r="B686" t="str">
        <f>INDEX(Tabela_seznam_klasifikacij[Naziv odpadka],MATCH(Tabela_kontrola_FAW[[#This Row],[Klasifikacija]],Tabela_seznam_klasifikacij[Klasifikacijska številka],0))</f>
        <v>Mešani gradbeni odpadki in odpadki iz rušenja objektov, ki niso navedeni pod 17 09 01, 17 09 02 in 17 09 03</v>
      </c>
      <c r="C686" t="str">
        <f>IFERROR(INDEX(Tabela_FAW[NAZIV2],MATCH(Tabela_kontrola_FAW[[#This Row],[Klasifikacija]],Tabela_FAW[Klasifikacija],0)),"NE")</f>
        <v>NE</v>
      </c>
      <c r="D686" t="str">
        <f>INDEX(Tabela_glavno[Dovoljen prevzem],MATCH(Tabela_kontrola_FAW[[#This Row],[Klasifikacija]],Tabela_glavno[Klasifikacija],0))</f>
        <v>NE</v>
      </c>
      <c r="E686" t="str">
        <f>INDEX(Tabela_glavno[Odstranjevanje],MATCH(Tabela_kontrola_FAW[[#This Row],[Klasifikacija]],Tabela_glavno[Klasifikacija],0))</f>
        <v/>
      </c>
      <c r="F686" t="str">
        <f>IF(Tabela_kontrola_FAW[[#This Row],[Eko-03-03]]=0,"NE","DA")</f>
        <v>NE</v>
      </c>
      <c r="G686" s="1">
        <f>COUNTIF(Tabela_mesanica_190204[Klasifikacija],Tabela_kontrola_FAW[[#This Row],[Klasifikacija]])+COUNTIF(Tabela_mesanica_190208[Klasifikacija],Tabela_kontrola_FAW[[#This Row],[Klasifikacija]])+COUNTIF(Tabela_EKO_03_03_baterije[Klasifikacija],Tabela_kontrola_FAW[[#This Row],[Klasifikacija]])</f>
        <v>0</v>
      </c>
      <c r="H686" s="1">
        <f>COUNTIF(Tabela_staro_190204[Klasifikacija],Tabela_kontrola_FAW[[#This Row],[Klasifikacija]])+COUNTIF(Tabela_staro_140603[Klasifikacija],Tabela_kontrola_FAW[[#This Row],[Klasifikacija]])</f>
        <v>0</v>
      </c>
      <c r="I686" s="1" t="str">
        <f>IFERROR(INDEX(Tabela_FAW[Klasifikacija],MATCH(Tabela_kontrola_FAW[[#This Row],[Klasifikacija]],Tabela_FAW[Klasifikacija],0)),"NE")</f>
        <v>NE</v>
      </c>
    </row>
    <row r="687" spans="1:9" hidden="1" x14ac:dyDescent="0.25">
      <c r="A687" t="s">
        <v>1374</v>
      </c>
      <c r="B687" t="str">
        <f>INDEX(Tabela_seznam_klasifikacij[Naziv odpadka],MATCH(Tabela_kontrola_FAW[[#This Row],[Klasifikacija]],Tabela_seznam_klasifikacij[Klasifikacijska številka],0))</f>
        <v>Ostri predmeti (razen 18 01 03)</v>
      </c>
      <c r="C687" t="str">
        <f>IFERROR(INDEX(Tabela_FAW[NAZIV2],MATCH(Tabela_kontrola_FAW[[#This Row],[Klasifikacija]],Tabela_FAW[Klasifikacija],0)),"NE")</f>
        <v>NE</v>
      </c>
      <c r="D687" t="str">
        <f>INDEX(Tabela_glavno[Dovoljen prevzem],MATCH(Tabela_kontrola_FAW[[#This Row],[Klasifikacija]],Tabela_glavno[Klasifikacija],0))</f>
        <v>DA - NI ODSTRANJEVANJA</v>
      </c>
      <c r="E687" t="str">
        <f>INDEX(Tabela_glavno[Odstranjevanje],MATCH(Tabela_kontrola_FAW[[#This Row],[Klasifikacija]],Tabela_glavno[Klasifikacija],0))</f>
        <v/>
      </c>
      <c r="F687" t="str">
        <f>IF(Tabela_kontrola_FAW[[#This Row],[Eko-03-03]]=0,"NE","DA")</f>
        <v>NE</v>
      </c>
      <c r="G687" s="1">
        <f>COUNTIF(Tabela_mesanica_190204[Klasifikacija],Tabela_kontrola_FAW[[#This Row],[Klasifikacija]])+COUNTIF(Tabela_mesanica_190208[Klasifikacija],Tabela_kontrola_FAW[[#This Row],[Klasifikacija]])+COUNTIF(Tabela_EKO_03_03_baterije[Klasifikacija],Tabela_kontrola_FAW[[#This Row],[Klasifikacija]])</f>
        <v>0</v>
      </c>
      <c r="H687" s="1">
        <f>COUNTIF(Tabela_staro_190204[Klasifikacija],Tabela_kontrola_FAW[[#This Row],[Klasifikacija]])+COUNTIF(Tabela_staro_140603[Klasifikacija],Tabela_kontrola_FAW[[#This Row],[Klasifikacija]])</f>
        <v>0</v>
      </c>
      <c r="I687" s="1" t="str">
        <f>IFERROR(INDEX(Tabela_FAW[Klasifikacija],MATCH(Tabela_kontrola_FAW[[#This Row],[Klasifikacija]],Tabela_FAW[Klasifikacija],0)),"NE")</f>
        <v>NE</v>
      </c>
    </row>
    <row r="688" spans="1:9" hidden="1" x14ac:dyDescent="0.25">
      <c r="A688" t="s">
        <v>1375</v>
      </c>
      <c r="B688" t="str">
        <f>INDEX(Tabela_seznam_klasifikacij[Naziv odpadka],MATCH(Tabela_kontrola_FAW[[#This Row],[Klasifikacija]],Tabela_seznam_klasifikacij[Klasifikacijska številka],0))</f>
        <v>Deli teles in organov, tudi vrečke s krvjo in konzervirano krvjo (razen 18 01 03)</v>
      </c>
      <c r="C688" t="str">
        <f>IFERROR(INDEX(Tabela_FAW[NAZIV2],MATCH(Tabela_kontrola_FAW[[#This Row],[Klasifikacija]],Tabela_FAW[Klasifikacija],0)),"NE")</f>
        <v>NE</v>
      </c>
      <c r="D688" t="str">
        <f>INDEX(Tabela_glavno[Dovoljen prevzem],MATCH(Tabela_kontrola_FAW[[#This Row],[Klasifikacija]],Tabela_glavno[Klasifikacija],0))</f>
        <v>NE</v>
      </c>
      <c r="E688" t="str">
        <f>INDEX(Tabela_glavno[Odstranjevanje],MATCH(Tabela_kontrola_FAW[[#This Row],[Klasifikacija]],Tabela_glavno[Klasifikacija],0))</f>
        <v/>
      </c>
      <c r="F688" t="str">
        <f>IF(Tabela_kontrola_FAW[[#This Row],[Eko-03-03]]=0,"NE","DA")</f>
        <v>NE</v>
      </c>
      <c r="G688" s="1">
        <f>COUNTIF(Tabela_mesanica_190204[Klasifikacija],Tabela_kontrola_FAW[[#This Row],[Klasifikacija]])+COUNTIF(Tabela_mesanica_190208[Klasifikacija],Tabela_kontrola_FAW[[#This Row],[Klasifikacija]])+COUNTIF(Tabela_EKO_03_03_baterije[Klasifikacija],Tabela_kontrola_FAW[[#This Row],[Klasifikacija]])</f>
        <v>0</v>
      </c>
      <c r="H688" s="1">
        <f>COUNTIF(Tabela_staro_190204[Klasifikacija],Tabela_kontrola_FAW[[#This Row],[Klasifikacija]])+COUNTIF(Tabela_staro_140603[Klasifikacija],Tabela_kontrola_FAW[[#This Row],[Klasifikacija]])</f>
        <v>0</v>
      </c>
      <c r="I688" s="1" t="str">
        <f>IFERROR(INDEX(Tabela_FAW[Klasifikacija],MATCH(Tabela_kontrola_FAW[[#This Row],[Klasifikacija]],Tabela_FAW[Klasifikacija],0)),"NE")</f>
        <v>NE</v>
      </c>
    </row>
    <row r="689" spans="1:9" x14ac:dyDescent="0.25">
      <c r="A689" t="s">
        <v>1376</v>
      </c>
      <c r="B689" t="str">
        <f>INDEX(Tabela_seznam_klasifikacij[Naziv odpadka],MATCH(Tabela_kontrola_FAW[[#This Row],[Klasifikacija]],Tabela_seznam_klasifikacij[Klasifikacijska številka],0))</f>
        <v>Odpadki, ki z vidika preventive pred infekcijo zahtevajo posebno ravnanje pri zbiranju in odstranjevanju</v>
      </c>
      <c r="C689" t="str">
        <f>IFERROR(INDEX(Tabela_FAW[NAZIV2],MATCH(Tabela_kontrola_FAW[[#This Row],[Klasifikacija]],Tabela_FAW[Klasifikacija],0)),"NE")</f>
        <v>NI ODSTRANJEVANJA</v>
      </c>
      <c r="D689" t="str">
        <f>INDEX(Tabela_glavno[Dovoljen prevzem],MATCH(Tabela_kontrola_FAW[[#This Row],[Klasifikacija]],Tabela_glavno[Klasifikacija],0))</f>
        <v>NE</v>
      </c>
      <c r="E689" t="str">
        <f>INDEX(Tabela_glavno[Odstranjevanje],MATCH(Tabela_kontrola_FAW[[#This Row],[Klasifikacija]],Tabela_glavno[Klasifikacija],0))</f>
        <v/>
      </c>
      <c r="F689" t="str">
        <f>IF(Tabela_kontrola_FAW[[#This Row],[Eko-03-03]]=0,"NE","DA")</f>
        <v>NE</v>
      </c>
      <c r="G689" s="1">
        <f>COUNTIF(Tabela_mesanica_190204[Klasifikacija],Tabela_kontrola_FAW[[#This Row],[Klasifikacija]])+COUNTIF(Tabela_mesanica_190208[Klasifikacija],Tabela_kontrola_FAW[[#This Row],[Klasifikacija]])+COUNTIF(Tabela_EKO_03_03_baterije[Klasifikacija],Tabela_kontrola_FAW[[#This Row],[Klasifikacija]])</f>
        <v>0</v>
      </c>
      <c r="H689" s="1">
        <f>COUNTIF(Tabela_staro_190204[Klasifikacija],Tabela_kontrola_FAW[[#This Row],[Klasifikacija]])+COUNTIF(Tabela_staro_140603[Klasifikacija],Tabela_kontrola_FAW[[#This Row],[Klasifikacija]])</f>
        <v>0</v>
      </c>
      <c r="I689" s="1" t="str">
        <f>IFERROR(INDEX(Tabela_FAW[Klasifikacija],MATCH(Tabela_kontrola_FAW[[#This Row],[Klasifikacija]],Tabela_FAW[Klasifikacija],0)),"NE")</f>
        <v>18 01 03*</v>
      </c>
    </row>
    <row r="690" spans="1:9" x14ac:dyDescent="0.25">
      <c r="A690" t="s">
        <v>1377</v>
      </c>
      <c r="B690" t="str">
        <f>INDEX(Tabela_seznam_klasifikacij[Naziv odpadka],MATCH(Tabela_kontrola_FAW[[#This Row],[Klasifikacija]],Tabela_seznam_klasifikacij[Klasifikacijska številka],0))</f>
        <v>Odpadki, ki z vidika preventive pred infekcijo ne zahtevajo posebnega ravnanja pri zbiranju in odstranjevanju (na primer povoji, mavčne obloge, perilo, oblačila za enkratno uporabo, plenice)</v>
      </c>
      <c r="C690" t="str">
        <f>IFERROR(INDEX(Tabela_FAW[NAZIV2],MATCH(Tabela_kontrola_FAW[[#This Row],[Klasifikacija]],Tabela_FAW[Klasifikacija],0)),"NE")</f>
        <v>NI ODSTRANJEVANJA</v>
      </c>
      <c r="D690" t="str">
        <f>INDEX(Tabela_glavno[Dovoljen prevzem],MATCH(Tabela_kontrola_FAW[[#This Row],[Klasifikacija]],Tabela_glavno[Klasifikacija],0))</f>
        <v>DA - NI ODSTRANJEVANJA</v>
      </c>
      <c r="E690" t="str">
        <f>INDEX(Tabela_glavno[Odstranjevanje],MATCH(Tabela_kontrola_FAW[[#This Row],[Klasifikacija]],Tabela_glavno[Klasifikacija],0))</f>
        <v/>
      </c>
      <c r="F690" t="str">
        <f>IF(Tabela_kontrola_FAW[[#This Row],[Eko-03-03]]=0,"NE","DA")</f>
        <v>NE</v>
      </c>
      <c r="G690" s="1">
        <f>COUNTIF(Tabela_mesanica_190204[Klasifikacija],Tabela_kontrola_FAW[[#This Row],[Klasifikacija]])+COUNTIF(Tabela_mesanica_190208[Klasifikacija],Tabela_kontrola_FAW[[#This Row],[Klasifikacija]])+COUNTIF(Tabela_EKO_03_03_baterije[Klasifikacija],Tabela_kontrola_FAW[[#This Row],[Klasifikacija]])</f>
        <v>0</v>
      </c>
      <c r="H690" s="1">
        <f>COUNTIF(Tabela_staro_190204[Klasifikacija],Tabela_kontrola_FAW[[#This Row],[Klasifikacija]])+COUNTIF(Tabela_staro_140603[Klasifikacija],Tabela_kontrola_FAW[[#This Row],[Klasifikacija]])</f>
        <v>0</v>
      </c>
      <c r="I690" s="1" t="str">
        <f>IFERROR(INDEX(Tabela_FAW[Klasifikacija],MATCH(Tabela_kontrola_FAW[[#This Row],[Klasifikacija]],Tabela_FAW[Klasifikacija],0)),"NE")</f>
        <v>18 01 04</v>
      </c>
    </row>
    <row r="691" spans="1:9" x14ac:dyDescent="0.25">
      <c r="A691" t="s">
        <v>1378</v>
      </c>
      <c r="B691" t="str">
        <f>INDEX(Tabela_seznam_klasifikacij[Naziv odpadka],MATCH(Tabela_kontrola_FAW[[#This Row],[Klasifikacija]],Tabela_seznam_klasifikacij[Klasifikacijska številka],0))</f>
        <v>Kemikalije, ki so sestavljene iz nevarnih snovi ali jih vsebujejo</v>
      </c>
      <c r="C691">
        <f>IFERROR(INDEX(Tabela_FAW[NAZIV2],MATCH(Tabela_kontrola_FAW[[#This Row],[Klasifikacija]],Tabela_FAW[Klasifikacija],0)),"NE")</f>
        <v>0</v>
      </c>
      <c r="D691" t="str">
        <f>INDEX(Tabela_glavno[Dovoljen prevzem],MATCH(Tabela_kontrola_FAW[[#This Row],[Klasifikacija]],Tabela_glavno[Klasifikacija],0))</f>
        <v>DA - NI ODSTRANJEVANJA</v>
      </c>
      <c r="E691" t="str">
        <f>INDEX(Tabela_glavno[Odstranjevanje],MATCH(Tabela_kontrola_FAW[[#This Row],[Klasifikacija]],Tabela_glavno[Klasifikacija],0))</f>
        <v/>
      </c>
      <c r="F691" t="str">
        <f>IF(Tabela_kontrola_FAW[[#This Row],[Eko-03-03]]=0,"NE","DA")</f>
        <v>NE</v>
      </c>
      <c r="G691" s="1">
        <f>COUNTIF(Tabela_mesanica_190204[Klasifikacija],Tabela_kontrola_FAW[[#This Row],[Klasifikacija]])+COUNTIF(Tabela_mesanica_190208[Klasifikacija],Tabela_kontrola_FAW[[#This Row],[Klasifikacija]])+COUNTIF(Tabela_EKO_03_03_baterije[Klasifikacija],Tabela_kontrola_FAW[[#This Row],[Klasifikacija]])</f>
        <v>0</v>
      </c>
      <c r="H691" s="1">
        <f>COUNTIF(Tabela_staro_190204[Klasifikacija],Tabela_kontrola_FAW[[#This Row],[Klasifikacija]])+COUNTIF(Tabela_staro_140603[Klasifikacija],Tabela_kontrola_FAW[[#This Row],[Klasifikacija]])</f>
        <v>0</v>
      </c>
      <c r="I691" s="1" t="str">
        <f>IFERROR(INDEX(Tabela_FAW[Klasifikacija],MATCH(Tabela_kontrola_FAW[[#This Row],[Klasifikacija]],Tabela_FAW[Klasifikacija],0)),"NE")</f>
        <v>18 01 06*</v>
      </c>
    </row>
    <row r="692" spans="1:9" hidden="1" x14ac:dyDescent="0.25">
      <c r="A692" t="s">
        <v>1379</v>
      </c>
      <c r="B692" t="str">
        <f>INDEX(Tabela_seznam_klasifikacij[Naziv odpadka],MATCH(Tabela_kontrola_FAW[[#This Row],[Klasifikacija]],Tabela_seznam_klasifikacij[Klasifikacijska številka],0))</f>
        <v>Kemikalije, ki niso navedene pod 18 01 06</v>
      </c>
      <c r="C692" t="str">
        <f>IFERROR(INDEX(Tabela_FAW[NAZIV2],MATCH(Tabela_kontrola_FAW[[#This Row],[Klasifikacija]],Tabela_FAW[Klasifikacija],0)),"NE")</f>
        <v>NE</v>
      </c>
      <c r="D692" t="str">
        <f>INDEX(Tabela_glavno[Dovoljen prevzem],MATCH(Tabela_kontrola_FAW[[#This Row],[Klasifikacija]],Tabela_glavno[Klasifikacija],0))</f>
        <v>DA - NI ODSTRANJEVANJA</v>
      </c>
      <c r="E692" t="str">
        <f>INDEX(Tabela_glavno[Odstranjevanje],MATCH(Tabela_kontrola_FAW[[#This Row],[Klasifikacija]],Tabela_glavno[Klasifikacija],0))</f>
        <v/>
      </c>
      <c r="F692" t="str">
        <f>IF(Tabela_kontrola_FAW[[#This Row],[Eko-03-03]]=0,"NE","DA")</f>
        <v>NE</v>
      </c>
      <c r="G692" s="1">
        <f>COUNTIF(Tabela_mesanica_190204[Klasifikacija],Tabela_kontrola_FAW[[#This Row],[Klasifikacija]])+COUNTIF(Tabela_mesanica_190208[Klasifikacija],Tabela_kontrola_FAW[[#This Row],[Klasifikacija]])+COUNTIF(Tabela_EKO_03_03_baterije[Klasifikacija],Tabela_kontrola_FAW[[#This Row],[Klasifikacija]])</f>
        <v>0</v>
      </c>
      <c r="H692" s="1">
        <f>COUNTIF(Tabela_staro_190204[Klasifikacija],Tabela_kontrola_FAW[[#This Row],[Klasifikacija]])+COUNTIF(Tabela_staro_140603[Klasifikacija],Tabela_kontrola_FAW[[#This Row],[Klasifikacija]])</f>
        <v>0</v>
      </c>
      <c r="I692" s="1" t="str">
        <f>IFERROR(INDEX(Tabela_FAW[Klasifikacija],MATCH(Tabela_kontrola_FAW[[#This Row],[Klasifikacija]],Tabela_FAW[Klasifikacija],0)),"NE")</f>
        <v>NE</v>
      </c>
    </row>
    <row r="693" spans="1:9" hidden="1" x14ac:dyDescent="0.25">
      <c r="A693" t="s">
        <v>1380</v>
      </c>
      <c r="B693" t="str">
        <f>INDEX(Tabela_seznam_klasifikacij[Naziv odpadka],MATCH(Tabela_kontrola_FAW[[#This Row],[Klasifikacija]],Tabela_seznam_klasifikacij[Klasifikacijska številka],0))</f>
        <v>Citotoksična in citostatična zdravila</v>
      </c>
      <c r="C693" t="str">
        <f>IFERROR(INDEX(Tabela_FAW[NAZIV2],MATCH(Tabela_kontrola_FAW[[#This Row],[Klasifikacija]],Tabela_FAW[Klasifikacija],0)),"NE")</f>
        <v>NE</v>
      </c>
      <c r="D693" t="str">
        <f>INDEX(Tabela_glavno[Dovoljen prevzem],MATCH(Tabela_kontrola_FAW[[#This Row],[Klasifikacija]],Tabela_glavno[Klasifikacija],0))</f>
        <v>NE</v>
      </c>
      <c r="E693" t="str">
        <f>INDEX(Tabela_glavno[Odstranjevanje],MATCH(Tabela_kontrola_FAW[[#This Row],[Klasifikacija]],Tabela_glavno[Klasifikacija],0))</f>
        <v/>
      </c>
      <c r="F693" t="str">
        <f>IF(Tabela_kontrola_FAW[[#This Row],[Eko-03-03]]=0,"NE","DA")</f>
        <v>NE</v>
      </c>
      <c r="G693" s="1">
        <f>COUNTIF(Tabela_mesanica_190204[Klasifikacija],Tabela_kontrola_FAW[[#This Row],[Klasifikacija]])+COUNTIF(Tabela_mesanica_190208[Klasifikacija],Tabela_kontrola_FAW[[#This Row],[Klasifikacija]])+COUNTIF(Tabela_EKO_03_03_baterije[Klasifikacija],Tabela_kontrola_FAW[[#This Row],[Klasifikacija]])</f>
        <v>0</v>
      </c>
      <c r="H693" s="1">
        <f>COUNTIF(Tabela_staro_190204[Klasifikacija],Tabela_kontrola_FAW[[#This Row],[Klasifikacija]])+COUNTIF(Tabela_staro_140603[Klasifikacija],Tabela_kontrola_FAW[[#This Row],[Klasifikacija]])</f>
        <v>0</v>
      </c>
      <c r="I693" s="1" t="str">
        <f>IFERROR(INDEX(Tabela_FAW[Klasifikacija],MATCH(Tabela_kontrola_FAW[[#This Row],[Klasifikacija]],Tabela_FAW[Klasifikacija],0)),"NE")</f>
        <v>NE</v>
      </c>
    </row>
    <row r="694" spans="1:9" hidden="1" x14ac:dyDescent="0.25">
      <c r="A694" t="s">
        <v>1381</v>
      </c>
      <c r="B694" t="str">
        <f>INDEX(Tabela_seznam_klasifikacij[Naziv odpadka],MATCH(Tabela_kontrola_FAW[[#This Row],[Klasifikacija]],Tabela_seznam_klasifikacij[Klasifikacijska številka],0))</f>
        <v>Zdravila, ki niso navedena pod 18 01 08</v>
      </c>
      <c r="C694" t="str">
        <f>IFERROR(INDEX(Tabela_FAW[NAZIV2],MATCH(Tabela_kontrola_FAW[[#This Row],[Klasifikacija]],Tabela_FAW[Klasifikacija],0)),"NE")</f>
        <v>NE</v>
      </c>
      <c r="D694" t="str">
        <f>INDEX(Tabela_glavno[Dovoljen prevzem],MATCH(Tabela_kontrola_FAW[[#This Row],[Klasifikacija]],Tabela_glavno[Klasifikacija],0))</f>
        <v>NE</v>
      </c>
      <c r="E694" t="str">
        <f>INDEX(Tabela_glavno[Odstranjevanje],MATCH(Tabela_kontrola_FAW[[#This Row],[Klasifikacija]],Tabela_glavno[Klasifikacija],0))</f>
        <v/>
      </c>
      <c r="F694" t="str">
        <f>IF(Tabela_kontrola_FAW[[#This Row],[Eko-03-03]]=0,"NE","DA")</f>
        <v>NE</v>
      </c>
      <c r="G694" s="1">
        <f>COUNTIF(Tabela_mesanica_190204[Klasifikacija],Tabela_kontrola_FAW[[#This Row],[Klasifikacija]])+COUNTIF(Tabela_mesanica_190208[Klasifikacija],Tabela_kontrola_FAW[[#This Row],[Klasifikacija]])+COUNTIF(Tabela_EKO_03_03_baterije[Klasifikacija],Tabela_kontrola_FAW[[#This Row],[Klasifikacija]])</f>
        <v>0</v>
      </c>
      <c r="H694" s="1">
        <f>COUNTIF(Tabela_staro_190204[Klasifikacija],Tabela_kontrola_FAW[[#This Row],[Klasifikacija]])+COUNTIF(Tabela_staro_140603[Klasifikacija],Tabela_kontrola_FAW[[#This Row],[Klasifikacija]])</f>
        <v>0</v>
      </c>
      <c r="I694" s="1" t="str">
        <f>IFERROR(INDEX(Tabela_FAW[Klasifikacija],MATCH(Tabela_kontrola_FAW[[#This Row],[Klasifikacija]],Tabela_FAW[Klasifikacija],0)),"NE")</f>
        <v>NE</v>
      </c>
    </row>
    <row r="695" spans="1:9" x14ac:dyDescent="0.25">
      <c r="A695" t="s">
        <v>1382</v>
      </c>
      <c r="B695" t="str">
        <f>INDEX(Tabela_seznam_klasifikacij[Naziv odpadka],MATCH(Tabela_kontrola_FAW[[#This Row],[Klasifikacija]],Tabela_seznam_klasifikacij[Klasifikacijska številka],0))</f>
        <v>Amalgamski odpadki iz zobozdravstva</v>
      </c>
      <c r="C695" t="str">
        <f>IFERROR(INDEX(Tabela_FAW[NAZIV2],MATCH(Tabela_kontrola_FAW[[#This Row],[Klasifikacija]],Tabela_FAW[Klasifikacija],0)),"NE")</f>
        <v>NI ADR / ???</v>
      </c>
      <c r="D695" t="str">
        <f>INDEX(Tabela_glavno[Dovoljen prevzem],MATCH(Tabela_kontrola_FAW[[#This Row],[Klasifikacija]],Tabela_glavno[Klasifikacija],0))</f>
        <v>DA</v>
      </c>
      <c r="E695" t="str">
        <f>INDEX(Tabela_glavno[Odstranjevanje],MATCH(Tabela_kontrola_FAW[[#This Row],[Klasifikacija]],Tabela_glavno[Klasifikacija],0))</f>
        <v>Aurenis</v>
      </c>
      <c r="F695" t="str">
        <f>IF(Tabela_kontrola_FAW[[#This Row],[Eko-03-03]]=0,"NE","DA")</f>
        <v>NE</v>
      </c>
      <c r="G695" s="1">
        <f>COUNTIF(Tabela_mesanica_190204[Klasifikacija],Tabela_kontrola_FAW[[#This Row],[Klasifikacija]])+COUNTIF(Tabela_mesanica_190208[Klasifikacija],Tabela_kontrola_FAW[[#This Row],[Klasifikacija]])+COUNTIF(Tabela_EKO_03_03_baterije[Klasifikacija],Tabela_kontrola_FAW[[#This Row],[Klasifikacija]])</f>
        <v>0</v>
      </c>
      <c r="H695" s="1">
        <f>COUNTIF(Tabela_staro_190204[Klasifikacija],Tabela_kontrola_FAW[[#This Row],[Klasifikacija]])+COUNTIF(Tabela_staro_140603[Klasifikacija],Tabela_kontrola_FAW[[#This Row],[Klasifikacija]])</f>
        <v>0</v>
      </c>
      <c r="I695" s="1" t="str">
        <f>IFERROR(INDEX(Tabela_FAW[Klasifikacija],MATCH(Tabela_kontrola_FAW[[#This Row],[Klasifikacija]],Tabela_FAW[Klasifikacija],0)),"NE")</f>
        <v>18 01 10*</v>
      </c>
    </row>
    <row r="696" spans="1:9" x14ac:dyDescent="0.25">
      <c r="A696" t="s">
        <v>1383</v>
      </c>
      <c r="B696" t="str">
        <f>INDEX(Tabela_seznam_klasifikacij[Naziv odpadka],MATCH(Tabela_kontrola_FAW[[#This Row],[Klasifikacija]],Tabela_seznam_klasifikacij[Klasifikacijska številka],0))</f>
        <v>Ostri predmeti (razen 18 02 02)</v>
      </c>
      <c r="C696" t="str">
        <f>IFERROR(INDEX(Tabela_FAW[NAZIV2],MATCH(Tabela_kontrola_FAW[[#This Row],[Klasifikacija]],Tabela_FAW[Klasifikacija],0)),"NE")</f>
        <v>NIMAMO DOVOLJENJA</v>
      </c>
      <c r="D696" t="str">
        <f>INDEX(Tabela_glavno[Dovoljen prevzem],MATCH(Tabela_kontrola_FAW[[#This Row],[Klasifikacija]],Tabela_glavno[Klasifikacija],0))</f>
        <v>NE</v>
      </c>
      <c r="E696" t="str">
        <f>INDEX(Tabela_glavno[Odstranjevanje],MATCH(Tabela_kontrola_FAW[[#This Row],[Klasifikacija]],Tabela_glavno[Klasifikacija],0))</f>
        <v/>
      </c>
      <c r="F696" t="str">
        <f>IF(Tabela_kontrola_FAW[[#This Row],[Eko-03-03]]=0,"NE","DA")</f>
        <v>NE</v>
      </c>
      <c r="G696" s="1">
        <f>COUNTIF(Tabela_mesanica_190204[Klasifikacija],Tabela_kontrola_FAW[[#This Row],[Klasifikacija]])+COUNTIF(Tabela_mesanica_190208[Klasifikacija],Tabela_kontrola_FAW[[#This Row],[Klasifikacija]])+COUNTIF(Tabela_EKO_03_03_baterije[Klasifikacija],Tabela_kontrola_FAW[[#This Row],[Klasifikacija]])</f>
        <v>0</v>
      </c>
      <c r="H696" s="1">
        <f>COUNTIF(Tabela_staro_190204[Klasifikacija],Tabela_kontrola_FAW[[#This Row],[Klasifikacija]])+COUNTIF(Tabela_staro_140603[Klasifikacija],Tabela_kontrola_FAW[[#This Row],[Klasifikacija]])</f>
        <v>0</v>
      </c>
      <c r="I696" s="1" t="str">
        <f>IFERROR(INDEX(Tabela_FAW[Klasifikacija],MATCH(Tabela_kontrola_FAW[[#This Row],[Klasifikacija]],Tabela_FAW[Klasifikacija],0)),"NE")</f>
        <v>18 02 01</v>
      </c>
    </row>
    <row r="697" spans="1:9" hidden="1" x14ac:dyDescent="0.25">
      <c r="A697" t="s">
        <v>1384</v>
      </c>
      <c r="B697" t="str">
        <f>INDEX(Tabela_seznam_klasifikacij[Naziv odpadka],MATCH(Tabela_kontrola_FAW[[#This Row],[Klasifikacija]],Tabela_seznam_klasifikacij[Klasifikacijska številka],0))</f>
        <v>Odpadki, ki z vidika preventive pred infekcijo zahtevajo posebno ravnanje pri zbiranju in odstranjevanju</v>
      </c>
      <c r="C697" t="str">
        <f>IFERROR(INDEX(Tabela_FAW[NAZIV2],MATCH(Tabela_kontrola_FAW[[#This Row],[Klasifikacija]],Tabela_FAW[Klasifikacija],0)),"NE")</f>
        <v>NE</v>
      </c>
      <c r="D697" t="str">
        <f>INDEX(Tabela_glavno[Dovoljen prevzem],MATCH(Tabela_kontrola_FAW[[#This Row],[Klasifikacija]],Tabela_glavno[Klasifikacija],0))</f>
        <v>NE</v>
      </c>
      <c r="E697" t="str">
        <f>INDEX(Tabela_glavno[Odstranjevanje],MATCH(Tabela_kontrola_FAW[[#This Row],[Klasifikacija]],Tabela_glavno[Klasifikacija],0))</f>
        <v/>
      </c>
      <c r="F697" t="str">
        <f>IF(Tabela_kontrola_FAW[[#This Row],[Eko-03-03]]=0,"NE","DA")</f>
        <v>NE</v>
      </c>
      <c r="G697" s="1">
        <f>COUNTIF(Tabela_mesanica_190204[Klasifikacija],Tabela_kontrola_FAW[[#This Row],[Klasifikacija]])+COUNTIF(Tabela_mesanica_190208[Klasifikacija],Tabela_kontrola_FAW[[#This Row],[Klasifikacija]])+COUNTIF(Tabela_EKO_03_03_baterije[Klasifikacija],Tabela_kontrola_FAW[[#This Row],[Klasifikacija]])</f>
        <v>0</v>
      </c>
      <c r="H697" s="1">
        <f>COUNTIF(Tabela_staro_190204[Klasifikacija],Tabela_kontrola_FAW[[#This Row],[Klasifikacija]])+COUNTIF(Tabela_staro_140603[Klasifikacija],Tabela_kontrola_FAW[[#This Row],[Klasifikacija]])</f>
        <v>0</v>
      </c>
      <c r="I697" s="1" t="str">
        <f>IFERROR(INDEX(Tabela_FAW[Klasifikacija],MATCH(Tabela_kontrola_FAW[[#This Row],[Klasifikacija]],Tabela_FAW[Klasifikacija],0)),"NE")</f>
        <v>NE</v>
      </c>
    </row>
    <row r="698" spans="1:9" hidden="1" x14ac:dyDescent="0.25">
      <c r="A698" t="s">
        <v>1385</v>
      </c>
      <c r="B698" t="str">
        <f>INDEX(Tabela_seznam_klasifikacij[Naziv odpadka],MATCH(Tabela_kontrola_FAW[[#This Row],[Klasifikacija]],Tabela_seznam_klasifikacij[Klasifikacijska številka],0))</f>
        <v>Odpadki, ki z vidika preventive pred infekcijo ne zahtevajo posebnega ravnanja pri zbiranju in odstranjevanju</v>
      </c>
      <c r="C698" t="str">
        <f>IFERROR(INDEX(Tabela_FAW[NAZIV2],MATCH(Tabela_kontrola_FAW[[#This Row],[Klasifikacija]],Tabela_FAW[Klasifikacija],0)),"NE")</f>
        <v>NE</v>
      </c>
      <c r="D698" t="str">
        <f>INDEX(Tabela_glavno[Dovoljen prevzem],MATCH(Tabela_kontrola_FAW[[#This Row],[Klasifikacija]],Tabela_glavno[Klasifikacija],0))</f>
        <v>NE</v>
      </c>
      <c r="E698" t="str">
        <f>INDEX(Tabela_glavno[Odstranjevanje],MATCH(Tabela_kontrola_FAW[[#This Row],[Klasifikacija]],Tabela_glavno[Klasifikacija],0))</f>
        <v/>
      </c>
      <c r="F698" t="str">
        <f>IF(Tabela_kontrola_FAW[[#This Row],[Eko-03-03]]=0,"NE","DA")</f>
        <v>NE</v>
      </c>
      <c r="G698" s="1">
        <f>COUNTIF(Tabela_mesanica_190204[Klasifikacija],Tabela_kontrola_FAW[[#This Row],[Klasifikacija]])+COUNTIF(Tabela_mesanica_190208[Klasifikacija],Tabela_kontrola_FAW[[#This Row],[Klasifikacija]])+COUNTIF(Tabela_EKO_03_03_baterije[Klasifikacija],Tabela_kontrola_FAW[[#This Row],[Klasifikacija]])</f>
        <v>0</v>
      </c>
      <c r="H698" s="1">
        <f>COUNTIF(Tabela_staro_190204[Klasifikacija],Tabela_kontrola_FAW[[#This Row],[Klasifikacija]])+COUNTIF(Tabela_staro_140603[Klasifikacija],Tabela_kontrola_FAW[[#This Row],[Klasifikacija]])</f>
        <v>0</v>
      </c>
      <c r="I698" s="1" t="str">
        <f>IFERROR(INDEX(Tabela_FAW[Klasifikacija],MATCH(Tabela_kontrola_FAW[[#This Row],[Klasifikacija]],Tabela_FAW[Klasifikacija],0)),"NE")</f>
        <v>NE</v>
      </c>
    </row>
    <row r="699" spans="1:9" hidden="1" x14ac:dyDescent="0.25">
      <c r="A699" t="s">
        <v>1386</v>
      </c>
      <c r="B699" t="str">
        <f>INDEX(Tabela_seznam_klasifikacij[Naziv odpadka],MATCH(Tabela_kontrola_FAW[[#This Row],[Klasifikacija]],Tabela_seznam_klasifikacij[Klasifikacijska številka],0))</f>
        <v>Kemikalije, ki so sestavljene iz nevarnih snovi ali jih vsebujejo</v>
      </c>
      <c r="C699" t="str">
        <f>IFERROR(INDEX(Tabela_FAW[NAZIV2],MATCH(Tabela_kontrola_FAW[[#This Row],[Klasifikacija]],Tabela_FAW[Klasifikacija],0)),"NE")</f>
        <v>NE</v>
      </c>
      <c r="D699" t="str">
        <f>INDEX(Tabela_glavno[Dovoljen prevzem],MATCH(Tabela_kontrola_FAW[[#This Row],[Klasifikacija]],Tabela_glavno[Klasifikacija],0))</f>
        <v>DA - NI ODSTRANJEVANJA</v>
      </c>
      <c r="E699" t="str">
        <f>INDEX(Tabela_glavno[Odstranjevanje],MATCH(Tabela_kontrola_FAW[[#This Row],[Klasifikacija]],Tabela_glavno[Klasifikacija],0))</f>
        <v/>
      </c>
      <c r="F699" t="str">
        <f>IF(Tabela_kontrola_FAW[[#This Row],[Eko-03-03]]=0,"NE","DA")</f>
        <v>NE</v>
      </c>
      <c r="G699" s="1">
        <f>COUNTIF(Tabela_mesanica_190204[Klasifikacija],Tabela_kontrola_FAW[[#This Row],[Klasifikacija]])+COUNTIF(Tabela_mesanica_190208[Klasifikacija],Tabela_kontrola_FAW[[#This Row],[Klasifikacija]])+COUNTIF(Tabela_EKO_03_03_baterije[Klasifikacija],Tabela_kontrola_FAW[[#This Row],[Klasifikacija]])</f>
        <v>0</v>
      </c>
      <c r="H699" s="1">
        <f>COUNTIF(Tabela_staro_190204[Klasifikacija],Tabela_kontrola_FAW[[#This Row],[Klasifikacija]])+COUNTIF(Tabela_staro_140603[Klasifikacija],Tabela_kontrola_FAW[[#This Row],[Klasifikacija]])</f>
        <v>0</v>
      </c>
      <c r="I699" s="1" t="str">
        <f>IFERROR(INDEX(Tabela_FAW[Klasifikacija],MATCH(Tabela_kontrola_FAW[[#This Row],[Klasifikacija]],Tabela_FAW[Klasifikacija],0)),"NE")</f>
        <v>NE</v>
      </c>
    </row>
    <row r="700" spans="1:9" hidden="1" x14ac:dyDescent="0.25">
      <c r="A700" t="s">
        <v>1387</v>
      </c>
      <c r="B700" t="str">
        <f>INDEX(Tabela_seznam_klasifikacij[Naziv odpadka],MATCH(Tabela_kontrola_FAW[[#This Row],[Klasifikacija]],Tabela_seznam_klasifikacij[Klasifikacijska številka],0))</f>
        <v>Kemikalije, ki niso navedene pod 18 02 05</v>
      </c>
      <c r="C700" t="str">
        <f>IFERROR(INDEX(Tabela_FAW[NAZIV2],MATCH(Tabela_kontrola_FAW[[#This Row],[Klasifikacija]],Tabela_FAW[Klasifikacija],0)),"NE")</f>
        <v>NE</v>
      </c>
      <c r="D700" t="str">
        <f>INDEX(Tabela_glavno[Dovoljen prevzem],MATCH(Tabela_kontrola_FAW[[#This Row],[Klasifikacija]],Tabela_glavno[Klasifikacija],0))</f>
        <v>DA - NI ODSTRANJEVANJA</v>
      </c>
      <c r="E700" t="str">
        <f>INDEX(Tabela_glavno[Odstranjevanje],MATCH(Tabela_kontrola_FAW[[#This Row],[Klasifikacija]],Tabela_glavno[Klasifikacija],0))</f>
        <v/>
      </c>
      <c r="F700" t="str">
        <f>IF(Tabela_kontrola_FAW[[#This Row],[Eko-03-03]]=0,"NE","DA")</f>
        <v>NE</v>
      </c>
      <c r="G700" s="1">
        <f>COUNTIF(Tabela_mesanica_190204[Klasifikacija],Tabela_kontrola_FAW[[#This Row],[Klasifikacija]])+COUNTIF(Tabela_mesanica_190208[Klasifikacija],Tabela_kontrola_FAW[[#This Row],[Klasifikacija]])+COUNTIF(Tabela_EKO_03_03_baterije[Klasifikacija],Tabela_kontrola_FAW[[#This Row],[Klasifikacija]])</f>
        <v>0</v>
      </c>
      <c r="H700" s="1">
        <f>COUNTIF(Tabela_staro_190204[Klasifikacija],Tabela_kontrola_FAW[[#This Row],[Klasifikacija]])+COUNTIF(Tabela_staro_140603[Klasifikacija],Tabela_kontrola_FAW[[#This Row],[Klasifikacija]])</f>
        <v>0</v>
      </c>
      <c r="I700" s="1" t="str">
        <f>IFERROR(INDEX(Tabela_FAW[Klasifikacija],MATCH(Tabela_kontrola_FAW[[#This Row],[Klasifikacija]],Tabela_FAW[Klasifikacija],0)),"NE")</f>
        <v>NE</v>
      </c>
    </row>
    <row r="701" spans="1:9" hidden="1" x14ac:dyDescent="0.25">
      <c r="A701" t="s">
        <v>1388</v>
      </c>
      <c r="B701" t="str">
        <f>INDEX(Tabela_seznam_klasifikacij[Naziv odpadka],MATCH(Tabela_kontrola_FAW[[#This Row],[Klasifikacija]],Tabela_seznam_klasifikacij[Klasifikacijska številka],0))</f>
        <v>Citotoksična in citostatična zdravila</v>
      </c>
      <c r="C701" t="str">
        <f>IFERROR(INDEX(Tabela_FAW[NAZIV2],MATCH(Tabela_kontrola_FAW[[#This Row],[Klasifikacija]],Tabela_FAW[Klasifikacija],0)),"NE")</f>
        <v>NE</v>
      </c>
      <c r="D701" t="str">
        <f>INDEX(Tabela_glavno[Dovoljen prevzem],MATCH(Tabela_kontrola_FAW[[#This Row],[Klasifikacija]],Tabela_glavno[Klasifikacija],0))</f>
        <v>NE</v>
      </c>
      <c r="E701" t="str">
        <f>INDEX(Tabela_glavno[Odstranjevanje],MATCH(Tabela_kontrola_FAW[[#This Row],[Klasifikacija]],Tabela_glavno[Klasifikacija],0))</f>
        <v/>
      </c>
      <c r="F701" t="str">
        <f>IF(Tabela_kontrola_FAW[[#This Row],[Eko-03-03]]=0,"NE","DA")</f>
        <v>NE</v>
      </c>
      <c r="G701" s="1">
        <f>COUNTIF(Tabela_mesanica_190204[Klasifikacija],Tabela_kontrola_FAW[[#This Row],[Klasifikacija]])+COUNTIF(Tabela_mesanica_190208[Klasifikacija],Tabela_kontrola_FAW[[#This Row],[Klasifikacija]])+COUNTIF(Tabela_EKO_03_03_baterije[Klasifikacija],Tabela_kontrola_FAW[[#This Row],[Klasifikacija]])</f>
        <v>0</v>
      </c>
      <c r="H701" s="1">
        <f>COUNTIF(Tabela_staro_190204[Klasifikacija],Tabela_kontrola_FAW[[#This Row],[Klasifikacija]])+COUNTIF(Tabela_staro_140603[Klasifikacija],Tabela_kontrola_FAW[[#This Row],[Klasifikacija]])</f>
        <v>0</v>
      </c>
      <c r="I701" s="1" t="str">
        <f>IFERROR(INDEX(Tabela_FAW[Klasifikacija],MATCH(Tabela_kontrola_FAW[[#This Row],[Klasifikacija]],Tabela_FAW[Klasifikacija],0)),"NE")</f>
        <v>NE</v>
      </c>
    </row>
    <row r="702" spans="1:9" x14ac:dyDescent="0.25">
      <c r="A702" t="s">
        <v>1389</v>
      </c>
      <c r="B702" t="str">
        <f>INDEX(Tabela_seznam_klasifikacij[Naziv odpadka],MATCH(Tabela_kontrola_FAW[[#This Row],[Klasifikacija]],Tabela_seznam_klasifikacij[Klasifikacijska številka],0))</f>
        <v>Zdravila, ki niso navedena pod 18 02 07</v>
      </c>
      <c r="C702" t="str">
        <f>IFERROR(INDEX(Tabela_FAW[NAZIV2],MATCH(Tabela_kontrola_FAW[[#This Row],[Klasifikacija]],Tabela_FAW[Klasifikacija],0)),"NE")</f>
        <v>NIMAMO DOVOLJENJA</v>
      </c>
      <c r="D702" t="str">
        <f>INDEX(Tabela_glavno[Dovoljen prevzem],MATCH(Tabela_kontrola_FAW[[#This Row],[Klasifikacija]],Tabela_glavno[Klasifikacija],0))</f>
        <v>NE</v>
      </c>
      <c r="E702" t="str">
        <f>INDEX(Tabela_glavno[Odstranjevanje],MATCH(Tabela_kontrola_FAW[[#This Row],[Klasifikacija]],Tabela_glavno[Klasifikacija],0))</f>
        <v/>
      </c>
      <c r="F702" t="str">
        <f>IF(Tabela_kontrola_FAW[[#This Row],[Eko-03-03]]=0,"NE","DA")</f>
        <v>NE</v>
      </c>
      <c r="G702" s="1">
        <f>COUNTIF(Tabela_mesanica_190204[Klasifikacija],Tabela_kontrola_FAW[[#This Row],[Klasifikacija]])+COUNTIF(Tabela_mesanica_190208[Klasifikacija],Tabela_kontrola_FAW[[#This Row],[Klasifikacija]])+COUNTIF(Tabela_EKO_03_03_baterije[Klasifikacija],Tabela_kontrola_FAW[[#This Row],[Klasifikacija]])</f>
        <v>0</v>
      </c>
      <c r="H702" s="1">
        <f>COUNTIF(Tabela_staro_190204[Klasifikacija],Tabela_kontrola_FAW[[#This Row],[Klasifikacija]])+COUNTIF(Tabela_staro_140603[Klasifikacija],Tabela_kontrola_FAW[[#This Row],[Klasifikacija]])</f>
        <v>0</v>
      </c>
      <c r="I702" s="1" t="str">
        <f>IFERROR(INDEX(Tabela_FAW[Klasifikacija],MATCH(Tabela_kontrola_FAW[[#This Row],[Klasifikacija]],Tabela_FAW[Klasifikacija],0)),"NE")</f>
        <v>18 02 08</v>
      </c>
    </row>
    <row r="703" spans="1:9" hidden="1" x14ac:dyDescent="0.25">
      <c r="A703" t="s">
        <v>1390</v>
      </c>
      <c r="B703" t="str">
        <f>INDEX(Tabela_seznam_klasifikacij[Naziv odpadka],MATCH(Tabela_kontrola_FAW[[#This Row],[Klasifikacija]],Tabela_seznam_klasifikacij[Klasifikacijska številka],0))</f>
        <v>Železo, izločeno iz ogorkov</v>
      </c>
      <c r="C703" t="str">
        <f>IFERROR(INDEX(Tabela_FAW[NAZIV2],MATCH(Tabela_kontrola_FAW[[#This Row],[Klasifikacija]],Tabela_FAW[Klasifikacija],0)),"NE")</f>
        <v>NE</v>
      </c>
      <c r="D703" t="str">
        <f>INDEX(Tabela_glavno[Dovoljen prevzem],MATCH(Tabela_kontrola_FAW[[#This Row],[Klasifikacija]],Tabela_glavno[Klasifikacija],0))</f>
        <v>DA - NI ODSTRANJEVANJA</v>
      </c>
      <c r="E703" t="str">
        <f>INDEX(Tabela_glavno[Odstranjevanje],MATCH(Tabela_kontrola_FAW[[#This Row],[Klasifikacija]],Tabela_glavno[Klasifikacija],0))</f>
        <v/>
      </c>
      <c r="F703" t="str">
        <f>IF(Tabela_kontrola_FAW[[#This Row],[Eko-03-03]]=0,"NE","DA")</f>
        <v>NE</v>
      </c>
      <c r="G703" s="1">
        <f>COUNTIF(Tabela_mesanica_190204[Klasifikacija],Tabela_kontrola_FAW[[#This Row],[Klasifikacija]])+COUNTIF(Tabela_mesanica_190208[Klasifikacija],Tabela_kontrola_FAW[[#This Row],[Klasifikacija]])+COUNTIF(Tabela_EKO_03_03_baterije[Klasifikacija],Tabela_kontrola_FAW[[#This Row],[Klasifikacija]])</f>
        <v>0</v>
      </c>
      <c r="H703" s="1">
        <f>COUNTIF(Tabela_staro_190204[Klasifikacija],Tabela_kontrola_FAW[[#This Row],[Klasifikacija]])+COUNTIF(Tabela_staro_140603[Klasifikacija],Tabela_kontrola_FAW[[#This Row],[Klasifikacija]])</f>
        <v>0</v>
      </c>
      <c r="I703" s="1" t="str">
        <f>IFERROR(INDEX(Tabela_FAW[Klasifikacija],MATCH(Tabela_kontrola_FAW[[#This Row],[Klasifikacija]],Tabela_FAW[Klasifikacija],0)),"NE")</f>
        <v>NE</v>
      </c>
    </row>
    <row r="704" spans="1:9" hidden="1" x14ac:dyDescent="0.25">
      <c r="A704" t="s">
        <v>1391</v>
      </c>
      <c r="B704" t="str">
        <f>INDEX(Tabela_seznam_klasifikacij[Naziv odpadka],MATCH(Tabela_kontrola_FAW[[#This Row],[Klasifikacija]],Tabela_seznam_klasifikacij[Klasifikacijska številka],0))</f>
        <v>Filtrna pogača iz čiščenja odpadnih plinov</v>
      </c>
      <c r="C704" t="str">
        <f>IFERROR(INDEX(Tabela_FAW[NAZIV2],MATCH(Tabela_kontrola_FAW[[#This Row],[Klasifikacija]],Tabela_FAW[Klasifikacija],0)),"NE")</f>
        <v>NE</v>
      </c>
      <c r="D704" t="str">
        <f>INDEX(Tabela_glavno[Dovoljen prevzem],MATCH(Tabela_kontrola_FAW[[#This Row],[Klasifikacija]],Tabela_glavno[Klasifikacija],0))</f>
        <v>DA - NI ODSTRANJEVANJA</v>
      </c>
      <c r="E704" t="str">
        <f>INDEX(Tabela_glavno[Odstranjevanje],MATCH(Tabela_kontrola_FAW[[#This Row],[Klasifikacija]],Tabela_glavno[Klasifikacija],0))</f>
        <v/>
      </c>
      <c r="F704" t="str">
        <f>IF(Tabela_kontrola_FAW[[#This Row],[Eko-03-03]]=0,"NE","DA")</f>
        <v>NE</v>
      </c>
      <c r="G704" s="1">
        <f>COUNTIF(Tabela_mesanica_190204[Klasifikacija],Tabela_kontrola_FAW[[#This Row],[Klasifikacija]])+COUNTIF(Tabela_mesanica_190208[Klasifikacija],Tabela_kontrola_FAW[[#This Row],[Klasifikacija]])+COUNTIF(Tabela_EKO_03_03_baterije[Klasifikacija],Tabela_kontrola_FAW[[#This Row],[Klasifikacija]])</f>
        <v>0</v>
      </c>
      <c r="H704" s="1">
        <f>COUNTIF(Tabela_staro_190204[Klasifikacija],Tabela_kontrola_FAW[[#This Row],[Klasifikacija]])+COUNTIF(Tabela_staro_140603[Klasifikacija],Tabela_kontrola_FAW[[#This Row],[Klasifikacija]])</f>
        <v>0</v>
      </c>
      <c r="I704" s="1" t="str">
        <f>IFERROR(INDEX(Tabela_FAW[Klasifikacija],MATCH(Tabela_kontrola_FAW[[#This Row],[Klasifikacija]],Tabela_FAW[Klasifikacija],0)),"NE")</f>
        <v>NE</v>
      </c>
    </row>
    <row r="705" spans="1:9" x14ac:dyDescent="0.25">
      <c r="A705" t="s">
        <v>1392</v>
      </c>
      <c r="B705" t="str">
        <f>INDEX(Tabela_seznam_klasifikacij[Naziv odpadka],MATCH(Tabela_kontrola_FAW[[#This Row],[Klasifikacija]],Tabela_seznam_klasifikacij[Klasifikacijska številka],0))</f>
        <v>Tekoči odpadki iz čiščenja odpadnih plinov in drugi tekoči odpadki na vodni osnovi</v>
      </c>
      <c r="C705" t="str">
        <f>IFERROR(INDEX(Tabela_FAW[NAZIV2],MATCH(Tabela_kontrola_FAW[[#This Row],[Klasifikacija]],Tabela_FAW[Klasifikacija],0)),"NE")</f>
        <v>NI ADR</v>
      </c>
      <c r="D705" t="str">
        <f>INDEX(Tabela_glavno[Dovoljen prevzem],MATCH(Tabela_kontrola_FAW[[#This Row],[Klasifikacija]],Tabela_glavno[Klasifikacija],0))</f>
        <v>DA - NI ODSTRANJEVANJA</v>
      </c>
      <c r="E705" t="str">
        <f>INDEX(Tabela_glavno[Odstranjevanje],MATCH(Tabela_kontrola_FAW[[#This Row],[Klasifikacija]],Tabela_glavno[Klasifikacija],0))</f>
        <v/>
      </c>
      <c r="F705" t="str">
        <f>IF(Tabela_kontrola_FAW[[#This Row],[Eko-03-03]]=0,"NE","DA")</f>
        <v>NE</v>
      </c>
      <c r="G705" s="1">
        <f>COUNTIF(Tabela_mesanica_190204[Klasifikacija],Tabela_kontrola_FAW[[#This Row],[Klasifikacija]])+COUNTIF(Tabela_mesanica_190208[Klasifikacija],Tabela_kontrola_FAW[[#This Row],[Klasifikacija]])+COUNTIF(Tabela_EKO_03_03_baterije[Klasifikacija],Tabela_kontrola_FAW[[#This Row],[Klasifikacija]])</f>
        <v>0</v>
      </c>
      <c r="H705" s="1">
        <f>COUNTIF(Tabela_staro_190204[Klasifikacija],Tabela_kontrola_FAW[[#This Row],[Klasifikacija]])+COUNTIF(Tabela_staro_140603[Klasifikacija],Tabela_kontrola_FAW[[#This Row],[Klasifikacija]])</f>
        <v>0</v>
      </c>
      <c r="I705" s="1" t="str">
        <f>IFERROR(INDEX(Tabela_FAW[Klasifikacija],MATCH(Tabela_kontrola_FAW[[#This Row],[Klasifikacija]],Tabela_FAW[Klasifikacija],0)),"NE")</f>
        <v>19 01 06*</v>
      </c>
    </row>
    <row r="706" spans="1:9" hidden="1" x14ac:dyDescent="0.25">
      <c r="A706" t="s">
        <v>1393</v>
      </c>
      <c r="B706" t="str">
        <f>INDEX(Tabela_seznam_klasifikacij[Naziv odpadka],MATCH(Tabela_kontrola_FAW[[#This Row],[Klasifikacija]],Tabela_seznam_klasifikacij[Klasifikacijska številka],0))</f>
        <v>Trdni odpadki iz čiščenja odpadnih plinov</v>
      </c>
      <c r="C706" t="str">
        <f>IFERROR(INDEX(Tabela_FAW[NAZIV2],MATCH(Tabela_kontrola_FAW[[#This Row],[Klasifikacija]],Tabela_FAW[Klasifikacija],0)),"NE")</f>
        <v>NE</v>
      </c>
      <c r="D706" t="str">
        <f>INDEX(Tabela_glavno[Dovoljen prevzem],MATCH(Tabela_kontrola_FAW[[#This Row],[Klasifikacija]],Tabela_glavno[Klasifikacija],0))</f>
        <v>DA - NI ODSTRANJEVANJA</v>
      </c>
      <c r="E706" t="str">
        <f>INDEX(Tabela_glavno[Odstranjevanje],MATCH(Tabela_kontrola_FAW[[#This Row],[Klasifikacija]],Tabela_glavno[Klasifikacija],0))</f>
        <v/>
      </c>
      <c r="F706" t="str">
        <f>IF(Tabela_kontrola_FAW[[#This Row],[Eko-03-03]]=0,"NE","DA")</f>
        <v>NE</v>
      </c>
      <c r="G706" s="1">
        <f>COUNTIF(Tabela_mesanica_190204[Klasifikacija],Tabela_kontrola_FAW[[#This Row],[Klasifikacija]])+COUNTIF(Tabela_mesanica_190208[Klasifikacija],Tabela_kontrola_FAW[[#This Row],[Klasifikacija]])+COUNTIF(Tabela_EKO_03_03_baterije[Klasifikacija],Tabela_kontrola_FAW[[#This Row],[Klasifikacija]])</f>
        <v>0</v>
      </c>
      <c r="H706" s="1">
        <f>COUNTIF(Tabela_staro_190204[Klasifikacija],Tabela_kontrola_FAW[[#This Row],[Klasifikacija]])+COUNTIF(Tabela_staro_140603[Klasifikacija],Tabela_kontrola_FAW[[#This Row],[Klasifikacija]])</f>
        <v>0</v>
      </c>
      <c r="I706" s="1" t="str">
        <f>IFERROR(INDEX(Tabela_FAW[Klasifikacija],MATCH(Tabela_kontrola_FAW[[#This Row],[Klasifikacija]],Tabela_FAW[Klasifikacija],0)),"NE")</f>
        <v>NE</v>
      </c>
    </row>
    <row r="707" spans="1:9" hidden="1" x14ac:dyDescent="0.25">
      <c r="A707" t="s">
        <v>1394</v>
      </c>
      <c r="B707" t="str">
        <f>INDEX(Tabela_seznam_klasifikacij[Naziv odpadka],MATCH(Tabela_kontrola_FAW[[#This Row],[Klasifikacija]],Tabela_seznam_klasifikacij[Klasifikacijska številka],0))</f>
        <v>Izrabljeno aktivno oglje iz čiščenja dimnih plinov</v>
      </c>
      <c r="C707" t="str">
        <f>IFERROR(INDEX(Tabela_FAW[NAZIV2],MATCH(Tabela_kontrola_FAW[[#This Row],[Klasifikacija]],Tabela_FAW[Klasifikacija],0)),"NE")</f>
        <v>NE</v>
      </c>
      <c r="D707" t="str">
        <f>INDEX(Tabela_glavno[Dovoljen prevzem],MATCH(Tabela_kontrola_FAW[[#This Row],[Klasifikacija]],Tabela_glavno[Klasifikacija],0))</f>
        <v>DA - NI ODSTRANJEVANJA</v>
      </c>
      <c r="E707" t="str">
        <f>INDEX(Tabela_glavno[Odstranjevanje],MATCH(Tabela_kontrola_FAW[[#This Row],[Klasifikacija]],Tabela_glavno[Klasifikacija],0))</f>
        <v/>
      </c>
      <c r="F707" t="str">
        <f>IF(Tabela_kontrola_FAW[[#This Row],[Eko-03-03]]=0,"NE","DA")</f>
        <v>NE</v>
      </c>
      <c r="G707" s="1">
        <f>COUNTIF(Tabela_mesanica_190204[Klasifikacija],Tabela_kontrola_FAW[[#This Row],[Klasifikacija]])+COUNTIF(Tabela_mesanica_190208[Klasifikacija],Tabela_kontrola_FAW[[#This Row],[Klasifikacija]])+COUNTIF(Tabela_EKO_03_03_baterije[Klasifikacija],Tabela_kontrola_FAW[[#This Row],[Klasifikacija]])</f>
        <v>0</v>
      </c>
      <c r="H707" s="1">
        <f>COUNTIF(Tabela_staro_190204[Klasifikacija],Tabela_kontrola_FAW[[#This Row],[Klasifikacija]])+COUNTIF(Tabela_staro_140603[Klasifikacija],Tabela_kontrola_FAW[[#This Row],[Klasifikacija]])</f>
        <v>0</v>
      </c>
      <c r="I707" s="1" t="str">
        <f>IFERROR(INDEX(Tabela_FAW[Klasifikacija],MATCH(Tabela_kontrola_FAW[[#This Row],[Klasifikacija]],Tabela_FAW[Klasifikacija],0)),"NE")</f>
        <v>NE</v>
      </c>
    </row>
    <row r="708" spans="1:9" x14ac:dyDescent="0.25">
      <c r="A708" t="s">
        <v>1395</v>
      </c>
      <c r="B708" t="str">
        <f>INDEX(Tabela_seznam_klasifikacij[Naziv odpadka],MATCH(Tabela_kontrola_FAW[[#This Row],[Klasifikacija]],Tabela_seznam_klasifikacij[Klasifikacijska številka],0))</f>
        <v>Ogorki in žlindra, ki vsebujejo nevarne snovi</v>
      </c>
      <c r="C708">
        <f>IFERROR(INDEX(Tabela_FAW[NAZIV2],MATCH(Tabela_kontrola_FAW[[#This Row],[Klasifikacija]],Tabela_FAW[Klasifikacija],0)),"NE")</f>
        <v>0</v>
      </c>
      <c r="D708" t="str">
        <f>INDEX(Tabela_glavno[Dovoljen prevzem],MATCH(Tabela_kontrola_FAW[[#This Row],[Klasifikacija]],Tabela_glavno[Klasifikacija],0))</f>
        <v>DA - NI ODSTRANJEVANJA</v>
      </c>
      <c r="E708" t="str">
        <f>INDEX(Tabela_glavno[Odstranjevanje],MATCH(Tabela_kontrola_FAW[[#This Row],[Klasifikacija]],Tabela_glavno[Klasifikacija],0))</f>
        <v/>
      </c>
      <c r="F708" t="str">
        <f>IF(Tabela_kontrola_FAW[[#This Row],[Eko-03-03]]=0,"NE","DA")</f>
        <v>NE</v>
      </c>
      <c r="G708" s="1">
        <f>COUNTIF(Tabela_mesanica_190204[Klasifikacija],Tabela_kontrola_FAW[[#This Row],[Klasifikacija]])+COUNTIF(Tabela_mesanica_190208[Klasifikacija],Tabela_kontrola_FAW[[#This Row],[Klasifikacija]])+COUNTIF(Tabela_EKO_03_03_baterije[Klasifikacija],Tabela_kontrola_FAW[[#This Row],[Klasifikacija]])</f>
        <v>0</v>
      </c>
      <c r="H708" s="1">
        <f>COUNTIF(Tabela_staro_190204[Klasifikacija],Tabela_kontrola_FAW[[#This Row],[Klasifikacija]])+COUNTIF(Tabela_staro_140603[Klasifikacija],Tabela_kontrola_FAW[[#This Row],[Klasifikacija]])</f>
        <v>0</v>
      </c>
      <c r="I708" s="1" t="str">
        <f>IFERROR(INDEX(Tabela_FAW[Klasifikacija],MATCH(Tabela_kontrola_FAW[[#This Row],[Klasifikacija]],Tabela_FAW[Klasifikacija],0)),"NE")</f>
        <v>19 01 11*</v>
      </c>
    </row>
    <row r="709" spans="1:9" hidden="1" x14ac:dyDescent="0.25">
      <c r="A709" t="s">
        <v>1396</v>
      </c>
      <c r="B709" t="str">
        <f>INDEX(Tabela_seznam_klasifikacij[Naziv odpadka],MATCH(Tabela_kontrola_FAW[[#This Row],[Klasifikacija]],Tabela_seznam_klasifikacij[Klasifikacijska številka],0))</f>
        <v>Ogorki in žlindra, ki niso navedeni pod 19 01 11</v>
      </c>
      <c r="C709" t="str">
        <f>IFERROR(INDEX(Tabela_FAW[NAZIV2],MATCH(Tabela_kontrola_FAW[[#This Row],[Klasifikacija]],Tabela_FAW[Klasifikacija],0)),"NE")</f>
        <v>NE</v>
      </c>
      <c r="D709" t="str">
        <f>INDEX(Tabela_glavno[Dovoljen prevzem],MATCH(Tabela_kontrola_FAW[[#This Row],[Klasifikacija]],Tabela_glavno[Klasifikacija],0))</f>
        <v>DA - NI ODSTRANJEVANJA</v>
      </c>
      <c r="E709" t="str">
        <f>INDEX(Tabela_glavno[Odstranjevanje],MATCH(Tabela_kontrola_FAW[[#This Row],[Klasifikacija]],Tabela_glavno[Klasifikacija],0))</f>
        <v/>
      </c>
      <c r="F709" t="str">
        <f>IF(Tabela_kontrola_FAW[[#This Row],[Eko-03-03]]=0,"NE","DA")</f>
        <v>NE</v>
      </c>
      <c r="G709" s="1">
        <f>COUNTIF(Tabela_mesanica_190204[Klasifikacija],Tabela_kontrola_FAW[[#This Row],[Klasifikacija]])+COUNTIF(Tabela_mesanica_190208[Klasifikacija],Tabela_kontrola_FAW[[#This Row],[Klasifikacija]])+COUNTIF(Tabela_EKO_03_03_baterije[Klasifikacija],Tabela_kontrola_FAW[[#This Row],[Klasifikacija]])</f>
        <v>0</v>
      </c>
      <c r="H709" s="1">
        <f>COUNTIF(Tabela_staro_190204[Klasifikacija],Tabela_kontrola_FAW[[#This Row],[Klasifikacija]])+COUNTIF(Tabela_staro_140603[Klasifikacija],Tabela_kontrola_FAW[[#This Row],[Klasifikacija]])</f>
        <v>0</v>
      </c>
      <c r="I709" s="1" t="str">
        <f>IFERROR(INDEX(Tabela_FAW[Klasifikacija],MATCH(Tabela_kontrola_FAW[[#This Row],[Klasifikacija]],Tabela_FAW[Klasifikacija],0)),"NE")</f>
        <v>NE</v>
      </c>
    </row>
    <row r="710" spans="1:9" hidden="1" x14ac:dyDescent="0.25">
      <c r="A710" t="s">
        <v>1397</v>
      </c>
      <c r="B710" t="str">
        <f>INDEX(Tabela_seznam_klasifikacij[Naziv odpadka],MATCH(Tabela_kontrola_FAW[[#This Row],[Klasifikacija]],Tabela_seznam_klasifikacij[Klasifikacijska številka],0))</f>
        <v>Pepel, ki vsebuje nevarne snovi</v>
      </c>
      <c r="C710" t="str">
        <f>IFERROR(INDEX(Tabela_FAW[NAZIV2],MATCH(Tabela_kontrola_FAW[[#This Row],[Klasifikacija]],Tabela_FAW[Klasifikacija],0)),"NE")</f>
        <v>NE</v>
      </c>
      <c r="D710" t="str">
        <f>INDEX(Tabela_glavno[Dovoljen prevzem],MATCH(Tabela_kontrola_FAW[[#This Row],[Klasifikacija]],Tabela_glavno[Klasifikacija],0))</f>
        <v>DA - NI ODSTRANJEVANJA</v>
      </c>
      <c r="E710" t="str">
        <f>INDEX(Tabela_glavno[Odstranjevanje],MATCH(Tabela_kontrola_FAW[[#This Row],[Klasifikacija]],Tabela_glavno[Klasifikacija],0))</f>
        <v/>
      </c>
      <c r="F710" t="str">
        <f>IF(Tabela_kontrola_FAW[[#This Row],[Eko-03-03]]=0,"NE","DA")</f>
        <v>NE</v>
      </c>
      <c r="G710" s="1">
        <f>COUNTIF(Tabela_mesanica_190204[Klasifikacija],Tabela_kontrola_FAW[[#This Row],[Klasifikacija]])+COUNTIF(Tabela_mesanica_190208[Klasifikacija],Tabela_kontrola_FAW[[#This Row],[Klasifikacija]])+COUNTIF(Tabela_EKO_03_03_baterije[Klasifikacija],Tabela_kontrola_FAW[[#This Row],[Klasifikacija]])</f>
        <v>0</v>
      </c>
      <c r="H710" s="1">
        <f>COUNTIF(Tabela_staro_190204[Klasifikacija],Tabela_kontrola_FAW[[#This Row],[Klasifikacija]])+COUNTIF(Tabela_staro_140603[Klasifikacija],Tabela_kontrola_FAW[[#This Row],[Klasifikacija]])</f>
        <v>0</v>
      </c>
      <c r="I710" s="1" t="str">
        <f>IFERROR(INDEX(Tabela_FAW[Klasifikacija],MATCH(Tabela_kontrola_FAW[[#This Row],[Klasifikacija]],Tabela_FAW[Klasifikacija],0)),"NE")</f>
        <v>NE</v>
      </c>
    </row>
    <row r="711" spans="1:9" x14ac:dyDescent="0.25">
      <c r="A711" t="s">
        <v>1398</v>
      </c>
      <c r="B711" t="str">
        <f>INDEX(Tabela_seznam_klasifikacij[Naziv odpadka],MATCH(Tabela_kontrola_FAW[[#This Row],[Klasifikacija]],Tabela_seznam_klasifikacij[Klasifikacijska številka],0))</f>
        <v>Pepel, ki ni naveden pod 19 01 13</v>
      </c>
      <c r="C711" t="str">
        <f>IFERROR(INDEX(Tabela_FAW[NAZIV2],MATCH(Tabela_kontrola_FAW[[#This Row],[Klasifikacija]],Tabela_FAW[Klasifikacija],0)),"NE")</f>
        <v>NI ADR / Cep</v>
      </c>
      <c r="D711" t="str">
        <f>INDEX(Tabela_glavno[Dovoljen prevzem],MATCH(Tabela_kontrola_FAW[[#This Row],[Klasifikacija]],Tabela_glavno[Klasifikacija],0))</f>
        <v>DA - NI ODSTRANJEVANJA</v>
      </c>
      <c r="E711" t="str">
        <f>INDEX(Tabela_glavno[Odstranjevanje],MATCH(Tabela_kontrola_FAW[[#This Row],[Klasifikacija]],Tabela_glavno[Klasifikacija],0))</f>
        <v/>
      </c>
      <c r="F711" t="str">
        <f>IF(Tabela_kontrola_FAW[[#This Row],[Eko-03-03]]=0,"NE","DA")</f>
        <v>NE</v>
      </c>
      <c r="G711" s="1">
        <f>COUNTIF(Tabela_mesanica_190204[Klasifikacija],Tabela_kontrola_FAW[[#This Row],[Klasifikacija]])+COUNTIF(Tabela_mesanica_190208[Klasifikacija],Tabela_kontrola_FAW[[#This Row],[Klasifikacija]])+COUNTIF(Tabela_EKO_03_03_baterije[Klasifikacija],Tabela_kontrola_FAW[[#This Row],[Klasifikacija]])</f>
        <v>0</v>
      </c>
      <c r="H711" s="1">
        <f>COUNTIF(Tabela_staro_190204[Klasifikacija],Tabela_kontrola_FAW[[#This Row],[Klasifikacija]])+COUNTIF(Tabela_staro_140603[Klasifikacija],Tabela_kontrola_FAW[[#This Row],[Klasifikacija]])</f>
        <v>0</v>
      </c>
      <c r="I711" s="1" t="str">
        <f>IFERROR(INDEX(Tabela_FAW[Klasifikacija],MATCH(Tabela_kontrola_FAW[[#This Row],[Klasifikacija]],Tabela_FAW[Klasifikacija],0)),"NE")</f>
        <v>19 01 14</v>
      </c>
    </row>
    <row r="712" spans="1:9" hidden="1" x14ac:dyDescent="0.25">
      <c r="A712" t="s">
        <v>1399</v>
      </c>
      <c r="B712" t="str">
        <f>INDEX(Tabela_seznam_klasifikacij[Naziv odpadka],MATCH(Tabela_kontrola_FAW[[#This Row],[Klasifikacija]],Tabela_seznam_klasifikacij[Klasifikacijska številka],0))</f>
        <v>Kotlovski prah, ki vsebuje nevarne snovi</v>
      </c>
      <c r="C712" t="str">
        <f>IFERROR(INDEX(Tabela_FAW[NAZIV2],MATCH(Tabela_kontrola_FAW[[#This Row],[Klasifikacija]],Tabela_FAW[Klasifikacija],0)),"NE")</f>
        <v>NE</v>
      </c>
      <c r="D712" t="str">
        <f>INDEX(Tabela_glavno[Dovoljen prevzem],MATCH(Tabela_kontrola_FAW[[#This Row],[Klasifikacija]],Tabela_glavno[Klasifikacija],0))</f>
        <v>DA - NI ODSTRANJEVANJA</v>
      </c>
      <c r="E712" t="str">
        <f>INDEX(Tabela_glavno[Odstranjevanje],MATCH(Tabela_kontrola_FAW[[#This Row],[Klasifikacija]],Tabela_glavno[Klasifikacija],0))</f>
        <v/>
      </c>
      <c r="F712" t="str">
        <f>IF(Tabela_kontrola_FAW[[#This Row],[Eko-03-03]]=0,"NE","DA")</f>
        <v>NE</v>
      </c>
      <c r="G712" s="1">
        <f>COUNTIF(Tabela_mesanica_190204[Klasifikacija],Tabela_kontrola_FAW[[#This Row],[Klasifikacija]])+COUNTIF(Tabela_mesanica_190208[Klasifikacija],Tabela_kontrola_FAW[[#This Row],[Klasifikacija]])+COUNTIF(Tabela_EKO_03_03_baterije[Klasifikacija],Tabela_kontrola_FAW[[#This Row],[Klasifikacija]])</f>
        <v>0</v>
      </c>
      <c r="H712" s="1">
        <f>COUNTIF(Tabela_staro_190204[Klasifikacija],Tabela_kontrola_FAW[[#This Row],[Klasifikacija]])+COUNTIF(Tabela_staro_140603[Klasifikacija],Tabela_kontrola_FAW[[#This Row],[Klasifikacija]])</f>
        <v>0</v>
      </c>
      <c r="I712" s="1" t="str">
        <f>IFERROR(INDEX(Tabela_FAW[Klasifikacija],MATCH(Tabela_kontrola_FAW[[#This Row],[Klasifikacija]],Tabela_FAW[Klasifikacija],0)),"NE")</f>
        <v>NE</v>
      </c>
    </row>
    <row r="713" spans="1:9" hidden="1" x14ac:dyDescent="0.25">
      <c r="A713" t="s">
        <v>1400</v>
      </c>
      <c r="B713" t="str">
        <f>INDEX(Tabela_seznam_klasifikacij[Naziv odpadka],MATCH(Tabela_kontrola_FAW[[#This Row],[Klasifikacija]],Tabela_seznam_klasifikacij[Klasifikacijska številka],0))</f>
        <v>Kotlovski prah, ki ni naveden pod 19 01 15</v>
      </c>
      <c r="C713" t="str">
        <f>IFERROR(INDEX(Tabela_FAW[NAZIV2],MATCH(Tabela_kontrola_FAW[[#This Row],[Klasifikacija]],Tabela_FAW[Klasifikacija],0)),"NE")</f>
        <v>NE</v>
      </c>
      <c r="D713" t="str">
        <f>INDEX(Tabela_glavno[Dovoljen prevzem],MATCH(Tabela_kontrola_FAW[[#This Row],[Klasifikacija]],Tabela_glavno[Klasifikacija],0))</f>
        <v>DA - NI ODSTRANJEVANJA</v>
      </c>
      <c r="E713" t="str">
        <f>INDEX(Tabela_glavno[Odstranjevanje],MATCH(Tabela_kontrola_FAW[[#This Row],[Klasifikacija]],Tabela_glavno[Klasifikacija],0))</f>
        <v/>
      </c>
      <c r="F713" t="str">
        <f>IF(Tabela_kontrola_FAW[[#This Row],[Eko-03-03]]=0,"NE","DA")</f>
        <v>NE</v>
      </c>
      <c r="G713" s="1">
        <f>COUNTIF(Tabela_mesanica_190204[Klasifikacija],Tabela_kontrola_FAW[[#This Row],[Klasifikacija]])+COUNTIF(Tabela_mesanica_190208[Klasifikacija],Tabela_kontrola_FAW[[#This Row],[Klasifikacija]])+COUNTIF(Tabela_EKO_03_03_baterije[Klasifikacija],Tabela_kontrola_FAW[[#This Row],[Klasifikacija]])</f>
        <v>0</v>
      </c>
      <c r="H713" s="1">
        <f>COUNTIF(Tabela_staro_190204[Klasifikacija],Tabela_kontrola_FAW[[#This Row],[Klasifikacija]])+COUNTIF(Tabela_staro_140603[Klasifikacija],Tabela_kontrola_FAW[[#This Row],[Klasifikacija]])</f>
        <v>0</v>
      </c>
      <c r="I713" s="1" t="str">
        <f>IFERROR(INDEX(Tabela_FAW[Klasifikacija],MATCH(Tabela_kontrola_FAW[[#This Row],[Klasifikacija]],Tabela_FAW[Klasifikacija],0)),"NE")</f>
        <v>NE</v>
      </c>
    </row>
    <row r="714" spans="1:9" hidden="1" x14ac:dyDescent="0.25">
      <c r="A714" t="s">
        <v>1401</v>
      </c>
      <c r="B714" t="str">
        <f>INDEX(Tabela_seznam_klasifikacij[Naziv odpadka],MATCH(Tabela_kontrola_FAW[[#This Row],[Klasifikacija]],Tabela_seznam_klasifikacij[Klasifikacijska številka],0))</f>
        <v>Odpadki iz pirolize, ki vsebujejo nevarne snovi</v>
      </c>
      <c r="C714" t="str">
        <f>IFERROR(INDEX(Tabela_FAW[NAZIV2],MATCH(Tabela_kontrola_FAW[[#This Row],[Klasifikacija]],Tabela_FAW[Klasifikacija],0)),"NE")</f>
        <v>NE</v>
      </c>
      <c r="D714" t="str">
        <f>INDEX(Tabela_glavno[Dovoljen prevzem],MATCH(Tabela_kontrola_FAW[[#This Row],[Klasifikacija]],Tabela_glavno[Klasifikacija],0))</f>
        <v>DA - NI ODSTRANJEVANJA</v>
      </c>
      <c r="E714" t="str">
        <f>INDEX(Tabela_glavno[Odstranjevanje],MATCH(Tabela_kontrola_FAW[[#This Row],[Klasifikacija]],Tabela_glavno[Klasifikacija],0))</f>
        <v/>
      </c>
      <c r="F714" t="str">
        <f>IF(Tabela_kontrola_FAW[[#This Row],[Eko-03-03]]=0,"NE","DA")</f>
        <v>NE</v>
      </c>
      <c r="G714" s="1">
        <f>COUNTIF(Tabela_mesanica_190204[Klasifikacija],Tabela_kontrola_FAW[[#This Row],[Klasifikacija]])+COUNTIF(Tabela_mesanica_190208[Klasifikacija],Tabela_kontrola_FAW[[#This Row],[Klasifikacija]])+COUNTIF(Tabela_EKO_03_03_baterije[Klasifikacija],Tabela_kontrola_FAW[[#This Row],[Klasifikacija]])</f>
        <v>0</v>
      </c>
      <c r="H714" s="1">
        <f>COUNTIF(Tabela_staro_190204[Klasifikacija],Tabela_kontrola_FAW[[#This Row],[Klasifikacija]])+COUNTIF(Tabela_staro_140603[Klasifikacija],Tabela_kontrola_FAW[[#This Row],[Klasifikacija]])</f>
        <v>0</v>
      </c>
      <c r="I714" s="1" t="str">
        <f>IFERROR(INDEX(Tabela_FAW[Klasifikacija],MATCH(Tabela_kontrola_FAW[[#This Row],[Klasifikacija]],Tabela_FAW[Klasifikacija],0)),"NE")</f>
        <v>NE</v>
      </c>
    </row>
    <row r="715" spans="1:9" hidden="1" x14ac:dyDescent="0.25">
      <c r="A715" t="s">
        <v>1402</v>
      </c>
      <c r="B715" t="str">
        <f>INDEX(Tabela_seznam_klasifikacij[Naziv odpadka],MATCH(Tabela_kontrola_FAW[[#This Row],[Klasifikacija]],Tabela_seznam_klasifikacij[Klasifikacijska številka],0))</f>
        <v>Odpadki iz pirolize, ki niso navedeni pod 19 01 17</v>
      </c>
      <c r="C715" t="str">
        <f>IFERROR(INDEX(Tabela_FAW[NAZIV2],MATCH(Tabela_kontrola_FAW[[#This Row],[Klasifikacija]],Tabela_FAW[Klasifikacija],0)),"NE")</f>
        <v>NE</v>
      </c>
      <c r="D715" t="str">
        <f>INDEX(Tabela_glavno[Dovoljen prevzem],MATCH(Tabela_kontrola_FAW[[#This Row],[Klasifikacija]],Tabela_glavno[Klasifikacija],0))</f>
        <v>DA - NI ODSTRANJEVANJA</v>
      </c>
      <c r="E715" t="str">
        <f>INDEX(Tabela_glavno[Odstranjevanje],MATCH(Tabela_kontrola_FAW[[#This Row],[Klasifikacija]],Tabela_glavno[Klasifikacija],0))</f>
        <v/>
      </c>
      <c r="F715" t="str">
        <f>IF(Tabela_kontrola_FAW[[#This Row],[Eko-03-03]]=0,"NE","DA")</f>
        <v>NE</v>
      </c>
      <c r="G715" s="1">
        <f>COUNTIF(Tabela_mesanica_190204[Klasifikacija],Tabela_kontrola_FAW[[#This Row],[Klasifikacija]])+COUNTIF(Tabela_mesanica_190208[Klasifikacija],Tabela_kontrola_FAW[[#This Row],[Klasifikacija]])+COUNTIF(Tabela_EKO_03_03_baterije[Klasifikacija],Tabela_kontrola_FAW[[#This Row],[Klasifikacija]])</f>
        <v>0</v>
      </c>
      <c r="H715" s="1">
        <f>COUNTIF(Tabela_staro_190204[Klasifikacija],Tabela_kontrola_FAW[[#This Row],[Klasifikacija]])+COUNTIF(Tabela_staro_140603[Klasifikacija],Tabela_kontrola_FAW[[#This Row],[Klasifikacija]])</f>
        <v>0</v>
      </c>
      <c r="I715" s="1" t="str">
        <f>IFERROR(INDEX(Tabela_FAW[Klasifikacija],MATCH(Tabela_kontrola_FAW[[#This Row],[Klasifikacija]],Tabela_FAW[Klasifikacija],0)),"NE")</f>
        <v>NE</v>
      </c>
    </row>
    <row r="716" spans="1:9" x14ac:dyDescent="0.25">
      <c r="A716" t="s">
        <v>1403</v>
      </c>
      <c r="B716" t="str">
        <f>INDEX(Tabela_seznam_klasifikacij[Naziv odpadka],MATCH(Tabela_kontrola_FAW[[#This Row],[Klasifikacija]],Tabela_seznam_klasifikacij[Klasifikacijska številka],0))</f>
        <v>Peski iz kurišč na lebdečo plast</v>
      </c>
      <c r="C716">
        <f>IFERROR(INDEX(Tabela_FAW[NAZIV2],MATCH(Tabela_kontrola_FAW[[#This Row],[Klasifikacija]],Tabela_FAW[Klasifikacija],0)),"NE")</f>
        <v>0</v>
      </c>
      <c r="D716" t="str">
        <f>INDEX(Tabela_glavno[Dovoljen prevzem],MATCH(Tabela_kontrola_FAW[[#This Row],[Klasifikacija]],Tabela_glavno[Klasifikacija],0))</f>
        <v>DA - NI ODSTRANJEVANJA</v>
      </c>
      <c r="E716" t="str">
        <f>INDEX(Tabela_glavno[Odstranjevanje],MATCH(Tabela_kontrola_FAW[[#This Row],[Klasifikacija]],Tabela_glavno[Klasifikacija],0))</f>
        <v/>
      </c>
      <c r="F716" t="str">
        <f>IF(Tabela_kontrola_FAW[[#This Row],[Eko-03-03]]=0,"NE","DA")</f>
        <v>NE</v>
      </c>
      <c r="G716" s="1">
        <f>COUNTIF(Tabela_mesanica_190204[Klasifikacija],Tabela_kontrola_FAW[[#This Row],[Klasifikacija]])+COUNTIF(Tabela_mesanica_190208[Klasifikacija],Tabela_kontrola_FAW[[#This Row],[Klasifikacija]])+COUNTIF(Tabela_EKO_03_03_baterije[Klasifikacija],Tabela_kontrola_FAW[[#This Row],[Klasifikacija]])</f>
        <v>0</v>
      </c>
      <c r="H716" s="1">
        <f>COUNTIF(Tabela_staro_190204[Klasifikacija],Tabela_kontrola_FAW[[#This Row],[Klasifikacija]])+COUNTIF(Tabela_staro_140603[Klasifikacija],Tabela_kontrola_FAW[[#This Row],[Klasifikacija]])</f>
        <v>0</v>
      </c>
      <c r="I716" s="1" t="str">
        <f>IFERROR(INDEX(Tabela_FAW[Klasifikacija],MATCH(Tabela_kontrola_FAW[[#This Row],[Klasifikacija]],Tabela_FAW[Klasifikacija],0)),"NE")</f>
        <v>19 01 19</v>
      </c>
    </row>
    <row r="717" spans="1:9" hidden="1" x14ac:dyDescent="0.25">
      <c r="A717" t="s">
        <v>1404</v>
      </c>
      <c r="B717" t="str">
        <f>INDEX(Tabela_seznam_klasifikacij[Naziv odpadka],MATCH(Tabela_kontrola_FAW[[#This Row],[Klasifikacija]],Tabela_seznam_klasifikacij[Klasifikacijska številka],0))</f>
        <v>Drugi tovrstni odpadki</v>
      </c>
      <c r="C717" t="str">
        <f>IFERROR(INDEX(Tabela_FAW[NAZIV2],MATCH(Tabela_kontrola_FAW[[#This Row],[Klasifikacija]],Tabela_FAW[Klasifikacija],0)),"NE")</f>
        <v>NE</v>
      </c>
      <c r="D717" t="str">
        <f>INDEX(Tabela_glavno[Dovoljen prevzem],MATCH(Tabela_kontrola_FAW[[#This Row],[Klasifikacija]],Tabela_glavno[Klasifikacija],0))</f>
        <v>DA - NI ODSTRANJEVANJA</v>
      </c>
      <c r="E717" t="str">
        <f>INDEX(Tabela_glavno[Odstranjevanje],MATCH(Tabela_kontrola_FAW[[#This Row],[Klasifikacija]],Tabela_glavno[Klasifikacija],0))</f>
        <v/>
      </c>
      <c r="F717" t="str">
        <f>IF(Tabela_kontrola_FAW[[#This Row],[Eko-03-03]]=0,"NE","DA")</f>
        <v>NE</v>
      </c>
      <c r="G717" s="1">
        <f>COUNTIF(Tabela_mesanica_190204[Klasifikacija],Tabela_kontrola_FAW[[#This Row],[Klasifikacija]])+COUNTIF(Tabela_mesanica_190208[Klasifikacija],Tabela_kontrola_FAW[[#This Row],[Klasifikacija]])+COUNTIF(Tabela_EKO_03_03_baterije[Klasifikacija],Tabela_kontrola_FAW[[#This Row],[Klasifikacija]])</f>
        <v>0</v>
      </c>
      <c r="H717" s="1">
        <f>COUNTIF(Tabela_staro_190204[Klasifikacija],Tabela_kontrola_FAW[[#This Row],[Klasifikacija]])+COUNTIF(Tabela_staro_140603[Klasifikacija],Tabela_kontrola_FAW[[#This Row],[Klasifikacija]])</f>
        <v>0</v>
      </c>
      <c r="I717" s="1" t="str">
        <f>IFERROR(INDEX(Tabela_FAW[Klasifikacija],MATCH(Tabela_kontrola_FAW[[#This Row],[Klasifikacija]],Tabela_FAW[Klasifikacija],0)),"NE")</f>
        <v>NE</v>
      </c>
    </row>
    <row r="718" spans="1:9" hidden="1" x14ac:dyDescent="0.25">
      <c r="A718" t="s">
        <v>1405</v>
      </c>
      <c r="B718" t="str">
        <f>INDEX(Tabela_seznam_klasifikacij[Naziv odpadka],MATCH(Tabela_kontrola_FAW[[#This Row],[Klasifikacija]],Tabela_seznam_klasifikacij[Klasifikacijska številka],0))</f>
        <v>Pomešani odpadki, sestavljeni samo iz odpadkov, ki niso označeni kot nevarni</v>
      </c>
      <c r="C718" t="str">
        <f>IFERROR(INDEX(Tabela_FAW[NAZIV2],MATCH(Tabela_kontrola_FAW[[#This Row],[Klasifikacija]],Tabela_FAW[Klasifikacija],0)),"NE")</f>
        <v>NE</v>
      </c>
      <c r="D718" t="str">
        <f>INDEX(Tabela_glavno[Dovoljen prevzem],MATCH(Tabela_kontrola_FAW[[#This Row],[Klasifikacija]],Tabela_glavno[Klasifikacija],0))</f>
        <v>DA - NI ODSTRANJEVANJA</v>
      </c>
      <c r="E718" t="str">
        <f>INDEX(Tabela_glavno[Odstranjevanje],MATCH(Tabela_kontrola_FAW[[#This Row],[Klasifikacija]],Tabela_glavno[Klasifikacija],0))</f>
        <v/>
      </c>
      <c r="F718" t="str">
        <f>IF(Tabela_kontrola_FAW[[#This Row],[Eko-03-03]]=0,"NE","DA")</f>
        <v>NE</v>
      </c>
      <c r="G718" s="1">
        <f>COUNTIF(Tabela_mesanica_190204[Klasifikacija],Tabela_kontrola_FAW[[#This Row],[Klasifikacija]])+COUNTIF(Tabela_mesanica_190208[Klasifikacija],Tabela_kontrola_FAW[[#This Row],[Klasifikacija]])+COUNTIF(Tabela_EKO_03_03_baterije[Klasifikacija],Tabela_kontrola_FAW[[#This Row],[Klasifikacija]])</f>
        <v>0</v>
      </c>
      <c r="H718" s="1">
        <f>COUNTIF(Tabela_staro_190204[Klasifikacija],Tabela_kontrola_FAW[[#This Row],[Klasifikacija]])+COUNTIF(Tabela_staro_140603[Klasifikacija],Tabela_kontrola_FAW[[#This Row],[Klasifikacija]])</f>
        <v>0</v>
      </c>
      <c r="I718" s="1" t="str">
        <f>IFERROR(INDEX(Tabela_FAW[Klasifikacija],MATCH(Tabela_kontrola_FAW[[#This Row],[Klasifikacija]],Tabela_FAW[Klasifikacija],0)),"NE")</f>
        <v>NE</v>
      </c>
    </row>
    <row r="719" spans="1:9" x14ac:dyDescent="0.25">
      <c r="A719" t="s">
        <v>1406</v>
      </c>
      <c r="B719" t="str">
        <f>INDEX(Tabela_seznam_klasifikacij[Naziv odpadka],MATCH(Tabela_kontrola_FAW[[#This Row],[Klasifikacija]],Tabela_seznam_klasifikacij[Klasifikacijska številka],0))</f>
        <v>Pomešani odpadki, v katerih je vsaj en odpadek označen kot nevaren</v>
      </c>
      <c r="C719" t="str">
        <f>IFERROR(INDEX(Tabela_FAW[NAZIV2],MATCH(Tabela_kontrola_FAW[[#This Row],[Klasifikacija]],Tabela_FAW[Klasifikacija],0)),"NE")</f>
        <v>Ni mešanja</v>
      </c>
      <c r="D719" t="str">
        <f>INDEX(Tabela_glavno[Dovoljen prevzem],MATCH(Tabela_kontrola_FAW[[#This Row],[Klasifikacija]],Tabela_glavno[Klasifikacija],0))</f>
        <v>DA</v>
      </c>
      <c r="E719" t="str">
        <f>INDEX(Tabela_glavno[Odstranjevanje],MATCH(Tabela_kontrola_FAW[[#This Row],[Klasifikacija]],Tabela_glavno[Klasifikacija],0))</f>
        <v>AVG, GSB, Wien Energie, AGR</v>
      </c>
      <c r="F719" t="str">
        <f>IF(Tabela_kontrola_FAW[[#This Row],[Eko-03-03]]=0,"NE","DA")</f>
        <v>NE</v>
      </c>
      <c r="G719" s="1">
        <f>COUNTIF(Tabela_mesanica_190204[Klasifikacija],Tabela_kontrola_FAW[[#This Row],[Klasifikacija]])+COUNTIF(Tabela_mesanica_190208[Klasifikacija],Tabela_kontrola_FAW[[#This Row],[Klasifikacija]])+COUNTIF(Tabela_EKO_03_03_baterije[Klasifikacija],Tabela_kontrola_FAW[[#This Row],[Klasifikacija]])</f>
        <v>0</v>
      </c>
      <c r="H719" s="1">
        <f>COUNTIF(Tabela_staro_190204[Klasifikacija],Tabela_kontrola_FAW[[#This Row],[Klasifikacija]])+COUNTIF(Tabela_staro_140603[Klasifikacija],Tabela_kontrola_FAW[[#This Row],[Klasifikacija]])</f>
        <v>0</v>
      </c>
      <c r="I719" s="1" t="str">
        <f>IFERROR(INDEX(Tabela_FAW[Klasifikacija],MATCH(Tabela_kontrola_FAW[[#This Row],[Klasifikacija]],Tabela_FAW[Klasifikacija],0)),"NE")</f>
        <v>19 02 04*</v>
      </c>
    </row>
    <row r="720" spans="1:9" x14ac:dyDescent="0.25">
      <c r="A720" t="s">
        <v>100</v>
      </c>
      <c r="B720" t="str">
        <f>INDEX(Tabela_seznam_klasifikacij[Naziv odpadka],MATCH(Tabela_kontrola_FAW[[#This Row],[Klasifikacija]],Tabela_seznam_klasifikacij[Klasifikacijska številka],0))</f>
        <v>Mulji, ki nastanejo pri fizikalno-kemijski obdelavi in vsebujejo nevarne snovi</v>
      </c>
      <c r="C720" t="str">
        <f>IFERROR(INDEX(Tabela_FAW[NAZIV2],MATCH(Tabela_kontrola_FAW[[#This Row],[Klasifikacija]],Tabela_FAW[Klasifikacija],0)),"NE")</f>
        <v>M1 NI ADR /Kemis, Ekologija,Saubermacher</v>
      </c>
      <c r="D720" t="str">
        <f>INDEX(Tabela_glavno[Dovoljen prevzem],MATCH(Tabela_kontrola_FAW[[#This Row],[Klasifikacija]],Tabela_glavno[Klasifikacija],0))</f>
        <v>DA</v>
      </c>
      <c r="E720" t="str">
        <f>INDEX(Tabela_glavno[Odstranjevanje],MATCH(Tabela_kontrola_FAW[[#This Row],[Klasifikacija]],Tabela_glavno[Klasifikacija],0))</f>
        <v>Kemis</v>
      </c>
      <c r="F720" t="str">
        <f>IF(Tabela_kontrola_FAW[[#This Row],[Eko-03-03]]=0,"NE","DA")</f>
        <v>DA</v>
      </c>
      <c r="G720" s="1">
        <f>COUNTIF(Tabela_mesanica_190204[Klasifikacija],Tabela_kontrola_FAW[[#This Row],[Klasifikacija]])+COUNTIF(Tabela_mesanica_190208[Klasifikacija],Tabela_kontrola_FAW[[#This Row],[Klasifikacija]])+COUNTIF(Tabela_EKO_03_03_baterije[Klasifikacija],Tabela_kontrola_FAW[[#This Row],[Klasifikacija]])</f>
        <v>1</v>
      </c>
      <c r="H720" s="1">
        <f>COUNTIF(Tabela_staro_190204[Klasifikacija],Tabela_kontrola_FAW[[#This Row],[Klasifikacija]])+COUNTIF(Tabela_staro_140603[Klasifikacija],Tabela_kontrola_FAW[[#This Row],[Klasifikacija]])</f>
        <v>1</v>
      </c>
      <c r="I720" s="1" t="str">
        <f>IFERROR(INDEX(Tabela_FAW[Klasifikacija],MATCH(Tabela_kontrola_FAW[[#This Row],[Klasifikacija]],Tabela_FAW[Klasifikacija],0)),"NE")</f>
        <v>19 02 05*</v>
      </c>
    </row>
    <row r="721" spans="1:9" hidden="1" x14ac:dyDescent="0.25">
      <c r="A721" t="s">
        <v>1407</v>
      </c>
      <c r="B721" t="str">
        <f>INDEX(Tabela_seznam_klasifikacij[Naziv odpadka],MATCH(Tabela_kontrola_FAW[[#This Row],[Klasifikacija]],Tabela_seznam_klasifikacij[Klasifikacijska številka],0))</f>
        <v>Mulji, ki nastanejo pri fizikalno-kemijski obdelavi in niso navedeni pod 19 02 05</v>
      </c>
      <c r="C721" t="str">
        <f>IFERROR(INDEX(Tabela_FAW[NAZIV2],MATCH(Tabela_kontrola_FAW[[#This Row],[Klasifikacija]],Tabela_FAW[Klasifikacija],0)),"NE")</f>
        <v>NE</v>
      </c>
      <c r="D721" t="str">
        <f>INDEX(Tabela_glavno[Dovoljen prevzem],MATCH(Tabela_kontrola_FAW[[#This Row],[Klasifikacija]],Tabela_glavno[Klasifikacija],0))</f>
        <v>DA - NI ODSTRANJEVANJA</v>
      </c>
      <c r="E721" t="str">
        <f>INDEX(Tabela_glavno[Odstranjevanje],MATCH(Tabela_kontrola_FAW[[#This Row],[Klasifikacija]],Tabela_glavno[Klasifikacija],0))</f>
        <v/>
      </c>
      <c r="F721" t="str">
        <f>IF(Tabela_kontrola_FAW[[#This Row],[Eko-03-03]]=0,"NE","DA")</f>
        <v>NE</v>
      </c>
      <c r="G721" s="1">
        <f>COUNTIF(Tabela_mesanica_190204[Klasifikacija],Tabela_kontrola_FAW[[#This Row],[Klasifikacija]])+COUNTIF(Tabela_mesanica_190208[Klasifikacija],Tabela_kontrola_FAW[[#This Row],[Klasifikacija]])+COUNTIF(Tabela_EKO_03_03_baterije[Klasifikacija],Tabela_kontrola_FAW[[#This Row],[Klasifikacija]])</f>
        <v>0</v>
      </c>
      <c r="H721" s="1">
        <f>COUNTIF(Tabela_staro_190204[Klasifikacija],Tabela_kontrola_FAW[[#This Row],[Klasifikacija]])+COUNTIF(Tabela_staro_140603[Klasifikacija],Tabela_kontrola_FAW[[#This Row],[Klasifikacija]])</f>
        <v>0</v>
      </c>
      <c r="I721" s="1" t="str">
        <f>IFERROR(INDEX(Tabela_FAW[Klasifikacija],MATCH(Tabela_kontrola_FAW[[#This Row],[Klasifikacija]],Tabela_FAW[Klasifikacija],0)),"NE")</f>
        <v>NE</v>
      </c>
    </row>
    <row r="722" spans="1:9" x14ac:dyDescent="0.25">
      <c r="A722" t="s">
        <v>1408</v>
      </c>
      <c r="B722" t="str">
        <f>INDEX(Tabela_seznam_klasifikacij[Naziv odpadka],MATCH(Tabela_kontrola_FAW[[#This Row],[Klasifikacija]],Tabela_seznam_klasifikacij[Klasifikacijska številka],0))</f>
        <v>Olje in koncentrati iz separacije</v>
      </c>
      <c r="C722">
        <f>IFERROR(INDEX(Tabela_FAW[NAZIV2],MATCH(Tabela_kontrola_FAW[[#This Row],[Klasifikacija]],Tabela_FAW[Klasifikacija],0)),"NE")</f>
        <v>0</v>
      </c>
      <c r="D722" t="str">
        <f>INDEX(Tabela_glavno[Dovoljen prevzem],MATCH(Tabela_kontrola_FAW[[#This Row],[Klasifikacija]],Tabela_glavno[Klasifikacija],0))</f>
        <v>DA - NI ODSTRANJEVANJA</v>
      </c>
      <c r="E722" t="str">
        <f>INDEX(Tabela_glavno[Odstranjevanje],MATCH(Tabela_kontrola_FAW[[#This Row],[Klasifikacija]],Tabela_glavno[Klasifikacija],0))</f>
        <v/>
      </c>
      <c r="F722" t="str">
        <f>IF(Tabela_kontrola_FAW[[#This Row],[Eko-03-03]]=0,"NE","DA")</f>
        <v>NE</v>
      </c>
      <c r="G722" s="1">
        <f>COUNTIF(Tabela_mesanica_190204[Klasifikacija],Tabela_kontrola_FAW[[#This Row],[Klasifikacija]])+COUNTIF(Tabela_mesanica_190208[Klasifikacija],Tabela_kontrola_FAW[[#This Row],[Klasifikacija]])+COUNTIF(Tabela_EKO_03_03_baterije[Klasifikacija],Tabela_kontrola_FAW[[#This Row],[Klasifikacija]])</f>
        <v>0</v>
      </c>
      <c r="H722" s="1">
        <f>COUNTIF(Tabela_staro_190204[Klasifikacija],Tabela_kontrola_FAW[[#This Row],[Klasifikacija]])+COUNTIF(Tabela_staro_140603[Klasifikacija],Tabela_kontrola_FAW[[#This Row],[Klasifikacija]])</f>
        <v>0</v>
      </c>
      <c r="I722" s="1" t="str">
        <f>IFERROR(INDEX(Tabela_FAW[Klasifikacija],MATCH(Tabela_kontrola_FAW[[#This Row],[Klasifikacija]],Tabela_FAW[Klasifikacija],0)),"NE")</f>
        <v>19 02 07*</v>
      </c>
    </row>
    <row r="723" spans="1:9" hidden="1" x14ac:dyDescent="0.25">
      <c r="A723" t="s">
        <v>1409</v>
      </c>
      <c r="B723" t="str">
        <f>INDEX(Tabela_seznam_klasifikacij[Naziv odpadka],MATCH(Tabela_kontrola_FAW[[#This Row],[Klasifikacija]],Tabela_seznam_klasifikacij[Klasifikacijska številka],0))</f>
        <v>Tekoči gorljivi odpadki, ki vsebujejo nevarne snovi</v>
      </c>
      <c r="C723" t="str">
        <f>IFERROR(INDEX(Tabela_FAW[NAZIV2],MATCH(Tabela_kontrola_FAW[[#This Row],[Klasifikacija]],Tabela_FAW[Klasifikacija],0)),"NE")</f>
        <v>NE</v>
      </c>
      <c r="D723" t="str">
        <f>INDEX(Tabela_glavno[Dovoljen prevzem],MATCH(Tabela_kontrola_FAW[[#This Row],[Klasifikacija]],Tabela_glavno[Klasifikacija],0))</f>
        <v>DA - NI ODSTRANJEVANJA</v>
      </c>
      <c r="E723" t="str">
        <f>INDEX(Tabela_glavno[Odstranjevanje],MATCH(Tabela_kontrola_FAW[[#This Row],[Klasifikacija]],Tabela_glavno[Klasifikacija],0))</f>
        <v/>
      </c>
      <c r="F723" t="str">
        <f>IF(Tabela_kontrola_FAW[[#This Row],[Eko-03-03]]=0,"NE","DA")</f>
        <v>NE</v>
      </c>
      <c r="G723" s="1">
        <f>COUNTIF(Tabela_mesanica_190204[Klasifikacija],Tabela_kontrola_FAW[[#This Row],[Klasifikacija]])+COUNTIF(Tabela_mesanica_190208[Klasifikacija],Tabela_kontrola_FAW[[#This Row],[Klasifikacija]])+COUNTIF(Tabela_EKO_03_03_baterije[Klasifikacija],Tabela_kontrola_FAW[[#This Row],[Klasifikacija]])</f>
        <v>0</v>
      </c>
      <c r="H723" s="1">
        <f>COUNTIF(Tabela_staro_190204[Klasifikacija],Tabela_kontrola_FAW[[#This Row],[Klasifikacija]])+COUNTIF(Tabela_staro_140603[Klasifikacija],Tabela_kontrola_FAW[[#This Row],[Klasifikacija]])</f>
        <v>0</v>
      </c>
      <c r="I723" s="1" t="str">
        <f>IFERROR(INDEX(Tabela_FAW[Klasifikacija],MATCH(Tabela_kontrola_FAW[[#This Row],[Klasifikacija]],Tabela_FAW[Klasifikacija],0)),"NE")</f>
        <v>NE</v>
      </c>
    </row>
    <row r="724" spans="1:9" hidden="1" x14ac:dyDescent="0.25">
      <c r="A724" t="s">
        <v>101</v>
      </c>
      <c r="B724" t="str">
        <f>INDEX(Tabela_seznam_klasifikacij[Naziv odpadka],MATCH(Tabela_kontrola_FAW[[#This Row],[Klasifikacija]],Tabela_seznam_klasifikacij[Klasifikacijska številka],0))</f>
        <v>Trdni gorljivi odpadki, ki vsebujejo nevarne snovi</v>
      </c>
      <c r="C724" t="str">
        <f>IFERROR(INDEX(Tabela_FAW[NAZIV2],MATCH(Tabela_kontrola_FAW[[#This Row],[Klasifikacija]],Tabela_FAW[Klasifikacija],0)),"NE")</f>
        <v>NE</v>
      </c>
      <c r="D724" t="str">
        <f>INDEX(Tabela_glavno[Dovoljen prevzem],MATCH(Tabela_kontrola_FAW[[#This Row],[Klasifikacija]],Tabela_glavno[Klasifikacija],0))</f>
        <v>DA - NI ODSTRANJEVANJA</v>
      </c>
      <c r="E724" t="str">
        <f>INDEX(Tabela_glavno[Odstranjevanje],MATCH(Tabela_kontrola_FAW[[#This Row],[Klasifikacija]],Tabela_glavno[Klasifikacija],0))</f>
        <v/>
      </c>
      <c r="F724" t="str">
        <f>IF(Tabela_kontrola_FAW[[#This Row],[Eko-03-03]]=0,"NE","DA")</f>
        <v>DA</v>
      </c>
      <c r="G724" s="1">
        <f>COUNTIF(Tabela_mesanica_190204[Klasifikacija],Tabela_kontrola_FAW[[#This Row],[Klasifikacija]])+COUNTIF(Tabela_mesanica_190208[Klasifikacija],Tabela_kontrola_FAW[[#This Row],[Klasifikacija]])+COUNTIF(Tabela_EKO_03_03_baterije[Klasifikacija],Tabela_kontrola_FAW[[#This Row],[Klasifikacija]])</f>
        <v>1</v>
      </c>
      <c r="H724" s="1">
        <f>COUNTIF(Tabela_staro_190204[Klasifikacija],Tabela_kontrola_FAW[[#This Row],[Klasifikacija]])+COUNTIF(Tabela_staro_140603[Klasifikacija],Tabela_kontrola_FAW[[#This Row],[Klasifikacija]])</f>
        <v>1</v>
      </c>
      <c r="I724" s="1" t="str">
        <f>IFERROR(INDEX(Tabela_FAW[Klasifikacija],MATCH(Tabela_kontrola_FAW[[#This Row],[Klasifikacija]],Tabela_FAW[Klasifikacija],0)),"NE")</f>
        <v>NE</v>
      </c>
    </row>
    <row r="725" spans="1:9" hidden="1" x14ac:dyDescent="0.25">
      <c r="A725" t="s">
        <v>1410</v>
      </c>
      <c r="B725" t="str">
        <f>INDEX(Tabela_seznam_klasifikacij[Naziv odpadka],MATCH(Tabela_kontrola_FAW[[#This Row],[Klasifikacija]],Tabela_seznam_klasifikacij[Klasifikacijska številka],0))</f>
        <v>Drugi gorljivi odpadki, ki niso navedeni pod 19 02 08 in 19 02 09</v>
      </c>
      <c r="C725" t="str">
        <f>IFERROR(INDEX(Tabela_FAW[NAZIV2],MATCH(Tabela_kontrola_FAW[[#This Row],[Klasifikacija]],Tabela_FAW[Klasifikacija],0)),"NE")</f>
        <v>NE</v>
      </c>
      <c r="D725" t="str">
        <f>INDEX(Tabela_glavno[Dovoljen prevzem],MATCH(Tabela_kontrola_FAW[[#This Row],[Klasifikacija]],Tabela_glavno[Klasifikacija],0))</f>
        <v>DA - NI ODSTRANJEVANJA</v>
      </c>
      <c r="E725" t="str">
        <f>INDEX(Tabela_glavno[Odstranjevanje],MATCH(Tabela_kontrola_FAW[[#This Row],[Klasifikacija]],Tabela_glavno[Klasifikacija],0))</f>
        <v/>
      </c>
      <c r="F725" t="str">
        <f>IF(Tabela_kontrola_FAW[[#This Row],[Eko-03-03]]=0,"NE","DA")</f>
        <v>NE</v>
      </c>
      <c r="G725" s="1">
        <f>COUNTIF(Tabela_mesanica_190204[Klasifikacija],Tabela_kontrola_FAW[[#This Row],[Klasifikacija]])+COUNTIF(Tabela_mesanica_190208[Klasifikacija],Tabela_kontrola_FAW[[#This Row],[Klasifikacija]])+COUNTIF(Tabela_EKO_03_03_baterije[Klasifikacija],Tabela_kontrola_FAW[[#This Row],[Klasifikacija]])</f>
        <v>0</v>
      </c>
      <c r="H725" s="1">
        <f>COUNTIF(Tabela_staro_190204[Klasifikacija],Tabela_kontrola_FAW[[#This Row],[Klasifikacija]])+COUNTIF(Tabela_staro_140603[Klasifikacija],Tabela_kontrola_FAW[[#This Row],[Klasifikacija]])</f>
        <v>0</v>
      </c>
      <c r="I725" s="1" t="str">
        <f>IFERROR(INDEX(Tabela_FAW[Klasifikacija],MATCH(Tabela_kontrola_FAW[[#This Row],[Klasifikacija]],Tabela_FAW[Klasifikacija],0)),"NE")</f>
        <v>NE</v>
      </c>
    </row>
    <row r="726" spans="1:9" hidden="1" x14ac:dyDescent="0.25">
      <c r="A726" t="s">
        <v>102</v>
      </c>
      <c r="B726" t="str">
        <f>INDEX(Tabela_seznam_klasifikacij[Naziv odpadka],MATCH(Tabela_kontrola_FAW[[#This Row],[Klasifikacija]],Tabela_seznam_klasifikacij[Klasifikacijska številka],0))</f>
        <v>Drugi odpadki, ki vsebujejo nevarne snovi</v>
      </c>
      <c r="C726" t="str">
        <f>IFERROR(INDEX(Tabela_FAW[NAZIV2],MATCH(Tabela_kontrola_FAW[[#This Row],[Klasifikacija]],Tabela_FAW[Klasifikacija],0)),"NE")</f>
        <v>NE</v>
      </c>
      <c r="D726" t="str">
        <f>INDEX(Tabela_glavno[Dovoljen prevzem],MATCH(Tabela_kontrola_FAW[[#This Row],[Klasifikacija]],Tabela_glavno[Klasifikacija],0))</f>
        <v>DA - NI ODSTRANJEVANJA</v>
      </c>
      <c r="E726" t="str">
        <f>INDEX(Tabela_glavno[Odstranjevanje],MATCH(Tabela_kontrola_FAW[[#This Row],[Klasifikacija]],Tabela_glavno[Klasifikacija],0))</f>
        <v/>
      </c>
      <c r="F726" t="str">
        <f>IF(Tabela_kontrola_FAW[[#This Row],[Eko-03-03]]=0,"NE","DA")</f>
        <v>DA</v>
      </c>
      <c r="G726" s="1">
        <f>COUNTIF(Tabela_mesanica_190204[Klasifikacija],Tabela_kontrola_FAW[[#This Row],[Klasifikacija]])+COUNTIF(Tabela_mesanica_190208[Klasifikacija],Tabela_kontrola_FAW[[#This Row],[Klasifikacija]])+COUNTIF(Tabela_EKO_03_03_baterije[Klasifikacija],Tabela_kontrola_FAW[[#This Row],[Klasifikacija]])</f>
        <v>1</v>
      </c>
      <c r="H726" s="1">
        <f>COUNTIF(Tabela_staro_190204[Klasifikacija],Tabela_kontrola_FAW[[#This Row],[Klasifikacija]])+COUNTIF(Tabela_staro_140603[Klasifikacija],Tabela_kontrola_FAW[[#This Row],[Klasifikacija]])</f>
        <v>1</v>
      </c>
      <c r="I726" s="1" t="str">
        <f>IFERROR(INDEX(Tabela_FAW[Klasifikacija],MATCH(Tabela_kontrola_FAW[[#This Row],[Klasifikacija]],Tabela_FAW[Klasifikacija],0)),"NE")</f>
        <v>NE</v>
      </c>
    </row>
    <row r="727" spans="1:9" x14ac:dyDescent="0.25">
      <c r="A727" t="s">
        <v>1411</v>
      </c>
      <c r="B727" t="str">
        <f>INDEX(Tabela_seznam_klasifikacij[Naziv odpadka],MATCH(Tabela_kontrola_FAW[[#This Row],[Klasifikacija]],Tabela_seznam_klasifikacij[Klasifikacijska številka],0))</f>
        <v>Drugi tovrstni odpadki</v>
      </c>
      <c r="C727" t="str">
        <f>IFERROR(INDEX(Tabela_FAW[NAZIV2],MATCH(Tabela_kontrola_FAW[[#This Row],[Klasifikacija]],Tabela_FAW[Klasifikacija],0)),"NE")</f>
        <v>Ni mešanja</v>
      </c>
      <c r="D727" t="str">
        <f>INDEX(Tabela_glavno[Dovoljen prevzem],MATCH(Tabela_kontrola_FAW[[#This Row],[Klasifikacija]],Tabela_glavno[Klasifikacija],0))</f>
        <v>DA - NI ODSTRANJEVANJA</v>
      </c>
      <c r="E727" t="str">
        <f>INDEX(Tabela_glavno[Odstranjevanje],MATCH(Tabela_kontrola_FAW[[#This Row],[Klasifikacija]],Tabela_glavno[Klasifikacija],0))</f>
        <v/>
      </c>
      <c r="F727" t="str">
        <f>IF(Tabela_kontrola_FAW[[#This Row],[Eko-03-03]]=0,"NE","DA")</f>
        <v>NE</v>
      </c>
      <c r="G727" s="1">
        <f>COUNTIF(Tabela_mesanica_190204[Klasifikacija],Tabela_kontrola_FAW[[#This Row],[Klasifikacija]])+COUNTIF(Tabela_mesanica_190208[Klasifikacija],Tabela_kontrola_FAW[[#This Row],[Klasifikacija]])+COUNTIF(Tabela_EKO_03_03_baterije[Klasifikacija],Tabela_kontrola_FAW[[#This Row],[Klasifikacija]])</f>
        <v>0</v>
      </c>
      <c r="H727" s="1">
        <f>COUNTIF(Tabela_staro_190204[Klasifikacija],Tabela_kontrola_FAW[[#This Row],[Klasifikacija]])+COUNTIF(Tabela_staro_140603[Klasifikacija],Tabela_kontrola_FAW[[#This Row],[Klasifikacija]])</f>
        <v>0</v>
      </c>
      <c r="I727" s="1" t="str">
        <f>IFERROR(INDEX(Tabela_FAW[Klasifikacija],MATCH(Tabela_kontrola_FAW[[#This Row],[Klasifikacija]],Tabela_FAW[Klasifikacija],0)),"NE")</f>
        <v>19 02 99</v>
      </c>
    </row>
    <row r="728" spans="1:9" hidden="1" x14ac:dyDescent="0.25">
      <c r="A728" t="s">
        <v>1412</v>
      </c>
      <c r="B728" t="str">
        <f>INDEX(Tabela_seznam_klasifikacij[Naziv odpadka],MATCH(Tabela_kontrola_FAW[[#This Row],[Klasifikacija]],Tabela_seznam_klasifikacij[Klasifikacijska številka],0))</f>
        <v>Odpadki, označeni kot nevarni, delno stabilizirani6</v>
      </c>
      <c r="C728" t="str">
        <f>IFERROR(INDEX(Tabela_FAW[NAZIV2],MATCH(Tabela_kontrola_FAW[[#This Row],[Klasifikacija]],Tabela_FAW[Klasifikacija],0)),"NE")</f>
        <v>NE</v>
      </c>
      <c r="D728" t="str">
        <f>INDEX(Tabela_glavno[Dovoljen prevzem],MATCH(Tabela_kontrola_FAW[[#This Row],[Klasifikacija]],Tabela_glavno[Klasifikacija],0))</f>
        <v>DA - NI ODSTRANJEVANJA</v>
      </c>
      <c r="E728" t="str">
        <f>INDEX(Tabela_glavno[Odstranjevanje],MATCH(Tabela_kontrola_FAW[[#This Row],[Klasifikacija]],Tabela_glavno[Klasifikacija],0))</f>
        <v/>
      </c>
      <c r="F728" t="str">
        <f>IF(Tabela_kontrola_FAW[[#This Row],[Eko-03-03]]=0,"NE","DA")</f>
        <v>NE</v>
      </c>
      <c r="G728" s="1">
        <f>COUNTIF(Tabela_mesanica_190204[Klasifikacija],Tabela_kontrola_FAW[[#This Row],[Klasifikacija]])+COUNTIF(Tabela_mesanica_190208[Klasifikacija],Tabela_kontrola_FAW[[#This Row],[Klasifikacija]])+COUNTIF(Tabela_EKO_03_03_baterije[Klasifikacija],Tabela_kontrola_FAW[[#This Row],[Klasifikacija]])</f>
        <v>0</v>
      </c>
      <c r="H728" s="1">
        <f>COUNTIF(Tabela_staro_190204[Klasifikacija],Tabela_kontrola_FAW[[#This Row],[Klasifikacija]])+COUNTIF(Tabela_staro_140603[Klasifikacija],Tabela_kontrola_FAW[[#This Row],[Klasifikacija]])</f>
        <v>0</v>
      </c>
      <c r="I728" s="1" t="str">
        <f>IFERROR(INDEX(Tabela_FAW[Klasifikacija],MATCH(Tabela_kontrola_FAW[[#This Row],[Klasifikacija]],Tabela_FAW[Klasifikacija],0)),"NE")</f>
        <v>NE</v>
      </c>
    </row>
    <row r="729" spans="1:9" hidden="1" x14ac:dyDescent="0.25">
      <c r="A729" t="s">
        <v>1413</v>
      </c>
      <c r="B729" t="str">
        <f>INDEX(Tabela_seznam_klasifikacij[Naziv odpadka],MATCH(Tabela_kontrola_FAW[[#This Row],[Klasifikacija]],Tabela_seznam_klasifikacij[Klasifikacijska številka],0))</f>
        <v>Drugi stabilizirani odpadki, ki niso navedeni pod 19 03 04</v>
      </c>
      <c r="C729" t="str">
        <f>IFERROR(INDEX(Tabela_FAW[NAZIV2],MATCH(Tabela_kontrola_FAW[[#This Row],[Klasifikacija]],Tabela_FAW[Klasifikacija],0)),"NE")</f>
        <v>NE</v>
      </c>
      <c r="D729" t="str">
        <f>INDEX(Tabela_glavno[Dovoljen prevzem],MATCH(Tabela_kontrola_FAW[[#This Row],[Klasifikacija]],Tabela_glavno[Klasifikacija],0))</f>
        <v>DA - NI ODSTRANJEVANJA</v>
      </c>
      <c r="E729" t="str">
        <f>INDEX(Tabela_glavno[Odstranjevanje],MATCH(Tabela_kontrola_FAW[[#This Row],[Klasifikacija]],Tabela_glavno[Klasifikacija],0))</f>
        <v/>
      </c>
      <c r="F729" t="str">
        <f>IF(Tabela_kontrola_FAW[[#This Row],[Eko-03-03]]=0,"NE","DA")</f>
        <v>NE</v>
      </c>
      <c r="G729" s="1">
        <f>COUNTIF(Tabela_mesanica_190204[Klasifikacija],Tabela_kontrola_FAW[[#This Row],[Klasifikacija]])+COUNTIF(Tabela_mesanica_190208[Klasifikacija],Tabela_kontrola_FAW[[#This Row],[Klasifikacija]])+COUNTIF(Tabela_EKO_03_03_baterije[Klasifikacija],Tabela_kontrola_FAW[[#This Row],[Klasifikacija]])</f>
        <v>0</v>
      </c>
      <c r="H729" s="1">
        <f>COUNTIF(Tabela_staro_190204[Klasifikacija],Tabela_kontrola_FAW[[#This Row],[Klasifikacija]])+COUNTIF(Tabela_staro_140603[Klasifikacija],Tabela_kontrola_FAW[[#This Row],[Klasifikacija]])</f>
        <v>0</v>
      </c>
      <c r="I729" s="1" t="str">
        <f>IFERROR(INDEX(Tabela_FAW[Klasifikacija],MATCH(Tabela_kontrola_FAW[[#This Row],[Klasifikacija]],Tabela_FAW[Klasifikacija],0)),"NE")</f>
        <v>NE</v>
      </c>
    </row>
    <row r="730" spans="1:9" x14ac:dyDescent="0.25">
      <c r="A730" t="s">
        <v>1414</v>
      </c>
      <c r="B730" t="str">
        <f>INDEX(Tabela_seznam_klasifikacij[Naziv odpadka],MATCH(Tabela_kontrola_FAW[[#This Row],[Klasifikacija]],Tabela_seznam_klasifikacij[Klasifikacijska številka],0))</f>
        <v>Utrjeni (soldificirani) odpadki, označeni kot nevarni</v>
      </c>
      <c r="C730">
        <f>IFERROR(INDEX(Tabela_FAW[NAZIV2],MATCH(Tabela_kontrola_FAW[[#This Row],[Klasifikacija]],Tabela_FAW[Klasifikacija],0)),"NE")</f>
        <v>0</v>
      </c>
      <c r="D730" t="str">
        <f>INDEX(Tabela_glavno[Dovoljen prevzem],MATCH(Tabela_kontrola_FAW[[#This Row],[Klasifikacija]],Tabela_glavno[Klasifikacija],0))</f>
        <v>DA</v>
      </c>
      <c r="E730" t="str">
        <f>INDEX(Tabela_glavno[Odstranjevanje],MATCH(Tabela_kontrola_FAW[[#This Row],[Klasifikacija]],Tabela_glavno[Klasifikacija],0))</f>
        <v>Fisher</v>
      </c>
      <c r="F730" t="str">
        <f>IF(Tabela_kontrola_FAW[[#This Row],[Eko-03-03]]=0,"NE","DA")</f>
        <v>NE</v>
      </c>
      <c r="G730" s="1">
        <f>COUNTIF(Tabela_mesanica_190204[Klasifikacija],Tabela_kontrola_FAW[[#This Row],[Klasifikacija]])+COUNTIF(Tabela_mesanica_190208[Klasifikacija],Tabela_kontrola_FAW[[#This Row],[Klasifikacija]])+COUNTIF(Tabela_EKO_03_03_baterije[Klasifikacija],Tabela_kontrola_FAW[[#This Row],[Klasifikacija]])</f>
        <v>0</v>
      </c>
      <c r="H730" s="1">
        <f>COUNTIF(Tabela_staro_190204[Klasifikacija],Tabela_kontrola_FAW[[#This Row],[Klasifikacija]])+COUNTIF(Tabela_staro_140603[Klasifikacija],Tabela_kontrola_FAW[[#This Row],[Klasifikacija]])</f>
        <v>0</v>
      </c>
      <c r="I730" s="1" t="str">
        <f>IFERROR(INDEX(Tabela_FAW[Klasifikacija],MATCH(Tabela_kontrola_FAW[[#This Row],[Klasifikacija]],Tabela_FAW[Klasifikacija],0)),"NE")</f>
        <v>19 03 06*</v>
      </c>
    </row>
    <row r="731" spans="1:9" hidden="1" x14ac:dyDescent="0.25">
      <c r="A731" t="s">
        <v>1415</v>
      </c>
      <c r="B731" t="str">
        <f>INDEX(Tabela_seznam_klasifikacij[Naziv odpadka],MATCH(Tabela_kontrola_FAW[[#This Row],[Klasifikacija]],Tabela_seznam_klasifikacij[Klasifikacijska številka],0))</f>
        <v>Drugi utrjeni (soldificirani) odpadki, ki niso navedeni pod 19 03 06</v>
      </c>
      <c r="C731" t="str">
        <f>IFERROR(INDEX(Tabela_FAW[NAZIV2],MATCH(Tabela_kontrola_FAW[[#This Row],[Klasifikacija]],Tabela_FAW[Klasifikacija],0)),"NE")</f>
        <v>NE</v>
      </c>
      <c r="D731" t="str">
        <f>INDEX(Tabela_glavno[Dovoljen prevzem],MATCH(Tabela_kontrola_FAW[[#This Row],[Klasifikacija]],Tabela_glavno[Klasifikacija],0))</f>
        <v>DA - NI ODSTRANJEVANJA</v>
      </c>
      <c r="E731" t="str">
        <f>INDEX(Tabela_glavno[Odstranjevanje],MATCH(Tabela_kontrola_FAW[[#This Row],[Klasifikacija]],Tabela_glavno[Klasifikacija],0))</f>
        <v/>
      </c>
      <c r="F731" t="str">
        <f>IF(Tabela_kontrola_FAW[[#This Row],[Eko-03-03]]=0,"NE","DA")</f>
        <v>NE</v>
      </c>
      <c r="G731" s="1">
        <f>COUNTIF(Tabela_mesanica_190204[Klasifikacija],Tabela_kontrola_FAW[[#This Row],[Klasifikacija]])+COUNTIF(Tabela_mesanica_190208[Klasifikacija],Tabela_kontrola_FAW[[#This Row],[Klasifikacija]])+COUNTIF(Tabela_EKO_03_03_baterije[Klasifikacija],Tabela_kontrola_FAW[[#This Row],[Klasifikacija]])</f>
        <v>0</v>
      </c>
      <c r="H731" s="1">
        <f>COUNTIF(Tabela_staro_190204[Klasifikacija],Tabela_kontrola_FAW[[#This Row],[Klasifikacija]])+COUNTIF(Tabela_staro_140603[Klasifikacija],Tabela_kontrola_FAW[[#This Row],[Klasifikacija]])</f>
        <v>0</v>
      </c>
      <c r="I731" s="1" t="str">
        <f>IFERROR(INDEX(Tabela_FAW[Klasifikacija],MATCH(Tabela_kontrola_FAW[[#This Row],[Klasifikacija]],Tabela_FAW[Klasifikacija],0)),"NE")</f>
        <v>NE</v>
      </c>
    </row>
    <row r="732" spans="1:9" hidden="1" x14ac:dyDescent="0.25">
      <c r="A732" t="s">
        <v>1416</v>
      </c>
      <c r="B732" t="str">
        <f>INDEX(Tabela_seznam_klasifikacij[Naziv odpadka],MATCH(Tabela_kontrola_FAW[[#This Row],[Klasifikacija]],Tabela_seznam_klasifikacij[Klasifikacijska številka],0))</f>
        <v>Vitrificirani odpadki</v>
      </c>
      <c r="C732" t="str">
        <f>IFERROR(INDEX(Tabela_FAW[NAZIV2],MATCH(Tabela_kontrola_FAW[[#This Row],[Klasifikacija]],Tabela_FAW[Klasifikacija],0)),"NE")</f>
        <v>NE</v>
      </c>
      <c r="D732" t="str">
        <f>INDEX(Tabela_glavno[Dovoljen prevzem],MATCH(Tabela_kontrola_FAW[[#This Row],[Klasifikacija]],Tabela_glavno[Klasifikacija],0))</f>
        <v>DA - NI ODSTRANJEVANJA</v>
      </c>
      <c r="E732" t="str">
        <f>INDEX(Tabela_glavno[Odstranjevanje],MATCH(Tabela_kontrola_FAW[[#This Row],[Klasifikacija]],Tabela_glavno[Klasifikacija],0))</f>
        <v/>
      </c>
      <c r="F732" t="str">
        <f>IF(Tabela_kontrola_FAW[[#This Row],[Eko-03-03]]=0,"NE","DA")</f>
        <v>NE</v>
      </c>
      <c r="G732" s="1">
        <f>COUNTIF(Tabela_mesanica_190204[Klasifikacija],Tabela_kontrola_FAW[[#This Row],[Klasifikacija]])+COUNTIF(Tabela_mesanica_190208[Klasifikacija],Tabela_kontrola_FAW[[#This Row],[Klasifikacija]])+COUNTIF(Tabela_EKO_03_03_baterije[Klasifikacija],Tabela_kontrola_FAW[[#This Row],[Klasifikacija]])</f>
        <v>0</v>
      </c>
      <c r="H732" s="1">
        <f>COUNTIF(Tabela_staro_190204[Klasifikacija],Tabela_kontrola_FAW[[#This Row],[Klasifikacija]])+COUNTIF(Tabela_staro_140603[Klasifikacija],Tabela_kontrola_FAW[[#This Row],[Klasifikacija]])</f>
        <v>0</v>
      </c>
      <c r="I732" s="1" t="str">
        <f>IFERROR(INDEX(Tabela_FAW[Klasifikacija],MATCH(Tabela_kontrola_FAW[[#This Row],[Klasifikacija]],Tabela_FAW[Klasifikacija],0)),"NE")</f>
        <v>NE</v>
      </c>
    </row>
    <row r="733" spans="1:9" hidden="1" x14ac:dyDescent="0.25">
      <c r="A733" t="s">
        <v>1417</v>
      </c>
      <c r="B733" t="str">
        <f>INDEX(Tabela_seznam_klasifikacij[Naziv odpadka],MATCH(Tabela_kontrola_FAW[[#This Row],[Klasifikacija]],Tabela_seznam_klasifikacij[Klasifikacijska številka],0))</f>
        <v>Pepel in drugi odpadki iz čiščenja odpadnih plinov</v>
      </c>
      <c r="C733" t="str">
        <f>IFERROR(INDEX(Tabela_FAW[NAZIV2],MATCH(Tabela_kontrola_FAW[[#This Row],[Klasifikacija]],Tabela_FAW[Klasifikacija],0)),"NE")</f>
        <v>NE</v>
      </c>
      <c r="D733" t="str">
        <f>INDEX(Tabela_glavno[Dovoljen prevzem],MATCH(Tabela_kontrola_FAW[[#This Row],[Klasifikacija]],Tabela_glavno[Klasifikacija],0))</f>
        <v>DA - NI ODSTRANJEVANJA</v>
      </c>
      <c r="E733" t="str">
        <f>INDEX(Tabela_glavno[Odstranjevanje],MATCH(Tabela_kontrola_FAW[[#This Row],[Klasifikacija]],Tabela_glavno[Klasifikacija],0))</f>
        <v/>
      </c>
      <c r="F733" t="str">
        <f>IF(Tabela_kontrola_FAW[[#This Row],[Eko-03-03]]=0,"NE","DA")</f>
        <v>NE</v>
      </c>
      <c r="G733" s="1">
        <f>COUNTIF(Tabela_mesanica_190204[Klasifikacija],Tabela_kontrola_FAW[[#This Row],[Klasifikacija]])+COUNTIF(Tabela_mesanica_190208[Klasifikacija],Tabela_kontrola_FAW[[#This Row],[Klasifikacija]])+COUNTIF(Tabela_EKO_03_03_baterije[Klasifikacija],Tabela_kontrola_FAW[[#This Row],[Klasifikacija]])</f>
        <v>0</v>
      </c>
      <c r="H733" s="1">
        <f>COUNTIF(Tabela_staro_190204[Klasifikacija],Tabela_kontrola_FAW[[#This Row],[Klasifikacija]])+COUNTIF(Tabela_staro_140603[Klasifikacija],Tabela_kontrola_FAW[[#This Row],[Klasifikacija]])</f>
        <v>0</v>
      </c>
      <c r="I733" s="1" t="str">
        <f>IFERROR(INDEX(Tabela_FAW[Klasifikacija],MATCH(Tabela_kontrola_FAW[[#This Row],[Klasifikacija]],Tabela_FAW[Klasifikacija],0)),"NE")</f>
        <v>NE</v>
      </c>
    </row>
    <row r="734" spans="1:9" hidden="1" x14ac:dyDescent="0.25">
      <c r="A734" t="s">
        <v>1418</v>
      </c>
      <c r="B734" t="str">
        <f>INDEX(Tabela_seznam_klasifikacij[Naziv odpadka],MATCH(Tabela_kontrola_FAW[[#This Row],[Klasifikacija]],Tabela_seznam_klasifikacij[Klasifikacijska številka],0))</f>
        <v>Nevitrificirana trdna faza</v>
      </c>
      <c r="C734" t="str">
        <f>IFERROR(INDEX(Tabela_FAW[NAZIV2],MATCH(Tabela_kontrola_FAW[[#This Row],[Klasifikacija]],Tabela_FAW[Klasifikacija],0)),"NE")</f>
        <v>NE</v>
      </c>
      <c r="D734" t="str">
        <f>INDEX(Tabela_glavno[Dovoljen prevzem],MATCH(Tabela_kontrola_FAW[[#This Row],[Klasifikacija]],Tabela_glavno[Klasifikacija],0))</f>
        <v>DA - NI ODSTRANJEVANJA</v>
      </c>
      <c r="E734" t="str">
        <f>INDEX(Tabela_glavno[Odstranjevanje],MATCH(Tabela_kontrola_FAW[[#This Row],[Klasifikacija]],Tabela_glavno[Klasifikacija],0))</f>
        <v/>
      </c>
      <c r="F734" t="str">
        <f>IF(Tabela_kontrola_FAW[[#This Row],[Eko-03-03]]=0,"NE","DA")</f>
        <v>NE</v>
      </c>
      <c r="G734" s="1">
        <f>COUNTIF(Tabela_mesanica_190204[Klasifikacija],Tabela_kontrola_FAW[[#This Row],[Klasifikacija]])+COUNTIF(Tabela_mesanica_190208[Klasifikacija],Tabela_kontrola_FAW[[#This Row],[Klasifikacija]])+COUNTIF(Tabela_EKO_03_03_baterije[Klasifikacija],Tabela_kontrola_FAW[[#This Row],[Klasifikacija]])</f>
        <v>0</v>
      </c>
      <c r="H734" s="1">
        <f>COUNTIF(Tabela_staro_190204[Klasifikacija],Tabela_kontrola_FAW[[#This Row],[Klasifikacija]])+COUNTIF(Tabela_staro_140603[Klasifikacija],Tabela_kontrola_FAW[[#This Row],[Klasifikacija]])</f>
        <v>0</v>
      </c>
      <c r="I734" s="1" t="str">
        <f>IFERROR(INDEX(Tabela_FAW[Klasifikacija],MATCH(Tabela_kontrola_FAW[[#This Row],[Klasifikacija]],Tabela_FAW[Klasifikacija],0)),"NE")</f>
        <v>NE</v>
      </c>
    </row>
    <row r="735" spans="1:9" hidden="1" x14ac:dyDescent="0.25">
      <c r="A735" t="s">
        <v>1419</v>
      </c>
      <c r="B735" t="str">
        <f>INDEX(Tabela_seznam_klasifikacij[Naziv odpadka],MATCH(Tabela_kontrola_FAW[[#This Row],[Klasifikacija]],Tabela_seznam_klasifikacij[Klasifikacijska številka],0))</f>
        <v>Tekoči odpadki na vodni osnovi iz priprave vitrificiranih odpadkov</v>
      </c>
      <c r="C735" t="str">
        <f>IFERROR(INDEX(Tabela_FAW[NAZIV2],MATCH(Tabela_kontrola_FAW[[#This Row],[Klasifikacija]],Tabela_FAW[Klasifikacija],0)),"NE")</f>
        <v>NE</v>
      </c>
      <c r="D735" t="str">
        <f>INDEX(Tabela_glavno[Dovoljen prevzem],MATCH(Tabela_kontrola_FAW[[#This Row],[Klasifikacija]],Tabela_glavno[Klasifikacija],0))</f>
        <v>DA - NI ODSTRANJEVANJA</v>
      </c>
      <c r="E735" t="str">
        <f>INDEX(Tabela_glavno[Odstranjevanje],MATCH(Tabela_kontrola_FAW[[#This Row],[Klasifikacija]],Tabela_glavno[Klasifikacija],0))</f>
        <v/>
      </c>
      <c r="F735" t="str">
        <f>IF(Tabela_kontrola_FAW[[#This Row],[Eko-03-03]]=0,"NE","DA")</f>
        <v>NE</v>
      </c>
      <c r="G735" s="1">
        <f>COUNTIF(Tabela_mesanica_190204[Klasifikacija],Tabela_kontrola_FAW[[#This Row],[Klasifikacija]])+COUNTIF(Tabela_mesanica_190208[Klasifikacija],Tabela_kontrola_FAW[[#This Row],[Klasifikacija]])+COUNTIF(Tabela_EKO_03_03_baterije[Klasifikacija],Tabela_kontrola_FAW[[#This Row],[Klasifikacija]])</f>
        <v>0</v>
      </c>
      <c r="H735" s="1">
        <f>COUNTIF(Tabela_staro_190204[Klasifikacija],Tabela_kontrola_FAW[[#This Row],[Klasifikacija]])+COUNTIF(Tabela_staro_140603[Klasifikacija],Tabela_kontrola_FAW[[#This Row],[Klasifikacija]])</f>
        <v>0</v>
      </c>
      <c r="I735" s="1" t="str">
        <f>IFERROR(INDEX(Tabela_FAW[Klasifikacija],MATCH(Tabela_kontrola_FAW[[#This Row],[Klasifikacija]],Tabela_FAW[Klasifikacija],0)),"NE")</f>
        <v>NE</v>
      </c>
    </row>
    <row r="736" spans="1:9" hidden="1" x14ac:dyDescent="0.25">
      <c r="A736" t="s">
        <v>1420</v>
      </c>
      <c r="B736" t="str">
        <f>INDEX(Tabela_seznam_klasifikacij[Naziv odpadka],MATCH(Tabela_kontrola_FAW[[#This Row],[Klasifikacija]],Tabela_seznam_klasifikacij[Klasifikacijska številka],0))</f>
        <v>Nekompostirana frakcija komunalnih in podobnih odpadkov</v>
      </c>
      <c r="C736" t="str">
        <f>IFERROR(INDEX(Tabela_FAW[NAZIV2],MATCH(Tabela_kontrola_FAW[[#This Row],[Klasifikacija]],Tabela_FAW[Klasifikacija],0)),"NE")</f>
        <v>NE</v>
      </c>
      <c r="D736" t="str">
        <f>INDEX(Tabela_glavno[Dovoljen prevzem],MATCH(Tabela_kontrola_FAW[[#This Row],[Klasifikacija]],Tabela_glavno[Klasifikacija],0))</f>
        <v>DA - NI ODSTRANJEVANJA</v>
      </c>
      <c r="E736" t="str">
        <f>INDEX(Tabela_glavno[Odstranjevanje],MATCH(Tabela_kontrola_FAW[[#This Row],[Klasifikacija]],Tabela_glavno[Klasifikacija],0))</f>
        <v/>
      </c>
      <c r="F736" t="str">
        <f>IF(Tabela_kontrola_FAW[[#This Row],[Eko-03-03]]=0,"NE","DA")</f>
        <v>NE</v>
      </c>
      <c r="G736" s="1">
        <f>COUNTIF(Tabela_mesanica_190204[Klasifikacija],Tabela_kontrola_FAW[[#This Row],[Klasifikacija]])+COUNTIF(Tabela_mesanica_190208[Klasifikacija],Tabela_kontrola_FAW[[#This Row],[Klasifikacija]])+COUNTIF(Tabela_EKO_03_03_baterije[Klasifikacija],Tabela_kontrola_FAW[[#This Row],[Klasifikacija]])</f>
        <v>0</v>
      </c>
      <c r="H736" s="1">
        <f>COUNTIF(Tabela_staro_190204[Klasifikacija],Tabela_kontrola_FAW[[#This Row],[Klasifikacija]])+COUNTIF(Tabela_staro_140603[Klasifikacija],Tabela_kontrola_FAW[[#This Row],[Klasifikacija]])</f>
        <v>0</v>
      </c>
      <c r="I736" s="1" t="str">
        <f>IFERROR(INDEX(Tabela_FAW[Klasifikacija],MATCH(Tabela_kontrola_FAW[[#This Row],[Klasifikacija]],Tabela_FAW[Klasifikacija],0)),"NE")</f>
        <v>NE</v>
      </c>
    </row>
    <row r="737" spans="1:9" hidden="1" x14ac:dyDescent="0.25">
      <c r="A737" t="s">
        <v>1421</v>
      </c>
      <c r="B737" t="str">
        <f>INDEX(Tabela_seznam_klasifikacij[Naziv odpadka],MATCH(Tabela_kontrola_FAW[[#This Row],[Klasifikacija]],Tabela_seznam_klasifikacij[Klasifikacijska številka],0))</f>
        <v>Nekompostirana frakcija živalskih in rastlinskih odpadkov</v>
      </c>
      <c r="C737" t="str">
        <f>IFERROR(INDEX(Tabela_FAW[NAZIV2],MATCH(Tabela_kontrola_FAW[[#This Row],[Klasifikacija]],Tabela_FAW[Klasifikacija],0)),"NE")</f>
        <v>NE</v>
      </c>
      <c r="D737" t="str">
        <f>INDEX(Tabela_glavno[Dovoljen prevzem],MATCH(Tabela_kontrola_FAW[[#This Row],[Klasifikacija]],Tabela_glavno[Klasifikacija],0))</f>
        <v>DA - NI ODSTRANJEVANJA</v>
      </c>
      <c r="E737" t="str">
        <f>INDEX(Tabela_glavno[Odstranjevanje],MATCH(Tabela_kontrola_FAW[[#This Row],[Klasifikacija]],Tabela_glavno[Klasifikacija],0))</f>
        <v/>
      </c>
      <c r="F737" t="str">
        <f>IF(Tabela_kontrola_FAW[[#This Row],[Eko-03-03]]=0,"NE","DA")</f>
        <v>NE</v>
      </c>
      <c r="G737" s="1">
        <f>COUNTIF(Tabela_mesanica_190204[Klasifikacija],Tabela_kontrola_FAW[[#This Row],[Klasifikacija]])+COUNTIF(Tabela_mesanica_190208[Klasifikacija],Tabela_kontrola_FAW[[#This Row],[Klasifikacija]])+COUNTIF(Tabela_EKO_03_03_baterije[Klasifikacija],Tabela_kontrola_FAW[[#This Row],[Klasifikacija]])</f>
        <v>0</v>
      </c>
      <c r="H737" s="1">
        <f>COUNTIF(Tabela_staro_190204[Klasifikacija],Tabela_kontrola_FAW[[#This Row],[Klasifikacija]])+COUNTIF(Tabela_staro_140603[Klasifikacija],Tabela_kontrola_FAW[[#This Row],[Klasifikacija]])</f>
        <v>0</v>
      </c>
      <c r="I737" s="1" t="str">
        <f>IFERROR(INDEX(Tabela_FAW[Klasifikacija],MATCH(Tabela_kontrola_FAW[[#This Row],[Klasifikacija]],Tabela_FAW[Klasifikacija],0)),"NE")</f>
        <v>NE</v>
      </c>
    </row>
    <row r="738" spans="1:9" hidden="1" x14ac:dyDescent="0.25">
      <c r="A738" t="s">
        <v>1422</v>
      </c>
      <c r="B738" t="str">
        <f>INDEX(Tabela_seznam_klasifikacij[Naziv odpadka],MATCH(Tabela_kontrola_FAW[[#This Row],[Klasifikacija]],Tabela_seznam_klasifikacij[Klasifikacijska številka],0))</f>
        <v>Kompost, ki ne ustreza specifikaciji</v>
      </c>
      <c r="C738" t="str">
        <f>IFERROR(INDEX(Tabela_FAW[NAZIV2],MATCH(Tabela_kontrola_FAW[[#This Row],[Klasifikacija]],Tabela_FAW[Klasifikacija],0)),"NE")</f>
        <v>NE</v>
      </c>
      <c r="D738" t="str">
        <f>INDEX(Tabela_glavno[Dovoljen prevzem],MATCH(Tabela_kontrola_FAW[[#This Row],[Klasifikacija]],Tabela_glavno[Klasifikacija],0))</f>
        <v>DA - NI ODSTRANJEVANJA</v>
      </c>
      <c r="E738" t="str">
        <f>INDEX(Tabela_glavno[Odstranjevanje],MATCH(Tabela_kontrola_FAW[[#This Row],[Klasifikacija]],Tabela_glavno[Klasifikacija],0))</f>
        <v/>
      </c>
      <c r="F738" t="str">
        <f>IF(Tabela_kontrola_FAW[[#This Row],[Eko-03-03]]=0,"NE","DA")</f>
        <v>NE</v>
      </c>
      <c r="G738" s="1">
        <f>COUNTIF(Tabela_mesanica_190204[Klasifikacija],Tabela_kontrola_FAW[[#This Row],[Klasifikacija]])+COUNTIF(Tabela_mesanica_190208[Klasifikacija],Tabela_kontrola_FAW[[#This Row],[Klasifikacija]])+COUNTIF(Tabela_EKO_03_03_baterije[Klasifikacija],Tabela_kontrola_FAW[[#This Row],[Klasifikacija]])</f>
        <v>0</v>
      </c>
      <c r="H738" s="1">
        <f>COUNTIF(Tabela_staro_190204[Klasifikacija],Tabela_kontrola_FAW[[#This Row],[Klasifikacija]])+COUNTIF(Tabela_staro_140603[Klasifikacija],Tabela_kontrola_FAW[[#This Row],[Klasifikacija]])</f>
        <v>0</v>
      </c>
      <c r="I738" s="1" t="str">
        <f>IFERROR(INDEX(Tabela_FAW[Klasifikacija],MATCH(Tabela_kontrola_FAW[[#This Row],[Klasifikacija]],Tabela_FAW[Klasifikacija],0)),"NE")</f>
        <v>NE</v>
      </c>
    </row>
    <row r="739" spans="1:9" hidden="1" x14ac:dyDescent="0.25">
      <c r="A739" t="s">
        <v>1423</v>
      </c>
      <c r="B739" t="str">
        <f>INDEX(Tabela_seznam_klasifikacij[Naziv odpadka],MATCH(Tabela_kontrola_FAW[[#This Row],[Klasifikacija]],Tabela_seznam_klasifikacij[Klasifikacijska številka],0))</f>
        <v>Drugi tovrstni odpadki</v>
      </c>
      <c r="C739" t="str">
        <f>IFERROR(INDEX(Tabela_FAW[NAZIV2],MATCH(Tabela_kontrola_FAW[[#This Row],[Klasifikacija]],Tabela_FAW[Klasifikacija],0)),"NE")</f>
        <v>NE</v>
      </c>
      <c r="D739" t="str">
        <f>INDEX(Tabela_glavno[Dovoljen prevzem],MATCH(Tabela_kontrola_FAW[[#This Row],[Klasifikacija]],Tabela_glavno[Klasifikacija],0))</f>
        <v>DA - NI ODSTRANJEVANJA</v>
      </c>
      <c r="E739" t="str">
        <f>INDEX(Tabela_glavno[Odstranjevanje],MATCH(Tabela_kontrola_FAW[[#This Row],[Klasifikacija]],Tabela_glavno[Klasifikacija],0))</f>
        <v/>
      </c>
      <c r="F739" t="str">
        <f>IF(Tabela_kontrola_FAW[[#This Row],[Eko-03-03]]=0,"NE","DA")</f>
        <v>NE</v>
      </c>
      <c r="G739" s="1">
        <f>COUNTIF(Tabela_mesanica_190204[Klasifikacija],Tabela_kontrola_FAW[[#This Row],[Klasifikacija]])+COUNTIF(Tabela_mesanica_190208[Klasifikacija],Tabela_kontrola_FAW[[#This Row],[Klasifikacija]])+COUNTIF(Tabela_EKO_03_03_baterije[Klasifikacija],Tabela_kontrola_FAW[[#This Row],[Klasifikacija]])</f>
        <v>0</v>
      </c>
      <c r="H739" s="1">
        <f>COUNTIF(Tabela_staro_190204[Klasifikacija],Tabela_kontrola_FAW[[#This Row],[Klasifikacija]])+COUNTIF(Tabela_staro_140603[Klasifikacija],Tabela_kontrola_FAW[[#This Row],[Klasifikacija]])</f>
        <v>0</v>
      </c>
      <c r="I739" s="1" t="str">
        <f>IFERROR(INDEX(Tabela_FAW[Klasifikacija],MATCH(Tabela_kontrola_FAW[[#This Row],[Klasifikacija]],Tabela_FAW[Klasifikacija],0)),"NE")</f>
        <v>NE</v>
      </c>
    </row>
    <row r="740" spans="1:9" hidden="1" x14ac:dyDescent="0.25">
      <c r="A740" t="s">
        <v>1424</v>
      </c>
      <c r="B740" t="str">
        <f>INDEX(Tabela_seznam_klasifikacij[Naziv odpadka],MATCH(Tabela_kontrola_FAW[[#This Row],[Klasifikacija]],Tabela_seznam_klasifikacij[Klasifikacijska številka],0))</f>
        <v>Lužnica iz anaerobne obdelave komunalnih odpadkov</v>
      </c>
      <c r="C740" t="str">
        <f>IFERROR(INDEX(Tabela_FAW[NAZIV2],MATCH(Tabela_kontrola_FAW[[#This Row],[Klasifikacija]],Tabela_FAW[Klasifikacija],0)),"NE")</f>
        <v>NE</v>
      </c>
      <c r="D740" t="str">
        <f>INDEX(Tabela_glavno[Dovoljen prevzem],MATCH(Tabela_kontrola_FAW[[#This Row],[Klasifikacija]],Tabela_glavno[Klasifikacija],0))</f>
        <v>DA - NI ODSTRANJEVANJA</v>
      </c>
      <c r="E740" t="str">
        <f>INDEX(Tabela_glavno[Odstranjevanje],MATCH(Tabela_kontrola_FAW[[#This Row],[Klasifikacija]],Tabela_glavno[Klasifikacija],0))</f>
        <v/>
      </c>
      <c r="F740" t="str">
        <f>IF(Tabela_kontrola_FAW[[#This Row],[Eko-03-03]]=0,"NE","DA")</f>
        <v>NE</v>
      </c>
      <c r="G740" s="1">
        <f>COUNTIF(Tabela_mesanica_190204[Klasifikacija],Tabela_kontrola_FAW[[#This Row],[Klasifikacija]])+COUNTIF(Tabela_mesanica_190208[Klasifikacija],Tabela_kontrola_FAW[[#This Row],[Klasifikacija]])+COUNTIF(Tabela_EKO_03_03_baterije[Klasifikacija],Tabela_kontrola_FAW[[#This Row],[Klasifikacija]])</f>
        <v>0</v>
      </c>
      <c r="H740" s="1">
        <f>COUNTIF(Tabela_staro_190204[Klasifikacija],Tabela_kontrola_FAW[[#This Row],[Klasifikacija]])+COUNTIF(Tabela_staro_140603[Klasifikacija],Tabela_kontrola_FAW[[#This Row],[Klasifikacija]])</f>
        <v>0</v>
      </c>
      <c r="I740" s="1" t="str">
        <f>IFERROR(INDEX(Tabela_FAW[Klasifikacija],MATCH(Tabela_kontrola_FAW[[#This Row],[Klasifikacija]],Tabela_FAW[Klasifikacija],0)),"NE")</f>
        <v>NE</v>
      </c>
    </row>
    <row r="741" spans="1:9" hidden="1" x14ac:dyDescent="0.25">
      <c r="A741" t="s">
        <v>1425</v>
      </c>
      <c r="B741" t="str">
        <f>INDEX(Tabela_seznam_klasifikacij[Naziv odpadka],MATCH(Tabela_kontrola_FAW[[#This Row],[Klasifikacija]],Tabela_seznam_klasifikacij[Klasifikacijska številka],0))</f>
        <v>Pregnito blato iz anaerobne obdelave komunalnih odpadkov</v>
      </c>
      <c r="C741" t="str">
        <f>IFERROR(INDEX(Tabela_FAW[NAZIV2],MATCH(Tabela_kontrola_FAW[[#This Row],[Klasifikacija]],Tabela_FAW[Klasifikacija],0)),"NE")</f>
        <v>NE</v>
      </c>
      <c r="D741" t="str">
        <f>INDEX(Tabela_glavno[Dovoljen prevzem],MATCH(Tabela_kontrola_FAW[[#This Row],[Klasifikacija]],Tabela_glavno[Klasifikacija],0))</f>
        <v>DA - NI ODSTRANJEVANJA</v>
      </c>
      <c r="E741" t="str">
        <f>INDEX(Tabela_glavno[Odstranjevanje],MATCH(Tabela_kontrola_FAW[[#This Row],[Klasifikacija]],Tabela_glavno[Klasifikacija],0))</f>
        <v/>
      </c>
      <c r="F741" t="str">
        <f>IF(Tabela_kontrola_FAW[[#This Row],[Eko-03-03]]=0,"NE","DA")</f>
        <v>NE</v>
      </c>
      <c r="G741" s="1">
        <f>COUNTIF(Tabela_mesanica_190204[Klasifikacija],Tabela_kontrola_FAW[[#This Row],[Klasifikacija]])+COUNTIF(Tabela_mesanica_190208[Klasifikacija],Tabela_kontrola_FAW[[#This Row],[Klasifikacija]])+COUNTIF(Tabela_EKO_03_03_baterije[Klasifikacija],Tabela_kontrola_FAW[[#This Row],[Klasifikacija]])</f>
        <v>0</v>
      </c>
      <c r="H741" s="1">
        <f>COUNTIF(Tabela_staro_190204[Klasifikacija],Tabela_kontrola_FAW[[#This Row],[Klasifikacija]])+COUNTIF(Tabela_staro_140603[Klasifikacija],Tabela_kontrola_FAW[[#This Row],[Klasifikacija]])</f>
        <v>0</v>
      </c>
      <c r="I741" s="1" t="str">
        <f>IFERROR(INDEX(Tabela_FAW[Klasifikacija],MATCH(Tabela_kontrola_FAW[[#This Row],[Klasifikacija]],Tabela_FAW[Klasifikacija],0)),"NE")</f>
        <v>NE</v>
      </c>
    </row>
    <row r="742" spans="1:9" hidden="1" x14ac:dyDescent="0.25">
      <c r="A742" t="s">
        <v>1426</v>
      </c>
      <c r="B742" t="str">
        <f>INDEX(Tabela_seznam_klasifikacij[Naziv odpadka],MATCH(Tabela_kontrola_FAW[[#This Row],[Klasifikacija]],Tabela_seznam_klasifikacij[Klasifikacijska številka],0))</f>
        <v>Lužnica iz anaerobne obdelave živalskih in rastlinskih odpadkov</v>
      </c>
      <c r="C742" t="str">
        <f>IFERROR(INDEX(Tabela_FAW[NAZIV2],MATCH(Tabela_kontrola_FAW[[#This Row],[Klasifikacija]],Tabela_FAW[Klasifikacija],0)),"NE")</f>
        <v>NE</v>
      </c>
      <c r="D742" t="str">
        <f>INDEX(Tabela_glavno[Dovoljen prevzem],MATCH(Tabela_kontrola_FAW[[#This Row],[Klasifikacija]],Tabela_glavno[Klasifikacija],0))</f>
        <v>DA - NI ODSTRANJEVANJA</v>
      </c>
      <c r="E742" t="str">
        <f>INDEX(Tabela_glavno[Odstranjevanje],MATCH(Tabela_kontrola_FAW[[#This Row],[Klasifikacija]],Tabela_glavno[Klasifikacija],0))</f>
        <v/>
      </c>
      <c r="F742" t="str">
        <f>IF(Tabela_kontrola_FAW[[#This Row],[Eko-03-03]]=0,"NE","DA")</f>
        <v>NE</v>
      </c>
      <c r="G742" s="1">
        <f>COUNTIF(Tabela_mesanica_190204[Klasifikacija],Tabela_kontrola_FAW[[#This Row],[Klasifikacija]])+COUNTIF(Tabela_mesanica_190208[Klasifikacija],Tabela_kontrola_FAW[[#This Row],[Klasifikacija]])+COUNTIF(Tabela_EKO_03_03_baterije[Klasifikacija],Tabela_kontrola_FAW[[#This Row],[Klasifikacija]])</f>
        <v>0</v>
      </c>
      <c r="H742" s="1">
        <f>COUNTIF(Tabela_staro_190204[Klasifikacija],Tabela_kontrola_FAW[[#This Row],[Klasifikacija]])+COUNTIF(Tabela_staro_140603[Klasifikacija],Tabela_kontrola_FAW[[#This Row],[Klasifikacija]])</f>
        <v>0</v>
      </c>
      <c r="I742" s="1" t="str">
        <f>IFERROR(INDEX(Tabela_FAW[Klasifikacija],MATCH(Tabela_kontrola_FAW[[#This Row],[Klasifikacija]],Tabela_FAW[Klasifikacija],0)),"NE")</f>
        <v>NE</v>
      </c>
    </row>
    <row r="743" spans="1:9" hidden="1" x14ac:dyDescent="0.25">
      <c r="A743" t="s">
        <v>1427</v>
      </c>
      <c r="B743" t="str">
        <f>INDEX(Tabela_seznam_klasifikacij[Naziv odpadka],MATCH(Tabela_kontrola_FAW[[#This Row],[Klasifikacija]],Tabela_seznam_klasifikacij[Klasifikacijska številka],0))</f>
        <v>Pregnito blato iz anaerobne obdelave živalskih in rastlinskih odpadkov</v>
      </c>
      <c r="C743" t="str">
        <f>IFERROR(INDEX(Tabela_FAW[NAZIV2],MATCH(Tabela_kontrola_FAW[[#This Row],[Klasifikacija]],Tabela_FAW[Klasifikacija],0)),"NE")</f>
        <v>NE</v>
      </c>
      <c r="D743" t="str">
        <f>INDEX(Tabela_glavno[Dovoljen prevzem],MATCH(Tabela_kontrola_FAW[[#This Row],[Klasifikacija]],Tabela_glavno[Klasifikacija],0))</f>
        <v>DA - NI ODSTRANJEVANJA</v>
      </c>
      <c r="E743" t="str">
        <f>INDEX(Tabela_glavno[Odstranjevanje],MATCH(Tabela_kontrola_FAW[[#This Row],[Klasifikacija]],Tabela_glavno[Klasifikacija],0))</f>
        <v/>
      </c>
      <c r="F743" t="str">
        <f>IF(Tabela_kontrola_FAW[[#This Row],[Eko-03-03]]=0,"NE","DA")</f>
        <v>NE</v>
      </c>
      <c r="G743" s="1">
        <f>COUNTIF(Tabela_mesanica_190204[Klasifikacija],Tabela_kontrola_FAW[[#This Row],[Klasifikacija]])+COUNTIF(Tabela_mesanica_190208[Klasifikacija],Tabela_kontrola_FAW[[#This Row],[Klasifikacija]])+COUNTIF(Tabela_EKO_03_03_baterije[Klasifikacija],Tabela_kontrola_FAW[[#This Row],[Klasifikacija]])</f>
        <v>0</v>
      </c>
      <c r="H743" s="1">
        <f>COUNTIF(Tabela_staro_190204[Klasifikacija],Tabela_kontrola_FAW[[#This Row],[Klasifikacija]])+COUNTIF(Tabela_staro_140603[Klasifikacija],Tabela_kontrola_FAW[[#This Row],[Klasifikacija]])</f>
        <v>0</v>
      </c>
      <c r="I743" s="1" t="str">
        <f>IFERROR(INDEX(Tabela_FAW[Klasifikacija],MATCH(Tabela_kontrola_FAW[[#This Row],[Klasifikacija]],Tabela_FAW[Klasifikacija],0)),"NE")</f>
        <v>NE</v>
      </c>
    </row>
    <row r="744" spans="1:9" hidden="1" x14ac:dyDescent="0.25">
      <c r="A744" t="s">
        <v>1428</v>
      </c>
      <c r="B744" t="str">
        <f>INDEX(Tabela_seznam_klasifikacij[Naziv odpadka],MATCH(Tabela_kontrola_FAW[[#This Row],[Klasifikacija]],Tabela_seznam_klasifikacij[Klasifikacijska številka],0))</f>
        <v>Drugi tovrstni odpadki</v>
      </c>
      <c r="C744" t="str">
        <f>IFERROR(INDEX(Tabela_FAW[NAZIV2],MATCH(Tabela_kontrola_FAW[[#This Row],[Klasifikacija]],Tabela_FAW[Klasifikacija],0)),"NE")</f>
        <v>NE</v>
      </c>
      <c r="D744" t="str">
        <f>INDEX(Tabela_glavno[Dovoljen prevzem],MATCH(Tabela_kontrola_FAW[[#This Row],[Klasifikacija]],Tabela_glavno[Klasifikacija],0))</f>
        <v>DA - NI ODSTRANJEVANJA</v>
      </c>
      <c r="E744" t="str">
        <f>INDEX(Tabela_glavno[Odstranjevanje],MATCH(Tabela_kontrola_FAW[[#This Row],[Klasifikacija]],Tabela_glavno[Klasifikacija],0))</f>
        <v/>
      </c>
      <c r="F744" t="str">
        <f>IF(Tabela_kontrola_FAW[[#This Row],[Eko-03-03]]=0,"NE","DA")</f>
        <v>NE</v>
      </c>
      <c r="G744" s="1">
        <f>COUNTIF(Tabela_mesanica_190204[Klasifikacija],Tabela_kontrola_FAW[[#This Row],[Klasifikacija]])+COUNTIF(Tabela_mesanica_190208[Klasifikacija],Tabela_kontrola_FAW[[#This Row],[Klasifikacija]])+COUNTIF(Tabela_EKO_03_03_baterije[Klasifikacija],Tabela_kontrola_FAW[[#This Row],[Klasifikacija]])</f>
        <v>0</v>
      </c>
      <c r="H744" s="1">
        <f>COUNTIF(Tabela_staro_190204[Klasifikacija],Tabela_kontrola_FAW[[#This Row],[Klasifikacija]])+COUNTIF(Tabela_staro_140603[Klasifikacija],Tabela_kontrola_FAW[[#This Row],[Klasifikacija]])</f>
        <v>0</v>
      </c>
      <c r="I744" s="1" t="str">
        <f>IFERROR(INDEX(Tabela_FAW[Klasifikacija],MATCH(Tabela_kontrola_FAW[[#This Row],[Klasifikacija]],Tabela_FAW[Klasifikacija],0)),"NE")</f>
        <v>NE</v>
      </c>
    </row>
    <row r="745" spans="1:9" hidden="1" x14ac:dyDescent="0.25">
      <c r="A745" t="s">
        <v>1429</v>
      </c>
      <c r="B745" t="str">
        <f>INDEX(Tabela_seznam_klasifikacij[Naziv odpadka],MATCH(Tabela_kontrola_FAW[[#This Row],[Klasifikacija]],Tabela_seznam_klasifikacij[Klasifikacijska številka],0))</f>
        <v>Izcedne vode iz odlagališč, ki vsebujejo nevarne snovi</v>
      </c>
      <c r="C745" t="str">
        <f>IFERROR(INDEX(Tabela_FAW[NAZIV2],MATCH(Tabela_kontrola_FAW[[#This Row],[Klasifikacija]],Tabela_FAW[Klasifikacija],0)),"NE")</f>
        <v>NE</v>
      </c>
      <c r="D745" t="str">
        <f>INDEX(Tabela_glavno[Dovoljen prevzem],MATCH(Tabela_kontrola_FAW[[#This Row],[Klasifikacija]],Tabela_glavno[Klasifikacija],0))</f>
        <v>DA - NI ODSTRANJEVANJA</v>
      </c>
      <c r="E745" t="str">
        <f>INDEX(Tabela_glavno[Odstranjevanje],MATCH(Tabela_kontrola_FAW[[#This Row],[Klasifikacija]],Tabela_glavno[Klasifikacija],0))</f>
        <v/>
      </c>
      <c r="F745" t="str">
        <f>IF(Tabela_kontrola_FAW[[#This Row],[Eko-03-03]]=0,"NE","DA")</f>
        <v>NE</v>
      </c>
      <c r="G745" s="1">
        <f>COUNTIF(Tabela_mesanica_190204[Klasifikacija],Tabela_kontrola_FAW[[#This Row],[Klasifikacija]])+COUNTIF(Tabela_mesanica_190208[Klasifikacija],Tabela_kontrola_FAW[[#This Row],[Klasifikacija]])+COUNTIF(Tabela_EKO_03_03_baterije[Klasifikacija],Tabela_kontrola_FAW[[#This Row],[Klasifikacija]])</f>
        <v>0</v>
      </c>
      <c r="H745" s="1">
        <f>COUNTIF(Tabela_staro_190204[Klasifikacija],Tabela_kontrola_FAW[[#This Row],[Klasifikacija]])+COUNTIF(Tabela_staro_140603[Klasifikacija],Tabela_kontrola_FAW[[#This Row],[Klasifikacija]])</f>
        <v>0</v>
      </c>
      <c r="I745" s="1" t="str">
        <f>IFERROR(INDEX(Tabela_FAW[Klasifikacija],MATCH(Tabela_kontrola_FAW[[#This Row],[Klasifikacija]],Tabela_FAW[Klasifikacija],0)),"NE")</f>
        <v>NE</v>
      </c>
    </row>
    <row r="746" spans="1:9" x14ac:dyDescent="0.25">
      <c r="A746" t="s">
        <v>1430</v>
      </c>
      <c r="B746" t="str">
        <f>INDEX(Tabela_seznam_klasifikacij[Naziv odpadka],MATCH(Tabela_kontrola_FAW[[#This Row],[Klasifikacija]],Tabela_seznam_klasifikacij[Klasifikacijska številka],0))</f>
        <v>Izcedne vode iz odlagališč, ki niso navedene pod 19 07 02</v>
      </c>
      <c r="C746">
        <f>IFERROR(INDEX(Tabela_FAW[NAZIV2],MATCH(Tabela_kontrola_FAW[[#This Row],[Klasifikacija]],Tabela_FAW[Klasifikacija],0)),"NE")</f>
        <v>0</v>
      </c>
      <c r="D746" t="str">
        <f>INDEX(Tabela_glavno[Dovoljen prevzem],MATCH(Tabela_kontrola_FAW[[#This Row],[Klasifikacija]],Tabela_glavno[Klasifikacija],0))</f>
        <v>DA - NI ODSTRANJEVANJA</v>
      </c>
      <c r="E746" t="str">
        <f>INDEX(Tabela_glavno[Odstranjevanje],MATCH(Tabela_kontrola_FAW[[#This Row],[Klasifikacija]],Tabela_glavno[Klasifikacija],0))</f>
        <v/>
      </c>
      <c r="F746" t="str">
        <f>IF(Tabela_kontrola_FAW[[#This Row],[Eko-03-03]]=0,"NE","DA")</f>
        <v>NE</v>
      </c>
      <c r="G746" s="1">
        <f>COUNTIF(Tabela_mesanica_190204[Klasifikacija],Tabela_kontrola_FAW[[#This Row],[Klasifikacija]])+COUNTIF(Tabela_mesanica_190208[Klasifikacija],Tabela_kontrola_FAW[[#This Row],[Klasifikacija]])+COUNTIF(Tabela_EKO_03_03_baterije[Klasifikacija],Tabela_kontrola_FAW[[#This Row],[Klasifikacija]])</f>
        <v>0</v>
      </c>
      <c r="H746" s="1">
        <f>COUNTIF(Tabela_staro_190204[Klasifikacija],Tabela_kontrola_FAW[[#This Row],[Klasifikacija]])+COUNTIF(Tabela_staro_140603[Klasifikacija],Tabela_kontrola_FAW[[#This Row],[Klasifikacija]])</f>
        <v>0</v>
      </c>
      <c r="I746" s="1" t="str">
        <f>IFERROR(INDEX(Tabela_FAW[Klasifikacija],MATCH(Tabela_kontrola_FAW[[#This Row],[Klasifikacija]],Tabela_FAW[Klasifikacija],0)),"NE")</f>
        <v>19 07 03</v>
      </c>
    </row>
    <row r="747" spans="1:9" x14ac:dyDescent="0.25">
      <c r="A747" t="s">
        <v>1431</v>
      </c>
      <c r="B747" t="str">
        <f>INDEX(Tabela_seznam_klasifikacij[Naziv odpadka],MATCH(Tabela_kontrola_FAW[[#This Row],[Klasifikacija]],Tabela_seznam_klasifikacij[Klasifikacijska številka],0))</f>
        <v>Ostanki na grabljah in sitih</v>
      </c>
      <c r="C747" t="str">
        <f>IFERROR(INDEX(Tabela_FAW[NAZIV2],MATCH(Tabela_kontrola_FAW[[#This Row],[Klasifikacija]],Tabela_FAW[Klasifikacija],0)),"NE")</f>
        <v>Ni mešanja, odp VOKA LJ, KOTO</v>
      </c>
      <c r="D747" t="str">
        <f>INDEX(Tabela_glavno[Dovoljen prevzem],MATCH(Tabela_kontrola_FAW[[#This Row],[Klasifikacija]],Tabela_glavno[Klasifikacija],0))</f>
        <v>DA - NI ODSTRANJEVANJA</v>
      </c>
      <c r="E747" t="str">
        <f>INDEX(Tabela_glavno[Odstranjevanje],MATCH(Tabela_kontrola_FAW[[#This Row],[Klasifikacija]],Tabela_glavno[Klasifikacija],0))</f>
        <v/>
      </c>
      <c r="F747" t="str">
        <f>IF(Tabela_kontrola_FAW[[#This Row],[Eko-03-03]]=0,"NE","DA")</f>
        <v>NE</v>
      </c>
      <c r="G747" s="1">
        <f>COUNTIF(Tabela_mesanica_190204[Klasifikacija],Tabela_kontrola_FAW[[#This Row],[Klasifikacija]])+COUNTIF(Tabela_mesanica_190208[Klasifikacija],Tabela_kontrola_FAW[[#This Row],[Klasifikacija]])+COUNTIF(Tabela_EKO_03_03_baterije[Klasifikacija],Tabela_kontrola_FAW[[#This Row],[Klasifikacija]])</f>
        <v>0</v>
      </c>
      <c r="H747" s="1">
        <f>COUNTIF(Tabela_staro_190204[Klasifikacija],Tabela_kontrola_FAW[[#This Row],[Klasifikacija]])+COUNTIF(Tabela_staro_140603[Klasifikacija],Tabela_kontrola_FAW[[#This Row],[Klasifikacija]])</f>
        <v>0</v>
      </c>
      <c r="I747" s="1" t="str">
        <f>IFERROR(INDEX(Tabela_FAW[Klasifikacija],MATCH(Tabela_kontrola_FAW[[#This Row],[Klasifikacija]],Tabela_FAW[Klasifikacija],0)),"NE")</f>
        <v>19 08 01</v>
      </c>
    </row>
    <row r="748" spans="1:9" x14ac:dyDescent="0.25">
      <c r="A748" t="s">
        <v>1432</v>
      </c>
      <c r="B748" t="str">
        <f>INDEX(Tabela_seznam_klasifikacij[Naziv odpadka],MATCH(Tabela_kontrola_FAW[[#This Row],[Klasifikacija]],Tabela_seznam_klasifikacij[Klasifikacijska številka],0))</f>
        <v>Odpadki iz peskolovov</v>
      </c>
      <c r="C748" t="str">
        <f>IFERROR(INDEX(Tabela_FAW[NAZIV2],MATCH(Tabela_kontrola_FAW[[#This Row],[Klasifikacija]],Tabela_FAW[Klasifikacija],0)),"NE")</f>
        <v>NI ADR/ Euronep</v>
      </c>
      <c r="D748" t="str">
        <f>INDEX(Tabela_glavno[Dovoljen prevzem],MATCH(Tabela_kontrola_FAW[[#This Row],[Klasifikacija]],Tabela_glavno[Klasifikacija],0))</f>
        <v>DA</v>
      </c>
      <c r="E748" t="str">
        <f>INDEX(Tabela_glavno[Odstranjevanje],MATCH(Tabela_kontrola_FAW[[#This Row],[Klasifikacija]],Tabela_glavno[Klasifikacija],0))</f>
        <v>Žurbi</v>
      </c>
      <c r="F748" t="str">
        <f>IF(Tabela_kontrola_FAW[[#This Row],[Eko-03-03]]=0,"NE","DA")</f>
        <v>NE</v>
      </c>
      <c r="G748" s="1">
        <f>COUNTIF(Tabela_mesanica_190204[Klasifikacija],Tabela_kontrola_FAW[[#This Row],[Klasifikacija]])+COUNTIF(Tabela_mesanica_190208[Klasifikacija],Tabela_kontrola_FAW[[#This Row],[Klasifikacija]])+COUNTIF(Tabela_EKO_03_03_baterije[Klasifikacija],Tabela_kontrola_FAW[[#This Row],[Klasifikacija]])</f>
        <v>0</v>
      </c>
      <c r="H748" s="1">
        <f>COUNTIF(Tabela_staro_190204[Klasifikacija],Tabela_kontrola_FAW[[#This Row],[Klasifikacija]])+COUNTIF(Tabela_staro_140603[Klasifikacija],Tabela_kontrola_FAW[[#This Row],[Klasifikacija]])</f>
        <v>0</v>
      </c>
      <c r="I748" s="1" t="str">
        <f>IFERROR(INDEX(Tabela_FAW[Klasifikacija],MATCH(Tabela_kontrola_FAW[[#This Row],[Klasifikacija]],Tabela_FAW[Klasifikacija],0)),"NE")</f>
        <v>19 08 02</v>
      </c>
    </row>
    <row r="749" spans="1:9" x14ac:dyDescent="0.25">
      <c r="A749" t="s">
        <v>1433</v>
      </c>
      <c r="B749" t="str">
        <f>INDEX(Tabela_seznam_klasifikacij[Naziv odpadka],MATCH(Tabela_kontrola_FAW[[#This Row],[Klasifikacija]],Tabela_seznam_klasifikacij[Klasifikacijska številka],0))</f>
        <v>Mulji iz čistilnih naprav komunalnih odpadnih voda</v>
      </c>
      <c r="C749" t="str">
        <f>IFERROR(INDEX(Tabela_FAW[NAZIV2],MATCH(Tabela_kontrola_FAW[[#This Row],[Klasifikacija]],Tabela_FAW[Klasifikacija],0)),"NE")</f>
        <v>NI ADR / ČN Domžale, Cro</v>
      </c>
      <c r="D749" t="str">
        <f>INDEX(Tabela_glavno[Dovoljen prevzem],MATCH(Tabela_kontrola_FAW[[#This Row],[Klasifikacija]],Tabela_glavno[Klasifikacija],0))</f>
        <v>DA - NI ODSTRANJEVANJA</v>
      </c>
      <c r="E749" t="str">
        <f>INDEX(Tabela_glavno[Odstranjevanje],MATCH(Tabela_kontrola_FAW[[#This Row],[Klasifikacija]],Tabela_glavno[Klasifikacija],0))</f>
        <v/>
      </c>
      <c r="F749" t="str">
        <f>IF(Tabela_kontrola_FAW[[#This Row],[Eko-03-03]]=0,"NE","DA")</f>
        <v>NE</v>
      </c>
      <c r="G749" s="1">
        <f>COUNTIF(Tabela_mesanica_190204[Klasifikacija],Tabela_kontrola_FAW[[#This Row],[Klasifikacija]])+COUNTIF(Tabela_mesanica_190208[Klasifikacija],Tabela_kontrola_FAW[[#This Row],[Klasifikacija]])+COUNTIF(Tabela_EKO_03_03_baterije[Klasifikacija],Tabela_kontrola_FAW[[#This Row],[Klasifikacija]])</f>
        <v>0</v>
      </c>
      <c r="H749" s="1">
        <f>COUNTIF(Tabela_staro_190204[Klasifikacija],Tabela_kontrola_FAW[[#This Row],[Klasifikacija]])+COUNTIF(Tabela_staro_140603[Klasifikacija],Tabela_kontrola_FAW[[#This Row],[Klasifikacija]])</f>
        <v>0</v>
      </c>
      <c r="I749" s="1" t="str">
        <f>IFERROR(INDEX(Tabela_FAW[Klasifikacija],MATCH(Tabela_kontrola_FAW[[#This Row],[Klasifikacija]],Tabela_FAW[Klasifikacija],0)),"NE")</f>
        <v>19 08 05</v>
      </c>
    </row>
    <row r="750" spans="1:9" x14ac:dyDescent="0.25">
      <c r="A750" t="s">
        <v>103</v>
      </c>
      <c r="B750" t="str">
        <f>INDEX(Tabela_seznam_klasifikacij[Naziv odpadka],MATCH(Tabela_kontrola_FAW[[#This Row],[Klasifikacija]],Tabela_seznam_klasifikacij[Klasifikacijska številka],0))</f>
        <v>Nasičene ali izrabljene smole ionskih izmenjevalnikov</v>
      </c>
      <c r="C750" t="str">
        <f>IFERROR(INDEX(Tabela_FAW[NAZIV2],MATCH(Tabela_kontrola_FAW[[#This Row],[Klasifikacija]],Tabela_FAW[Klasifikacija],0)),"NE")</f>
        <v>M1</v>
      </c>
      <c r="D750" t="str">
        <f>INDEX(Tabela_glavno[Dovoljen prevzem],MATCH(Tabela_kontrola_FAW[[#This Row],[Klasifikacija]],Tabela_glavno[Klasifikacija],0))</f>
        <v>DA</v>
      </c>
      <c r="E750" t="str">
        <f>INDEX(Tabela_glavno[Odstranjevanje],MATCH(Tabela_kontrola_FAW[[#This Row],[Klasifikacija]],Tabela_glavno[Klasifikacija],0))</f>
        <v/>
      </c>
      <c r="F750" t="str">
        <f>IF(Tabela_kontrola_FAW[[#This Row],[Eko-03-03]]=0,"NE","DA")</f>
        <v>DA</v>
      </c>
      <c r="G750" s="1">
        <f>COUNTIF(Tabela_mesanica_190204[Klasifikacija],Tabela_kontrola_FAW[[#This Row],[Klasifikacija]])+COUNTIF(Tabela_mesanica_190208[Klasifikacija],Tabela_kontrola_FAW[[#This Row],[Klasifikacija]])+COUNTIF(Tabela_EKO_03_03_baterije[Klasifikacija],Tabela_kontrola_FAW[[#This Row],[Klasifikacija]])</f>
        <v>1</v>
      </c>
      <c r="H750" s="1">
        <f>COUNTIF(Tabela_staro_190204[Klasifikacija],Tabela_kontrola_FAW[[#This Row],[Klasifikacija]])+COUNTIF(Tabela_staro_140603[Klasifikacija],Tabela_kontrola_FAW[[#This Row],[Klasifikacija]])</f>
        <v>1</v>
      </c>
      <c r="I750" s="1" t="str">
        <f>IFERROR(INDEX(Tabela_FAW[Klasifikacija],MATCH(Tabela_kontrola_FAW[[#This Row],[Klasifikacija]],Tabela_FAW[Klasifikacija],0)),"NE")</f>
        <v>19 08 06*</v>
      </c>
    </row>
    <row r="751" spans="1:9" x14ac:dyDescent="0.25">
      <c r="A751" t="s">
        <v>104</v>
      </c>
      <c r="B751" t="str">
        <f>INDEX(Tabela_seznam_klasifikacij[Naziv odpadka],MATCH(Tabela_kontrola_FAW[[#This Row],[Klasifikacija]],Tabela_seznam_klasifikacij[Klasifikacijska številka],0))</f>
        <v>Raztopine in mulji iz regeneracije ionskih izmenjevalnikov</v>
      </c>
      <c r="C751" t="str">
        <f>IFERROR(INDEX(Tabela_FAW[NAZIV2],MATCH(Tabela_kontrola_FAW[[#This Row],[Klasifikacija]],Tabela_FAW[Klasifikacija],0)),"NE")</f>
        <v>M1</v>
      </c>
      <c r="D751" t="str">
        <f>INDEX(Tabela_glavno[Dovoljen prevzem],MATCH(Tabela_kontrola_FAW[[#This Row],[Klasifikacija]],Tabela_glavno[Klasifikacija],0))</f>
        <v>DA</v>
      </c>
      <c r="E751" t="str">
        <f>INDEX(Tabela_glavno[Odstranjevanje],MATCH(Tabela_kontrola_FAW[[#This Row],[Klasifikacija]],Tabela_glavno[Klasifikacija],0))</f>
        <v>Kemis</v>
      </c>
      <c r="F751" t="str">
        <f>IF(Tabela_kontrola_FAW[[#This Row],[Eko-03-03]]=0,"NE","DA")</f>
        <v>DA</v>
      </c>
      <c r="G751" s="1">
        <f>COUNTIF(Tabela_mesanica_190204[Klasifikacija],Tabela_kontrola_FAW[[#This Row],[Klasifikacija]])+COUNTIF(Tabela_mesanica_190208[Klasifikacija],Tabela_kontrola_FAW[[#This Row],[Klasifikacija]])+COUNTIF(Tabela_EKO_03_03_baterije[Klasifikacija],Tabela_kontrola_FAW[[#This Row],[Klasifikacija]])</f>
        <v>1</v>
      </c>
      <c r="H751" s="1">
        <f>COUNTIF(Tabela_staro_190204[Klasifikacija],Tabela_kontrola_FAW[[#This Row],[Klasifikacija]])+COUNTIF(Tabela_staro_140603[Klasifikacija],Tabela_kontrola_FAW[[#This Row],[Klasifikacija]])</f>
        <v>1</v>
      </c>
      <c r="I751" s="1" t="str">
        <f>IFERROR(INDEX(Tabela_FAW[Klasifikacija],MATCH(Tabela_kontrola_FAW[[#This Row],[Klasifikacija]],Tabela_FAW[Klasifikacija],0)),"NE")</f>
        <v>19 08 07*</v>
      </c>
    </row>
    <row r="752" spans="1:9" hidden="1" x14ac:dyDescent="0.25">
      <c r="A752" t="s">
        <v>1434</v>
      </c>
      <c r="B752" t="str">
        <f>INDEX(Tabela_seznam_klasifikacij[Naziv odpadka],MATCH(Tabela_kontrola_FAW[[#This Row],[Klasifikacija]],Tabela_seznam_klasifikacij[Klasifikacijska številka],0))</f>
        <v>Odpadki iz membranskih sistemov, ki vsebujejo nevarne snovi</v>
      </c>
      <c r="C752" t="str">
        <f>IFERROR(INDEX(Tabela_FAW[NAZIV2],MATCH(Tabela_kontrola_FAW[[#This Row],[Klasifikacija]],Tabela_FAW[Klasifikacija],0)),"NE")</f>
        <v>NE</v>
      </c>
      <c r="D752" t="str">
        <f>INDEX(Tabela_glavno[Dovoljen prevzem],MATCH(Tabela_kontrola_FAW[[#This Row],[Klasifikacija]],Tabela_glavno[Klasifikacija],0))</f>
        <v>DA - NI ODSTRANJEVANJA</v>
      </c>
      <c r="E752" t="str">
        <f>INDEX(Tabela_glavno[Odstranjevanje],MATCH(Tabela_kontrola_FAW[[#This Row],[Klasifikacija]],Tabela_glavno[Klasifikacija],0))</f>
        <v/>
      </c>
      <c r="F752" t="str">
        <f>IF(Tabela_kontrola_FAW[[#This Row],[Eko-03-03]]=0,"NE","DA")</f>
        <v>NE</v>
      </c>
      <c r="G752" s="1">
        <f>COUNTIF(Tabela_mesanica_190204[Klasifikacija],Tabela_kontrola_FAW[[#This Row],[Klasifikacija]])+COUNTIF(Tabela_mesanica_190208[Klasifikacija],Tabela_kontrola_FAW[[#This Row],[Klasifikacija]])+COUNTIF(Tabela_EKO_03_03_baterije[Klasifikacija],Tabela_kontrola_FAW[[#This Row],[Klasifikacija]])</f>
        <v>0</v>
      </c>
      <c r="H752" s="1">
        <f>COUNTIF(Tabela_staro_190204[Klasifikacija],Tabela_kontrola_FAW[[#This Row],[Klasifikacija]])+COUNTIF(Tabela_staro_140603[Klasifikacija],Tabela_kontrola_FAW[[#This Row],[Klasifikacija]])</f>
        <v>0</v>
      </c>
      <c r="I752" s="1" t="str">
        <f>IFERROR(INDEX(Tabela_FAW[Klasifikacija],MATCH(Tabela_kontrola_FAW[[#This Row],[Klasifikacija]],Tabela_FAW[Klasifikacija],0)),"NE")</f>
        <v>NE</v>
      </c>
    </row>
    <row r="753" spans="1:9" x14ac:dyDescent="0.25">
      <c r="A753" t="s">
        <v>105</v>
      </c>
      <c r="B753" t="str">
        <f>INDEX(Tabela_seznam_klasifikacij[Naziv odpadka],MATCH(Tabela_kontrola_FAW[[#This Row],[Klasifikacija]],Tabela_seznam_klasifikacij[Klasifikacijska številka],0))</f>
        <v>Masti in oljne mešanice iz naprav za ločevanje olja in vode, ki vsebujejo le jedilna olja in masti</v>
      </c>
      <c r="C753" t="str">
        <f>IFERROR(INDEX(Tabela_FAW[NAZIV2],MATCH(Tabela_kontrola_FAW[[#This Row],[Klasifikacija]],Tabela_FAW[Klasifikacija],0)),"NE")</f>
        <v>M1</v>
      </c>
      <c r="D753" t="str">
        <f>INDEX(Tabela_glavno[Dovoljen prevzem],MATCH(Tabela_kontrola_FAW[[#This Row],[Klasifikacija]],Tabela_glavno[Klasifikacija],0))</f>
        <v>DA</v>
      </c>
      <c r="E753" t="str">
        <f>INDEX(Tabela_glavno[Odstranjevanje],MATCH(Tabela_kontrola_FAW[[#This Row],[Klasifikacija]],Tabela_glavno[Klasifikacija],0))</f>
        <v>Koto</v>
      </c>
      <c r="F753" t="str">
        <f>IF(Tabela_kontrola_FAW[[#This Row],[Eko-03-03]]=0,"NE","DA")</f>
        <v>NE</v>
      </c>
      <c r="G753" s="1">
        <f>COUNTIF(Tabela_mesanica_190204[Klasifikacija],Tabela_kontrola_FAW[[#This Row],[Klasifikacija]])+COUNTIF(Tabela_mesanica_190208[Klasifikacija],Tabela_kontrola_FAW[[#This Row],[Klasifikacija]])+COUNTIF(Tabela_EKO_03_03_baterije[Klasifikacija],Tabela_kontrola_FAW[[#This Row],[Klasifikacija]])</f>
        <v>0</v>
      </c>
      <c r="H753" s="1">
        <f>COUNTIF(Tabela_staro_190204[Klasifikacija],Tabela_kontrola_FAW[[#This Row],[Klasifikacija]])+COUNTIF(Tabela_staro_140603[Klasifikacija],Tabela_kontrola_FAW[[#This Row],[Klasifikacija]])</f>
        <v>1</v>
      </c>
      <c r="I753" s="1" t="str">
        <f>IFERROR(INDEX(Tabela_FAW[Klasifikacija],MATCH(Tabela_kontrola_FAW[[#This Row],[Klasifikacija]],Tabela_FAW[Klasifikacija],0)),"NE")</f>
        <v>19 08 09</v>
      </c>
    </row>
    <row r="754" spans="1:9" x14ac:dyDescent="0.25">
      <c r="A754" t="s">
        <v>106</v>
      </c>
      <c r="B754" t="str">
        <f>INDEX(Tabela_seznam_klasifikacij[Naziv odpadka],MATCH(Tabela_kontrola_FAW[[#This Row],[Klasifikacija]],Tabela_seznam_klasifikacij[Klasifikacijska številka],0))</f>
        <v>Masti in oljne mešanice iz naprav za ločevanje olja in vode, ki niso navedene pod 19 08 09</v>
      </c>
      <c r="C754" t="str">
        <f>IFERROR(INDEX(Tabela_FAW[NAZIV2],MATCH(Tabela_kontrola_FAW[[#This Row],[Klasifikacija]],Tabela_FAW[Klasifikacija],0)),"NE")</f>
        <v>M1</v>
      </c>
      <c r="D754" t="str">
        <f>INDEX(Tabela_glavno[Dovoljen prevzem],MATCH(Tabela_kontrola_FAW[[#This Row],[Klasifikacija]],Tabela_glavno[Klasifikacija],0))</f>
        <v>DA - NI ODSTRANJEVANJA</v>
      </c>
      <c r="E754" t="str">
        <f>INDEX(Tabela_glavno[Odstranjevanje],MATCH(Tabela_kontrola_FAW[[#This Row],[Klasifikacija]],Tabela_glavno[Klasifikacija],0))</f>
        <v/>
      </c>
      <c r="F754" t="str">
        <f>IF(Tabela_kontrola_FAW[[#This Row],[Eko-03-03]]=0,"NE","DA")</f>
        <v>DA</v>
      </c>
      <c r="G754" s="1">
        <f>COUNTIF(Tabela_mesanica_190204[Klasifikacija],Tabela_kontrola_FAW[[#This Row],[Klasifikacija]])+COUNTIF(Tabela_mesanica_190208[Klasifikacija],Tabela_kontrola_FAW[[#This Row],[Klasifikacija]])+COUNTIF(Tabela_EKO_03_03_baterije[Klasifikacija],Tabela_kontrola_FAW[[#This Row],[Klasifikacija]])</f>
        <v>1</v>
      </c>
      <c r="H754" s="1">
        <f>COUNTIF(Tabela_staro_190204[Klasifikacija],Tabela_kontrola_FAW[[#This Row],[Klasifikacija]])+COUNTIF(Tabela_staro_140603[Klasifikacija],Tabela_kontrola_FAW[[#This Row],[Klasifikacija]])</f>
        <v>1</v>
      </c>
      <c r="I754" s="1" t="str">
        <f>IFERROR(INDEX(Tabela_FAW[Klasifikacija],MATCH(Tabela_kontrola_FAW[[#This Row],[Klasifikacija]],Tabela_FAW[Klasifikacija],0)),"NE")</f>
        <v>19 08 10*</v>
      </c>
    </row>
    <row r="755" spans="1:9" x14ac:dyDescent="0.25">
      <c r="A755" t="s">
        <v>107</v>
      </c>
      <c r="B755" t="str">
        <f>INDEX(Tabela_seznam_klasifikacij[Naziv odpadka],MATCH(Tabela_kontrola_FAW[[#This Row],[Klasifikacija]],Tabela_seznam_klasifikacij[Klasifikacijska številka],0))</f>
        <v>Mulji iz bioloških čistilnih naprav tehnoloških odpadnih voda, ki vsebujejo nevarne snovi</v>
      </c>
      <c r="C755" t="str">
        <f>IFERROR(INDEX(Tabela_FAW[NAZIV2],MATCH(Tabela_kontrola_FAW[[#This Row],[Klasifikacija]],Tabela_FAW[Klasifikacija],0)),"NE")</f>
        <v>M1</v>
      </c>
      <c r="D755" t="str">
        <f>INDEX(Tabela_glavno[Dovoljen prevzem],MATCH(Tabela_kontrola_FAW[[#This Row],[Klasifikacija]],Tabela_glavno[Klasifikacija],0))</f>
        <v>DA - NI ODSTRANJEVANJA</v>
      </c>
      <c r="E755" t="str">
        <f>INDEX(Tabela_glavno[Odstranjevanje],MATCH(Tabela_kontrola_FAW[[#This Row],[Klasifikacija]],Tabela_glavno[Klasifikacija],0))</f>
        <v/>
      </c>
      <c r="F755" t="str">
        <f>IF(Tabela_kontrola_FAW[[#This Row],[Eko-03-03]]=0,"NE","DA")</f>
        <v>DA</v>
      </c>
      <c r="G755" s="1">
        <f>COUNTIF(Tabela_mesanica_190204[Klasifikacija],Tabela_kontrola_FAW[[#This Row],[Klasifikacija]])+COUNTIF(Tabela_mesanica_190208[Klasifikacija],Tabela_kontrola_FAW[[#This Row],[Klasifikacija]])+COUNTIF(Tabela_EKO_03_03_baterije[Klasifikacija],Tabela_kontrola_FAW[[#This Row],[Klasifikacija]])</f>
        <v>1</v>
      </c>
      <c r="H755" s="1">
        <f>COUNTIF(Tabela_staro_190204[Klasifikacija],Tabela_kontrola_FAW[[#This Row],[Klasifikacija]])+COUNTIF(Tabela_staro_140603[Klasifikacija],Tabela_kontrola_FAW[[#This Row],[Klasifikacija]])</f>
        <v>1</v>
      </c>
      <c r="I755" s="1" t="str">
        <f>IFERROR(INDEX(Tabela_FAW[Klasifikacija],MATCH(Tabela_kontrola_FAW[[#This Row],[Klasifikacija]],Tabela_FAW[Klasifikacija],0)),"NE")</f>
        <v>19 08 11*</v>
      </c>
    </row>
    <row r="756" spans="1:9" x14ac:dyDescent="0.25">
      <c r="A756" t="s">
        <v>1435</v>
      </c>
      <c r="B756" t="str">
        <f>INDEX(Tabela_seznam_klasifikacij[Naziv odpadka],MATCH(Tabela_kontrola_FAW[[#This Row],[Klasifikacija]],Tabela_seznam_klasifikacij[Klasifikacijska številka],0))</f>
        <v>Mulji iz bioloških čistilnih naprav tehnoloških odpadnih voda, ki niso navedeni pod 19 08 11</v>
      </c>
      <c r="C756" t="str">
        <f>IFERROR(INDEX(Tabela_FAW[NAZIV2],MATCH(Tabela_kontrola_FAW[[#This Row],[Klasifikacija]],Tabela_FAW[Klasifikacija],0)),"NE")</f>
        <v>Ni mešanja</v>
      </c>
      <c r="D756" t="str">
        <f>INDEX(Tabela_glavno[Dovoljen prevzem],MATCH(Tabela_kontrola_FAW[[#This Row],[Klasifikacija]],Tabela_glavno[Klasifikacija],0))</f>
        <v>DA - NI ODSTRANJEVANJA</v>
      </c>
      <c r="E756" t="str">
        <f>INDEX(Tabela_glavno[Odstranjevanje],MATCH(Tabela_kontrola_FAW[[#This Row],[Klasifikacija]],Tabela_glavno[Klasifikacija],0))</f>
        <v/>
      </c>
      <c r="F756" t="str">
        <f>IF(Tabela_kontrola_FAW[[#This Row],[Eko-03-03]]=0,"NE","DA")</f>
        <v>NE</v>
      </c>
      <c r="G756" s="1">
        <f>COUNTIF(Tabela_mesanica_190204[Klasifikacija],Tabela_kontrola_FAW[[#This Row],[Klasifikacija]])+COUNTIF(Tabela_mesanica_190208[Klasifikacija],Tabela_kontrola_FAW[[#This Row],[Klasifikacija]])+COUNTIF(Tabela_EKO_03_03_baterije[Klasifikacija],Tabela_kontrola_FAW[[#This Row],[Klasifikacija]])</f>
        <v>0</v>
      </c>
      <c r="H756" s="1">
        <f>COUNTIF(Tabela_staro_190204[Klasifikacija],Tabela_kontrola_FAW[[#This Row],[Klasifikacija]])+COUNTIF(Tabela_staro_140603[Klasifikacija],Tabela_kontrola_FAW[[#This Row],[Klasifikacija]])</f>
        <v>0</v>
      </c>
      <c r="I756" s="1" t="str">
        <f>IFERROR(INDEX(Tabela_FAW[Klasifikacija],MATCH(Tabela_kontrola_FAW[[#This Row],[Klasifikacija]],Tabela_FAW[Klasifikacija],0)),"NE")</f>
        <v>19 08 12</v>
      </c>
    </row>
    <row r="757" spans="1:9" x14ac:dyDescent="0.25">
      <c r="A757" t="s">
        <v>188</v>
      </c>
      <c r="B757" t="str">
        <f>INDEX(Tabela_seznam_klasifikacij[Naziv odpadka],MATCH(Tabela_kontrola_FAW[[#This Row],[Klasifikacija]],Tabela_seznam_klasifikacij[Klasifikacijska številka],0))</f>
        <v>Mulji iz drugih čistilnih naprav tehnoloških odpadnih voda, ki vsebujejo nevarne snovi</v>
      </c>
      <c r="C757" t="str">
        <f>IFERROR(INDEX(Tabela_FAW[NAZIV2],MATCH(Tabela_kontrola_FAW[[#This Row],[Klasifikacija]],Tabela_FAW[Klasifikacija],0)),"NE")</f>
        <v>Ni mešanja / Kemis</v>
      </c>
      <c r="D757" t="str">
        <f>INDEX(Tabela_glavno[Dovoljen prevzem],MATCH(Tabela_kontrola_FAW[[#This Row],[Klasifikacija]],Tabela_glavno[Klasifikacija],0))</f>
        <v>DA</v>
      </c>
      <c r="E757" t="str">
        <f>INDEX(Tabela_glavno[Odstranjevanje],MATCH(Tabela_kontrola_FAW[[#This Row],[Klasifikacija]],Tabela_glavno[Klasifikacija],0))</f>
        <v>Kemis</v>
      </c>
      <c r="F757" t="str">
        <f>IF(Tabela_kontrola_FAW[[#This Row],[Eko-03-03]]=0,"NE","DA")</f>
        <v>DA</v>
      </c>
      <c r="G757" s="1">
        <f>COUNTIF(Tabela_mesanica_190204[Klasifikacija],Tabela_kontrola_FAW[[#This Row],[Klasifikacija]])+COUNTIF(Tabela_mesanica_190208[Klasifikacija],Tabela_kontrola_FAW[[#This Row],[Klasifikacija]])+COUNTIF(Tabela_EKO_03_03_baterije[Klasifikacija],Tabela_kontrola_FAW[[#This Row],[Klasifikacija]])</f>
        <v>1</v>
      </c>
      <c r="H757" s="1">
        <f>COUNTIF(Tabela_staro_190204[Klasifikacija],Tabela_kontrola_FAW[[#This Row],[Klasifikacija]])+COUNTIF(Tabela_staro_140603[Klasifikacija],Tabela_kontrola_FAW[[#This Row],[Klasifikacija]])</f>
        <v>0</v>
      </c>
      <c r="I757" s="1" t="str">
        <f>IFERROR(INDEX(Tabela_FAW[Klasifikacija],MATCH(Tabela_kontrola_FAW[[#This Row],[Klasifikacija]],Tabela_FAW[Klasifikacija],0)),"NE")</f>
        <v>19 08 13*</v>
      </c>
    </row>
    <row r="758" spans="1:9" x14ac:dyDescent="0.25">
      <c r="A758" t="s">
        <v>1436</v>
      </c>
      <c r="B758" t="str">
        <f>INDEX(Tabela_seznam_klasifikacij[Naziv odpadka],MATCH(Tabela_kontrola_FAW[[#This Row],[Klasifikacija]],Tabela_seznam_klasifikacij[Klasifikacijska številka],0))</f>
        <v>Mulji iz drugih čistilnih naprav tehnoloških odpadnih voda, ki niso navedeni pod 19 08 13</v>
      </c>
      <c r="C758" t="str">
        <f>IFERROR(INDEX(Tabela_FAW[NAZIV2],MATCH(Tabela_kontrola_FAW[[#This Row],[Klasifikacija]],Tabela_FAW[Klasifikacija],0)),"NE")</f>
        <v>NI ADR / Surovina, Kemis, Termit, CČN</v>
      </c>
      <c r="D758" t="str">
        <f>INDEX(Tabela_glavno[Dovoljen prevzem],MATCH(Tabela_kontrola_FAW[[#This Row],[Klasifikacija]],Tabela_glavno[Klasifikacija],0))</f>
        <v>DA - NI ODSTRANJEVANJA</v>
      </c>
      <c r="E758" t="str">
        <f>INDEX(Tabela_glavno[Odstranjevanje],MATCH(Tabela_kontrola_FAW[[#This Row],[Klasifikacija]],Tabela_glavno[Klasifikacija],0))</f>
        <v/>
      </c>
      <c r="F758" t="str">
        <f>IF(Tabela_kontrola_FAW[[#This Row],[Eko-03-03]]=0,"NE","DA")</f>
        <v>NE</v>
      </c>
      <c r="G758" s="1">
        <f>COUNTIF(Tabela_mesanica_190204[Klasifikacija],Tabela_kontrola_FAW[[#This Row],[Klasifikacija]])+COUNTIF(Tabela_mesanica_190208[Klasifikacija],Tabela_kontrola_FAW[[#This Row],[Klasifikacija]])+COUNTIF(Tabela_EKO_03_03_baterije[Klasifikacija],Tabela_kontrola_FAW[[#This Row],[Klasifikacija]])</f>
        <v>0</v>
      </c>
      <c r="H758" s="1">
        <f>COUNTIF(Tabela_staro_190204[Klasifikacija],Tabela_kontrola_FAW[[#This Row],[Klasifikacija]])+COUNTIF(Tabela_staro_140603[Klasifikacija],Tabela_kontrola_FAW[[#This Row],[Klasifikacija]])</f>
        <v>0</v>
      </c>
      <c r="I758" s="1" t="str">
        <f>IFERROR(INDEX(Tabela_FAW[Klasifikacija],MATCH(Tabela_kontrola_FAW[[#This Row],[Klasifikacija]],Tabela_FAW[Klasifikacija],0)),"NE")</f>
        <v>19 08 14</v>
      </c>
    </row>
    <row r="759" spans="1:9" x14ac:dyDescent="0.25">
      <c r="A759" t="s">
        <v>1437</v>
      </c>
      <c r="B759" t="str">
        <f>INDEX(Tabela_seznam_klasifikacij[Naziv odpadka],MATCH(Tabela_kontrola_FAW[[#This Row],[Klasifikacija]],Tabela_seznam_klasifikacij[Klasifikacijska številka],0))</f>
        <v>Drugi tovrstni odpadki</v>
      </c>
      <c r="C759" t="str">
        <f>IFERROR(INDEX(Tabela_FAW[NAZIV2],MATCH(Tabela_kontrola_FAW[[#This Row],[Klasifikacija]],Tabela_FAW[Klasifikacija],0)),"NE")</f>
        <v>Ni mešanja</v>
      </c>
      <c r="D759" t="str">
        <f>INDEX(Tabela_glavno[Dovoljen prevzem],MATCH(Tabela_kontrola_FAW[[#This Row],[Klasifikacija]],Tabela_glavno[Klasifikacija],0))</f>
        <v>DA - NI ODSTRANJEVANJA</v>
      </c>
      <c r="E759" t="str">
        <f>INDEX(Tabela_glavno[Odstranjevanje],MATCH(Tabela_kontrola_FAW[[#This Row],[Klasifikacija]],Tabela_glavno[Klasifikacija],0))</f>
        <v/>
      </c>
      <c r="F759" t="str">
        <f>IF(Tabela_kontrola_FAW[[#This Row],[Eko-03-03]]=0,"NE","DA")</f>
        <v>NE</v>
      </c>
      <c r="G759" s="1">
        <f>COUNTIF(Tabela_mesanica_190204[Klasifikacija],Tabela_kontrola_FAW[[#This Row],[Klasifikacija]])+COUNTIF(Tabela_mesanica_190208[Klasifikacija],Tabela_kontrola_FAW[[#This Row],[Klasifikacija]])+COUNTIF(Tabela_EKO_03_03_baterije[Klasifikacija],Tabela_kontrola_FAW[[#This Row],[Klasifikacija]])</f>
        <v>0</v>
      </c>
      <c r="H759" s="1">
        <f>COUNTIF(Tabela_staro_190204[Klasifikacija],Tabela_kontrola_FAW[[#This Row],[Klasifikacija]])+COUNTIF(Tabela_staro_140603[Klasifikacija],Tabela_kontrola_FAW[[#This Row],[Klasifikacija]])</f>
        <v>0</v>
      </c>
      <c r="I759" s="1" t="str">
        <f>IFERROR(INDEX(Tabela_FAW[Klasifikacija],MATCH(Tabela_kontrola_FAW[[#This Row],[Klasifikacija]],Tabela_FAW[Klasifikacija],0)),"NE")</f>
        <v>19 08 99</v>
      </c>
    </row>
    <row r="760" spans="1:9" hidden="1" x14ac:dyDescent="0.25">
      <c r="A760" t="s">
        <v>1438</v>
      </c>
      <c r="B760" t="str">
        <f>INDEX(Tabela_seznam_klasifikacij[Naziv odpadka],MATCH(Tabela_kontrola_FAW[[#This Row],[Klasifikacija]],Tabela_seznam_klasifikacij[Klasifikacijska številka],0))</f>
        <v>Trdni odpadki iz primarnih sit in filtrov</v>
      </c>
      <c r="C760" t="str">
        <f>IFERROR(INDEX(Tabela_FAW[NAZIV2],MATCH(Tabela_kontrola_FAW[[#This Row],[Klasifikacija]],Tabela_FAW[Klasifikacija],0)),"NE")</f>
        <v>NE</v>
      </c>
      <c r="D760" t="str">
        <f>INDEX(Tabela_glavno[Dovoljen prevzem],MATCH(Tabela_kontrola_FAW[[#This Row],[Klasifikacija]],Tabela_glavno[Klasifikacija],0))</f>
        <v>DA - NI ODSTRANJEVANJA</v>
      </c>
      <c r="E760" t="str">
        <f>INDEX(Tabela_glavno[Odstranjevanje],MATCH(Tabela_kontrola_FAW[[#This Row],[Klasifikacija]],Tabela_glavno[Klasifikacija],0))</f>
        <v/>
      </c>
      <c r="F760" t="str">
        <f>IF(Tabela_kontrola_FAW[[#This Row],[Eko-03-03]]=0,"NE","DA")</f>
        <v>NE</v>
      </c>
      <c r="G760" s="1">
        <f>COUNTIF(Tabela_mesanica_190204[Klasifikacija],Tabela_kontrola_FAW[[#This Row],[Klasifikacija]])+COUNTIF(Tabela_mesanica_190208[Klasifikacija],Tabela_kontrola_FAW[[#This Row],[Klasifikacija]])+COUNTIF(Tabela_EKO_03_03_baterije[Klasifikacija],Tabela_kontrola_FAW[[#This Row],[Klasifikacija]])</f>
        <v>0</v>
      </c>
      <c r="H760" s="1">
        <f>COUNTIF(Tabela_staro_190204[Klasifikacija],Tabela_kontrola_FAW[[#This Row],[Klasifikacija]])+COUNTIF(Tabela_staro_140603[Klasifikacija],Tabela_kontrola_FAW[[#This Row],[Klasifikacija]])</f>
        <v>0</v>
      </c>
      <c r="I760" s="1" t="str">
        <f>IFERROR(INDEX(Tabela_FAW[Klasifikacija],MATCH(Tabela_kontrola_FAW[[#This Row],[Klasifikacija]],Tabela_FAW[Klasifikacija],0)),"NE")</f>
        <v>NE</v>
      </c>
    </row>
    <row r="761" spans="1:9" x14ac:dyDescent="0.25">
      <c r="A761" t="s">
        <v>1439</v>
      </c>
      <c r="B761" t="str">
        <f>INDEX(Tabela_seznam_klasifikacij[Naziv odpadka],MATCH(Tabela_kontrola_FAW[[#This Row],[Klasifikacija]],Tabela_seznam_klasifikacij[Klasifikacijska številka],0))</f>
        <v>Mulji iz bistrenja vode</v>
      </c>
      <c r="C761" t="str">
        <f>IFERROR(INDEX(Tabela_FAW[NAZIV2],MATCH(Tabela_kontrola_FAW[[#This Row],[Klasifikacija]],Tabela_FAW[Klasifikacija],0)),"NE")</f>
        <v>NI ADR / Cro</v>
      </c>
      <c r="D761" t="str">
        <f>INDEX(Tabela_glavno[Dovoljen prevzem],MATCH(Tabela_kontrola_FAW[[#This Row],[Klasifikacija]],Tabela_glavno[Klasifikacija],0))</f>
        <v>DA - NI ODSTRANJEVANJA</v>
      </c>
      <c r="E761" t="str">
        <f>INDEX(Tabela_glavno[Odstranjevanje],MATCH(Tabela_kontrola_FAW[[#This Row],[Klasifikacija]],Tabela_glavno[Klasifikacija],0))</f>
        <v/>
      </c>
      <c r="F761" t="str">
        <f>IF(Tabela_kontrola_FAW[[#This Row],[Eko-03-03]]=0,"NE","DA")</f>
        <v>NE</v>
      </c>
      <c r="G761" s="1">
        <f>COUNTIF(Tabela_mesanica_190204[Klasifikacija],Tabela_kontrola_FAW[[#This Row],[Klasifikacija]])+COUNTIF(Tabela_mesanica_190208[Klasifikacija],Tabela_kontrola_FAW[[#This Row],[Klasifikacija]])+COUNTIF(Tabela_EKO_03_03_baterije[Klasifikacija],Tabela_kontrola_FAW[[#This Row],[Klasifikacija]])</f>
        <v>0</v>
      </c>
      <c r="H761" s="1">
        <f>COUNTIF(Tabela_staro_190204[Klasifikacija],Tabela_kontrola_FAW[[#This Row],[Klasifikacija]])+COUNTIF(Tabela_staro_140603[Klasifikacija],Tabela_kontrola_FAW[[#This Row],[Klasifikacija]])</f>
        <v>0</v>
      </c>
      <c r="I761" s="1" t="str">
        <f>IFERROR(INDEX(Tabela_FAW[Klasifikacija],MATCH(Tabela_kontrola_FAW[[#This Row],[Klasifikacija]],Tabela_FAW[Klasifikacija],0)),"NE")</f>
        <v>19 09 02</v>
      </c>
    </row>
    <row r="762" spans="1:9" hidden="1" x14ac:dyDescent="0.25">
      <c r="A762" t="s">
        <v>1440</v>
      </c>
      <c r="B762" t="str">
        <f>INDEX(Tabela_seznam_klasifikacij[Naziv odpadka],MATCH(Tabela_kontrola_FAW[[#This Row],[Klasifikacija]],Tabela_seznam_klasifikacij[Klasifikacijska številka],0))</f>
        <v>Mulji iz dekarbonacije</v>
      </c>
      <c r="C762" t="str">
        <f>IFERROR(INDEX(Tabela_FAW[NAZIV2],MATCH(Tabela_kontrola_FAW[[#This Row],[Klasifikacija]],Tabela_FAW[Klasifikacija],0)),"NE")</f>
        <v>NE</v>
      </c>
      <c r="D762" t="str">
        <f>INDEX(Tabela_glavno[Dovoljen prevzem],MATCH(Tabela_kontrola_FAW[[#This Row],[Klasifikacija]],Tabela_glavno[Klasifikacija],0))</f>
        <v>DA - NI ODSTRANJEVANJA</v>
      </c>
      <c r="E762" t="str">
        <f>INDEX(Tabela_glavno[Odstranjevanje],MATCH(Tabela_kontrola_FAW[[#This Row],[Klasifikacija]],Tabela_glavno[Klasifikacija],0))</f>
        <v/>
      </c>
      <c r="F762" t="str">
        <f>IF(Tabela_kontrola_FAW[[#This Row],[Eko-03-03]]=0,"NE","DA")</f>
        <v>NE</v>
      </c>
      <c r="G762" s="1">
        <f>COUNTIF(Tabela_mesanica_190204[Klasifikacija],Tabela_kontrola_FAW[[#This Row],[Klasifikacija]])+COUNTIF(Tabela_mesanica_190208[Klasifikacija],Tabela_kontrola_FAW[[#This Row],[Klasifikacija]])+COUNTIF(Tabela_EKO_03_03_baterije[Klasifikacija],Tabela_kontrola_FAW[[#This Row],[Klasifikacija]])</f>
        <v>0</v>
      </c>
      <c r="H762" s="1">
        <f>COUNTIF(Tabela_staro_190204[Klasifikacija],Tabela_kontrola_FAW[[#This Row],[Klasifikacija]])+COUNTIF(Tabela_staro_140603[Klasifikacija],Tabela_kontrola_FAW[[#This Row],[Klasifikacija]])</f>
        <v>0</v>
      </c>
      <c r="I762" s="1" t="str">
        <f>IFERROR(INDEX(Tabela_FAW[Klasifikacija],MATCH(Tabela_kontrola_FAW[[#This Row],[Klasifikacija]],Tabela_FAW[Klasifikacija],0)),"NE")</f>
        <v>NE</v>
      </c>
    </row>
    <row r="763" spans="1:9" x14ac:dyDescent="0.25">
      <c r="A763" t="s">
        <v>190</v>
      </c>
      <c r="B763" t="str">
        <f>INDEX(Tabela_seznam_klasifikacij[Naziv odpadka],MATCH(Tabela_kontrola_FAW[[#This Row],[Klasifikacija]],Tabela_seznam_klasifikacij[Klasifikacijska številka],0))</f>
        <v>Izrabljeno aktivno oglje</v>
      </c>
      <c r="C763" t="str">
        <f>IFERROR(INDEX(Tabela_FAW[NAZIV2],MATCH(Tabela_kontrola_FAW[[#This Row],[Klasifikacija]],Tabela_FAW[Klasifikacija],0)),"NE")</f>
        <v>Ni mešanja / Kemis</v>
      </c>
      <c r="D763" t="str">
        <f>INDEX(Tabela_glavno[Dovoljen prevzem],MATCH(Tabela_kontrola_FAW[[#This Row],[Klasifikacija]],Tabela_glavno[Klasifikacija],0))</f>
        <v>DA - NI ODSTRANJEVANJA</v>
      </c>
      <c r="E763" t="str">
        <f>INDEX(Tabela_glavno[Odstranjevanje],MATCH(Tabela_kontrola_FAW[[#This Row],[Klasifikacija]],Tabela_glavno[Klasifikacija],0))</f>
        <v/>
      </c>
      <c r="F763" t="str">
        <f>IF(Tabela_kontrola_FAW[[#This Row],[Eko-03-03]]=0,"NE","DA")</f>
        <v>DA</v>
      </c>
      <c r="G763" s="1">
        <f>COUNTIF(Tabela_mesanica_190204[Klasifikacija],Tabela_kontrola_FAW[[#This Row],[Klasifikacija]])+COUNTIF(Tabela_mesanica_190208[Klasifikacija],Tabela_kontrola_FAW[[#This Row],[Klasifikacija]])+COUNTIF(Tabela_EKO_03_03_baterije[Klasifikacija],Tabela_kontrola_FAW[[#This Row],[Klasifikacija]])</f>
        <v>1</v>
      </c>
      <c r="H763" s="1">
        <f>COUNTIF(Tabela_staro_190204[Klasifikacija],Tabela_kontrola_FAW[[#This Row],[Klasifikacija]])+COUNTIF(Tabela_staro_140603[Klasifikacija],Tabela_kontrola_FAW[[#This Row],[Klasifikacija]])</f>
        <v>0</v>
      </c>
      <c r="I763" s="1" t="str">
        <f>IFERROR(INDEX(Tabela_FAW[Klasifikacija],MATCH(Tabela_kontrola_FAW[[#This Row],[Klasifikacija]],Tabela_FAW[Klasifikacija],0)),"NE")</f>
        <v>19 09 04</v>
      </c>
    </row>
    <row r="764" spans="1:9" x14ac:dyDescent="0.25">
      <c r="A764" t="s">
        <v>189</v>
      </c>
      <c r="B764" t="str">
        <f>INDEX(Tabela_seznam_klasifikacij[Naziv odpadka],MATCH(Tabela_kontrola_FAW[[#This Row],[Klasifikacija]],Tabela_seznam_klasifikacij[Klasifikacijska številka],0))</f>
        <v>Nasičene ali izrabljene smole ionskih izmenjevalnikov</v>
      </c>
      <c r="C764" t="str">
        <f>IFERROR(INDEX(Tabela_FAW[NAZIV2],MATCH(Tabela_kontrola_FAW[[#This Row],[Klasifikacija]],Tabela_FAW[Klasifikacija],0)),"NE")</f>
        <v>Ni mešanja / Kemis</v>
      </c>
      <c r="D764" t="str">
        <f>INDEX(Tabela_glavno[Dovoljen prevzem],MATCH(Tabela_kontrola_FAW[[#This Row],[Klasifikacija]],Tabela_glavno[Klasifikacija],0))</f>
        <v>DA</v>
      </c>
      <c r="E764" t="str">
        <f>INDEX(Tabela_glavno[Odstranjevanje],MATCH(Tabela_kontrola_FAW[[#This Row],[Klasifikacija]],Tabela_glavno[Klasifikacija],0))</f>
        <v>Kemis</v>
      </c>
      <c r="F764" t="str">
        <f>IF(Tabela_kontrola_FAW[[#This Row],[Eko-03-03]]=0,"NE","DA")</f>
        <v>DA</v>
      </c>
      <c r="G764" s="1">
        <f>COUNTIF(Tabela_mesanica_190204[Klasifikacija],Tabela_kontrola_FAW[[#This Row],[Klasifikacija]])+COUNTIF(Tabela_mesanica_190208[Klasifikacija],Tabela_kontrola_FAW[[#This Row],[Klasifikacija]])+COUNTIF(Tabela_EKO_03_03_baterije[Klasifikacija],Tabela_kontrola_FAW[[#This Row],[Klasifikacija]])</f>
        <v>1</v>
      </c>
      <c r="H764" s="1">
        <f>COUNTIF(Tabela_staro_190204[Klasifikacija],Tabela_kontrola_FAW[[#This Row],[Klasifikacija]])+COUNTIF(Tabela_staro_140603[Klasifikacija],Tabela_kontrola_FAW[[#This Row],[Klasifikacija]])</f>
        <v>0</v>
      </c>
      <c r="I764" s="1" t="str">
        <f>IFERROR(INDEX(Tabela_FAW[Klasifikacija],MATCH(Tabela_kontrola_FAW[[#This Row],[Klasifikacija]],Tabela_FAW[Klasifikacija],0)),"NE")</f>
        <v>19 09 05</v>
      </c>
    </row>
    <row r="765" spans="1:9" x14ac:dyDescent="0.25">
      <c r="A765" t="s">
        <v>1441</v>
      </c>
      <c r="B765" t="str">
        <f>INDEX(Tabela_seznam_klasifikacij[Naziv odpadka],MATCH(Tabela_kontrola_FAW[[#This Row],[Klasifikacija]],Tabela_seznam_klasifikacij[Klasifikacijska številka],0))</f>
        <v>Raztopine in mulji iz regeneracije ionskih izmenjevalnikov</v>
      </c>
      <c r="C765">
        <f>IFERROR(INDEX(Tabela_FAW[NAZIV2],MATCH(Tabela_kontrola_FAW[[#This Row],[Klasifikacija]],Tabela_FAW[Klasifikacija],0)),"NE")</f>
        <v>0</v>
      </c>
      <c r="D765" t="str">
        <f>INDEX(Tabela_glavno[Dovoljen prevzem],MATCH(Tabela_kontrola_FAW[[#This Row],[Klasifikacija]],Tabela_glavno[Klasifikacija],0))</f>
        <v>DA - NI ODSTRANJEVANJA</v>
      </c>
      <c r="E765" t="str">
        <f>INDEX(Tabela_glavno[Odstranjevanje],MATCH(Tabela_kontrola_FAW[[#This Row],[Klasifikacija]],Tabela_glavno[Klasifikacija],0))</f>
        <v/>
      </c>
      <c r="F765" t="str">
        <f>IF(Tabela_kontrola_FAW[[#This Row],[Eko-03-03]]=0,"NE","DA")</f>
        <v>NE</v>
      </c>
      <c r="G765" s="1">
        <f>COUNTIF(Tabela_mesanica_190204[Klasifikacija],Tabela_kontrola_FAW[[#This Row],[Klasifikacija]])+COUNTIF(Tabela_mesanica_190208[Klasifikacija],Tabela_kontrola_FAW[[#This Row],[Klasifikacija]])+COUNTIF(Tabela_EKO_03_03_baterije[Klasifikacija],Tabela_kontrola_FAW[[#This Row],[Klasifikacija]])</f>
        <v>0</v>
      </c>
      <c r="H765" s="1">
        <f>COUNTIF(Tabela_staro_190204[Klasifikacija],Tabela_kontrola_FAW[[#This Row],[Klasifikacija]])+COUNTIF(Tabela_staro_140603[Klasifikacija],Tabela_kontrola_FAW[[#This Row],[Klasifikacija]])</f>
        <v>0</v>
      </c>
      <c r="I765" s="1" t="str">
        <f>IFERROR(INDEX(Tabela_FAW[Klasifikacija],MATCH(Tabela_kontrola_FAW[[#This Row],[Klasifikacija]],Tabela_FAW[Klasifikacija],0)),"NE")</f>
        <v>19 09 06</v>
      </c>
    </row>
    <row r="766" spans="1:9" hidden="1" x14ac:dyDescent="0.25">
      <c r="A766" t="s">
        <v>1442</v>
      </c>
      <c r="B766" t="str">
        <f>INDEX(Tabela_seznam_klasifikacij[Naziv odpadka],MATCH(Tabela_kontrola_FAW[[#This Row],[Klasifikacija]],Tabela_seznam_klasifikacij[Klasifikacijska številka],0))</f>
        <v>Drugi tovrstni odpadki</v>
      </c>
      <c r="C766" t="str">
        <f>IFERROR(INDEX(Tabela_FAW[NAZIV2],MATCH(Tabela_kontrola_FAW[[#This Row],[Klasifikacija]],Tabela_FAW[Klasifikacija],0)),"NE")</f>
        <v>NE</v>
      </c>
      <c r="D766" t="str">
        <f>INDEX(Tabela_glavno[Dovoljen prevzem],MATCH(Tabela_kontrola_FAW[[#This Row],[Klasifikacija]],Tabela_glavno[Klasifikacija],0))</f>
        <v>DA - NI ODSTRANJEVANJA</v>
      </c>
      <c r="E766" t="str">
        <f>INDEX(Tabela_glavno[Odstranjevanje],MATCH(Tabela_kontrola_FAW[[#This Row],[Klasifikacija]],Tabela_glavno[Klasifikacija],0))</f>
        <v/>
      </c>
      <c r="F766" t="str">
        <f>IF(Tabela_kontrola_FAW[[#This Row],[Eko-03-03]]=0,"NE","DA")</f>
        <v>NE</v>
      </c>
      <c r="G766" s="1">
        <f>COUNTIF(Tabela_mesanica_190204[Klasifikacija],Tabela_kontrola_FAW[[#This Row],[Klasifikacija]])+COUNTIF(Tabela_mesanica_190208[Klasifikacija],Tabela_kontrola_FAW[[#This Row],[Klasifikacija]])+COUNTIF(Tabela_EKO_03_03_baterije[Klasifikacija],Tabela_kontrola_FAW[[#This Row],[Klasifikacija]])</f>
        <v>0</v>
      </c>
      <c r="H766" s="1">
        <f>COUNTIF(Tabela_staro_190204[Klasifikacija],Tabela_kontrola_FAW[[#This Row],[Klasifikacija]])+COUNTIF(Tabela_staro_140603[Klasifikacija],Tabela_kontrola_FAW[[#This Row],[Klasifikacija]])</f>
        <v>0</v>
      </c>
      <c r="I766" s="1" t="str">
        <f>IFERROR(INDEX(Tabela_FAW[Klasifikacija],MATCH(Tabela_kontrola_FAW[[#This Row],[Klasifikacija]],Tabela_FAW[Klasifikacija],0)),"NE")</f>
        <v>NE</v>
      </c>
    </row>
    <row r="767" spans="1:9" hidden="1" x14ac:dyDescent="0.25">
      <c r="A767" t="s">
        <v>1443</v>
      </c>
      <c r="B767" t="str">
        <f>INDEX(Tabela_seznam_klasifikacij[Naziv odpadka],MATCH(Tabela_kontrola_FAW[[#This Row],[Klasifikacija]],Tabela_seznam_klasifikacij[Klasifikacijska številka],0))</f>
        <v>Odpadno železo in jeklo</v>
      </c>
      <c r="C767" t="str">
        <f>IFERROR(INDEX(Tabela_FAW[NAZIV2],MATCH(Tabela_kontrola_FAW[[#This Row],[Klasifikacija]],Tabela_FAW[Klasifikacija],0)),"NE")</f>
        <v>NE</v>
      </c>
      <c r="D767" t="str">
        <f>INDEX(Tabela_glavno[Dovoljen prevzem],MATCH(Tabela_kontrola_FAW[[#This Row],[Klasifikacija]],Tabela_glavno[Klasifikacija],0))</f>
        <v>DA - NI ODSTRANJEVANJA</v>
      </c>
      <c r="E767" t="str">
        <f>INDEX(Tabela_glavno[Odstranjevanje],MATCH(Tabela_kontrola_FAW[[#This Row],[Klasifikacija]],Tabela_glavno[Klasifikacija],0))</f>
        <v/>
      </c>
      <c r="F767" t="str">
        <f>IF(Tabela_kontrola_FAW[[#This Row],[Eko-03-03]]=0,"NE","DA")</f>
        <v>NE</v>
      </c>
      <c r="G767" s="1">
        <f>COUNTIF(Tabela_mesanica_190204[Klasifikacija],Tabela_kontrola_FAW[[#This Row],[Klasifikacija]])+COUNTIF(Tabela_mesanica_190208[Klasifikacija],Tabela_kontrola_FAW[[#This Row],[Klasifikacija]])+COUNTIF(Tabela_EKO_03_03_baterije[Klasifikacija],Tabela_kontrola_FAW[[#This Row],[Klasifikacija]])</f>
        <v>0</v>
      </c>
      <c r="H767" s="1">
        <f>COUNTIF(Tabela_staro_190204[Klasifikacija],Tabela_kontrola_FAW[[#This Row],[Klasifikacija]])+COUNTIF(Tabela_staro_140603[Klasifikacija],Tabela_kontrola_FAW[[#This Row],[Klasifikacija]])</f>
        <v>0</v>
      </c>
      <c r="I767" s="1" t="str">
        <f>IFERROR(INDEX(Tabela_FAW[Klasifikacija],MATCH(Tabela_kontrola_FAW[[#This Row],[Klasifikacija]],Tabela_FAW[Klasifikacija],0)),"NE")</f>
        <v>NE</v>
      </c>
    </row>
    <row r="768" spans="1:9" hidden="1" x14ac:dyDescent="0.25">
      <c r="A768" t="s">
        <v>1444</v>
      </c>
      <c r="B768" t="str">
        <f>INDEX(Tabela_seznam_klasifikacij[Naziv odpadka],MATCH(Tabela_kontrola_FAW[[#This Row],[Klasifikacija]],Tabela_seznam_klasifikacij[Klasifikacijska številka],0))</f>
        <v>Odpadne barvne kovine</v>
      </c>
      <c r="C768" t="str">
        <f>IFERROR(INDEX(Tabela_FAW[NAZIV2],MATCH(Tabela_kontrola_FAW[[#This Row],[Klasifikacija]],Tabela_FAW[Klasifikacija],0)),"NE")</f>
        <v>NE</v>
      </c>
      <c r="D768" t="str">
        <f>INDEX(Tabela_glavno[Dovoljen prevzem],MATCH(Tabela_kontrola_FAW[[#This Row],[Klasifikacija]],Tabela_glavno[Klasifikacija],0))</f>
        <v>DA - NI ODSTRANJEVANJA</v>
      </c>
      <c r="E768" t="str">
        <f>INDEX(Tabela_glavno[Odstranjevanje],MATCH(Tabela_kontrola_FAW[[#This Row],[Klasifikacija]],Tabela_glavno[Klasifikacija],0))</f>
        <v/>
      </c>
      <c r="F768" t="str">
        <f>IF(Tabela_kontrola_FAW[[#This Row],[Eko-03-03]]=0,"NE","DA")</f>
        <v>NE</v>
      </c>
      <c r="G768" s="1">
        <f>COUNTIF(Tabela_mesanica_190204[Klasifikacija],Tabela_kontrola_FAW[[#This Row],[Klasifikacija]])+COUNTIF(Tabela_mesanica_190208[Klasifikacija],Tabela_kontrola_FAW[[#This Row],[Klasifikacija]])+COUNTIF(Tabela_EKO_03_03_baterije[Klasifikacija],Tabela_kontrola_FAW[[#This Row],[Klasifikacija]])</f>
        <v>0</v>
      </c>
      <c r="H768" s="1">
        <f>COUNTIF(Tabela_staro_190204[Klasifikacija],Tabela_kontrola_FAW[[#This Row],[Klasifikacija]])+COUNTIF(Tabela_staro_140603[Klasifikacija],Tabela_kontrola_FAW[[#This Row],[Klasifikacija]])</f>
        <v>0</v>
      </c>
      <c r="I768" s="1" t="str">
        <f>IFERROR(INDEX(Tabela_FAW[Klasifikacija],MATCH(Tabela_kontrola_FAW[[#This Row],[Klasifikacija]],Tabela_FAW[Klasifikacija],0)),"NE")</f>
        <v>NE</v>
      </c>
    </row>
    <row r="769" spans="1:9" hidden="1" x14ac:dyDescent="0.25">
      <c r="A769" t="s">
        <v>1445</v>
      </c>
      <c r="B769" t="str">
        <f>INDEX(Tabela_seznam_klasifikacij[Naziv odpadka],MATCH(Tabela_kontrola_FAW[[#This Row],[Klasifikacija]],Tabela_seznam_klasifikacij[Klasifikacijska številka],0))</f>
        <v>Lahka šredrska frakcija in prah, ki vsebujeta nevarne snovi</v>
      </c>
      <c r="C769" t="str">
        <f>IFERROR(INDEX(Tabela_FAW[NAZIV2],MATCH(Tabela_kontrola_FAW[[#This Row],[Klasifikacija]],Tabela_FAW[Klasifikacija],0)),"NE")</f>
        <v>NE</v>
      </c>
      <c r="D769" t="str">
        <f>INDEX(Tabela_glavno[Dovoljen prevzem],MATCH(Tabela_kontrola_FAW[[#This Row],[Klasifikacija]],Tabela_glavno[Klasifikacija],0))</f>
        <v>DA - NI ODSTRANJEVANJA</v>
      </c>
      <c r="E769" t="str">
        <f>INDEX(Tabela_glavno[Odstranjevanje],MATCH(Tabela_kontrola_FAW[[#This Row],[Klasifikacija]],Tabela_glavno[Klasifikacija],0))</f>
        <v/>
      </c>
      <c r="F769" t="str">
        <f>IF(Tabela_kontrola_FAW[[#This Row],[Eko-03-03]]=0,"NE","DA")</f>
        <v>NE</v>
      </c>
      <c r="G769" s="1">
        <f>COUNTIF(Tabela_mesanica_190204[Klasifikacija],Tabela_kontrola_FAW[[#This Row],[Klasifikacija]])+COUNTIF(Tabela_mesanica_190208[Klasifikacija],Tabela_kontrola_FAW[[#This Row],[Klasifikacija]])+COUNTIF(Tabela_EKO_03_03_baterije[Klasifikacija],Tabela_kontrola_FAW[[#This Row],[Klasifikacija]])</f>
        <v>0</v>
      </c>
      <c r="H769" s="1">
        <f>COUNTIF(Tabela_staro_190204[Klasifikacija],Tabela_kontrola_FAW[[#This Row],[Klasifikacija]])+COUNTIF(Tabela_staro_140603[Klasifikacija],Tabela_kontrola_FAW[[#This Row],[Klasifikacija]])</f>
        <v>0</v>
      </c>
      <c r="I769" s="1" t="str">
        <f>IFERROR(INDEX(Tabela_FAW[Klasifikacija],MATCH(Tabela_kontrola_FAW[[#This Row],[Klasifikacija]],Tabela_FAW[Klasifikacija],0)),"NE")</f>
        <v>NE</v>
      </c>
    </row>
    <row r="770" spans="1:9" hidden="1" x14ac:dyDescent="0.25">
      <c r="A770" t="s">
        <v>1446</v>
      </c>
      <c r="B770" t="str">
        <f>INDEX(Tabela_seznam_klasifikacij[Naziv odpadka],MATCH(Tabela_kontrola_FAW[[#This Row],[Klasifikacija]],Tabela_seznam_klasifikacij[Klasifikacijska številka],0))</f>
        <v>Lahka šredrska frakcija in prah, ki nista navedena pod 19 10 03</v>
      </c>
      <c r="C770" t="str">
        <f>IFERROR(INDEX(Tabela_FAW[NAZIV2],MATCH(Tabela_kontrola_FAW[[#This Row],[Klasifikacija]],Tabela_FAW[Klasifikacija],0)),"NE")</f>
        <v>NE</v>
      </c>
      <c r="D770" t="str">
        <f>INDEX(Tabela_glavno[Dovoljen prevzem],MATCH(Tabela_kontrola_FAW[[#This Row],[Klasifikacija]],Tabela_glavno[Klasifikacija],0))</f>
        <v>DA - NI ODSTRANJEVANJA</v>
      </c>
      <c r="E770" t="str">
        <f>INDEX(Tabela_glavno[Odstranjevanje],MATCH(Tabela_kontrola_FAW[[#This Row],[Klasifikacija]],Tabela_glavno[Klasifikacija],0))</f>
        <v/>
      </c>
      <c r="F770" t="str">
        <f>IF(Tabela_kontrola_FAW[[#This Row],[Eko-03-03]]=0,"NE","DA")</f>
        <v>NE</v>
      </c>
      <c r="G770" s="1">
        <f>COUNTIF(Tabela_mesanica_190204[Klasifikacija],Tabela_kontrola_FAW[[#This Row],[Klasifikacija]])+COUNTIF(Tabela_mesanica_190208[Klasifikacija],Tabela_kontrola_FAW[[#This Row],[Klasifikacija]])+COUNTIF(Tabela_EKO_03_03_baterije[Klasifikacija],Tabela_kontrola_FAW[[#This Row],[Klasifikacija]])</f>
        <v>0</v>
      </c>
      <c r="H770" s="1">
        <f>COUNTIF(Tabela_staro_190204[Klasifikacija],Tabela_kontrola_FAW[[#This Row],[Klasifikacija]])+COUNTIF(Tabela_staro_140603[Klasifikacija],Tabela_kontrola_FAW[[#This Row],[Klasifikacija]])</f>
        <v>0</v>
      </c>
      <c r="I770" s="1" t="str">
        <f>IFERROR(INDEX(Tabela_FAW[Klasifikacija],MATCH(Tabela_kontrola_FAW[[#This Row],[Klasifikacija]],Tabela_FAW[Klasifikacija],0)),"NE")</f>
        <v>NE</v>
      </c>
    </row>
    <row r="771" spans="1:9" x14ac:dyDescent="0.25">
      <c r="A771" t="s">
        <v>1447</v>
      </c>
      <c r="B771" t="str">
        <f>INDEX(Tabela_seznam_klasifikacij[Naziv odpadka],MATCH(Tabela_kontrola_FAW[[#This Row],[Klasifikacija]],Tabela_seznam_klasifikacij[Klasifikacijska številka],0))</f>
        <v>Druge frakcije, ki vsebujejo nevarne snovi</v>
      </c>
      <c r="C771">
        <f>IFERROR(INDEX(Tabela_FAW[NAZIV2],MATCH(Tabela_kontrola_FAW[[#This Row],[Klasifikacija]],Tabela_FAW[Klasifikacija],0)),"NE")</f>
        <v>0</v>
      </c>
      <c r="D771" t="str">
        <f>INDEX(Tabela_glavno[Dovoljen prevzem],MATCH(Tabela_kontrola_FAW[[#This Row],[Klasifikacija]],Tabela_glavno[Klasifikacija],0))</f>
        <v>DA - NI ODSTRANJEVANJA</v>
      </c>
      <c r="E771" t="str">
        <f>INDEX(Tabela_glavno[Odstranjevanje],MATCH(Tabela_kontrola_FAW[[#This Row],[Klasifikacija]],Tabela_glavno[Klasifikacija],0))</f>
        <v/>
      </c>
      <c r="F771" t="str">
        <f>IF(Tabela_kontrola_FAW[[#This Row],[Eko-03-03]]=0,"NE","DA")</f>
        <v>NE</v>
      </c>
      <c r="G771" s="1">
        <f>COUNTIF(Tabela_mesanica_190204[Klasifikacija],Tabela_kontrola_FAW[[#This Row],[Klasifikacija]])+COUNTIF(Tabela_mesanica_190208[Klasifikacija],Tabela_kontrola_FAW[[#This Row],[Klasifikacija]])+COUNTIF(Tabela_EKO_03_03_baterije[Klasifikacija],Tabela_kontrola_FAW[[#This Row],[Klasifikacija]])</f>
        <v>0</v>
      </c>
      <c r="H771" s="1">
        <f>COUNTIF(Tabela_staro_190204[Klasifikacija],Tabela_kontrola_FAW[[#This Row],[Klasifikacija]])+COUNTIF(Tabela_staro_140603[Klasifikacija],Tabela_kontrola_FAW[[#This Row],[Klasifikacija]])</f>
        <v>0</v>
      </c>
      <c r="I771" s="1" t="str">
        <f>IFERROR(INDEX(Tabela_FAW[Klasifikacija],MATCH(Tabela_kontrola_FAW[[#This Row],[Klasifikacija]],Tabela_FAW[Klasifikacija],0)),"NE")</f>
        <v>19 10 05*</v>
      </c>
    </row>
    <row r="772" spans="1:9" hidden="1" x14ac:dyDescent="0.25">
      <c r="A772" t="s">
        <v>1448</v>
      </c>
      <c r="B772" t="str">
        <f>INDEX(Tabela_seznam_klasifikacij[Naziv odpadka],MATCH(Tabela_kontrola_FAW[[#This Row],[Klasifikacija]],Tabela_seznam_klasifikacij[Klasifikacijska številka],0))</f>
        <v>Druge frakcije, ki niso navedene pod 19 10 05</v>
      </c>
      <c r="C772" t="str">
        <f>IFERROR(INDEX(Tabela_FAW[NAZIV2],MATCH(Tabela_kontrola_FAW[[#This Row],[Klasifikacija]],Tabela_FAW[Klasifikacija],0)),"NE")</f>
        <v>NE</v>
      </c>
      <c r="D772" t="str">
        <f>INDEX(Tabela_glavno[Dovoljen prevzem],MATCH(Tabela_kontrola_FAW[[#This Row],[Klasifikacija]],Tabela_glavno[Klasifikacija],0))</f>
        <v>DA - NI ODSTRANJEVANJA</v>
      </c>
      <c r="E772" t="str">
        <f>INDEX(Tabela_glavno[Odstranjevanje],MATCH(Tabela_kontrola_FAW[[#This Row],[Klasifikacija]],Tabela_glavno[Klasifikacija],0))</f>
        <v/>
      </c>
      <c r="F772" t="str">
        <f>IF(Tabela_kontrola_FAW[[#This Row],[Eko-03-03]]=0,"NE","DA")</f>
        <v>NE</v>
      </c>
      <c r="G772" s="1">
        <f>COUNTIF(Tabela_mesanica_190204[Klasifikacija],Tabela_kontrola_FAW[[#This Row],[Klasifikacija]])+COUNTIF(Tabela_mesanica_190208[Klasifikacija],Tabela_kontrola_FAW[[#This Row],[Klasifikacija]])+COUNTIF(Tabela_EKO_03_03_baterije[Klasifikacija],Tabela_kontrola_FAW[[#This Row],[Klasifikacija]])</f>
        <v>0</v>
      </c>
      <c r="H772" s="1">
        <f>COUNTIF(Tabela_staro_190204[Klasifikacija],Tabela_kontrola_FAW[[#This Row],[Klasifikacija]])+COUNTIF(Tabela_staro_140603[Klasifikacija],Tabela_kontrola_FAW[[#This Row],[Klasifikacija]])</f>
        <v>0</v>
      </c>
      <c r="I772" s="1" t="str">
        <f>IFERROR(INDEX(Tabela_FAW[Klasifikacija],MATCH(Tabela_kontrola_FAW[[#This Row],[Klasifikacija]],Tabela_FAW[Klasifikacija],0)),"NE")</f>
        <v>NE</v>
      </c>
    </row>
    <row r="773" spans="1:9" hidden="1" x14ac:dyDescent="0.25">
      <c r="A773" t="s">
        <v>108</v>
      </c>
      <c r="B773" t="str">
        <f>INDEX(Tabela_seznam_klasifikacij[Naziv odpadka],MATCH(Tabela_kontrola_FAW[[#This Row],[Klasifikacija]],Tabela_seznam_klasifikacij[Klasifikacijska številka],0))</f>
        <v>Izrabljene filtrirne zemlje</v>
      </c>
      <c r="C773" t="str">
        <f>IFERROR(INDEX(Tabela_FAW[NAZIV2],MATCH(Tabela_kontrola_FAW[[#This Row],[Klasifikacija]],Tabela_FAW[Klasifikacija],0)),"NE")</f>
        <v>NE</v>
      </c>
      <c r="D773" t="str">
        <f>INDEX(Tabela_glavno[Dovoljen prevzem],MATCH(Tabela_kontrola_FAW[[#This Row],[Klasifikacija]],Tabela_glavno[Klasifikacija],0))</f>
        <v>DA - NI ODSTRANJEVANJA</v>
      </c>
      <c r="E773" t="str">
        <f>INDEX(Tabela_glavno[Odstranjevanje],MATCH(Tabela_kontrola_FAW[[#This Row],[Klasifikacija]],Tabela_glavno[Klasifikacija],0))</f>
        <v/>
      </c>
      <c r="F773" t="str">
        <f>IF(Tabela_kontrola_FAW[[#This Row],[Eko-03-03]]=0,"NE","DA")</f>
        <v>DA</v>
      </c>
      <c r="G773" s="1">
        <f>COUNTIF(Tabela_mesanica_190204[Klasifikacija],Tabela_kontrola_FAW[[#This Row],[Klasifikacija]])+COUNTIF(Tabela_mesanica_190208[Klasifikacija],Tabela_kontrola_FAW[[#This Row],[Klasifikacija]])+COUNTIF(Tabela_EKO_03_03_baterije[Klasifikacija],Tabela_kontrola_FAW[[#This Row],[Klasifikacija]])</f>
        <v>1</v>
      </c>
      <c r="H773" s="1">
        <f>COUNTIF(Tabela_staro_190204[Klasifikacija],Tabela_kontrola_FAW[[#This Row],[Klasifikacija]])+COUNTIF(Tabela_staro_140603[Klasifikacija],Tabela_kontrola_FAW[[#This Row],[Klasifikacija]])</f>
        <v>1</v>
      </c>
      <c r="I773" s="1" t="str">
        <f>IFERROR(INDEX(Tabela_FAW[Klasifikacija],MATCH(Tabela_kontrola_FAW[[#This Row],[Klasifikacija]],Tabela_FAW[Klasifikacija],0)),"NE")</f>
        <v>NE</v>
      </c>
    </row>
    <row r="774" spans="1:9" hidden="1" x14ac:dyDescent="0.25">
      <c r="A774" t="s">
        <v>109</v>
      </c>
      <c r="B774" t="str">
        <f>INDEX(Tabela_seznam_klasifikacij[Naziv odpadka],MATCH(Tabela_kontrola_FAW[[#This Row],[Klasifikacija]],Tabela_seznam_klasifikacij[Klasifikacijska številka],0))</f>
        <v>Kisli katrani</v>
      </c>
      <c r="C774" t="str">
        <f>IFERROR(INDEX(Tabela_FAW[NAZIV2],MATCH(Tabela_kontrola_FAW[[#This Row],[Klasifikacija]],Tabela_FAW[Klasifikacija],0)),"NE")</f>
        <v>NE</v>
      </c>
      <c r="D774" t="str">
        <f>INDEX(Tabela_glavno[Dovoljen prevzem],MATCH(Tabela_kontrola_FAW[[#This Row],[Klasifikacija]],Tabela_glavno[Klasifikacija],0))</f>
        <v>DA - NI ODSTRANJEVANJA</v>
      </c>
      <c r="E774" t="str">
        <f>INDEX(Tabela_glavno[Odstranjevanje],MATCH(Tabela_kontrola_FAW[[#This Row],[Klasifikacija]],Tabela_glavno[Klasifikacija],0))</f>
        <v/>
      </c>
      <c r="F774" t="str">
        <f>IF(Tabela_kontrola_FAW[[#This Row],[Eko-03-03]]=0,"NE","DA")</f>
        <v>DA</v>
      </c>
      <c r="G774" s="1">
        <f>COUNTIF(Tabela_mesanica_190204[Klasifikacija],Tabela_kontrola_FAW[[#This Row],[Klasifikacija]])+COUNTIF(Tabela_mesanica_190208[Klasifikacija],Tabela_kontrola_FAW[[#This Row],[Klasifikacija]])+COUNTIF(Tabela_EKO_03_03_baterije[Klasifikacija],Tabela_kontrola_FAW[[#This Row],[Klasifikacija]])</f>
        <v>1</v>
      </c>
      <c r="H774" s="1">
        <f>COUNTIF(Tabela_staro_190204[Klasifikacija],Tabela_kontrola_FAW[[#This Row],[Klasifikacija]])+COUNTIF(Tabela_staro_140603[Klasifikacija],Tabela_kontrola_FAW[[#This Row],[Klasifikacija]])</f>
        <v>1</v>
      </c>
      <c r="I774" s="1" t="str">
        <f>IFERROR(INDEX(Tabela_FAW[Klasifikacija],MATCH(Tabela_kontrola_FAW[[#This Row],[Klasifikacija]],Tabela_FAW[Klasifikacija],0)),"NE")</f>
        <v>NE</v>
      </c>
    </row>
    <row r="775" spans="1:9" hidden="1" x14ac:dyDescent="0.25">
      <c r="A775" t="s">
        <v>1449</v>
      </c>
      <c r="B775" t="str">
        <f>INDEX(Tabela_seznam_klasifikacij[Naziv odpadka],MATCH(Tabela_kontrola_FAW[[#This Row],[Klasifikacija]],Tabela_seznam_klasifikacij[Klasifikacijska številka],0))</f>
        <v>Odpadne vodne raztopine</v>
      </c>
      <c r="C775" t="str">
        <f>IFERROR(INDEX(Tabela_FAW[NAZIV2],MATCH(Tabela_kontrola_FAW[[#This Row],[Klasifikacija]],Tabela_FAW[Klasifikacija],0)),"NE")</f>
        <v>NE</v>
      </c>
      <c r="D775" t="str">
        <f>INDEX(Tabela_glavno[Dovoljen prevzem],MATCH(Tabela_kontrola_FAW[[#This Row],[Klasifikacija]],Tabela_glavno[Klasifikacija],0))</f>
        <v>DA - NI ODSTRANJEVANJA</v>
      </c>
      <c r="E775" t="str">
        <f>INDEX(Tabela_glavno[Odstranjevanje],MATCH(Tabela_kontrola_FAW[[#This Row],[Klasifikacija]],Tabela_glavno[Klasifikacija],0))</f>
        <v/>
      </c>
      <c r="F775" t="str">
        <f>IF(Tabela_kontrola_FAW[[#This Row],[Eko-03-03]]=0,"NE","DA")</f>
        <v>NE</v>
      </c>
      <c r="G775" s="1">
        <f>COUNTIF(Tabela_mesanica_190204[Klasifikacija],Tabela_kontrola_FAW[[#This Row],[Klasifikacija]])+COUNTIF(Tabela_mesanica_190208[Klasifikacija],Tabela_kontrola_FAW[[#This Row],[Klasifikacija]])+COUNTIF(Tabela_EKO_03_03_baterije[Klasifikacija],Tabela_kontrola_FAW[[#This Row],[Klasifikacija]])</f>
        <v>0</v>
      </c>
      <c r="H775" s="1">
        <f>COUNTIF(Tabela_staro_190204[Klasifikacija],Tabela_kontrola_FAW[[#This Row],[Klasifikacija]])+COUNTIF(Tabela_staro_140603[Klasifikacija],Tabela_kontrola_FAW[[#This Row],[Klasifikacija]])</f>
        <v>0</v>
      </c>
      <c r="I775" s="1" t="str">
        <f>IFERROR(INDEX(Tabela_FAW[Klasifikacija],MATCH(Tabela_kontrola_FAW[[#This Row],[Klasifikacija]],Tabela_FAW[Klasifikacija],0)),"NE")</f>
        <v>NE</v>
      </c>
    </row>
    <row r="776" spans="1:9" hidden="1" x14ac:dyDescent="0.25">
      <c r="A776" t="s">
        <v>1450</v>
      </c>
      <c r="B776" t="str">
        <f>INDEX(Tabela_seznam_klasifikacij[Naziv odpadka],MATCH(Tabela_kontrola_FAW[[#This Row],[Klasifikacija]],Tabela_seznam_klasifikacij[Klasifikacijska številka],0))</f>
        <v>Odpadki iz čiščenja goriva z lugi</v>
      </c>
      <c r="C776" t="str">
        <f>IFERROR(INDEX(Tabela_FAW[NAZIV2],MATCH(Tabela_kontrola_FAW[[#This Row],[Klasifikacija]],Tabela_FAW[Klasifikacija],0)),"NE")</f>
        <v>NE</v>
      </c>
      <c r="D776" t="str">
        <f>INDEX(Tabela_glavno[Dovoljen prevzem],MATCH(Tabela_kontrola_FAW[[#This Row],[Klasifikacija]],Tabela_glavno[Klasifikacija],0))</f>
        <v>DA - NI ODSTRANJEVANJA</v>
      </c>
      <c r="E776" t="str">
        <f>INDEX(Tabela_glavno[Odstranjevanje],MATCH(Tabela_kontrola_FAW[[#This Row],[Klasifikacija]],Tabela_glavno[Klasifikacija],0))</f>
        <v/>
      </c>
      <c r="F776" t="str">
        <f>IF(Tabela_kontrola_FAW[[#This Row],[Eko-03-03]]=0,"NE","DA")</f>
        <v>NE</v>
      </c>
      <c r="G776" s="1">
        <f>COUNTIF(Tabela_mesanica_190204[Klasifikacija],Tabela_kontrola_FAW[[#This Row],[Klasifikacija]])+COUNTIF(Tabela_mesanica_190208[Klasifikacija],Tabela_kontrola_FAW[[#This Row],[Klasifikacija]])+COUNTIF(Tabela_EKO_03_03_baterije[Klasifikacija],Tabela_kontrola_FAW[[#This Row],[Klasifikacija]])</f>
        <v>0</v>
      </c>
      <c r="H776" s="1">
        <f>COUNTIF(Tabela_staro_190204[Klasifikacija],Tabela_kontrola_FAW[[#This Row],[Klasifikacija]])+COUNTIF(Tabela_staro_140603[Klasifikacija],Tabela_kontrola_FAW[[#This Row],[Klasifikacija]])</f>
        <v>0</v>
      </c>
      <c r="I776" s="1" t="str">
        <f>IFERROR(INDEX(Tabela_FAW[Klasifikacija],MATCH(Tabela_kontrola_FAW[[#This Row],[Klasifikacija]],Tabela_FAW[Klasifikacija],0)),"NE")</f>
        <v>NE</v>
      </c>
    </row>
    <row r="777" spans="1:9" hidden="1" x14ac:dyDescent="0.25">
      <c r="A777" t="s">
        <v>110</v>
      </c>
      <c r="B777" t="str">
        <f>INDEX(Tabela_seznam_klasifikacij[Naziv odpadka],MATCH(Tabela_kontrola_FAW[[#This Row],[Klasifikacija]],Tabela_seznam_klasifikacij[Klasifikacijska številka],0))</f>
        <v>Mulji iz čiščenja odpadne vode na kraju nastanka, ki vsebujejo nevarne snovi</v>
      </c>
      <c r="C777" t="str">
        <f>IFERROR(INDEX(Tabela_FAW[NAZIV2],MATCH(Tabela_kontrola_FAW[[#This Row],[Klasifikacija]],Tabela_FAW[Klasifikacija],0)),"NE")</f>
        <v>NE</v>
      </c>
      <c r="D777" t="str">
        <f>INDEX(Tabela_glavno[Dovoljen prevzem],MATCH(Tabela_kontrola_FAW[[#This Row],[Klasifikacija]],Tabela_glavno[Klasifikacija],0))</f>
        <v>DA - NI ODSTRANJEVANJA</v>
      </c>
      <c r="E777" t="str">
        <f>INDEX(Tabela_glavno[Odstranjevanje],MATCH(Tabela_kontrola_FAW[[#This Row],[Klasifikacija]],Tabela_glavno[Klasifikacija],0))</f>
        <v/>
      </c>
      <c r="F777" t="str">
        <f>IF(Tabela_kontrola_FAW[[#This Row],[Eko-03-03]]=0,"NE","DA")</f>
        <v>DA</v>
      </c>
      <c r="G777" s="1">
        <f>COUNTIF(Tabela_mesanica_190204[Klasifikacija],Tabela_kontrola_FAW[[#This Row],[Klasifikacija]])+COUNTIF(Tabela_mesanica_190208[Klasifikacija],Tabela_kontrola_FAW[[#This Row],[Klasifikacija]])+COUNTIF(Tabela_EKO_03_03_baterije[Klasifikacija],Tabela_kontrola_FAW[[#This Row],[Klasifikacija]])</f>
        <v>1</v>
      </c>
      <c r="H777" s="1">
        <f>COUNTIF(Tabela_staro_190204[Klasifikacija],Tabela_kontrola_FAW[[#This Row],[Klasifikacija]])+COUNTIF(Tabela_staro_140603[Klasifikacija],Tabela_kontrola_FAW[[#This Row],[Klasifikacija]])</f>
        <v>1</v>
      </c>
      <c r="I777" s="1" t="str">
        <f>IFERROR(INDEX(Tabela_FAW[Klasifikacija],MATCH(Tabela_kontrola_FAW[[#This Row],[Klasifikacija]],Tabela_FAW[Klasifikacija],0)),"NE")</f>
        <v>NE</v>
      </c>
    </row>
    <row r="778" spans="1:9" hidden="1" x14ac:dyDescent="0.25">
      <c r="A778" t="s">
        <v>1451</v>
      </c>
      <c r="B778" t="str">
        <f>INDEX(Tabela_seznam_klasifikacij[Naziv odpadka],MATCH(Tabela_kontrola_FAW[[#This Row],[Klasifikacija]],Tabela_seznam_klasifikacij[Klasifikacijska številka],0))</f>
        <v>Mulji iz čiščenja odpadne vode na kraju nastanka, ki niso navedeni pod 19 11 05</v>
      </c>
      <c r="C778" t="str">
        <f>IFERROR(INDEX(Tabela_FAW[NAZIV2],MATCH(Tabela_kontrola_FAW[[#This Row],[Klasifikacija]],Tabela_FAW[Klasifikacija],0)),"NE")</f>
        <v>NE</v>
      </c>
      <c r="D778" t="str">
        <f>INDEX(Tabela_glavno[Dovoljen prevzem],MATCH(Tabela_kontrola_FAW[[#This Row],[Klasifikacija]],Tabela_glavno[Klasifikacija],0))</f>
        <v>DA - NI ODSTRANJEVANJA</v>
      </c>
      <c r="E778" t="str">
        <f>INDEX(Tabela_glavno[Odstranjevanje],MATCH(Tabela_kontrola_FAW[[#This Row],[Klasifikacija]],Tabela_glavno[Klasifikacija],0))</f>
        <v/>
      </c>
      <c r="F778" t="str">
        <f>IF(Tabela_kontrola_FAW[[#This Row],[Eko-03-03]]=0,"NE","DA")</f>
        <v>NE</v>
      </c>
      <c r="G778" s="1">
        <f>COUNTIF(Tabela_mesanica_190204[Klasifikacija],Tabela_kontrola_FAW[[#This Row],[Klasifikacija]])+COUNTIF(Tabela_mesanica_190208[Klasifikacija],Tabela_kontrola_FAW[[#This Row],[Klasifikacija]])+COUNTIF(Tabela_EKO_03_03_baterije[Klasifikacija],Tabela_kontrola_FAW[[#This Row],[Klasifikacija]])</f>
        <v>0</v>
      </c>
      <c r="H778" s="1">
        <f>COUNTIF(Tabela_staro_190204[Klasifikacija],Tabela_kontrola_FAW[[#This Row],[Klasifikacija]])+COUNTIF(Tabela_staro_140603[Klasifikacija],Tabela_kontrola_FAW[[#This Row],[Klasifikacija]])</f>
        <v>0</v>
      </c>
      <c r="I778" s="1" t="str">
        <f>IFERROR(INDEX(Tabela_FAW[Klasifikacija],MATCH(Tabela_kontrola_FAW[[#This Row],[Klasifikacija]],Tabela_FAW[Klasifikacija],0)),"NE")</f>
        <v>NE</v>
      </c>
    </row>
    <row r="779" spans="1:9" hidden="1" x14ac:dyDescent="0.25">
      <c r="A779" t="s">
        <v>1452</v>
      </c>
      <c r="B779" t="str">
        <f>INDEX(Tabela_seznam_klasifikacij[Naziv odpadka],MATCH(Tabela_kontrola_FAW[[#This Row],[Klasifikacija]],Tabela_seznam_klasifikacij[Klasifikacijska številka],0))</f>
        <v>Odpadki iz čiščenja odpadnih plinov</v>
      </c>
      <c r="C779" t="str">
        <f>IFERROR(INDEX(Tabela_FAW[NAZIV2],MATCH(Tabela_kontrola_FAW[[#This Row],[Klasifikacija]],Tabela_FAW[Klasifikacija],0)),"NE")</f>
        <v>NE</v>
      </c>
      <c r="D779" t="str">
        <f>INDEX(Tabela_glavno[Dovoljen prevzem],MATCH(Tabela_kontrola_FAW[[#This Row],[Klasifikacija]],Tabela_glavno[Klasifikacija],0))</f>
        <v>DA - NI ODSTRANJEVANJA</v>
      </c>
      <c r="E779" t="str">
        <f>INDEX(Tabela_glavno[Odstranjevanje],MATCH(Tabela_kontrola_FAW[[#This Row],[Klasifikacija]],Tabela_glavno[Klasifikacija],0))</f>
        <v/>
      </c>
      <c r="F779" t="str">
        <f>IF(Tabela_kontrola_FAW[[#This Row],[Eko-03-03]]=0,"NE","DA")</f>
        <v>NE</v>
      </c>
      <c r="G779" s="1">
        <f>COUNTIF(Tabela_mesanica_190204[Klasifikacija],Tabela_kontrola_FAW[[#This Row],[Klasifikacija]])+COUNTIF(Tabela_mesanica_190208[Klasifikacija],Tabela_kontrola_FAW[[#This Row],[Klasifikacija]])+COUNTIF(Tabela_EKO_03_03_baterije[Klasifikacija],Tabela_kontrola_FAW[[#This Row],[Klasifikacija]])</f>
        <v>0</v>
      </c>
      <c r="H779" s="1">
        <f>COUNTIF(Tabela_staro_190204[Klasifikacija],Tabela_kontrola_FAW[[#This Row],[Klasifikacija]])+COUNTIF(Tabela_staro_140603[Klasifikacija],Tabela_kontrola_FAW[[#This Row],[Klasifikacija]])</f>
        <v>0</v>
      </c>
      <c r="I779" s="1" t="str">
        <f>IFERROR(INDEX(Tabela_FAW[Klasifikacija],MATCH(Tabela_kontrola_FAW[[#This Row],[Klasifikacija]],Tabela_FAW[Klasifikacija],0)),"NE")</f>
        <v>NE</v>
      </c>
    </row>
    <row r="780" spans="1:9" hidden="1" x14ac:dyDescent="0.25">
      <c r="A780" t="s">
        <v>1453</v>
      </c>
      <c r="B780" t="str">
        <f>INDEX(Tabela_seznam_klasifikacij[Naziv odpadka],MATCH(Tabela_kontrola_FAW[[#This Row],[Klasifikacija]],Tabela_seznam_klasifikacij[Klasifikacijska številka],0))</f>
        <v>Drugi tovrstni odpadki</v>
      </c>
      <c r="C780" t="str">
        <f>IFERROR(INDEX(Tabela_FAW[NAZIV2],MATCH(Tabela_kontrola_FAW[[#This Row],[Klasifikacija]],Tabela_FAW[Klasifikacija],0)),"NE")</f>
        <v>NE</v>
      </c>
      <c r="D780" t="str">
        <f>INDEX(Tabela_glavno[Dovoljen prevzem],MATCH(Tabela_kontrola_FAW[[#This Row],[Klasifikacija]],Tabela_glavno[Klasifikacija],0))</f>
        <v>DA - NI ODSTRANJEVANJA</v>
      </c>
      <c r="E780" t="str">
        <f>INDEX(Tabela_glavno[Odstranjevanje],MATCH(Tabela_kontrola_FAW[[#This Row],[Klasifikacija]],Tabela_glavno[Klasifikacija],0))</f>
        <v/>
      </c>
      <c r="F780" t="str">
        <f>IF(Tabela_kontrola_FAW[[#This Row],[Eko-03-03]]=0,"NE","DA")</f>
        <v>NE</v>
      </c>
      <c r="G780" s="1">
        <f>COUNTIF(Tabela_mesanica_190204[Klasifikacija],Tabela_kontrola_FAW[[#This Row],[Klasifikacija]])+COUNTIF(Tabela_mesanica_190208[Klasifikacija],Tabela_kontrola_FAW[[#This Row],[Klasifikacija]])+COUNTIF(Tabela_EKO_03_03_baterije[Klasifikacija],Tabela_kontrola_FAW[[#This Row],[Klasifikacija]])</f>
        <v>0</v>
      </c>
      <c r="H780" s="1">
        <f>COUNTIF(Tabela_staro_190204[Klasifikacija],Tabela_kontrola_FAW[[#This Row],[Klasifikacija]])+COUNTIF(Tabela_staro_140603[Klasifikacija],Tabela_kontrola_FAW[[#This Row],[Klasifikacija]])</f>
        <v>0</v>
      </c>
      <c r="I780" s="1" t="str">
        <f>IFERROR(INDEX(Tabela_FAW[Klasifikacija],MATCH(Tabela_kontrola_FAW[[#This Row],[Klasifikacija]],Tabela_FAW[Klasifikacija],0)),"NE")</f>
        <v>NE</v>
      </c>
    </row>
    <row r="781" spans="1:9" x14ac:dyDescent="0.25">
      <c r="A781" t="s">
        <v>1454</v>
      </c>
      <c r="B781" t="str">
        <f>INDEX(Tabela_seznam_klasifikacij[Naziv odpadka],MATCH(Tabela_kontrola_FAW[[#This Row],[Klasifikacija]],Tabela_seznam_klasifikacij[Klasifikacijska številka],0))</f>
        <v>Papir in karton</v>
      </c>
      <c r="C781">
        <f>IFERROR(INDEX(Tabela_FAW[NAZIV2],MATCH(Tabela_kontrola_FAW[[#This Row],[Klasifikacija]],Tabela_FAW[Klasifikacija],0)),"NE")</f>
        <v>0</v>
      </c>
      <c r="D781" t="str">
        <f>INDEX(Tabela_glavno[Dovoljen prevzem],MATCH(Tabela_kontrola_FAW[[#This Row],[Klasifikacija]],Tabela_glavno[Klasifikacija],0))</f>
        <v>DA - NI ODSTRANJEVANJA</v>
      </c>
      <c r="E781" t="str">
        <f>INDEX(Tabela_glavno[Odstranjevanje],MATCH(Tabela_kontrola_FAW[[#This Row],[Klasifikacija]],Tabela_glavno[Klasifikacija],0))</f>
        <v/>
      </c>
      <c r="F781" t="str">
        <f>IF(Tabela_kontrola_FAW[[#This Row],[Eko-03-03]]=0,"NE","DA")</f>
        <v>NE</v>
      </c>
      <c r="G781" s="1">
        <f>COUNTIF(Tabela_mesanica_190204[Klasifikacija],Tabela_kontrola_FAW[[#This Row],[Klasifikacija]])+COUNTIF(Tabela_mesanica_190208[Klasifikacija],Tabela_kontrola_FAW[[#This Row],[Klasifikacija]])+COUNTIF(Tabela_EKO_03_03_baterije[Klasifikacija],Tabela_kontrola_FAW[[#This Row],[Klasifikacija]])</f>
        <v>0</v>
      </c>
      <c r="H781" s="1">
        <f>COUNTIF(Tabela_staro_190204[Klasifikacija],Tabela_kontrola_FAW[[#This Row],[Klasifikacija]])+COUNTIF(Tabela_staro_140603[Klasifikacija],Tabela_kontrola_FAW[[#This Row],[Klasifikacija]])</f>
        <v>0</v>
      </c>
      <c r="I781" s="1" t="str">
        <f>IFERROR(INDEX(Tabela_FAW[Klasifikacija],MATCH(Tabela_kontrola_FAW[[#This Row],[Klasifikacija]],Tabela_FAW[Klasifikacija],0)),"NE")</f>
        <v>19 12 01</v>
      </c>
    </row>
    <row r="782" spans="1:9" x14ac:dyDescent="0.25">
      <c r="A782" t="s">
        <v>1455</v>
      </c>
      <c r="B782" t="str">
        <f>INDEX(Tabela_seznam_klasifikacij[Naziv odpadka],MATCH(Tabela_kontrola_FAW[[#This Row],[Klasifikacija]],Tabela_seznam_klasifikacij[Klasifikacijska številka],0))</f>
        <v>Železne kovine</v>
      </c>
      <c r="C782" t="str">
        <f>IFERROR(INDEX(Tabela_FAW[NAZIV2],MATCH(Tabela_kontrola_FAW[[#This Row],[Klasifikacija]],Tabela_FAW[Klasifikacija],0)),"NE")</f>
        <v>ŠIFRA SAMO ZA PREDELAVO BATERIJ/ Dinos</v>
      </c>
      <c r="D782" t="str">
        <f>INDEX(Tabela_glavno[Dovoljen prevzem],MATCH(Tabela_kontrola_FAW[[#This Row],[Klasifikacija]],Tabela_glavno[Klasifikacija],0))</f>
        <v>DA</v>
      </c>
      <c r="E782" t="str">
        <f>INDEX(Tabela_glavno[Odstranjevanje],MATCH(Tabela_kontrola_FAW[[#This Row],[Klasifikacija]],Tabela_glavno[Klasifikacija],0))</f>
        <v>Brdo</v>
      </c>
      <c r="F782" t="str">
        <f>IF(Tabela_kontrola_FAW[[#This Row],[Eko-03-03]]=0,"NE","DA")</f>
        <v>NE</v>
      </c>
      <c r="G782" s="1">
        <f>COUNTIF(Tabela_mesanica_190204[Klasifikacija],Tabela_kontrola_FAW[[#This Row],[Klasifikacija]])+COUNTIF(Tabela_mesanica_190208[Klasifikacija],Tabela_kontrola_FAW[[#This Row],[Klasifikacija]])+COUNTIF(Tabela_EKO_03_03_baterije[Klasifikacija],Tabela_kontrola_FAW[[#This Row],[Klasifikacija]])</f>
        <v>0</v>
      </c>
      <c r="H782" s="1">
        <f>COUNTIF(Tabela_staro_190204[Klasifikacija],Tabela_kontrola_FAW[[#This Row],[Klasifikacija]])+COUNTIF(Tabela_staro_140603[Klasifikacija],Tabela_kontrola_FAW[[#This Row],[Klasifikacija]])</f>
        <v>0</v>
      </c>
      <c r="I782" s="1" t="str">
        <f>IFERROR(INDEX(Tabela_FAW[Klasifikacija],MATCH(Tabela_kontrola_FAW[[#This Row],[Klasifikacija]],Tabela_FAW[Klasifikacija],0)),"NE")</f>
        <v>19 12 02</v>
      </c>
    </row>
    <row r="783" spans="1:9" x14ac:dyDescent="0.25">
      <c r="A783" t="s">
        <v>1456</v>
      </c>
      <c r="B783" t="str">
        <f>INDEX(Tabela_seznam_klasifikacij[Naziv odpadka],MATCH(Tabela_kontrola_FAW[[#This Row],[Klasifikacija]],Tabela_seznam_klasifikacij[Klasifikacijska številka],0))</f>
        <v>Barvne kovine</v>
      </c>
      <c r="C783" t="str">
        <f>IFERROR(INDEX(Tabela_FAW[NAZIV2],MATCH(Tabela_kontrola_FAW[[#This Row],[Klasifikacija]],Tabela_FAW[Klasifikacija],0)),"NE")</f>
        <v>Ni mešanja/ KEMIS NE ODSTRANJUJE</v>
      </c>
      <c r="D783" t="str">
        <f>INDEX(Tabela_glavno[Dovoljen prevzem],MATCH(Tabela_kontrola_FAW[[#This Row],[Klasifikacija]],Tabela_glavno[Klasifikacija],0))</f>
        <v>DA - NI ODSTRANJEVANJA</v>
      </c>
      <c r="E783" t="str">
        <f>INDEX(Tabela_glavno[Odstranjevanje],MATCH(Tabela_kontrola_FAW[[#This Row],[Klasifikacija]],Tabela_glavno[Klasifikacija],0))</f>
        <v/>
      </c>
      <c r="F783" t="str">
        <f>IF(Tabela_kontrola_FAW[[#This Row],[Eko-03-03]]=0,"NE","DA")</f>
        <v>NE</v>
      </c>
      <c r="G783" s="1">
        <f>COUNTIF(Tabela_mesanica_190204[Klasifikacija],Tabela_kontrola_FAW[[#This Row],[Klasifikacija]])+COUNTIF(Tabela_mesanica_190208[Klasifikacija],Tabela_kontrola_FAW[[#This Row],[Klasifikacija]])+COUNTIF(Tabela_EKO_03_03_baterije[Klasifikacija],Tabela_kontrola_FAW[[#This Row],[Klasifikacija]])</f>
        <v>0</v>
      </c>
      <c r="H783" s="1">
        <f>COUNTIF(Tabela_staro_190204[Klasifikacija],Tabela_kontrola_FAW[[#This Row],[Klasifikacija]])+COUNTIF(Tabela_staro_140603[Klasifikacija],Tabela_kontrola_FAW[[#This Row],[Klasifikacija]])</f>
        <v>0</v>
      </c>
      <c r="I783" s="1" t="str">
        <f>IFERROR(INDEX(Tabela_FAW[Klasifikacija],MATCH(Tabela_kontrola_FAW[[#This Row],[Klasifikacija]],Tabela_FAW[Klasifikacija],0)),"NE")</f>
        <v>19 12 03</v>
      </c>
    </row>
    <row r="784" spans="1:9" x14ac:dyDescent="0.25">
      <c r="A784" t="s">
        <v>1457</v>
      </c>
      <c r="B784" t="str">
        <f>INDEX(Tabela_seznam_klasifikacij[Naziv odpadka],MATCH(Tabela_kontrola_FAW[[#This Row],[Klasifikacija]],Tabela_seznam_klasifikacij[Klasifikacijska številka],0))</f>
        <v>Plastika in gume</v>
      </c>
      <c r="C784" t="str">
        <f>IFERROR(INDEX(Tabela_FAW[NAZIV2],MATCH(Tabela_kontrola_FAW[[#This Row],[Klasifikacija]],Tabela_FAW[Klasifikacija],0)),"NE")</f>
        <v>Ni mešanja, KOto, Omaplast</v>
      </c>
      <c r="D784" t="str">
        <f>INDEX(Tabela_glavno[Dovoljen prevzem],MATCH(Tabela_kontrola_FAW[[#This Row],[Klasifikacija]],Tabela_glavno[Klasifikacija],0))</f>
        <v>DA</v>
      </c>
      <c r="E784" t="str">
        <f>INDEX(Tabela_glavno[Odstranjevanje],MATCH(Tabela_kontrola_FAW[[#This Row],[Klasifikacija]],Tabela_glavno[Klasifikacija],0))</f>
        <v>Komteks</v>
      </c>
      <c r="F784" t="str">
        <f>IF(Tabela_kontrola_FAW[[#This Row],[Eko-03-03]]=0,"NE","DA")</f>
        <v>NE</v>
      </c>
      <c r="G784" s="1">
        <f>COUNTIF(Tabela_mesanica_190204[Klasifikacija],Tabela_kontrola_FAW[[#This Row],[Klasifikacija]])+COUNTIF(Tabela_mesanica_190208[Klasifikacija],Tabela_kontrola_FAW[[#This Row],[Klasifikacija]])+COUNTIF(Tabela_EKO_03_03_baterije[Klasifikacija],Tabela_kontrola_FAW[[#This Row],[Klasifikacija]])</f>
        <v>0</v>
      </c>
      <c r="H784" s="1">
        <f>COUNTIF(Tabela_staro_190204[Klasifikacija],Tabela_kontrola_FAW[[#This Row],[Klasifikacija]])+COUNTIF(Tabela_staro_140603[Klasifikacija],Tabela_kontrola_FAW[[#This Row],[Klasifikacija]])</f>
        <v>0</v>
      </c>
      <c r="I784" s="1" t="str">
        <f>IFERROR(INDEX(Tabela_FAW[Klasifikacija],MATCH(Tabela_kontrola_FAW[[#This Row],[Klasifikacija]],Tabela_FAW[Klasifikacija],0)),"NE")</f>
        <v>19 12 04</v>
      </c>
    </row>
    <row r="785" spans="1:9" hidden="1" x14ac:dyDescent="0.25">
      <c r="A785" t="s">
        <v>1458</v>
      </c>
      <c r="B785" t="str">
        <f>INDEX(Tabela_seznam_klasifikacij[Naziv odpadka],MATCH(Tabela_kontrola_FAW[[#This Row],[Klasifikacija]],Tabela_seznam_klasifikacij[Klasifikacijska številka],0))</f>
        <v>Steklo</v>
      </c>
      <c r="C785" t="str">
        <f>IFERROR(INDEX(Tabela_FAW[NAZIV2],MATCH(Tabela_kontrola_FAW[[#This Row],[Klasifikacija]],Tabela_FAW[Klasifikacija],0)),"NE")</f>
        <v>NE</v>
      </c>
      <c r="D785" t="str">
        <f>INDEX(Tabela_glavno[Dovoljen prevzem],MATCH(Tabela_kontrola_FAW[[#This Row],[Klasifikacija]],Tabela_glavno[Klasifikacija],0))</f>
        <v>DA - NI ODSTRANJEVANJA</v>
      </c>
      <c r="E785" t="str">
        <f>INDEX(Tabela_glavno[Odstranjevanje],MATCH(Tabela_kontrola_FAW[[#This Row],[Klasifikacija]],Tabela_glavno[Klasifikacija],0))</f>
        <v/>
      </c>
      <c r="F785" t="str">
        <f>IF(Tabela_kontrola_FAW[[#This Row],[Eko-03-03]]=0,"NE","DA")</f>
        <v>NE</v>
      </c>
      <c r="G785" s="1">
        <f>COUNTIF(Tabela_mesanica_190204[Klasifikacija],Tabela_kontrola_FAW[[#This Row],[Klasifikacija]])+COUNTIF(Tabela_mesanica_190208[Klasifikacija],Tabela_kontrola_FAW[[#This Row],[Klasifikacija]])+COUNTIF(Tabela_EKO_03_03_baterije[Klasifikacija],Tabela_kontrola_FAW[[#This Row],[Klasifikacija]])</f>
        <v>0</v>
      </c>
      <c r="H785" s="1">
        <f>COUNTIF(Tabela_staro_190204[Klasifikacija],Tabela_kontrola_FAW[[#This Row],[Klasifikacija]])+COUNTIF(Tabela_staro_140603[Klasifikacija],Tabela_kontrola_FAW[[#This Row],[Klasifikacija]])</f>
        <v>0</v>
      </c>
      <c r="I785" s="1" t="str">
        <f>IFERROR(INDEX(Tabela_FAW[Klasifikacija],MATCH(Tabela_kontrola_FAW[[#This Row],[Klasifikacija]],Tabela_FAW[Klasifikacija],0)),"NE")</f>
        <v>NE</v>
      </c>
    </row>
    <row r="786" spans="1:9" x14ac:dyDescent="0.25">
      <c r="A786" t="s">
        <v>111</v>
      </c>
      <c r="B786" t="str">
        <f>INDEX(Tabela_seznam_klasifikacij[Naziv odpadka],MATCH(Tabela_kontrola_FAW[[#This Row],[Klasifikacija]],Tabela_seznam_klasifikacij[Klasifikacijska številka],0))</f>
        <v>Les, ki vsebuje nevarne snovi</v>
      </c>
      <c r="C786" t="str">
        <f>IFERROR(INDEX(Tabela_FAW[NAZIV2],MATCH(Tabela_kontrola_FAW[[#This Row],[Klasifikacija]],Tabela_FAW[Klasifikacija],0)),"NE")</f>
        <v>M1</v>
      </c>
      <c r="D786" t="str">
        <f>INDEX(Tabela_glavno[Dovoljen prevzem],MATCH(Tabela_kontrola_FAW[[#This Row],[Klasifikacija]],Tabela_glavno[Klasifikacija],0))</f>
        <v>DA - NI ODSTRANJEVANJA</v>
      </c>
      <c r="E786" t="str">
        <f>INDEX(Tabela_glavno[Odstranjevanje],MATCH(Tabela_kontrola_FAW[[#This Row],[Klasifikacija]],Tabela_glavno[Klasifikacija],0))</f>
        <v/>
      </c>
      <c r="F786" t="str">
        <f>IF(Tabela_kontrola_FAW[[#This Row],[Eko-03-03]]=0,"NE","DA")</f>
        <v>DA</v>
      </c>
      <c r="G786" s="1">
        <f>COUNTIF(Tabela_mesanica_190204[Klasifikacija],Tabela_kontrola_FAW[[#This Row],[Klasifikacija]])+COUNTIF(Tabela_mesanica_190208[Klasifikacija],Tabela_kontrola_FAW[[#This Row],[Klasifikacija]])+COUNTIF(Tabela_EKO_03_03_baterije[Klasifikacija],Tabela_kontrola_FAW[[#This Row],[Klasifikacija]])</f>
        <v>1</v>
      </c>
      <c r="H786" s="1">
        <f>COUNTIF(Tabela_staro_190204[Klasifikacija],Tabela_kontrola_FAW[[#This Row],[Klasifikacija]])+COUNTIF(Tabela_staro_140603[Klasifikacija],Tabela_kontrola_FAW[[#This Row],[Klasifikacija]])</f>
        <v>1</v>
      </c>
      <c r="I786" s="1" t="str">
        <f>IFERROR(INDEX(Tabela_FAW[Klasifikacija],MATCH(Tabela_kontrola_FAW[[#This Row],[Klasifikacija]],Tabela_FAW[Klasifikacija],0)),"NE")</f>
        <v>19 12 06*</v>
      </c>
    </row>
    <row r="787" spans="1:9" x14ac:dyDescent="0.25">
      <c r="A787" t="s">
        <v>1459</v>
      </c>
      <c r="B787" t="str">
        <f>INDEX(Tabela_seznam_klasifikacij[Naziv odpadka],MATCH(Tabela_kontrola_FAW[[#This Row],[Klasifikacija]],Tabela_seznam_klasifikacij[Klasifikacijska številka],0))</f>
        <v>Les, ki ni naveden pod 19 12 06</v>
      </c>
      <c r="C787" t="str">
        <f>IFERROR(INDEX(Tabela_FAW[NAZIV2],MATCH(Tabela_kontrola_FAW[[#This Row],[Klasifikacija]],Tabela_FAW[Klasifikacija],0)),"NE")</f>
        <v>Ni mešanja PREDELAVA NICD BATERIJn Dinos</v>
      </c>
      <c r="D787" t="str">
        <f>INDEX(Tabela_glavno[Dovoljen prevzem],MATCH(Tabela_kontrola_FAW[[#This Row],[Klasifikacija]],Tabela_glavno[Klasifikacija],0))</f>
        <v>DA - NI ODSTRANJEVANJA</v>
      </c>
      <c r="E787" t="str">
        <f>INDEX(Tabela_glavno[Odstranjevanje],MATCH(Tabela_kontrola_FAW[[#This Row],[Klasifikacija]],Tabela_glavno[Klasifikacija],0))</f>
        <v/>
      </c>
      <c r="F787" t="str">
        <f>IF(Tabela_kontrola_FAW[[#This Row],[Eko-03-03]]=0,"NE","DA")</f>
        <v>NE</v>
      </c>
      <c r="G787" s="1">
        <f>COUNTIF(Tabela_mesanica_190204[Klasifikacija],Tabela_kontrola_FAW[[#This Row],[Klasifikacija]])+COUNTIF(Tabela_mesanica_190208[Klasifikacija],Tabela_kontrola_FAW[[#This Row],[Klasifikacija]])+COUNTIF(Tabela_EKO_03_03_baterije[Klasifikacija],Tabela_kontrola_FAW[[#This Row],[Klasifikacija]])</f>
        <v>0</v>
      </c>
      <c r="H787" s="1">
        <f>COUNTIF(Tabela_staro_190204[Klasifikacija],Tabela_kontrola_FAW[[#This Row],[Klasifikacija]])+COUNTIF(Tabela_staro_140603[Klasifikacija],Tabela_kontrola_FAW[[#This Row],[Klasifikacija]])</f>
        <v>0</v>
      </c>
      <c r="I787" s="1" t="str">
        <f>IFERROR(INDEX(Tabela_FAW[Klasifikacija],MATCH(Tabela_kontrola_FAW[[#This Row],[Klasifikacija]],Tabela_FAW[Klasifikacija],0)),"NE")</f>
        <v>19 12 07</v>
      </c>
    </row>
    <row r="788" spans="1:9" x14ac:dyDescent="0.25">
      <c r="A788" t="s">
        <v>1460</v>
      </c>
      <c r="B788" t="str">
        <f>INDEX(Tabela_seznam_klasifikacij[Naziv odpadka],MATCH(Tabela_kontrola_FAW[[#This Row],[Klasifikacija]],Tabela_seznam_klasifikacij[Klasifikacijska številka],0))</f>
        <v>Tekstil</v>
      </c>
      <c r="C788" t="str">
        <f>IFERROR(INDEX(Tabela_FAW[NAZIV2],MATCH(Tabela_kontrola_FAW[[#This Row],[Klasifikacija]],Tabela_FAW[Klasifikacija],0)),"NE")</f>
        <v>Ni mešanja</v>
      </c>
      <c r="D788" t="str">
        <f>INDEX(Tabela_glavno[Dovoljen prevzem],MATCH(Tabela_kontrola_FAW[[#This Row],[Klasifikacija]],Tabela_glavno[Klasifikacija],0))</f>
        <v>DA - NI ODSTRANJEVANJA</v>
      </c>
      <c r="E788" t="str">
        <f>INDEX(Tabela_glavno[Odstranjevanje],MATCH(Tabela_kontrola_FAW[[#This Row],[Klasifikacija]],Tabela_glavno[Klasifikacija],0))</f>
        <v/>
      </c>
      <c r="F788" t="str">
        <f>IF(Tabela_kontrola_FAW[[#This Row],[Eko-03-03]]=0,"NE","DA")</f>
        <v>NE</v>
      </c>
      <c r="G788" s="1">
        <f>COUNTIF(Tabela_mesanica_190204[Klasifikacija],Tabela_kontrola_FAW[[#This Row],[Klasifikacija]])+COUNTIF(Tabela_mesanica_190208[Klasifikacija],Tabela_kontrola_FAW[[#This Row],[Klasifikacija]])+COUNTIF(Tabela_EKO_03_03_baterije[Klasifikacija],Tabela_kontrola_FAW[[#This Row],[Klasifikacija]])</f>
        <v>0</v>
      </c>
      <c r="H788" s="1">
        <f>COUNTIF(Tabela_staro_190204[Klasifikacija],Tabela_kontrola_FAW[[#This Row],[Klasifikacija]])+COUNTIF(Tabela_staro_140603[Klasifikacija],Tabela_kontrola_FAW[[#This Row],[Klasifikacija]])</f>
        <v>0</v>
      </c>
      <c r="I788" s="1" t="str">
        <f>IFERROR(INDEX(Tabela_FAW[Klasifikacija],MATCH(Tabela_kontrola_FAW[[#This Row],[Klasifikacija]],Tabela_FAW[Klasifikacija],0)),"NE")</f>
        <v>19 12 08</v>
      </c>
    </row>
    <row r="789" spans="1:9" x14ac:dyDescent="0.25">
      <c r="A789" t="s">
        <v>1461</v>
      </c>
      <c r="B789" t="str">
        <f>INDEX(Tabela_seznam_klasifikacij[Naziv odpadka],MATCH(Tabela_kontrola_FAW[[#This Row],[Klasifikacija]],Tabela_seznam_klasifikacij[Klasifikacijska številka],0))</f>
        <v>Minerali (npr. pesek, kamenje)</v>
      </c>
      <c r="C789">
        <f>IFERROR(INDEX(Tabela_FAW[NAZIV2],MATCH(Tabela_kontrola_FAW[[#This Row],[Klasifikacija]],Tabela_FAW[Klasifikacija],0)),"NE")</f>
        <v>0</v>
      </c>
      <c r="D789" t="str">
        <f>INDEX(Tabela_glavno[Dovoljen prevzem],MATCH(Tabela_kontrola_FAW[[#This Row],[Klasifikacija]],Tabela_glavno[Klasifikacija],0))</f>
        <v>DA - NI ODSTRANJEVANJA</v>
      </c>
      <c r="E789" t="str">
        <f>INDEX(Tabela_glavno[Odstranjevanje],MATCH(Tabela_kontrola_FAW[[#This Row],[Klasifikacija]],Tabela_glavno[Klasifikacija],0))</f>
        <v/>
      </c>
      <c r="F789" t="str">
        <f>IF(Tabela_kontrola_FAW[[#This Row],[Eko-03-03]]=0,"NE","DA")</f>
        <v>NE</v>
      </c>
      <c r="G789" s="1">
        <f>COUNTIF(Tabela_mesanica_190204[Klasifikacija],Tabela_kontrola_FAW[[#This Row],[Klasifikacija]])+COUNTIF(Tabela_mesanica_190208[Klasifikacija],Tabela_kontrola_FAW[[#This Row],[Klasifikacija]])+COUNTIF(Tabela_EKO_03_03_baterije[Klasifikacija],Tabela_kontrola_FAW[[#This Row],[Klasifikacija]])</f>
        <v>0</v>
      </c>
      <c r="H789" s="1">
        <f>COUNTIF(Tabela_staro_190204[Klasifikacija],Tabela_kontrola_FAW[[#This Row],[Klasifikacija]])+COUNTIF(Tabela_staro_140603[Klasifikacija],Tabela_kontrola_FAW[[#This Row],[Klasifikacija]])</f>
        <v>0</v>
      </c>
      <c r="I789" s="1" t="str">
        <f>IFERROR(INDEX(Tabela_FAW[Klasifikacija],MATCH(Tabela_kontrola_FAW[[#This Row],[Klasifikacija]],Tabela_FAW[Klasifikacija],0)),"NE")</f>
        <v>19 12 09</v>
      </c>
    </row>
    <row r="790" spans="1:9" x14ac:dyDescent="0.25">
      <c r="A790" t="s">
        <v>112</v>
      </c>
      <c r="B790" t="str">
        <f>INDEX(Tabela_seznam_klasifikacij[Naziv odpadka],MATCH(Tabela_kontrola_FAW[[#This Row],[Klasifikacija]],Tabela_seznam_klasifikacij[Klasifikacijska številka],0))</f>
        <v>Gorljivi odpadki (iz odpadkov pridobljeno gorivo)</v>
      </c>
      <c r="C790" t="str">
        <f>IFERROR(INDEX(Tabela_FAW[NAZIV2],MATCH(Tabela_kontrola_FAW[[#This Row],[Klasifikacija]],Tabela_FAW[Klasifikacija],0)),"NE")</f>
        <v>M1, notifikacija EKOSISTEMI</v>
      </c>
      <c r="D790" t="str">
        <f>INDEX(Tabela_glavno[Dovoljen prevzem],MATCH(Tabela_kontrola_FAW[[#This Row],[Klasifikacija]],Tabela_glavno[Klasifikacija],0))</f>
        <v>NE</v>
      </c>
      <c r="E790" t="str">
        <f>INDEX(Tabela_glavno[Odstranjevanje],MATCH(Tabela_kontrola_FAW[[#This Row],[Klasifikacija]],Tabela_glavno[Klasifikacija],0))</f>
        <v/>
      </c>
      <c r="F790" t="str">
        <f>IF(Tabela_kontrola_FAW[[#This Row],[Eko-03-03]]=0,"NE","DA")</f>
        <v>NE</v>
      </c>
      <c r="G790" s="1">
        <f>COUNTIF(Tabela_mesanica_190204[Klasifikacija],Tabela_kontrola_FAW[[#This Row],[Klasifikacija]])+COUNTIF(Tabela_mesanica_190208[Klasifikacija],Tabela_kontrola_FAW[[#This Row],[Klasifikacija]])+COUNTIF(Tabela_EKO_03_03_baterije[Klasifikacija],Tabela_kontrola_FAW[[#This Row],[Klasifikacija]])</f>
        <v>0</v>
      </c>
      <c r="H790" s="1">
        <f>COUNTIF(Tabela_staro_190204[Klasifikacija],Tabela_kontrola_FAW[[#This Row],[Klasifikacija]])+COUNTIF(Tabela_staro_140603[Klasifikacija],Tabela_kontrola_FAW[[#This Row],[Klasifikacija]])</f>
        <v>1</v>
      </c>
      <c r="I790" s="1" t="str">
        <f>IFERROR(INDEX(Tabela_FAW[Klasifikacija],MATCH(Tabela_kontrola_FAW[[#This Row],[Klasifikacija]],Tabela_FAW[Klasifikacija],0)),"NE")</f>
        <v>19 12 10</v>
      </c>
    </row>
    <row r="791" spans="1:9" x14ac:dyDescent="0.25">
      <c r="A791" t="s">
        <v>113</v>
      </c>
      <c r="B791" t="str">
        <f>INDEX(Tabela_seznam_klasifikacij[Naziv odpadka],MATCH(Tabela_kontrola_FAW[[#This Row],[Klasifikacija]],Tabela_seznam_klasifikacij[Klasifikacijska številka],0))</f>
        <v>Drugi odpadki (tudi mešanice materialov) iz mehanske obdelave odpadkov, ki vsebujejo nevarne snovi</v>
      </c>
      <c r="C791" t="str">
        <f>IFERROR(INDEX(Tabela_FAW[NAZIV2],MATCH(Tabela_kontrola_FAW[[#This Row],[Klasifikacija]],Tabela_FAW[Klasifikacija],0)),"NE")</f>
        <v>M1</v>
      </c>
      <c r="D791" t="str">
        <f>INDEX(Tabela_glavno[Dovoljen prevzem],MATCH(Tabela_kontrola_FAW[[#This Row],[Klasifikacija]],Tabela_glavno[Klasifikacija],0))</f>
        <v>DA</v>
      </c>
      <c r="E791" t="str">
        <f>INDEX(Tabela_glavno[Odstranjevanje],MATCH(Tabela_kontrola_FAW[[#This Row],[Klasifikacija]],Tabela_glavno[Klasifikacija],0))</f>
        <v>Mo-BRUK</v>
      </c>
      <c r="F791" t="str">
        <f>IF(Tabela_kontrola_FAW[[#This Row],[Eko-03-03]]=0,"NE","DA")</f>
        <v>DA</v>
      </c>
      <c r="G791" s="1">
        <f>COUNTIF(Tabela_mesanica_190204[Klasifikacija],Tabela_kontrola_FAW[[#This Row],[Klasifikacija]])+COUNTIF(Tabela_mesanica_190208[Klasifikacija],Tabela_kontrola_FAW[[#This Row],[Klasifikacija]])+COUNTIF(Tabela_EKO_03_03_baterije[Klasifikacija],Tabela_kontrola_FAW[[#This Row],[Klasifikacija]])</f>
        <v>1</v>
      </c>
      <c r="H791" s="1">
        <f>COUNTIF(Tabela_staro_190204[Klasifikacija],Tabela_kontrola_FAW[[#This Row],[Klasifikacija]])+COUNTIF(Tabela_staro_140603[Klasifikacija],Tabela_kontrola_FAW[[#This Row],[Klasifikacija]])</f>
        <v>1</v>
      </c>
      <c r="I791" s="1" t="str">
        <f>IFERROR(INDEX(Tabela_FAW[Klasifikacija],MATCH(Tabela_kontrola_FAW[[#This Row],[Klasifikacija]],Tabela_FAW[Klasifikacija],0)),"NE")</f>
        <v>19 12 11*</v>
      </c>
    </row>
    <row r="792" spans="1:9" x14ac:dyDescent="0.25">
      <c r="A792" t="s">
        <v>1462</v>
      </c>
      <c r="B792" t="str">
        <f>INDEX(Tabela_seznam_klasifikacij[Naziv odpadka],MATCH(Tabela_kontrola_FAW[[#This Row],[Klasifikacija]],Tabela_seznam_klasifikacij[Klasifikacijska številka],0))</f>
        <v>Drugi odpadki (tudi mešanice materialov) iz mehanske obdelave odpadkov, ki niso navedeni pod 19 12 11</v>
      </c>
      <c r="C792">
        <f>IFERROR(INDEX(Tabela_FAW[NAZIV2],MATCH(Tabela_kontrola_FAW[[#This Row],[Klasifikacija]],Tabela_FAW[Klasifikacija],0)),"NE")</f>
        <v>0</v>
      </c>
      <c r="D792" t="str">
        <f>INDEX(Tabela_glavno[Dovoljen prevzem],MATCH(Tabela_kontrola_FAW[[#This Row],[Klasifikacija]],Tabela_glavno[Klasifikacija],0))</f>
        <v>DA - NI ODSTRANJEVANJA</v>
      </c>
      <c r="E792" t="str">
        <f>INDEX(Tabela_glavno[Odstranjevanje],MATCH(Tabela_kontrola_FAW[[#This Row],[Klasifikacija]],Tabela_glavno[Klasifikacija],0))</f>
        <v/>
      </c>
      <c r="F792" t="str">
        <f>IF(Tabela_kontrola_FAW[[#This Row],[Eko-03-03]]=0,"NE","DA")</f>
        <v>NE</v>
      </c>
      <c r="G792" s="1">
        <f>COUNTIF(Tabela_mesanica_190204[Klasifikacija],Tabela_kontrola_FAW[[#This Row],[Klasifikacija]])+COUNTIF(Tabela_mesanica_190208[Klasifikacija],Tabela_kontrola_FAW[[#This Row],[Klasifikacija]])+COUNTIF(Tabela_EKO_03_03_baterije[Klasifikacija],Tabela_kontrola_FAW[[#This Row],[Klasifikacija]])</f>
        <v>0</v>
      </c>
      <c r="H792" s="1">
        <f>COUNTIF(Tabela_staro_190204[Klasifikacija],Tabela_kontrola_FAW[[#This Row],[Klasifikacija]])+COUNTIF(Tabela_staro_140603[Klasifikacija],Tabela_kontrola_FAW[[#This Row],[Klasifikacija]])</f>
        <v>0</v>
      </c>
      <c r="I792" s="1" t="str">
        <f>IFERROR(INDEX(Tabela_FAW[Klasifikacija],MATCH(Tabela_kontrola_FAW[[#This Row],[Klasifikacija]],Tabela_FAW[Klasifikacija],0)),"NE")</f>
        <v>19 12 12</v>
      </c>
    </row>
    <row r="793" spans="1:9" x14ac:dyDescent="0.25">
      <c r="A793" t="s">
        <v>1463</v>
      </c>
      <c r="B793" t="str">
        <f>INDEX(Tabela_seznam_klasifikacij[Naziv odpadka],MATCH(Tabela_kontrola_FAW[[#This Row],[Klasifikacija]],Tabela_seznam_klasifikacij[Klasifikacijska številka],0))</f>
        <v>Trdni odpadki iz sanacije tal, ki vsebujejo nevarne snovi</v>
      </c>
      <c r="C793">
        <f>IFERROR(INDEX(Tabela_FAW[NAZIV2],MATCH(Tabela_kontrola_FAW[[#This Row],[Klasifikacija]],Tabela_FAW[Klasifikacija],0)),"NE")</f>
        <v>0</v>
      </c>
      <c r="D793" t="str">
        <f>INDEX(Tabela_glavno[Dovoljen prevzem],MATCH(Tabela_kontrola_FAW[[#This Row],[Klasifikacija]],Tabela_glavno[Klasifikacija],0))</f>
        <v>DA - NI ODSTRANJEVANJA</v>
      </c>
      <c r="E793" t="str">
        <f>INDEX(Tabela_glavno[Odstranjevanje],MATCH(Tabela_kontrola_FAW[[#This Row],[Klasifikacija]],Tabela_glavno[Klasifikacija],0))</f>
        <v/>
      </c>
      <c r="F793" t="str">
        <f>IF(Tabela_kontrola_FAW[[#This Row],[Eko-03-03]]=0,"NE","DA")</f>
        <v>NE</v>
      </c>
      <c r="G793" s="1">
        <f>COUNTIF(Tabela_mesanica_190204[Klasifikacija],Tabela_kontrola_FAW[[#This Row],[Klasifikacija]])+COUNTIF(Tabela_mesanica_190208[Klasifikacija],Tabela_kontrola_FAW[[#This Row],[Klasifikacija]])+COUNTIF(Tabela_EKO_03_03_baterije[Klasifikacija],Tabela_kontrola_FAW[[#This Row],[Klasifikacija]])</f>
        <v>0</v>
      </c>
      <c r="H793" s="1">
        <f>COUNTIF(Tabela_staro_190204[Klasifikacija],Tabela_kontrola_FAW[[#This Row],[Klasifikacija]])+COUNTIF(Tabela_staro_140603[Klasifikacija],Tabela_kontrola_FAW[[#This Row],[Klasifikacija]])</f>
        <v>0</v>
      </c>
      <c r="I793" s="1" t="str">
        <f>IFERROR(INDEX(Tabela_FAW[Klasifikacija],MATCH(Tabela_kontrola_FAW[[#This Row],[Klasifikacija]],Tabela_FAW[Klasifikacija],0)),"NE")</f>
        <v>19 13 01*</v>
      </c>
    </row>
    <row r="794" spans="1:9" hidden="1" x14ac:dyDescent="0.25">
      <c r="A794" t="s">
        <v>1464</v>
      </c>
      <c r="B794" t="str">
        <f>INDEX(Tabela_seznam_klasifikacij[Naziv odpadka],MATCH(Tabela_kontrola_FAW[[#This Row],[Klasifikacija]],Tabela_seznam_klasifikacij[Klasifikacijska številka],0))</f>
        <v>Trdni odpadki iz sanacije tal, ki niso navedeni pod 19 13 01</v>
      </c>
      <c r="C794" t="str">
        <f>IFERROR(INDEX(Tabela_FAW[NAZIV2],MATCH(Tabela_kontrola_FAW[[#This Row],[Klasifikacija]],Tabela_FAW[Klasifikacija],0)),"NE")</f>
        <v>NE</v>
      </c>
      <c r="D794" t="str">
        <f>INDEX(Tabela_glavno[Dovoljen prevzem],MATCH(Tabela_kontrola_FAW[[#This Row],[Klasifikacija]],Tabela_glavno[Klasifikacija],0))</f>
        <v>DA - NI ODSTRANJEVANJA</v>
      </c>
      <c r="E794" t="str">
        <f>INDEX(Tabela_glavno[Odstranjevanje],MATCH(Tabela_kontrola_FAW[[#This Row],[Klasifikacija]],Tabela_glavno[Klasifikacija],0))</f>
        <v/>
      </c>
      <c r="F794" t="str">
        <f>IF(Tabela_kontrola_FAW[[#This Row],[Eko-03-03]]=0,"NE","DA")</f>
        <v>NE</v>
      </c>
      <c r="G794" s="1">
        <f>COUNTIF(Tabela_mesanica_190204[Klasifikacija],Tabela_kontrola_FAW[[#This Row],[Klasifikacija]])+COUNTIF(Tabela_mesanica_190208[Klasifikacija],Tabela_kontrola_FAW[[#This Row],[Klasifikacija]])+COUNTIF(Tabela_EKO_03_03_baterije[Klasifikacija],Tabela_kontrola_FAW[[#This Row],[Klasifikacija]])</f>
        <v>0</v>
      </c>
      <c r="H794" s="1">
        <f>COUNTIF(Tabela_staro_190204[Klasifikacija],Tabela_kontrola_FAW[[#This Row],[Klasifikacija]])+COUNTIF(Tabela_staro_140603[Klasifikacija],Tabela_kontrola_FAW[[#This Row],[Klasifikacija]])</f>
        <v>0</v>
      </c>
      <c r="I794" s="1" t="str">
        <f>IFERROR(INDEX(Tabela_FAW[Klasifikacija],MATCH(Tabela_kontrola_FAW[[#This Row],[Klasifikacija]],Tabela_FAW[Klasifikacija],0)),"NE")</f>
        <v>NE</v>
      </c>
    </row>
    <row r="795" spans="1:9" hidden="1" x14ac:dyDescent="0.25">
      <c r="A795" t="s">
        <v>1465</v>
      </c>
      <c r="B795" t="str">
        <f>INDEX(Tabela_seznam_klasifikacij[Naziv odpadka],MATCH(Tabela_kontrola_FAW[[#This Row],[Klasifikacija]],Tabela_seznam_klasifikacij[Klasifikacijska številka],0))</f>
        <v>Mulji iz sanacije tal, ki vsebujejo nevarne snovi</v>
      </c>
      <c r="C795" t="str">
        <f>IFERROR(INDEX(Tabela_FAW[NAZIV2],MATCH(Tabela_kontrola_FAW[[#This Row],[Klasifikacija]],Tabela_FAW[Klasifikacija],0)),"NE")</f>
        <v>NE</v>
      </c>
      <c r="D795" t="str">
        <f>INDEX(Tabela_glavno[Dovoljen prevzem],MATCH(Tabela_kontrola_FAW[[#This Row],[Klasifikacija]],Tabela_glavno[Klasifikacija],0))</f>
        <v>DA - NI ODSTRANJEVANJA</v>
      </c>
      <c r="E795" t="str">
        <f>INDEX(Tabela_glavno[Odstranjevanje],MATCH(Tabela_kontrola_FAW[[#This Row],[Klasifikacija]],Tabela_glavno[Klasifikacija],0))</f>
        <v/>
      </c>
      <c r="F795" t="str">
        <f>IF(Tabela_kontrola_FAW[[#This Row],[Eko-03-03]]=0,"NE","DA")</f>
        <v>NE</v>
      </c>
      <c r="G795" s="1">
        <f>COUNTIF(Tabela_mesanica_190204[Klasifikacija],Tabela_kontrola_FAW[[#This Row],[Klasifikacija]])+COUNTIF(Tabela_mesanica_190208[Klasifikacija],Tabela_kontrola_FAW[[#This Row],[Klasifikacija]])+COUNTIF(Tabela_EKO_03_03_baterije[Klasifikacija],Tabela_kontrola_FAW[[#This Row],[Klasifikacija]])</f>
        <v>0</v>
      </c>
      <c r="H795" s="1">
        <f>COUNTIF(Tabela_staro_190204[Klasifikacija],Tabela_kontrola_FAW[[#This Row],[Klasifikacija]])+COUNTIF(Tabela_staro_140603[Klasifikacija],Tabela_kontrola_FAW[[#This Row],[Klasifikacija]])</f>
        <v>0</v>
      </c>
      <c r="I795" s="1" t="str">
        <f>IFERROR(INDEX(Tabela_FAW[Klasifikacija],MATCH(Tabela_kontrola_FAW[[#This Row],[Klasifikacija]],Tabela_FAW[Klasifikacija],0)),"NE")</f>
        <v>NE</v>
      </c>
    </row>
    <row r="796" spans="1:9" hidden="1" x14ac:dyDescent="0.25">
      <c r="A796" t="s">
        <v>1466</v>
      </c>
      <c r="B796" t="str">
        <f>INDEX(Tabela_seznam_klasifikacij[Naziv odpadka],MATCH(Tabela_kontrola_FAW[[#This Row],[Klasifikacija]],Tabela_seznam_klasifikacij[Klasifikacijska številka],0))</f>
        <v>Mulji iz sanacije tal, ki niso navedeni pod 19 13 03</v>
      </c>
      <c r="C796" t="str">
        <f>IFERROR(INDEX(Tabela_FAW[NAZIV2],MATCH(Tabela_kontrola_FAW[[#This Row],[Klasifikacija]],Tabela_FAW[Klasifikacija],0)),"NE")</f>
        <v>NE</v>
      </c>
      <c r="D796" t="str">
        <f>INDEX(Tabela_glavno[Dovoljen prevzem],MATCH(Tabela_kontrola_FAW[[#This Row],[Klasifikacija]],Tabela_glavno[Klasifikacija],0))</f>
        <v>DA - NI ODSTRANJEVANJA</v>
      </c>
      <c r="E796" t="str">
        <f>INDEX(Tabela_glavno[Odstranjevanje],MATCH(Tabela_kontrola_FAW[[#This Row],[Klasifikacija]],Tabela_glavno[Klasifikacija],0))</f>
        <v/>
      </c>
      <c r="F796" t="str">
        <f>IF(Tabela_kontrola_FAW[[#This Row],[Eko-03-03]]=0,"NE","DA")</f>
        <v>NE</v>
      </c>
      <c r="G796" s="1">
        <f>COUNTIF(Tabela_mesanica_190204[Klasifikacija],Tabela_kontrola_FAW[[#This Row],[Klasifikacija]])+COUNTIF(Tabela_mesanica_190208[Klasifikacija],Tabela_kontrola_FAW[[#This Row],[Klasifikacija]])+COUNTIF(Tabela_EKO_03_03_baterije[Klasifikacija],Tabela_kontrola_FAW[[#This Row],[Klasifikacija]])</f>
        <v>0</v>
      </c>
      <c r="H796" s="1">
        <f>COUNTIF(Tabela_staro_190204[Klasifikacija],Tabela_kontrola_FAW[[#This Row],[Klasifikacija]])+COUNTIF(Tabela_staro_140603[Klasifikacija],Tabela_kontrola_FAW[[#This Row],[Klasifikacija]])</f>
        <v>0</v>
      </c>
      <c r="I796" s="1" t="str">
        <f>IFERROR(INDEX(Tabela_FAW[Klasifikacija],MATCH(Tabela_kontrola_FAW[[#This Row],[Klasifikacija]],Tabela_FAW[Klasifikacija],0)),"NE")</f>
        <v>NE</v>
      </c>
    </row>
    <row r="797" spans="1:9" hidden="1" x14ac:dyDescent="0.25">
      <c r="A797" t="s">
        <v>1467</v>
      </c>
      <c r="B797" t="str">
        <f>INDEX(Tabela_seznam_klasifikacij[Naziv odpadka],MATCH(Tabela_kontrola_FAW[[#This Row],[Klasifikacija]],Tabela_seznam_klasifikacij[Klasifikacijska številka],0))</f>
        <v>Mulji iz sanacije podtalnice, ki vsebujejo nevarne snovi</v>
      </c>
      <c r="C797" t="str">
        <f>IFERROR(INDEX(Tabela_FAW[NAZIV2],MATCH(Tabela_kontrola_FAW[[#This Row],[Klasifikacija]],Tabela_FAW[Klasifikacija],0)),"NE")</f>
        <v>NE</v>
      </c>
      <c r="D797" t="str">
        <f>INDEX(Tabela_glavno[Dovoljen prevzem],MATCH(Tabela_kontrola_FAW[[#This Row],[Klasifikacija]],Tabela_glavno[Klasifikacija],0))</f>
        <v>DA - NI ODSTRANJEVANJA</v>
      </c>
      <c r="E797" t="str">
        <f>INDEX(Tabela_glavno[Odstranjevanje],MATCH(Tabela_kontrola_FAW[[#This Row],[Klasifikacija]],Tabela_glavno[Klasifikacija],0))</f>
        <v/>
      </c>
      <c r="F797" t="str">
        <f>IF(Tabela_kontrola_FAW[[#This Row],[Eko-03-03]]=0,"NE","DA")</f>
        <v>NE</v>
      </c>
      <c r="G797" s="1">
        <f>COUNTIF(Tabela_mesanica_190204[Klasifikacija],Tabela_kontrola_FAW[[#This Row],[Klasifikacija]])+COUNTIF(Tabela_mesanica_190208[Klasifikacija],Tabela_kontrola_FAW[[#This Row],[Klasifikacija]])+COUNTIF(Tabela_EKO_03_03_baterije[Klasifikacija],Tabela_kontrola_FAW[[#This Row],[Klasifikacija]])</f>
        <v>0</v>
      </c>
      <c r="H797" s="1">
        <f>COUNTIF(Tabela_staro_190204[Klasifikacija],Tabela_kontrola_FAW[[#This Row],[Klasifikacija]])+COUNTIF(Tabela_staro_140603[Klasifikacija],Tabela_kontrola_FAW[[#This Row],[Klasifikacija]])</f>
        <v>0</v>
      </c>
      <c r="I797" s="1" t="str">
        <f>IFERROR(INDEX(Tabela_FAW[Klasifikacija],MATCH(Tabela_kontrola_FAW[[#This Row],[Klasifikacija]],Tabela_FAW[Klasifikacija],0)),"NE")</f>
        <v>NE</v>
      </c>
    </row>
    <row r="798" spans="1:9" hidden="1" x14ac:dyDescent="0.25">
      <c r="A798" t="s">
        <v>1468</v>
      </c>
      <c r="B798" t="str">
        <f>INDEX(Tabela_seznam_klasifikacij[Naziv odpadka],MATCH(Tabela_kontrola_FAW[[#This Row],[Klasifikacija]],Tabela_seznam_klasifikacij[Klasifikacijska številka],0))</f>
        <v>Mulji iz sanacije podtalnice, ki niso navedeni pod 19 13 05</v>
      </c>
      <c r="C798" t="str">
        <f>IFERROR(INDEX(Tabela_FAW[NAZIV2],MATCH(Tabela_kontrola_FAW[[#This Row],[Klasifikacija]],Tabela_FAW[Klasifikacija],0)),"NE")</f>
        <v>NE</v>
      </c>
      <c r="D798" t="str">
        <f>INDEX(Tabela_glavno[Dovoljen prevzem],MATCH(Tabela_kontrola_FAW[[#This Row],[Klasifikacija]],Tabela_glavno[Klasifikacija],0))</f>
        <v>DA - NI ODSTRANJEVANJA</v>
      </c>
      <c r="E798" t="str">
        <f>INDEX(Tabela_glavno[Odstranjevanje],MATCH(Tabela_kontrola_FAW[[#This Row],[Klasifikacija]],Tabela_glavno[Klasifikacija],0))</f>
        <v/>
      </c>
      <c r="F798" t="str">
        <f>IF(Tabela_kontrola_FAW[[#This Row],[Eko-03-03]]=0,"NE","DA")</f>
        <v>NE</v>
      </c>
      <c r="G798" s="1">
        <f>COUNTIF(Tabela_mesanica_190204[Klasifikacija],Tabela_kontrola_FAW[[#This Row],[Klasifikacija]])+COUNTIF(Tabela_mesanica_190208[Klasifikacija],Tabela_kontrola_FAW[[#This Row],[Klasifikacija]])+COUNTIF(Tabela_EKO_03_03_baterije[Klasifikacija],Tabela_kontrola_FAW[[#This Row],[Klasifikacija]])</f>
        <v>0</v>
      </c>
      <c r="H798" s="1">
        <f>COUNTIF(Tabela_staro_190204[Klasifikacija],Tabela_kontrola_FAW[[#This Row],[Klasifikacija]])+COUNTIF(Tabela_staro_140603[Klasifikacija],Tabela_kontrola_FAW[[#This Row],[Klasifikacija]])</f>
        <v>0</v>
      </c>
      <c r="I798" s="1" t="str">
        <f>IFERROR(INDEX(Tabela_FAW[Klasifikacija],MATCH(Tabela_kontrola_FAW[[#This Row],[Klasifikacija]],Tabela_FAW[Klasifikacija],0)),"NE")</f>
        <v>NE</v>
      </c>
    </row>
    <row r="799" spans="1:9" x14ac:dyDescent="0.25">
      <c r="A799" t="s">
        <v>1469</v>
      </c>
      <c r="B799" t="str">
        <f>INDEX(Tabela_seznam_klasifikacij[Naziv odpadka],MATCH(Tabela_kontrola_FAW[[#This Row],[Klasifikacija]],Tabela_seznam_klasifikacij[Klasifikacijska številka],0))</f>
        <v>Odpadne vodne raztopine in vodni koncentrati iz sanacije podtalnice, ki vsebujejo nevarne snovi</v>
      </c>
      <c r="C799">
        <f>IFERROR(INDEX(Tabela_FAW[NAZIV2],MATCH(Tabela_kontrola_FAW[[#This Row],[Klasifikacija]],Tabela_FAW[Klasifikacija],0)),"NE")</f>
        <v>0</v>
      </c>
      <c r="D799" t="str">
        <f>INDEX(Tabela_glavno[Dovoljen prevzem],MATCH(Tabela_kontrola_FAW[[#This Row],[Klasifikacija]],Tabela_glavno[Klasifikacija],0))</f>
        <v>DA - NI ODSTRANJEVANJA</v>
      </c>
      <c r="E799" t="str">
        <f>INDEX(Tabela_glavno[Odstranjevanje],MATCH(Tabela_kontrola_FAW[[#This Row],[Klasifikacija]],Tabela_glavno[Klasifikacija],0))</f>
        <v/>
      </c>
      <c r="F799" t="str">
        <f>IF(Tabela_kontrola_FAW[[#This Row],[Eko-03-03]]=0,"NE","DA")</f>
        <v>NE</v>
      </c>
      <c r="G799" s="1">
        <f>COUNTIF(Tabela_mesanica_190204[Klasifikacija],Tabela_kontrola_FAW[[#This Row],[Klasifikacija]])+COUNTIF(Tabela_mesanica_190208[Klasifikacija],Tabela_kontrola_FAW[[#This Row],[Klasifikacija]])+COUNTIF(Tabela_EKO_03_03_baterije[Klasifikacija],Tabela_kontrola_FAW[[#This Row],[Klasifikacija]])</f>
        <v>0</v>
      </c>
      <c r="H799" s="1">
        <f>COUNTIF(Tabela_staro_190204[Klasifikacija],Tabela_kontrola_FAW[[#This Row],[Klasifikacija]])+COUNTIF(Tabela_staro_140603[Klasifikacija],Tabela_kontrola_FAW[[#This Row],[Klasifikacija]])</f>
        <v>0</v>
      </c>
      <c r="I799" s="1" t="str">
        <f>IFERROR(INDEX(Tabela_FAW[Klasifikacija],MATCH(Tabela_kontrola_FAW[[#This Row],[Klasifikacija]],Tabela_FAW[Klasifikacija],0)),"NE")</f>
        <v>19 13 07*</v>
      </c>
    </row>
    <row r="800" spans="1:9" hidden="1" x14ac:dyDescent="0.25">
      <c r="A800" t="s">
        <v>1470</v>
      </c>
      <c r="B800" t="str">
        <f>INDEX(Tabela_seznam_klasifikacij[Naziv odpadka],MATCH(Tabela_kontrola_FAW[[#This Row],[Klasifikacija]],Tabela_seznam_klasifikacij[Klasifikacijska številka],0))</f>
        <v>Odpadne vodne raztopine in vodni koncentrati iz sanacije podtalnice, ki niso navedeni pod 19 13 07</v>
      </c>
      <c r="C800" t="str">
        <f>IFERROR(INDEX(Tabela_FAW[NAZIV2],MATCH(Tabela_kontrola_FAW[[#This Row],[Klasifikacija]],Tabela_FAW[Klasifikacija],0)),"NE")</f>
        <v>NE</v>
      </c>
      <c r="D800" t="str">
        <f>INDEX(Tabela_glavno[Dovoljen prevzem],MATCH(Tabela_kontrola_FAW[[#This Row],[Klasifikacija]],Tabela_glavno[Klasifikacija],0))</f>
        <v>DA - NI ODSTRANJEVANJA</v>
      </c>
      <c r="E800" t="str">
        <f>INDEX(Tabela_glavno[Odstranjevanje],MATCH(Tabela_kontrola_FAW[[#This Row],[Klasifikacija]],Tabela_glavno[Klasifikacija],0))</f>
        <v/>
      </c>
      <c r="F800" t="str">
        <f>IF(Tabela_kontrola_FAW[[#This Row],[Eko-03-03]]=0,"NE","DA")</f>
        <v>NE</v>
      </c>
      <c r="G800" s="1">
        <f>COUNTIF(Tabela_mesanica_190204[Klasifikacija],Tabela_kontrola_FAW[[#This Row],[Klasifikacija]])+COUNTIF(Tabela_mesanica_190208[Klasifikacija],Tabela_kontrola_FAW[[#This Row],[Klasifikacija]])+COUNTIF(Tabela_EKO_03_03_baterije[Klasifikacija],Tabela_kontrola_FAW[[#This Row],[Klasifikacija]])</f>
        <v>0</v>
      </c>
      <c r="H800" s="1">
        <f>COUNTIF(Tabela_staro_190204[Klasifikacija],Tabela_kontrola_FAW[[#This Row],[Klasifikacija]])+COUNTIF(Tabela_staro_140603[Klasifikacija],Tabela_kontrola_FAW[[#This Row],[Klasifikacija]])</f>
        <v>0</v>
      </c>
      <c r="I800" s="1" t="str">
        <f>IFERROR(INDEX(Tabela_FAW[Klasifikacija],MATCH(Tabela_kontrola_FAW[[#This Row],[Klasifikacija]],Tabela_FAW[Klasifikacija],0)),"NE")</f>
        <v>NE</v>
      </c>
    </row>
    <row r="801" spans="1:9" hidden="1" x14ac:dyDescent="0.25">
      <c r="A801" t="s">
        <v>114</v>
      </c>
      <c r="B801" t="str">
        <f>INDEX(Tabela_seznam_klasifikacij[Naziv odpadka],MATCH(Tabela_kontrola_FAW[[#This Row],[Klasifikacija]],Tabela_seznam_klasifikacij[Klasifikacijska številka],0))</f>
        <v>Papir in karton</v>
      </c>
      <c r="C801" t="str">
        <f>IFERROR(INDEX(Tabela_FAW[NAZIV2],MATCH(Tabela_kontrola_FAW[[#This Row],[Klasifikacija]],Tabela_FAW[Klasifikacija],0)),"NE")</f>
        <v>NE</v>
      </c>
      <c r="D801" t="str">
        <f>INDEX(Tabela_glavno[Dovoljen prevzem],MATCH(Tabela_kontrola_FAW[[#This Row],[Klasifikacija]],Tabela_glavno[Klasifikacija],0))</f>
        <v>NE</v>
      </c>
      <c r="E801" t="str">
        <f>INDEX(Tabela_glavno[Odstranjevanje],MATCH(Tabela_kontrola_FAW[[#This Row],[Klasifikacija]],Tabela_glavno[Klasifikacija],0))</f>
        <v/>
      </c>
      <c r="F801" t="str">
        <f>IF(Tabela_kontrola_FAW[[#This Row],[Eko-03-03]]=0,"NE","DA")</f>
        <v>NE</v>
      </c>
      <c r="G801" s="1">
        <f>COUNTIF(Tabela_mesanica_190204[Klasifikacija],Tabela_kontrola_FAW[[#This Row],[Klasifikacija]])+COUNTIF(Tabela_mesanica_190208[Klasifikacija],Tabela_kontrola_FAW[[#This Row],[Klasifikacija]])+COUNTIF(Tabela_EKO_03_03_baterije[Klasifikacija],Tabela_kontrola_FAW[[#This Row],[Klasifikacija]])</f>
        <v>0</v>
      </c>
      <c r="H801" s="1">
        <f>COUNTIF(Tabela_staro_190204[Klasifikacija],Tabela_kontrola_FAW[[#This Row],[Klasifikacija]])+COUNTIF(Tabela_staro_140603[Klasifikacija],Tabela_kontrola_FAW[[#This Row],[Klasifikacija]])</f>
        <v>1</v>
      </c>
      <c r="I801" s="1" t="str">
        <f>IFERROR(INDEX(Tabela_FAW[Klasifikacija],MATCH(Tabela_kontrola_FAW[[#This Row],[Klasifikacija]],Tabela_FAW[Klasifikacija],0)),"NE")</f>
        <v>NE</v>
      </c>
    </row>
    <row r="802" spans="1:9" hidden="1" x14ac:dyDescent="0.25">
      <c r="A802" t="s">
        <v>1471</v>
      </c>
      <c r="B802" t="str">
        <f>INDEX(Tabela_seznam_klasifikacij[Naziv odpadka],MATCH(Tabela_kontrola_FAW[[#This Row],[Klasifikacija]],Tabela_seznam_klasifikacij[Klasifikacijska številka],0))</f>
        <v>Steklo</v>
      </c>
      <c r="C802" t="str">
        <f>IFERROR(INDEX(Tabela_FAW[NAZIV2],MATCH(Tabela_kontrola_FAW[[#This Row],[Klasifikacija]],Tabela_FAW[Klasifikacija],0)),"NE")</f>
        <v>NE</v>
      </c>
      <c r="D802" t="str">
        <f>INDEX(Tabela_glavno[Dovoljen prevzem],MATCH(Tabela_kontrola_FAW[[#This Row],[Klasifikacija]],Tabela_glavno[Klasifikacija],0))</f>
        <v>NE</v>
      </c>
      <c r="E802" t="str">
        <f>INDEX(Tabela_glavno[Odstranjevanje],MATCH(Tabela_kontrola_FAW[[#This Row],[Klasifikacija]],Tabela_glavno[Klasifikacija],0))</f>
        <v/>
      </c>
      <c r="F802" t="str">
        <f>IF(Tabela_kontrola_FAW[[#This Row],[Eko-03-03]]=0,"NE","DA")</f>
        <v>NE</v>
      </c>
      <c r="G802" s="1">
        <f>COUNTIF(Tabela_mesanica_190204[Klasifikacija],Tabela_kontrola_FAW[[#This Row],[Klasifikacija]])+COUNTIF(Tabela_mesanica_190208[Klasifikacija],Tabela_kontrola_FAW[[#This Row],[Klasifikacija]])+COUNTIF(Tabela_EKO_03_03_baterije[Klasifikacija],Tabela_kontrola_FAW[[#This Row],[Klasifikacija]])</f>
        <v>0</v>
      </c>
      <c r="H802" s="1">
        <f>COUNTIF(Tabela_staro_190204[Klasifikacija],Tabela_kontrola_FAW[[#This Row],[Klasifikacija]])+COUNTIF(Tabela_staro_140603[Klasifikacija],Tabela_kontrola_FAW[[#This Row],[Klasifikacija]])</f>
        <v>0</v>
      </c>
      <c r="I802" s="1" t="str">
        <f>IFERROR(INDEX(Tabela_FAW[Klasifikacija],MATCH(Tabela_kontrola_FAW[[#This Row],[Klasifikacija]],Tabela_FAW[Klasifikacija],0)),"NE")</f>
        <v>NE</v>
      </c>
    </row>
    <row r="803" spans="1:9" x14ac:dyDescent="0.25">
      <c r="A803" t="s">
        <v>1472</v>
      </c>
      <c r="B803" t="str">
        <f>INDEX(Tabela_seznam_klasifikacij[Naziv odpadka],MATCH(Tabela_kontrola_FAW[[#This Row],[Klasifikacija]],Tabela_seznam_klasifikacij[Klasifikacijska številka],0))</f>
        <v>Biorazgradjivi kuhinjski odpadki</v>
      </c>
      <c r="C803" t="str">
        <f>IFERROR(INDEX(Tabela_FAW[NAZIV2],MATCH(Tabela_kontrola_FAW[[#This Row],[Klasifikacija]],Tabela_FAW[Klasifikacija],0)),"NE")</f>
        <v>NIMAMO DOVOLJENJA</v>
      </c>
      <c r="D803" t="str">
        <f>INDEX(Tabela_glavno[Dovoljen prevzem],MATCH(Tabela_kontrola_FAW[[#This Row],[Klasifikacija]],Tabela_glavno[Klasifikacija],0))</f>
        <v>NE</v>
      </c>
      <c r="E803" t="str">
        <f>INDEX(Tabela_glavno[Odstranjevanje],MATCH(Tabela_kontrola_FAW[[#This Row],[Klasifikacija]],Tabela_glavno[Klasifikacija],0))</f>
        <v/>
      </c>
      <c r="F803" t="str">
        <f>IF(Tabela_kontrola_FAW[[#This Row],[Eko-03-03]]=0,"NE","DA")</f>
        <v>NE</v>
      </c>
      <c r="G803" s="1">
        <f>COUNTIF(Tabela_mesanica_190204[Klasifikacija],Tabela_kontrola_FAW[[#This Row],[Klasifikacija]])+COUNTIF(Tabela_mesanica_190208[Klasifikacija],Tabela_kontrola_FAW[[#This Row],[Klasifikacija]])+COUNTIF(Tabela_EKO_03_03_baterije[Klasifikacija],Tabela_kontrola_FAW[[#This Row],[Klasifikacija]])</f>
        <v>0</v>
      </c>
      <c r="H803" s="1">
        <f>COUNTIF(Tabela_staro_190204[Klasifikacija],Tabela_kontrola_FAW[[#This Row],[Klasifikacija]])+COUNTIF(Tabela_staro_140603[Klasifikacija],Tabela_kontrola_FAW[[#This Row],[Klasifikacija]])</f>
        <v>0</v>
      </c>
      <c r="I803" s="1" t="str">
        <f>IFERROR(INDEX(Tabela_FAW[Klasifikacija],MATCH(Tabela_kontrola_FAW[[#This Row],[Klasifikacija]],Tabela_FAW[Klasifikacija],0)),"NE")</f>
        <v>20 01 08</v>
      </c>
    </row>
    <row r="804" spans="1:9" hidden="1" x14ac:dyDescent="0.25">
      <c r="A804" t="s">
        <v>115</v>
      </c>
      <c r="B804" t="str">
        <f>INDEX(Tabela_seznam_klasifikacij[Naziv odpadka],MATCH(Tabela_kontrola_FAW[[#This Row],[Klasifikacija]],Tabela_seznam_klasifikacij[Klasifikacijska številka],0))</f>
        <v>Oblačila</v>
      </c>
      <c r="C804" t="str">
        <f>IFERROR(INDEX(Tabela_FAW[NAZIV2],MATCH(Tabela_kontrola_FAW[[#This Row],[Klasifikacija]],Tabela_FAW[Klasifikacija],0)),"NE")</f>
        <v>NE</v>
      </c>
      <c r="D804" t="str">
        <f>INDEX(Tabela_glavno[Dovoljen prevzem],MATCH(Tabela_kontrola_FAW[[#This Row],[Klasifikacija]],Tabela_glavno[Klasifikacija],0))</f>
        <v>NE</v>
      </c>
      <c r="E804" t="str">
        <f>INDEX(Tabela_glavno[Odstranjevanje],MATCH(Tabela_kontrola_FAW[[#This Row],[Klasifikacija]],Tabela_glavno[Klasifikacija],0))</f>
        <v/>
      </c>
      <c r="F804" t="str">
        <f>IF(Tabela_kontrola_FAW[[#This Row],[Eko-03-03]]=0,"NE","DA")</f>
        <v>NE</v>
      </c>
      <c r="G804" s="1">
        <f>COUNTIF(Tabela_mesanica_190204[Klasifikacija],Tabela_kontrola_FAW[[#This Row],[Klasifikacija]])+COUNTIF(Tabela_mesanica_190208[Klasifikacija],Tabela_kontrola_FAW[[#This Row],[Klasifikacija]])+COUNTIF(Tabela_EKO_03_03_baterije[Klasifikacija],Tabela_kontrola_FAW[[#This Row],[Klasifikacija]])</f>
        <v>0</v>
      </c>
      <c r="H804" s="1">
        <f>COUNTIF(Tabela_staro_190204[Klasifikacija],Tabela_kontrola_FAW[[#This Row],[Klasifikacija]])+COUNTIF(Tabela_staro_140603[Klasifikacija],Tabela_kontrola_FAW[[#This Row],[Klasifikacija]])</f>
        <v>1</v>
      </c>
      <c r="I804" s="1" t="str">
        <f>IFERROR(INDEX(Tabela_FAW[Klasifikacija],MATCH(Tabela_kontrola_FAW[[#This Row],[Klasifikacija]],Tabela_FAW[Klasifikacija],0)),"NE")</f>
        <v>NE</v>
      </c>
    </row>
    <row r="805" spans="1:9" x14ac:dyDescent="0.25">
      <c r="A805" t="s">
        <v>116</v>
      </c>
      <c r="B805" t="str">
        <f>INDEX(Tabela_seznam_klasifikacij[Naziv odpadka],MATCH(Tabela_kontrola_FAW[[#This Row],[Klasifikacija]],Tabela_seznam_klasifikacij[Klasifikacijska številka],0))</f>
        <v>Tekstil</v>
      </c>
      <c r="C805" t="str">
        <f>IFERROR(INDEX(Tabela_FAW[NAZIV2],MATCH(Tabela_kontrola_FAW[[#This Row],[Klasifikacija]],Tabela_FAW[Klasifikacija],0)),"NE")</f>
        <v>M1</v>
      </c>
      <c r="D805" t="str">
        <f>INDEX(Tabela_glavno[Dovoljen prevzem],MATCH(Tabela_kontrola_FAW[[#This Row],[Klasifikacija]],Tabela_glavno[Klasifikacija],0))</f>
        <v>NE</v>
      </c>
      <c r="E805" t="str">
        <f>INDEX(Tabela_glavno[Odstranjevanje],MATCH(Tabela_kontrola_FAW[[#This Row],[Klasifikacija]],Tabela_glavno[Klasifikacija],0))</f>
        <v/>
      </c>
      <c r="F805" t="str">
        <f>IF(Tabela_kontrola_FAW[[#This Row],[Eko-03-03]]=0,"NE","DA")</f>
        <v>NE</v>
      </c>
      <c r="G805" s="1">
        <f>COUNTIF(Tabela_mesanica_190204[Klasifikacija],Tabela_kontrola_FAW[[#This Row],[Klasifikacija]])+COUNTIF(Tabela_mesanica_190208[Klasifikacija],Tabela_kontrola_FAW[[#This Row],[Klasifikacija]])+COUNTIF(Tabela_EKO_03_03_baterije[Klasifikacija],Tabela_kontrola_FAW[[#This Row],[Klasifikacija]])</f>
        <v>0</v>
      </c>
      <c r="H805" s="1">
        <f>COUNTIF(Tabela_staro_190204[Klasifikacija],Tabela_kontrola_FAW[[#This Row],[Klasifikacija]])+COUNTIF(Tabela_staro_140603[Klasifikacija],Tabela_kontrola_FAW[[#This Row],[Klasifikacija]])</f>
        <v>1</v>
      </c>
      <c r="I805" s="1" t="str">
        <f>IFERROR(INDEX(Tabela_FAW[Klasifikacija],MATCH(Tabela_kontrola_FAW[[#This Row],[Klasifikacija]],Tabela_FAW[Klasifikacija],0)),"NE")</f>
        <v>20 01 11</v>
      </c>
    </row>
    <row r="806" spans="1:9" x14ac:dyDescent="0.25">
      <c r="A806" t="s">
        <v>174</v>
      </c>
      <c r="B806" t="str">
        <f>INDEX(Tabela_seznam_klasifikacij[Naziv odpadka],MATCH(Tabela_kontrola_FAW[[#This Row],[Klasifikacija]],Tabela_seznam_klasifikacij[Klasifikacijska številka],0))</f>
        <v>Topila</v>
      </c>
      <c r="C806" t="str">
        <f>IFERROR(INDEX(Tabela_FAW[NAZIV2],MATCH(Tabela_kontrola_FAW[[#This Row],[Klasifikacija]],Tabela_FAW[Klasifikacija],0)),"NE")</f>
        <v>M2 KEMIS NE SPREJEMA, Pinus</v>
      </c>
      <c r="D806" t="str">
        <f>INDEX(Tabela_glavno[Dovoljen prevzem],MATCH(Tabela_kontrola_FAW[[#This Row],[Klasifikacija]],Tabela_glavno[Klasifikacija],0))</f>
        <v>DA - NI ODSTRANJEVANJA</v>
      </c>
      <c r="E806" t="str">
        <f>INDEX(Tabela_glavno[Odstranjevanje],MATCH(Tabela_kontrola_FAW[[#This Row],[Klasifikacija]],Tabela_glavno[Klasifikacija],0))</f>
        <v/>
      </c>
      <c r="F806" t="str">
        <f>IF(Tabela_kontrola_FAW[[#This Row],[Eko-03-03]]=0,"NE","DA")</f>
        <v>DA</v>
      </c>
      <c r="G806" s="1">
        <f>COUNTIF(Tabela_mesanica_190204[Klasifikacija],Tabela_kontrola_FAW[[#This Row],[Klasifikacija]])+COUNTIF(Tabela_mesanica_190208[Klasifikacija],Tabela_kontrola_FAW[[#This Row],[Klasifikacija]])+COUNTIF(Tabela_EKO_03_03_baterije[Klasifikacija],Tabela_kontrola_FAW[[#This Row],[Klasifikacija]])</f>
        <v>1</v>
      </c>
      <c r="H806" s="1">
        <f>COUNTIF(Tabela_staro_190204[Klasifikacija],Tabela_kontrola_FAW[[#This Row],[Klasifikacija]])+COUNTIF(Tabela_staro_140603[Klasifikacija],Tabela_kontrola_FAW[[#This Row],[Klasifikacija]])</f>
        <v>1</v>
      </c>
      <c r="I806" s="1" t="str">
        <f>IFERROR(INDEX(Tabela_FAW[Klasifikacija],MATCH(Tabela_kontrola_FAW[[#This Row],[Klasifikacija]],Tabela_FAW[Klasifikacija],0)),"NE")</f>
        <v>20 01 13*</v>
      </c>
    </row>
    <row r="807" spans="1:9" x14ac:dyDescent="0.25">
      <c r="A807" t="s">
        <v>1473</v>
      </c>
      <c r="B807" t="str">
        <f>INDEX(Tabela_seznam_klasifikacij[Naziv odpadka],MATCH(Tabela_kontrola_FAW[[#This Row],[Klasifikacija]],Tabela_seznam_klasifikacij[Klasifikacijska številka],0))</f>
        <v>Kisline</v>
      </c>
      <c r="C807" t="str">
        <f>IFERROR(INDEX(Tabela_FAW[NAZIV2],MATCH(Tabela_kontrola_FAW[[#This Row],[Klasifikacija]],Tabela_FAW[Klasifikacija],0)),"NE")</f>
        <v>NIMAMO DOVOLJENJA</v>
      </c>
      <c r="D807" t="str">
        <f>INDEX(Tabela_glavno[Dovoljen prevzem],MATCH(Tabela_kontrola_FAW[[#This Row],[Klasifikacija]],Tabela_glavno[Klasifikacija],0))</f>
        <v>NE</v>
      </c>
      <c r="E807" t="str">
        <f>INDEX(Tabela_glavno[Odstranjevanje],MATCH(Tabela_kontrola_FAW[[#This Row],[Klasifikacija]],Tabela_glavno[Klasifikacija],0))</f>
        <v/>
      </c>
      <c r="F807" t="str">
        <f>IF(Tabela_kontrola_FAW[[#This Row],[Eko-03-03]]=0,"NE","DA")</f>
        <v>NE</v>
      </c>
      <c r="G807" s="1">
        <f>COUNTIF(Tabela_mesanica_190204[Klasifikacija],Tabela_kontrola_FAW[[#This Row],[Klasifikacija]])+COUNTIF(Tabela_mesanica_190208[Klasifikacija],Tabela_kontrola_FAW[[#This Row],[Klasifikacija]])+COUNTIF(Tabela_EKO_03_03_baterije[Klasifikacija],Tabela_kontrola_FAW[[#This Row],[Klasifikacija]])</f>
        <v>0</v>
      </c>
      <c r="H807" s="1">
        <f>COUNTIF(Tabela_staro_190204[Klasifikacija],Tabela_kontrola_FAW[[#This Row],[Klasifikacija]])+COUNTIF(Tabela_staro_140603[Klasifikacija],Tabela_kontrola_FAW[[#This Row],[Klasifikacija]])</f>
        <v>0</v>
      </c>
      <c r="I807" s="1" t="str">
        <f>IFERROR(INDEX(Tabela_FAW[Klasifikacija],MATCH(Tabela_kontrola_FAW[[#This Row],[Klasifikacija]],Tabela_FAW[Klasifikacija],0)),"NE")</f>
        <v>20 01 14*</v>
      </c>
    </row>
    <row r="808" spans="1:9" hidden="1" x14ac:dyDescent="0.25">
      <c r="A808" t="s">
        <v>1474</v>
      </c>
      <c r="B808" t="str">
        <f>INDEX(Tabela_seznam_klasifikacij[Naziv odpadka],MATCH(Tabela_kontrola_FAW[[#This Row],[Klasifikacija]],Tabela_seznam_klasifikacij[Klasifikacijska številka],0))</f>
        <v>Alkalije</v>
      </c>
      <c r="C808" t="str">
        <f>IFERROR(INDEX(Tabela_FAW[NAZIV2],MATCH(Tabela_kontrola_FAW[[#This Row],[Klasifikacija]],Tabela_FAW[Klasifikacija],0)),"NE")</f>
        <v>NE</v>
      </c>
      <c r="D808" t="str">
        <f>INDEX(Tabela_glavno[Dovoljen prevzem],MATCH(Tabela_kontrola_FAW[[#This Row],[Klasifikacija]],Tabela_glavno[Klasifikacija],0))</f>
        <v>NE</v>
      </c>
      <c r="E808" t="str">
        <f>INDEX(Tabela_glavno[Odstranjevanje],MATCH(Tabela_kontrola_FAW[[#This Row],[Klasifikacija]],Tabela_glavno[Klasifikacija],0))</f>
        <v/>
      </c>
      <c r="F808" t="str">
        <f>IF(Tabela_kontrola_FAW[[#This Row],[Eko-03-03]]=0,"NE","DA")</f>
        <v>NE</v>
      </c>
      <c r="G808" s="1">
        <f>COUNTIF(Tabela_mesanica_190204[Klasifikacija],Tabela_kontrola_FAW[[#This Row],[Klasifikacija]])+COUNTIF(Tabela_mesanica_190208[Klasifikacija],Tabela_kontrola_FAW[[#This Row],[Klasifikacija]])+COUNTIF(Tabela_EKO_03_03_baterije[Klasifikacija],Tabela_kontrola_FAW[[#This Row],[Klasifikacija]])</f>
        <v>0</v>
      </c>
      <c r="H808" s="1">
        <f>COUNTIF(Tabela_staro_190204[Klasifikacija],Tabela_kontrola_FAW[[#This Row],[Klasifikacija]])+COUNTIF(Tabela_staro_140603[Klasifikacija],Tabela_kontrola_FAW[[#This Row],[Klasifikacija]])</f>
        <v>0</v>
      </c>
      <c r="I808" s="1" t="str">
        <f>IFERROR(INDEX(Tabela_FAW[Klasifikacija],MATCH(Tabela_kontrola_FAW[[#This Row],[Klasifikacija]],Tabela_FAW[Klasifikacija],0)),"NE")</f>
        <v>NE</v>
      </c>
    </row>
    <row r="809" spans="1:9" hidden="1" x14ac:dyDescent="0.25">
      <c r="A809" t="s">
        <v>1475</v>
      </c>
      <c r="B809" t="str">
        <f>INDEX(Tabela_seznam_klasifikacij[Naziv odpadka],MATCH(Tabela_kontrola_FAW[[#This Row],[Klasifikacija]],Tabela_seznam_klasifikacij[Klasifikacijska številka],0))</f>
        <v>Fotokemikalije</v>
      </c>
      <c r="C809" t="str">
        <f>IFERROR(INDEX(Tabela_FAW[NAZIV2],MATCH(Tabela_kontrola_FAW[[#This Row],[Klasifikacija]],Tabela_FAW[Klasifikacija],0)),"NE")</f>
        <v>NE</v>
      </c>
      <c r="D809" t="str">
        <f>INDEX(Tabela_glavno[Dovoljen prevzem],MATCH(Tabela_kontrola_FAW[[#This Row],[Klasifikacija]],Tabela_glavno[Klasifikacija],0))</f>
        <v>NE</v>
      </c>
      <c r="E809" t="str">
        <f>INDEX(Tabela_glavno[Odstranjevanje],MATCH(Tabela_kontrola_FAW[[#This Row],[Klasifikacija]],Tabela_glavno[Klasifikacija],0))</f>
        <v/>
      </c>
      <c r="F809" t="str">
        <f>IF(Tabela_kontrola_FAW[[#This Row],[Eko-03-03]]=0,"NE","DA")</f>
        <v>NE</v>
      </c>
      <c r="G809" s="1">
        <f>COUNTIF(Tabela_mesanica_190204[Klasifikacija],Tabela_kontrola_FAW[[#This Row],[Klasifikacija]])+COUNTIF(Tabela_mesanica_190208[Klasifikacija],Tabela_kontrola_FAW[[#This Row],[Klasifikacija]])+COUNTIF(Tabela_EKO_03_03_baterije[Klasifikacija],Tabela_kontrola_FAW[[#This Row],[Klasifikacija]])</f>
        <v>0</v>
      </c>
      <c r="H809" s="1">
        <f>COUNTIF(Tabela_staro_190204[Klasifikacija],Tabela_kontrola_FAW[[#This Row],[Klasifikacija]])+COUNTIF(Tabela_staro_140603[Klasifikacija],Tabela_kontrola_FAW[[#This Row],[Klasifikacija]])</f>
        <v>0</v>
      </c>
      <c r="I809" s="1" t="str">
        <f>IFERROR(INDEX(Tabela_FAW[Klasifikacija],MATCH(Tabela_kontrola_FAW[[#This Row],[Klasifikacija]],Tabela_FAW[Klasifikacija],0)),"NE")</f>
        <v>NE</v>
      </c>
    </row>
    <row r="810" spans="1:9" x14ac:dyDescent="0.25">
      <c r="A810" t="s">
        <v>1476</v>
      </c>
      <c r="B810" t="str">
        <f>INDEX(Tabela_seznam_klasifikacij[Naziv odpadka],MATCH(Tabela_kontrola_FAW[[#This Row],[Klasifikacija]],Tabela_seznam_klasifikacij[Klasifikacijska številka],0))</f>
        <v>Pesticidi</v>
      </c>
      <c r="C810">
        <f>IFERROR(INDEX(Tabela_FAW[NAZIV2],MATCH(Tabela_kontrola_FAW[[#This Row],[Klasifikacija]],Tabela_FAW[Klasifikacija],0)),"NE")</f>
        <v>0</v>
      </c>
      <c r="D810" t="str">
        <f>INDEX(Tabela_glavno[Dovoljen prevzem],MATCH(Tabela_kontrola_FAW[[#This Row],[Klasifikacija]],Tabela_glavno[Klasifikacija],0))</f>
        <v>NE</v>
      </c>
      <c r="E810" t="str">
        <f>INDEX(Tabela_glavno[Odstranjevanje],MATCH(Tabela_kontrola_FAW[[#This Row],[Klasifikacija]],Tabela_glavno[Klasifikacija],0))</f>
        <v>Abfall-Verwertung-Gesellschaft</v>
      </c>
      <c r="F810" t="str">
        <f>IF(Tabela_kontrola_FAW[[#This Row],[Eko-03-03]]=0,"NE","DA")</f>
        <v>NE</v>
      </c>
      <c r="G810" s="1">
        <f>COUNTIF(Tabela_mesanica_190204[Klasifikacija],Tabela_kontrola_FAW[[#This Row],[Klasifikacija]])+COUNTIF(Tabela_mesanica_190208[Klasifikacija],Tabela_kontrola_FAW[[#This Row],[Klasifikacija]])+COUNTIF(Tabela_EKO_03_03_baterije[Klasifikacija],Tabela_kontrola_FAW[[#This Row],[Klasifikacija]])</f>
        <v>0</v>
      </c>
      <c r="H810" s="1">
        <f>COUNTIF(Tabela_staro_190204[Klasifikacija],Tabela_kontrola_FAW[[#This Row],[Klasifikacija]])+COUNTIF(Tabela_staro_140603[Klasifikacija],Tabela_kontrola_FAW[[#This Row],[Klasifikacija]])</f>
        <v>0</v>
      </c>
      <c r="I810" s="1" t="str">
        <f>IFERROR(INDEX(Tabela_FAW[Klasifikacija],MATCH(Tabela_kontrola_FAW[[#This Row],[Klasifikacija]],Tabela_FAW[Klasifikacija],0)),"NE")</f>
        <v>20 01 19*</v>
      </c>
    </row>
    <row r="811" spans="1:9" x14ac:dyDescent="0.25">
      <c r="A811" t="s">
        <v>1477</v>
      </c>
      <c r="B811" t="str">
        <f>INDEX(Tabela_seznam_klasifikacij[Naziv odpadka],MATCH(Tabela_kontrola_FAW[[#This Row],[Klasifikacija]],Tabela_seznam_klasifikacij[Klasifikacijska številka],0))</f>
        <v>Fluorescentne cevi in drugi odpadki, ki vsebujejo živo srebro</v>
      </c>
      <c r="C811" t="str">
        <f>IFERROR(INDEX(Tabela_FAW[NAZIV2],MATCH(Tabela_kontrola_FAW[[#This Row],[Klasifikacija]],Tabela_FAW[Klasifikacija],0)),"NE")</f>
        <v>NIMAMO DOVOLJENJA</v>
      </c>
      <c r="D811" t="str">
        <f>INDEX(Tabela_glavno[Dovoljen prevzem],MATCH(Tabela_kontrola_FAW[[#This Row],[Klasifikacija]],Tabela_glavno[Klasifikacija],0))</f>
        <v>NE</v>
      </c>
      <c r="E811" t="str">
        <f>INDEX(Tabela_glavno[Odstranjevanje],MATCH(Tabela_kontrola_FAW[[#This Row],[Klasifikacija]],Tabela_glavno[Klasifikacija],0))</f>
        <v/>
      </c>
      <c r="F811" t="str">
        <f>IF(Tabela_kontrola_FAW[[#This Row],[Eko-03-03]]=0,"NE","DA")</f>
        <v>NE</v>
      </c>
      <c r="G811" s="1">
        <f>COUNTIF(Tabela_mesanica_190204[Klasifikacija],Tabela_kontrola_FAW[[#This Row],[Klasifikacija]])+COUNTIF(Tabela_mesanica_190208[Klasifikacija],Tabela_kontrola_FAW[[#This Row],[Klasifikacija]])+COUNTIF(Tabela_EKO_03_03_baterije[Klasifikacija],Tabela_kontrola_FAW[[#This Row],[Klasifikacija]])</f>
        <v>0</v>
      </c>
      <c r="H811" s="1">
        <f>COUNTIF(Tabela_staro_190204[Klasifikacija],Tabela_kontrola_FAW[[#This Row],[Klasifikacija]])+COUNTIF(Tabela_staro_140603[Klasifikacija],Tabela_kontrola_FAW[[#This Row],[Klasifikacija]])</f>
        <v>0</v>
      </c>
      <c r="I811" s="1" t="str">
        <f>IFERROR(INDEX(Tabela_FAW[Klasifikacija],MATCH(Tabela_kontrola_FAW[[#This Row],[Klasifikacija]],Tabela_FAW[Klasifikacija],0)),"NE")</f>
        <v>20 01 21*</v>
      </c>
    </row>
    <row r="812" spans="1:9" hidden="1" x14ac:dyDescent="0.25">
      <c r="A812" t="s">
        <v>1478</v>
      </c>
      <c r="B812" t="str">
        <f>INDEX(Tabela_seznam_klasifikacij[Naziv odpadka],MATCH(Tabela_kontrola_FAW[[#This Row],[Klasifikacija]],Tabela_seznam_klasifikacij[Klasifikacijska številka],0))</f>
        <v>Zavržena oprema, ki vsebuje klorofluoroogljike</v>
      </c>
      <c r="C812" t="str">
        <f>IFERROR(INDEX(Tabela_FAW[NAZIV2],MATCH(Tabela_kontrola_FAW[[#This Row],[Klasifikacija]],Tabela_FAW[Klasifikacija],0)),"NE")</f>
        <v>NE</v>
      </c>
      <c r="D812" t="str">
        <f>INDEX(Tabela_glavno[Dovoljen prevzem],MATCH(Tabela_kontrola_FAW[[#This Row],[Klasifikacija]],Tabela_glavno[Klasifikacija],0))</f>
        <v>NE</v>
      </c>
      <c r="E812" t="str">
        <f>INDEX(Tabela_glavno[Odstranjevanje],MATCH(Tabela_kontrola_FAW[[#This Row],[Klasifikacija]],Tabela_glavno[Klasifikacija],0))</f>
        <v/>
      </c>
      <c r="F812" t="str">
        <f>IF(Tabela_kontrola_FAW[[#This Row],[Eko-03-03]]=0,"NE","DA")</f>
        <v>NE</v>
      </c>
      <c r="G812" s="1">
        <f>COUNTIF(Tabela_mesanica_190204[Klasifikacija],Tabela_kontrola_FAW[[#This Row],[Klasifikacija]])+COUNTIF(Tabela_mesanica_190208[Klasifikacija],Tabela_kontrola_FAW[[#This Row],[Klasifikacija]])+COUNTIF(Tabela_EKO_03_03_baterije[Klasifikacija],Tabela_kontrola_FAW[[#This Row],[Klasifikacija]])</f>
        <v>0</v>
      </c>
      <c r="H812" s="1">
        <f>COUNTIF(Tabela_staro_190204[Klasifikacija],Tabela_kontrola_FAW[[#This Row],[Klasifikacija]])+COUNTIF(Tabela_staro_140603[Klasifikacija],Tabela_kontrola_FAW[[#This Row],[Klasifikacija]])</f>
        <v>0</v>
      </c>
      <c r="I812" s="1" t="str">
        <f>IFERROR(INDEX(Tabela_FAW[Klasifikacija],MATCH(Tabela_kontrola_FAW[[#This Row],[Klasifikacija]],Tabela_FAW[Klasifikacija],0)),"NE")</f>
        <v>NE</v>
      </c>
    </row>
    <row r="813" spans="1:9" x14ac:dyDescent="0.25">
      <c r="A813" t="s">
        <v>1479</v>
      </c>
      <c r="B813" t="str">
        <f>INDEX(Tabela_seznam_klasifikacij[Naziv odpadka],MATCH(Tabela_kontrola_FAW[[#This Row],[Klasifikacija]],Tabela_seznam_klasifikacij[Klasifikacijska številka],0))</f>
        <v>Jedilno olje in maščobe</v>
      </c>
      <c r="C813">
        <f>IFERROR(INDEX(Tabela_FAW[NAZIV2],MATCH(Tabela_kontrola_FAW[[#This Row],[Klasifikacija]],Tabela_FAW[Klasifikacija],0)),"NE")</f>
        <v>0</v>
      </c>
      <c r="D813" t="str">
        <f>INDEX(Tabela_glavno[Dovoljen prevzem],MATCH(Tabela_kontrola_FAW[[#This Row],[Klasifikacija]],Tabela_glavno[Klasifikacija],0))</f>
        <v>DA</v>
      </c>
      <c r="E813" t="str">
        <f>INDEX(Tabela_glavno[Odstranjevanje],MATCH(Tabela_kontrola_FAW[[#This Row],[Klasifikacija]],Tabela_glavno[Klasifikacija],0))</f>
        <v>Bolje</v>
      </c>
      <c r="F813" t="str">
        <f>IF(Tabela_kontrola_FAW[[#This Row],[Eko-03-03]]=0,"NE","DA")</f>
        <v>NE</v>
      </c>
      <c r="G813" s="1">
        <f>COUNTIF(Tabela_mesanica_190204[Klasifikacija],Tabela_kontrola_FAW[[#This Row],[Klasifikacija]])+COUNTIF(Tabela_mesanica_190208[Klasifikacija],Tabela_kontrola_FAW[[#This Row],[Klasifikacija]])+COUNTIF(Tabela_EKO_03_03_baterije[Klasifikacija],Tabela_kontrola_FAW[[#This Row],[Klasifikacija]])</f>
        <v>0</v>
      </c>
      <c r="H813" s="1">
        <f>COUNTIF(Tabela_staro_190204[Klasifikacija],Tabela_kontrola_FAW[[#This Row],[Klasifikacija]])+COUNTIF(Tabela_staro_140603[Klasifikacija],Tabela_kontrola_FAW[[#This Row],[Klasifikacija]])</f>
        <v>0</v>
      </c>
      <c r="I813" s="1" t="str">
        <f>IFERROR(INDEX(Tabela_FAW[Klasifikacija],MATCH(Tabela_kontrola_FAW[[#This Row],[Klasifikacija]],Tabela_FAW[Klasifikacija],0)),"NE")</f>
        <v>20 01 25</v>
      </c>
    </row>
    <row r="814" spans="1:9" x14ac:dyDescent="0.25">
      <c r="A814" t="s">
        <v>117</v>
      </c>
      <c r="B814" t="str">
        <f>INDEX(Tabela_seznam_klasifikacij[Naziv odpadka],MATCH(Tabela_kontrola_FAW[[#This Row],[Klasifikacija]],Tabela_seznam_klasifikacij[Klasifikacijska številka],0))</f>
        <v>Olja in maščobe, ki niso navedeni pod 20 01 25</v>
      </c>
      <c r="C814">
        <f>IFERROR(INDEX(Tabela_FAW[NAZIV2],MATCH(Tabela_kontrola_FAW[[#This Row],[Klasifikacija]],Tabela_FAW[Klasifikacija],0)),"NE")</f>
        <v>0</v>
      </c>
      <c r="D814" t="str">
        <f>INDEX(Tabela_glavno[Dovoljen prevzem],MATCH(Tabela_kontrola_FAW[[#This Row],[Klasifikacija]],Tabela_glavno[Klasifikacija],0))</f>
        <v>DA</v>
      </c>
      <c r="E814" t="str">
        <f>INDEX(Tabela_glavno[Odstranjevanje],MATCH(Tabela_kontrola_FAW[[#This Row],[Klasifikacija]],Tabela_glavno[Klasifikacija],0))</f>
        <v/>
      </c>
      <c r="F814" t="str">
        <f>IF(Tabela_kontrola_FAW[[#This Row],[Eko-03-03]]=0,"NE","DA")</f>
        <v>DA</v>
      </c>
      <c r="G814" s="1">
        <f>COUNTIF(Tabela_mesanica_190204[Klasifikacija],Tabela_kontrola_FAW[[#This Row],[Klasifikacija]])+COUNTIF(Tabela_mesanica_190208[Klasifikacija],Tabela_kontrola_FAW[[#This Row],[Klasifikacija]])+COUNTIF(Tabela_EKO_03_03_baterije[Klasifikacija],Tabela_kontrola_FAW[[#This Row],[Klasifikacija]])</f>
        <v>1</v>
      </c>
      <c r="H814" s="1">
        <f>COUNTIF(Tabela_staro_190204[Klasifikacija],Tabela_kontrola_FAW[[#This Row],[Klasifikacija]])+COUNTIF(Tabela_staro_140603[Klasifikacija],Tabela_kontrola_FAW[[#This Row],[Klasifikacija]])</f>
        <v>1</v>
      </c>
      <c r="I814" s="1" t="str">
        <f>IFERROR(INDEX(Tabela_FAW[Klasifikacija],MATCH(Tabela_kontrola_FAW[[#This Row],[Klasifikacija]],Tabela_FAW[Klasifikacija],0)),"NE")</f>
        <v>20 01 26*</v>
      </c>
    </row>
    <row r="815" spans="1:9" x14ac:dyDescent="0.25">
      <c r="A815" t="s">
        <v>119</v>
      </c>
      <c r="B815" t="str">
        <f>INDEX(Tabela_seznam_klasifikacij[Naziv odpadka],MATCH(Tabela_kontrola_FAW[[#This Row],[Klasifikacija]],Tabela_seznam_klasifikacij[Klasifikacijska številka],0))</f>
        <v>Barve, tiskarske barve, lepila in smole, ki vsebujejo nevarne snovi</v>
      </c>
      <c r="C815" t="str">
        <f>IFERROR(INDEX(Tabela_FAW[NAZIV2],MATCH(Tabela_kontrola_FAW[[#This Row],[Klasifikacija]],Tabela_FAW[Klasifikacija],0)),"NE")</f>
        <v>M1</v>
      </c>
      <c r="D815" t="str">
        <f>INDEX(Tabela_glavno[Dovoljen prevzem],MATCH(Tabela_kontrola_FAW[[#This Row],[Klasifikacija]],Tabela_glavno[Klasifikacija],0))</f>
        <v>DA</v>
      </c>
      <c r="E815" t="str">
        <f>INDEX(Tabela_glavno[Odstranjevanje],MATCH(Tabela_kontrola_FAW[[#This Row],[Klasifikacija]],Tabela_glavno[Klasifikacija],0))</f>
        <v/>
      </c>
      <c r="F815" t="str">
        <f>IF(Tabela_kontrola_FAW[[#This Row],[Eko-03-03]]=0,"NE","DA")</f>
        <v>DA</v>
      </c>
      <c r="G815" s="1">
        <f>COUNTIF(Tabela_mesanica_190204[Klasifikacija],Tabela_kontrola_FAW[[#This Row],[Klasifikacija]])+COUNTIF(Tabela_mesanica_190208[Klasifikacija],Tabela_kontrola_FAW[[#This Row],[Klasifikacija]])+COUNTIF(Tabela_EKO_03_03_baterije[Klasifikacija],Tabela_kontrola_FAW[[#This Row],[Klasifikacija]])</f>
        <v>1</v>
      </c>
      <c r="H815" s="1">
        <f>COUNTIF(Tabela_staro_190204[Klasifikacija],Tabela_kontrola_FAW[[#This Row],[Klasifikacija]])+COUNTIF(Tabela_staro_140603[Klasifikacija],Tabela_kontrola_FAW[[#This Row],[Klasifikacija]])</f>
        <v>1</v>
      </c>
      <c r="I815" s="1" t="str">
        <f>IFERROR(INDEX(Tabela_FAW[Klasifikacija],MATCH(Tabela_kontrola_FAW[[#This Row],[Klasifikacija]],Tabela_FAW[Klasifikacija],0)),"NE")</f>
        <v>20 01 27*</v>
      </c>
    </row>
    <row r="816" spans="1:9" x14ac:dyDescent="0.25">
      <c r="A816" t="s">
        <v>118</v>
      </c>
      <c r="B816" t="str">
        <f>INDEX(Tabela_seznam_klasifikacij[Naziv odpadka],MATCH(Tabela_kontrola_FAW[[#This Row],[Klasifikacija]],Tabela_seznam_klasifikacij[Klasifikacijska številka],0))</f>
        <v>Barve, tiskarske barve, lepila in smole, ki niso navedeni pod 20 01 27</v>
      </c>
      <c r="C816" t="str">
        <f>IFERROR(INDEX(Tabela_FAW[NAZIV2],MATCH(Tabela_kontrola_FAW[[#This Row],[Klasifikacija]],Tabela_FAW[Klasifikacija],0)),"NE")</f>
        <v>M1, KEMIS NE SPREJEMA</v>
      </c>
      <c r="D816" t="str">
        <f>INDEX(Tabela_glavno[Dovoljen prevzem],MATCH(Tabela_kontrola_FAW[[#This Row],[Klasifikacija]],Tabela_glavno[Klasifikacija],0))</f>
        <v>DA</v>
      </c>
      <c r="E816" t="str">
        <f>INDEX(Tabela_glavno[Odstranjevanje],MATCH(Tabela_kontrola_FAW[[#This Row],[Klasifikacija]],Tabela_glavno[Klasifikacija],0))</f>
        <v/>
      </c>
      <c r="F816" t="str">
        <f>IF(Tabela_kontrola_FAW[[#This Row],[Eko-03-03]]=0,"NE","DA")</f>
        <v>DA</v>
      </c>
      <c r="G816" s="1">
        <f>COUNTIF(Tabela_mesanica_190204[Klasifikacija],Tabela_kontrola_FAW[[#This Row],[Klasifikacija]])+COUNTIF(Tabela_mesanica_190208[Klasifikacija],Tabela_kontrola_FAW[[#This Row],[Klasifikacija]])+COUNTIF(Tabela_EKO_03_03_baterije[Klasifikacija],Tabela_kontrola_FAW[[#This Row],[Klasifikacija]])</f>
        <v>1</v>
      </c>
      <c r="H816" s="1">
        <f>COUNTIF(Tabela_staro_190204[Klasifikacija],Tabela_kontrola_FAW[[#This Row],[Klasifikacija]])+COUNTIF(Tabela_staro_140603[Klasifikacija],Tabela_kontrola_FAW[[#This Row],[Klasifikacija]])</f>
        <v>1</v>
      </c>
      <c r="I816" s="1" t="str">
        <f>IFERROR(INDEX(Tabela_FAW[Klasifikacija],MATCH(Tabela_kontrola_FAW[[#This Row],[Klasifikacija]],Tabela_FAW[Klasifikacija],0)),"NE")</f>
        <v>20 01 28</v>
      </c>
    </row>
    <row r="817" spans="1:9" x14ac:dyDescent="0.25">
      <c r="A817" t="s">
        <v>175</v>
      </c>
      <c r="B817" t="str">
        <f>INDEX(Tabela_seznam_klasifikacij[Naziv odpadka],MATCH(Tabela_kontrola_FAW[[#This Row],[Klasifikacija]],Tabela_seznam_klasifikacij[Klasifikacijska številka],0))</f>
        <v>Čistila (detergenti), ki vsebujejo nevarne snovi</v>
      </c>
      <c r="C817" t="str">
        <f>IFERROR(INDEX(Tabela_FAW[NAZIV2],MATCH(Tabela_kontrola_FAW[[#This Row],[Klasifikacija]],Tabela_FAW[Klasifikacija],0)),"NE")</f>
        <v>M2, KEMIS NE SPREJEMA</v>
      </c>
      <c r="D817" t="str">
        <f>INDEX(Tabela_glavno[Dovoljen prevzem],MATCH(Tabela_kontrola_FAW[[#This Row],[Klasifikacija]],Tabela_glavno[Klasifikacija],0))</f>
        <v>DA - NI ODSTRANJEVANJA</v>
      </c>
      <c r="E817" t="str">
        <f>INDEX(Tabela_glavno[Odstranjevanje],MATCH(Tabela_kontrola_FAW[[#This Row],[Klasifikacija]],Tabela_glavno[Klasifikacija],0))</f>
        <v/>
      </c>
      <c r="F817" t="str">
        <f>IF(Tabela_kontrola_FAW[[#This Row],[Eko-03-03]]=0,"NE","DA")</f>
        <v>DA</v>
      </c>
      <c r="G817" s="1">
        <f>COUNTIF(Tabela_mesanica_190204[Klasifikacija],Tabela_kontrola_FAW[[#This Row],[Klasifikacija]])+COUNTIF(Tabela_mesanica_190208[Klasifikacija],Tabela_kontrola_FAW[[#This Row],[Klasifikacija]])+COUNTIF(Tabela_EKO_03_03_baterije[Klasifikacija],Tabela_kontrola_FAW[[#This Row],[Klasifikacija]])</f>
        <v>1</v>
      </c>
      <c r="H817" s="1">
        <f>COUNTIF(Tabela_staro_190204[Klasifikacija],Tabela_kontrola_FAW[[#This Row],[Klasifikacija]])+COUNTIF(Tabela_staro_140603[Klasifikacija],Tabela_kontrola_FAW[[#This Row],[Klasifikacija]])</f>
        <v>1</v>
      </c>
      <c r="I817" s="1" t="str">
        <f>IFERROR(INDEX(Tabela_FAW[Klasifikacija],MATCH(Tabela_kontrola_FAW[[#This Row],[Klasifikacija]],Tabela_FAW[Klasifikacija],0)),"NE")</f>
        <v>20 01 29*</v>
      </c>
    </row>
    <row r="818" spans="1:9" x14ac:dyDescent="0.25">
      <c r="A818" t="s">
        <v>176</v>
      </c>
      <c r="B818" t="str">
        <f>INDEX(Tabela_seznam_klasifikacij[Naziv odpadka],MATCH(Tabela_kontrola_FAW[[#This Row],[Klasifikacija]],Tabela_seznam_klasifikacij[Klasifikacijska številka],0))</f>
        <v>Čistila, ki niso navedena pod 20 01 29</v>
      </c>
      <c r="C818" t="str">
        <f>IFERROR(INDEX(Tabela_FAW[NAZIV2],MATCH(Tabela_kontrola_FAW[[#This Row],[Klasifikacija]],Tabela_FAW[Klasifikacija],0)),"NE")</f>
        <v>M2</v>
      </c>
      <c r="D818" t="str">
        <f>INDEX(Tabela_glavno[Dovoljen prevzem],MATCH(Tabela_kontrola_FAW[[#This Row],[Klasifikacija]],Tabela_glavno[Klasifikacija],0))</f>
        <v>DA - NI ODSTRANJEVANJA</v>
      </c>
      <c r="E818" t="str">
        <f>INDEX(Tabela_glavno[Odstranjevanje],MATCH(Tabela_kontrola_FAW[[#This Row],[Klasifikacija]],Tabela_glavno[Klasifikacija],0))</f>
        <v/>
      </c>
      <c r="F818" t="str">
        <f>IF(Tabela_kontrola_FAW[[#This Row],[Eko-03-03]]=0,"NE","DA")</f>
        <v>DA</v>
      </c>
      <c r="G818" s="1">
        <f>COUNTIF(Tabela_mesanica_190204[Klasifikacija],Tabela_kontrola_FAW[[#This Row],[Klasifikacija]])+COUNTIF(Tabela_mesanica_190208[Klasifikacija],Tabela_kontrola_FAW[[#This Row],[Klasifikacija]])+COUNTIF(Tabela_EKO_03_03_baterije[Klasifikacija],Tabela_kontrola_FAW[[#This Row],[Klasifikacija]])</f>
        <v>1</v>
      </c>
      <c r="H818" s="1">
        <f>COUNTIF(Tabela_staro_190204[Klasifikacija],Tabela_kontrola_FAW[[#This Row],[Klasifikacija]])+COUNTIF(Tabela_staro_140603[Klasifikacija],Tabela_kontrola_FAW[[#This Row],[Klasifikacija]])</f>
        <v>1</v>
      </c>
      <c r="I818" s="1" t="str">
        <f>IFERROR(INDEX(Tabela_FAW[Klasifikacija],MATCH(Tabela_kontrola_FAW[[#This Row],[Klasifikacija]],Tabela_FAW[Klasifikacija],0)),"NE")</f>
        <v>20 01 30</v>
      </c>
    </row>
    <row r="819" spans="1:9" hidden="1" x14ac:dyDescent="0.25">
      <c r="A819" t="s">
        <v>1480</v>
      </c>
      <c r="B819" t="str">
        <f>INDEX(Tabela_seznam_klasifikacij[Naziv odpadka],MATCH(Tabela_kontrola_FAW[[#This Row],[Klasifikacija]],Tabela_seznam_klasifikacij[Klasifikacijska številka],0))</f>
        <v>Citotoksična in citostatična zdravila</v>
      </c>
      <c r="C819" t="str">
        <f>IFERROR(INDEX(Tabela_FAW[NAZIV2],MATCH(Tabela_kontrola_FAW[[#This Row],[Klasifikacija]],Tabela_FAW[Klasifikacija],0)),"NE")</f>
        <v>NE</v>
      </c>
      <c r="D819" t="str">
        <f>INDEX(Tabela_glavno[Dovoljen prevzem],MATCH(Tabela_kontrola_FAW[[#This Row],[Klasifikacija]],Tabela_glavno[Klasifikacija],0))</f>
        <v>NE</v>
      </c>
      <c r="E819" t="str">
        <f>INDEX(Tabela_glavno[Odstranjevanje],MATCH(Tabela_kontrola_FAW[[#This Row],[Klasifikacija]],Tabela_glavno[Klasifikacija],0))</f>
        <v/>
      </c>
      <c r="F819" t="str">
        <f>IF(Tabela_kontrola_FAW[[#This Row],[Eko-03-03]]=0,"NE","DA")</f>
        <v>NE</v>
      </c>
      <c r="G819" s="1">
        <f>COUNTIF(Tabela_mesanica_190204[Klasifikacija],Tabela_kontrola_FAW[[#This Row],[Klasifikacija]])+COUNTIF(Tabela_mesanica_190208[Klasifikacija],Tabela_kontrola_FAW[[#This Row],[Klasifikacija]])+COUNTIF(Tabela_EKO_03_03_baterije[Klasifikacija],Tabela_kontrola_FAW[[#This Row],[Klasifikacija]])</f>
        <v>0</v>
      </c>
      <c r="H819" s="1">
        <f>COUNTIF(Tabela_staro_190204[Klasifikacija],Tabela_kontrola_FAW[[#This Row],[Klasifikacija]])+COUNTIF(Tabela_staro_140603[Klasifikacija],Tabela_kontrola_FAW[[#This Row],[Klasifikacija]])</f>
        <v>0</v>
      </c>
      <c r="I819" s="1" t="str">
        <f>IFERROR(INDEX(Tabela_FAW[Klasifikacija],MATCH(Tabela_kontrola_FAW[[#This Row],[Klasifikacija]],Tabela_FAW[Klasifikacija],0)),"NE")</f>
        <v>NE</v>
      </c>
    </row>
    <row r="820" spans="1:9" hidden="1" x14ac:dyDescent="0.25">
      <c r="A820" t="s">
        <v>1481</v>
      </c>
      <c r="B820" t="str">
        <f>INDEX(Tabela_seznam_klasifikacij[Naziv odpadka],MATCH(Tabela_kontrola_FAW[[#This Row],[Klasifikacija]],Tabela_seznam_klasifikacij[Klasifikacijska številka],0))</f>
        <v>Zdravila, ki niso navedena pod 20 01 31</v>
      </c>
      <c r="C820" t="str">
        <f>IFERROR(INDEX(Tabela_FAW[NAZIV2],MATCH(Tabela_kontrola_FAW[[#This Row],[Klasifikacija]],Tabela_FAW[Klasifikacija],0)),"NE")</f>
        <v>NE</v>
      </c>
      <c r="D820" t="str">
        <f>INDEX(Tabela_glavno[Dovoljen prevzem],MATCH(Tabela_kontrola_FAW[[#This Row],[Klasifikacija]],Tabela_glavno[Klasifikacija],0))</f>
        <v>NE</v>
      </c>
      <c r="E820" t="str">
        <f>INDEX(Tabela_glavno[Odstranjevanje],MATCH(Tabela_kontrola_FAW[[#This Row],[Klasifikacija]],Tabela_glavno[Klasifikacija],0))</f>
        <v/>
      </c>
      <c r="F820" t="str">
        <f>IF(Tabela_kontrola_FAW[[#This Row],[Eko-03-03]]=0,"NE","DA")</f>
        <v>NE</v>
      </c>
      <c r="G820" s="1">
        <f>COUNTIF(Tabela_mesanica_190204[Klasifikacija],Tabela_kontrola_FAW[[#This Row],[Klasifikacija]])+COUNTIF(Tabela_mesanica_190208[Klasifikacija],Tabela_kontrola_FAW[[#This Row],[Klasifikacija]])+COUNTIF(Tabela_EKO_03_03_baterije[Klasifikacija],Tabela_kontrola_FAW[[#This Row],[Klasifikacija]])</f>
        <v>0</v>
      </c>
      <c r="H820" s="1">
        <f>COUNTIF(Tabela_staro_190204[Klasifikacija],Tabela_kontrola_FAW[[#This Row],[Klasifikacija]])+COUNTIF(Tabela_staro_140603[Klasifikacija],Tabela_kontrola_FAW[[#This Row],[Klasifikacija]])</f>
        <v>0</v>
      </c>
      <c r="I820" s="1" t="str">
        <f>IFERROR(INDEX(Tabela_FAW[Klasifikacija],MATCH(Tabela_kontrola_FAW[[#This Row],[Klasifikacija]],Tabela_FAW[Klasifikacija],0)),"NE")</f>
        <v>NE</v>
      </c>
    </row>
    <row r="821" spans="1:9" x14ac:dyDescent="0.25">
      <c r="A821" t="s">
        <v>1482</v>
      </c>
      <c r="B821" t="str">
        <f>INDEX(Tabela_seznam_klasifikacij[Naziv odpadka],MATCH(Tabela_kontrola_FAW[[#This Row],[Klasifikacija]],Tabela_seznam_klasifikacij[Klasifikacijska številka],0))</f>
        <v>Baterije in akumulatorji, ki so navedeni pod 16 06 01, 16 06 02 ali 16 06 03 ter nesortirane baterije in akumulatorji, ki vsebujejo te baterije in akumulatorje</v>
      </c>
      <c r="C821">
        <f>IFERROR(INDEX(Tabela_FAW[NAZIV2],MATCH(Tabela_kontrola_FAW[[#This Row],[Klasifikacija]],Tabela_FAW[Klasifikacija],0)),"NE")</f>
        <v>0</v>
      </c>
      <c r="D821" t="str">
        <f>INDEX(Tabela_glavno[Dovoljen prevzem],MATCH(Tabela_kontrola_FAW[[#This Row],[Klasifikacija]],Tabela_glavno[Klasifikacija],0))</f>
        <v>DA</v>
      </c>
      <c r="E821" t="str">
        <f>INDEX(Tabela_glavno[Odstranjevanje],MATCH(Tabela_kontrola_FAW[[#This Row],[Klasifikacija]],Tabela_glavno[Klasifikacija],0))</f>
        <v>SNAM</v>
      </c>
      <c r="F821" t="str">
        <f>IF(Tabela_kontrola_FAW[[#This Row],[Eko-03-03]]=0,"NE","DA")</f>
        <v>DA</v>
      </c>
      <c r="G821" s="1">
        <f>COUNTIF(Tabela_mesanica_190204[Klasifikacija],Tabela_kontrola_FAW[[#This Row],[Klasifikacija]])+COUNTIF(Tabela_mesanica_190208[Klasifikacija],Tabela_kontrola_FAW[[#This Row],[Klasifikacija]])+COUNTIF(Tabela_EKO_03_03_baterije[Klasifikacija],Tabela_kontrola_FAW[[#This Row],[Klasifikacija]])</f>
        <v>1</v>
      </c>
      <c r="H821" s="1">
        <f>COUNTIF(Tabela_staro_190204[Klasifikacija],Tabela_kontrola_FAW[[#This Row],[Klasifikacija]])+COUNTIF(Tabela_staro_140603[Klasifikacija],Tabela_kontrola_FAW[[#This Row],[Klasifikacija]])</f>
        <v>0</v>
      </c>
      <c r="I821" s="1" t="str">
        <f>IFERROR(INDEX(Tabela_FAW[Klasifikacija],MATCH(Tabela_kontrola_FAW[[#This Row],[Klasifikacija]],Tabela_FAW[Klasifikacija],0)),"NE")</f>
        <v>20 01 33*</v>
      </c>
    </row>
    <row r="822" spans="1:9" hidden="1" x14ac:dyDescent="0.25">
      <c r="A822" t="s">
        <v>1483</v>
      </c>
      <c r="B822" t="str">
        <f>INDEX(Tabela_seznam_klasifikacij[Naziv odpadka],MATCH(Tabela_kontrola_FAW[[#This Row],[Klasifikacija]],Tabela_seznam_klasifikacij[Klasifikacijska številka],0))</f>
        <v>Baterije in akumulatorji, ki niso navedeni pod 20 01 33</v>
      </c>
      <c r="C822" t="str">
        <f>IFERROR(INDEX(Tabela_FAW[NAZIV2],MATCH(Tabela_kontrola_FAW[[#This Row],[Klasifikacija]],Tabela_FAW[Klasifikacija],0)),"NE")</f>
        <v>NE</v>
      </c>
      <c r="D822" t="str">
        <f>INDEX(Tabela_glavno[Dovoljen prevzem],MATCH(Tabela_kontrola_FAW[[#This Row],[Klasifikacija]],Tabela_glavno[Klasifikacija],0))</f>
        <v>DA - NI ODSTRANJEVANJA</v>
      </c>
      <c r="E822" t="str">
        <f>INDEX(Tabela_glavno[Odstranjevanje],MATCH(Tabela_kontrola_FAW[[#This Row],[Klasifikacija]],Tabela_glavno[Klasifikacija],0))</f>
        <v/>
      </c>
      <c r="F822" t="str">
        <f>IF(Tabela_kontrola_FAW[[#This Row],[Eko-03-03]]=0,"NE","DA")</f>
        <v>DA</v>
      </c>
      <c r="G822" s="1">
        <f>COUNTIF(Tabela_mesanica_190204[Klasifikacija],Tabela_kontrola_FAW[[#This Row],[Klasifikacija]])+COUNTIF(Tabela_mesanica_190208[Klasifikacija],Tabela_kontrola_FAW[[#This Row],[Klasifikacija]])+COUNTIF(Tabela_EKO_03_03_baterije[Klasifikacija],Tabela_kontrola_FAW[[#This Row],[Klasifikacija]])</f>
        <v>1</v>
      </c>
      <c r="H822" s="1">
        <f>COUNTIF(Tabela_staro_190204[Klasifikacija],Tabela_kontrola_FAW[[#This Row],[Klasifikacija]])+COUNTIF(Tabela_staro_140603[Klasifikacija],Tabela_kontrola_FAW[[#This Row],[Klasifikacija]])</f>
        <v>0</v>
      </c>
      <c r="I822" s="1" t="str">
        <f>IFERROR(INDEX(Tabela_FAW[Klasifikacija],MATCH(Tabela_kontrola_FAW[[#This Row],[Klasifikacija]],Tabela_FAW[Klasifikacija],0)),"NE")</f>
        <v>NE</v>
      </c>
    </row>
    <row r="823" spans="1:9" hidden="1" x14ac:dyDescent="0.25">
      <c r="A823" t="s">
        <v>1484</v>
      </c>
      <c r="B823" t="str">
        <f>INDEX(Tabela_seznam_klasifikacij[Naziv odpadka],MATCH(Tabela_kontrola_FAW[[#This Row],[Klasifikacija]],Tabela_seznam_klasifikacij[Klasifikacijska številka],0))</f>
        <v>Zavržena električna in elektronska oprema, ki vsebuje nevarne snovi in ni navedena pod 20 01 21 in 20 01 237,</v>
      </c>
      <c r="C823" t="str">
        <f>IFERROR(INDEX(Tabela_FAW[NAZIV2],MATCH(Tabela_kontrola_FAW[[#This Row],[Klasifikacija]],Tabela_FAW[Klasifikacija],0)),"NE")</f>
        <v>NE</v>
      </c>
      <c r="D823" t="str">
        <f>INDEX(Tabela_glavno[Dovoljen prevzem],MATCH(Tabela_kontrola_FAW[[#This Row],[Klasifikacija]],Tabela_glavno[Klasifikacija],0))</f>
        <v>NE</v>
      </c>
      <c r="E823" t="str">
        <f>INDEX(Tabela_glavno[Odstranjevanje],MATCH(Tabela_kontrola_FAW[[#This Row],[Klasifikacija]],Tabela_glavno[Klasifikacija],0))</f>
        <v/>
      </c>
      <c r="F823" t="str">
        <f>IF(Tabela_kontrola_FAW[[#This Row],[Eko-03-03]]=0,"NE","DA")</f>
        <v>NE</v>
      </c>
      <c r="G823" s="1">
        <f>COUNTIF(Tabela_mesanica_190204[Klasifikacija],Tabela_kontrola_FAW[[#This Row],[Klasifikacija]])+COUNTIF(Tabela_mesanica_190208[Klasifikacija],Tabela_kontrola_FAW[[#This Row],[Klasifikacija]])+COUNTIF(Tabela_EKO_03_03_baterije[Klasifikacija],Tabela_kontrola_FAW[[#This Row],[Klasifikacija]])</f>
        <v>0</v>
      </c>
      <c r="H823" s="1">
        <f>COUNTIF(Tabela_staro_190204[Klasifikacija],Tabela_kontrola_FAW[[#This Row],[Klasifikacija]])+COUNTIF(Tabela_staro_140603[Klasifikacija],Tabela_kontrola_FAW[[#This Row],[Klasifikacija]])</f>
        <v>0</v>
      </c>
      <c r="I823" s="1" t="str">
        <f>IFERROR(INDEX(Tabela_FAW[Klasifikacija],MATCH(Tabela_kontrola_FAW[[#This Row],[Klasifikacija]],Tabela_FAW[Klasifikacija],0)),"NE")</f>
        <v>NE</v>
      </c>
    </row>
    <row r="824" spans="1:9" hidden="1" x14ac:dyDescent="0.25">
      <c r="A824" t="s">
        <v>1485</v>
      </c>
      <c r="B824" t="str">
        <f>INDEX(Tabela_seznam_klasifikacij[Naziv odpadka],MATCH(Tabela_kontrola_FAW[[#This Row],[Klasifikacija]],Tabela_seznam_klasifikacij[Klasifikacijska številka],0))</f>
        <v>Zavržena električna in elektronska oprema, ki ni navedena pod 20 01 21, 20 01 23 in 20 01 35</v>
      </c>
      <c r="C824" t="str">
        <f>IFERROR(INDEX(Tabela_FAW[NAZIV2],MATCH(Tabela_kontrola_FAW[[#This Row],[Klasifikacija]],Tabela_FAW[Klasifikacija],0)),"NE")</f>
        <v>NE</v>
      </c>
      <c r="D824" t="str">
        <f>INDEX(Tabela_glavno[Dovoljen prevzem],MATCH(Tabela_kontrola_FAW[[#This Row],[Klasifikacija]],Tabela_glavno[Klasifikacija],0))</f>
        <v>NE</v>
      </c>
      <c r="E824" t="str">
        <f>INDEX(Tabela_glavno[Odstranjevanje],MATCH(Tabela_kontrola_FAW[[#This Row],[Klasifikacija]],Tabela_glavno[Klasifikacija],0))</f>
        <v/>
      </c>
      <c r="F824" t="str">
        <f>IF(Tabela_kontrola_FAW[[#This Row],[Eko-03-03]]=0,"NE","DA")</f>
        <v>NE</v>
      </c>
      <c r="G824" s="1">
        <f>COUNTIF(Tabela_mesanica_190204[Klasifikacija],Tabela_kontrola_FAW[[#This Row],[Klasifikacija]])+COUNTIF(Tabela_mesanica_190208[Klasifikacija],Tabela_kontrola_FAW[[#This Row],[Klasifikacija]])+COUNTIF(Tabela_EKO_03_03_baterije[Klasifikacija],Tabela_kontrola_FAW[[#This Row],[Klasifikacija]])</f>
        <v>0</v>
      </c>
      <c r="H824" s="1">
        <f>COUNTIF(Tabela_staro_190204[Klasifikacija],Tabela_kontrola_FAW[[#This Row],[Klasifikacija]])+COUNTIF(Tabela_staro_140603[Klasifikacija],Tabela_kontrola_FAW[[#This Row],[Klasifikacija]])</f>
        <v>0</v>
      </c>
      <c r="I824" s="1" t="str">
        <f>IFERROR(INDEX(Tabela_FAW[Klasifikacija],MATCH(Tabela_kontrola_FAW[[#This Row],[Klasifikacija]],Tabela_FAW[Klasifikacija],0)),"NE")</f>
        <v>NE</v>
      </c>
    </row>
    <row r="825" spans="1:9" hidden="1" x14ac:dyDescent="0.25">
      <c r="A825" t="s">
        <v>120</v>
      </c>
      <c r="B825" t="str">
        <f>INDEX(Tabela_seznam_klasifikacij[Naziv odpadka],MATCH(Tabela_kontrola_FAW[[#This Row],[Klasifikacija]],Tabela_seznam_klasifikacij[Klasifikacijska številka],0))</f>
        <v>Les, ki vsebuje nevarne snovi</v>
      </c>
      <c r="C825" t="str">
        <f>IFERROR(INDEX(Tabela_FAW[NAZIV2],MATCH(Tabela_kontrola_FAW[[#This Row],[Klasifikacija]],Tabela_FAW[Klasifikacija],0)),"NE")</f>
        <v>NE</v>
      </c>
      <c r="D825" t="str">
        <f>INDEX(Tabela_glavno[Dovoljen prevzem],MATCH(Tabela_kontrola_FAW[[#This Row],[Klasifikacija]],Tabela_glavno[Klasifikacija],0))</f>
        <v>DA - NI ODSTRANJEVANJA</v>
      </c>
      <c r="E825" t="str">
        <f>INDEX(Tabela_glavno[Odstranjevanje],MATCH(Tabela_kontrola_FAW[[#This Row],[Klasifikacija]],Tabela_glavno[Klasifikacija],0))</f>
        <v/>
      </c>
      <c r="F825" t="str">
        <f>IF(Tabela_kontrola_FAW[[#This Row],[Eko-03-03]]=0,"NE","DA")</f>
        <v>DA</v>
      </c>
      <c r="G825" s="1">
        <f>COUNTIF(Tabela_mesanica_190204[Klasifikacija],Tabela_kontrola_FAW[[#This Row],[Klasifikacija]])+COUNTIF(Tabela_mesanica_190208[Klasifikacija],Tabela_kontrola_FAW[[#This Row],[Klasifikacija]])+COUNTIF(Tabela_EKO_03_03_baterije[Klasifikacija],Tabela_kontrola_FAW[[#This Row],[Klasifikacija]])</f>
        <v>1</v>
      </c>
      <c r="H825" s="1">
        <f>COUNTIF(Tabela_staro_190204[Klasifikacija],Tabela_kontrola_FAW[[#This Row],[Klasifikacija]])+COUNTIF(Tabela_staro_140603[Klasifikacija],Tabela_kontrola_FAW[[#This Row],[Klasifikacija]])</f>
        <v>1</v>
      </c>
      <c r="I825" s="1" t="str">
        <f>IFERROR(INDEX(Tabela_FAW[Klasifikacija],MATCH(Tabela_kontrola_FAW[[#This Row],[Klasifikacija]],Tabela_FAW[Klasifikacija],0)),"NE")</f>
        <v>NE</v>
      </c>
    </row>
    <row r="826" spans="1:9" hidden="1" x14ac:dyDescent="0.25">
      <c r="A826" t="s">
        <v>121</v>
      </c>
      <c r="B826" t="str">
        <f>INDEX(Tabela_seznam_klasifikacij[Naziv odpadka],MATCH(Tabela_kontrola_FAW[[#This Row],[Klasifikacija]],Tabela_seznam_klasifikacij[Klasifikacijska številka],0))</f>
        <v>Les, ki ni naveden pod 20 01 37</v>
      </c>
      <c r="C826" t="str">
        <f>IFERROR(INDEX(Tabela_FAW[NAZIV2],MATCH(Tabela_kontrola_FAW[[#This Row],[Klasifikacija]],Tabela_FAW[Klasifikacija],0)),"NE")</f>
        <v>NE</v>
      </c>
      <c r="D826" t="str">
        <f>INDEX(Tabela_glavno[Dovoljen prevzem],MATCH(Tabela_kontrola_FAW[[#This Row],[Klasifikacija]],Tabela_glavno[Klasifikacija],0))</f>
        <v>DA - NI ODSTRANJEVANJA</v>
      </c>
      <c r="E826" t="str">
        <f>INDEX(Tabela_glavno[Odstranjevanje],MATCH(Tabela_kontrola_FAW[[#This Row],[Klasifikacija]],Tabela_glavno[Klasifikacija],0))</f>
        <v/>
      </c>
      <c r="F826" t="str">
        <f>IF(Tabela_kontrola_FAW[[#This Row],[Eko-03-03]]=0,"NE","DA")</f>
        <v>DA</v>
      </c>
      <c r="G826" s="1">
        <f>COUNTIF(Tabela_mesanica_190204[Klasifikacija],Tabela_kontrola_FAW[[#This Row],[Klasifikacija]])+COUNTIF(Tabela_mesanica_190208[Klasifikacija],Tabela_kontrola_FAW[[#This Row],[Klasifikacija]])+COUNTIF(Tabela_EKO_03_03_baterije[Klasifikacija],Tabela_kontrola_FAW[[#This Row],[Klasifikacija]])</f>
        <v>1</v>
      </c>
      <c r="H826" s="1">
        <f>COUNTIF(Tabela_staro_190204[Klasifikacija],Tabela_kontrola_FAW[[#This Row],[Klasifikacija]])+COUNTIF(Tabela_staro_140603[Klasifikacija],Tabela_kontrola_FAW[[#This Row],[Klasifikacija]])</f>
        <v>1</v>
      </c>
      <c r="I826" s="1" t="str">
        <f>IFERROR(INDEX(Tabela_FAW[Klasifikacija],MATCH(Tabela_kontrola_FAW[[#This Row],[Klasifikacija]],Tabela_FAW[Klasifikacija],0)),"NE")</f>
        <v>NE</v>
      </c>
    </row>
    <row r="827" spans="1:9" x14ac:dyDescent="0.25">
      <c r="A827" t="s">
        <v>122</v>
      </c>
      <c r="B827" t="str">
        <f>INDEX(Tabela_seznam_klasifikacij[Naziv odpadka],MATCH(Tabela_kontrola_FAW[[#This Row],[Klasifikacija]],Tabela_seznam_klasifikacij[Klasifikacijska številka],0))</f>
        <v>Plastika</v>
      </c>
      <c r="C827" t="str">
        <f>IFERROR(INDEX(Tabela_FAW[NAZIV2],MATCH(Tabela_kontrola_FAW[[#This Row],[Klasifikacija]],Tabela_FAW[Klasifikacija],0)),"NE")</f>
        <v>M1, Ekosistemi, Surovina</v>
      </c>
      <c r="D827" t="str">
        <f>INDEX(Tabela_glavno[Dovoljen prevzem],MATCH(Tabela_kontrola_FAW[[#This Row],[Klasifikacija]],Tabela_glavno[Klasifikacija],0))</f>
        <v>DA - NI ODSTRANJEVANJA</v>
      </c>
      <c r="E827" t="str">
        <f>INDEX(Tabela_glavno[Odstranjevanje],MATCH(Tabela_kontrola_FAW[[#This Row],[Klasifikacija]],Tabela_glavno[Klasifikacija],0))</f>
        <v/>
      </c>
      <c r="F827" t="str">
        <f>IF(Tabela_kontrola_FAW[[#This Row],[Eko-03-03]]=0,"NE","DA")</f>
        <v>DA</v>
      </c>
      <c r="G827" s="1">
        <f>COUNTIF(Tabela_mesanica_190204[Klasifikacija],Tabela_kontrola_FAW[[#This Row],[Klasifikacija]])+COUNTIF(Tabela_mesanica_190208[Klasifikacija],Tabela_kontrola_FAW[[#This Row],[Klasifikacija]])+COUNTIF(Tabela_EKO_03_03_baterije[Klasifikacija],Tabela_kontrola_FAW[[#This Row],[Klasifikacija]])</f>
        <v>1</v>
      </c>
      <c r="H827" s="1">
        <f>COUNTIF(Tabela_staro_190204[Klasifikacija],Tabela_kontrola_FAW[[#This Row],[Klasifikacija]])+COUNTIF(Tabela_staro_140603[Klasifikacija],Tabela_kontrola_FAW[[#This Row],[Klasifikacija]])</f>
        <v>1</v>
      </c>
      <c r="I827" s="1" t="str">
        <f>IFERROR(INDEX(Tabela_FAW[Klasifikacija],MATCH(Tabela_kontrola_FAW[[#This Row],[Klasifikacija]],Tabela_FAW[Klasifikacija],0)),"NE")</f>
        <v>20 01 39</v>
      </c>
    </row>
    <row r="828" spans="1:9" hidden="1" x14ac:dyDescent="0.25">
      <c r="A828" t="s">
        <v>1486</v>
      </c>
      <c r="B828" t="str">
        <f>INDEX(Tabela_seznam_klasifikacij[Naziv odpadka],MATCH(Tabela_kontrola_FAW[[#This Row],[Klasifikacija]],Tabela_seznam_klasifikacij[Klasifikacijska številka],0))</f>
        <v>Kovine</v>
      </c>
      <c r="C828" t="str">
        <f>IFERROR(INDEX(Tabela_FAW[NAZIV2],MATCH(Tabela_kontrola_FAW[[#This Row],[Klasifikacija]],Tabela_FAW[Klasifikacija],0)),"NE")</f>
        <v>NE</v>
      </c>
      <c r="D828" t="str">
        <f>INDEX(Tabela_glavno[Dovoljen prevzem],MATCH(Tabela_kontrola_FAW[[#This Row],[Klasifikacija]],Tabela_glavno[Klasifikacija],0))</f>
        <v>NE</v>
      </c>
      <c r="E828" t="str">
        <f>INDEX(Tabela_glavno[Odstranjevanje],MATCH(Tabela_kontrola_FAW[[#This Row],[Klasifikacija]],Tabela_glavno[Klasifikacija],0))</f>
        <v/>
      </c>
      <c r="F828" t="str">
        <f>IF(Tabela_kontrola_FAW[[#This Row],[Eko-03-03]]=0,"NE","DA")</f>
        <v>NE</v>
      </c>
      <c r="G828" s="1">
        <f>COUNTIF(Tabela_mesanica_190204[Klasifikacija],Tabela_kontrola_FAW[[#This Row],[Klasifikacija]])+COUNTIF(Tabela_mesanica_190208[Klasifikacija],Tabela_kontrola_FAW[[#This Row],[Klasifikacija]])+COUNTIF(Tabela_EKO_03_03_baterije[Klasifikacija],Tabela_kontrola_FAW[[#This Row],[Klasifikacija]])</f>
        <v>0</v>
      </c>
      <c r="H828" s="1">
        <f>COUNTIF(Tabela_staro_190204[Klasifikacija],Tabela_kontrola_FAW[[#This Row],[Klasifikacija]])+COUNTIF(Tabela_staro_140603[Klasifikacija],Tabela_kontrola_FAW[[#This Row],[Klasifikacija]])</f>
        <v>0</v>
      </c>
      <c r="I828" s="1" t="str">
        <f>IFERROR(INDEX(Tabela_FAW[Klasifikacija],MATCH(Tabela_kontrola_FAW[[#This Row],[Klasifikacija]],Tabela_FAW[Klasifikacija],0)),"NE")</f>
        <v>NE</v>
      </c>
    </row>
    <row r="829" spans="1:9" hidden="1" x14ac:dyDescent="0.25">
      <c r="A829" t="s">
        <v>1487</v>
      </c>
      <c r="B829" t="str">
        <f>INDEX(Tabela_seznam_klasifikacij[Naziv odpadka],MATCH(Tabela_kontrola_FAW[[#This Row],[Klasifikacija]],Tabela_seznam_klasifikacij[Klasifikacijska številka],0))</f>
        <v>Odpadki iz čiščenja dimnikov</v>
      </c>
      <c r="C829" t="str">
        <f>IFERROR(INDEX(Tabela_FAW[NAZIV2],MATCH(Tabela_kontrola_FAW[[#This Row],[Klasifikacija]],Tabela_FAW[Klasifikacija],0)),"NE")</f>
        <v>NE</v>
      </c>
      <c r="D829" t="str">
        <f>INDEX(Tabela_glavno[Dovoljen prevzem],MATCH(Tabela_kontrola_FAW[[#This Row],[Klasifikacija]],Tabela_glavno[Klasifikacija],0))</f>
        <v>NE</v>
      </c>
      <c r="E829" t="str">
        <f>INDEX(Tabela_glavno[Odstranjevanje],MATCH(Tabela_kontrola_FAW[[#This Row],[Klasifikacija]],Tabela_glavno[Klasifikacija],0))</f>
        <v/>
      </c>
      <c r="F829" t="str">
        <f>IF(Tabela_kontrola_FAW[[#This Row],[Eko-03-03]]=0,"NE","DA")</f>
        <v>NE</v>
      </c>
      <c r="G829" s="1">
        <f>COUNTIF(Tabela_mesanica_190204[Klasifikacija],Tabela_kontrola_FAW[[#This Row],[Klasifikacija]])+COUNTIF(Tabela_mesanica_190208[Klasifikacija],Tabela_kontrola_FAW[[#This Row],[Klasifikacija]])+COUNTIF(Tabela_EKO_03_03_baterije[Klasifikacija],Tabela_kontrola_FAW[[#This Row],[Klasifikacija]])</f>
        <v>0</v>
      </c>
      <c r="H829" s="1">
        <f>COUNTIF(Tabela_staro_190204[Klasifikacija],Tabela_kontrola_FAW[[#This Row],[Klasifikacija]])+COUNTIF(Tabela_staro_140603[Klasifikacija],Tabela_kontrola_FAW[[#This Row],[Klasifikacija]])</f>
        <v>0</v>
      </c>
      <c r="I829" s="1" t="str">
        <f>IFERROR(INDEX(Tabela_FAW[Klasifikacija],MATCH(Tabela_kontrola_FAW[[#This Row],[Klasifikacija]],Tabela_FAW[Klasifikacija],0)),"NE")</f>
        <v>NE</v>
      </c>
    </row>
    <row r="830" spans="1:9" x14ac:dyDescent="0.25">
      <c r="A830" t="s">
        <v>123</v>
      </c>
      <c r="B830" t="str">
        <f>INDEX(Tabela_seznam_klasifikacij[Naziv odpadka],MATCH(Tabela_kontrola_FAW[[#This Row],[Klasifikacija]],Tabela_seznam_klasifikacij[Klasifikacijska številka],0))</f>
        <v>Drugi tovrstni odpadki</v>
      </c>
      <c r="C830" t="str">
        <f>IFERROR(INDEX(Tabela_FAW[NAZIV2],MATCH(Tabela_kontrola_FAW[[#This Row],[Klasifikacija]],Tabela_FAW[Klasifikacija],0)),"NE")</f>
        <v>M1</v>
      </c>
      <c r="D830" t="str">
        <f>INDEX(Tabela_glavno[Dovoljen prevzem],MATCH(Tabela_kontrola_FAW[[#This Row],[Klasifikacija]],Tabela_glavno[Klasifikacija],0))</f>
        <v>DA</v>
      </c>
      <c r="E830" t="str">
        <f>INDEX(Tabela_glavno[Odstranjevanje],MATCH(Tabela_kontrola_FAW[[#This Row],[Klasifikacija]],Tabela_glavno[Klasifikacija],0))</f>
        <v/>
      </c>
      <c r="F830" t="str">
        <f>IF(Tabela_kontrola_FAW[[#This Row],[Eko-03-03]]=0,"NE","DA")</f>
        <v>DA</v>
      </c>
      <c r="G830" s="1">
        <f>COUNTIF(Tabela_mesanica_190204[Klasifikacija],Tabela_kontrola_FAW[[#This Row],[Klasifikacija]])+COUNTIF(Tabela_mesanica_190208[Klasifikacija],Tabela_kontrola_FAW[[#This Row],[Klasifikacija]])+COUNTIF(Tabela_EKO_03_03_baterije[Klasifikacija],Tabela_kontrola_FAW[[#This Row],[Klasifikacija]])</f>
        <v>1</v>
      </c>
      <c r="H830" s="1">
        <f>COUNTIF(Tabela_staro_190204[Klasifikacija],Tabela_kontrola_FAW[[#This Row],[Klasifikacija]])+COUNTIF(Tabela_staro_140603[Klasifikacija],Tabela_kontrola_FAW[[#This Row],[Klasifikacija]])</f>
        <v>1</v>
      </c>
      <c r="I830" s="1" t="str">
        <f>IFERROR(INDEX(Tabela_FAW[Klasifikacija],MATCH(Tabela_kontrola_FAW[[#This Row],[Klasifikacija]],Tabela_FAW[Klasifikacija],0)),"NE")</f>
        <v>20 01 99</v>
      </c>
    </row>
    <row r="831" spans="1:9" hidden="1" x14ac:dyDescent="0.25">
      <c r="A831" t="s">
        <v>1488</v>
      </c>
      <c r="B831" t="str">
        <f>INDEX(Tabela_seznam_klasifikacij[Naziv odpadka],MATCH(Tabela_kontrola_FAW[[#This Row],[Klasifikacija]],Tabela_seznam_klasifikacij[Klasifikacijska številka],0))</f>
        <v>Biorazgradljivi odpadki</v>
      </c>
      <c r="C831" t="str">
        <f>IFERROR(INDEX(Tabela_FAW[NAZIV2],MATCH(Tabela_kontrola_FAW[[#This Row],[Klasifikacija]],Tabela_FAW[Klasifikacija],0)),"NE")</f>
        <v>NE</v>
      </c>
      <c r="D831" t="str">
        <f>INDEX(Tabela_glavno[Dovoljen prevzem],MATCH(Tabela_kontrola_FAW[[#This Row],[Klasifikacija]],Tabela_glavno[Klasifikacija],0))</f>
        <v>NE</v>
      </c>
      <c r="E831" t="str">
        <f>INDEX(Tabela_glavno[Odstranjevanje],MATCH(Tabela_kontrola_FAW[[#This Row],[Klasifikacija]],Tabela_glavno[Klasifikacija],0))</f>
        <v/>
      </c>
      <c r="F831" t="str">
        <f>IF(Tabela_kontrola_FAW[[#This Row],[Eko-03-03]]=0,"NE","DA")</f>
        <v>NE</v>
      </c>
      <c r="G831" s="1">
        <f>COUNTIF(Tabela_mesanica_190204[Klasifikacija],Tabela_kontrola_FAW[[#This Row],[Klasifikacija]])+COUNTIF(Tabela_mesanica_190208[Klasifikacija],Tabela_kontrola_FAW[[#This Row],[Klasifikacija]])+COUNTIF(Tabela_EKO_03_03_baterije[Klasifikacija],Tabela_kontrola_FAW[[#This Row],[Klasifikacija]])</f>
        <v>0</v>
      </c>
      <c r="H831" s="1">
        <f>COUNTIF(Tabela_staro_190204[Klasifikacija],Tabela_kontrola_FAW[[#This Row],[Klasifikacija]])+COUNTIF(Tabela_staro_140603[Klasifikacija],Tabela_kontrola_FAW[[#This Row],[Klasifikacija]])</f>
        <v>0</v>
      </c>
      <c r="I831" s="1" t="str">
        <f>IFERROR(INDEX(Tabela_FAW[Klasifikacija],MATCH(Tabela_kontrola_FAW[[#This Row],[Klasifikacija]],Tabela_FAW[Klasifikacija],0)),"NE")</f>
        <v>NE</v>
      </c>
    </row>
    <row r="832" spans="1:9" hidden="1" x14ac:dyDescent="0.25">
      <c r="A832" t="s">
        <v>1489</v>
      </c>
      <c r="B832" t="str">
        <f>INDEX(Tabela_seznam_klasifikacij[Naziv odpadka],MATCH(Tabela_kontrola_FAW[[#This Row],[Klasifikacija]],Tabela_seznam_klasifikacij[Klasifikacijska številka],0))</f>
        <v>Zemlja in kamenje</v>
      </c>
      <c r="C832" t="str">
        <f>IFERROR(INDEX(Tabela_FAW[NAZIV2],MATCH(Tabela_kontrola_FAW[[#This Row],[Klasifikacija]],Tabela_FAW[Klasifikacija],0)),"NE")</f>
        <v>NE</v>
      </c>
      <c r="D832" t="str">
        <f>INDEX(Tabela_glavno[Dovoljen prevzem],MATCH(Tabela_kontrola_FAW[[#This Row],[Klasifikacija]],Tabela_glavno[Klasifikacija],0))</f>
        <v>NE</v>
      </c>
      <c r="E832" t="str">
        <f>INDEX(Tabela_glavno[Odstranjevanje],MATCH(Tabela_kontrola_FAW[[#This Row],[Klasifikacija]],Tabela_glavno[Klasifikacija],0))</f>
        <v/>
      </c>
      <c r="F832" t="str">
        <f>IF(Tabela_kontrola_FAW[[#This Row],[Eko-03-03]]=0,"NE","DA")</f>
        <v>NE</v>
      </c>
      <c r="G832" s="1">
        <f>COUNTIF(Tabela_mesanica_190204[Klasifikacija],Tabela_kontrola_FAW[[#This Row],[Klasifikacija]])+COUNTIF(Tabela_mesanica_190208[Klasifikacija],Tabela_kontrola_FAW[[#This Row],[Klasifikacija]])+COUNTIF(Tabela_EKO_03_03_baterije[Klasifikacija],Tabela_kontrola_FAW[[#This Row],[Klasifikacija]])</f>
        <v>0</v>
      </c>
      <c r="H832" s="1">
        <f>COUNTIF(Tabela_staro_190204[Klasifikacija],Tabela_kontrola_FAW[[#This Row],[Klasifikacija]])+COUNTIF(Tabela_staro_140603[Klasifikacija],Tabela_kontrola_FAW[[#This Row],[Klasifikacija]])</f>
        <v>0</v>
      </c>
      <c r="I832" s="1" t="str">
        <f>IFERROR(INDEX(Tabela_FAW[Klasifikacija],MATCH(Tabela_kontrola_FAW[[#This Row],[Klasifikacija]],Tabela_FAW[Klasifikacija],0)),"NE")</f>
        <v>NE</v>
      </c>
    </row>
    <row r="833" spans="1:9" x14ac:dyDescent="0.25">
      <c r="A833" t="s">
        <v>1490</v>
      </c>
      <c r="B833" t="str">
        <f>INDEX(Tabela_seznam_klasifikacij[Naziv odpadka],MATCH(Tabela_kontrola_FAW[[#This Row],[Klasifikacija]],Tabela_seznam_klasifikacij[Klasifikacijska številka],0))</f>
        <v>Drugi odpadki, ki niso biorazgradljivi</v>
      </c>
      <c r="C833">
        <f>IFERROR(INDEX(Tabela_FAW[NAZIV2],MATCH(Tabela_kontrola_FAW[[#This Row],[Klasifikacija]],Tabela_FAW[Klasifikacija],0)),"NE")</f>
        <v>0</v>
      </c>
      <c r="D833" t="str">
        <f>INDEX(Tabela_glavno[Dovoljen prevzem],MATCH(Tabela_kontrola_FAW[[#This Row],[Klasifikacija]],Tabela_glavno[Klasifikacija],0))</f>
        <v>DA - NI ODSTRANJEVANJA</v>
      </c>
      <c r="E833" t="str">
        <f>INDEX(Tabela_glavno[Odstranjevanje],MATCH(Tabela_kontrola_FAW[[#This Row],[Klasifikacija]],Tabela_glavno[Klasifikacija],0))</f>
        <v/>
      </c>
      <c r="F833" t="str">
        <f>IF(Tabela_kontrola_FAW[[#This Row],[Eko-03-03]]=0,"NE","DA")</f>
        <v>NE</v>
      </c>
      <c r="G833" s="1">
        <f>COUNTIF(Tabela_mesanica_190204[Klasifikacija],Tabela_kontrola_FAW[[#This Row],[Klasifikacija]])+COUNTIF(Tabela_mesanica_190208[Klasifikacija],Tabela_kontrola_FAW[[#This Row],[Klasifikacija]])+COUNTIF(Tabela_EKO_03_03_baterije[Klasifikacija],Tabela_kontrola_FAW[[#This Row],[Klasifikacija]])</f>
        <v>0</v>
      </c>
      <c r="H833" s="1">
        <f>COUNTIF(Tabela_staro_190204[Klasifikacija],Tabela_kontrola_FAW[[#This Row],[Klasifikacija]])+COUNTIF(Tabela_staro_140603[Klasifikacija],Tabela_kontrola_FAW[[#This Row],[Klasifikacija]])</f>
        <v>0</v>
      </c>
      <c r="I833" s="1" t="str">
        <f>IFERROR(INDEX(Tabela_FAW[Klasifikacija],MATCH(Tabela_kontrola_FAW[[#This Row],[Klasifikacija]],Tabela_FAW[Klasifikacija],0)),"NE")</f>
        <v>20 02 03</v>
      </c>
    </row>
    <row r="834" spans="1:9" hidden="1" x14ac:dyDescent="0.25">
      <c r="A834" t="s">
        <v>1491</v>
      </c>
      <c r="B834" t="str">
        <f>INDEX(Tabela_seznam_klasifikacij[Naziv odpadka],MATCH(Tabela_kontrola_FAW[[#This Row],[Klasifikacija]],Tabela_seznam_klasifikacij[Klasifikacijska številka],0))</f>
        <v>Mešani komunalni odpadki</v>
      </c>
      <c r="C834" t="str">
        <f>IFERROR(INDEX(Tabela_FAW[NAZIV2],MATCH(Tabela_kontrola_FAW[[#This Row],[Klasifikacija]],Tabela_FAW[Klasifikacija],0)),"NE")</f>
        <v>NE</v>
      </c>
      <c r="D834" t="str">
        <f>INDEX(Tabela_glavno[Dovoljen prevzem],MATCH(Tabela_kontrola_FAW[[#This Row],[Klasifikacija]],Tabela_glavno[Klasifikacija],0))</f>
        <v>NE</v>
      </c>
      <c r="E834" t="str">
        <f>INDEX(Tabela_glavno[Odstranjevanje],MATCH(Tabela_kontrola_FAW[[#This Row],[Klasifikacija]],Tabela_glavno[Klasifikacija],0))</f>
        <v/>
      </c>
      <c r="F834" t="str">
        <f>IF(Tabela_kontrola_FAW[[#This Row],[Eko-03-03]]=0,"NE","DA")</f>
        <v>NE</v>
      </c>
      <c r="G834" s="1">
        <f>COUNTIF(Tabela_mesanica_190204[Klasifikacija],Tabela_kontrola_FAW[[#This Row],[Klasifikacija]])+COUNTIF(Tabela_mesanica_190208[Klasifikacija],Tabela_kontrola_FAW[[#This Row],[Klasifikacija]])+COUNTIF(Tabela_EKO_03_03_baterije[Klasifikacija],Tabela_kontrola_FAW[[#This Row],[Klasifikacija]])</f>
        <v>0</v>
      </c>
      <c r="H834" s="1">
        <f>COUNTIF(Tabela_staro_190204[Klasifikacija],Tabela_kontrola_FAW[[#This Row],[Klasifikacija]])+COUNTIF(Tabela_staro_140603[Klasifikacija],Tabela_kontrola_FAW[[#This Row],[Klasifikacija]])</f>
        <v>0</v>
      </c>
      <c r="I834" s="1" t="str">
        <f>IFERROR(INDEX(Tabela_FAW[Klasifikacija],MATCH(Tabela_kontrola_FAW[[#This Row],[Klasifikacija]],Tabela_FAW[Klasifikacija],0)),"NE")</f>
        <v>NE</v>
      </c>
    </row>
    <row r="835" spans="1:9" hidden="1" x14ac:dyDescent="0.25">
      <c r="A835" t="s">
        <v>1492</v>
      </c>
      <c r="B835" t="str">
        <f>INDEX(Tabela_seznam_klasifikacij[Naziv odpadka],MATCH(Tabela_kontrola_FAW[[#This Row],[Klasifikacija]],Tabela_seznam_klasifikacij[Klasifikacijska številka],0))</f>
        <v>Odpadki z živilskih trgov</v>
      </c>
      <c r="C835" t="str">
        <f>IFERROR(INDEX(Tabela_FAW[NAZIV2],MATCH(Tabela_kontrola_FAW[[#This Row],[Klasifikacija]],Tabela_FAW[Klasifikacija],0)),"NE")</f>
        <v>NE</v>
      </c>
      <c r="D835" t="str">
        <f>INDEX(Tabela_glavno[Dovoljen prevzem],MATCH(Tabela_kontrola_FAW[[#This Row],[Klasifikacija]],Tabela_glavno[Klasifikacija],0))</f>
        <v>NE</v>
      </c>
      <c r="E835" t="str">
        <f>INDEX(Tabela_glavno[Odstranjevanje],MATCH(Tabela_kontrola_FAW[[#This Row],[Klasifikacija]],Tabela_glavno[Klasifikacija],0))</f>
        <v/>
      </c>
      <c r="F835" t="str">
        <f>IF(Tabela_kontrola_FAW[[#This Row],[Eko-03-03]]=0,"NE","DA")</f>
        <v>NE</v>
      </c>
      <c r="G835" s="1">
        <f>COUNTIF(Tabela_mesanica_190204[Klasifikacija],Tabela_kontrola_FAW[[#This Row],[Klasifikacija]])+COUNTIF(Tabela_mesanica_190208[Klasifikacija],Tabela_kontrola_FAW[[#This Row],[Klasifikacija]])+COUNTIF(Tabela_EKO_03_03_baterije[Klasifikacija],Tabela_kontrola_FAW[[#This Row],[Klasifikacija]])</f>
        <v>0</v>
      </c>
      <c r="H835" s="1">
        <f>COUNTIF(Tabela_staro_190204[Klasifikacija],Tabela_kontrola_FAW[[#This Row],[Klasifikacija]])+COUNTIF(Tabela_staro_140603[Klasifikacija],Tabela_kontrola_FAW[[#This Row],[Klasifikacija]])</f>
        <v>0</v>
      </c>
      <c r="I835" s="1" t="str">
        <f>IFERROR(INDEX(Tabela_FAW[Klasifikacija],MATCH(Tabela_kontrola_FAW[[#This Row],[Klasifikacija]],Tabela_FAW[Klasifikacija],0)),"NE")</f>
        <v>NE</v>
      </c>
    </row>
    <row r="836" spans="1:9" hidden="1" x14ac:dyDescent="0.25">
      <c r="A836" t="s">
        <v>1493</v>
      </c>
      <c r="B836" t="str">
        <f>INDEX(Tabela_seznam_klasifikacij[Naziv odpadka],MATCH(Tabela_kontrola_FAW[[#This Row],[Klasifikacija]],Tabela_seznam_klasifikacij[Klasifikacijska številka],0))</f>
        <v>Odpadki iz čiščenja cest</v>
      </c>
      <c r="C836" t="str">
        <f>IFERROR(INDEX(Tabela_FAW[NAZIV2],MATCH(Tabela_kontrola_FAW[[#This Row],[Klasifikacija]],Tabela_FAW[Klasifikacija],0)),"NE")</f>
        <v>NE</v>
      </c>
      <c r="D836" t="str">
        <f>INDEX(Tabela_glavno[Dovoljen prevzem],MATCH(Tabela_kontrola_FAW[[#This Row],[Klasifikacija]],Tabela_glavno[Klasifikacija],0))</f>
        <v>NE</v>
      </c>
      <c r="E836" t="str">
        <f>INDEX(Tabela_glavno[Odstranjevanje],MATCH(Tabela_kontrola_FAW[[#This Row],[Klasifikacija]],Tabela_glavno[Klasifikacija],0))</f>
        <v/>
      </c>
      <c r="F836" t="str">
        <f>IF(Tabela_kontrola_FAW[[#This Row],[Eko-03-03]]=0,"NE","DA")</f>
        <v>NE</v>
      </c>
      <c r="G836" s="1">
        <f>COUNTIF(Tabela_mesanica_190204[Klasifikacija],Tabela_kontrola_FAW[[#This Row],[Klasifikacija]])+COUNTIF(Tabela_mesanica_190208[Klasifikacija],Tabela_kontrola_FAW[[#This Row],[Klasifikacija]])+COUNTIF(Tabela_EKO_03_03_baterije[Klasifikacija],Tabela_kontrola_FAW[[#This Row],[Klasifikacija]])</f>
        <v>0</v>
      </c>
      <c r="H836" s="1">
        <f>COUNTIF(Tabela_staro_190204[Klasifikacija],Tabela_kontrola_FAW[[#This Row],[Klasifikacija]])+COUNTIF(Tabela_staro_140603[Klasifikacija],Tabela_kontrola_FAW[[#This Row],[Klasifikacija]])</f>
        <v>0</v>
      </c>
      <c r="I836" s="1" t="str">
        <f>IFERROR(INDEX(Tabela_FAW[Klasifikacija],MATCH(Tabela_kontrola_FAW[[#This Row],[Klasifikacija]],Tabela_FAW[Klasifikacija],0)),"NE")</f>
        <v>NE</v>
      </c>
    </row>
    <row r="837" spans="1:9" hidden="1" x14ac:dyDescent="0.25">
      <c r="A837" t="s">
        <v>1494</v>
      </c>
      <c r="B837" t="str">
        <f>INDEX(Tabela_seznam_klasifikacij[Naziv odpadka],MATCH(Tabela_kontrola_FAW[[#This Row],[Klasifikacija]],Tabela_seznam_klasifikacij[Klasifikacijska številka],0))</f>
        <v>Greznični mulj</v>
      </c>
      <c r="C837" t="str">
        <f>IFERROR(INDEX(Tabela_FAW[NAZIV2],MATCH(Tabela_kontrola_FAW[[#This Row],[Klasifikacija]],Tabela_FAW[Klasifikacija],0)),"NE")</f>
        <v>NE</v>
      </c>
      <c r="D837" t="str">
        <f>INDEX(Tabela_glavno[Dovoljen prevzem],MATCH(Tabela_kontrola_FAW[[#This Row],[Klasifikacija]],Tabela_glavno[Klasifikacija],0))</f>
        <v>NE</v>
      </c>
      <c r="E837" t="str">
        <f>INDEX(Tabela_glavno[Odstranjevanje],MATCH(Tabela_kontrola_FAW[[#This Row],[Klasifikacija]],Tabela_glavno[Klasifikacija],0))</f>
        <v/>
      </c>
      <c r="F837" t="str">
        <f>IF(Tabela_kontrola_FAW[[#This Row],[Eko-03-03]]=0,"NE","DA")</f>
        <v>NE</v>
      </c>
      <c r="G837" s="1">
        <f>COUNTIF(Tabela_mesanica_190204[Klasifikacija],Tabela_kontrola_FAW[[#This Row],[Klasifikacija]])+COUNTIF(Tabela_mesanica_190208[Klasifikacija],Tabela_kontrola_FAW[[#This Row],[Klasifikacija]])+COUNTIF(Tabela_EKO_03_03_baterije[Klasifikacija],Tabela_kontrola_FAW[[#This Row],[Klasifikacija]])</f>
        <v>0</v>
      </c>
      <c r="H837" s="1">
        <f>COUNTIF(Tabela_staro_190204[Klasifikacija],Tabela_kontrola_FAW[[#This Row],[Klasifikacija]])+COUNTIF(Tabela_staro_140603[Klasifikacija],Tabela_kontrola_FAW[[#This Row],[Klasifikacija]])</f>
        <v>0</v>
      </c>
      <c r="I837" s="1" t="str">
        <f>IFERROR(INDEX(Tabela_FAW[Klasifikacija],MATCH(Tabela_kontrola_FAW[[#This Row],[Klasifikacija]],Tabela_FAW[Klasifikacija],0)),"NE")</f>
        <v>NE</v>
      </c>
    </row>
    <row r="838" spans="1:9" hidden="1" x14ac:dyDescent="0.25">
      <c r="A838" t="s">
        <v>1495</v>
      </c>
      <c r="B838" t="str">
        <f>INDEX(Tabela_seznam_klasifikacij[Naziv odpadka],MATCH(Tabela_kontrola_FAW[[#This Row],[Klasifikacija]],Tabela_seznam_klasifikacij[Klasifikacijska številka],0))</f>
        <v>Odpadki iz čiščenja komunalne odpadne vode</v>
      </c>
      <c r="C838" t="str">
        <f>IFERROR(INDEX(Tabela_FAW[NAZIV2],MATCH(Tabela_kontrola_FAW[[#This Row],[Klasifikacija]],Tabela_FAW[Klasifikacija],0)),"NE")</f>
        <v>NE</v>
      </c>
      <c r="D838" t="str">
        <f>INDEX(Tabela_glavno[Dovoljen prevzem],MATCH(Tabela_kontrola_FAW[[#This Row],[Klasifikacija]],Tabela_glavno[Klasifikacija],0))</f>
        <v>NE</v>
      </c>
      <c r="E838" t="str">
        <f>INDEX(Tabela_glavno[Odstranjevanje],MATCH(Tabela_kontrola_FAW[[#This Row],[Klasifikacija]],Tabela_glavno[Klasifikacija],0))</f>
        <v/>
      </c>
      <c r="F838" t="str">
        <f>IF(Tabela_kontrola_FAW[[#This Row],[Eko-03-03]]=0,"NE","DA")</f>
        <v>NE</v>
      </c>
      <c r="G838" s="1">
        <f>COUNTIF(Tabela_mesanica_190204[Klasifikacija],Tabela_kontrola_FAW[[#This Row],[Klasifikacija]])+COUNTIF(Tabela_mesanica_190208[Klasifikacija],Tabela_kontrola_FAW[[#This Row],[Klasifikacija]])+COUNTIF(Tabela_EKO_03_03_baterije[Klasifikacija],Tabela_kontrola_FAW[[#This Row],[Klasifikacija]])</f>
        <v>0</v>
      </c>
      <c r="H838" s="1">
        <f>COUNTIF(Tabela_staro_190204[Klasifikacija],Tabela_kontrola_FAW[[#This Row],[Klasifikacija]])+COUNTIF(Tabela_staro_140603[Klasifikacija],Tabela_kontrola_FAW[[#This Row],[Klasifikacija]])</f>
        <v>0</v>
      </c>
      <c r="I838" s="1" t="str">
        <f>IFERROR(INDEX(Tabela_FAW[Klasifikacija],MATCH(Tabela_kontrola_FAW[[#This Row],[Klasifikacija]],Tabela_FAW[Klasifikacija],0)),"NE")</f>
        <v>NE</v>
      </c>
    </row>
    <row r="839" spans="1:9" hidden="1" x14ac:dyDescent="0.25">
      <c r="A839" t="s">
        <v>1496</v>
      </c>
      <c r="B839" t="str">
        <f>INDEX(Tabela_seznam_klasifikacij[Naziv odpadka],MATCH(Tabela_kontrola_FAW[[#This Row],[Klasifikacija]],Tabela_seznam_klasifikacij[Klasifikacijska številka],0))</f>
        <v>Kosovni odpadki</v>
      </c>
      <c r="C839" t="str">
        <f>IFERROR(INDEX(Tabela_FAW[NAZIV2],MATCH(Tabela_kontrola_FAW[[#This Row],[Klasifikacija]],Tabela_FAW[Klasifikacija],0)),"NE")</f>
        <v>NE</v>
      </c>
      <c r="D839" t="str">
        <f>INDEX(Tabela_glavno[Dovoljen prevzem],MATCH(Tabela_kontrola_FAW[[#This Row],[Klasifikacija]],Tabela_glavno[Klasifikacija],0))</f>
        <v>NE</v>
      </c>
      <c r="E839" t="str">
        <f>INDEX(Tabela_glavno[Odstranjevanje],MATCH(Tabela_kontrola_FAW[[#This Row],[Klasifikacija]],Tabela_glavno[Klasifikacija],0))</f>
        <v/>
      </c>
      <c r="F839" t="str">
        <f>IF(Tabela_kontrola_FAW[[#This Row],[Eko-03-03]]=0,"NE","DA")</f>
        <v>NE</v>
      </c>
      <c r="G839" s="1">
        <f>COUNTIF(Tabela_mesanica_190204[Klasifikacija],Tabela_kontrola_FAW[[#This Row],[Klasifikacija]])+COUNTIF(Tabela_mesanica_190208[Klasifikacija],Tabela_kontrola_FAW[[#This Row],[Klasifikacija]])+COUNTIF(Tabela_EKO_03_03_baterije[Klasifikacija],Tabela_kontrola_FAW[[#This Row],[Klasifikacija]])</f>
        <v>0</v>
      </c>
      <c r="H839" s="1">
        <f>COUNTIF(Tabela_staro_190204[Klasifikacija],Tabela_kontrola_FAW[[#This Row],[Klasifikacija]])+COUNTIF(Tabela_staro_140603[Klasifikacija],Tabela_kontrola_FAW[[#This Row],[Klasifikacija]])</f>
        <v>0</v>
      </c>
      <c r="I839" s="1" t="str">
        <f>IFERROR(INDEX(Tabela_FAW[Klasifikacija],MATCH(Tabela_kontrola_FAW[[#This Row],[Klasifikacija]],Tabela_FAW[Klasifikacija],0)),"NE")</f>
        <v>NE</v>
      </c>
    </row>
    <row r="840" spans="1:9" hidden="1" x14ac:dyDescent="0.25">
      <c r="A840" t="s">
        <v>1497</v>
      </c>
      <c r="B840" t="str">
        <f>INDEX(Tabela_seznam_klasifikacij[Naziv odpadka],MATCH(Tabela_kontrola_FAW[[#This Row],[Klasifikacija]],Tabela_seznam_klasifikacij[Klasifikacijska številka],0))</f>
        <v>Drugi tovrstni komunalni odpadki</v>
      </c>
      <c r="C840" t="str">
        <f>IFERROR(INDEX(Tabela_FAW[NAZIV2],MATCH(Tabela_kontrola_FAW[[#This Row],[Klasifikacija]],Tabela_FAW[Klasifikacija],0)),"NE")</f>
        <v>NE</v>
      </c>
      <c r="D840" t="str">
        <f>INDEX(Tabela_glavno[Dovoljen prevzem],MATCH(Tabela_kontrola_FAW[[#This Row],[Klasifikacija]],Tabela_glavno[Klasifikacija],0))</f>
        <v>NE</v>
      </c>
      <c r="E840" t="str">
        <f>INDEX(Tabela_glavno[Odstranjevanje],MATCH(Tabela_kontrola_FAW[[#This Row],[Klasifikacija]],Tabela_glavno[Klasifikacija],0))</f>
        <v/>
      </c>
      <c r="F840" t="str">
        <f>IF(Tabela_kontrola_FAW[[#This Row],[Eko-03-03]]=0,"NE","DA")</f>
        <v>NE</v>
      </c>
      <c r="G840" s="1">
        <f>COUNTIF(Tabela_mesanica_190204[Klasifikacija],Tabela_kontrola_FAW[[#This Row],[Klasifikacija]])+COUNTIF(Tabela_mesanica_190208[Klasifikacija],Tabela_kontrola_FAW[[#This Row],[Klasifikacija]])+COUNTIF(Tabela_EKO_03_03_baterije[Klasifikacija],Tabela_kontrola_FAW[[#This Row],[Klasifikacija]])</f>
        <v>0</v>
      </c>
      <c r="H840" s="1">
        <f>COUNTIF(Tabela_staro_190204[Klasifikacija],Tabela_kontrola_FAW[[#This Row],[Klasifikacija]])+COUNTIF(Tabela_staro_140603[Klasifikacija],Tabela_kontrola_FAW[[#This Row],[Klasifikacija]])</f>
        <v>0</v>
      </c>
      <c r="I840" s="1" t="str">
        <f>IFERROR(INDEX(Tabela_FAW[Klasifikacija],MATCH(Tabela_kontrola_FAW[[#This Row],[Klasifikacija]],Tabela_FAW[Klasifikacija],0)),"NE")</f>
        <v>NE</v>
      </c>
    </row>
  </sheetData>
  <sheetProtection autoFilter="0"/>
  <pageMargins left="0.25" right="0.25" top="0.75" bottom="0.75" header="0.3" footer="0.3"/>
  <pageSetup paperSize="9" scale="68" fitToHeight="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735F9-65EB-48F3-AD89-545EAFBF82FF}">
  <dimension ref="A1:H840"/>
  <sheetViews>
    <sheetView zoomScaleNormal="100" workbookViewId="0">
      <pane ySplit="1" topLeftCell="A2" activePane="bottomLeft" state="frozen"/>
      <selection activeCell="C30" sqref="C30"/>
      <selection pane="bottomLeft" activeCell="C30" sqref="C30"/>
    </sheetView>
  </sheetViews>
  <sheetFormatPr defaultRowHeight="15" x14ac:dyDescent="0.25"/>
  <cols>
    <col min="1" max="1" width="10.28515625" customWidth="1"/>
    <col min="2" max="2" width="11" customWidth="1"/>
    <col min="8" max="8" width="195.5703125" customWidth="1"/>
  </cols>
  <sheetData>
    <row r="1" spans="1:8" ht="26.65" customHeight="1" x14ac:dyDescent="0.25">
      <c r="A1" s="2" t="s">
        <v>1</v>
      </c>
      <c r="B1" s="2" t="s">
        <v>1503</v>
      </c>
      <c r="C1" s="2" t="s">
        <v>1507</v>
      </c>
      <c r="D1" s="2" t="s">
        <v>1499</v>
      </c>
      <c r="E1" s="2" t="s">
        <v>1500</v>
      </c>
      <c r="F1" s="2" t="s">
        <v>1501</v>
      </c>
      <c r="G1" s="2" t="s">
        <v>1502</v>
      </c>
      <c r="H1" s="2" t="s">
        <v>1509</v>
      </c>
    </row>
    <row r="2" spans="1:8" x14ac:dyDescent="0.25">
      <c r="A2" t="s">
        <v>196</v>
      </c>
      <c r="B2" t="str">
        <f>IF(OR(Tabela_zbiralec_EKOL[[#This Row],[ZC Savska loka]]="DA",Tabela_zbiralec_EKOL[[#This Row],[ZC Laze]]="DA",Tabela_zbiralec_EKOL[[#This Row],[ZC Kamnik]]="DA",Tabela_zbiralec_EKOL[[#This Row],[ZC Zvezda]]="DA"),"DA","NE")</f>
        <v>DA</v>
      </c>
      <c r="C2" t="str">
        <f>_xlfn.TEXTJOIN(", ",TRUE,IF(Tabela_zbiralec_EKOL[[#This Row],[ZC Savska loka]]="DA","Savska loka",""),IF(Tabela_zbiralec_EKOL[[#This Row],[ZC Laze]]="DA","Laze",""),IF(Tabela_zbiralec_EKOL[[#This Row],[ZC Kamnik]]="DA","Kamnik",""),IF(Tabela_zbiralec_EKOL[[#This Row],[ZC Zvezda]]="DA","Zvezda",""))</f>
        <v>Laze</v>
      </c>
      <c r="D2" t="s">
        <v>203</v>
      </c>
      <c r="E2" t="s">
        <v>204</v>
      </c>
      <c r="F2" t="s">
        <v>203</v>
      </c>
      <c r="G2" t="s">
        <v>203</v>
      </c>
      <c r="H2" t="str">
        <f>INDEX(Tabela_seznam_klasifikacij[Naziv odpadka],MATCH(Tabela_zbiralec_EKOL[[#This Row],[Klasifikacija]],Tabela_seznam_klasifikacij[Klasifikacijska številka],0))</f>
        <v>Odpadki iz pridobivanja kovinskih mineralnih surovin</v>
      </c>
    </row>
    <row r="3" spans="1:8" x14ac:dyDescent="0.25">
      <c r="A3" t="s">
        <v>198</v>
      </c>
      <c r="B3" t="str">
        <f>IF(OR(Tabela_zbiralec_EKOL[[#This Row],[ZC Savska loka]]="DA",Tabela_zbiralec_EKOL[[#This Row],[ZC Laze]]="DA",Tabela_zbiralec_EKOL[[#This Row],[ZC Kamnik]]="DA",Tabela_zbiralec_EKOL[[#This Row],[ZC Zvezda]]="DA"),"DA","NE")</f>
        <v>DA</v>
      </c>
      <c r="C3" t="str">
        <f>_xlfn.TEXTJOIN(", ",TRUE,IF(Tabela_zbiralec_EKOL[[#This Row],[ZC Savska loka]]="DA","Savska loka",""),IF(Tabela_zbiralec_EKOL[[#This Row],[ZC Laze]]="DA","Laze",""),IF(Tabela_zbiralec_EKOL[[#This Row],[ZC Kamnik]]="DA","Kamnik",""),IF(Tabela_zbiralec_EKOL[[#This Row],[ZC Zvezda]]="DA","Zvezda",""))</f>
        <v>Laze</v>
      </c>
      <c r="D3" t="s">
        <v>203</v>
      </c>
      <c r="E3" t="s">
        <v>204</v>
      </c>
      <c r="F3" t="s">
        <v>203</v>
      </c>
      <c r="G3" t="s">
        <v>203</v>
      </c>
      <c r="H3" t="str">
        <f>INDEX(Tabela_seznam_klasifikacij[Naziv odpadka],MATCH(Tabela_zbiralec_EKOL[[#This Row],[Klasifikacija]],Tabela_seznam_klasifikacij[Klasifikacijska številka],0))</f>
        <v>Odpadki iz pridobivanja nekovinskih mineralnih surovin</v>
      </c>
    </row>
    <row r="4" spans="1:8" x14ac:dyDescent="0.25">
      <c r="A4" t="s">
        <v>202</v>
      </c>
      <c r="B4" t="str">
        <f>IF(OR(Tabela_zbiralec_EKOL[[#This Row],[ZC Savska loka]]="DA",Tabela_zbiralec_EKOL[[#This Row],[ZC Laze]]="DA",Tabela_zbiralec_EKOL[[#This Row],[ZC Kamnik]]="DA",Tabela_zbiralec_EKOL[[#This Row],[ZC Zvezda]]="DA"),"DA","NE")</f>
        <v>DA</v>
      </c>
      <c r="C4" t="str">
        <f>_xlfn.TEXTJOIN(", ",TRUE,IF(Tabela_zbiralec_EKOL[[#This Row],[ZC Savska loka]]="DA","Savska loka",""),IF(Tabela_zbiralec_EKOL[[#This Row],[ZC Laze]]="DA","Laze",""),IF(Tabela_zbiralec_EKOL[[#This Row],[ZC Kamnik]]="DA","Kamnik",""),IF(Tabela_zbiralec_EKOL[[#This Row],[ZC Zvezda]]="DA","Zvezda",""))</f>
        <v>Laze</v>
      </c>
      <c r="D4" t="s">
        <v>203</v>
      </c>
      <c r="E4" t="s">
        <v>204</v>
      </c>
      <c r="F4" t="s">
        <v>203</v>
      </c>
      <c r="G4" t="s">
        <v>203</v>
      </c>
      <c r="H4" t="str">
        <f>INDEX(Tabela_seznam_klasifikacij[Naziv odpadka],MATCH(Tabela_zbiralec_EKOL[[#This Row],[Klasifikacija]],Tabela_seznam_klasifikacij[Klasifikacijska številka],0))</f>
        <v>Jalovina, ki ni navedena pod 01 03 04 in 01 03 05</v>
      </c>
    </row>
    <row r="5" spans="1:8" x14ac:dyDescent="0.25">
      <c r="A5" t="s">
        <v>206</v>
      </c>
      <c r="B5" t="str">
        <f>IF(OR(Tabela_zbiralec_EKOL[[#This Row],[ZC Savska loka]]="DA",Tabela_zbiralec_EKOL[[#This Row],[ZC Laze]]="DA",Tabela_zbiralec_EKOL[[#This Row],[ZC Kamnik]]="DA",Tabela_zbiralec_EKOL[[#This Row],[ZC Zvezda]]="DA"),"DA","NE")</f>
        <v>DA</v>
      </c>
      <c r="C5" t="str">
        <f>_xlfn.TEXTJOIN(", ",TRUE,IF(Tabela_zbiralec_EKOL[[#This Row],[ZC Savska loka]]="DA","Savska loka",""),IF(Tabela_zbiralec_EKOL[[#This Row],[ZC Laze]]="DA","Laze",""),IF(Tabela_zbiralec_EKOL[[#This Row],[ZC Kamnik]]="DA","Kamnik",""),IF(Tabela_zbiralec_EKOL[[#This Row],[ZC Zvezda]]="DA","Zvezda",""))</f>
        <v>Laze</v>
      </c>
      <c r="D5" t="s">
        <v>203</v>
      </c>
      <c r="E5" t="s">
        <v>204</v>
      </c>
      <c r="F5" t="s">
        <v>203</v>
      </c>
      <c r="G5" t="s">
        <v>203</v>
      </c>
      <c r="H5" t="str">
        <f>INDEX(Tabela_seznam_klasifikacij[Naziv odpadka],MATCH(Tabela_zbiralec_EKOL[[#This Row],[Klasifikacija]],Tabela_seznam_klasifikacij[Klasifikacijska številka],0))</f>
        <v>Prašni in praškasti odpadki, ki niso navedeni pod 01 03 07</v>
      </c>
    </row>
    <row r="6" spans="1:8" x14ac:dyDescent="0.25">
      <c r="A6" t="s">
        <v>208</v>
      </c>
      <c r="B6" t="str">
        <f>IF(OR(Tabela_zbiralec_EKOL[[#This Row],[ZC Savska loka]]="DA",Tabela_zbiralec_EKOL[[#This Row],[ZC Laze]]="DA",Tabela_zbiralec_EKOL[[#This Row],[ZC Kamnik]]="DA",Tabela_zbiralec_EKOL[[#This Row],[ZC Zvezda]]="DA"),"DA","NE")</f>
        <v>DA</v>
      </c>
      <c r="C6" t="str">
        <f>_xlfn.TEXTJOIN(", ",TRUE,IF(Tabela_zbiralec_EKOL[[#This Row],[ZC Savska loka]]="DA","Savska loka",""),IF(Tabela_zbiralec_EKOL[[#This Row],[ZC Laze]]="DA","Laze",""),IF(Tabela_zbiralec_EKOL[[#This Row],[ZC Kamnik]]="DA","Kamnik",""),IF(Tabela_zbiralec_EKOL[[#This Row],[ZC Zvezda]]="DA","Zvezda",""))</f>
        <v>Laze</v>
      </c>
      <c r="D6" t="s">
        <v>203</v>
      </c>
      <c r="E6" t="s">
        <v>204</v>
      </c>
      <c r="F6" t="s">
        <v>203</v>
      </c>
      <c r="G6" t="s">
        <v>203</v>
      </c>
      <c r="H6" t="str">
        <f>INDEX(Tabela_seznam_klasifikacij[Naziv odpadka],MATCH(Tabela_zbiralec_EKOL[[#This Row],[Klasifikacija]],Tabela_seznam_klasifikacij[Klasifikacijska številka],0))</f>
        <v>Rdeče blato iz proizvodnje glinice, ki ni navedeno pod 01 03 07</v>
      </c>
    </row>
    <row r="7" spans="1:8" x14ac:dyDescent="0.25">
      <c r="A7" t="s">
        <v>209</v>
      </c>
      <c r="B7" t="str">
        <f>IF(OR(Tabela_zbiralec_EKOL[[#This Row],[ZC Savska loka]]="DA",Tabela_zbiralec_EKOL[[#This Row],[ZC Laze]]="DA",Tabela_zbiralec_EKOL[[#This Row],[ZC Kamnik]]="DA",Tabela_zbiralec_EKOL[[#This Row],[ZC Zvezda]]="DA"),"DA","NE")</f>
        <v>DA</v>
      </c>
      <c r="C7" t="str">
        <f>_xlfn.TEXTJOIN(", ",TRUE,IF(Tabela_zbiralec_EKOL[[#This Row],[ZC Savska loka]]="DA","Savska loka",""),IF(Tabela_zbiralec_EKOL[[#This Row],[ZC Laze]]="DA","Laze",""),IF(Tabela_zbiralec_EKOL[[#This Row],[ZC Kamnik]]="DA","Kamnik",""),IF(Tabela_zbiralec_EKOL[[#This Row],[ZC Zvezda]]="DA","Zvezda",""))</f>
        <v>Laze</v>
      </c>
      <c r="D7" t="s">
        <v>203</v>
      </c>
      <c r="E7" t="s">
        <v>204</v>
      </c>
      <c r="F7" t="s">
        <v>203</v>
      </c>
      <c r="G7" t="s">
        <v>203</v>
      </c>
      <c r="H7" t="str">
        <f>INDEX(Tabela_seznam_klasifikacij[Naziv odpadka],MATCH(Tabela_zbiralec_EKOL[[#This Row],[Klasifikacija]],Tabela_seznam_klasifikacij[Klasifikacijska številka],0))</f>
        <v>Drugi tovrstni odpadki</v>
      </c>
    </row>
    <row r="8" spans="1:8" x14ac:dyDescent="0.25">
      <c r="A8" t="s">
        <v>211</v>
      </c>
      <c r="B8" t="str">
        <f>IF(OR(Tabela_zbiralec_EKOL[[#This Row],[ZC Savska loka]]="DA",Tabela_zbiralec_EKOL[[#This Row],[ZC Laze]]="DA",Tabela_zbiralec_EKOL[[#This Row],[ZC Kamnik]]="DA",Tabela_zbiralec_EKOL[[#This Row],[ZC Zvezda]]="DA"),"DA","NE")</f>
        <v>DA</v>
      </c>
      <c r="C8" t="str">
        <f>_xlfn.TEXTJOIN(", ",TRUE,IF(Tabela_zbiralec_EKOL[[#This Row],[ZC Savska loka]]="DA","Savska loka",""),IF(Tabela_zbiralec_EKOL[[#This Row],[ZC Laze]]="DA","Laze",""),IF(Tabela_zbiralec_EKOL[[#This Row],[ZC Kamnik]]="DA","Kamnik",""),IF(Tabela_zbiralec_EKOL[[#This Row],[ZC Zvezda]]="DA","Zvezda",""))</f>
        <v>Laze</v>
      </c>
      <c r="D8" t="s">
        <v>203</v>
      </c>
      <c r="E8" t="s">
        <v>204</v>
      </c>
      <c r="F8" t="s">
        <v>203</v>
      </c>
      <c r="G8" t="s">
        <v>203</v>
      </c>
      <c r="H8" t="str">
        <f>INDEX(Tabela_seznam_klasifikacij[Naziv odpadka],MATCH(Tabela_zbiralec_EKOL[[#This Row],[Klasifikacija]],Tabela_seznam_klasifikacij[Klasifikacijska številka],0))</f>
        <v>Odpadni gramoz in drobir, ki nista navedena pod 01 04 07</v>
      </c>
    </row>
    <row r="9" spans="1:8" x14ac:dyDescent="0.25">
      <c r="A9" t="s">
        <v>212</v>
      </c>
      <c r="B9" t="str">
        <f>IF(OR(Tabela_zbiralec_EKOL[[#This Row],[ZC Savska loka]]="DA",Tabela_zbiralec_EKOL[[#This Row],[ZC Laze]]="DA",Tabela_zbiralec_EKOL[[#This Row],[ZC Kamnik]]="DA",Tabela_zbiralec_EKOL[[#This Row],[ZC Zvezda]]="DA"),"DA","NE")</f>
        <v>DA</v>
      </c>
      <c r="C9" t="str">
        <f>_xlfn.TEXTJOIN(", ",TRUE,IF(Tabela_zbiralec_EKOL[[#This Row],[ZC Savska loka]]="DA","Savska loka",""),IF(Tabela_zbiralec_EKOL[[#This Row],[ZC Laze]]="DA","Laze",""),IF(Tabela_zbiralec_EKOL[[#This Row],[ZC Kamnik]]="DA","Kamnik",""),IF(Tabela_zbiralec_EKOL[[#This Row],[ZC Zvezda]]="DA","Zvezda",""))</f>
        <v>Laze</v>
      </c>
      <c r="D9" t="s">
        <v>203</v>
      </c>
      <c r="E9" t="s">
        <v>204</v>
      </c>
      <c r="F9" t="s">
        <v>203</v>
      </c>
      <c r="G9" t="s">
        <v>203</v>
      </c>
      <c r="H9" t="str">
        <f>INDEX(Tabela_seznam_klasifikacij[Naziv odpadka],MATCH(Tabela_zbiralec_EKOL[[#This Row],[Klasifikacija]],Tabela_seznam_klasifikacij[Klasifikacijska številka],0))</f>
        <v>Odpadni pesek in gline</v>
      </c>
    </row>
    <row r="10" spans="1:8" x14ac:dyDescent="0.25">
      <c r="A10" t="s">
        <v>213</v>
      </c>
      <c r="B10" t="str">
        <f>IF(OR(Tabela_zbiralec_EKOL[[#This Row],[ZC Savska loka]]="DA",Tabela_zbiralec_EKOL[[#This Row],[ZC Laze]]="DA",Tabela_zbiralec_EKOL[[#This Row],[ZC Kamnik]]="DA",Tabela_zbiralec_EKOL[[#This Row],[ZC Zvezda]]="DA"),"DA","NE")</f>
        <v>DA</v>
      </c>
      <c r="C10" t="str">
        <f>_xlfn.TEXTJOIN(", ",TRUE,IF(Tabela_zbiralec_EKOL[[#This Row],[ZC Savska loka]]="DA","Savska loka",""),IF(Tabela_zbiralec_EKOL[[#This Row],[ZC Laze]]="DA","Laze",""),IF(Tabela_zbiralec_EKOL[[#This Row],[ZC Kamnik]]="DA","Kamnik",""),IF(Tabela_zbiralec_EKOL[[#This Row],[ZC Zvezda]]="DA","Zvezda",""))</f>
        <v>Laze</v>
      </c>
      <c r="D10" t="s">
        <v>203</v>
      </c>
      <c r="E10" t="s">
        <v>204</v>
      </c>
      <c r="F10" t="s">
        <v>203</v>
      </c>
      <c r="G10" t="s">
        <v>203</v>
      </c>
      <c r="H10" t="str">
        <f>INDEX(Tabela_seznam_klasifikacij[Naziv odpadka],MATCH(Tabela_zbiralec_EKOL[[#This Row],[Klasifikacija]],Tabela_seznam_klasifikacij[Klasifikacijska številka],0))</f>
        <v>Prašni in praškasti odpadki, ki niso navedeni pod 01 04 07</v>
      </c>
    </row>
    <row r="11" spans="1:8" x14ac:dyDescent="0.25">
      <c r="A11" t="s">
        <v>214</v>
      </c>
      <c r="B11" t="str">
        <f>IF(OR(Tabela_zbiralec_EKOL[[#This Row],[ZC Savska loka]]="DA",Tabela_zbiralec_EKOL[[#This Row],[ZC Laze]]="DA",Tabela_zbiralec_EKOL[[#This Row],[ZC Kamnik]]="DA",Tabela_zbiralec_EKOL[[#This Row],[ZC Zvezda]]="DA"),"DA","NE")</f>
        <v>DA</v>
      </c>
      <c r="C11" t="str">
        <f>_xlfn.TEXTJOIN(", ",TRUE,IF(Tabela_zbiralec_EKOL[[#This Row],[ZC Savska loka]]="DA","Savska loka",""),IF(Tabela_zbiralec_EKOL[[#This Row],[ZC Laze]]="DA","Laze",""),IF(Tabela_zbiralec_EKOL[[#This Row],[ZC Kamnik]]="DA","Kamnik",""),IF(Tabela_zbiralec_EKOL[[#This Row],[ZC Zvezda]]="DA","Zvezda",""))</f>
        <v>Laze</v>
      </c>
      <c r="D11" t="s">
        <v>203</v>
      </c>
      <c r="E11" t="s">
        <v>204</v>
      </c>
      <c r="F11" t="s">
        <v>203</v>
      </c>
      <c r="G11" t="s">
        <v>203</v>
      </c>
      <c r="H11" t="str">
        <f>INDEX(Tabela_seznam_klasifikacij[Naziv odpadka],MATCH(Tabela_zbiralec_EKOL[[#This Row],[Klasifikacija]],Tabela_seznam_klasifikacij[Klasifikacijska številka],0))</f>
        <v>Odpadki iz predelave kalijeve in kamene soli, ki niso navedeni pod 01 04 07</v>
      </c>
    </row>
    <row r="12" spans="1:8" x14ac:dyDescent="0.25">
      <c r="A12" t="s">
        <v>215</v>
      </c>
      <c r="B12" t="str">
        <f>IF(OR(Tabela_zbiralec_EKOL[[#This Row],[ZC Savska loka]]="DA",Tabela_zbiralec_EKOL[[#This Row],[ZC Laze]]="DA",Tabela_zbiralec_EKOL[[#This Row],[ZC Kamnik]]="DA",Tabela_zbiralec_EKOL[[#This Row],[ZC Zvezda]]="DA"),"DA","NE")</f>
        <v>DA</v>
      </c>
      <c r="C12" t="str">
        <f>_xlfn.TEXTJOIN(", ",TRUE,IF(Tabela_zbiralec_EKOL[[#This Row],[ZC Savska loka]]="DA","Savska loka",""),IF(Tabela_zbiralec_EKOL[[#This Row],[ZC Laze]]="DA","Laze",""),IF(Tabela_zbiralec_EKOL[[#This Row],[ZC Kamnik]]="DA","Kamnik",""),IF(Tabela_zbiralec_EKOL[[#This Row],[ZC Zvezda]]="DA","Zvezda",""))</f>
        <v>Laze</v>
      </c>
      <c r="D12" t="s">
        <v>203</v>
      </c>
      <c r="E12" t="s">
        <v>204</v>
      </c>
      <c r="F12" t="s">
        <v>203</v>
      </c>
      <c r="G12" t="s">
        <v>203</v>
      </c>
      <c r="H12" t="str">
        <f>INDEX(Tabela_seznam_klasifikacij[Naziv odpadka],MATCH(Tabela_zbiralec_EKOL[[#This Row],[Klasifikacija]],Tabela_seznam_klasifikacij[Klasifikacijska številka],0))</f>
        <v>Jalovina in drugi odpadki iz pranja in odbiranja mineralnih surovin, ki niso navedeni pod 01 04 07 in 01 04 11</v>
      </c>
    </row>
    <row r="13" spans="1:8" x14ac:dyDescent="0.25">
      <c r="A13" t="s">
        <v>216</v>
      </c>
      <c r="B13" t="str">
        <f>IF(OR(Tabela_zbiralec_EKOL[[#This Row],[ZC Savska loka]]="DA",Tabela_zbiralec_EKOL[[#This Row],[ZC Laze]]="DA",Tabela_zbiralec_EKOL[[#This Row],[ZC Kamnik]]="DA",Tabela_zbiralec_EKOL[[#This Row],[ZC Zvezda]]="DA"),"DA","NE")</f>
        <v>DA</v>
      </c>
      <c r="C13" t="str">
        <f>_xlfn.TEXTJOIN(", ",TRUE,IF(Tabela_zbiralec_EKOL[[#This Row],[ZC Savska loka]]="DA","Savska loka",""),IF(Tabela_zbiralec_EKOL[[#This Row],[ZC Laze]]="DA","Laze",""),IF(Tabela_zbiralec_EKOL[[#This Row],[ZC Kamnik]]="DA","Kamnik",""),IF(Tabela_zbiralec_EKOL[[#This Row],[ZC Zvezda]]="DA","Zvezda",""))</f>
        <v>Laze</v>
      </c>
      <c r="D13" t="s">
        <v>203</v>
      </c>
      <c r="E13" t="s">
        <v>204</v>
      </c>
      <c r="F13" t="s">
        <v>203</v>
      </c>
      <c r="G13" t="s">
        <v>203</v>
      </c>
      <c r="H13" t="str">
        <f>INDEX(Tabela_seznam_klasifikacij[Naziv odpadka],MATCH(Tabela_zbiralec_EKOL[[#This Row],[Klasifikacija]],Tabela_seznam_klasifikacij[Klasifikacijska številka],0))</f>
        <v>Odpadki pri rezanju in žaganju kamna, ki niso navedeni pod 01 04 07</v>
      </c>
    </row>
    <row r="14" spans="1:8" x14ac:dyDescent="0.25">
      <c r="A14" t="s">
        <v>217</v>
      </c>
      <c r="B14" t="str">
        <f>IF(OR(Tabela_zbiralec_EKOL[[#This Row],[ZC Savska loka]]="DA",Tabela_zbiralec_EKOL[[#This Row],[ZC Laze]]="DA",Tabela_zbiralec_EKOL[[#This Row],[ZC Kamnik]]="DA",Tabela_zbiralec_EKOL[[#This Row],[ZC Zvezda]]="DA"),"DA","NE")</f>
        <v>DA</v>
      </c>
      <c r="C14" t="str">
        <f>_xlfn.TEXTJOIN(", ",TRUE,IF(Tabela_zbiralec_EKOL[[#This Row],[ZC Savska loka]]="DA","Savska loka",""),IF(Tabela_zbiralec_EKOL[[#This Row],[ZC Laze]]="DA","Laze",""),IF(Tabela_zbiralec_EKOL[[#This Row],[ZC Kamnik]]="DA","Kamnik",""),IF(Tabela_zbiralec_EKOL[[#This Row],[ZC Zvezda]]="DA","Zvezda",""))</f>
        <v>Laze</v>
      </c>
      <c r="D14" t="s">
        <v>203</v>
      </c>
      <c r="E14" t="s">
        <v>204</v>
      </c>
      <c r="F14" t="s">
        <v>203</v>
      </c>
      <c r="G14" t="s">
        <v>203</v>
      </c>
      <c r="H14" t="str">
        <f>INDEX(Tabela_seznam_klasifikacij[Naziv odpadka],MATCH(Tabela_zbiralec_EKOL[[#This Row],[Klasifikacija]],Tabela_seznam_klasifikacij[Klasifikacijska številka],0))</f>
        <v>Drugi tovrstni odpadki</v>
      </c>
    </row>
    <row r="15" spans="1:8" x14ac:dyDescent="0.25">
      <c r="A15" t="s">
        <v>218</v>
      </c>
      <c r="B15" t="str">
        <f>IF(OR(Tabela_zbiralec_EKOL[[#This Row],[ZC Savska loka]]="DA",Tabela_zbiralec_EKOL[[#This Row],[ZC Laze]]="DA",Tabela_zbiralec_EKOL[[#This Row],[ZC Kamnik]]="DA",Tabela_zbiralec_EKOL[[#This Row],[ZC Zvezda]]="DA"),"DA","NE")</f>
        <v>DA</v>
      </c>
      <c r="C15" t="str">
        <f>_xlfn.TEXTJOIN(", ",TRUE,IF(Tabela_zbiralec_EKOL[[#This Row],[ZC Savska loka]]="DA","Savska loka",""),IF(Tabela_zbiralec_EKOL[[#This Row],[ZC Laze]]="DA","Laze",""),IF(Tabela_zbiralec_EKOL[[#This Row],[ZC Kamnik]]="DA","Kamnik",""),IF(Tabela_zbiralec_EKOL[[#This Row],[ZC Zvezda]]="DA","Zvezda",""))</f>
        <v>Laze</v>
      </c>
      <c r="D15" t="s">
        <v>203</v>
      </c>
      <c r="E15" t="s">
        <v>204</v>
      </c>
      <c r="F15" t="s">
        <v>203</v>
      </c>
      <c r="G15" t="s">
        <v>203</v>
      </c>
      <c r="H15" t="str">
        <f>INDEX(Tabela_seznam_klasifikacij[Naziv odpadka],MATCH(Tabela_zbiralec_EKOL[[#This Row],[Klasifikacija]],Tabela_seznam_klasifikacij[Klasifikacijska številka],0))</f>
        <v>Mulji in odpadki iz vodnega vrtanja</v>
      </c>
    </row>
    <row r="16" spans="1:8" x14ac:dyDescent="0.25">
      <c r="A16" t="s">
        <v>220</v>
      </c>
      <c r="B16" t="str">
        <f>IF(OR(Tabela_zbiralec_EKOL[[#This Row],[ZC Savska loka]]="DA",Tabela_zbiralec_EKOL[[#This Row],[ZC Laze]]="DA",Tabela_zbiralec_EKOL[[#This Row],[ZC Kamnik]]="DA",Tabela_zbiralec_EKOL[[#This Row],[ZC Zvezda]]="DA"),"DA","NE")</f>
        <v>DA</v>
      </c>
      <c r="C16" t="str">
        <f>_xlfn.TEXTJOIN(", ",TRUE,IF(Tabela_zbiralec_EKOL[[#This Row],[ZC Savska loka]]="DA","Savska loka",""),IF(Tabela_zbiralec_EKOL[[#This Row],[ZC Laze]]="DA","Laze",""),IF(Tabela_zbiralec_EKOL[[#This Row],[ZC Kamnik]]="DA","Kamnik",""),IF(Tabela_zbiralec_EKOL[[#This Row],[ZC Zvezda]]="DA","Zvezda",""))</f>
        <v>Laze</v>
      </c>
      <c r="D16" t="s">
        <v>203</v>
      </c>
      <c r="E16" t="s">
        <v>204</v>
      </c>
      <c r="F16" t="s">
        <v>203</v>
      </c>
      <c r="G16" t="s">
        <v>203</v>
      </c>
      <c r="H16" t="str">
        <f>INDEX(Tabela_seznam_klasifikacij[Naziv odpadka],MATCH(Tabela_zbiralec_EKOL[[#This Row],[Klasifikacija]],Tabela_seznam_klasifikacij[Klasifikacijska številka],0))</f>
        <v>Mulji in odpadki iz vrtanja, ki vsebujejo barit in niso navedeni pod 01 05 05 in 01 05 06</v>
      </c>
    </row>
    <row r="17" spans="1:8" x14ac:dyDescent="0.25">
      <c r="A17" t="s">
        <v>221</v>
      </c>
      <c r="B17" t="str">
        <f>IF(OR(Tabela_zbiralec_EKOL[[#This Row],[ZC Savska loka]]="DA",Tabela_zbiralec_EKOL[[#This Row],[ZC Laze]]="DA",Tabela_zbiralec_EKOL[[#This Row],[ZC Kamnik]]="DA",Tabela_zbiralec_EKOL[[#This Row],[ZC Zvezda]]="DA"),"DA","NE")</f>
        <v>DA</v>
      </c>
      <c r="C17" t="str">
        <f>_xlfn.TEXTJOIN(", ",TRUE,IF(Tabela_zbiralec_EKOL[[#This Row],[ZC Savska loka]]="DA","Savska loka",""),IF(Tabela_zbiralec_EKOL[[#This Row],[ZC Laze]]="DA","Laze",""),IF(Tabela_zbiralec_EKOL[[#This Row],[ZC Kamnik]]="DA","Kamnik",""),IF(Tabela_zbiralec_EKOL[[#This Row],[ZC Zvezda]]="DA","Zvezda",""))</f>
        <v>Laze</v>
      </c>
      <c r="D17" t="s">
        <v>203</v>
      </c>
      <c r="E17" t="s">
        <v>204</v>
      </c>
      <c r="F17" t="s">
        <v>203</v>
      </c>
      <c r="G17" t="s">
        <v>203</v>
      </c>
      <c r="H17" t="str">
        <f>INDEX(Tabela_seznam_klasifikacij[Naziv odpadka],MATCH(Tabela_zbiralec_EKOL[[#This Row],[Klasifikacija]],Tabela_seznam_klasifikacij[Klasifikacijska številka],0))</f>
        <v>Mulji in odpadki iz vrtanja, ki vsebujejo kloride in niso navedeni pod 01 05 05 in 01 05 06</v>
      </c>
    </row>
    <row r="18" spans="1:8" x14ac:dyDescent="0.25">
      <c r="A18" t="s">
        <v>222</v>
      </c>
      <c r="B18" t="str">
        <f>IF(OR(Tabela_zbiralec_EKOL[[#This Row],[ZC Savska loka]]="DA",Tabela_zbiralec_EKOL[[#This Row],[ZC Laze]]="DA",Tabela_zbiralec_EKOL[[#This Row],[ZC Kamnik]]="DA",Tabela_zbiralec_EKOL[[#This Row],[ZC Zvezda]]="DA"),"DA","NE")</f>
        <v>DA</v>
      </c>
      <c r="C18" t="str">
        <f>_xlfn.TEXTJOIN(", ",TRUE,IF(Tabela_zbiralec_EKOL[[#This Row],[ZC Savska loka]]="DA","Savska loka",""),IF(Tabela_zbiralec_EKOL[[#This Row],[ZC Laze]]="DA","Laze",""),IF(Tabela_zbiralec_EKOL[[#This Row],[ZC Kamnik]]="DA","Kamnik",""),IF(Tabela_zbiralec_EKOL[[#This Row],[ZC Zvezda]]="DA","Zvezda",""))</f>
        <v>Laze</v>
      </c>
      <c r="D18" t="s">
        <v>203</v>
      </c>
      <c r="E18" t="s">
        <v>204</v>
      </c>
      <c r="F18" t="s">
        <v>203</v>
      </c>
      <c r="G18" t="s">
        <v>203</v>
      </c>
      <c r="H18" t="str">
        <f>INDEX(Tabela_seznam_klasifikacij[Naziv odpadka],MATCH(Tabela_zbiralec_EKOL[[#This Row],[Klasifikacija]],Tabela_seznam_klasifikacij[Klasifikacijska številka],0))</f>
        <v>Drugi tovrstni odpadki</v>
      </c>
    </row>
    <row r="19" spans="1:8" x14ac:dyDescent="0.25">
      <c r="A19" t="s">
        <v>223</v>
      </c>
      <c r="B19" t="str">
        <f>IF(OR(Tabela_zbiralec_EKOL[[#This Row],[ZC Savska loka]]="DA",Tabela_zbiralec_EKOL[[#This Row],[ZC Laze]]="DA",Tabela_zbiralec_EKOL[[#This Row],[ZC Kamnik]]="DA",Tabela_zbiralec_EKOL[[#This Row],[ZC Zvezda]]="DA"),"DA","NE")</f>
        <v>DA</v>
      </c>
      <c r="C19" t="str">
        <f>_xlfn.TEXTJOIN(", ",TRUE,IF(Tabela_zbiralec_EKOL[[#This Row],[ZC Savska loka]]="DA","Savska loka",""),IF(Tabela_zbiralec_EKOL[[#This Row],[ZC Laze]]="DA","Laze",""),IF(Tabela_zbiralec_EKOL[[#This Row],[ZC Kamnik]]="DA","Kamnik",""),IF(Tabela_zbiralec_EKOL[[#This Row],[ZC Zvezda]]="DA","Zvezda",""))</f>
        <v>Laze</v>
      </c>
      <c r="D19" t="s">
        <v>203</v>
      </c>
      <c r="E19" t="s">
        <v>204</v>
      </c>
      <c r="F19" t="s">
        <v>203</v>
      </c>
      <c r="G19" t="s">
        <v>203</v>
      </c>
      <c r="H19" t="str">
        <f>INDEX(Tabela_seznam_klasifikacij[Naziv odpadka],MATCH(Tabela_zbiralec_EKOL[[#This Row],[Klasifikacija]],Tabela_seznam_klasifikacij[Klasifikacijska številka],0))</f>
        <v>Mulji iz pranja in čiščenja</v>
      </c>
    </row>
    <row r="20" spans="1:8" x14ac:dyDescent="0.25">
      <c r="A20" t="s">
        <v>225</v>
      </c>
      <c r="B20" t="str">
        <f>IF(OR(Tabela_zbiralec_EKOL[[#This Row],[ZC Savska loka]]="DA",Tabela_zbiralec_EKOL[[#This Row],[ZC Laze]]="DA",Tabela_zbiralec_EKOL[[#This Row],[ZC Kamnik]]="DA",Tabela_zbiralec_EKOL[[#This Row],[ZC Zvezda]]="DA"),"DA","NE")</f>
        <v>DA</v>
      </c>
      <c r="C20" t="str">
        <f>_xlfn.TEXTJOIN(", ",TRUE,IF(Tabela_zbiralec_EKOL[[#This Row],[ZC Savska loka]]="DA","Savska loka",""),IF(Tabela_zbiralec_EKOL[[#This Row],[ZC Laze]]="DA","Laze",""),IF(Tabela_zbiralec_EKOL[[#This Row],[ZC Kamnik]]="DA","Kamnik",""),IF(Tabela_zbiralec_EKOL[[#This Row],[ZC Zvezda]]="DA","Zvezda",""))</f>
        <v>Laze</v>
      </c>
      <c r="D20" t="s">
        <v>203</v>
      </c>
      <c r="E20" t="s">
        <v>204</v>
      </c>
      <c r="F20" t="s">
        <v>203</v>
      </c>
      <c r="G20" t="s">
        <v>203</v>
      </c>
      <c r="H20" t="str">
        <f>INDEX(Tabela_seznam_klasifikacij[Naziv odpadka],MATCH(Tabela_zbiralec_EKOL[[#This Row],[Klasifikacija]],Tabela_seznam_klasifikacij[Klasifikacijska številka],0))</f>
        <v>Odpadna živalska tkiva</v>
      </c>
    </row>
    <row r="21" spans="1:8" x14ac:dyDescent="0.25">
      <c r="A21" t="s">
        <v>226</v>
      </c>
      <c r="B21" t="str">
        <f>IF(OR(Tabela_zbiralec_EKOL[[#This Row],[ZC Savska loka]]="DA",Tabela_zbiralec_EKOL[[#This Row],[ZC Laze]]="DA",Tabela_zbiralec_EKOL[[#This Row],[ZC Kamnik]]="DA",Tabela_zbiralec_EKOL[[#This Row],[ZC Zvezda]]="DA"),"DA","NE")</f>
        <v>DA</v>
      </c>
      <c r="C21" t="str">
        <f>_xlfn.TEXTJOIN(", ",TRUE,IF(Tabela_zbiralec_EKOL[[#This Row],[ZC Savska loka]]="DA","Savska loka",""),IF(Tabela_zbiralec_EKOL[[#This Row],[ZC Laze]]="DA","Laze",""),IF(Tabela_zbiralec_EKOL[[#This Row],[ZC Kamnik]]="DA","Kamnik",""),IF(Tabela_zbiralec_EKOL[[#This Row],[ZC Zvezda]]="DA","Zvezda",""))</f>
        <v>Laze</v>
      </c>
      <c r="D21" t="s">
        <v>203</v>
      </c>
      <c r="E21" t="s">
        <v>204</v>
      </c>
      <c r="F21" t="s">
        <v>203</v>
      </c>
      <c r="G21" t="s">
        <v>203</v>
      </c>
      <c r="H21" t="str">
        <f>INDEX(Tabela_seznam_klasifikacij[Naziv odpadka],MATCH(Tabela_zbiralec_EKOL[[#This Row],[Klasifikacija]],Tabela_seznam_klasifikacij[Klasifikacijska številka],0))</f>
        <v>Odpadna rastlinska tkiva</v>
      </c>
    </row>
    <row r="22" spans="1:8" x14ac:dyDescent="0.25">
      <c r="A22" t="s">
        <v>228</v>
      </c>
      <c r="B22" t="str">
        <f>IF(OR(Tabela_zbiralec_EKOL[[#This Row],[ZC Savska loka]]="DA",Tabela_zbiralec_EKOL[[#This Row],[ZC Laze]]="DA",Tabela_zbiralec_EKOL[[#This Row],[ZC Kamnik]]="DA",Tabela_zbiralec_EKOL[[#This Row],[ZC Zvezda]]="DA"),"DA","NE")</f>
        <v>DA</v>
      </c>
      <c r="C22" t="str">
        <f>_xlfn.TEXTJOIN(", ",TRUE,IF(Tabela_zbiralec_EKOL[[#This Row],[ZC Savska loka]]="DA","Savska loka",""),IF(Tabela_zbiralec_EKOL[[#This Row],[ZC Laze]]="DA","Laze",""),IF(Tabela_zbiralec_EKOL[[#This Row],[ZC Kamnik]]="DA","Kamnik",""),IF(Tabela_zbiralec_EKOL[[#This Row],[ZC Zvezda]]="DA","Zvezda",""))</f>
        <v>Laze</v>
      </c>
      <c r="D22" t="s">
        <v>203</v>
      </c>
      <c r="E22" t="s">
        <v>204</v>
      </c>
      <c r="F22" t="s">
        <v>203</v>
      </c>
      <c r="G22" t="s">
        <v>203</v>
      </c>
      <c r="H22" t="str">
        <f>INDEX(Tabela_seznam_klasifikacij[Naziv odpadka],MATCH(Tabela_zbiralec_EKOL[[#This Row],[Klasifikacija]],Tabela_seznam_klasifikacij[Klasifikacijska številka],0))</f>
        <v>Odpadna plastika (razen embalaže)</v>
      </c>
    </row>
    <row r="23" spans="1:8" x14ac:dyDescent="0.25">
      <c r="A23" t="s">
        <v>230</v>
      </c>
      <c r="B23" t="str">
        <f>IF(OR(Tabela_zbiralec_EKOL[[#This Row],[ZC Savska loka]]="DA",Tabela_zbiralec_EKOL[[#This Row],[ZC Laze]]="DA",Tabela_zbiralec_EKOL[[#This Row],[ZC Kamnik]]="DA",Tabela_zbiralec_EKOL[[#This Row],[ZC Zvezda]]="DA"),"DA","NE")</f>
        <v>DA</v>
      </c>
      <c r="C23" t="str">
        <f>_xlfn.TEXTJOIN(", ",TRUE,IF(Tabela_zbiralec_EKOL[[#This Row],[ZC Savska loka]]="DA","Savska loka",""),IF(Tabela_zbiralec_EKOL[[#This Row],[ZC Laze]]="DA","Laze",""),IF(Tabela_zbiralec_EKOL[[#This Row],[ZC Kamnik]]="DA","Kamnik",""),IF(Tabela_zbiralec_EKOL[[#This Row],[ZC Zvezda]]="DA","Zvezda",""))</f>
        <v>Laze</v>
      </c>
      <c r="D23" t="s">
        <v>203</v>
      </c>
      <c r="E23" t="s">
        <v>204</v>
      </c>
      <c r="F23" t="s">
        <v>203</v>
      </c>
      <c r="G23" t="s">
        <v>203</v>
      </c>
      <c r="H23" t="str">
        <f>INDEX(Tabela_seznam_klasifikacij[Naziv odpadka],MATCH(Tabela_zbiralec_EKOL[[#This Row],[Klasifikacija]],Tabela_seznam_klasifikacij[Klasifikacijska številka],0))</f>
        <v>Živalski iztrebki, urin in gnoj (tudi onesnažena slama) in ločeno zbrane odpadne vode, obdelane zunaj kraja nastanka</v>
      </c>
    </row>
    <row r="24" spans="1:8" x14ac:dyDescent="0.25">
      <c r="A24" t="s">
        <v>231</v>
      </c>
      <c r="B24" t="str">
        <f>IF(OR(Tabela_zbiralec_EKOL[[#This Row],[ZC Savska loka]]="DA",Tabela_zbiralec_EKOL[[#This Row],[ZC Laze]]="DA",Tabela_zbiralec_EKOL[[#This Row],[ZC Kamnik]]="DA",Tabela_zbiralec_EKOL[[#This Row],[ZC Zvezda]]="DA"),"DA","NE")</f>
        <v>DA</v>
      </c>
      <c r="C24" t="str">
        <f>_xlfn.TEXTJOIN(", ",TRUE,IF(Tabela_zbiralec_EKOL[[#This Row],[ZC Savska loka]]="DA","Savska loka",""),IF(Tabela_zbiralec_EKOL[[#This Row],[ZC Laze]]="DA","Laze",""),IF(Tabela_zbiralec_EKOL[[#This Row],[ZC Kamnik]]="DA","Kamnik",""),IF(Tabela_zbiralec_EKOL[[#This Row],[ZC Zvezda]]="DA","Zvezda",""))</f>
        <v>Laze</v>
      </c>
      <c r="D24" t="s">
        <v>203</v>
      </c>
      <c r="E24" t="s">
        <v>204</v>
      </c>
      <c r="F24" t="s">
        <v>203</v>
      </c>
      <c r="G24" t="s">
        <v>203</v>
      </c>
      <c r="H24" t="str">
        <f>INDEX(Tabela_seznam_klasifikacij[Naziv odpadka],MATCH(Tabela_zbiralec_EKOL[[#This Row],[Klasifikacija]],Tabela_seznam_klasifikacij[Klasifikacijska številka],0))</f>
        <v>Odpadki iz gozdarstva</v>
      </c>
    </row>
    <row r="25" spans="1:8" x14ac:dyDescent="0.25">
      <c r="A25" t="s">
        <v>234</v>
      </c>
      <c r="B25" t="str">
        <f>IF(OR(Tabela_zbiralec_EKOL[[#This Row],[ZC Savska loka]]="DA",Tabela_zbiralec_EKOL[[#This Row],[ZC Laze]]="DA",Tabela_zbiralec_EKOL[[#This Row],[ZC Kamnik]]="DA",Tabela_zbiralec_EKOL[[#This Row],[ZC Zvezda]]="DA"),"DA","NE")</f>
        <v>DA</v>
      </c>
      <c r="C25" t="str">
        <f>_xlfn.TEXTJOIN(", ",TRUE,IF(Tabela_zbiralec_EKOL[[#This Row],[ZC Savska loka]]="DA","Savska loka",""),IF(Tabela_zbiralec_EKOL[[#This Row],[ZC Laze]]="DA","Laze",""),IF(Tabela_zbiralec_EKOL[[#This Row],[ZC Kamnik]]="DA","Kamnik",""),IF(Tabela_zbiralec_EKOL[[#This Row],[ZC Zvezda]]="DA","Zvezda",""))</f>
        <v>Laze</v>
      </c>
      <c r="D25" t="s">
        <v>203</v>
      </c>
      <c r="E25" t="s">
        <v>204</v>
      </c>
      <c r="F25" t="s">
        <v>203</v>
      </c>
      <c r="G25" t="s">
        <v>203</v>
      </c>
      <c r="H25" t="str">
        <f>INDEX(Tabela_seznam_klasifikacij[Naziv odpadka],MATCH(Tabela_zbiralec_EKOL[[#This Row],[Klasifikacija]],Tabela_seznam_klasifikacij[Klasifikacijska številka],0))</f>
        <v>Agrokemični odpadki, ki niso navedeni pod 02 01 08</v>
      </c>
    </row>
    <row r="26" spans="1:8" x14ac:dyDescent="0.25">
      <c r="A26" t="s">
        <v>235</v>
      </c>
      <c r="B26" t="str">
        <f>IF(OR(Tabela_zbiralec_EKOL[[#This Row],[ZC Savska loka]]="DA",Tabela_zbiralec_EKOL[[#This Row],[ZC Laze]]="DA",Tabela_zbiralec_EKOL[[#This Row],[ZC Kamnik]]="DA",Tabela_zbiralec_EKOL[[#This Row],[ZC Zvezda]]="DA"),"DA","NE")</f>
        <v>DA</v>
      </c>
      <c r="C26" t="str">
        <f>_xlfn.TEXTJOIN(", ",TRUE,IF(Tabela_zbiralec_EKOL[[#This Row],[ZC Savska loka]]="DA","Savska loka",""),IF(Tabela_zbiralec_EKOL[[#This Row],[ZC Laze]]="DA","Laze",""),IF(Tabela_zbiralec_EKOL[[#This Row],[ZC Kamnik]]="DA","Kamnik",""),IF(Tabela_zbiralec_EKOL[[#This Row],[ZC Zvezda]]="DA","Zvezda",""))</f>
        <v>Laze</v>
      </c>
      <c r="D26" t="s">
        <v>203</v>
      </c>
      <c r="E26" t="s">
        <v>204</v>
      </c>
      <c r="F26" t="s">
        <v>203</v>
      </c>
      <c r="G26" t="s">
        <v>203</v>
      </c>
      <c r="H26" t="str">
        <f>INDEX(Tabela_seznam_klasifikacij[Naziv odpadka],MATCH(Tabela_zbiralec_EKOL[[#This Row],[Klasifikacija]],Tabela_seznam_klasifikacij[Klasifikacijska številka],0))</f>
        <v>Odpadne kovine</v>
      </c>
    </row>
    <row r="27" spans="1:8" x14ac:dyDescent="0.25">
      <c r="A27" t="s">
        <v>237</v>
      </c>
      <c r="B27" t="str">
        <f>IF(OR(Tabela_zbiralec_EKOL[[#This Row],[ZC Savska loka]]="DA",Tabela_zbiralec_EKOL[[#This Row],[ZC Laze]]="DA",Tabela_zbiralec_EKOL[[#This Row],[ZC Kamnik]]="DA",Tabela_zbiralec_EKOL[[#This Row],[ZC Zvezda]]="DA"),"DA","NE")</f>
        <v>DA</v>
      </c>
      <c r="C27" t="str">
        <f>_xlfn.TEXTJOIN(", ",TRUE,IF(Tabela_zbiralec_EKOL[[#This Row],[ZC Savska loka]]="DA","Savska loka",""),IF(Tabela_zbiralec_EKOL[[#This Row],[ZC Laze]]="DA","Laze",""),IF(Tabela_zbiralec_EKOL[[#This Row],[ZC Kamnik]]="DA","Kamnik",""),IF(Tabela_zbiralec_EKOL[[#This Row],[ZC Zvezda]]="DA","Zvezda",""))</f>
        <v>Laze</v>
      </c>
      <c r="D27" t="s">
        <v>203</v>
      </c>
      <c r="E27" t="s">
        <v>204</v>
      </c>
      <c r="F27" t="s">
        <v>203</v>
      </c>
      <c r="G27" t="s">
        <v>203</v>
      </c>
      <c r="H27" t="str">
        <f>INDEX(Tabela_seznam_klasifikacij[Naziv odpadka],MATCH(Tabela_zbiralec_EKOL[[#This Row],[Klasifikacija]],Tabela_seznam_klasifikacij[Klasifikacijska številka],0))</f>
        <v>Drugi tovrstni odpadki</v>
      </c>
    </row>
    <row r="28" spans="1:8" x14ac:dyDescent="0.25">
      <c r="A28" t="s">
        <v>238</v>
      </c>
      <c r="B28" t="str">
        <f>IF(OR(Tabela_zbiralec_EKOL[[#This Row],[ZC Savska loka]]="DA",Tabela_zbiralec_EKOL[[#This Row],[ZC Laze]]="DA",Tabela_zbiralec_EKOL[[#This Row],[ZC Kamnik]]="DA",Tabela_zbiralec_EKOL[[#This Row],[ZC Zvezda]]="DA"),"DA","NE")</f>
        <v>DA</v>
      </c>
      <c r="C28" t="str">
        <f>_xlfn.TEXTJOIN(", ",TRUE,IF(Tabela_zbiralec_EKOL[[#This Row],[ZC Savska loka]]="DA","Savska loka",""),IF(Tabela_zbiralec_EKOL[[#This Row],[ZC Laze]]="DA","Laze",""),IF(Tabela_zbiralec_EKOL[[#This Row],[ZC Kamnik]]="DA","Kamnik",""),IF(Tabela_zbiralec_EKOL[[#This Row],[ZC Zvezda]]="DA","Zvezda",""))</f>
        <v>Laze</v>
      </c>
      <c r="D28" t="s">
        <v>203</v>
      </c>
      <c r="E28" t="s">
        <v>204</v>
      </c>
      <c r="F28" t="s">
        <v>203</v>
      </c>
      <c r="G28" t="s">
        <v>203</v>
      </c>
      <c r="H28" t="str">
        <f>INDEX(Tabela_seznam_klasifikacij[Naziv odpadka],MATCH(Tabela_zbiralec_EKOL[[#This Row],[Klasifikacija]],Tabela_seznam_klasifikacij[Klasifikacijska številka],0))</f>
        <v>Mulji iz pranja in čiščenja</v>
      </c>
    </row>
    <row r="29" spans="1:8" x14ac:dyDescent="0.25">
      <c r="A29" t="s">
        <v>239</v>
      </c>
      <c r="B29" t="str">
        <f>IF(OR(Tabela_zbiralec_EKOL[[#This Row],[ZC Savska loka]]="DA",Tabela_zbiralec_EKOL[[#This Row],[ZC Laze]]="DA",Tabela_zbiralec_EKOL[[#This Row],[ZC Kamnik]]="DA",Tabela_zbiralec_EKOL[[#This Row],[ZC Zvezda]]="DA"),"DA","NE")</f>
        <v>DA</v>
      </c>
      <c r="C29" t="str">
        <f>_xlfn.TEXTJOIN(", ",TRUE,IF(Tabela_zbiralec_EKOL[[#This Row],[ZC Savska loka]]="DA","Savska loka",""),IF(Tabela_zbiralec_EKOL[[#This Row],[ZC Laze]]="DA","Laze",""),IF(Tabela_zbiralec_EKOL[[#This Row],[ZC Kamnik]]="DA","Kamnik",""),IF(Tabela_zbiralec_EKOL[[#This Row],[ZC Zvezda]]="DA","Zvezda",""))</f>
        <v>Laze</v>
      </c>
      <c r="D29" t="s">
        <v>203</v>
      </c>
      <c r="E29" t="s">
        <v>204</v>
      </c>
      <c r="F29" t="s">
        <v>203</v>
      </c>
      <c r="G29" t="s">
        <v>203</v>
      </c>
      <c r="H29" t="str">
        <f>INDEX(Tabela_seznam_klasifikacij[Naziv odpadka],MATCH(Tabela_zbiralec_EKOL[[#This Row],[Klasifikacija]],Tabela_seznam_klasifikacij[Klasifikacijska številka],0))</f>
        <v>Odpadna živalska tkiva</v>
      </c>
    </row>
    <row r="30" spans="1:8" x14ac:dyDescent="0.25">
      <c r="A30" t="s">
        <v>240</v>
      </c>
      <c r="B30" t="str">
        <f>IF(OR(Tabela_zbiralec_EKOL[[#This Row],[ZC Savska loka]]="DA",Tabela_zbiralec_EKOL[[#This Row],[ZC Laze]]="DA",Tabela_zbiralec_EKOL[[#This Row],[ZC Kamnik]]="DA",Tabela_zbiralec_EKOL[[#This Row],[ZC Zvezda]]="DA"),"DA","NE")</f>
        <v>DA</v>
      </c>
      <c r="C30" t="str">
        <f>_xlfn.TEXTJOIN(", ",TRUE,IF(Tabela_zbiralec_EKOL[[#This Row],[ZC Savska loka]]="DA","Savska loka",""),IF(Tabela_zbiralec_EKOL[[#This Row],[ZC Laze]]="DA","Laze",""),IF(Tabela_zbiralec_EKOL[[#This Row],[ZC Kamnik]]="DA","Kamnik",""),IF(Tabela_zbiralec_EKOL[[#This Row],[ZC Zvezda]]="DA","Zvezda",""))</f>
        <v>Laze</v>
      </c>
      <c r="D30" t="s">
        <v>203</v>
      </c>
      <c r="E30" t="s">
        <v>204</v>
      </c>
      <c r="F30" t="s">
        <v>203</v>
      </c>
      <c r="G30" t="s">
        <v>203</v>
      </c>
      <c r="H30" t="str">
        <f>INDEX(Tabela_seznam_klasifikacij[Naziv odpadka],MATCH(Tabela_zbiralec_EKOL[[#This Row],[Klasifikacija]],Tabela_seznam_klasifikacij[Klasifikacijska številka],0))</f>
        <v>Snovi, neprimerne za uporabo ali predelavo</v>
      </c>
    </row>
    <row r="31" spans="1:8" x14ac:dyDescent="0.25">
      <c r="A31" t="s">
        <v>6</v>
      </c>
      <c r="B31" t="str">
        <f>IF(OR(Tabela_zbiralec_EKOL[[#This Row],[ZC Savska loka]]="DA",Tabela_zbiralec_EKOL[[#This Row],[ZC Laze]]="DA",Tabela_zbiralec_EKOL[[#This Row],[ZC Kamnik]]="DA",Tabela_zbiralec_EKOL[[#This Row],[ZC Zvezda]]="DA"),"DA","NE")</f>
        <v>DA</v>
      </c>
      <c r="C31" t="str">
        <f>_xlfn.TEXTJOIN(", ",TRUE,IF(Tabela_zbiralec_EKOL[[#This Row],[ZC Savska loka]]="DA","Savska loka",""),IF(Tabela_zbiralec_EKOL[[#This Row],[ZC Laze]]="DA","Laze",""),IF(Tabela_zbiralec_EKOL[[#This Row],[ZC Kamnik]]="DA","Kamnik",""),IF(Tabela_zbiralec_EKOL[[#This Row],[ZC Zvezda]]="DA","Zvezda",""))</f>
        <v>Laze</v>
      </c>
      <c r="D31" t="s">
        <v>203</v>
      </c>
      <c r="E31" t="s">
        <v>204</v>
      </c>
      <c r="F31" t="s">
        <v>203</v>
      </c>
      <c r="G31" t="s">
        <v>203</v>
      </c>
      <c r="H31" t="str">
        <f>INDEX(Tabela_seznam_klasifikacij[Naziv odpadka],MATCH(Tabela_zbiralec_EKOL[[#This Row],[Klasifikacija]],Tabela_seznam_klasifikacij[Klasifikacijska številka],0))</f>
        <v>Mulji iz čiščenja odpadne vodena kraju nastanka</v>
      </c>
    </row>
    <row r="32" spans="1:8" x14ac:dyDescent="0.25">
      <c r="A32" t="s">
        <v>241</v>
      </c>
      <c r="B32" t="str">
        <f>IF(OR(Tabela_zbiralec_EKOL[[#This Row],[ZC Savska loka]]="DA",Tabela_zbiralec_EKOL[[#This Row],[ZC Laze]]="DA",Tabela_zbiralec_EKOL[[#This Row],[ZC Kamnik]]="DA",Tabela_zbiralec_EKOL[[#This Row],[ZC Zvezda]]="DA"),"DA","NE")</f>
        <v>DA</v>
      </c>
      <c r="C32" t="str">
        <f>_xlfn.TEXTJOIN(", ",TRUE,IF(Tabela_zbiralec_EKOL[[#This Row],[ZC Savska loka]]="DA","Savska loka",""),IF(Tabela_zbiralec_EKOL[[#This Row],[ZC Laze]]="DA","Laze",""),IF(Tabela_zbiralec_EKOL[[#This Row],[ZC Kamnik]]="DA","Kamnik",""),IF(Tabela_zbiralec_EKOL[[#This Row],[ZC Zvezda]]="DA","Zvezda",""))</f>
        <v>Laze</v>
      </c>
      <c r="D32" t="s">
        <v>203</v>
      </c>
      <c r="E32" t="s">
        <v>204</v>
      </c>
      <c r="F32" t="s">
        <v>203</v>
      </c>
      <c r="G32" t="s">
        <v>203</v>
      </c>
      <c r="H32" t="str">
        <f>INDEX(Tabela_seznam_klasifikacij[Naziv odpadka],MATCH(Tabela_zbiralec_EKOL[[#This Row],[Klasifikacija]],Tabela_seznam_klasifikacij[Klasifikacijska številka],0))</f>
        <v>Drugi tovrstni odpadki</v>
      </c>
    </row>
    <row r="33" spans="1:8" x14ac:dyDescent="0.25">
      <c r="A33" t="s">
        <v>242</v>
      </c>
      <c r="B33" t="str">
        <f>IF(OR(Tabela_zbiralec_EKOL[[#This Row],[ZC Savska loka]]="DA",Tabela_zbiralec_EKOL[[#This Row],[ZC Laze]]="DA",Tabela_zbiralec_EKOL[[#This Row],[ZC Kamnik]]="DA",Tabela_zbiralec_EKOL[[#This Row],[ZC Zvezda]]="DA"),"DA","NE")</f>
        <v>DA</v>
      </c>
      <c r="C33" t="str">
        <f>_xlfn.TEXTJOIN(", ",TRUE,IF(Tabela_zbiralec_EKOL[[#This Row],[ZC Savska loka]]="DA","Savska loka",""),IF(Tabela_zbiralec_EKOL[[#This Row],[ZC Laze]]="DA","Laze",""),IF(Tabela_zbiralec_EKOL[[#This Row],[ZC Kamnik]]="DA","Kamnik",""),IF(Tabela_zbiralec_EKOL[[#This Row],[ZC Zvezda]]="DA","Zvezda",""))</f>
        <v>Laze</v>
      </c>
      <c r="D33" t="s">
        <v>203</v>
      </c>
      <c r="E33" t="s">
        <v>204</v>
      </c>
      <c r="F33" t="s">
        <v>203</v>
      </c>
      <c r="G33" t="s">
        <v>203</v>
      </c>
      <c r="H33" t="str">
        <f>INDEX(Tabela_seznam_klasifikacij[Naziv odpadka],MATCH(Tabela_zbiralec_EKOL[[#This Row],[Klasifikacija]],Tabela_seznam_klasifikacij[Klasifikacijska številka],0))</f>
        <v>Mulji iz pranja, čiščenja, lupljenja, centrifugiranja in ločevanja</v>
      </c>
    </row>
    <row r="34" spans="1:8" x14ac:dyDescent="0.25">
      <c r="A34" t="s">
        <v>244</v>
      </c>
      <c r="B34" t="str">
        <f>IF(OR(Tabela_zbiralec_EKOL[[#This Row],[ZC Savska loka]]="DA",Tabela_zbiralec_EKOL[[#This Row],[ZC Laze]]="DA",Tabela_zbiralec_EKOL[[#This Row],[ZC Kamnik]]="DA",Tabela_zbiralec_EKOL[[#This Row],[ZC Zvezda]]="DA"),"DA","NE")</f>
        <v>DA</v>
      </c>
      <c r="C34" t="str">
        <f>_xlfn.TEXTJOIN(", ",TRUE,IF(Tabela_zbiralec_EKOL[[#This Row],[ZC Savska loka]]="DA","Savska loka",""),IF(Tabela_zbiralec_EKOL[[#This Row],[ZC Laze]]="DA","Laze",""),IF(Tabela_zbiralec_EKOL[[#This Row],[ZC Kamnik]]="DA","Kamnik",""),IF(Tabela_zbiralec_EKOL[[#This Row],[ZC Zvezda]]="DA","Zvezda",""))</f>
        <v>Laze</v>
      </c>
      <c r="D34" t="s">
        <v>203</v>
      </c>
      <c r="E34" t="s">
        <v>204</v>
      </c>
      <c r="F34" t="s">
        <v>203</v>
      </c>
      <c r="G34" t="s">
        <v>203</v>
      </c>
      <c r="H34" t="str">
        <f>INDEX(Tabela_seznam_klasifikacij[Naziv odpadka],MATCH(Tabela_zbiralec_EKOL[[#This Row],[Klasifikacija]],Tabela_seznam_klasifikacij[Klasifikacijska številka],0))</f>
        <v>Odpadni konzervansi</v>
      </c>
    </row>
    <row r="35" spans="1:8" x14ac:dyDescent="0.25">
      <c r="A35" t="s">
        <v>245</v>
      </c>
      <c r="B35" t="str">
        <f>IF(OR(Tabela_zbiralec_EKOL[[#This Row],[ZC Savska loka]]="DA",Tabela_zbiralec_EKOL[[#This Row],[ZC Laze]]="DA",Tabela_zbiralec_EKOL[[#This Row],[ZC Kamnik]]="DA",Tabela_zbiralec_EKOL[[#This Row],[ZC Zvezda]]="DA"),"DA","NE")</f>
        <v>DA</v>
      </c>
      <c r="C35" t="str">
        <f>_xlfn.TEXTJOIN(", ",TRUE,IF(Tabela_zbiralec_EKOL[[#This Row],[ZC Savska loka]]="DA","Savska loka",""),IF(Tabela_zbiralec_EKOL[[#This Row],[ZC Laze]]="DA","Laze",""),IF(Tabela_zbiralec_EKOL[[#This Row],[ZC Kamnik]]="DA","Kamnik",""),IF(Tabela_zbiralec_EKOL[[#This Row],[ZC Zvezda]]="DA","Zvezda",""))</f>
        <v>Laze</v>
      </c>
      <c r="D35" t="s">
        <v>203</v>
      </c>
      <c r="E35" t="s">
        <v>204</v>
      </c>
      <c r="F35" t="s">
        <v>203</v>
      </c>
      <c r="G35" t="s">
        <v>203</v>
      </c>
      <c r="H35" t="str">
        <f>INDEX(Tabela_seznam_klasifikacij[Naziv odpadka],MATCH(Tabela_zbiralec_EKOL[[#This Row],[Klasifikacija]],Tabela_seznam_klasifikacij[Klasifikacijska številka],0))</f>
        <v>Odpadki iz ekstrakcij s topili</v>
      </c>
    </row>
    <row r="36" spans="1:8" x14ac:dyDescent="0.25">
      <c r="A36" t="s">
        <v>247</v>
      </c>
      <c r="B36" t="str">
        <f>IF(OR(Tabela_zbiralec_EKOL[[#This Row],[ZC Savska loka]]="DA",Tabela_zbiralec_EKOL[[#This Row],[ZC Laze]]="DA",Tabela_zbiralec_EKOL[[#This Row],[ZC Kamnik]]="DA",Tabela_zbiralec_EKOL[[#This Row],[ZC Zvezda]]="DA"),"DA","NE")</f>
        <v>DA</v>
      </c>
      <c r="C36" t="str">
        <f>_xlfn.TEXTJOIN(", ",TRUE,IF(Tabela_zbiralec_EKOL[[#This Row],[ZC Savska loka]]="DA","Savska loka",""),IF(Tabela_zbiralec_EKOL[[#This Row],[ZC Laze]]="DA","Laze",""),IF(Tabela_zbiralec_EKOL[[#This Row],[ZC Kamnik]]="DA","Kamnik",""),IF(Tabela_zbiralec_EKOL[[#This Row],[ZC Zvezda]]="DA","Zvezda",""))</f>
        <v>Laze</v>
      </c>
      <c r="D36" t="s">
        <v>203</v>
      </c>
      <c r="E36" t="s">
        <v>204</v>
      </c>
      <c r="F36" t="s">
        <v>203</v>
      </c>
      <c r="G36" t="s">
        <v>203</v>
      </c>
      <c r="H36" t="str">
        <f>INDEX(Tabela_seznam_klasifikacij[Naziv odpadka],MATCH(Tabela_zbiralec_EKOL[[#This Row],[Klasifikacija]],Tabela_seznam_klasifikacij[Klasifikacijska številka],0))</f>
        <v>Snovi, neprimerne za uporabo ali predelavo</v>
      </c>
    </row>
    <row r="37" spans="1:8" x14ac:dyDescent="0.25">
      <c r="A37" t="s">
        <v>248</v>
      </c>
      <c r="B37" t="str">
        <f>IF(OR(Tabela_zbiralec_EKOL[[#This Row],[ZC Savska loka]]="DA",Tabela_zbiralec_EKOL[[#This Row],[ZC Laze]]="DA",Tabela_zbiralec_EKOL[[#This Row],[ZC Kamnik]]="DA",Tabela_zbiralec_EKOL[[#This Row],[ZC Zvezda]]="DA"),"DA","NE")</f>
        <v>DA</v>
      </c>
      <c r="C37" t="str">
        <f>_xlfn.TEXTJOIN(", ",TRUE,IF(Tabela_zbiralec_EKOL[[#This Row],[ZC Savska loka]]="DA","Savska loka",""),IF(Tabela_zbiralec_EKOL[[#This Row],[ZC Laze]]="DA","Laze",""),IF(Tabela_zbiralec_EKOL[[#This Row],[ZC Kamnik]]="DA","Kamnik",""),IF(Tabela_zbiralec_EKOL[[#This Row],[ZC Zvezda]]="DA","Zvezda",""))</f>
        <v>Laze</v>
      </c>
      <c r="D37" t="s">
        <v>203</v>
      </c>
      <c r="E37" t="s">
        <v>204</v>
      </c>
      <c r="F37" t="s">
        <v>203</v>
      </c>
      <c r="G37" t="s">
        <v>203</v>
      </c>
      <c r="H37" t="str">
        <f>INDEX(Tabela_seznam_klasifikacij[Naziv odpadka],MATCH(Tabela_zbiralec_EKOL[[#This Row],[Klasifikacija]],Tabela_seznam_klasifikacij[Klasifikacijska številka],0))</f>
        <v>Mulji iz čiščenja odpadne vode na kraju nastanka</v>
      </c>
    </row>
    <row r="38" spans="1:8" x14ac:dyDescent="0.25">
      <c r="A38" t="s">
        <v>249</v>
      </c>
      <c r="B38" t="str">
        <f>IF(OR(Tabela_zbiralec_EKOL[[#This Row],[ZC Savska loka]]="DA",Tabela_zbiralec_EKOL[[#This Row],[ZC Laze]]="DA",Tabela_zbiralec_EKOL[[#This Row],[ZC Kamnik]]="DA",Tabela_zbiralec_EKOL[[#This Row],[ZC Zvezda]]="DA"),"DA","NE")</f>
        <v>DA</v>
      </c>
      <c r="C38" t="str">
        <f>_xlfn.TEXTJOIN(", ",TRUE,IF(Tabela_zbiralec_EKOL[[#This Row],[ZC Savska loka]]="DA","Savska loka",""),IF(Tabela_zbiralec_EKOL[[#This Row],[ZC Laze]]="DA","Laze",""),IF(Tabela_zbiralec_EKOL[[#This Row],[ZC Kamnik]]="DA","Kamnik",""),IF(Tabela_zbiralec_EKOL[[#This Row],[ZC Zvezda]]="DA","Zvezda",""))</f>
        <v>Laze</v>
      </c>
      <c r="D38" t="s">
        <v>203</v>
      </c>
      <c r="E38" t="s">
        <v>204</v>
      </c>
      <c r="F38" t="s">
        <v>203</v>
      </c>
      <c r="G38" t="s">
        <v>203</v>
      </c>
      <c r="H38" t="str">
        <f>INDEX(Tabela_seznam_klasifikacij[Naziv odpadka],MATCH(Tabela_zbiralec_EKOL[[#This Row],[Klasifikacija]],Tabela_seznam_klasifikacij[Klasifikacijska številka],0))</f>
        <v>Drugi tovrstni odpadki</v>
      </c>
    </row>
    <row r="39" spans="1:8" x14ac:dyDescent="0.25">
      <c r="A39" t="s">
        <v>250</v>
      </c>
      <c r="B39" t="str">
        <f>IF(OR(Tabela_zbiralec_EKOL[[#This Row],[ZC Savska loka]]="DA",Tabela_zbiralec_EKOL[[#This Row],[ZC Laze]]="DA",Tabela_zbiralec_EKOL[[#This Row],[ZC Kamnik]]="DA",Tabela_zbiralec_EKOL[[#This Row],[ZC Zvezda]]="DA"),"DA","NE")</f>
        <v>DA</v>
      </c>
      <c r="C39" t="str">
        <f>_xlfn.TEXTJOIN(", ",TRUE,IF(Tabela_zbiralec_EKOL[[#This Row],[ZC Savska loka]]="DA","Savska loka",""),IF(Tabela_zbiralec_EKOL[[#This Row],[ZC Laze]]="DA","Laze",""),IF(Tabela_zbiralec_EKOL[[#This Row],[ZC Kamnik]]="DA","Kamnik",""),IF(Tabela_zbiralec_EKOL[[#This Row],[ZC Zvezda]]="DA","Zvezda",""))</f>
        <v>Laze</v>
      </c>
      <c r="D39" t="s">
        <v>203</v>
      </c>
      <c r="E39" t="s">
        <v>204</v>
      </c>
      <c r="F39" t="s">
        <v>203</v>
      </c>
      <c r="G39" t="s">
        <v>203</v>
      </c>
      <c r="H39" t="str">
        <f>INDEX(Tabela_seznam_klasifikacij[Naziv odpadka],MATCH(Tabela_zbiralec_EKOL[[#This Row],[Klasifikacija]],Tabela_seznam_klasifikacij[Klasifikacijska številka],0))</f>
        <v>Zemlja, ki ostane pri čiščenju in pranju sladkorne pese</v>
      </c>
    </row>
    <row r="40" spans="1:8" x14ac:dyDescent="0.25">
      <c r="A40" t="s">
        <v>1207</v>
      </c>
      <c r="B40" t="str">
        <f>IF(OR(Tabela_zbiralec_EKOL[[#This Row],[ZC Savska loka]]="DA",Tabela_zbiralec_EKOL[[#This Row],[ZC Laze]]="DA",Tabela_zbiralec_EKOL[[#This Row],[ZC Kamnik]]="DA",Tabela_zbiralec_EKOL[[#This Row],[ZC Zvezda]]="DA"),"DA","NE")</f>
        <v>DA</v>
      </c>
      <c r="C40" t="str">
        <f>_xlfn.TEXTJOIN(", ",TRUE,IF(Tabela_zbiralec_EKOL[[#This Row],[ZC Savska loka]]="DA","Savska loka",""),IF(Tabela_zbiralec_EKOL[[#This Row],[ZC Laze]]="DA","Laze",""),IF(Tabela_zbiralec_EKOL[[#This Row],[ZC Kamnik]]="DA","Kamnik",""),IF(Tabela_zbiralec_EKOL[[#This Row],[ZC Zvezda]]="DA","Zvezda",""))</f>
        <v>Laze</v>
      </c>
      <c r="D40" t="s">
        <v>203</v>
      </c>
      <c r="E40" t="s">
        <v>204</v>
      </c>
      <c r="F40" t="s">
        <v>203</v>
      </c>
      <c r="G40" t="s">
        <v>203</v>
      </c>
      <c r="H40" t="str">
        <f>INDEX(Tabela_seznam_klasifikacij[Naziv odpadka],MATCH(Tabela_zbiralec_EKOL[[#This Row],[Klasifikacija]],Tabela_seznam_klasifikacij[Klasifikacijska številka],0))</f>
        <v>Kalcijev karbonat, ki ne ustreza specifikaciji (saturacijski mulj)</v>
      </c>
    </row>
    <row r="41" spans="1:8" x14ac:dyDescent="0.25">
      <c r="A41" t="s">
        <v>1208</v>
      </c>
      <c r="B41" t="str">
        <f>IF(OR(Tabela_zbiralec_EKOL[[#This Row],[ZC Savska loka]]="DA",Tabela_zbiralec_EKOL[[#This Row],[ZC Laze]]="DA",Tabela_zbiralec_EKOL[[#This Row],[ZC Kamnik]]="DA",Tabela_zbiralec_EKOL[[#This Row],[ZC Zvezda]]="DA"),"DA","NE")</f>
        <v>DA</v>
      </c>
      <c r="C41" t="str">
        <f>_xlfn.TEXTJOIN(", ",TRUE,IF(Tabela_zbiralec_EKOL[[#This Row],[ZC Savska loka]]="DA","Savska loka",""),IF(Tabela_zbiralec_EKOL[[#This Row],[ZC Laze]]="DA","Laze",""),IF(Tabela_zbiralec_EKOL[[#This Row],[ZC Kamnik]]="DA","Kamnik",""),IF(Tabela_zbiralec_EKOL[[#This Row],[ZC Zvezda]]="DA","Zvezda",""))</f>
        <v>Laze</v>
      </c>
      <c r="D41" t="s">
        <v>203</v>
      </c>
      <c r="E41" t="s">
        <v>204</v>
      </c>
      <c r="F41" t="s">
        <v>203</v>
      </c>
      <c r="G41" t="s">
        <v>203</v>
      </c>
      <c r="H41" t="str">
        <f>INDEX(Tabela_seznam_klasifikacij[Naziv odpadka],MATCH(Tabela_zbiralec_EKOL[[#This Row],[Klasifikacija]],Tabela_seznam_klasifikacij[Klasifikacijska številka],0))</f>
        <v>Mulji iz čiščenja odpadne vode na kraju nastanka</v>
      </c>
    </row>
    <row r="42" spans="1:8" x14ac:dyDescent="0.25">
      <c r="A42" t="s">
        <v>1209</v>
      </c>
      <c r="B42" t="str">
        <f>IF(OR(Tabela_zbiralec_EKOL[[#This Row],[ZC Savska loka]]="DA",Tabela_zbiralec_EKOL[[#This Row],[ZC Laze]]="DA",Tabela_zbiralec_EKOL[[#This Row],[ZC Kamnik]]="DA",Tabela_zbiralec_EKOL[[#This Row],[ZC Zvezda]]="DA"),"DA","NE")</f>
        <v>DA</v>
      </c>
      <c r="C42" t="str">
        <f>_xlfn.TEXTJOIN(", ",TRUE,IF(Tabela_zbiralec_EKOL[[#This Row],[ZC Savska loka]]="DA","Savska loka",""),IF(Tabela_zbiralec_EKOL[[#This Row],[ZC Laze]]="DA","Laze",""),IF(Tabela_zbiralec_EKOL[[#This Row],[ZC Kamnik]]="DA","Kamnik",""),IF(Tabela_zbiralec_EKOL[[#This Row],[ZC Zvezda]]="DA","Zvezda",""))</f>
        <v>Laze</v>
      </c>
      <c r="D42" t="s">
        <v>203</v>
      </c>
      <c r="E42" t="s">
        <v>204</v>
      </c>
      <c r="F42" t="s">
        <v>203</v>
      </c>
      <c r="G42" t="s">
        <v>203</v>
      </c>
      <c r="H42" t="str">
        <f>INDEX(Tabela_seznam_klasifikacij[Naziv odpadka],MATCH(Tabela_zbiralec_EKOL[[#This Row],[Klasifikacija]],Tabela_seznam_klasifikacij[Klasifikacijska številka],0))</f>
        <v>Drugi tovrstni odpadki</v>
      </c>
    </row>
    <row r="43" spans="1:8" x14ac:dyDescent="0.25">
      <c r="A43" t="s">
        <v>251</v>
      </c>
      <c r="B43" t="str">
        <f>IF(OR(Tabela_zbiralec_EKOL[[#This Row],[ZC Savska loka]]="DA",Tabela_zbiralec_EKOL[[#This Row],[ZC Laze]]="DA",Tabela_zbiralec_EKOL[[#This Row],[ZC Kamnik]]="DA",Tabela_zbiralec_EKOL[[#This Row],[ZC Zvezda]]="DA"),"DA","NE")</f>
        <v>DA</v>
      </c>
      <c r="C43" t="str">
        <f>_xlfn.TEXTJOIN(", ",TRUE,IF(Tabela_zbiralec_EKOL[[#This Row],[ZC Savska loka]]="DA","Savska loka",""),IF(Tabela_zbiralec_EKOL[[#This Row],[ZC Laze]]="DA","Laze",""),IF(Tabela_zbiralec_EKOL[[#This Row],[ZC Kamnik]]="DA","Kamnik",""),IF(Tabela_zbiralec_EKOL[[#This Row],[ZC Zvezda]]="DA","Zvezda",""))</f>
        <v>Laze</v>
      </c>
      <c r="D43" t="s">
        <v>203</v>
      </c>
      <c r="E43" t="s">
        <v>204</v>
      </c>
      <c r="F43" t="s">
        <v>203</v>
      </c>
      <c r="G43" t="s">
        <v>203</v>
      </c>
      <c r="H43" t="str">
        <f>INDEX(Tabela_seznam_klasifikacij[Naziv odpadka],MATCH(Tabela_zbiralec_EKOL[[#This Row],[Klasifikacija]],Tabela_seznam_klasifikacij[Klasifikacijska številka],0))</f>
        <v>Snovi, neprimerne za uporabo ali predelavo</v>
      </c>
    </row>
    <row r="44" spans="1:8" x14ac:dyDescent="0.25">
      <c r="A44" t="s">
        <v>252</v>
      </c>
      <c r="B44" t="str">
        <f>IF(OR(Tabela_zbiralec_EKOL[[#This Row],[ZC Savska loka]]="DA",Tabela_zbiralec_EKOL[[#This Row],[ZC Laze]]="DA",Tabela_zbiralec_EKOL[[#This Row],[ZC Kamnik]]="DA",Tabela_zbiralec_EKOL[[#This Row],[ZC Zvezda]]="DA"),"DA","NE")</f>
        <v>DA</v>
      </c>
      <c r="C44" t="str">
        <f>_xlfn.TEXTJOIN(", ",TRUE,IF(Tabela_zbiralec_EKOL[[#This Row],[ZC Savska loka]]="DA","Savska loka",""),IF(Tabela_zbiralec_EKOL[[#This Row],[ZC Laze]]="DA","Laze",""),IF(Tabela_zbiralec_EKOL[[#This Row],[ZC Kamnik]]="DA","Kamnik",""),IF(Tabela_zbiralec_EKOL[[#This Row],[ZC Zvezda]]="DA","Zvezda",""))</f>
        <v>Laze</v>
      </c>
      <c r="D44" t="s">
        <v>203</v>
      </c>
      <c r="E44" t="s">
        <v>204</v>
      </c>
      <c r="F44" t="s">
        <v>203</v>
      </c>
      <c r="G44" t="s">
        <v>203</v>
      </c>
      <c r="H44" t="str">
        <f>INDEX(Tabela_seznam_klasifikacij[Naziv odpadka],MATCH(Tabela_zbiralec_EKOL[[#This Row],[Klasifikacija]],Tabela_seznam_klasifikacij[Klasifikacijska številka],0))</f>
        <v>Mulji iz čiščenja odpadne vode na kraju nastanka</v>
      </c>
    </row>
    <row r="45" spans="1:8" x14ac:dyDescent="0.25">
      <c r="A45" t="s">
        <v>253</v>
      </c>
      <c r="B45" t="str">
        <f>IF(OR(Tabela_zbiralec_EKOL[[#This Row],[ZC Savska loka]]="DA",Tabela_zbiralec_EKOL[[#This Row],[ZC Laze]]="DA",Tabela_zbiralec_EKOL[[#This Row],[ZC Kamnik]]="DA",Tabela_zbiralec_EKOL[[#This Row],[ZC Zvezda]]="DA"),"DA","NE")</f>
        <v>DA</v>
      </c>
      <c r="C45" t="str">
        <f>_xlfn.TEXTJOIN(", ",TRUE,IF(Tabela_zbiralec_EKOL[[#This Row],[ZC Savska loka]]="DA","Savska loka",""),IF(Tabela_zbiralec_EKOL[[#This Row],[ZC Laze]]="DA","Laze",""),IF(Tabela_zbiralec_EKOL[[#This Row],[ZC Kamnik]]="DA","Kamnik",""),IF(Tabela_zbiralec_EKOL[[#This Row],[ZC Zvezda]]="DA","Zvezda",""))</f>
        <v>Laze</v>
      </c>
      <c r="D45" t="s">
        <v>203</v>
      </c>
      <c r="E45" t="s">
        <v>204</v>
      </c>
      <c r="F45" t="s">
        <v>203</v>
      </c>
      <c r="G45" t="s">
        <v>203</v>
      </c>
      <c r="H45" t="str">
        <f>INDEX(Tabela_seznam_klasifikacij[Naziv odpadka],MATCH(Tabela_zbiralec_EKOL[[#This Row],[Klasifikacija]],Tabela_seznam_klasifikacij[Klasifikacijska številka],0))</f>
        <v>Drugi tovrstni odpadki</v>
      </c>
    </row>
    <row r="46" spans="1:8" x14ac:dyDescent="0.25">
      <c r="A46" t="s">
        <v>256</v>
      </c>
      <c r="B46" t="str">
        <f>IF(OR(Tabela_zbiralec_EKOL[[#This Row],[ZC Savska loka]]="DA",Tabela_zbiralec_EKOL[[#This Row],[ZC Laze]]="DA",Tabela_zbiralec_EKOL[[#This Row],[ZC Kamnik]]="DA",Tabela_zbiralec_EKOL[[#This Row],[ZC Zvezda]]="DA"),"DA","NE")</f>
        <v>DA</v>
      </c>
      <c r="C46" t="str">
        <f>_xlfn.TEXTJOIN(", ",TRUE,IF(Tabela_zbiralec_EKOL[[#This Row],[ZC Savska loka]]="DA","Savska loka",""),IF(Tabela_zbiralec_EKOL[[#This Row],[ZC Laze]]="DA","Laze",""),IF(Tabela_zbiralec_EKOL[[#This Row],[ZC Kamnik]]="DA","Kamnik",""),IF(Tabela_zbiralec_EKOL[[#This Row],[ZC Zvezda]]="DA","Zvezda",""))</f>
        <v>Laze</v>
      </c>
      <c r="D46" t="s">
        <v>203</v>
      </c>
      <c r="E46" t="s">
        <v>204</v>
      </c>
      <c r="F46" t="s">
        <v>203</v>
      </c>
      <c r="G46" t="s">
        <v>203</v>
      </c>
      <c r="H46" t="str">
        <f>INDEX(Tabela_seznam_klasifikacij[Naziv odpadka],MATCH(Tabela_zbiralec_EKOL[[#This Row],[Klasifikacija]],Tabela_seznam_klasifikacij[Klasifikacijska številka],0))</f>
        <v>Snovi, neprimerne za uporabo ali predelavo</v>
      </c>
    </row>
    <row r="47" spans="1:8" x14ac:dyDescent="0.25">
      <c r="A47" t="s">
        <v>257</v>
      </c>
      <c r="B47" t="str">
        <f>IF(OR(Tabela_zbiralec_EKOL[[#This Row],[ZC Savska loka]]="DA",Tabela_zbiralec_EKOL[[#This Row],[ZC Laze]]="DA",Tabela_zbiralec_EKOL[[#This Row],[ZC Kamnik]]="DA",Tabela_zbiralec_EKOL[[#This Row],[ZC Zvezda]]="DA"),"DA","NE")</f>
        <v>DA</v>
      </c>
      <c r="C47" t="str">
        <f>_xlfn.TEXTJOIN(", ",TRUE,IF(Tabela_zbiralec_EKOL[[#This Row],[ZC Savska loka]]="DA","Savska loka",""),IF(Tabela_zbiralec_EKOL[[#This Row],[ZC Laze]]="DA","Laze",""),IF(Tabela_zbiralec_EKOL[[#This Row],[ZC Kamnik]]="DA","Kamnik",""),IF(Tabela_zbiralec_EKOL[[#This Row],[ZC Zvezda]]="DA","Zvezda",""))</f>
        <v>Laze</v>
      </c>
      <c r="D47" t="s">
        <v>203</v>
      </c>
      <c r="E47" t="s">
        <v>204</v>
      </c>
      <c r="F47" t="s">
        <v>203</v>
      </c>
      <c r="G47" t="s">
        <v>203</v>
      </c>
      <c r="H47" t="str">
        <f>INDEX(Tabela_seznam_klasifikacij[Naziv odpadka],MATCH(Tabela_zbiralec_EKOL[[#This Row],[Klasifikacija]],Tabela_seznam_klasifikacij[Klasifikacijska številka],0))</f>
        <v>Odpadni konzervansi</v>
      </c>
    </row>
    <row r="48" spans="1:8" x14ac:dyDescent="0.25">
      <c r="A48" t="s">
        <v>258</v>
      </c>
      <c r="B48" t="str">
        <f>IF(OR(Tabela_zbiralec_EKOL[[#This Row],[ZC Savska loka]]="DA",Tabela_zbiralec_EKOL[[#This Row],[ZC Laze]]="DA",Tabela_zbiralec_EKOL[[#This Row],[ZC Kamnik]]="DA",Tabela_zbiralec_EKOL[[#This Row],[ZC Zvezda]]="DA"),"DA","NE")</f>
        <v>DA</v>
      </c>
      <c r="C48" t="str">
        <f>_xlfn.TEXTJOIN(", ",TRUE,IF(Tabela_zbiralec_EKOL[[#This Row],[ZC Savska loka]]="DA","Savska loka",""),IF(Tabela_zbiralec_EKOL[[#This Row],[ZC Laze]]="DA","Laze",""),IF(Tabela_zbiralec_EKOL[[#This Row],[ZC Kamnik]]="DA","Kamnik",""),IF(Tabela_zbiralec_EKOL[[#This Row],[ZC Zvezda]]="DA","Zvezda",""))</f>
        <v>Laze</v>
      </c>
      <c r="D48" t="s">
        <v>203</v>
      </c>
      <c r="E48" t="s">
        <v>204</v>
      </c>
      <c r="F48" t="s">
        <v>203</v>
      </c>
      <c r="G48" t="s">
        <v>203</v>
      </c>
      <c r="H48" t="str">
        <f>INDEX(Tabela_seznam_klasifikacij[Naziv odpadka],MATCH(Tabela_zbiralec_EKOL[[#This Row],[Klasifikacija]],Tabela_seznam_klasifikacij[Klasifikacijska številka],0))</f>
        <v>Mulji iz čiščenja odpadne vode na kraju nastanka</v>
      </c>
    </row>
    <row r="49" spans="1:8" x14ac:dyDescent="0.25">
      <c r="A49" t="s">
        <v>259</v>
      </c>
      <c r="B49" t="str">
        <f>IF(OR(Tabela_zbiralec_EKOL[[#This Row],[ZC Savska loka]]="DA",Tabela_zbiralec_EKOL[[#This Row],[ZC Laze]]="DA",Tabela_zbiralec_EKOL[[#This Row],[ZC Kamnik]]="DA",Tabela_zbiralec_EKOL[[#This Row],[ZC Zvezda]]="DA"),"DA","NE")</f>
        <v>DA</v>
      </c>
      <c r="C49" t="str">
        <f>_xlfn.TEXTJOIN(", ",TRUE,IF(Tabela_zbiralec_EKOL[[#This Row],[ZC Savska loka]]="DA","Savska loka",""),IF(Tabela_zbiralec_EKOL[[#This Row],[ZC Laze]]="DA","Laze",""),IF(Tabela_zbiralec_EKOL[[#This Row],[ZC Kamnik]]="DA","Kamnik",""),IF(Tabela_zbiralec_EKOL[[#This Row],[ZC Zvezda]]="DA","Zvezda",""))</f>
        <v>Laze</v>
      </c>
      <c r="D49" t="s">
        <v>203</v>
      </c>
      <c r="E49" t="s">
        <v>204</v>
      </c>
      <c r="F49" t="s">
        <v>203</v>
      </c>
      <c r="G49" t="s">
        <v>203</v>
      </c>
      <c r="H49" t="str">
        <f>INDEX(Tabela_seznam_klasifikacij[Naziv odpadka],MATCH(Tabela_zbiralec_EKOL[[#This Row],[Klasifikacija]],Tabela_seznam_klasifikacij[Klasifikacijska številka],0))</f>
        <v>Drugi tovrstni odpadki</v>
      </c>
    </row>
    <row r="50" spans="1:8" x14ac:dyDescent="0.25">
      <c r="A50" t="s">
        <v>260</v>
      </c>
      <c r="B50" t="str">
        <f>IF(OR(Tabela_zbiralec_EKOL[[#This Row],[ZC Savska loka]]="DA",Tabela_zbiralec_EKOL[[#This Row],[ZC Laze]]="DA",Tabela_zbiralec_EKOL[[#This Row],[ZC Kamnik]]="DA",Tabela_zbiralec_EKOL[[#This Row],[ZC Zvezda]]="DA"),"DA","NE")</f>
        <v>DA</v>
      </c>
      <c r="C50" t="str">
        <f>_xlfn.TEXTJOIN(", ",TRUE,IF(Tabela_zbiralec_EKOL[[#This Row],[ZC Savska loka]]="DA","Savska loka",""),IF(Tabela_zbiralec_EKOL[[#This Row],[ZC Laze]]="DA","Laze",""),IF(Tabela_zbiralec_EKOL[[#This Row],[ZC Kamnik]]="DA","Kamnik",""),IF(Tabela_zbiralec_EKOL[[#This Row],[ZC Zvezda]]="DA","Zvezda",""))</f>
        <v>Laze</v>
      </c>
      <c r="D50" t="s">
        <v>203</v>
      </c>
      <c r="E50" t="s">
        <v>204</v>
      </c>
      <c r="F50" t="s">
        <v>203</v>
      </c>
      <c r="G50" t="s">
        <v>203</v>
      </c>
      <c r="H50" t="str">
        <f>INDEX(Tabela_seznam_klasifikacij[Naziv odpadka],MATCH(Tabela_zbiralec_EKOL[[#This Row],[Klasifikacija]],Tabela_seznam_klasifikacij[Klasifikacijska številka],0))</f>
        <v>Odpadki iz pranja, čiščenja in mehanskega drobljenja surovin</v>
      </c>
    </row>
    <row r="51" spans="1:8" x14ac:dyDescent="0.25">
      <c r="A51" t="s">
        <v>261</v>
      </c>
      <c r="B51" t="str">
        <f>IF(OR(Tabela_zbiralec_EKOL[[#This Row],[ZC Savska loka]]="DA",Tabela_zbiralec_EKOL[[#This Row],[ZC Laze]]="DA",Tabela_zbiralec_EKOL[[#This Row],[ZC Kamnik]]="DA",Tabela_zbiralec_EKOL[[#This Row],[ZC Zvezda]]="DA"),"DA","NE")</f>
        <v>DA</v>
      </c>
      <c r="C51" t="str">
        <f>_xlfn.TEXTJOIN(", ",TRUE,IF(Tabela_zbiralec_EKOL[[#This Row],[ZC Savska loka]]="DA","Savska loka",""),IF(Tabela_zbiralec_EKOL[[#This Row],[ZC Laze]]="DA","Laze",""),IF(Tabela_zbiralec_EKOL[[#This Row],[ZC Kamnik]]="DA","Kamnik",""),IF(Tabela_zbiralec_EKOL[[#This Row],[ZC Zvezda]]="DA","Zvezda",""))</f>
        <v>Laze</v>
      </c>
      <c r="D51" t="s">
        <v>203</v>
      </c>
      <c r="E51" t="s">
        <v>204</v>
      </c>
      <c r="F51" t="s">
        <v>203</v>
      </c>
      <c r="G51" t="s">
        <v>203</v>
      </c>
      <c r="H51" t="str">
        <f>INDEX(Tabela_seznam_klasifikacij[Naziv odpadka],MATCH(Tabela_zbiralec_EKOL[[#This Row],[Klasifikacija]],Tabela_seznam_klasifikacij[Klasifikacijska številka],0))</f>
        <v>Odpadki iz destilacije žganih pijač</v>
      </c>
    </row>
    <row r="52" spans="1:8" x14ac:dyDescent="0.25">
      <c r="A52" t="s">
        <v>262</v>
      </c>
      <c r="B52" t="str">
        <f>IF(OR(Tabela_zbiralec_EKOL[[#This Row],[ZC Savska loka]]="DA",Tabela_zbiralec_EKOL[[#This Row],[ZC Laze]]="DA",Tabela_zbiralec_EKOL[[#This Row],[ZC Kamnik]]="DA",Tabela_zbiralec_EKOL[[#This Row],[ZC Zvezda]]="DA"),"DA","NE")</f>
        <v>DA</v>
      </c>
      <c r="C52" t="str">
        <f>_xlfn.TEXTJOIN(", ",TRUE,IF(Tabela_zbiralec_EKOL[[#This Row],[ZC Savska loka]]="DA","Savska loka",""),IF(Tabela_zbiralec_EKOL[[#This Row],[ZC Laze]]="DA","Laze",""),IF(Tabela_zbiralec_EKOL[[#This Row],[ZC Kamnik]]="DA","Kamnik",""),IF(Tabela_zbiralec_EKOL[[#This Row],[ZC Zvezda]]="DA","Zvezda",""))</f>
        <v>Laze</v>
      </c>
      <c r="D52" t="s">
        <v>203</v>
      </c>
      <c r="E52" t="s">
        <v>204</v>
      </c>
      <c r="F52" t="s">
        <v>203</v>
      </c>
      <c r="G52" t="s">
        <v>203</v>
      </c>
      <c r="H52" t="str">
        <f>INDEX(Tabela_seznam_klasifikacij[Naziv odpadka],MATCH(Tabela_zbiralec_EKOL[[#This Row],[Klasifikacija]],Tabela_seznam_klasifikacij[Klasifikacijska številka],0))</f>
        <v>Odpadki iz kemijske obdelave</v>
      </c>
    </row>
    <row r="53" spans="1:8" x14ac:dyDescent="0.25">
      <c r="A53" t="s">
        <v>263</v>
      </c>
      <c r="B53" t="str">
        <f>IF(OR(Tabela_zbiralec_EKOL[[#This Row],[ZC Savska loka]]="DA",Tabela_zbiralec_EKOL[[#This Row],[ZC Laze]]="DA",Tabela_zbiralec_EKOL[[#This Row],[ZC Kamnik]]="DA",Tabela_zbiralec_EKOL[[#This Row],[ZC Zvezda]]="DA"),"DA","NE")</f>
        <v>DA</v>
      </c>
      <c r="C53" t="str">
        <f>_xlfn.TEXTJOIN(", ",TRUE,IF(Tabela_zbiralec_EKOL[[#This Row],[ZC Savska loka]]="DA","Savska loka",""),IF(Tabela_zbiralec_EKOL[[#This Row],[ZC Laze]]="DA","Laze",""),IF(Tabela_zbiralec_EKOL[[#This Row],[ZC Kamnik]]="DA","Kamnik",""),IF(Tabela_zbiralec_EKOL[[#This Row],[ZC Zvezda]]="DA","Zvezda",""))</f>
        <v>Laze</v>
      </c>
      <c r="D53" t="s">
        <v>203</v>
      </c>
      <c r="E53" t="s">
        <v>204</v>
      </c>
      <c r="F53" t="s">
        <v>203</v>
      </c>
      <c r="G53" t="s">
        <v>203</v>
      </c>
      <c r="H53" t="str">
        <f>INDEX(Tabela_seznam_klasifikacij[Naziv odpadka],MATCH(Tabela_zbiralec_EKOL[[#This Row],[Klasifikacija]],Tabela_seznam_klasifikacij[Klasifikacijska številka],0))</f>
        <v>Snovi, neprimerne za uporabo ali predelavo</v>
      </c>
    </row>
    <row r="54" spans="1:8" x14ac:dyDescent="0.25">
      <c r="A54" t="s">
        <v>264</v>
      </c>
      <c r="B54" t="str">
        <f>IF(OR(Tabela_zbiralec_EKOL[[#This Row],[ZC Savska loka]]="DA",Tabela_zbiralec_EKOL[[#This Row],[ZC Laze]]="DA",Tabela_zbiralec_EKOL[[#This Row],[ZC Kamnik]]="DA",Tabela_zbiralec_EKOL[[#This Row],[ZC Zvezda]]="DA"),"DA","NE")</f>
        <v>DA</v>
      </c>
      <c r="C54" t="str">
        <f>_xlfn.TEXTJOIN(", ",TRUE,IF(Tabela_zbiralec_EKOL[[#This Row],[ZC Savska loka]]="DA","Savska loka",""),IF(Tabela_zbiralec_EKOL[[#This Row],[ZC Laze]]="DA","Laze",""),IF(Tabela_zbiralec_EKOL[[#This Row],[ZC Kamnik]]="DA","Kamnik",""),IF(Tabela_zbiralec_EKOL[[#This Row],[ZC Zvezda]]="DA","Zvezda",""))</f>
        <v>Laze</v>
      </c>
      <c r="D54" t="s">
        <v>203</v>
      </c>
      <c r="E54" t="s">
        <v>204</v>
      </c>
      <c r="F54" t="s">
        <v>203</v>
      </c>
      <c r="G54" t="s">
        <v>203</v>
      </c>
      <c r="H54" t="str">
        <f>INDEX(Tabela_seznam_klasifikacij[Naziv odpadka],MATCH(Tabela_zbiralec_EKOL[[#This Row],[Klasifikacija]],Tabela_seznam_klasifikacij[Klasifikacijska številka],0))</f>
        <v>Mulji iz čiščenja odpadne vode na kraju nastanka</v>
      </c>
    </row>
    <row r="55" spans="1:8" x14ac:dyDescent="0.25">
      <c r="A55" t="s">
        <v>265</v>
      </c>
      <c r="B55" t="str">
        <f>IF(OR(Tabela_zbiralec_EKOL[[#This Row],[ZC Savska loka]]="DA",Tabela_zbiralec_EKOL[[#This Row],[ZC Laze]]="DA",Tabela_zbiralec_EKOL[[#This Row],[ZC Kamnik]]="DA",Tabela_zbiralec_EKOL[[#This Row],[ZC Zvezda]]="DA"),"DA","NE")</f>
        <v>DA</v>
      </c>
      <c r="C55" t="str">
        <f>_xlfn.TEXTJOIN(", ",TRUE,IF(Tabela_zbiralec_EKOL[[#This Row],[ZC Savska loka]]="DA","Savska loka",""),IF(Tabela_zbiralec_EKOL[[#This Row],[ZC Laze]]="DA","Laze",""),IF(Tabela_zbiralec_EKOL[[#This Row],[ZC Kamnik]]="DA","Kamnik",""),IF(Tabela_zbiralec_EKOL[[#This Row],[ZC Zvezda]]="DA","Zvezda",""))</f>
        <v>Laze</v>
      </c>
      <c r="D55" t="s">
        <v>203</v>
      </c>
      <c r="E55" t="s">
        <v>204</v>
      </c>
      <c r="F55" t="s">
        <v>203</v>
      </c>
      <c r="G55" t="s">
        <v>203</v>
      </c>
      <c r="H55" t="str">
        <f>INDEX(Tabela_seznam_klasifikacij[Naziv odpadka],MATCH(Tabela_zbiralec_EKOL[[#This Row],[Klasifikacija]],Tabela_seznam_klasifikacij[Klasifikacijska številka],0))</f>
        <v>Drugi tovrstni odpadki</v>
      </c>
    </row>
    <row r="56" spans="1:8" x14ac:dyDescent="0.25">
      <c r="A56" t="s">
        <v>267</v>
      </c>
      <c r="B56" t="str">
        <f>IF(OR(Tabela_zbiralec_EKOL[[#This Row],[ZC Savska loka]]="DA",Tabela_zbiralec_EKOL[[#This Row],[ZC Laze]]="DA",Tabela_zbiralec_EKOL[[#This Row],[ZC Kamnik]]="DA",Tabela_zbiralec_EKOL[[#This Row],[ZC Zvezda]]="DA"),"DA","NE")</f>
        <v>DA</v>
      </c>
      <c r="C56" t="str">
        <f>_xlfn.TEXTJOIN(", ",TRUE,IF(Tabela_zbiralec_EKOL[[#This Row],[ZC Savska loka]]="DA","Savska loka",""),IF(Tabela_zbiralec_EKOL[[#This Row],[ZC Laze]]="DA","Laze",""),IF(Tabela_zbiralec_EKOL[[#This Row],[ZC Kamnik]]="DA","Kamnik",""),IF(Tabela_zbiralec_EKOL[[#This Row],[ZC Zvezda]]="DA","Zvezda",""))</f>
        <v>Laze</v>
      </c>
      <c r="D56" t="s">
        <v>203</v>
      </c>
      <c r="E56" t="s">
        <v>204</v>
      </c>
      <c r="F56" t="s">
        <v>203</v>
      </c>
      <c r="G56" t="s">
        <v>203</v>
      </c>
      <c r="H56" t="str">
        <f>INDEX(Tabela_seznam_klasifikacij[Naziv odpadka],MATCH(Tabela_zbiralec_EKOL[[#This Row],[Klasifikacija]],Tabela_seznam_klasifikacij[Klasifikacijska številka],0))</f>
        <v>Odpadna lubje in pluta</v>
      </c>
    </row>
    <row r="57" spans="1:8" x14ac:dyDescent="0.25">
      <c r="A57" t="s">
        <v>8</v>
      </c>
      <c r="B57" t="str">
        <f>IF(OR(Tabela_zbiralec_EKOL[[#This Row],[ZC Savska loka]]="DA",Tabela_zbiralec_EKOL[[#This Row],[ZC Laze]]="DA",Tabela_zbiralec_EKOL[[#This Row],[ZC Kamnik]]="DA",Tabela_zbiralec_EKOL[[#This Row],[ZC Zvezda]]="DA"),"DA","NE")</f>
        <v>DA</v>
      </c>
      <c r="C57" t="str">
        <f>_xlfn.TEXTJOIN(", ",TRUE,IF(Tabela_zbiralec_EKOL[[#This Row],[ZC Savska loka]]="DA","Savska loka",""),IF(Tabela_zbiralec_EKOL[[#This Row],[ZC Laze]]="DA","Laze",""),IF(Tabela_zbiralec_EKOL[[#This Row],[ZC Kamnik]]="DA","Kamnik",""),IF(Tabela_zbiralec_EKOL[[#This Row],[ZC Zvezda]]="DA","Zvezda",""))</f>
        <v>Laze</v>
      </c>
      <c r="D57" t="s">
        <v>203</v>
      </c>
      <c r="E57" t="s">
        <v>204</v>
      </c>
      <c r="F57" t="s">
        <v>203</v>
      </c>
      <c r="G57" t="s">
        <v>203</v>
      </c>
      <c r="H57" t="str">
        <f>INDEX(Tabela_seznam_klasifikacij[Naziv odpadka],MATCH(Tabela_zbiralec_EKOL[[#This Row],[Klasifikacija]],Tabela_seznam_klasifikacij[Klasifikacijska številka],0))</f>
        <v>Žagovina, oblanci, sekanci, odrezki, les, delci plošč in furnir, ki niso navedeni pod 03 01 04</v>
      </c>
    </row>
    <row r="58" spans="1:8" x14ac:dyDescent="0.25">
      <c r="A58" t="s">
        <v>1210</v>
      </c>
      <c r="B58" t="str">
        <f>IF(OR(Tabela_zbiralec_EKOL[[#This Row],[ZC Savska loka]]="DA",Tabela_zbiralec_EKOL[[#This Row],[ZC Laze]]="DA",Tabela_zbiralec_EKOL[[#This Row],[ZC Kamnik]]="DA",Tabela_zbiralec_EKOL[[#This Row],[ZC Zvezda]]="DA"),"DA","NE")</f>
        <v>DA</v>
      </c>
      <c r="C58" t="str">
        <f>_xlfn.TEXTJOIN(", ",TRUE,IF(Tabela_zbiralec_EKOL[[#This Row],[ZC Savska loka]]="DA","Savska loka",""),IF(Tabela_zbiralec_EKOL[[#This Row],[ZC Laze]]="DA","Laze",""),IF(Tabela_zbiralec_EKOL[[#This Row],[ZC Kamnik]]="DA","Kamnik",""),IF(Tabela_zbiralec_EKOL[[#This Row],[ZC Zvezda]]="DA","Zvezda",""))</f>
        <v>Laze</v>
      </c>
      <c r="D58" t="s">
        <v>203</v>
      </c>
      <c r="E58" t="s">
        <v>204</v>
      </c>
      <c r="F58" t="s">
        <v>203</v>
      </c>
      <c r="G58" t="s">
        <v>203</v>
      </c>
      <c r="H58" t="str">
        <f>INDEX(Tabela_seznam_klasifikacij[Naziv odpadka],MATCH(Tabela_zbiralec_EKOL[[#This Row],[Klasifikacija]],Tabela_seznam_klasifikacij[Klasifikacijska številka],0))</f>
        <v>Drugi tovrstni odpadki</v>
      </c>
    </row>
    <row r="59" spans="1:8" x14ac:dyDescent="0.25">
      <c r="A59" t="s">
        <v>271</v>
      </c>
      <c r="B59" t="str">
        <f>IF(OR(Tabela_zbiralec_EKOL[[#This Row],[ZC Savska loka]]="DA",Tabela_zbiralec_EKOL[[#This Row],[ZC Laze]]="DA",Tabela_zbiralec_EKOL[[#This Row],[ZC Kamnik]]="DA",Tabela_zbiralec_EKOL[[#This Row],[ZC Zvezda]]="DA"),"DA","NE")</f>
        <v>DA</v>
      </c>
      <c r="C59" t="str">
        <f>_xlfn.TEXTJOIN(", ",TRUE,IF(Tabela_zbiralec_EKOL[[#This Row],[ZC Savska loka]]="DA","Savska loka",""),IF(Tabela_zbiralec_EKOL[[#This Row],[ZC Laze]]="DA","Laze",""),IF(Tabela_zbiralec_EKOL[[#This Row],[ZC Kamnik]]="DA","Kamnik",""),IF(Tabela_zbiralec_EKOL[[#This Row],[ZC Zvezda]]="DA","Zvezda",""))</f>
        <v>Laze</v>
      </c>
      <c r="D59" t="s">
        <v>203</v>
      </c>
      <c r="E59" t="s">
        <v>204</v>
      </c>
      <c r="F59" t="s">
        <v>203</v>
      </c>
      <c r="G59" t="s">
        <v>203</v>
      </c>
      <c r="H59" t="str">
        <f>INDEX(Tabela_seznam_klasifikacij[Naziv odpadka],MATCH(Tabela_zbiralec_EKOL[[#This Row],[Klasifikacija]],Tabela_seznam_klasifikacij[Klasifikacijska številka],0))</f>
        <v>Druga sredstva za zaščito lesa</v>
      </c>
    </row>
    <row r="60" spans="1:8" x14ac:dyDescent="0.25">
      <c r="A60" t="s">
        <v>281</v>
      </c>
      <c r="B60" t="str">
        <f>IF(OR(Tabela_zbiralec_EKOL[[#This Row],[ZC Savska loka]]="DA",Tabela_zbiralec_EKOL[[#This Row],[ZC Laze]]="DA",Tabela_zbiralec_EKOL[[#This Row],[ZC Kamnik]]="DA",Tabela_zbiralec_EKOL[[#This Row],[ZC Zvezda]]="DA"),"DA","NE")</f>
        <v>DA</v>
      </c>
      <c r="C60" t="str">
        <f>_xlfn.TEXTJOIN(", ",TRUE,IF(Tabela_zbiralec_EKOL[[#This Row],[ZC Savska loka]]="DA","Savska loka",""),IF(Tabela_zbiralec_EKOL[[#This Row],[ZC Laze]]="DA","Laze",""),IF(Tabela_zbiralec_EKOL[[#This Row],[ZC Kamnik]]="DA","Kamnik",""),IF(Tabela_zbiralec_EKOL[[#This Row],[ZC Zvezda]]="DA","Zvezda",""))</f>
        <v>Laze</v>
      </c>
      <c r="D60" t="s">
        <v>203</v>
      </c>
      <c r="E60" t="s">
        <v>204</v>
      </c>
      <c r="F60" t="s">
        <v>203</v>
      </c>
      <c r="G60" t="s">
        <v>203</v>
      </c>
      <c r="H60" t="str">
        <f>INDEX(Tabela_seznam_klasifikacij[Naziv odpadka],MATCH(Tabela_zbiralec_EKOL[[#This Row],[Klasifikacija]],Tabela_seznam_klasifikacij[Klasifikacijska številka],0))</f>
        <v>Odpadna lubje in les</v>
      </c>
    </row>
    <row r="61" spans="1:8" x14ac:dyDescent="0.25">
      <c r="A61" t="s">
        <v>282</v>
      </c>
      <c r="B61" t="str">
        <f>IF(OR(Tabela_zbiralec_EKOL[[#This Row],[ZC Savska loka]]="DA",Tabela_zbiralec_EKOL[[#This Row],[ZC Laze]]="DA",Tabela_zbiralec_EKOL[[#This Row],[ZC Kamnik]]="DA",Tabela_zbiralec_EKOL[[#This Row],[ZC Zvezda]]="DA"),"DA","NE")</f>
        <v>DA</v>
      </c>
      <c r="C61" t="str">
        <f>_xlfn.TEXTJOIN(", ",TRUE,IF(Tabela_zbiralec_EKOL[[#This Row],[ZC Savska loka]]="DA","Savska loka",""),IF(Tabela_zbiralec_EKOL[[#This Row],[ZC Laze]]="DA","Laze",""),IF(Tabela_zbiralec_EKOL[[#This Row],[ZC Kamnik]]="DA","Kamnik",""),IF(Tabela_zbiralec_EKOL[[#This Row],[ZC Zvezda]]="DA","Zvezda",""))</f>
        <v>Laze</v>
      </c>
      <c r="D61" t="s">
        <v>203</v>
      </c>
      <c r="E61" t="s">
        <v>204</v>
      </c>
      <c r="F61" t="s">
        <v>203</v>
      </c>
      <c r="G61" t="s">
        <v>203</v>
      </c>
      <c r="H61" t="str">
        <f>INDEX(Tabela_seznam_klasifikacij[Naziv odpadka],MATCH(Tabela_zbiralec_EKOL[[#This Row],[Klasifikacija]],Tabela_seznam_klasifikacij[Klasifikacijska številka],0))</f>
        <v>Usedline in mulji zelene lužnice (iz obdelave črne lužnice)</v>
      </c>
    </row>
    <row r="62" spans="1:8" x14ac:dyDescent="0.25">
      <c r="A62" t="s">
        <v>283</v>
      </c>
      <c r="B62" t="str">
        <f>IF(OR(Tabela_zbiralec_EKOL[[#This Row],[ZC Savska loka]]="DA",Tabela_zbiralec_EKOL[[#This Row],[ZC Laze]]="DA",Tabela_zbiralec_EKOL[[#This Row],[ZC Kamnik]]="DA",Tabela_zbiralec_EKOL[[#This Row],[ZC Zvezda]]="DA"),"DA","NE")</f>
        <v>DA</v>
      </c>
      <c r="C62" t="str">
        <f>_xlfn.TEXTJOIN(", ",TRUE,IF(Tabela_zbiralec_EKOL[[#This Row],[ZC Savska loka]]="DA","Savska loka",""),IF(Tabela_zbiralec_EKOL[[#This Row],[ZC Laze]]="DA","Laze",""),IF(Tabela_zbiralec_EKOL[[#This Row],[ZC Kamnik]]="DA","Kamnik",""),IF(Tabela_zbiralec_EKOL[[#This Row],[ZC Zvezda]]="DA","Zvezda",""))</f>
        <v>Laze</v>
      </c>
      <c r="D62" t="s">
        <v>203</v>
      </c>
      <c r="E62" t="s">
        <v>204</v>
      </c>
      <c r="F62" t="s">
        <v>203</v>
      </c>
      <c r="G62" t="s">
        <v>203</v>
      </c>
      <c r="H62" t="str">
        <f>INDEX(Tabela_seznam_klasifikacij[Naziv odpadka],MATCH(Tabela_zbiralec_EKOL[[#This Row],[Klasifikacija]],Tabela_seznam_klasifikacij[Klasifikacijska številka],0))</f>
        <v>Mulji tiskarskih barv (deinking) iz recikliranja papirja</v>
      </c>
    </row>
    <row r="63" spans="1:8" x14ac:dyDescent="0.25">
      <c r="A63" t="s">
        <v>284</v>
      </c>
      <c r="B63" t="str">
        <f>IF(OR(Tabela_zbiralec_EKOL[[#This Row],[ZC Savska loka]]="DA",Tabela_zbiralec_EKOL[[#This Row],[ZC Laze]]="DA",Tabela_zbiralec_EKOL[[#This Row],[ZC Kamnik]]="DA",Tabela_zbiralec_EKOL[[#This Row],[ZC Zvezda]]="DA"),"DA","NE")</f>
        <v>DA</v>
      </c>
      <c r="C63" t="str">
        <f>_xlfn.TEXTJOIN(", ",TRUE,IF(Tabela_zbiralec_EKOL[[#This Row],[ZC Savska loka]]="DA","Savska loka",""),IF(Tabela_zbiralec_EKOL[[#This Row],[ZC Laze]]="DA","Laze",""),IF(Tabela_zbiralec_EKOL[[#This Row],[ZC Kamnik]]="DA","Kamnik",""),IF(Tabela_zbiralec_EKOL[[#This Row],[ZC Zvezda]]="DA","Zvezda",""))</f>
        <v>Laze</v>
      </c>
      <c r="D63" t="s">
        <v>203</v>
      </c>
      <c r="E63" t="s">
        <v>204</v>
      </c>
      <c r="F63" t="s">
        <v>203</v>
      </c>
      <c r="G63" t="s">
        <v>203</v>
      </c>
      <c r="H63" t="str">
        <f>INDEX(Tabela_seznam_klasifikacij[Naziv odpadka],MATCH(Tabela_zbiralec_EKOL[[#This Row],[Klasifikacija]],Tabela_seznam_klasifikacij[Klasifikacijska številka],0))</f>
        <v>Mehansko ločeni rejekti (izvržki) iz papirne kaše odpadnega papirja in kartona</v>
      </c>
    </row>
    <row r="64" spans="1:8" x14ac:dyDescent="0.25">
      <c r="A64" t="s">
        <v>285</v>
      </c>
      <c r="B64" t="str">
        <f>IF(OR(Tabela_zbiralec_EKOL[[#This Row],[ZC Savska loka]]="DA",Tabela_zbiralec_EKOL[[#This Row],[ZC Laze]]="DA",Tabela_zbiralec_EKOL[[#This Row],[ZC Kamnik]]="DA",Tabela_zbiralec_EKOL[[#This Row],[ZC Zvezda]]="DA"),"DA","NE")</f>
        <v>DA</v>
      </c>
      <c r="C64" t="str">
        <f>_xlfn.TEXTJOIN(", ",TRUE,IF(Tabela_zbiralec_EKOL[[#This Row],[ZC Savska loka]]="DA","Savska loka",""),IF(Tabela_zbiralec_EKOL[[#This Row],[ZC Laze]]="DA","Laze",""),IF(Tabela_zbiralec_EKOL[[#This Row],[ZC Kamnik]]="DA","Kamnik",""),IF(Tabela_zbiralec_EKOL[[#This Row],[ZC Zvezda]]="DA","Zvezda",""))</f>
        <v>Laze</v>
      </c>
      <c r="D64" t="s">
        <v>203</v>
      </c>
      <c r="E64" t="s">
        <v>204</v>
      </c>
      <c r="F64" t="s">
        <v>203</v>
      </c>
      <c r="G64" t="s">
        <v>203</v>
      </c>
      <c r="H64" t="str">
        <f>INDEX(Tabela_seznam_klasifikacij[Naziv odpadka],MATCH(Tabela_zbiralec_EKOL[[#This Row],[Klasifikacija]],Tabela_seznam_klasifikacij[Klasifikacijska številka],0))</f>
        <v>Odpadki iz sortiranja papirja in kartona, namenjenega za recikliranje</v>
      </c>
    </row>
    <row r="65" spans="1:8" x14ac:dyDescent="0.25">
      <c r="A65" t="s">
        <v>286</v>
      </c>
      <c r="B65" t="str">
        <f>IF(OR(Tabela_zbiralec_EKOL[[#This Row],[ZC Savska loka]]="DA",Tabela_zbiralec_EKOL[[#This Row],[ZC Laze]]="DA",Tabela_zbiralec_EKOL[[#This Row],[ZC Kamnik]]="DA",Tabela_zbiralec_EKOL[[#This Row],[ZC Zvezda]]="DA"),"DA","NE")</f>
        <v>DA</v>
      </c>
      <c r="C65" t="str">
        <f>_xlfn.TEXTJOIN(", ",TRUE,IF(Tabela_zbiralec_EKOL[[#This Row],[ZC Savska loka]]="DA","Savska loka",""),IF(Tabela_zbiralec_EKOL[[#This Row],[ZC Laze]]="DA","Laze",""),IF(Tabela_zbiralec_EKOL[[#This Row],[ZC Kamnik]]="DA","Kamnik",""),IF(Tabela_zbiralec_EKOL[[#This Row],[ZC Zvezda]]="DA","Zvezda",""))</f>
        <v>Laze</v>
      </c>
      <c r="D65" t="s">
        <v>203</v>
      </c>
      <c r="E65" t="s">
        <v>204</v>
      </c>
      <c r="F65" t="s">
        <v>203</v>
      </c>
      <c r="G65" t="s">
        <v>203</v>
      </c>
      <c r="H65" t="str">
        <f>INDEX(Tabela_seznam_klasifikacij[Naziv odpadka],MATCH(Tabela_zbiralec_EKOL[[#This Row],[Klasifikacija]],Tabela_seznam_klasifikacij[Klasifikacijska številka],0))</f>
        <v>Odpadni apneni mulj</v>
      </c>
    </row>
    <row r="66" spans="1:8" x14ac:dyDescent="0.25">
      <c r="A66" t="s">
        <v>287</v>
      </c>
      <c r="B66" t="str">
        <f>IF(OR(Tabela_zbiralec_EKOL[[#This Row],[ZC Savska loka]]="DA",Tabela_zbiralec_EKOL[[#This Row],[ZC Laze]]="DA",Tabela_zbiralec_EKOL[[#This Row],[ZC Kamnik]]="DA",Tabela_zbiralec_EKOL[[#This Row],[ZC Zvezda]]="DA"),"DA","NE")</f>
        <v>DA</v>
      </c>
      <c r="C66" t="str">
        <f>_xlfn.TEXTJOIN(", ",TRUE,IF(Tabela_zbiralec_EKOL[[#This Row],[ZC Savska loka]]="DA","Savska loka",""),IF(Tabela_zbiralec_EKOL[[#This Row],[ZC Laze]]="DA","Laze",""),IF(Tabela_zbiralec_EKOL[[#This Row],[ZC Kamnik]]="DA","Kamnik",""),IF(Tabela_zbiralec_EKOL[[#This Row],[ZC Zvezda]]="DA","Zvezda",""))</f>
        <v>Laze</v>
      </c>
      <c r="D66" t="s">
        <v>203</v>
      </c>
      <c r="E66" t="s">
        <v>204</v>
      </c>
      <c r="F66" t="s">
        <v>203</v>
      </c>
      <c r="G66" t="s">
        <v>203</v>
      </c>
      <c r="H66" t="str">
        <f>INDEX(Tabela_seznam_klasifikacij[Naziv odpadka],MATCH(Tabela_zbiralec_EKOL[[#This Row],[Klasifikacija]],Tabela_seznam_klasifikacij[Klasifikacijska številka],0))</f>
        <v>Vlakninski rejekti (izvržki) in mulji vlaknin, polnil in premazov iz mehanske separacije</v>
      </c>
    </row>
    <row r="67" spans="1:8" x14ac:dyDescent="0.25">
      <c r="A67" t="s">
        <v>288</v>
      </c>
      <c r="B67" t="str">
        <f>IF(OR(Tabela_zbiralec_EKOL[[#This Row],[ZC Savska loka]]="DA",Tabela_zbiralec_EKOL[[#This Row],[ZC Laze]]="DA",Tabela_zbiralec_EKOL[[#This Row],[ZC Kamnik]]="DA",Tabela_zbiralec_EKOL[[#This Row],[ZC Zvezda]]="DA"),"DA","NE")</f>
        <v>DA</v>
      </c>
      <c r="C67" t="str">
        <f>_xlfn.TEXTJOIN(", ",TRUE,IF(Tabela_zbiralec_EKOL[[#This Row],[ZC Savska loka]]="DA","Savska loka",""),IF(Tabela_zbiralec_EKOL[[#This Row],[ZC Laze]]="DA","Laze",""),IF(Tabela_zbiralec_EKOL[[#This Row],[ZC Kamnik]]="DA","Kamnik",""),IF(Tabela_zbiralec_EKOL[[#This Row],[ZC Zvezda]]="DA","Zvezda",""))</f>
        <v>Laze</v>
      </c>
      <c r="D67" t="s">
        <v>203</v>
      </c>
      <c r="E67" t="s">
        <v>204</v>
      </c>
      <c r="F67" t="s">
        <v>203</v>
      </c>
      <c r="G67" t="s">
        <v>203</v>
      </c>
      <c r="H67" t="str">
        <f>INDEX(Tabela_seznam_klasifikacij[Naziv odpadka],MATCH(Tabela_zbiralec_EKOL[[#This Row],[Klasifikacija]],Tabela_seznam_klasifikacij[Klasifikacijska številka],0))</f>
        <v>Mulji iz čiščenja odpadne vode na kraju nastanka, ki niso navedeni pod 03 03 10</v>
      </c>
    </row>
    <row r="68" spans="1:8" x14ac:dyDescent="0.25">
      <c r="A68" t="s">
        <v>289</v>
      </c>
      <c r="B68" t="str">
        <f>IF(OR(Tabela_zbiralec_EKOL[[#This Row],[ZC Savska loka]]="DA",Tabela_zbiralec_EKOL[[#This Row],[ZC Laze]]="DA",Tabela_zbiralec_EKOL[[#This Row],[ZC Kamnik]]="DA",Tabela_zbiralec_EKOL[[#This Row],[ZC Zvezda]]="DA"),"DA","NE")</f>
        <v>DA</v>
      </c>
      <c r="C68" t="str">
        <f>_xlfn.TEXTJOIN(", ",TRUE,IF(Tabela_zbiralec_EKOL[[#This Row],[ZC Savska loka]]="DA","Savska loka",""),IF(Tabela_zbiralec_EKOL[[#This Row],[ZC Laze]]="DA","Laze",""),IF(Tabela_zbiralec_EKOL[[#This Row],[ZC Kamnik]]="DA","Kamnik",""),IF(Tabela_zbiralec_EKOL[[#This Row],[ZC Zvezda]]="DA","Zvezda",""))</f>
        <v>Laze</v>
      </c>
      <c r="D68" t="s">
        <v>203</v>
      </c>
      <c r="E68" t="s">
        <v>204</v>
      </c>
      <c r="F68" t="s">
        <v>203</v>
      </c>
      <c r="G68" t="s">
        <v>203</v>
      </c>
      <c r="H68" t="str">
        <f>INDEX(Tabela_seznam_klasifikacij[Naziv odpadka],MATCH(Tabela_zbiralec_EKOL[[#This Row],[Klasifikacija]],Tabela_seznam_klasifikacij[Klasifikacijska številka],0))</f>
        <v>Drugi tovrstni odpadki</v>
      </c>
    </row>
    <row r="69" spans="1:8" x14ac:dyDescent="0.25">
      <c r="A69" t="s">
        <v>293</v>
      </c>
      <c r="B69" t="str">
        <f>IF(OR(Tabela_zbiralec_EKOL[[#This Row],[ZC Savska loka]]="DA",Tabela_zbiralec_EKOL[[#This Row],[ZC Laze]]="DA",Tabela_zbiralec_EKOL[[#This Row],[ZC Kamnik]]="DA",Tabela_zbiralec_EKOL[[#This Row],[ZC Zvezda]]="DA"),"DA","NE")</f>
        <v>DA</v>
      </c>
      <c r="C69" t="str">
        <f>_xlfn.TEXTJOIN(", ",TRUE,IF(Tabela_zbiralec_EKOL[[#This Row],[ZC Savska loka]]="DA","Savska loka",""),IF(Tabela_zbiralec_EKOL[[#This Row],[ZC Laze]]="DA","Laze",""),IF(Tabela_zbiralec_EKOL[[#This Row],[ZC Kamnik]]="DA","Kamnik",""),IF(Tabela_zbiralec_EKOL[[#This Row],[ZC Zvezda]]="DA","Zvezda",""))</f>
        <v>Laze</v>
      </c>
      <c r="D69" t="s">
        <v>203</v>
      </c>
      <c r="E69" t="s">
        <v>204</v>
      </c>
      <c r="F69" t="s">
        <v>203</v>
      </c>
      <c r="G69" t="s">
        <v>203</v>
      </c>
      <c r="H69" t="str">
        <f>INDEX(Tabela_seznam_klasifikacij[Naziv odpadka],MATCH(Tabela_zbiralec_EKOL[[#This Row],[Klasifikacija]],Tabela_seznam_klasifikacij[Klasifikacijska številka],0))</f>
        <v>Mezdra in odpadni luženi cepljenec</v>
      </c>
    </row>
    <row r="70" spans="1:8" x14ac:dyDescent="0.25">
      <c r="A70" t="s">
        <v>294</v>
      </c>
      <c r="B70" t="str">
        <f>IF(OR(Tabela_zbiralec_EKOL[[#This Row],[ZC Savska loka]]="DA",Tabela_zbiralec_EKOL[[#This Row],[ZC Laze]]="DA",Tabela_zbiralec_EKOL[[#This Row],[ZC Kamnik]]="DA",Tabela_zbiralec_EKOL[[#This Row],[ZC Zvezda]]="DA"),"DA","NE")</f>
        <v>DA</v>
      </c>
      <c r="C70" t="str">
        <f>_xlfn.TEXTJOIN(", ",TRUE,IF(Tabela_zbiralec_EKOL[[#This Row],[ZC Savska loka]]="DA","Savska loka",""),IF(Tabela_zbiralec_EKOL[[#This Row],[ZC Laze]]="DA","Laze",""),IF(Tabela_zbiralec_EKOL[[#This Row],[ZC Kamnik]]="DA","Kamnik",""),IF(Tabela_zbiralec_EKOL[[#This Row],[ZC Zvezda]]="DA","Zvezda",""))</f>
        <v>Laze</v>
      </c>
      <c r="D70" t="s">
        <v>203</v>
      </c>
      <c r="E70" t="s">
        <v>204</v>
      </c>
      <c r="F70" t="s">
        <v>203</v>
      </c>
      <c r="G70" t="s">
        <v>203</v>
      </c>
      <c r="H70" t="str">
        <f>INDEX(Tabela_seznam_klasifikacij[Naziv odpadka],MATCH(Tabela_zbiralec_EKOL[[#This Row],[Klasifikacija]],Tabela_seznam_klasifikacij[Klasifikacijska številka],0))</f>
        <v>Odpadki iz luženja</v>
      </c>
    </row>
    <row r="71" spans="1:8" x14ac:dyDescent="0.25">
      <c r="A71" t="s">
        <v>295</v>
      </c>
      <c r="B71" t="str">
        <f>IF(OR(Tabela_zbiralec_EKOL[[#This Row],[ZC Savska loka]]="DA",Tabela_zbiralec_EKOL[[#This Row],[ZC Laze]]="DA",Tabela_zbiralec_EKOL[[#This Row],[ZC Kamnik]]="DA",Tabela_zbiralec_EKOL[[#This Row],[ZC Zvezda]]="DA"),"DA","NE")</f>
        <v>DA</v>
      </c>
      <c r="C71" t="str">
        <f>_xlfn.TEXTJOIN(", ",TRUE,IF(Tabela_zbiralec_EKOL[[#This Row],[ZC Savska loka]]="DA","Savska loka",""),IF(Tabela_zbiralec_EKOL[[#This Row],[ZC Laze]]="DA","Laze",""),IF(Tabela_zbiralec_EKOL[[#This Row],[ZC Kamnik]]="DA","Kamnik",""),IF(Tabela_zbiralec_EKOL[[#This Row],[ZC Zvezda]]="DA","Zvezda",""))</f>
        <v>Laze</v>
      </c>
      <c r="D71" t="s">
        <v>203</v>
      </c>
      <c r="E71" t="s">
        <v>204</v>
      </c>
      <c r="F71" t="s">
        <v>203</v>
      </c>
      <c r="G71" t="s">
        <v>203</v>
      </c>
      <c r="H71" t="str">
        <f>INDEX(Tabela_seznam_klasifikacij[Naziv odpadka],MATCH(Tabela_zbiralec_EKOL[[#This Row],[Klasifikacija]],Tabela_seznam_klasifikacij[Klasifikacijska številka],0))</f>
        <v>Strojilna kopel, ki vsebuje krom</v>
      </c>
    </row>
    <row r="72" spans="1:8" x14ac:dyDescent="0.25">
      <c r="A72" t="s">
        <v>296</v>
      </c>
      <c r="B72" t="str">
        <f>IF(OR(Tabela_zbiralec_EKOL[[#This Row],[ZC Savska loka]]="DA",Tabela_zbiralec_EKOL[[#This Row],[ZC Laze]]="DA",Tabela_zbiralec_EKOL[[#This Row],[ZC Kamnik]]="DA",Tabela_zbiralec_EKOL[[#This Row],[ZC Zvezda]]="DA"),"DA","NE")</f>
        <v>DA</v>
      </c>
      <c r="C72" t="str">
        <f>_xlfn.TEXTJOIN(", ",TRUE,IF(Tabela_zbiralec_EKOL[[#This Row],[ZC Savska loka]]="DA","Savska loka",""),IF(Tabela_zbiralec_EKOL[[#This Row],[ZC Laze]]="DA","Laze",""),IF(Tabela_zbiralec_EKOL[[#This Row],[ZC Kamnik]]="DA","Kamnik",""),IF(Tabela_zbiralec_EKOL[[#This Row],[ZC Zvezda]]="DA","Zvezda",""))</f>
        <v>Laze</v>
      </c>
      <c r="D72" t="s">
        <v>203</v>
      </c>
      <c r="E72" t="s">
        <v>204</v>
      </c>
      <c r="F72" t="s">
        <v>203</v>
      </c>
      <c r="G72" t="s">
        <v>203</v>
      </c>
      <c r="H72" t="str">
        <f>INDEX(Tabela_seznam_klasifikacij[Naziv odpadka],MATCH(Tabela_zbiralec_EKOL[[#This Row],[Klasifikacija]],Tabela_seznam_klasifikacij[Klasifikacijska številka],0))</f>
        <v>Strojilna kopel, ki ne vsebuje kroma</v>
      </c>
    </row>
    <row r="73" spans="1:8" x14ac:dyDescent="0.25">
      <c r="A73" t="s">
        <v>297</v>
      </c>
      <c r="B73" t="str">
        <f>IF(OR(Tabela_zbiralec_EKOL[[#This Row],[ZC Savska loka]]="DA",Tabela_zbiralec_EKOL[[#This Row],[ZC Laze]]="DA",Tabela_zbiralec_EKOL[[#This Row],[ZC Kamnik]]="DA",Tabela_zbiralec_EKOL[[#This Row],[ZC Zvezda]]="DA"),"DA","NE")</f>
        <v>DA</v>
      </c>
      <c r="C73" t="str">
        <f>_xlfn.TEXTJOIN(", ",TRUE,IF(Tabela_zbiralec_EKOL[[#This Row],[ZC Savska loka]]="DA","Savska loka",""),IF(Tabela_zbiralec_EKOL[[#This Row],[ZC Laze]]="DA","Laze",""),IF(Tabela_zbiralec_EKOL[[#This Row],[ZC Kamnik]]="DA","Kamnik",""),IF(Tabela_zbiralec_EKOL[[#This Row],[ZC Zvezda]]="DA","Zvezda",""))</f>
        <v>Laze</v>
      </c>
      <c r="D73" t="s">
        <v>203</v>
      </c>
      <c r="E73" t="s">
        <v>204</v>
      </c>
      <c r="F73" t="s">
        <v>203</v>
      </c>
      <c r="G73" t="s">
        <v>203</v>
      </c>
      <c r="H73" t="str">
        <f>INDEX(Tabela_seznam_klasifikacij[Naziv odpadka],MATCH(Tabela_zbiralec_EKOL[[#This Row],[Klasifikacija]],Tabela_seznam_klasifikacij[Klasifikacijska številka],0))</f>
        <v>Mulji, ki vsebujejo krom, zlasti iz čiščenja odpadne vode na kraju nastanka</v>
      </c>
    </row>
    <row r="74" spans="1:8" x14ac:dyDescent="0.25">
      <c r="A74" t="s">
        <v>298</v>
      </c>
      <c r="B74" t="str">
        <f>IF(OR(Tabela_zbiralec_EKOL[[#This Row],[ZC Savska loka]]="DA",Tabela_zbiralec_EKOL[[#This Row],[ZC Laze]]="DA",Tabela_zbiralec_EKOL[[#This Row],[ZC Kamnik]]="DA",Tabela_zbiralec_EKOL[[#This Row],[ZC Zvezda]]="DA"),"DA","NE")</f>
        <v>DA</v>
      </c>
      <c r="C74" t="str">
        <f>_xlfn.TEXTJOIN(", ",TRUE,IF(Tabela_zbiralec_EKOL[[#This Row],[ZC Savska loka]]="DA","Savska loka",""),IF(Tabela_zbiralec_EKOL[[#This Row],[ZC Laze]]="DA","Laze",""),IF(Tabela_zbiralec_EKOL[[#This Row],[ZC Kamnik]]="DA","Kamnik",""),IF(Tabela_zbiralec_EKOL[[#This Row],[ZC Zvezda]]="DA","Zvezda",""))</f>
        <v>Laze</v>
      </c>
      <c r="D74" t="s">
        <v>203</v>
      </c>
      <c r="E74" t="s">
        <v>204</v>
      </c>
      <c r="F74" t="s">
        <v>203</v>
      </c>
      <c r="G74" t="s">
        <v>203</v>
      </c>
      <c r="H74" t="str">
        <f>INDEX(Tabela_seznam_klasifikacij[Naziv odpadka],MATCH(Tabela_zbiralec_EKOL[[#This Row],[Klasifikacija]],Tabela_seznam_klasifikacij[Klasifikacijska številka],0))</f>
        <v>Mulji, ki ne vsebujejo kroma, zlasti iz čiščenja odpadne vode na kraju nastanka</v>
      </c>
    </row>
    <row r="75" spans="1:8" x14ac:dyDescent="0.25">
      <c r="A75" t="s">
        <v>1211</v>
      </c>
      <c r="B75" t="str">
        <f>IF(OR(Tabela_zbiralec_EKOL[[#This Row],[ZC Savska loka]]="DA",Tabela_zbiralec_EKOL[[#This Row],[ZC Laze]]="DA",Tabela_zbiralec_EKOL[[#This Row],[ZC Kamnik]]="DA",Tabela_zbiralec_EKOL[[#This Row],[ZC Zvezda]]="DA"),"DA","NE")</f>
        <v>DA</v>
      </c>
      <c r="C75" t="str">
        <f>_xlfn.TEXTJOIN(", ",TRUE,IF(Tabela_zbiralec_EKOL[[#This Row],[ZC Savska loka]]="DA","Savska loka",""),IF(Tabela_zbiralec_EKOL[[#This Row],[ZC Laze]]="DA","Laze",""),IF(Tabela_zbiralec_EKOL[[#This Row],[ZC Kamnik]]="DA","Kamnik",""),IF(Tabela_zbiralec_EKOL[[#This Row],[ZC Zvezda]]="DA","Zvezda",""))</f>
        <v>Laze</v>
      </c>
      <c r="D75" t="s">
        <v>203</v>
      </c>
      <c r="E75" t="s">
        <v>204</v>
      </c>
      <c r="F75" t="s">
        <v>203</v>
      </c>
      <c r="G75" t="s">
        <v>203</v>
      </c>
      <c r="H75" t="str">
        <f>INDEX(Tabela_seznam_klasifikacij[Naziv odpadka],MATCH(Tabela_zbiralec_EKOL[[#This Row],[Klasifikacija]],Tabela_seznam_klasifikacij[Klasifikacijska številka],0))</f>
        <v>Odpadno strojeno usnje, ki vsebuje krom (ostružki, odrezki, brusilni prah)</v>
      </c>
    </row>
    <row r="76" spans="1:8" x14ac:dyDescent="0.25">
      <c r="A76" t="s">
        <v>299</v>
      </c>
      <c r="B76" t="str">
        <f>IF(OR(Tabela_zbiralec_EKOL[[#This Row],[ZC Savska loka]]="DA",Tabela_zbiralec_EKOL[[#This Row],[ZC Laze]]="DA",Tabela_zbiralec_EKOL[[#This Row],[ZC Kamnik]]="DA",Tabela_zbiralec_EKOL[[#This Row],[ZC Zvezda]]="DA"),"DA","NE")</f>
        <v>DA</v>
      </c>
      <c r="C76" t="str">
        <f>_xlfn.TEXTJOIN(", ",TRUE,IF(Tabela_zbiralec_EKOL[[#This Row],[ZC Savska loka]]="DA","Savska loka",""),IF(Tabela_zbiralec_EKOL[[#This Row],[ZC Laze]]="DA","Laze",""),IF(Tabela_zbiralec_EKOL[[#This Row],[ZC Kamnik]]="DA","Kamnik",""),IF(Tabela_zbiralec_EKOL[[#This Row],[ZC Zvezda]]="DA","Zvezda",""))</f>
        <v>Laze</v>
      </c>
      <c r="D76" t="s">
        <v>203</v>
      </c>
      <c r="E76" t="s">
        <v>204</v>
      </c>
      <c r="F76" t="s">
        <v>203</v>
      </c>
      <c r="G76" t="s">
        <v>203</v>
      </c>
      <c r="H76" t="str">
        <f>INDEX(Tabela_seznam_klasifikacij[Naziv odpadka],MATCH(Tabela_zbiralec_EKOL[[#This Row],[Klasifikacija]],Tabela_seznam_klasifikacij[Klasifikacijska številka],0))</f>
        <v>Odpadki iz oplemenitenja in dodelave krzna in usnja</v>
      </c>
    </row>
    <row r="77" spans="1:8" x14ac:dyDescent="0.25">
      <c r="A77" t="s">
        <v>300</v>
      </c>
      <c r="B77" t="str">
        <f>IF(OR(Tabela_zbiralec_EKOL[[#This Row],[ZC Savska loka]]="DA",Tabela_zbiralec_EKOL[[#This Row],[ZC Laze]]="DA",Tabela_zbiralec_EKOL[[#This Row],[ZC Kamnik]]="DA",Tabela_zbiralec_EKOL[[#This Row],[ZC Zvezda]]="DA"),"DA","NE")</f>
        <v>DA</v>
      </c>
      <c r="C77" t="str">
        <f>_xlfn.TEXTJOIN(", ",TRUE,IF(Tabela_zbiralec_EKOL[[#This Row],[ZC Savska loka]]="DA","Savska loka",""),IF(Tabela_zbiralec_EKOL[[#This Row],[ZC Laze]]="DA","Laze",""),IF(Tabela_zbiralec_EKOL[[#This Row],[ZC Kamnik]]="DA","Kamnik",""),IF(Tabela_zbiralec_EKOL[[#This Row],[ZC Zvezda]]="DA","Zvezda",""))</f>
        <v>Laze</v>
      </c>
      <c r="D77" t="s">
        <v>203</v>
      </c>
      <c r="E77" t="s">
        <v>204</v>
      </c>
      <c r="F77" t="s">
        <v>203</v>
      </c>
      <c r="G77" t="s">
        <v>203</v>
      </c>
      <c r="H77" t="str">
        <f>INDEX(Tabela_seznam_klasifikacij[Naziv odpadka],MATCH(Tabela_zbiralec_EKOL[[#This Row],[Klasifikacija]],Tabela_seznam_klasifikacij[Klasifikacijska številka],0))</f>
        <v>Drugi tovrstni odpadki</v>
      </c>
    </row>
    <row r="78" spans="1:8" x14ac:dyDescent="0.25">
      <c r="A78" t="s">
        <v>303</v>
      </c>
      <c r="B78" t="str">
        <f>IF(OR(Tabela_zbiralec_EKOL[[#This Row],[ZC Savska loka]]="DA",Tabela_zbiralec_EKOL[[#This Row],[ZC Laze]]="DA",Tabela_zbiralec_EKOL[[#This Row],[ZC Kamnik]]="DA",Tabela_zbiralec_EKOL[[#This Row],[ZC Zvezda]]="DA"),"DA","NE")</f>
        <v>DA</v>
      </c>
      <c r="C78" t="str">
        <f>_xlfn.TEXTJOIN(", ",TRUE,IF(Tabela_zbiralec_EKOL[[#This Row],[ZC Savska loka]]="DA","Savska loka",""),IF(Tabela_zbiralec_EKOL[[#This Row],[ZC Laze]]="DA","Laze",""),IF(Tabela_zbiralec_EKOL[[#This Row],[ZC Kamnik]]="DA","Kamnik",""),IF(Tabela_zbiralec_EKOL[[#This Row],[ZC Zvezda]]="DA","Zvezda",""))</f>
        <v>Laze</v>
      </c>
      <c r="D78" t="s">
        <v>203</v>
      </c>
      <c r="E78" t="s">
        <v>204</v>
      </c>
      <c r="F78" t="s">
        <v>203</v>
      </c>
      <c r="G78" t="s">
        <v>203</v>
      </c>
      <c r="H78" t="str">
        <f>INDEX(Tabela_seznam_klasifikacij[Naziv odpadka],MATCH(Tabela_zbiralec_EKOL[[#This Row],[Klasifikacija]],Tabela_seznam_klasifikacij[Klasifikacijska številka],0))</f>
        <v>Odpadni sestavljeni materiali (impregniran tekstil, elastomeri, plastomeri)</v>
      </c>
    </row>
    <row r="79" spans="1:8" x14ac:dyDescent="0.25">
      <c r="A79" t="s">
        <v>304</v>
      </c>
      <c r="B79" t="str">
        <f>IF(OR(Tabela_zbiralec_EKOL[[#This Row],[ZC Savska loka]]="DA",Tabela_zbiralec_EKOL[[#This Row],[ZC Laze]]="DA",Tabela_zbiralec_EKOL[[#This Row],[ZC Kamnik]]="DA",Tabela_zbiralec_EKOL[[#This Row],[ZC Zvezda]]="DA"),"DA","NE")</f>
        <v>DA</v>
      </c>
      <c r="C79" t="str">
        <f>_xlfn.TEXTJOIN(", ",TRUE,IF(Tabela_zbiralec_EKOL[[#This Row],[ZC Savska loka]]="DA","Savska loka",""),IF(Tabela_zbiralec_EKOL[[#This Row],[ZC Laze]]="DA","Laze",""),IF(Tabela_zbiralec_EKOL[[#This Row],[ZC Kamnik]]="DA","Kamnik",""),IF(Tabela_zbiralec_EKOL[[#This Row],[ZC Zvezda]]="DA","Zvezda",""))</f>
        <v>Laze</v>
      </c>
      <c r="D79" t="s">
        <v>203</v>
      </c>
      <c r="E79" t="s">
        <v>204</v>
      </c>
      <c r="F79" t="s">
        <v>203</v>
      </c>
      <c r="G79" t="s">
        <v>203</v>
      </c>
      <c r="H79" t="str">
        <f>INDEX(Tabela_seznam_klasifikacij[Naziv odpadka],MATCH(Tabela_zbiralec_EKOL[[#This Row],[Klasifikacija]],Tabela_seznam_klasifikacij[Klasifikacijska številka],0))</f>
        <v>Organske snovi iz naravnih surovin (npr. maščobe, vosek)</v>
      </c>
    </row>
    <row r="80" spans="1:8" x14ac:dyDescent="0.25">
      <c r="A80" t="s">
        <v>10</v>
      </c>
      <c r="B80" t="str">
        <f>IF(OR(Tabela_zbiralec_EKOL[[#This Row],[ZC Savska loka]]="DA",Tabela_zbiralec_EKOL[[#This Row],[ZC Laze]]="DA",Tabela_zbiralec_EKOL[[#This Row],[ZC Kamnik]]="DA",Tabela_zbiralec_EKOL[[#This Row],[ZC Zvezda]]="DA"),"DA","NE")</f>
        <v>DA</v>
      </c>
      <c r="C80" t="str">
        <f>_xlfn.TEXTJOIN(", ",TRUE,IF(Tabela_zbiralec_EKOL[[#This Row],[ZC Savska loka]]="DA","Savska loka",""),IF(Tabela_zbiralec_EKOL[[#This Row],[ZC Laze]]="DA","Laze",""),IF(Tabela_zbiralec_EKOL[[#This Row],[ZC Kamnik]]="DA","Kamnik",""),IF(Tabela_zbiralec_EKOL[[#This Row],[ZC Zvezda]]="DA","Zvezda",""))</f>
        <v>Laze</v>
      </c>
      <c r="D80" t="s">
        <v>203</v>
      </c>
      <c r="E80" t="s">
        <v>204</v>
      </c>
      <c r="F80" t="s">
        <v>203</v>
      </c>
      <c r="G80" t="s">
        <v>203</v>
      </c>
      <c r="H80" t="str">
        <f>INDEX(Tabela_seznam_klasifikacij[Naziv odpadka],MATCH(Tabela_zbiralec_EKOL[[#This Row],[Klasifikacija]],Tabela_seznam_klasifikacij[Klasifikacijska številka],0))</f>
        <v>Odpadki iz dodelave, ki niso navedeni pod 04 02 14</v>
      </c>
    </row>
    <row r="81" spans="1:8" x14ac:dyDescent="0.25">
      <c r="A81" t="s">
        <v>127</v>
      </c>
      <c r="B81" t="str">
        <f>IF(OR(Tabela_zbiralec_EKOL[[#This Row],[ZC Savska loka]]="DA",Tabela_zbiralec_EKOL[[#This Row],[ZC Laze]]="DA",Tabela_zbiralec_EKOL[[#This Row],[ZC Kamnik]]="DA",Tabela_zbiralec_EKOL[[#This Row],[ZC Zvezda]]="DA"),"DA","NE")</f>
        <v>DA</v>
      </c>
      <c r="C81" t="str">
        <f>_xlfn.TEXTJOIN(", ",TRUE,IF(Tabela_zbiralec_EKOL[[#This Row],[ZC Savska loka]]="DA","Savska loka",""),IF(Tabela_zbiralec_EKOL[[#This Row],[ZC Laze]]="DA","Laze",""),IF(Tabela_zbiralec_EKOL[[#This Row],[ZC Kamnik]]="DA","Kamnik",""),IF(Tabela_zbiralec_EKOL[[#This Row],[ZC Zvezda]]="DA","Zvezda",""))</f>
        <v>Laze</v>
      </c>
      <c r="D81" t="s">
        <v>203</v>
      </c>
      <c r="E81" t="s">
        <v>204</v>
      </c>
      <c r="F81" t="s">
        <v>203</v>
      </c>
      <c r="G81" t="s">
        <v>203</v>
      </c>
      <c r="H81" t="str">
        <f>INDEX(Tabela_seznam_klasifikacij[Naziv odpadka],MATCH(Tabela_zbiralec_EKOL[[#This Row],[Klasifikacija]],Tabela_seznam_klasifikacij[Klasifikacijska številka],0))</f>
        <v>Barvila in pigmenti, ki niso navedeni pod 04 02 16</v>
      </c>
    </row>
    <row r="82" spans="1:8" x14ac:dyDescent="0.25">
      <c r="A82" t="s">
        <v>305</v>
      </c>
      <c r="B82" t="str">
        <f>IF(OR(Tabela_zbiralec_EKOL[[#This Row],[ZC Savska loka]]="DA",Tabela_zbiralec_EKOL[[#This Row],[ZC Laze]]="DA",Tabela_zbiralec_EKOL[[#This Row],[ZC Kamnik]]="DA",Tabela_zbiralec_EKOL[[#This Row],[ZC Zvezda]]="DA"),"DA","NE")</f>
        <v>DA</v>
      </c>
      <c r="C82" t="str">
        <f>_xlfn.TEXTJOIN(", ",TRUE,IF(Tabela_zbiralec_EKOL[[#This Row],[ZC Savska loka]]="DA","Savska loka",""),IF(Tabela_zbiralec_EKOL[[#This Row],[ZC Laze]]="DA","Laze",""),IF(Tabela_zbiralec_EKOL[[#This Row],[ZC Kamnik]]="DA","Kamnik",""),IF(Tabela_zbiralec_EKOL[[#This Row],[ZC Zvezda]]="DA","Zvezda",""))</f>
        <v>Laze</v>
      </c>
      <c r="D82" t="s">
        <v>203</v>
      </c>
      <c r="E82" t="s">
        <v>204</v>
      </c>
      <c r="F82" t="s">
        <v>203</v>
      </c>
      <c r="G82" t="s">
        <v>203</v>
      </c>
      <c r="H82" t="str">
        <f>INDEX(Tabela_seznam_klasifikacij[Naziv odpadka],MATCH(Tabela_zbiralec_EKOL[[#This Row],[Klasifikacija]],Tabela_seznam_klasifikacij[Klasifikacijska številka],0))</f>
        <v>Mulji iz čiščenja odpadne vode na kraju nastanka, ki niso navedeni pod 04 02 19</v>
      </c>
    </row>
    <row r="83" spans="1:8" x14ac:dyDescent="0.25">
      <c r="A83" t="s">
        <v>13</v>
      </c>
      <c r="B83" t="str">
        <f>IF(OR(Tabela_zbiralec_EKOL[[#This Row],[ZC Savska loka]]="DA",Tabela_zbiralec_EKOL[[#This Row],[ZC Laze]]="DA",Tabela_zbiralec_EKOL[[#This Row],[ZC Kamnik]]="DA",Tabela_zbiralec_EKOL[[#This Row],[ZC Zvezda]]="DA"),"DA","NE")</f>
        <v>DA</v>
      </c>
      <c r="C83" t="str">
        <f>_xlfn.TEXTJOIN(", ",TRUE,IF(Tabela_zbiralec_EKOL[[#This Row],[ZC Savska loka]]="DA","Savska loka",""),IF(Tabela_zbiralec_EKOL[[#This Row],[ZC Laze]]="DA","Laze",""),IF(Tabela_zbiralec_EKOL[[#This Row],[ZC Kamnik]]="DA","Kamnik",""),IF(Tabela_zbiralec_EKOL[[#This Row],[ZC Zvezda]]="DA","Zvezda",""))</f>
        <v>Laze</v>
      </c>
      <c r="D83" t="s">
        <v>203</v>
      </c>
      <c r="E83" t="s">
        <v>204</v>
      </c>
      <c r="F83" t="s">
        <v>203</v>
      </c>
      <c r="G83" t="s">
        <v>203</v>
      </c>
      <c r="H83" t="str">
        <f>INDEX(Tabela_seznam_klasifikacij[Naziv odpadka],MATCH(Tabela_zbiralec_EKOL[[#This Row],[Klasifikacija]],Tabela_seznam_klasifikacij[Klasifikacijska številka],0))</f>
        <v>Odpadna neobdelana tekstilna vlakna</v>
      </c>
    </row>
    <row r="84" spans="1:8" x14ac:dyDescent="0.25">
      <c r="A84" t="s">
        <v>14</v>
      </c>
      <c r="B84" t="str">
        <f>IF(OR(Tabela_zbiralec_EKOL[[#This Row],[ZC Savska loka]]="DA",Tabela_zbiralec_EKOL[[#This Row],[ZC Laze]]="DA",Tabela_zbiralec_EKOL[[#This Row],[ZC Kamnik]]="DA",Tabela_zbiralec_EKOL[[#This Row],[ZC Zvezda]]="DA"),"DA","NE")</f>
        <v>DA</v>
      </c>
      <c r="C84" t="str">
        <f>_xlfn.TEXTJOIN(", ",TRUE,IF(Tabela_zbiralec_EKOL[[#This Row],[ZC Savska loka]]="DA","Savska loka",""),IF(Tabela_zbiralec_EKOL[[#This Row],[ZC Laze]]="DA","Laze",""),IF(Tabela_zbiralec_EKOL[[#This Row],[ZC Kamnik]]="DA","Kamnik",""),IF(Tabela_zbiralec_EKOL[[#This Row],[ZC Zvezda]]="DA","Zvezda",""))</f>
        <v>Laze</v>
      </c>
      <c r="D84" t="s">
        <v>203</v>
      </c>
      <c r="E84" t="s">
        <v>204</v>
      </c>
      <c r="F84" t="s">
        <v>203</v>
      </c>
      <c r="G84" t="s">
        <v>203</v>
      </c>
      <c r="H84" t="str">
        <f>INDEX(Tabela_seznam_klasifikacij[Naziv odpadka],MATCH(Tabela_zbiralec_EKOL[[#This Row],[Klasifikacija]],Tabela_seznam_klasifikacij[Klasifikacijska številka],0))</f>
        <v>Odpadna obdelana tekstilna vlakna</v>
      </c>
    </row>
    <row r="85" spans="1:8" x14ac:dyDescent="0.25">
      <c r="A85" t="s">
        <v>306</v>
      </c>
      <c r="B85" t="str">
        <f>IF(OR(Tabela_zbiralec_EKOL[[#This Row],[ZC Savska loka]]="DA",Tabela_zbiralec_EKOL[[#This Row],[ZC Laze]]="DA",Tabela_zbiralec_EKOL[[#This Row],[ZC Kamnik]]="DA",Tabela_zbiralec_EKOL[[#This Row],[ZC Zvezda]]="DA"),"DA","NE")</f>
        <v>DA</v>
      </c>
      <c r="C85" t="str">
        <f>_xlfn.TEXTJOIN(", ",TRUE,IF(Tabela_zbiralec_EKOL[[#This Row],[ZC Savska loka]]="DA","Savska loka",""),IF(Tabela_zbiralec_EKOL[[#This Row],[ZC Laze]]="DA","Laze",""),IF(Tabela_zbiralec_EKOL[[#This Row],[ZC Kamnik]]="DA","Kamnik",""),IF(Tabela_zbiralec_EKOL[[#This Row],[ZC Zvezda]]="DA","Zvezda",""))</f>
        <v>Laze</v>
      </c>
      <c r="D85" t="s">
        <v>203</v>
      </c>
      <c r="E85" t="s">
        <v>204</v>
      </c>
      <c r="F85" t="s">
        <v>203</v>
      </c>
      <c r="G85" t="s">
        <v>203</v>
      </c>
      <c r="H85" t="str">
        <f>INDEX(Tabela_seznam_klasifikacij[Naziv odpadka],MATCH(Tabela_zbiralec_EKOL[[#This Row],[Klasifikacija]],Tabela_seznam_klasifikacij[Klasifikacijska številka],0))</f>
        <v>Drugi tovrstni odpadki</v>
      </c>
    </row>
    <row r="86" spans="1:8" x14ac:dyDescent="0.25">
      <c r="A86" t="s">
        <v>319</v>
      </c>
      <c r="B86" t="str">
        <f>IF(OR(Tabela_zbiralec_EKOL[[#This Row],[ZC Savska loka]]="DA",Tabela_zbiralec_EKOL[[#This Row],[ZC Laze]]="DA",Tabela_zbiralec_EKOL[[#This Row],[ZC Kamnik]]="DA",Tabela_zbiralec_EKOL[[#This Row],[ZC Zvezda]]="DA"),"DA","NE")</f>
        <v>DA</v>
      </c>
      <c r="C86" t="str">
        <f>_xlfn.TEXTJOIN(", ",TRUE,IF(Tabela_zbiralec_EKOL[[#This Row],[ZC Savska loka]]="DA","Savska loka",""),IF(Tabela_zbiralec_EKOL[[#This Row],[ZC Laze]]="DA","Laze",""),IF(Tabela_zbiralec_EKOL[[#This Row],[ZC Kamnik]]="DA","Kamnik",""),IF(Tabela_zbiralec_EKOL[[#This Row],[ZC Zvezda]]="DA","Zvezda",""))</f>
        <v>Laze</v>
      </c>
      <c r="D86" t="s">
        <v>203</v>
      </c>
      <c r="E86" t="s">
        <v>204</v>
      </c>
      <c r="F86" t="s">
        <v>203</v>
      </c>
      <c r="G86" t="s">
        <v>203</v>
      </c>
      <c r="H86" t="str">
        <f>INDEX(Tabela_seznam_klasifikacij[Naziv odpadka],MATCH(Tabela_zbiralec_EKOL[[#This Row],[Klasifikacija]],Tabela_seznam_klasifikacij[Klasifikacijska številka],0))</f>
        <v>Mulji iz čiščenja odpadne vode na kraju nastanka, ki niso navedeni pod 05 01 09</v>
      </c>
    </row>
    <row r="87" spans="1:8" x14ac:dyDescent="0.25">
      <c r="A87" t="s">
        <v>322</v>
      </c>
      <c r="B87" t="str">
        <f>IF(OR(Tabela_zbiralec_EKOL[[#This Row],[ZC Savska loka]]="DA",Tabela_zbiralec_EKOL[[#This Row],[ZC Laze]]="DA",Tabela_zbiralec_EKOL[[#This Row],[ZC Kamnik]]="DA",Tabela_zbiralec_EKOL[[#This Row],[ZC Zvezda]]="DA"),"DA","NE")</f>
        <v>DA</v>
      </c>
      <c r="C87" t="str">
        <f>_xlfn.TEXTJOIN(", ",TRUE,IF(Tabela_zbiralec_EKOL[[#This Row],[ZC Savska loka]]="DA","Savska loka",""),IF(Tabela_zbiralec_EKOL[[#This Row],[ZC Laze]]="DA","Laze",""),IF(Tabela_zbiralec_EKOL[[#This Row],[ZC Kamnik]]="DA","Kamnik",""),IF(Tabela_zbiralec_EKOL[[#This Row],[ZC Zvezda]]="DA","Zvezda",""))</f>
        <v>Laze</v>
      </c>
      <c r="D87" t="s">
        <v>203</v>
      </c>
      <c r="E87" t="s">
        <v>204</v>
      </c>
      <c r="F87" t="s">
        <v>203</v>
      </c>
      <c r="G87" t="s">
        <v>203</v>
      </c>
      <c r="H87" t="str">
        <f>INDEX(Tabela_seznam_klasifikacij[Naziv odpadka],MATCH(Tabela_zbiralec_EKOL[[#This Row],[Klasifikacija]],Tabela_seznam_klasifikacij[Klasifikacijska številka],0))</f>
        <v>Mulji iz grelcev kotlovne vode</v>
      </c>
    </row>
    <row r="88" spans="1:8" x14ac:dyDescent="0.25">
      <c r="A88" t="s">
        <v>323</v>
      </c>
      <c r="B88" t="str">
        <f>IF(OR(Tabela_zbiralec_EKOL[[#This Row],[ZC Savska loka]]="DA",Tabela_zbiralec_EKOL[[#This Row],[ZC Laze]]="DA",Tabela_zbiralec_EKOL[[#This Row],[ZC Kamnik]]="DA",Tabela_zbiralec_EKOL[[#This Row],[ZC Zvezda]]="DA"),"DA","NE")</f>
        <v>DA</v>
      </c>
      <c r="C88" t="str">
        <f>_xlfn.TEXTJOIN(", ",TRUE,IF(Tabela_zbiralec_EKOL[[#This Row],[ZC Savska loka]]="DA","Savska loka",""),IF(Tabela_zbiralec_EKOL[[#This Row],[ZC Laze]]="DA","Laze",""),IF(Tabela_zbiralec_EKOL[[#This Row],[ZC Kamnik]]="DA","Kamnik",""),IF(Tabela_zbiralec_EKOL[[#This Row],[ZC Zvezda]]="DA","Zvezda",""))</f>
        <v>Laze</v>
      </c>
      <c r="D88" t="s">
        <v>203</v>
      </c>
      <c r="E88" t="s">
        <v>204</v>
      </c>
      <c r="F88" t="s">
        <v>203</v>
      </c>
      <c r="G88" t="s">
        <v>203</v>
      </c>
      <c r="H88" t="str">
        <f>INDEX(Tabela_seznam_klasifikacij[Naziv odpadka],MATCH(Tabela_zbiralec_EKOL[[#This Row],[Klasifikacija]],Tabela_seznam_klasifikacij[Klasifikacijska številka],0))</f>
        <v>Odpadki iz hladilnih kolon</v>
      </c>
    </row>
    <row r="89" spans="1:8" x14ac:dyDescent="0.25">
      <c r="A89" t="s">
        <v>324</v>
      </c>
      <c r="B89" t="str">
        <f>IF(OR(Tabela_zbiralec_EKOL[[#This Row],[ZC Savska loka]]="DA",Tabela_zbiralec_EKOL[[#This Row],[ZC Laze]]="DA",Tabela_zbiralec_EKOL[[#This Row],[ZC Kamnik]]="DA",Tabela_zbiralec_EKOL[[#This Row],[ZC Zvezda]]="DA"),"DA","NE")</f>
        <v>DA</v>
      </c>
      <c r="C89" t="str">
        <f>_xlfn.TEXTJOIN(", ",TRUE,IF(Tabela_zbiralec_EKOL[[#This Row],[ZC Savska loka]]="DA","Savska loka",""),IF(Tabela_zbiralec_EKOL[[#This Row],[ZC Laze]]="DA","Laze",""),IF(Tabela_zbiralec_EKOL[[#This Row],[ZC Kamnik]]="DA","Kamnik",""),IF(Tabela_zbiralec_EKOL[[#This Row],[ZC Zvezda]]="DA","Zvezda",""))</f>
        <v>Laze</v>
      </c>
      <c r="D89" t="s">
        <v>203</v>
      </c>
      <c r="E89" t="s">
        <v>204</v>
      </c>
      <c r="F89" t="s">
        <v>203</v>
      </c>
      <c r="G89" t="s">
        <v>203</v>
      </c>
      <c r="H89" t="str">
        <f>INDEX(Tabela_seznam_klasifikacij[Naziv odpadka],MATCH(Tabela_zbiralec_EKOL[[#This Row],[Klasifikacija]],Tabela_seznam_klasifikacij[Klasifikacijska številka],0))</f>
        <v>Odpadki, ki vsebujejo žveplo, iz razžveplanja naftnih derivatov</v>
      </c>
    </row>
    <row r="90" spans="1:8" x14ac:dyDescent="0.25">
      <c r="A90" t="s">
        <v>325</v>
      </c>
      <c r="B90" t="str">
        <f>IF(OR(Tabela_zbiralec_EKOL[[#This Row],[ZC Savska loka]]="DA",Tabela_zbiralec_EKOL[[#This Row],[ZC Laze]]="DA",Tabela_zbiralec_EKOL[[#This Row],[ZC Kamnik]]="DA",Tabela_zbiralec_EKOL[[#This Row],[ZC Zvezda]]="DA"),"DA","NE")</f>
        <v>DA</v>
      </c>
      <c r="C90" t="str">
        <f>_xlfn.TEXTJOIN(", ",TRUE,IF(Tabela_zbiralec_EKOL[[#This Row],[ZC Savska loka]]="DA","Savska loka",""),IF(Tabela_zbiralec_EKOL[[#This Row],[ZC Laze]]="DA","Laze",""),IF(Tabela_zbiralec_EKOL[[#This Row],[ZC Kamnik]]="DA","Kamnik",""),IF(Tabela_zbiralec_EKOL[[#This Row],[ZC Zvezda]]="DA","Zvezda",""))</f>
        <v>Laze</v>
      </c>
      <c r="D90" t="s">
        <v>203</v>
      </c>
      <c r="E90" t="s">
        <v>204</v>
      </c>
      <c r="F90" t="s">
        <v>203</v>
      </c>
      <c r="G90" t="s">
        <v>203</v>
      </c>
      <c r="H90" t="str">
        <f>INDEX(Tabela_seznam_klasifikacij[Naziv odpadka],MATCH(Tabela_zbiralec_EKOL[[#This Row],[Klasifikacija]],Tabela_seznam_klasifikacij[Klasifikacijska številka],0))</f>
        <v>Bitumen</v>
      </c>
    </row>
    <row r="91" spans="1:8" x14ac:dyDescent="0.25">
      <c r="A91" t="s">
        <v>326</v>
      </c>
      <c r="B91" t="str">
        <f>IF(OR(Tabela_zbiralec_EKOL[[#This Row],[ZC Savska loka]]="DA",Tabela_zbiralec_EKOL[[#This Row],[ZC Laze]]="DA",Tabela_zbiralec_EKOL[[#This Row],[ZC Kamnik]]="DA",Tabela_zbiralec_EKOL[[#This Row],[ZC Zvezda]]="DA"),"DA","NE")</f>
        <v>DA</v>
      </c>
      <c r="C91" t="str">
        <f>_xlfn.TEXTJOIN(", ",TRUE,IF(Tabela_zbiralec_EKOL[[#This Row],[ZC Savska loka]]="DA","Savska loka",""),IF(Tabela_zbiralec_EKOL[[#This Row],[ZC Laze]]="DA","Laze",""),IF(Tabela_zbiralec_EKOL[[#This Row],[ZC Kamnik]]="DA","Kamnik",""),IF(Tabela_zbiralec_EKOL[[#This Row],[ZC Zvezda]]="DA","Zvezda",""))</f>
        <v>Laze</v>
      </c>
      <c r="D91" t="s">
        <v>203</v>
      </c>
      <c r="E91" t="s">
        <v>204</v>
      </c>
      <c r="F91" t="s">
        <v>203</v>
      </c>
      <c r="G91" t="s">
        <v>203</v>
      </c>
      <c r="H91" t="str">
        <f>INDEX(Tabela_seznam_klasifikacij[Naziv odpadka],MATCH(Tabela_zbiralec_EKOL[[#This Row],[Klasifikacija]],Tabela_seznam_klasifikacij[Klasifikacijska številka],0))</f>
        <v>Drugi tovrstni odpadki</v>
      </c>
    </row>
    <row r="92" spans="1:8" x14ac:dyDescent="0.25">
      <c r="A92" t="s">
        <v>328</v>
      </c>
      <c r="B92" t="str">
        <f>IF(OR(Tabela_zbiralec_EKOL[[#This Row],[ZC Savska loka]]="DA",Tabela_zbiralec_EKOL[[#This Row],[ZC Laze]]="DA",Tabela_zbiralec_EKOL[[#This Row],[ZC Kamnik]]="DA",Tabela_zbiralec_EKOL[[#This Row],[ZC Zvezda]]="DA"),"DA","NE")</f>
        <v>DA</v>
      </c>
      <c r="C92" t="str">
        <f>_xlfn.TEXTJOIN(", ",TRUE,IF(Tabela_zbiralec_EKOL[[#This Row],[ZC Savska loka]]="DA","Savska loka",""),IF(Tabela_zbiralec_EKOL[[#This Row],[ZC Laze]]="DA","Laze",""),IF(Tabela_zbiralec_EKOL[[#This Row],[ZC Kamnik]]="DA","Kamnik",""),IF(Tabela_zbiralec_EKOL[[#This Row],[ZC Zvezda]]="DA","Zvezda",""))</f>
        <v>Laze</v>
      </c>
      <c r="D92" t="s">
        <v>203</v>
      </c>
      <c r="E92" t="s">
        <v>204</v>
      </c>
      <c r="F92" t="s">
        <v>203</v>
      </c>
      <c r="G92" t="s">
        <v>203</v>
      </c>
      <c r="H92" t="str">
        <f>INDEX(Tabela_seznam_klasifikacij[Naziv odpadka],MATCH(Tabela_zbiralec_EKOL[[#This Row],[Klasifikacija]],Tabela_seznam_klasifikacij[Klasifikacijska številka],0))</f>
        <v>Odpadki iz hladilnih kolon</v>
      </c>
    </row>
    <row r="93" spans="1:8" x14ac:dyDescent="0.25">
      <c r="A93" t="s">
        <v>1212</v>
      </c>
      <c r="B93" t="str">
        <f>IF(OR(Tabela_zbiralec_EKOL[[#This Row],[ZC Savska loka]]="DA",Tabela_zbiralec_EKOL[[#This Row],[ZC Laze]]="DA",Tabela_zbiralec_EKOL[[#This Row],[ZC Kamnik]]="DA",Tabela_zbiralec_EKOL[[#This Row],[ZC Zvezda]]="DA"),"DA","NE")</f>
        <v>DA</v>
      </c>
      <c r="C93" t="str">
        <f>_xlfn.TEXTJOIN(", ",TRUE,IF(Tabela_zbiralec_EKOL[[#This Row],[ZC Savska loka]]="DA","Savska loka",""),IF(Tabela_zbiralec_EKOL[[#This Row],[ZC Laze]]="DA","Laze",""),IF(Tabela_zbiralec_EKOL[[#This Row],[ZC Kamnik]]="DA","Kamnik",""),IF(Tabela_zbiralec_EKOL[[#This Row],[ZC Zvezda]]="DA","Zvezda",""))</f>
        <v>Laze</v>
      </c>
      <c r="D93" t="s">
        <v>203</v>
      </c>
      <c r="E93" t="s">
        <v>204</v>
      </c>
      <c r="F93" t="s">
        <v>203</v>
      </c>
      <c r="G93" t="s">
        <v>203</v>
      </c>
      <c r="H93" t="str">
        <f>INDEX(Tabela_seznam_klasifikacij[Naziv odpadka],MATCH(Tabela_zbiralec_EKOL[[#This Row],[Klasifikacija]],Tabela_seznam_klasifikacij[Klasifikacijska številka],0))</f>
        <v>Drugi tovrstni odpadki</v>
      </c>
    </row>
    <row r="94" spans="1:8" x14ac:dyDescent="0.25">
      <c r="A94" t="s">
        <v>334</v>
      </c>
      <c r="B94" t="str">
        <f>IF(OR(Tabela_zbiralec_EKOL[[#This Row],[ZC Savska loka]]="DA",Tabela_zbiralec_EKOL[[#This Row],[ZC Laze]]="DA",Tabela_zbiralec_EKOL[[#This Row],[ZC Kamnik]]="DA",Tabela_zbiralec_EKOL[[#This Row],[ZC Zvezda]]="DA"),"DA","NE")</f>
        <v>DA</v>
      </c>
      <c r="C94" t="str">
        <f>_xlfn.TEXTJOIN(", ",TRUE,IF(Tabela_zbiralec_EKOL[[#This Row],[ZC Savska loka]]="DA","Savska loka",""),IF(Tabela_zbiralec_EKOL[[#This Row],[ZC Laze]]="DA","Laze",""),IF(Tabela_zbiralec_EKOL[[#This Row],[ZC Kamnik]]="DA","Kamnik",""),IF(Tabela_zbiralec_EKOL[[#This Row],[ZC Zvezda]]="DA","Zvezda",""))</f>
        <v>Laze</v>
      </c>
      <c r="D94" t="s">
        <v>203</v>
      </c>
      <c r="E94" t="s">
        <v>204</v>
      </c>
      <c r="F94" t="s">
        <v>203</v>
      </c>
      <c r="G94" t="s">
        <v>203</v>
      </c>
      <c r="H94" t="str">
        <f>INDEX(Tabela_seznam_klasifikacij[Naziv odpadka],MATCH(Tabela_zbiralec_EKOL[[#This Row],[Klasifikacija]],Tabela_seznam_klasifikacij[Klasifikacijska številka],0))</f>
        <v>Odpadki, ki vsebujejo žveplo</v>
      </c>
    </row>
    <row r="95" spans="1:8" x14ac:dyDescent="0.25">
      <c r="A95" t="s">
        <v>335</v>
      </c>
      <c r="B95" t="str">
        <f>IF(OR(Tabela_zbiralec_EKOL[[#This Row],[ZC Savska loka]]="DA",Tabela_zbiralec_EKOL[[#This Row],[ZC Laze]]="DA",Tabela_zbiralec_EKOL[[#This Row],[ZC Kamnik]]="DA",Tabela_zbiralec_EKOL[[#This Row],[ZC Zvezda]]="DA"),"DA","NE")</f>
        <v>DA</v>
      </c>
      <c r="C95" t="str">
        <f>_xlfn.TEXTJOIN(", ",TRUE,IF(Tabela_zbiralec_EKOL[[#This Row],[ZC Savska loka]]="DA","Savska loka",""),IF(Tabela_zbiralec_EKOL[[#This Row],[ZC Laze]]="DA","Laze",""),IF(Tabela_zbiralec_EKOL[[#This Row],[ZC Kamnik]]="DA","Kamnik",""),IF(Tabela_zbiralec_EKOL[[#This Row],[ZC Zvezda]]="DA","Zvezda",""))</f>
        <v>Laze</v>
      </c>
      <c r="D95" t="s">
        <v>203</v>
      </c>
      <c r="E95" t="s">
        <v>204</v>
      </c>
      <c r="F95" t="s">
        <v>203</v>
      </c>
      <c r="G95" t="s">
        <v>203</v>
      </c>
      <c r="H95" t="str">
        <f>INDEX(Tabela_seznam_klasifikacij[Naziv odpadka],MATCH(Tabela_zbiralec_EKOL[[#This Row],[Klasifikacija]],Tabela_seznam_klasifikacij[Klasifikacijska številka],0))</f>
        <v>Drugi tovrstni odpadki</v>
      </c>
    </row>
    <row r="96" spans="1:8" x14ac:dyDescent="0.25">
      <c r="A96" t="s">
        <v>342</v>
      </c>
      <c r="B96" t="str">
        <f>IF(OR(Tabela_zbiralec_EKOL[[#This Row],[ZC Savska loka]]="DA",Tabela_zbiralec_EKOL[[#This Row],[ZC Laze]]="DA",Tabela_zbiralec_EKOL[[#This Row],[ZC Kamnik]]="DA",Tabela_zbiralec_EKOL[[#This Row],[ZC Zvezda]]="DA"),"DA","NE")</f>
        <v>DA</v>
      </c>
      <c r="C96" t="str">
        <f>_xlfn.TEXTJOIN(", ",TRUE,IF(Tabela_zbiralec_EKOL[[#This Row],[ZC Savska loka]]="DA","Savska loka",""),IF(Tabela_zbiralec_EKOL[[#This Row],[ZC Laze]]="DA","Laze",""),IF(Tabela_zbiralec_EKOL[[#This Row],[ZC Kamnik]]="DA","Kamnik",""),IF(Tabela_zbiralec_EKOL[[#This Row],[ZC Zvezda]]="DA","Zvezda",""))</f>
        <v>Laze</v>
      </c>
      <c r="D96" t="s">
        <v>203</v>
      </c>
      <c r="E96" t="s">
        <v>204</v>
      </c>
      <c r="F96" t="s">
        <v>203</v>
      </c>
      <c r="G96" t="s">
        <v>203</v>
      </c>
      <c r="H96" t="str">
        <f>INDEX(Tabela_seznam_klasifikacij[Naziv odpadka],MATCH(Tabela_zbiralec_EKOL[[#This Row],[Klasifikacija]],Tabela_seznam_klasifikacij[Klasifikacijska številka],0))</f>
        <v>Drugi tovrstni odpadki</v>
      </c>
    </row>
    <row r="97" spans="1:8" x14ac:dyDescent="0.25">
      <c r="A97" t="s">
        <v>350</v>
      </c>
      <c r="B97" t="str">
        <f>IF(OR(Tabela_zbiralec_EKOL[[#This Row],[ZC Savska loka]]="DA",Tabela_zbiralec_EKOL[[#This Row],[ZC Laze]]="DA",Tabela_zbiralec_EKOL[[#This Row],[ZC Kamnik]]="DA",Tabela_zbiralec_EKOL[[#This Row],[ZC Zvezda]]="DA"),"DA","NE")</f>
        <v>DA</v>
      </c>
      <c r="C97" t="str">
        <f>_xlfn.TEXTJOIN(", ",TRUE,IF(Tabela_zbiralec_EKOL[[#This Row],[ZC Savska loka]]="DA","Savska loka",""),IF(Tabela_zbiralec_EKOL[[#This Row],[ZC Laze]]="DA","Laze",""),IF(Tabela_zbiralec_EKOL[[#This Row],[ZC Kamnik]]="DA","Kamnik",""),IF(Tabela_zbiralec_EKOL[[#This Row],[ZC Zvezda]]="DA","Zvezda",""))</f>
        <v>Laze</v>
      </c>
      <c r="D97" t="s">
        <v>203</v>
      </c>
      <c r="E97" t="s">
        <v>204</v>
      </c>
      <c r="F97" t="s">
        <v>203</v>
      </c>
      <c r="G97" t="s">
        <v>203</v>
      </c>
      <c r="H97" t="str">
        <f>INDEX(Tabela_seznam_klasifikacij[Naziv odpadka],MATCH(Tabela_zbiralec_EKOL[[#This Row],[Klasifikacija]],Tabela_seznam_klasifikacij[Klasifikacijska številka],0))</f>
        <v>Drugi tovrstni odpadki</v>
      </c>
    </row>
    <row r="98" spans="1:8" x14ac:dyDescent="0.25">
      <c r="A98" t="s">
        <v>354</v>
      </c>
      <c r="B98" t="str">
        <f>IF(OR(Tabela_zbiralec_EKOL[[#This Row],[ZC Savska loka]]="DA",Tabela_zbiralec_EKOL[[#This Row],[ZC Laze]]="DA",Tabela_zbiralec_EKOL[[#This Row],[ZC Kamnik]]="DA",Tabela_zbiralec_EKOL[[#This Row],[ZC Zvezda]]="DA"),"DA","NE")</f>
        <v>DA</v>
      </c>
      <c r="C98" t="str">
        <f>_xlfn.TEXTJOIN(", ",TRUE,IF(Tabela_zbiralec_EKOL[[#This Row],[ZC Savska loka]]="DA","Savska loka",""),IF(Tabela_zbiralec_EKOL[[#This Row],[ZC Laze]]="DA","Laze",""),IF(Tabela_zbiralec_EKOL[[#This Row],[ZC Kamnik]]="DA","Kamnik",""),IF(Tabela_zbiralec_EKOL[[#This Row],[ZC Zvezda]]="DA","Zvezda",""))</f>
        <v>Laze</v>
      </c>
      <c r="D98" t="s">
        <v>203</v>
      </c>
      <c r="E98" t="s">
        <v>204</v>
      </c>
      <c r="F98" t="s">
        <v>203</v>
      </c>
      <c r="G98" t="s">
        <v>203</v>
      </c>
      <c r="H98" t="str">
        <f>INDEX(Tabela_seznam_klasifikacij[Naziv odpadka],MATCH(Tabela_zbiralec_EKOL[[#This Row],[Klasifikacija]],Tabela_seznam_klasifikacij[Klasifikacijska številka],0))</f>
        <v>Druge trdne soli in raztopine, ki niso navedene pod 06 03 11 in 06 03 13</v>
      </c>
    </row>
    <row r="99" spans="1:8" x14ac:dyDescent="0.25">
      <c r="A99" t="s">
        <v>1213</v>
      </c>
      <c r="B99" t="str">
        <f>IF(OR(Tabela_zbiralec_EKOL[[#This Row],[ZC Savska loka]]="DA",Tabela_zbiralec_EKOL[[#This Row],[ZC Laze]]="DA",Tabela_zbiralec_EKOL[[#This Row],[ZC Kamnik]]="DA",Tabela_zbiralec_EKOL[[#This Row],[ZC Zvezda]]="DA"),"DA","NE")</f>
        <v>DA</v>
      </c>
      <c r="C99" t="str">
        <f>_xlfn.TEXTJOIN(", ",TRUE,IF(Tabela_zbiralec_EKOL[[#This Row],[ZC Savska loka]]="DA","Savska loka",""),IF(Tabela_zbiralec_EKOL[[#This Row],[ZC Laze]]="DA","Laze",""),IF(Tabela_zbiralec_EKOL[[#This Row],[ZC Kamnik]]="DA","Kamnik",""),IF(Tabela_zbiralec_EKOL[[#This Row],[ZC Zvezda]]="DA","Zvezda",""))</f>
        <v>Laze</v>
      </c>
      <c r="D99" t="s">
        <v>203</v>
      </c>
      <c r="E99" t="s">
        <v>204</v>
      </c>
      <c r="F99" t="s">
        <v>203</v>
      </c>
      <c r="G99" t="s">
        <v>203</v>
      </c>
      <c r="H99" t="str">
        <f>INDEX(Tabela_seznam_klasifikacij[Naziv odpadka],MATCH(Tabela_zbiralec_EKOL[[#This Row],[Klasifikacija]],Tabela_seznam_klasifikacij[Klasifikacijska številka],0))</f>
        <v>Drugi kovinski oksidi, ki niso navedeni pod 06 03 15</v>
      </c>
    </row>
    <row r="100" spans="1:8" x14ac:dyDescent="0.25">
      <c r="A100" t="s">
        <v>356</v>
      </c>
      <c r="B100" t="str">
        <f>IF(OR(Tabela_zbiralec_EKOL[[#This Row],[ZC Savska loka]]="DA",Tabela_zbiralec_EKOL[[#This Row],[ZC Laze]]="DA",Tabela_zbiralec_EKOL[[#This Row],[ZC Kamnik]]="DA",Tabela_zbiralec_EKOL[[#This Row],[ZC Zvezda]]="DA"),"DA","NE")</f>
        <v>DA</v>
      </c>
      <c r="C100" t="str">
        <f>_xlfn.TEXTJOIN(", ",TRUE,IF(Tabela_zbiralec_EKOL[[#This Row],[ZC Savska loka]]="DA","Savska loka",""),IF(Tabela_zbiralec_EKOL[[#This Row],[ZC Laze]]="DA","Laze",""),IF(Tabela_zbiralec_EKOL[[#This Row],[ZC Kamnik]]="DA","Kamnik",""),IF(Tabela_zbiralec_EKOL[[#This Row],[ZC Zvezda]]="DA","Zvezda",""))</f>
        <v>Laze</v>
      </c>
      <c r="D100" t="s">
        <v>203</v>
      </c>
      <c r="E100" t="s">
        <v>204</v>
      </c>
      <c r="F100" t="s">
        <v>203</v>
      </c>
      <c r="G100" t="s">
        <v>203</v>
      </c>
      <c r="H100" t="str">
        <f>INDEX(Tabela_seznam_klasifikacij[Naziv odpadka],MATCH(Tabela_zbiralec_EKOL[[#This Row],[Klasifikacija]],Tabela_seznam_klasifikacij[Klasifikacijska številka],0))</f>
        <v>Drugi tovrstni odpadki</v>
      </c>
    </row>
    <row r="101" spans="1:8" x14ac:dyDescent="0.25">
      <c r="A101" t="s">
        <v>361</v>
      </c>
      <c r="B101" t="str">
        <f>IF(OR(Tabela_zbiralec_EKOL[[#This Row],[ZC Savska loka]]="DA",Tabela_zbiralec_EKOL[[#This Row],[ZC Laze]]="DA",Tabela_zbiralec_EKOL[[#This Row],[ZC Kamnik]]="DA",Tabela_zbiralec_EKOL[[#This Row],[ZC Zvezda]]="DA"),"DA","NE")</f>
        <v>DA</v>
      </c>
      <c r="C101" t="str">
        <f>_xlfn.TEXTJOIN(", ",TRUE,IF(Tabela_zbiralec_EKOL[[#This Row],[ZC Savska loka]]="DA","Savska loka",""),IF(Tabela_zbiralec_EKOL[[#This Row],[ZC Laze]]="DA","Laze",""),IF(Tabela_zbiralec_EKOL[[#This Row],[ZC Kamnik]]="DA","Kamnik",""),IF(Tabela_zbiralec_EKOL[[#This Row],[ZC Zvezda]]="DA","Zvezda",""))</f>
        <v>Laze</v>
      </c>
      <c r="D101" t="s">
        <v>203</v>
      </c>
      <c r="E101" t="s">
        <v>204</v>
      </c>
      <c r="F101" t="s">
        <v>203</v>
      </c>
      <c r="G101" t="s">
        <v>203</v>
      </c>
      <c r="H101" t="str">
        <f>INDEX(Tabela_seznam_klasifikacij[Naziv odpadka],MATCH(Tabela_zbiralec_EKOL[[#This Row],[Klasifikacija]],Tabela_seznam_klasifikacij[Klasifikacijska številka],0))</f>
        <v>Drugi tovrstni odpadki</v>
      </c>
    </row>
    <row r="102" spans="1:8" x14ac:dyDescent="0.25">
      <c r="A102" t="s">
        <v>364</v>
      </c>
      <c r="B102" t="str">
        <f>IF(OR(Tabela_zbiralec_EKOL[[#This Row],[ZC Savska loka]]="DA",Tabela_zbiralec_EKOL[[#This Row],[ZC Laze]]="DA",Tabela_zbiralec_EKOL[[#This Row],[ZC Kamnik]]="DA",Tabela_zbiralec_EKOL[[#This Row],[ZC Zvezda]]="DA"),"DA","NE")</f>
        <v>DA</v>
      </c>
      <c r="C102" t="str">
        <f>_xlfn.TEXTJOIN(", ",TRUE,IF(Tabela_zbiralec_EKOL[[#This Row],[ZC Savska loka]]="DA","Savska loka",""),IF(Tabela_zbiralec_EKOL[[#This Row],[ZC Laze]]="DA","Laze",""),IF(Tabela_zbiralec_EKOL[[#This Row],[ZC Kamnik]]="DA","Kamnik",""),IF(Tabela_zbiralec_EKOL[[#This Row],[ZC Zvezda]]="DA","Zvezda",""))</f>
        <v>Laze</v>
      </c>
      <c r="D102" t="s">
        <v>203</v>
      </c>
      <c r="E102" t="s">
        <v>204</v>
      </c>
      <c r="F102" t="s">
        <v>203</v>
      </c>
      <c r="G102" t="s">
        <v>203</v>
      </c>
      <c r="H102" t="str">
        <f>INDEX(Tabela_seznam_klasifikacij[Naziv odpadka],MATCH(Tabela_zbiralec_EKOL[[#This Row],[Klasifikacija]],Tabela_seznam_klasifikacij[Klasifikacijska številka],0))</f>
        <v>Mulji iz čiščenja odpadne vode na kraju nastanka, ki niso navedeni pod 06 05 02</v>
      </c>
    </row>
    <row r="103" spans="1:8" x14ac:dyDescent="0.25">
      <c r="A103" t="s">
        <v>365</v>
      </c>
      <c r="B103" t="str">
        <f>IF(OR(Tabela_zbiralec_EKOL[[#This Row],[ZC Savska loka]]="DA",Tabela_zbiralec_EKOL[[#This Row],[ZC Laze]]="DA",Tabela_zbiralec_EKOL[[#This Row],[ZC Kamnik]]="DA",Tabela_zbiralec_EKOL[[#This Row],[ZC Zvezda]]="DA"),"DA","NE")</f>
        <v>DA</v>
      </c>
      <c r="C103" t="str">
        <f>_xlfn.TEXTJOIN(", ",TRUE,IF(Tabela_zbiralec_EKOL[[#This Row],[ZC Savska loka]]="DA","Savska loka",""),IF(Tabela_zbiralec_EKOL[[#This Row],[ZC Laze]]="DA","Laze",""),IF(Tabela_zbiralec_EKOL[[#This Row],[ZC Kamnik]]="DA","Kamnik",""),IF(Tabela_zbiralec_EKOL[[#This Row],[ZC Zvezda]]="DA","Zvezda",""))</f>
        <v>Laze</v>
      </c>
      <c r="D103" t="s">
        <v>203</v>
      </c>
      <c r="E103" t="s">
        <v>204</v>
      </c>
      <c r="F103" t="s">
        <v>203</v>
      </c>
      <c r="G103" t="s">
        <v>203</v>
      </c>
      <c r="H103" t="str">
        <f>INDEX(Tabela_seznam_klasifikacij[Naziv odpadka],MATCH(Tabela_zbiralec_EKOL[[#This Row],[Klasifikacija]],Tabela_seznam_klasifikacij[Klasifikacijska številka],0))</f>
        <v>Odpadki, ki vsebujejo druge sulfide, ki niso navedeni pod 06 06 02</v>
      </c>
    </row>
    <row r="104" spans="1:8" x14ac:dyDescent="0.25">
      <c r="A104" t="s">
        <v>367</v>
      </c>
      <c r="B104" t="str">
        <f>IF(OR(Tabela_zbiralec_EKOL[[#This Row],[ZC Savska loka]]="DA",Tabela_zbiralec_EKOL[[#This Row],[ZC Laze]]="DA",Tabela_zbiralec_EKOL[[#This Row],[ZC Kamnik]]="DA",Tabela_zbiralec_EKOL[[#This Row],[ZC Zvezda]]="DA"),"DA","NE")</f>
        <v>DA</v>
      </c>
      <c r="C104" t="str">
        <f>_xlfn.TEXTJOIN(", ",TRUE,IF(Tabela_zbiralec_EKOL[[#This Row],[ZC Savska loka]]="DA","Savska loka",""),IF(Tabela_zbiralec_EKOL[[#This Row],[ZC Laze]]="DA","Laze",""),IF(Tabela_zbiralec_EKOL[[#This Row],[ZC Kamnik]]="DA","Kamnik",""),IF(Tabela_zbiralec_EKOL[[#This Row],[ZC Zvezda]]="DA","Zvezda",""))</f>
        <v>Laze</v>
      </c>
      <c r="D104" t="s">
        <v>203</v>
      </c>
      <c r="E104" t="s">
        <v>204</v>
      </c>
      <c r="F104" t="s">
        <v>203</v>
      </c>
      <c r="G104" t="s">
        <v>203</v>
      </c>
      <c r="H104" t="str">
        <f>INDEX(Tabela_seznam_klasifikacij[Naziv odpadka],MATCH(Tabela_zbiralec_EKOL[[#This Row],[Klasifikacija]],Tabela_seznam_klasifikacij[Klasifikacijska številka],0))</f>
        <v>Drugi tovrstni odpadki</v>
      </c>
    </row>
    <row r="105" spans="1:8" x14ac:dyDescent="0.25">
      <c r="A105" t="s">
        <v>374</v>
      </c>
      <c r="B105" t="str">
        <f>IF(OR(Tabela_zbiralec_EKOL[[#This Row],[ZC Savska loka]]="DA",Tabela_zbiralec_EKOL[[#This Row],[ZC Laze]]="DA",Tabela_zbiralec_EKOL[[#This Row],[ZC Kamnik]]="DA",Tabela_zbiralec_EKOL[[#This Row],[ZC Zvezda]]="DA"),"DA","NE")</f>
        <v>DA</v>
      </c>
      <c r="C105" t="str">
        <f>_xlfn.TEXTJOIN(", ",TRUE,IF(Tabela_zbiralec_EKOL[[#This Row],[ZC Savska loka]]="DA","Savska loka",""),IF(Tabela_zbiralec_EKOL[[#This Row],[ZC Laze]]="DA","Laze",""),IF(Tabela_zbiralec_EKOL[[#This Row],[ZC Kamnik]]="DA","Kamnik",""),IF(Tabela_zbiralec_EKOL[[#This Row],[ZC Zvezda]]="DA","Zvezda",""))</f>
        <v>Laze</v>
      </c>
      <c r="D105" t="s">
        <v>203</v>
      </c>
      <c r="E105" t="s">
        <v>204</v>
      </c>
      <c r="F105" t="s">
        <v>203</v>
      </c>
      <c r="G105" t="s">
        <v>203</v>
      </c>
      <c r="H105" t="str">
        <f>INDEX(Tabela_seznam_klasifikacij[Naziv odpadka],MATCH(Tabela_zbiralec_EKOL[[#This Row],[Klasifikacija]],Tabela_seznam_klasifikacij[Klasifikacijska številka],0))</f>
        <v>Drugi tovrstni odpadki</v>
      </c>
    </row>
    <row r="106" spans="1:8" x14ac:dyDescent="0.25">
      <c r="A106" t="s">
        <v>376</v>
      </c>
      <c r="B106" t="str">
        <f>IF(OR(Tabela_zbiralec_EKOL[[#This Row],[ZC Savska loka]]="DA",Tabela_zbiralec_EKOL[[#This Row],[ZC Laze]]="DA",Tabela_zbiralec_EKOL[[#This Row],[ZC Kamnik]]="DA",Tabela_zbiralec_EKOL[[#This Row],[ZC Zvezda]]="DA"),"DA","NE")</f>
        <v>DA</v>
      </c>
      <c r="C106" t="str">
        <f>_xlfn.TEXTJOIN(", ",TRUE,IF(Tabela_zbiralec_EKOL[[#This Row],[ZC Savska loka]]="DA","Savska loka",""),IF(Tabela_zbiralec_EKOL[[#This Row],[ZC Laze]]="DA","Laze",""),IF(Tabela_zbiralec_EKOL[[#This Row],[ZC Kamnik]]="DA","Kamnik",""),IF(Tabela_zbiralec_EKOL[[#This Row],[ZC Zvezda]]="DA","Zvezda",""))</f>
        <v>Laze</v>
      </c>
      <c r="D106" t="s">
        <v>203</v>
      </c>
      <c r="E106" t="s">
        <v>204</v>
      </c>
      <c r="F106" t="s">
        <v>203</v>
      </c>
      <c r="G106" t="s">
        <v>203</v>
      </c>
      <c r="H106" t="str">
        <f>INDEX(Tabela_seznam_klasifikacij[Naziv odpadka],MATCH(Tabela_zbiralec_EKOL[[#This Row],[Klasifikacija]],Tabela_seznam_klasifikacij[Klasifikacijska številka],0))</f>
        <v>Drugi tovrstni odpadki</v>
      </c>
    </row>
    <row r="107" spans="1:8" x14ac:dyDescent="0.25">
      <c r="A107" t="s">
        <v>378</v>
      </c>
      <c r="B107" t="str">
        <f>IF(OR(Tabela_zbiralec_EKOL[[#This Row],[ZC Savska loka]]="DA",Tabela_zbiralec_EKOL[[#This Row],[ZC Laze]]="DA",Tabela_zbiralec_EKOL[[#This Row],[ZC Kamnik]]="DA",Tabela_zbiralec_EKOL[[#This Row],[ZC Zvezda]]="DA"),"DA","NE")</f>
        <v>DA</v>
      </c>
      <c r="C107" t="str">
        <f>_xlfn.TEXTJOIN(", ",TRUE,IF(Tabela_zbiralec_EKOL[[#This Row],[ZC Savska loka]]="DA","Savska loka",""),IF(Tabela_zbiralec_EKOL[[#This Row],[ZC Laze]]="DA","Laze",""),IF(Tabela_zbiralec_EKOL[[#This Row],[ZC Kamnik]]="DA","Kamnik",""),IF(Tabela_zbiralec_EKOL[[#This Row],[ZC Zvezda]]="DA","Zvezda",""))</f>
        <v>Laze</v>
      </c>
      <c r="D107" t="s">
        <v>203</v>
      </c>
      <c r="E107" t="s">
        <v>204</v>
      </c>
      <c r="F107" t="s">
        <v>203</v>
      </c>
      <c r="G107" t="s">
        <v>203</v>
      </c>
      <c r="H107" t="str">
        <f>INDEX(Tabela_seznam_klasifikacij[Naziv odpadka],MATCH(Tabela_zbiralec_EKOL[[#This Row],[Klasifikacija]],Tabela_seznam_klasifikacij[Klasifikacijska številka],0))</f>
        <v>Fosforna žlindra</v>
      </c>
    </row>
    <row r="108" spans="1:8" x14ac:dyDescent="0.25">
      <c r="A108" t="s">
        <v>379</v>
      </c>
      <c r="B108" t="str">
        <f>IF(OR(Tabela_zbiralec_EKOL[[#This Row],[ZC Savska loka]]="DA",Tabela_zbiralec_EKOL[[#This Row],[ZC Laze]]="DA",Tabela_zbiralec_EKOL[[#This Row],[ZC Kamnik]]="DA",Tabela_zbiralec_EKOL[[#This Row],[ZC Zvezda]]="DA"),"DA","NE")</f>
        <v>DA</v>
      </c>
      <c r="C108" t="str">
        <f>_xlfn.TEXTJOIN(", ",TRUE,IF(Tabela_zbiralec_EKOL[[#This Row],[ZC Savska loka]]="DA","Savska loka",""),IF(Tabela_zbiralec_EKOL[[#This Row],[ZC Laze]]="DA","Laze",""),IF(Tabela_zbiralec_EKOL[[#This Row],[ZC Kamnik]]="DA","Kamnik",""),IF(Tabela_zbiralec_EKOL[[#This Row],[ZC Zvezda]]="DA","Zvezda",""))</f>
        <v>Laze</v>
      </c>
      <c r="D108" t="s">
        <v>203</v>
      </c>
      <c r="E108" t="s">
        <v>204</v>
      </c>
      <c r="F108" t="s">
        <v>203</v>
      </c>
      <c r="G108" t="s">
        <v>203</v>
      </c>
      <c r="H108" t="str">
        <f>INDEX(Tabela_seznam_klasifikacij[Naziv odpadka],MATCH(Tabela_zbiralec_EKOL[[#This Row],[Klasifikacija]],Tabela_seznam_klasifikacij[Klasifikacijska številka],0))</f>
        <v>Odpadki iz reakcij na osnovi kalcija, ki niso navedeni pod 06 09 03</v>
      </c>
    </row>
    <row r="109" spans="1:8" x14ac:dyDescent="0.25">
      <c r="A109" t="s">
        <v>381</v>
      </c>
      <c r="B109" t="str">
        <f>IF(OR(Tabela_zbiralec_EKOL[[#This Row],[ZC Savska loka]]="DA",Tabela_zbiralec_EKOL[[#This Row],[ZC Laze]]="DA",Tabela_zbiralec_EKOL[[#This Row],[ZC Kamnik]]="DA",Tabela_zbiralec_EKOL[[#This Row],[ZC Zvezda]]="DA"),"DA","NE")</f>
        <v>DA</v>
      </c>
      <c r="C109" t="str">
        <f>_xlfn.TEXTJOIN(", ",TRUE,IF(Tabela_zbiralec_EKOL[[#This Row],[ZC Savska loka]]="DA","Savska loka",""),IF(Tabela_zbiralec_EKOL[[#This Row],[ZC Laze]]="DA","Laze",""),IF(Tabela_zbiralec_EKOL[[#This Row],[ZC Kamnik]]="DA","Kamnik",""),IF(Tabela_zbiralec_EKOL[[#This Row],[ZC Zvezda]]="DA","Zvezda",""))</f>
        <v>Laze</v>
      </c>
      <c r="D109" t="s">
        <v>203</v>
      </c>
      <c r="E109" t="s">
        <v>204</v>
      </c>
      <c r="F109" t="s">
        <v>203</v>
      </c>
      <c r="G109" t="s">
        <v>203</v>
      </c>
      <c r="H109" t="str">
        <f>INDEX(Tabela_seznam_klasifikacij[Naziv odpadka],MATCH(Tabela_zbiralec_EKOL[[#This Row],[Klasifikacija]],Tabela_seznam_klasifikacij[Klasifikacijska številka],0))</f>
        <v>Drugi tovrstni odpadki</v>
      </c>
    </row>
    <row r="110" spans="1:8" x14ac:dyDescent="0.25">
      <c r="A110" t="s">
        <v>383</v>
      </c>
      <c r="B110" t="str">
        <f>IF(OR(Tabela_zbiralec_EKOL[[#This Row],[ZC Savska loka]]="DA",Tabela_zbiralec_EKOL[[#This Row],[ZC Laze]]="DA",Tabela_zbiralec_EKOL[[#This Row],[ZC Kamnik]]="DA",Tabela_zbiralec_EKOL[[#This Row],[ZC Zvezda]]="DA"),"DA","NE")</f>
        <v>DA</v>
      </c>
      <c r="C110" t="str">
        <f>_xlfn.TEXTJOIN(", ",TRUE,IF(Tabela_zbiralec_EKOL[[#This Row],[ZC Savska loka]]="DA","Savska loka",""),IF(Tabela_zbiralec_EKOL[[#This Row],[ZC Laze]]="DA","Laze",""),IF(Tabela_zbiralec_EKOL[[#This Row],[ZC Kamnik]]="DA","Kamnik",""),IF(Tabela_zbiralec_EKOL[[#This Row],[ZC Zvezda]]="DA","Zvezda",""))</f>
        <v>Laze</v>
      </c>
      <c r="D110" t="s">
        <v>203</v>
      </c>
      <c r="E110" t="s">
        <v>204</v>
      </c>
      <c r="F110" t="s">
        <v>203</v>
      </c>
      <c r="G110" t="s">
        <v>203</v>
      </c>
      <c r="H110" t="str">
        <f>INDEX(Tabela_seznam_klasifikacij[Naziv odpadka],MATCH(Tabela_zbiralec_EKOL[[#This Row],[Klasifikacija]],Tabela_seznam_klasifikacij[Klasifikacijska številka],0))</f>
        <v>Drugi tovrstni odpadki</v>
      </c>
    </row>
    <row r="111" spans="1:8" x14ac:dyDescent="0.25">
      <c r="A111" t="s">
        <v>387</v>
      </c>
      <c r="B111" t="str">
        <f>IF(OR(Tabela_zbiralec_EKOL[[#This Row],[ZC Savska loka]]="DA",Tabela_zbiralec_EKOL[[#This Row],[ZC Laze]]="DA",Tabela_zbiralec_EKOL[[#This Row],[ZC Kamnik]]="DA",Tabela_zbiralec_EKOL[[#This Row],[ZC Zvezda]]="DA"),"DA","NE")</f>
        <v>DA</v>
      </c>
      <c r="C111" t="str">
        <f>_xlfn.TEXTJOIN(", ",TRUE,IF(Tabela_zbiralec_EKOL[[#This Row],[ZC Savska loka]]="DA","Savska loka",""),IF(Tabela_zbiralec_EKOL[[#This Row],[ZC Laze]]="DA","Laze",""),IF(Tabela_zbiralec_EKOL[[#This Row],[ZC Kamnik]]="DA","Kamnik",""),IF(Tabela_zbiralec_EKOL[[#This Row],[ZC Zvezda]]="DA","Zvezda",""))</f>
        <v>Laze</v>
      </c>
      <c r="D111" t="s">
        <v>203</v>
      </c>
      <c r="E111" t="s">
        <v>204</v>
      </c>
      <c r="F111" t="s">
        <v>203</v>
      </c>
      <c r="G111" t="s">
        <v>203</v>
      </c>
      <c r="H111" t="str">
        <f>INDEX(Tabela_seznam_klasifikacij[Naziv odpadka],MATCH(Tabela_zbiralec_EKOL[[#This Row],[Klasifikacija]],Tabela_seznam_klasifikacij[Klasifikacijska številka],0))</f>
        <v>Odpadki iz reakcij na osnovi kalcija iz proizvodnje titanovega dioksida</v>
      </c>
    </row>
    <row r="112" spans="1:8" x14ac:dyDescent="0.25">
      <c r="A112" t="s">
        <v>388</v>
      </c>
      <c r="B112" t="str">
        <f>IF(OR(Tabela_zbiralec_EKOL[[#This Row],[ZC Savska loka]]="DA",Tabela_zbiralec_EKOL[[#This Row],[ZC Laze]]="DA",Tabela_zbiralec_EKOL[[#This Row],[ZC Kamnik]]="DA",Tabela_zbiralec_EKOL[[#This Row],[ZC Zvezda]]="DA"),"DA","NE")</f>
        <v>DA</v>
      </c>
      <c r="C112" t="str">
        <f>_xlfn.TEXTJOIN(", ",TRUE,IF(Tabela_zbiralec_EKOL[[#This Row],[ZC Savska loka]]="DA","Savska loka",""),IF(Tabela_zbiralec_EKOL[[#This Row],[ZC Laze]]="DA","Laze",""),IF(Tabela_zbiralec_EKOL[[#This Row],[ZC Kamnik]]="DA","Kamnik",""),IF(Tabela_zbiralec_EKOL[[#This Row],[ZC Zvezda]]="DA","Zvezda",""))</f>
        <v>Laze</v>
      </c>
      <c r="D112" t="s">
        <v>203</v>
      </c>
      <c r="E112" t="s">
        <v>204</v>
      </c>
      <c r="F112" t="s">
        <v>203</v>
      </c>
      <c r="G112" t="s">
        <v>203</v>
      </c>
      <c r="H112" t="str">
        <f>INDEX(Tabela_seznam_klasifikacij[Naziv odpadka],MATCH(Tabela_zbiralec_EKOL[[#This Row],[Klasifikacija]],Tabela_seznam_klasifikacij[Klasifikacijska številka],0))</f>
        <v>Drugi tovrstni odpadki</v>
      </c>
    </row>
    <row r="113" spans="1:8" x14ac:dyDescent="0.25">
      <c r="A113" t="s">
        <v>390</v>
      </c>
      <c r="B113" t="str">
        <f>IF(OR(Tabela_zbiralec_EKOL[[#This Row],[ZC Savska loka]]="DA",Tabela_zbiralec_EKOL[[#This Row],[ZC Laze]]="DA",Tabela_zbiralec_EKOL[[#This Row],[ZC Kamnik]]="DA",Tabela_zbiralec_EKOL[[#This Row],[ZC Zvezda]]="DA"),"DA","NE")</f>
        <v>DA</v>
      </c>
      <c r="C113" t="str">
        <f>_xlfn.TEXTJOIN(", ",TRUE,IF(Tabela_zbiralec_EKOL[[#This Row],[ZC Savska loka]]="DA","Savska loka",""),IF(Tabela_zbiralec_EKOL[[#This Row],[ZC Laze]]="DA","Laze",""),IF(Tabela_zbiralec_EKOL[[#This Row],[ZC Kamnik]]="DA","Kamnik",""),IF(Tabela_zbiralec_EKOL[[#This Row],[ZC Zvezda]]="DA","Zvezda",""))</f>
        <v>Laze</v>
      </c>
      <c r="D113" t="s">
        <v>203</v>
      </c>
      <c r="E113" t="s">
        <v>204</v>
      </c>
      <c r="F113" t="s">
        <v>203</v>
      </c>
      <c r="G113" t="s">
        <v>203</v>
      </c>
      <c r="H113" t="str">
        <f>INDEX(Tabela_seznam_klasifikacij[Naziv odpadka],MATCH(Tabela_zbiralec_EKOL[[#This Row],[Klasifikacija]],Tabela_seznam_klasifikacij[Klasifikacijska številka],0))</f>
        <v>Ogljik (industrijske saje)</v>
      </c>
    </row>
    <row r="114" spans="1:8" x14ac:dyDescent="0.25">
      <c r="A114" t="s">
        <v>393</v>
      </c>
      <c r="B114" t="str">
        <f>IF(OR(Tabela_zbiralec_EKOL[[#This Row],[ZC Savska loka]]="DA",Tabela_zbiralec_EKOL[[#This Row],[ZC Laze]]="DA",Tabela_zbiralec_EKOL[[#This Row],[ZC Kamnik]]="DA",Tabela_zbiralec_EKOL[[#This Row],[ZC Zvezda]]="DA"),"DA","NE")</f>
        <v>DA</v>
      </c>
      <c r="C114" t="str">
        <f>_xlfn.TEXTJOIN(", ",TRUE,IF(Tabela_zbiralec_EKOL[[#This Row],[ZC Savska loka]]="DA","Savska loka",""),IF(Tabela_zbiralec_EKOL[[#This Row],[ZC Laze]]="DA","Laze",""),IF(Tabela_zbiralec_EKOL[[#This Row],[ZC Kamnik]]="DA","Kamnik",""),IF(Tabela_zbiralec_EKOL[[#This Row],[ZC Zvezda]]="DA","Zvezda",""))</f>
        <v>Laze</v>
      </c>
      <c r="D114" t="s">
        <v>203</v>
      </c>
      <c r="E114" t="s">
        <v>204</v>
      </c>
      <c r="F114" t="s">
        <v>203</v>
      </c>
      <c r="G114" t="s">
        <v>203</v>
      </c>
      <c r="H114" t="str">
        <f>INDEX(Tabela_seznam_klasifikacij[Naziv odpadka],MATCH(Tabela_zbiralec_EKOL[[#This Row],[Klasifikacija]],Tabela_seznam_klasifikacij[Klasifikacijska številka],0))</f>
        <v>Drugi tovrstni odpadki</v>
      </c>
    </row>
    <row r="115" spans="1:8" x14ac:dyDescent="0.25">
      <c r="A115" t="s">
        <v>396</v>
      </c>
      <c r="B115" t="str">
        <f>IF(OR(Tabela_zbiralec_EKOL[[#This Row],[ZC Savska loka]]="DA",Tabela_zbiralec_EKOL[[#This Row],[ZC Laze]]="DA",Tabela_zbiralec_EKOL[[#This Row],[ZC Kamnik]]="DA",Tabela_zbiralec_EKOL[[#This Row],[ZC Zvezda]]="DA"),"DA","NE")</f>
        <v>DA</v>
      </c>
      <c r="C115" t="str">
        <f>_xlfn.TEXTJOIN(", ",TRUE,IF(Tabela_zbiralec_EKOL[[#This Row],[ZC Savska loka]]="DA","Savska loka",""),IF(Tabela_zbiralec_EKOL[[#This Row],[ZC Laze]]="DA","Laze",""),IF(Tabela_zbiralec_EKOL[[#This Row],[ZC Kamnik]]="DA","Kamnik",""),IF(Tabela_zbiralec_EKOL[[#This Row],[ZC Zvezda]]="DA","Zvezda",""))</f>
        <v>Laze</v>
      </c>
      <c r="D115" t="s">
        <v>203</v>
      </c>
      <c r="E115" t="s">
        <v>204</v>
      </c>
      <c r="F115" t="s">
        <v>203</v>
      </c>
      <c r="G115" t="s">
        <v>203</v>
      </c>
      <c r="H115" t="str">
        <f>INDEX(Tabela_seznam_klasifikacij[Naziv odpadka],MATCH(Tabela_zbiralec_EKOL[[#This Row],[Klasifikacija]],Tabela_seznam_klasifikacij[Klasifikacijska številka],0))</f>
        <v>Mulji iz čiščenja odpadne vode na kraju nastanka, ki niso navedeni pod 07 01 11,</v>
      </c>
    </row>
    <row r="116" spans="1:8" x14ac:dyDescent="0.25">
      <c r="A116" t="s">
        <v>397</v>
      </c>
      <c r="B116" t="str">
        <f>IF(OR(Tabela_zbiralec_EKOL[[#This Row],[ZC Savska loka]]="DA",Tabela_zbiralec_EKOL[[#This Row],[ZC Laze]]="DA",Tabela_zbiralec_EKOL[[#This Row],[ZC Kamnik]]="DA",Tabela_zbiralec_EKOL[[#This Row],[ZC Zvezda]]="DA"),"DA","NE")</f>
        <v>DA</v>
      </c>
      <c r="C116" t="str">
        <f>_xlfn.TEXTJOIN(", ",TRUE,IF(Tabela_zbiralec_EKOL[[#This Row],[ZC Savska loka]]="DA","Savska loka",""),IF(Tabela_zbiralec_EKOL[[#This Row],[ZC Laze]]="DA","Laze",""),IF(Tabela_zbiralec_EKOL[[#This Row],[ZC Kamnik]]="DA","Kamnik",""),IF(Tabela_zbiralec_EKOL[[#This Row],[ZC Zvezda]]="DA","Zvezda",""))</f>
        <v>Laze</v>
      </c>
      <c r="D116" t="s">
        <v>203</v>
      </c>
      <c r="E116" t="s">
        <v>204</v>
      </c>
      <c r="F116" t="s">
        <v>203</v>
      </c>
      <c r="G116" t="s">
        <v>203</v>
      </c>
      <c r="H116" t="str">
        <f>INDEX(Tabela_seznam_klasifikacij[Naziv odpadka],MATCH(Tabela_zbiralec_EKOL[[#This Row],[Klasifikacija]],Tabela_seznam_klasifikacij[Klasifikacijska številka],0))</f>
        <v>Drugi tovrstni odpadki</v>
      </c>
    </row>
    <row r="117" spans="1:8" x14ac:dyDescent="0.25">
      <c r="A117" t="s">
        <v>27</v>
      </c>
      <c r="B117" t="str">
        <f>IF(OR(Tabela_zbiralec_EKOL[[#This Row],[ZC Savska loka]]="DA",Tabela_zbiralec_EKOL[[#This Row],[ZC Laze]]="DA",Tabela_zbiralec_EKOL[[#This Row],[ZC Kamnik]]="DA",Tabela_zbiralec_EKOL[[#This Row],[ZC Zvezda]]="DA"),"DA","NE")</f>
        <v>DA</v>
      </c>
      <c r="C117" t="str">
        <f>_xlfn.TEXTJOIN(", ",TRUE,IF(Tabela_zbiralec_EKOL[[#This Row],[ZC Savska loka]]="DA","Savska loka",""),IF(Tabela_zbiralec_EKOL[[#This Row],[ZC Laze]]="DA","Laze",""),IF(Tabela_zbiralec_EKOL[[#This Row],[ZC Kamnik]]="DA","Kamnik",""),IF(Tabela_zbiralec_EKOL[[#This Row],[ZC Zvezda]]="DA","Zvezda",""))</f>
        <v>Laze</v>
      </c>
      <c r="D117" t="s">
        <v>203</v>
      </c>
      <c r="E117" t="s">
        <v>204</v>
      </c>
      <c r="F117" t="s">
        <v>203</v>
      </c>
      <c r="G117" t="s">
        <v>203</v>
      </c>
      <c r="H117" t="str">
        <f>INDEX(Tabela_seznam_klasifikacij[Naziv odpadka],MATCH(Tabela_zbiralec_EKOL[[#This Row],[Klasifikacija]],Tabela_seznam_klasifikacij[Klasifikacijska številka],0))</f>
        <v>Mulji iz čiščenja odpadne vode na kraju nastanka, ki niso navedeni pod 07 02 11</v>
      </c>
    </row>
    <row r="118" spans="1:8" x14ac:dyDescent="0.25">
      <c r="A118" t="s">
        <v>28</v>
      </c>
      <c r="B118" t="str">
        <f>IF(OR(Tabela_zbiralec_EKOL[[#This Row],[ZC Savska loka]]="DA",Tabela_zbiralec_EKOL[[#This Row],[ZC Laze]]="DA",Tabela_zbiralec_EKOL[[#This Row],[ZC Kamnik]]="DA",Tabela_zbiralec_EKOL[[#This Row],[ZC Zvezda]]="DA"),"DA","NE")</f>
        <v>DA</v>
      </c>
      <c r="C118" t="str">
        <f>_xlfn.TEXTJOIN(", ",TRUE,IF(Tabela_zbiralec_EKOL[[#This Row],[ZC Savska loka]]="DA","Savska loka",""),IF(Tabela_zbiralec_EKOL[[#This Row],[ZC Laze]]="DA","Laze",""),IF(Tabela_zbiralec_EKOL[[#This Row],[ZC Kamnik]]="DA","Kamnik",""),IF(Tabela_zbiralec_EKOL[[#This Row],[ZC Zvezda]]="DA","Zvezda",""))</f>
        <v>Laze</v>
      </c>
      <c r="D118" t="s">
        <v>203</v>
      </c>
      <c r="E118" t="s">
        <v>204</v>
      </c>
      <c r="F118" t="s">
        <v>203</v>
      </c>
      <c r="G118" t="s">
        <v>203</v>
      </c>
      <c r="H118" t="str">
        <f>INDEX(Tabela_seznam_klasifikacij[Naziv odpadka],MATCH(Tabela_zbiralec_EKOL[[#This Row],[Klasifikacija]],Tabela_seznam_klasifikacij[Klasifikacijska številka],0))</f>
        <v>Odpadna plastika</v>
      </c>
    </row>
    <row r="119" spans="1:8" x14ac:dyDescent="0.25">
      <c r="A119" t="s">
        <v>402</v>
      </c>
      <c r="B119" t="str">
        <f>IF(OR(Tabela_zbiralec_EKOL[[#This Row],[ZC Savska loka]]="DA",Tabela_zbiralec_EKOL[[#This Row],[ZC Laze]]="DA",Tabela_zbiralec_EKOL[[#This Row],[ZC Kamnik]]="DA",Tabela_zbiralec_EKOL[[#This Row],[ZC Zvezda]]="DA"),"DA","NE")</f>
        <v>DA</v>
      </c>
      <c r="C119" t="str">
        <f>_xlfn.TEXTJOIN(", ",TRUE,IF(Tabela_zbiralec_EKOL[[#This Row],[ZC Savska loka]]="DA","Savska loka",""),IF(Tabela_zbiralec_EKOL[[#This Row],[ZC Laze]]="DA","Laze",""),IF(Tabela_zbiralec_EKOL[[#This Row],[ZC Kamnik]]="DA","Kamnik",""),IF(Tabela_zbiralec_EKOL[[#This Row],[ZC Zvezda]]="DA","Zvezda",""))</f>
        <v>Laze</v>
      </c>
      <c r="D119" t="s">
        <v>203</v>
      </c>
      <c r="E119" t="s">
        <v>204</v>
      </c>
      <c r="F119" t="s">
        <v>203</v>
      </c>
      <c r="G119" t="s">
        <v>203</v>
      </c>
      <c r="H119" t="str">
        <f>INDEX(Tabela_seznam_klasifikacij[Naziv odpadka],MATCH(Tabela_zbiralec_EKOL[[#This Row],[Klasifikacija]],Tabela_seznam_klasifikacij[Klasifikacijska številka],0))</f>
        <v>Odpadni aditivi, ki niso navedeni pod 07 02 14</v>
      </c>
    </row>
    <row r="120" spans="1:8" x14ac:dyDescent="0.25">
      <c r="A120" t="s">
        <v>404</v>
      </c>
      <c r="B120" t="str">
        <f>IF(OR(Tabela_zbiralec_EKOL[[#This Row],[ZC Savska loka]]="DA",Tabela_zbiralec_EKOL[[#This Row],[ZC Laze]]="DA",Tabela_zbiralec_EKOL[[#This Row],[ZC Kamnik]]="DA",Tabela_zbiralec_EKOL[[#This Row],[ZC Zvezda]]="DA"),"DA","NE")</f>
        <v>DA</v>
      </c>
      <c r="C120" t="str">
        <f>_xlfn.TEXTJOIN(", ",TRUE,IF(Tabela_zbiralec_EKOL[[#This Row],[ZC Savska loka]]="DA","Savska loka",""),IF(Tabela_zbiralec_EKOL[[#This Row],[ZC Laze]]="DA","Laze",""),IF(Tabela_zbiralec_EKOL[[#This Row],[ZC Kamnik]]="DA","Kamnik",""),IF(Tabela_zbiralec_EKOL[[#This Row],[ZC Zvezda]]="DA","Zvezda",""))</f>
        <v>Laze</v>
      </c>
      <c r="D120" t="s">
        <v>203</v>
      </c>
      <c r="E120" t="s">
        <v>204</v>
      </c>
      <c r="F120" t="s">
        <v>203</v>
      </c>
      <c r="G120" t="s">
        <v>203</v>
      </c>
      <c r="H120" t="str">
        <f>INDEX(Tabela_seznam_klasifikacij[Naziv odpadka],MATCH(Tabela_zbiralec_EKOL[[#This Row],[Klasifikacija]],Tabela_seznam_klasifikacij[Klasifikacijska številka],0))</f>
        <v>Odpadki, ki vsebujejo silikone, ki niso navedeni pod 07 02 16</v>
      </c>
    </row>
    <row r="121" spans="1:8" x14ac:dyDescent="0.25">
      <c r="A121" t="s">
        <v>405</v>
      </c>
      <c r="B121" t="str">
        <f>IF(OR(Tabela_zbiralec_EKOL[[#This Row],[ZC Savska loka]]="DA",Tabela_zbiralec_EKOL[[#This Row],[ZC Laze]]="DA",Tabela_zbiralec_EKOL[[#This Row],[ZC Kamnik]]="DA",Tabela_zbiralec_EKOL[[#This Row],[ZC Zvezda]]="DA"),"DA","NE")</f>
        <v>DA</v>
      </c>
      <c r="C121" t="str">
        <f>_xlfn.TEXTJOIN(", ",TRUE,IF(Tabela_zbiralec_EKOL[[#This Row],[ZC Savska loka]]="DA","Savska loka",""),IF(Tabela_zbiralec_EKOL[[#This Row],[ZC Laze]]="DA","Laze",""),IF(Tabela_zbiralec_EKOL[[#This Row],[ZC Kamnik]]="DA","Kamnik",""),IF(Tabela_zbiralec_EKOL[[#This Row],[ZC Zvezda]]="DA","Zvezda",""))</f>
        <v>Laze</v>
      </c>
      <c r="D121" t="s">
        <v>203</v>
      </c>
      <c r="E121" t="s">
        <v>204</v>
      </c>
      <c r="F121" t="s">
        <v>203</v>
      </c>
      <c r="G121" t="s">
        <v>203</v>
      </c>
      <c r="H121" t="str">
        <f>INDEX(Tabela_seznam_klasifikacij[Naziv odpadka],MATCH(Tabela_zbiralec_EKOL[[#This Row],[Klasifikacija]],Tabela_seznam_klasifikacij[Klasifikacijska številka],0))</f>
        <v>Drugi tovrstni odpadki</v>
      </c>
    </row>
    <row r="122" spans="1:8" x14ac:dyDescent="0.25">
      <c r="A122" t="s">
        <v>408</v>
      </c>
      <c r="B122" t="str">
        <f>IF(OR(Tabela_zbiralec_EKOL[[#This Row],[ZC Savska loka]]="DA",Tabela_zbiralec_EKOL[[#This Row],[ZC Laze]]="DA",Tabela_zbiralec_EKOL[[#This Row],[ZC Kamnik]]="DA",Tabela_zbiralec_EKOL[[#This Row],[ZC Zvezda]]="DA"),"DA","NE")</f>
        <v>DA</v>
      </c>
      <c r="C122" t="str">
        <f>_xlfn.TEXTJOIN(", ",TRUE,IF(Tabela_zbiralec_EKOL[[#This Row],[ZC Savska loka]]="DA","Savska loka",""),IF(Tabela_zbiralec_EKOL[[#This Row],[ZC Laze]]="DA","Laze",""),IF(Tabela_zbiralec_EKOL[[#This Row],[ZC Kamnik]]="DA","Kamnik",""),IF(Tabela_zbiralec_EKOL[[#This Row],[ZC Zvezda]]="DA","Zvezda",""))</f>
        <v>Laze</v>
      </c>
      <c r="D122" t="s">
        <v>203</v>
      </c>
      <c r="E122" t="s">
        <v>204</v>
      </c>
      <c r="F122" t="s">
        <v>203</v>
      </c>
      <c r="G122" t="s">
        <v>203</v>
      </c>
      <c r="H122" t="str">
        <f>INDEX(Tabela_seznam_klasifikacij[Naziv odpadka],MATCH(Tabela_zbiralec_EKOL[[#This Row],[Klasifikacija]],Tabela_seznam_klasifikacij[Klasifikacijska številka],0))</f>
        <v>Mulji iz čiščenja odpadne vode na kraju nastanka, ki niso navedeni pod 07 03 11</v>
      </c>
    </row>
    <row r="123" spans="1:8" x14ac:dyDescent="0.25">
      <c r="A123" t="s">
        <v>409</v>
      </c>
      <c r="B123" t="str">
        <f>IF(OR(Tabela_zbiralec_EKOL[[#This Row],[ZC Savska loka]]="DA",Tabela_zbiralec_EKOL[[#This Row],[ZC Laze]]="DA",Tabela_zbiralec_EKOL[[#This Row],[ZC Kamnik]]="DA",Tabela_zbiralec_EKOL[[#This Row],[ZC Zvezda]]="DA"),"DA","NE")</f>
        <v>DA</v>
      </c>
      <c r="C123" t="str">
        <f>_xlfn.TEXTJOIN(", ",TRUE,IF(Tabela_zbiralec_EKOL[[#This Row],[ZC Savska loka]]="DA","Savska loka",""),IF(Tabela_zbiralec_EKOL[[#This Row],[ZC Laze]]="DA","Laze",""),IF(Tabela_zbiralec_EKOL[[#This Row],[ZC Kamnik]]="DA","Kamnik",""),IF(Tabela_zbiralec_EKOL[[#This Row],[ZC Zvezda]]="DA","Zvezda",""))</f>
        <v>Laze</v>
      </c>
      <c r="D123" t="s">
        <v>203</v>
      </c>
      <c r="E123" t="s">
        <v>204</v>
      </c>
      <c r="F123" t="s">
        <v>203</v>
      </c>
      <c r="G123" t="s">
        <v>203</v>
      </c>
      <c r="H123" t="str">
        <f>INDEX(Tabela_seznam_klasifikacij[Naziv odpadka],MATCH(Tabela_zbiralec_EKOL[[#This Row],[Klasifikacija]],Tabela_seznam_klasifikacij[Klasifikacijska številka],0))</f>
        <v>Drugi tovrstni odpadki</v>
      </c>
    </row>
    <row r="124" spans="1:8" x14ac:dyDescent="0.25">
      <c r="A124" t="s">
        <v>413</v>
      </c>
      <c r="B124" t="str">
        <f>IF(OR(Tabela_zbiralec_EKOL[[#This Row],[ZC Savska loka]]="DA",Tabela_zbiralec_EKOL[[#This Row],[ZC Laze]]="DA",Tabela_zbiralec_EKOL[[#This Row],[ZC Kamnik]]="DA",Tabela_zbiralec_EKOL[[#This Row],[ZC Zvezda]]="DA"),"DA","NE")</f>
        <v>DA</v>
      </c>
      <c r="C124" t="str">
        <f>_xlfn.TEXTJOIN(", ",TRUE,IF(Tabela_zbiralec_EKOL[[#This Row],[ZC Savska loka]]="DA","Savska loka",""),IF(Tabela_zbiralec_EKOL[[#This Row],[ZC Laze]]="DA","Laze",""),IF(Tabela_zbiralec_EKOL[[#This Row],[ZC Kamnik]]="DA","Kamnik",""),IF(Tabela_zbiralec_EKOL[[#This Row],[ZC Zvezda]]="DA","Zvezda",""))</f>
        <v>Laze</v>
      </c>
      <c r="D124" t="s">
        <v>203</v>
      </c>
      <c r="E124" t="s">
        <v>204</v>
      </c>
      <c r="F124" t="s">
        <v>203</v>
      </c>
      <c r="G124" t="s">
        <v>203</v>
      </c>
      <c r="H124" t="str">
        <f>INDEX(Tabela_seznam_klasifikacij[Naziv odpadka],MATCH(Tabela_zbiralec_EKOL[[#This Row],[Klasifikacija]],Tabela_seznam_klasifikacij[Klasifikacijska številka],0))</f>
        <v>Mulji iz čiščenja odpadne vode na kraju nastanka, ki niso navedeni pod 07 04 11</v>
      </c>
    </row>
    <row r="125" spans="1:8" x14ac:dyDescent="0.25">
      <c r="A125" t="s">
        <v>415</v>
      </c>
      <c r="B125" t="str">
        <f>IF(OR(Tabela_zbiralec_EKOL[[#This Row],[ZC Savska loka]]="DA",Tabela_zbiralec_EKOL[[#This Row],[ZC Laze]]="DA",Tabela_zbiralec_EKOL[[#This Row],[ZC Kamnik]]="DA",Tabela_zbiralec_EKOL[[#This Row],[ZC Zvezda]]="DA"),"DA","NE")</f>
        <v>DA</v>
      </c>
      <c r="C125" t="str">
        <f>_xlfn.TEXTJOIN(", ",TRUE,IF(Tabela_zbiralec_EKOL[[#This Row],[ZC Savska loka]]="DA","Savska loka",""),IF(Tabela_zbiralec_EKOL[[#This Row],[ZC Laze]]="DA","Laze",""),IF(Tabela_zbiralec_EKOL[[#This Row],[ZC Kamnik]]="DA","Kamnik",""),IF(Tabela_zbiralec_EKOL[[#This Row],[ZC Zvezda]]="DA","Zvezda",""))</f>
        <v>Laze</v>
      </c>
      <c r="D125" t="s">
        <v>203</v>
      </c>
      <c r="E125" t="s">
        <v>204</v>
      </c>
      <c r="F125" t="s">
        <v>203</v>
      </c>
      <c r="G125" t="s">
        <v>203</v>
      </c>
      <c r="H125" t="str">
        <f>INDEX(Tabela_seznam_klasifikacij[Naziv odpadka],MATCH(Tabela_zbiralec_EKOL[[#This Row],[Klasifikacija]],Tabela_seznam_klasifikacij[Klasifikacijska številka],0))</f>
        <v>Drugi tovrstni odpadki</v>
      </c>
    </row>
    <row r="126" spans="1:8" x14ac:dyDescent="0.25">
      <c r="A126" t="s">
        <v>419</v>
      </c>
      <c r="B126" t="str">
        <f>IF(OR(Tabela_zbiralec_EKOL[[#This Row],[ZC Savska loka]]="DA",Tabela_zbiralec_EKOL[[#This Row],[ZC Laze]]="DA",Tabela_zbiralec_EKOL[[#This Row],[ZC Kamnik]]="DA",Tabela_zbiralec_EKOL[[#This Row],[ZC Zvezda]]="DA"),"DA","NE")</f>
        <v>DA</v>
      </c>
      <c r="C126" t="str">
        <f>_xlfn.TEXTJOIN(", ",TRUE,IF(Tabela_zbiralec_EKOL[[#This Row],[ZC Savska loka]]="DA","Savska loka",""),IF(Tabela_zbiralec_EKOL[[#This Row],[ZC Laze]]="DA","Laze",""),IF(Tabela_zbiralec_EKOL[[#This Row],[ZC Kamnik]]="DA","Kamnik",""),IF(Tabela_zbiralec_EKOL[[#This Row],[ZC Zvezda]]="DA","Zvezda",""))</f>
        <v>Laze</v>
      </c>
      <c r="D126" t="s">
        <v>203</v>
      </c>
      <c r="E126" t="s">
        <v>204</v>
      </c>
      <c r="F126" t="s">
        <v>203</v>
      </c>
      <c r="G126" t="s">
        <v>203</v>
      </c>
      <c r="H126" t="str">
        <f>INDEX(Tabela_seznam_klasifikacij[Naziv odpadka],MATCH(Tabela_zbiralec_EKOL[[#This Row],[Klasifikacija]],Tabela_seznam_klasifikacij[Klasifikacijska številka],0))</f>
        <v>Mulji iz čiščenja odpadne vode na kraju nastanka, ki niso navedeni pod 07 05 11</v>
      </c>
    </row>
    <row r="127" spans="1:8" x14ac:dyDescent="0.25">
      <c r="A127" t="s">
        <v>420</v>
      </c>
      <c r="B127" t="str">
        <f>IF(OR(Tabela_zbiralec_EKOL[[#This Row],[ZC Savska loka]]="DA",Tabela_zbiralec_EKOL[[#This Row],[ZC Laze]]="DA",Tabela_zbiralec_EKOL[[#This Row],[ZC Kamnik]]="DA",Tabela_zbiralec_EKOL[[#This Row],[ZC Zvezda]]="DA"),"DA","NE")</f>
        <v>DA</v>
      </c>
      <c r="C127" t="str">
        <f>_xlfn.TEXTJOIN(", ",TRUE,IF(Tabela_zbiralec_EKOL[[#This Row],[ZC Savska loka]]="DA","Savska loka",""),IF(Tabela_zbiralec_EKOL[[#This Row],[ZC Laze]]="DA","Laze",""),IF(Tabela_zbiralec_EKOL[[#This Row],[ZC Kamnik]]="DA","Kamnik",""),IF(Tabela_zbiralec_EKOL[[#This Row],[ZC Zvezda]]="DA","Zvezda",""))</f>
        <v>Laze</v>
      </c>
      <c r="D127" t="s">
        <v>203</v>
      </c>
      <c r="E127" t="s">
        <v>204</v>
      </c>
      <c r="F127" t="s">
        <v>203</v>
      </c>
      <c r="G127" t="s">
        <v>203</v>
      </c>
      <c r="H127" t="str">
        <f>INDEX(Tabela_seznam_klasifikacij[Naziv odpadka],MATCH(Tabela_zbiralec_EKOL[[#This Row],[Klasifikacija]],Tabela_seznam_klasifikacij[Klasifikacijska številka],0))</f>
        <v>Trdni odpadki, ki niso navedeni pod 07 05 13</v>
      </c>
    </row>
    <row r="128" spans="1:8" x14ac:dyDescent="0.25">
      <c r="A128" t="s">
        <v>421</v>
      </c>
      <c r="B128" t="str">
        <f>IF(OR(Tabela_zbiralec_EKOL[[#This Row],[ZC Savska loka]]="DA",Tabela_zbiralec_EKOL[[#This Row],[ZC Laze]]="DA",Tabela_zbiralec_EKOL[[#This Row],[ZC Kamnik]]="DA",Tabela_zbiralec_EKOL[[#This Row],[ZC Zvezda]]="DA"),"DA","NE")</f>
        <v>DA</v>
      </c>
      <c r="C128" t="str">
        <f>_xlfn.TEXTJOIN(", ",TRUE,IF(Tabela_zbiralec_EKOL[[#This Row],[ZC Savska loka]]="DA","Savska loka",""),IF(Tabela_zbiralec_EKOL[[#This Row],[ZC Laze]]="DA","Laze",""),IF(Tabela_zbiralec_EKOL[[#This Row],[ZC Kamnik]]="DA","Kamnik",""),IF(Tabela_zbiralec_EKOL[[#This Row],[ZC Zvezda]]="DA","Zvezda",""))</f>
        <v>Laze</v>
      </c>
      <c r="D128" t="s">
        <v>203</v>
      </c>
      <c r="E128" t="s">
        <v>204</v>
      </c>
      <c r="F128" t="s">
        <v>203</v>
      </c>
      <c r="G128" t="s">
        <v>203</v>
      </c>
      <c r="H128" t="str">
        <f>INDEX(Tabela_seznam_klasifikacij[Naziv odpadka],MATCH(Tabela_zbiralec_EKOL[[#This Row],[Klasifikacija]],Tabela_seznam_klasifikacij[Klasifikacijska številka],0))</f>
        <v>Drugi tovrstni odpadki</v>
      </c>
    </row>
    <row r="129" spans="1:8" x14ac:dyDescent="0.25">
      <c r="A129" t="s">
        <v>424</v>
      </c>
      <c r="B129" t="str">
        <f>IF(OR(Tabela_zbiralec_EKOL[[#This Row],[ZC Savska loka]]="DA",Tabela_zbiralec_EKOL[[#This Row],[ZC Laze]]="DA",Tabela_zbiralec_EKOL[[#This Row],[ZC Kamnik]]="DA",Tabela_zbiralec_EKOL[[#This Row],[ZC Zvezda]]="DA"),"DA","NE")</f>
        <v>DA</v>
      </c>
      <c r="C129" t="str">
        <f>_xlfn.TEXTJOIN(", ",TRUE,IF(Tabela_zbiralec_EKOL[[#This Row],[ZC Savska loka]]="DA","Savska loka",""),IF(Tabela_zbiralec_EKOL[[#This Row],[ZC Laze]]="DA","Laze",""),IF(Tabela_zbiralec_EKOL[[#This Row],[ZC Kamnik]]="DA","Kamnik",""),IF(Tabela_zbiralec_EKOL[[#This Row],[ZC Zvezda]]="DA","Zvezda",""))</f>
        <v>Laze</v>
      </c>
      <c r="D129" t="s">
        <v>203</v>
      </c>
      <c r="E129" t="s">
        <v>204</v>
      </c>
      <c r="F129" t="s">
        <v>203</v>
      </c>
      <c r="G129" t="s">
        <v>203</v>
      </c>
      <c r="H129" t="str">
        <f>INDEX(Tabela_seznam_klasifikacij[Naziv odpadka],MATCH(Tabela_zbiralec_EKOL[[#This Row],[Klasifikacija]],Tabela_seznam_klasifikacij[Klasifikacijska številka],0))</f>
        <v>Mulji iz čiščenja odpadne vode na kraju nastanka, ki niso navedeni pod 07 06 11</v>
      </c>
    </row>
    <row r="130" spans="1:8" x14ac:dyDescent="0.25">
      <c r="A130" t="s">
        <v>425</v>
      </c>
      <c r="B130" t="str">
        <f>IF(OR(Tabela_zbiralec_EKOL[[#This Row],[ZC Savska loka]]="DA",Tabela_zbiralec_EKOL[[#This Row],[ZC Laze]]="DA",Tabela_zbiralec_EKOL[[#This Row],[ZC Kamnik]]="DA",Tabela_zbiralec_EKOL[[#This Row],[ZC Zvezda]]="DA"),"DA","NE")</f>
        <v>DA</v>
      </c>
      <c r="C130" t="str">
        <f>_xlfn.TEXTJOIN(", ",TRUE,IF(Tabela_zbiralec_EKOL[[#This Row],[ZC Savska loka]]="DA","Savska loka",""),IF(Tabela_zbiralec_EKOL[[#This Row],[ZC Laze]]="DA","Laze",""),IF(Tabela_zbiralec_EKOL[[#This Row],[ZC Kamnik]]="DA","Kamnik",""),IF(Tabela_zbiralec_EKOL[[#This Row],[ZC Zvezda]]="DA","Zvezda",""))</f>
        <v>Laze</v>
      </c>
      <c r="D130" t="s">
        <v>203</v>
      </c>
      <c r="E130" t="s">
        <v>204</v>
      </c>
      <c r="F130" t="s">
        <v>203</v>
      </c>
      <c r="G130" t="s">
        <v>203</v>
      </c>
      <c r="H130" t="str">
        <f>INDEX(Tabela_seznam_klasifikacij[Naziv odpadka],MATCH(Tabela_zbiralec_EKOL[[#This Row],[Klasifikacija]],Tabela_seznam_klasifikacij[Klasifikacijska številka],0))</f>
        <v>Drugi tovrstni odpadki</v>
      </c>
    </row>
    <row r="131" spans="1:8" x14ac:dyDescent="0.25">
      <c r="A131" t="s">
        <v>428</v>
      </c>
      <c r="B131" t="str">
        <f>IF(OR(Tabela_zbiralec_EKOL[[#This Row],[ZC Savska loka]]="DA",Tabela_zbiralec_EKOL[[#This Row],[ZC Laze]]="DA",Tabela_zbiralec_EKOL[[#This Row],[ZC Kamnik]]="DA",Tabela_zbiralec_EKOL[[#This Row],[ZC Zvezda]]="DA"),"DA","NE")</f>
        <v>DA</v>
      </c>
      <c r="C131" t="str">
        <f>_xlfn.TEXTJOIN(", ",TRUE,IF(Tabela_zbiralec_EKOL[[#This Row],[ZC Savska loka]]="DA","Savska loka",""),IF(Tabela_zbiralec_EKOL[[#This Row],[ZC Laze]]="DA","Laze",""),IF(Tabela_zbiralec_EKOL[[#This Row],[ZC Kamnik]]="DA","Kamnik",""),IF(Tabela_zbiralec_EKOL[[#This Row],[ZC Zvezda]]="DA","Zvezda",""))</f>
        <v>Laze</v>
      </c>
      <c r="D131" t="s">
        <v>203</v>
      </c>
      <c r="E131" t="s">
        <v>204</v>
      </c>
      <c r="F131" t="s">
        <v>203</v>
      </c>
      <c r="G131" t="s">
        <v>203</v>
      </c>
      <c r="H131" t="str">
        <f>INDEX(Tabela_seznam_klasifikacij[Naziv odpadka],MATCH(Tabela_zbiralec_EKOL[[#This Row],[Klasifikacija]],Tabela_seznam_klasifikacij[Klasifikacijska številka],0))</f>
        <v>Mulji iz čiščenja odpadne vode na kraju nastanka, ki niso navedeni pod 07 07 11</v>
      </c>
    </row>
    <row r="132" spans="1:8" x14ac:dyDescent="0.25">
      <c r="A132" t="s">
        <v>429</v>
      </c>
      <c r="B132" t="str">
        <f>IF(OR(Tabela_zbiralec_EKOL[[#This Row],[ZC Savska loka]]="DA",Tabela_zbiralec_EKOL[[#This Row],[ZC Laze]]="DA",Tabela_zbiralec_EKOL[[#This Row],[ZC Kamnik]]="DA",Tabela_zbiralec_EKOL[[#This Row],[ZC Zvezda]]="DA"),"DA","NE")</f>
        <v>DA</v>
      </c>
      <c r="C132" t="str">
        <f>_xlfn.TEXTJOIN(", ",TRUE,IF(Tabela_zbiralec_EKOL[[#This Row],[ZC Savska loka]]="DA","Savska loka",""),IF(Tabela_zbiralec_EKOL[[#This Row],[ZC Laze]]="DA","Laze",""),IF(Tabela_zbiralec_EKOL[[#This Row],[ZC Kamnik]]="DA","Kamnik",""),IF(Tabela_zbiralec_EKOL[[#This Row],[ZC Zvezda]]="DA","Zvezda",""))</f>
        <v>Laze</v>
      </c>
      <c r="D132" t="s">
        <v>203</v>
      </c>
      <c r="E132" t="s">
        <v>204</v>
      </c>
      <c r="F132" t="s">
        <v>203</v>
      </c>
      <c r="G132" t="s">
        <v>203</v>
      </c>
      <c r="H132" t="str">
        <f>INDEX(Tabela_seznam_klasifikacij[Naziv odpadka],MATCH(Tabela_zbiralec_EKOL[[#This Row],[Klasifikacija]],Tabela_seznam_klasifikacij[Klasifikacijska številka],0))</f>
        <v>Drugi tovrstni odpadki</v>
      </c>
    </row>
    <row r="133" spans="1:8" x14ac:dyDescent="0.25">
      <c r="A133" t="s">
        <v>156</v>
      </c>
      <c r="B133" t="str">
        <f>IF(OR(Tabela_zbiralec_EKOL[[#This Row],[ZC Savska loka]]="DA",Tabela_zbiralec_EKOL[[#This Row],[ZC Laze]]="DA",Tabela_zbiralec_EKOL[[#This Row],[ZC Kamnik]]="DA",Tabela_zbiralec_EKOL[[#This Row],[ZC Zvezda]]="DA"),"DA","NE")</f>
        <v>DA</v>
      </c>
      <c r="C133" t="str">
        <f>_xlfn.TEXTJOIN(", ",TRUE,IF(Tabela_zbiralec_EKOL[[#This Row],[ZC Savska loka]]="DA","Savska loka",""),IF(Tabela_zbiralec_EKOL[[#This Row],[ZC Laze]]="DA","Laze",""),IF(Tabela_zbiralec_EKOL[[#This Row],[ZC Kamnik]]="DA","Kamnik",""),IF(Tabela_zbiralec_EKOL[[#This Row],[ZC Zvezda]]="DA","Zvezda",""))</f>
        <v>Laze</v>
      </c>
      <c r="D133" t="s">
        <v>203</v>
      </c>
      <c r="E133" t="s">
        <v>204</v>
      </c>
      <c r="F133" t="s">
        <v>203</v>
      </c>
      <c r="G133" t="s">
        <v>203</v>
      </c>
      <c r="H133" t="str">
        <f>INDEX(Tabela_seznam_klasifikacij[Naziv odpadka],MATCH(Tabela_zbiralec_EKOL[[#This Row],[Klasifikacija]],Tabela_seznam_klasifikacij[Klasifikacijska številka],0))</f>
        <v>Odpadne barve in laki, ki niso navedeni pod 08 01 11</v>
      </c>
    </row>
    <row r="134" spans="1:8" x14ac:dyDescent="0.25">
      <c r="A134" t="s">
        <v>42</v>
      </c>
      <c r="B134" t="str">
        <f>IF(OR(Tabela_zbiralec_EKOL[[#This Row],[ZC Savska loka]]="DA",Tabela_zbiralec_EKOL[[#This Row],[ZC Laze]]="DA",Tabela_zbiralec_EKOL[[#This Row],[ZC Kamnik]]="DA",Tabela_zbiralec_EKOL[[#This Row],[ZC Zvezda]]="DA"),"DA","NE")</f>
        <v>DA</v>
      </c>
      <c r="C134" t="str">
        <f>_xlfn.TEXTJOIN(", ",TRUE,IF(Tabela_zbiralec_EKOL[[#This Row],[ZC Savska loka]]="DA","Savska loka",""),IF(Tabela_zbiralec_EKOL[[#This Row],[ZC Laze]]="DA","Laze",""),IF(Tabela_zbiralec_EKOL[[#This Row],[ZC Kamnik]]="DA","Kamnik",""),IF(Tabela_zbiralec_EKOL[[#This Row],[ZC Zvezda]]="DA","Zvezda",""))</f>
        <v>Laze</v>
      </c>
      <c r="D134" t="s">
        <v>203</v>
      </c>
      <c r="E134" t="s">
        <v>204</v>
      </c>
      <c r="F134" t="s">
        <v>203</v>
      </c>
      <c r="G134" t="s">
        <v>203</v>
      </c>
      <c r="H134" t="str">
        <f>INDEX(Tabela_seznam_klasifikacij[Naziv odpadka],MATCH(Tabela_zbiralec_EKOL[[#This Row],[Klasifikacija]],Tabela_seznam_klasifikacij[Klasifikacijska številka],0))</f>
        <v>Mulji barv ali lakov, ki niso navedeni pod 08 01 13</v>
      </c>
    </row>
    <row r="135" spans="1:8" x14ac:dyDescent="0.25">
      <c r="A135" t="s">
        <v>44</v>
      </c>
      <c r="B135" t="str">
        <f>IF(OR(Tabela_zbiralec_EKOL[[#This Row],[ZC Savska loka]]="DA",Tabela_zbiralec_EKOL[[#This Row],[ZC Laze]]="DA",Tabela_zbiralec_EKOL[[#This Row],[ZC Kamnik]]="DA",Tabela_zbiralec_EKOL[[#This Row],[ZC Zvezda]]="DA"),"DA","NE")</f>
        <v>DA</v>
      </c>
      <c r="C135" t="str">
        <f>_xlfn.TEXTJOIN(", ",TRUE,IF(Tabela_zbiralec_EKOL[[#This Row],[ZC Savska loka]]="DA","Savska loka",""),IF(Tabela_zbiralec_EKOL[[#This Row],[ZC Laze]]="DA","Laze",""),IF(Tabela_zbiralec_EKOL[[#This Row],[ZC Kamnik]]="DA","Kamnik",""),IF(Tabela_zbiralec_EKOL[[#This Row],[ZC Zvezda]]="DA","Zvezda",""))</f>
        <v>Laze</v>
      </c>
      <c r="D135" t="s">
        <v>203</v>
      </c>
      <c r="E135" t="s">
        <v>204</v>
      </c>
      <c r="F135" t="s">
        <v>203</v>
      </c>
      <c r="G135" t="s">
        <v>203</v>
      </c>
      <c r="H135" t="str">
        <f>INDEX(Tabela_seznam_klasifikacij[Naziv odpadka],MATCH(Tabela_zbiralec_EKOL[[#This Row],[Klasifikacija]],Tabela_seznam_klasifikacij[Klasifikacijska številka],0))</f>
        <v>Vodni mulji, ki vsebujejo barve ali lake, ki niso navedeni pod 08 01 15</v>
      </c>
    </row>
    <row r="136" spans="1:8" x14ac:dyDescent="0.25">
      <c r="A136" t="s">
        <v>46</v>
      </c>
      <c r="B136" t="str">
        <f>IF(OR(Tabela_zbiralec_EKOL[[#This Row],[ZC Savska loka]]="DA",Tabela_zbiralec_EKOL[[#This Row],[ZC Laze]]="DA",Tabela_zbiralec_EKOL[[#This Row],[ZC Kamnik]]="DA",Tabela_zbiralec_EKOL[[#This Row],[ZC Zvezda]]="DA"),"DA","NE")</f>
        <v>DA</v>
      </c>
      <c r="C136" t="str">
        <f>_xlfn.TEXTJOIN(", ",TRUE,IF(Tabela_zbiralec_EKOL[[#This Row],[ZC Savska loka]]="DA","Savska loka",""),IF(Tabela_zbiralec_EKOL[[#This Row],[ZC Laze]]="DA","Laze",""),IF(Tabela_zbiralec_EKOL[[#This Row],[ZC Kamnik]]="DA","Kamnik",""),IF(Tabela_zbiralec_EKOL[[#This Row],[ZC Zvezda]]="DA","Zvezda",""))</f>
        <v>Laze</v>
      </c>
      <c r="D136" t="s">
        <v>203</v>
      </c>
      <c r="E136" t="s">
        <v>204</v>
      </c>
      <c r="F136" t="s">
        <v>203</v>
      </c>
      <c r="G136" t="s">
        <v>203</v>
      </c>
      <c r="H136" t="str">
        <f>INDEX(Tabela_seznam_klasifikacij[Naziv odpadka],MATCH(Tabela_zbiralec_EKOL[[#This Row],[Klasifikacija]],Tabela_seznam_klasifikacij[Klasifikacijska številka],0))</f>
        <v>Odpadki iz odstranjevanja barv ali lakov, ki niso navedeni pod 08 01 17</v>
      </c>
    </row>
    <row r="137" spans="1:8" x14ac:dyDescent="0.25">
      <c r="A137" t="s">
        <v>158</v>
      </c>
      <c r="B137" t="str">
        <f>IF(OR(Tabela_zbiralec_EKOL[[#This Row],[ZC Savska loka]]="DA",Tabela_zbiralec_EKOL[[#This Row],[ZC Laze]]="DA",Tabela_zbiralec_EKOL[[#This Row],[ZC Kamnik]]="DA",Tabela_zbiralec_EKOL[[#This Row],[ZC Zvezda]]="DA"),"DA","NE")</f>
        <v>DA</v>
      </c>
      <c r="C137" t="str">
        <f>_xlfn.TEXTJOIN(", ",TRUE,IF(Tabela_zbiralec_EKOL[[#This Row],[ZC Savska loka]]="DA","Savska loka",""),IF(Tabela_zbiralec_EKOL[[#This Row],[ZC Laze]]="DA","Laze",""),IF(Tabela_zbiralec_EKOL[[#This Row],[ZC Kamnik]]="DA","Kamnik",""),IF(Tabela_zbiralec_EKOL[[#This Row],[ZC Zvezda]]="DA","Zvezda",""))</f>
        <v>Laze</v>
      </c>
      <c r="D137" t="s">
        <v>203</v>
      </c>
      <c r="E137" t="s">
        <v>204</v>
      </c>
      <c r="F137" t="s">
        <v>203</v>
      </c>
      <c r="G137" t="s">
        <v>203</v>
      </c>
      <c r="H137" t="str">
        <f>INDEX(Tabela_seznam_klasifikacij[Naziv odpadka],MATCH(Tabela_zbiralec_EKOL[[#This Row],[Klasifikacija]],Tabela_seznam_klasifikacij[Klasifikacijska številka],0))</f>
        <v>Vodne suspenzije, ki vsebujejo barve ali lake, ki niso navedene pod 08 01 19</v>
      </c>
    </row>
    <row r="138" spans="1:8" x14ac:dyDescent="0.25">
      <c r="A138" t="s">
        <v>49</v>
      </c>
      <c r="B138" t="str">
        <f>IF(OR(Tabela_zbiralec_EKOL[[#This Row],[ZC Savska loka]]="DA",Tabela_zbiralec_EKOL[[#This Row],[ZC Laze]]="DA",Tabela_zbiralec_EKOL[[#This Row],[ZC Kamnik]]="DA",Tabela_zbiralec_EKOL[[#This Row],[ZC Zvezda]]="DA"),"DA","NE")</f>
        <v>DA</v>
      </c>
      <c r="C138" t="str">
        <f>_xlfn.TEXTJOIN(", ",TRUE,IF(Tabela_zbiralec_EKOL[[#This Row],[ZC Savska loka]]="DA","Savska loka",""),IF(Tabela_zbiralec_EKOL[[#This Row],[ZC Laze]]="DA","Laze",""),IF(Tabela_zbiralec_EKOL[[#This Row],[ZC Kamnik]]="DA","Kamnik",""),IF(Tabela_zbiralec_EKOL[[#This Row],[ZC Zvezda]]="DA","Zvezda",""))</f>
        <v>Laze</v>
      </c>
      <c r="D138" t="s">
        <v>203</v>
      </c>
      <c r="E138" t="s">
        <v>204</v>
      </c>
      <c r="F138" t="s">
        <v>203</v>
      </c>
      <c r="G138" t="s">
        <v>203</v>
      </c>
      <c r="H138" t="str">
        <f>INDEX(Tabela_seznam_klasifikacij[Naziv odpadka],MATCH(Tabela_zbiralec_EKOL[[#This Row],[Klasifikacija]],Tabela_seznam_klasifikacij[Klasifikacijska številka],0))</f>
        <v>Drugi tovrstni odpadki</v>
      </c>
    </row>
    <row r="139" spans="1:8" x14ac:dyDescent="0.25">
      <c r="A139" t="s">
        <v>50</v>
      </c>
      <c r="B139" t="str">
        <f>IF(OR(Tabela_zbiralec_EKOL[[#This Row],[ZC Savska loka]]="DA",Tabela_zbiralec_EKOL[[#This Row],[ZC Laze]]="DA",Tabela_zbiralec_EKOL[[#This Row],[ZC Kamnik]]="DA",Tabela_zbiralec_EKOL[[#This Row],[ZC Zvezda]]="DA"),"DA","NE")</f>
        <v>DA</v>
      </c>
      <c r="C139" t="str">
        <f>_xlfn.TEXTJOIN(", ",TRUE,IF(Tabela_zbiralec_EKOL[[#This Row],[ZC Savska loka]]="DA","Savska loka",""),IF(Tabela_zbiralec_EKOL[[#This Row],[ZC Laze]]="DA","Laze",""),IF(Tabela_zbiralec_EKOL[[#This Row],[ZC Kamnik]]="DA","Kamnik",""),IF(Tabela_zbiralec_EKOL[[#This Row],[ZC Zvezda]]="DA","Zvezda",""))</f>
        <v>Laze</v>
      </c>
      <c r="D139" t="s">
        <v>203</v>
      </c>
      <c r="E139" t="s">
        <v>204</v>
      </c>
      <c r="F139" t="s">
        <v>203</v>
      </c>
      <c r="G139" t="s">
        <v>203</v>
      </c>
      <c r="H139" t="str">
        <f>INDEX(Tabela_seznam_klasifikacij[Naziv odpadka],MATCH(Tabela_zbiralec_EKOL[[#This Row],[Klasifikacija]],Tabela_seznam_klasifikacij[Klasifikacijska številka],0))</f>
        <v>Odpadna praškasta sredstva za površinsko zaščito</v>
      </c>
    </row>
    <row r="140" spans="1:8" x14ac:dyDescent="0.25">
      <c r="A140" t="s">
        <v>51</v>
      </c>
      <c r="B140" t="str">
        <f>IF(OR(Tabela_zbiralec_EKOL[[#This Row],[ZC Savska loka]]="DA",Tabela_zbiralec_EKOL[[#This Row],[ZC Laze]]="DA",Tabela_zbiralec_EKOL[[#This Row],[ZC Kamnik]]="DA",Tabela_zbiralec_EKOL[[#This Row],[ZC Zvezda]]="DA"),"DA","NE")</f>
        <v>DA</v>
      </c>
      <c r="C140" t="str">
        <f>_xlfn.TEXTJOIN(", ",TRUE,IF(Tabela_zbiralec_EKOL[[#This Row],[ZC Savska loka]]="DA","Savska loka",""),IF(Tabela_zbiralec_EKOL[[#This Row],[ZC Laze]]="DA","Laze",""),IF(Tabela_zbiralec_EKOL[[#This Row],[ZC Kamnik]]="DA","Kamnik",""),IF(Tabela_zbiralec_EKOL[[#This Row],[ZC Zvezda]]="DA","Zvezda",""))</f>
        <v>Laze</v>
      </c>
      <c r="D140" t="s">
        <v>203</v>
      </c>
      <c r="E140" t="s">
        <v>204</v>
      </c>
      <c r="F140" t="s">
        <v>203</v>
      </c>
      <c r="G140" t="s">
        <v>203</v>
      </c>
      <c r="H140" t="str">
        <f>INDEX(Tabela_seznam_klasifikacij[Naziv odpadka],MATCH(Tabela_zbiralec_EKOL[[#This Row],[Klasifikacija]],Tabela_seznam_klasifikacij[Klasifikacijska številka],0))</f>
        <v>Vodni mulji, ki vsebujejo keramične materiale</v>
      </c>
    </row>
    <row r="141" spans="1:8" x14ac:dyDescent="0.25">
      <c r="A141" t="s">
        <v>434</v>
      </c>
      <c r="B141" t="str">
        <f>IF(OR(Tabela_zbiralec_EKOL[[#This Row],[ZC Savska loka]]="DA",Tabela_zbiralec_EKOL[[#This Row],[ZC Laze]]="DA",Tabela_zbiralec_EKOL[[#This Row],[ZC Kamnik]]="DA",Tabela_zbiralec_EKOL[[#This Row],[ZC Zvezda]]="DA"),"DA","NE")</f>
        <v>DA</v>
      </c>
      <c r="C141" t="str">
        <f>_xlfn.TEXTJOIN(", ",TRUE,IF(Tabela_zbiralec_EKOL[[#This Row],[ZC Savska loka]]="DA","Savska loka",""),IF(Tabela_zbiralec_EKOL[[#This Row],[ZC Laze]]="DA","Laze",""),IF(Tabela_zbiralec_EKOL[[#This Row],[ZC Kamnik]]="DA","Kamnik",""),IF(Tabela_zbiralec_EKOL[[#This Row],[ZC Zvezda]]="DA","Zvezda",""))</f>
        <v>Laze</v>
      </c>
      <c r="D141" t="s">
        <v>203</v>
      </c>
      <c r="E141" t="s">
        <v>204</v>
      </c>
      <c r="F141" t="s">
        <v>203</v>
      </c>
      <c r="G141" t="s">
        <v>203</v>
      </c>
      <c r="H141" t="str">
        <f>INDEX(Tabela_seznam_klasifikacij[Naziv odpadka],MATCH(Tabela_zbiralec_EKOL[[#This Row],[Klasifikacija]],Tabela_seznam_klasifikacij[Klasifikacijska številka],0))</f>
        <v>Vodne suspenzije, ki vsebujejo keramične materiale</v>
      </c>
    </row>
    <row r="142" spans="1:8" x14ac:dyDescent="0.25">
      <c r="A142" t="s">
        <v>435</v>
      </c>
      <c r="B142" t="str">
        <f>IF(OR(Tabela_zbiralec_EKOL[[#This Row],[ZC Savska loka]]="DA",Tabela_zbiralec_EKOL[[#This Row],[ZC Laze]]="DA",Tabela_zbiralec_EKOL[[#This Row],[ZC Kamnik]]="DA",Tabela_zbiralec_EKOL[[#This Row],[ZC Zvezda]]="DA"),"DA","NE")</f>
        <v>DA</v>
      </c>
      <c r="C142" t="str">
        <f>_xlfn.TEXTJOIN(", ",TRUE,IF(Tabela_zbiralec_EKOL[[#This Row],[ZC Savska loka]]="DA","Savska loka",""),IF(Tabela_zbiralec_EKOL[[#This Row],[ZC Laze]]="DA","Laze",""),IF(Tabela_zbiralec_EKOL[[#This Row],[ZC Kamnik]]="DA","Kamnik",""),IF(Tabela_zbiralec_EKOL[[#This Row],[ZC Zvezda]]="DA","Zvezda",""))</f>
        <v>Laze</v>
      </c>
      <c r="D142" t="s">
        <v>203</v>
      </c>
      <c r="E142" t="s">
        <v>204</v>
      </c>
      <c r="F142" t="s">
        <v>203</v>
      </c>
      <c r="G142" t="s">
        <v>203</v>
      </c>
      <c r="H142" t="str">
        <f>INDEX(Tabela_seznam_klasifikacij[Naziv odpadka],MATCH(Tabela_zbiralec_EKOL[[#This Row],[Klasifikacija]],Tabela_seznam_klasifikacij[Klasifikacijska številka],0))</f>
        <v>Drugi tovrstni odpadki</v>
      </c>
    </row>
    <row r="143" spans="1:8" x14ac:dyDescent="0.25">
      <c r="A143" t="s">
        <v>52</v>
      </c>
      <c r="B143" t="str">
        <f>IF(OR(Tabela_zbiralec_EKOL[[#This Row],[ZC Savska loka]]="DA",Tabela_zbiralec_EKOL[[#This Row],[ZC Laze]]="DA",Tabela_zbiralec_EKOL[[#This Row],[ZC Kamnik]]="DA",Tabela_zbiralec_EKOL[[#This Row],[ZC Zvezda]]="DA"),"DA","NE")</f>
        <v>DA</v>
      </c>
      <c r="C143" t="str">
        <f>_xlfn.TEXTJOIN(", ",TRUE,IF(Tabela_zbiralec_EKOL[[#This Row],[ZC Savska loka]]="DA","Savska loka",""),IF(Tabela_zbiralec_EKOL[[#This Row],[ZC Laze]]="DA","Laze",""),IF(Tabela_zbiralec_EKOL[[#This Row],[ZC Kamnik]]="DA","Kamnik",""),IF(Tabela_zbiralec_EKOL[[#This Row],[ZC Zvezda]]="DA","Zvezda",""))</f>
        <v>Laze</v>
      </c>
      <c r="D143" t="s">
        <v>203</v>
      </c>
      <c r="E143" t="s">
        <v>204</v>
      </c>
      <c r="F143" t="s">
        <v>203</v>
      </c>
      <c r="G143" t="s">
        <v>203</v>
      </c>
      <c r="H143" t="str">
        <f>INDEX(Tabela_seznam_klasifikacij[Naziv odpadka],MATCH(Tabela_zbiralec_EKOL[[#This Row],[Klasifikacija]],Tabela_seznam_klasifikacij[Klasifikacijska številka],0))</f>
        <v>Vodni mulji, ki vsebujejo tiskarske barve</v>
      </c>
    </row>
    <row r="144" spans="1:8" x14ac:dyDescent="0.25">
      <c r="A144" t="s">
        <v>53</v>
      </c>
      <c r="B144" t="str">
        <f>IF(OR(Tabela_zbiralec_EKOL[[#This Row],[ZC Savska loka]]="DA",Tabela_zbiralec_EKOL[[#This Row],[ZC Laze]]="DA",Tabela_zbiralec_EKOL[[#This Row],[ZC Kamnik]]="DA",Tabela_zbiralec_EKOL[[#This Row],[ZC Zvezda]]="DA"),"DA","NE")</f>
        <v>DA</v>
      </c>
      <c r="C144" t="str">
        <f>_xlfn.TEXTJOIN(", ",TRUE,IF(Tabela_zbiralec_EKOL[[#This Row],[ZC Savska loka]]="DA","Savska loka",""),IF(Tabela_zbiralec_EKOL[[#This Row],[ZC Laze]]="DA","Laze",""),IF(Tabela_zbiralec_EKOL[[#This Row],[ZC Kamnik]]="DA","Kamnik",""),IF(Tabela_zbiralec_EKOL[[#This Row],[ZC Zvezda]]="DA","Zvezda",""))</f>
        <v>Laze</v>
      </c>
      <c r="D144" t="s">
        <v>203</v>
      </c>
      <c r="E144" t="s">
        <v>204</v>
      </c>
      <c r="F144" t="s">
        <v>203</v>
      </c>
      <c r="G144" t="s">
        <v>203</v>
      </c>
      <c r="H144" t="str">
        <f>INDEX(Tabela_seznam_klasifikacij[Naziv odpadka],MATCH(Tabela_zbiralec_EKOL[[#This Row],[Klasifikacija]],Tabela_seznam_klasifikacij[Klasifikacijska številka],0))</f>
        <v>Odpadne vodne raztopine, ki vsebujejo tiskarske barve</v>
      </c>
    </row>
    <row r="145" spans="1:8" x14ac:dyDescent="0.25">
      <c r="A145" t="s">
        <v>159</v>
      </c>
      <c r="B145" t="str">
        <f>IF(OR(Tabela_zbiralec_EKOL[[#This Row],[ZC Savska loka]]="DA",Tabela_zbiralec_EKOL[[#This Row],[ZC Laze]]="DA",Tabela_zbiralec_EKOL[[#This Row],[ZC Kamnik]]="DA",Tabela_zbiralec_EKOL[[#This Row],[ZC Zvezda]]="DA"),"DA","NE")</f>
        <v>DA</v>
      </c>
      <c r="C145" t="str">
        <f>_xlfn.TEXTJOIN(", ",TRUE,IF(Tabela_zbiralec_EKOL[[#This Row],[ZC Savska loka]]="DA","Savska loka",""),IF(Tabela_zbiralec_EKOL[[#This Row],[ZC Laze]]="DA","Laze",""),IF(Tabela_zbiralec_EKOL[[#This Row],[ZC Kamnik]]="DA","Kamnik",""),IF(Tabela_zbiralec_EKOL[[#This Row],[ZC Zvezda]]="DA","Zvezda",""))</f>
        <v>Laze</v>
      </c>
      <c r="D145" t="s">
        <v>203</v>
      </c>
      <c r="E145" t="s">
        <v>204</v>
      </c>
      <c r="F145" t="s">
        <v>203</v>
      </c>
      <c r="G145" t="s">
        <v>203</v>
      </c>
      <c r="H145" t="str">
        <f>INDEX(Tabela_seznam_klasifikacij[Naziv odpadka],MATCH(Tabela_zbiralec_EKOL[[#This Row],[Klasifikacija]],Tabela_seznam_klasifikacij[Klasifikacijska številka],0))</f>
        <v>Odpadne tiskarske barve, ki niso navedene pod 08 03 12</v>
      </c>
    </row>
    <row r="146" spans="1:8" x14ac:dyDescent="0.25">
      <c r="A146" t="s">
        <v>442</v>
      </c>
      <c r="B146" t="str">
        <f>IF(OR(Tabela_zbiralec_EKOL[[#This Row],[ZC Savska loka]]="DA",Tabela_zbiralec_EKOL[[#This Row],[ZC Laze]]="DA",Tabela_zbiralec_EKOL[[#This Row],[ZC Kamnik]]="DA",Tabela_zbiralec_EKOL[[#This Row],[ZC Zvezda]]="DA"),"DA","NE")</f>
        <v>DA</v>
      </c>
      <c r="C146" t="str">
        <f>_xlfn.TEXTJOIN(", ",TRUE,IF(Tabela_zbiralec_EKOL[[#This Row],[ZC Savska loka]]="DA","Savska loka",""),IF(Tabela_zbiralec_EKOL[[#This Row],[ZC Laze]]="DA","Laze",""),IF(Tabela_zbiralec_EKOL[[#This Row],[ZC Kamnik]]="DA","Kamnik",""),IF(Tabela_zbiralec_EKOL[[#This Row],[ZC Zvezda]]="DA","Zvezda",""))</f>
        <v>Laze</v>
      </c>
      <c r="D146" t="s">
        <v>203</v>
      </c>
      <c r="E146" t="s">
        <v>204</v>
      </c>
      <c r="F146" t="s">
        <v>203</v>
      </c>
      <c r="G146" t="s">
        <v>203</v>
      </c>
      <c r="H146" t="str">
        <f>INDEX(Tabela_seznam_klasifikacij[Naziv odpadka],MATCH(Tabela_zbiralec_EKOL[[#This Row],[Klasifikacija]],Tabela_seznam_klasifikacij[Klasifikacijska številka],0))</f>
        <v>Mulji tiskarskih barv, ki niso navedeni pod 08 03 14</v>
      </c>
    </row>
    <row r="147" spans="1:8" x14ac:dyDescent="0.25">
      <c r="A147" t="s">
        <v>191</v>
      </c>
      <c r="B147" t="str">
        <f>IF(OR(Tabela_zbiralec_EKOL[[#This Row],[ZC Savska loka]]="DA",Tabela_zbiralec_EKOL[[#This Row],[ZC Laze]]="DA",Tabela_zbiralec_EKOL[[#This Row],[ZC Kamnik]]="DA",Tabela_zbiralec_EKOL[[#This Row],[ZC Zvezda]]="DA"),"DA","NE")</f>
        <v>DA</v>
      </c>
      <c r="C147" t="str">
        <f>_xlfn.TEXTJOIN(", ",TRUE,IF(Tabela_zbiralec_EKOL[[#This Row],[ZC Savska loka]]="DA","Savska loka",""),IF(Tabela_zbiralec_EKOL[[#This Row],[ZC Laze]]="DA","Laze",""),IF(Tabela_zbiralec_EKOL[[#This Row],[ZC Kamnik]]="DA","Kamnik",""),IF(Tabela_zbiralec_EKOL[[#This Row],[ZC Zvezda]]="DA","Zvezda",""))</f>
        <v>Laze</v>
      </c>
      <c r="D147" t="s">
        <v>203</v>
      </c>
      <c r="E147" t="s">
        <v>204</v>
      </c>
      <c r="F147" t="s">
        <v>203</v>
      </c>
      <c r="G147" t="s">
        <v>203</v>
      </c>
      <c r="H147" t="str">
        <f>INDEX(Tabela_seznam_klasifikacij[Naziv odpadka],MATCH(Tabela_zbiralec_EKOL[[#This Row],[Klasifikacija]],Tabela_seznam_klasifikacij[Klasifikacijska številka],0))</f>
        <v>Odpadni tiskarski tonerji, ki niso navedeni pod 08 03 17</v>
      </c>
    </row>
    <row r="148" spans="1:8" x14ac:dyDescent="0.25">
      <c r="A148" t="s">
        <v>58</v>
      </c>
      <c r="B148" t="str">
        <f>IF(OR(Tabela_zbiralec_EKOL[[#This Row],[ZC Savska loka]]="DA",Tabela_zbiralec_EKOL[[#This Row],[ZC Laze]]="DA",Tabela_zbiralec_EKOL[[#This Row],[ZC Kamnik]]="DA",Tabela_zbiralec_EKOL[[#This Row],[ZC Zvezda]]="DA"),"DA","NE")</f>
        <v>DA</v>
      </c>
      <c r="C148" t="str">
        <f>_xlfn.TEXTJOIN(", ",TRUE,IF(Tabela_zbiralec_EKOL[[#This Row],[ZC Savska loka]]="DA","Savska loka",""),IF(Tabela_zbiralec_EKOL[[#This Row],[ZC Laze]]="DA","Laze",""),IF(Tabela_zbiralec_EKOL[[#This Row],[ZC Kamnik]]="DA","Kamnik",""),IF(Tabela_zbiralec_EKOL[[#This Row],[ZC Zvezda]]="DA","Zvezda",""))</f>
        <v>Laze</v>
      </c>
      <c r="D148" t="s">
        <v>203</v>
      </c>
      <c r="E148" t="s">
        <v>204</v>
      </c>
      <c r="F148" t="s">
        <v>203</v>
      </c>
      <c r="G148" t="s">
        <v>203</v>
      </c>
      <c r="H148" t="str">
        <f>INDEX(Tabela_seznam_klasifikacij[Naziv odpadka],MATCH(Tabela_zbiralec_EKOL[[#This Row],[Klasifikacija]],Tabela_seznam_klasifikacij[Klasifikacijska številka],0))</f>
        <v>Drugi tovrstni odpadki</v>
      </c>
    </row>
    <row r="149" spans="1:8" x14ac:dyDescent="0.25">
      <c r="A149" t="s">
        <v>60</v>
      </c>
      <c r="B149" t="str">
        <f>IF(OR(Tabela_zbiralec_EKOL[[#This Row],[ZC Savska loka]]="DA",Tabela_zbiralec_EKOL[[#This Row],[ZC Laze]]="DA",Tabela_zbiralec_EKOL[[#This Row],[ZC Kamnik]]="DA",Tabela_zbiralec_EKOL[[#This Row],[ZC Zvezda]]="DA"),"DA","NE")</f>
        <v>DA</v>
      </c>
      <c r="C149" t="str">
        <f>_xlfn.TEXTJOIN(", ",TRUE,IF(Tabela_zbiralec_EKOL[[#This Row],[ZC Savska loka]]="DA","Savska loka",""),IF(Tabela_zbiralec_EKOL[[#This Row],[ZC Laze]]="DA","Laze",""),IF(Tabela_zbiralec_EKOL[[#This Row],[ZC Kamnik]]="DA","Kamnik",""),IF(Tabela_zbiralec_EKOL[[#This Row],[ZC Zvezda]]="DA","Zvezda",""))</f>
        <v>Laze</v>
      </c>
      <c r="D149" t="s">
        <v>203</v>
      </c>
      <c r="E149" t="s">
        <v>204</v>
      </c>
      <c r="F149" t="s">
        <v>203</v>
      </c>
      <c r="G149" t="s">
        <v>203</v>
      </c>
      <c r="H149" t="str">
        <f>INDEX(Tabela_seznam_klasifikacij[Naziv odpadka],MATCH(Tabela_zbiralec_EKOL[[#This Row],[Klasifikacija]],Tabela_seznam_klasifikacij[Klasifikacijska številka],0))</f>
        <v>Odpadna lepila in tesnilne mase, ki niso navedene pod 08 04 09</v>
      </c>
    </row>
    <row r="150" spans="1:8" x14ac:dyDescent="0.25">
      <c r="A150" t="s">
        <v>62</v>
      </c>
      <c r="B150" t="str">
        <f>IF(OR(Tabela_zbiralec_EKOL[[#This Row],[ZC Savska loka]]="DA",Tabela_zbiralec_EKOL[[#This Row],[ZC Laze]]="DA",Tabela_zbiralec_EKOL[[#This Row],[ZC Kamnik]]="DA",Tabela_zbiralec_EKOL[[#This Row],[ZC Zvezda]]="DA"),"DA","NE")</f>
        <v>DA</v>
      </c>
      <c r="C150" t="str">
        <f>_xlfn.TEXTJOIN(", ",TRUE,IF(Tabela_zbiralec_EKOL[[#This Row],[ZC Savska loka]]="DA","Savska loka",""),IF(Tabela_zbiralec_EKOL[[#This Row],[ZC Laze]]="DA","Laze",""),IF(Tabela_zbiralec_EKOL[[#This Row],[ZC Kamnik]]="DA","Kamnik",""),IF(Tabela_zbiralec_EKOL[[#This Row],[ZC Zvezda]]="DA","Zvezda",""))</f>
        <v>Laze</v>
      </c>
      <c r="D150" t="s">
        <v>203</v>
      </c>
      <c r="E150" t="s">
        <v>204</v>
      </c>
      <c r="F150" t="s">
        <v>203</v>
      </c>
      <c r="G150" t="s">
        <v>203</v>
      </c>
      <c r="H150" t="str">
        <f>INDEX(Tabela_seznam_klasifikacij[Naziv odpadka],MATCH(Tabela_zbiralec_EKOL[[#This Row],[Klasifikacija]],Tabela_seznam_klasifikacij[Klasifikacijska številka],0))</f>
        <v>Mulji lepil in tesnilnih mas, ki niso navedeni pod 08 04 11</v>
      </c>
    </row>
    <row r="151" spans="1:8" x14ac:dyDescent="0.25">
      <c r="A151" t="s">
        <v>446</v>
      </c>
      <c r="B151" t="str">
        <f>IF(OR(Tabela_zbiralec_EKOL[[#This Row],[ZC Savska loka]]="DA",Tabela_zbiralec_EKOL[[#This Row],[ZC Laze]]="DA",Tabela_zbiralec_EKOL[[#This Row],[ZC Kamnik]]="DA",Tabela_zbiralec_EKOL[[#This Row],[ZC Zvezda]]="DA"),"DA","NE")</f>
        <v>DA</v>
      </c>
      <c r="C151" t="str">
        <f>_xlfn.TEXTJOIN(", ",TRUE,IF(Tabela_zbiralec_EKOL[[#This Row],[ZC Savska loka]]="DA","Savska loka",""),IF(Tabela_zbiralec_EKOL[[#This Row],[ZC Laze]]="DA","Laze",""),IF(Tabela_zbiralec_EKOL[[#This Row],[ZC Kamnik]]="DA","Kamnik",""),IF(Tabela_zbiralec_EKOL[[#This Row],[ZC Zvezda]]="DA","Zvezda",""))</f>
        <v>Laze</v>
      </c>
      <c r="D151" t="s">
        <v>203</v>
      </c>
      <c r="E151" t="s">
        <v>204</v>
      </c>
      <c r="F151" t="s">
        <v>203</v>
      </c>
      <c r="G151" t="s">
        <v>203</v>
      </c>
      <c r="H151" t="str">
        <f>INDEX(Tabela_seznam_klasifikacij[Naziv odpadka],MATCH(Tabela_zbiralec_EKOL[[#This Row],[Klasifikacija]],Tabela_seznam_klasifikacij[Klasifikacijska številka],0))</f>
        <v>Vodni mulji, ki vsebujejo lepila ali tesnilne mase, ki niso navedeni pod 08 04 13</v>
      </c>
    </row>
    <row r="152" spans="1:8" x14ac:dyDescent="0.25">
      <c r="A152" t="s">
        <v>447</v>
      </c>
      <c r="B152" t="str">
        <f>IF(OR(Tabela_zbiralec_EKOL[[#This Row],[ZC Savska loka]]="DA",Tabela_zbiralec_EKOL[[#This Row],[ZC Laze]]="DA",Tabela_zbiralec_EKOL[[#This Row],[ZC Kamnik]]="DA",Tabela_zbiralec_EKOL[[#This Row],[ZC Zvezda]]="DA"),"DA","NE")</f>
        <v>DA</v>
      </c>
      <c r="C152" t="str">
        <f>_xlfn.TEXTJOIN(", ",TRUE,IF(Tabela_zbiralec_EKOL[[#This Row],[ZC Savska loka]]="DA","Savska loka",""),IF(Tabela_zbiralec_EKOL[[#This Row],[ZC Laze]]="DA","Laze",""),IF(Tabela_zbiralec_EKOL[[#This Row],[ZC Kamnik]]="DA","Kamnik",""),IF(Tabela_zbiralec_EKOL[[#This Row],[ZC Zvezda]]="DA","Zvezda",""))</f>
        <v>Laze</v>
      </c>
      <c r="D152" t="s">
        <v>203</v>
      </c>
      <c r="E152" t="s">
        <v>204</v>
      </c>
      <c r="F152" t="s">
        <v>203</v>
      </c>
      <c r="G152" t="s">
        <v>203</v>
      </c>
      <c r="H152" t="str">
        <f>INDEX(Tabela_seznam_klasifikacij[Naziv odpadka],MATCH(Tabela_zbiralec_EKOL[[#This Row],[Klasifikacija]],Tabela_seznam_klasifikacij[Klasifikacijska številka],0))</f>
        <v>Odpadne vodne raztpine, ki vsebujejo lepila ali tesnilne mase, ki niso navedene pod 08 04 15</v>
      </c>
    </row>
    <row r="153" spans="1:8" x14ac:dyDescent="0.25">
      <c r="A153" t="s">
        <v>449</v>
      </c>
      <c r="B153" t="str">
        <f>IF(OR(Tabela_zbiralec_EKOL[[#This Row],[ZC Savska loka]]="DA",Tabela_zbiralec_EKOL[[#This Row],[ZC Laze]]="DA",Tabela_zbiralec_EKOL[[#This Row],[ZC Kamnik]]="DA",Tabela_zbiralec_EKOL[[#This Row],[ZC Zvezda]]="DA"),"DA","NE")</f>
        <v>DA</v>
      </c>
      <c r="C153" t="str">
        <f>_xlfn.TEXTJOIN(", ",TRUE,IF(Tabela_zbiralec_EKOL[[#This Row],[ZC Savska loka]]="DA","Savska loka",""),IF(Tabela_zbiralec_EKOL[[#This Row],[ZC Laze]]="DA","Laze",""),IF(Tabela_zbiralec_EKOL[[#This Row],[ZC Kamnik]]="DA","Kamnik",""),IF(Tabela_zbiralec_EKOL[[#This Row],[ZC Zvezda]]="DA","Zvezda",""))</f>
        <v>Laze</v>
      </c>
      <c r="D153" t="s">
        <v>203</v>
      </c>
      <c r="E153" t="s">
        <v>204</v>
      </c>
      <c r="F153" t="s">
        <v>203</v>
      </c>
      <c r="G153" t="s">
        <v>203</v>
      </c>
      <c r="H153" t="str">
        <f>INDEX(Tabela_seznam_klasifikacij[Naziv odpadka],MATCH(Tabela_zbiralec_EKOL[[#This Row],[Klasifikacija]],Tabela_seznam_klasifikacij[Klasifikacijska številka],0))</f>
        <v>Drugi tovrstni odpadki</v>
      </c>
    </row>
    <row r="154" spans="1:8" x14ac:dyDescent="0.25">
      <c r="A154" t="s">
        <v>463</v>
      </c>
      <c r="B154" t="str">
        <f>IF(OR(Tabela_zbiralec_EKOL[[#This Row],[ZC Savska loka]]="DA",Tabela_zbiralec_EKOL[[#This Row],[ZC Laze]]="DA",Tabela_zbiralec_EKOL[[#This Row],[ZC Kamnik]]="DA",Tabela_zbiralec_EKOL[[#This Row],[ZC Zvezda]]="DA"),"DA","NE")</f>
        <v>DA</v>
      </c>
      <c r="C154" t="str">
        <f>_xlfn.TEXTJOIN(", ",TRUE,IF(Tabela_zbiralec_EKOL[[#This Row],[ZC Savska loka]]="DA","Savska loka",""),IF(Tabela_zbiralec_EKOL[[#This Row],[ZC Laze]]="DA","Laze",""),IF(Tabela_zbiralec_EKOL[[#This Row],[ZC Kamnik]]="DA","Kamnik",""),IF(Tabela_zbiralec_EKOL[[#This Row],[ZC Zvezda]]="DA","Zvezda",""))</f>
        <v>Laze</v>
      </c>
      <c r="D154" t="s">
        <v>203</v>
      </c>
      <c r="E154" t="s">
        <v>204</v>
      </c>
      <c r="F154" t="s">
        <v>203</v>
      </c>
      <c r="G154" t="s">
        <v>203</v>
      </c>
      <c r="H154" t="str">
        <f>INDEX(Tabela_seznam_klasifikacij[Naziv odpadka],MATCH(Tabela_zbiralec_EKOL[[#This Row],[Klasifikacija]],Tabela_seznam_klasifikacij[Klasifikacijska številka],0))</f>
        <v>Filmi in fotografski papir, ki vsebujejo srebro ali srebrove spojine</v>
      </c>
    </row>
    <row r="155" spans="1:8" x14ac:dyDescent="0.25">
      <c r="A155" t="s">
        <v>464</v>
      </c>
      <c r="B155" t="str">
        <f>IF(OR(Tabela_zbiralec_EKOL[[#This Row],[ZC Savska loka]]="DA",Tabela_zbiralec_EKOL[[#This Row],[ZC Laze]]="DA",Tabela_zbiralec_EKOL[[#This Row],[ZC Kamnik]]="DA",Tabela_zbiralec_EKOL[[#This Row],[ZC Zvezda]]="DA"),"DA","NE")</f>
        <v>DA</v>
      </c>
      <c r="C155" t="str">
        <f>_xlfn.TEXTJOIN(", ",TRUE,IF(Tabela_zbiralec_EKOL[[#This Row],[ZC Savska loka]]="DA","Savska loka",""),IF(Tabela_zbiralec_EKOL[[#This Row],[ZC Laze]]="DA","Laze",""),IF(Tabela_zbiralec_EKOL[[#This Row],[ZC Kamnik]]="DA","Kamnik",""),IF(Tabela_zbiralec_EKOL[[#This Row],[ZC Zvezda]]="DA","Zvezda",""))</f>
        <v>Laze</v>
      </c>
      <c r="D155" t="s">
        <v>203</v>
      </c>
      <c r="E155" t="s">
        <v>204</v>
      </c>
      <c r="F155" t="s">
        <v>203</v>
      </c>
      <c r="G155" t="s">
        <v>203</v>
      </c>
      <c r="H155" t="str">
        <f>INDEX(Tabela_seznam_klasifikacij[Naziv odpadka],MATCH(Tabela_zbiralec_EKOL[[#This Row],[Klasifikacija]],Tabela_seznam_klasifikacij[Klasifikacijska številka],0))</f>
        <v>Filmi in fotografski papir, ki ne vsebujejo srebra ali srebrovih spojin</v>
      </c>
    </row>
    <row r="156" spans="1:8" x14ac:dyDescent="0.25">
      <c r="A156" t="s">
        <v>465</v>
      </c>
      <c r="B156" t="str">
        <f>IF(OR(Tabela_zbiralec_EKOL[[#This Row],[ZC Savska loka]]="DA",Tabela_zbiralec_EKOL[[#This Row],[ZC Laze]]="DA",Tabela_zbiralec_EKOL[[#This Row],[ZC Kamnik]]="DA",Tabela_zbiralec_EKOL[[#This Row],[ZC Zvezda]]="DA"),"DA","NE")</f>
        <v>DA</v>
      </c>
      <c r="C156" t="str">
        <f>_xlfn.TEXTJOIN(", ",TRUE,IF(Tabela_zbiralec_EKOL[[#This Row],[ZC Savska loka]]="DA","Savska loka",""),IF(Tabela_zbiralec_EKOL[[#This Row],[ZC Laze]]="DA","Laze",""),IF(Tabela_zbiralec_EKOL[[#This Row],[ZC Kamnik]]="DA","Kamnik",""),IF(Tabela_zbiralec_EKOL[[#This Row],[ZC Zvezda]]="DA","Zvezda",""))</f>
        <v>Laze</v>
      </c>
      <c r="D156" t="s">
        <v>203</v>
      </c>
      <c r="E156" t="s">
        <v>204</v>
      </c>
      <c r="F156" t="s">
        <v>203</v>
      </c>
      <c r="G156" t="s">
        <v>203</v>
      </c>
      <c r="H156" t="str">
        <f>INDEX(Tabela_seznam_klasifikacij[Naziv odpadka],MATCH(Tabela_zbiralec_EKOL[[#This Row],[Klasifikacija]],Tabela_seznam_klasifikacij[Klasifikacijska številka],0))</f>
        <v>Fotoaparati za enkratno uporabo, brez baterij</v>
      </c>
    </row>
    <row r="157" spans="1:8" x14ac:dyDescent="0.25">
      <c r="A157" t="s">
        <v>467</v>
      </c>
      <c r="B157" t="str">
        <f>IF(OR(Tabela_zbiralec_EKOL[[#This Row],[ZC Savska loka]]="DA",Tabela_zbiralec_EKOL[[#This Row],[ZC Laze]]="DA",Tabela_zbiralec_EKOL[[#This Row],[ZC Kamnik]]="DA",Tabela_zbiralec_EKOL[[#This Row],[ZC Zvezda]]="DA"),"DA","NE")</f>
        <v>DA</v>
      </c>
      <c r="C157" t="str">
        <f>_xlfn.TEXTJOIN(", ",TRUE,IF(Tabela_zbiralec_EKOL[[#This Row],[ZC Savska loka]]="DA","Savska loka",""),IF(Tabela_zbiralec_EKOL[[#This Row],[ZC Laze]]="DA","Laze",""),IF(Tabela_zbiralec_EKOL[[#This Row],[ZC Kamnik]]="DA","Kamnik",""),IF(Tabela_zbiralec_EKOL[[#This Row],[ZC Zvezda]]="DA","Zvezda",""))</f>
        <v>Laze</v>
      </c>
      <c r="D157" t="s">
        <v>203</v>
      </c>
      <c r="E157" t="s">
        <v>204</v>
      </c>
      <c r="F157" t="s">
        <v>203</v>
      </c>
      <c r="G157" t="s">
        <v>203</v>
      </c>
      <c r="H157" t="str">
        <f>INDEX(Tabela_seznam_klasifikacij[Naziv odpadka],MATCH(Tabela_zbiralec_EKOL[[#This Row],[Klasifikacija]],Tabela_seznam_klasifikacij[Klasifikacijska številka],0))</f>
        <v>Fotoaparati za enkratno uporabo, z baterijami, ki niso navedene pod 09 01 11</v>
      </c>
    </row>
    <row r="158" spans="1:8" x14ac:dyDescent="0.25">
      <c r="A158" t="s">
        <v>469</v>
      </c>
      <c r="B158" t="str">
        <f>IF(OR(Tabela_zbiralec_EKOL[[#This Row],[ZC Savska loka]]="DA",Tabela_zbiralec_EKOL[[#This Row],[ZC Laze]]="DA",Tabela_zbiralec_EKOL[[#This Row],[ZC Kamnik]]="DA",Tabela_zbiralec_EKOL[[#This Row],[ZC Zvezda]]="DA"),"DA","NE")</f>
        <v>DA</v>
      </c>
      <c r="C158" t="str">
        <f>_xlfn.TEXTJOIN(", ",TRUE,IF(Tabela_zbiralec_EKOL[[#This Row],[ZC Savska loka]]="DA","Savska loka",""),IF(Tabela_zbiralec_EKOL[[#This Row],[ZC Laze]]="DA","Laze",""),IF(Tabela_zbiralec_EKOL[[#This Row],[ZC Kamnik]]="DA","Kamnik",""),IF(Tabela_zbiralec_EKOL[[#This Row],[ZC Zvezda]]="DA","Zvezda",""))</f>
        <v>Laze</v>
      </c>
      <c r="D158" t="s">
        <v>203</v>
      </c>
      <c r="E158" t="s">
        <v>204</v>
      </c>
      <c r="F158" t="s">
        <v>203</v>
      </c>
      <c r="G158" t="s">
        <v>203</v>
      </c>
      <c r="H158" t="str">
        <f>INDEX(Tabela_seznam_klasifikacij[Naziv odpadka],MATCH(Tabela_zbiralec_EKOL[[#This Row],[Klasifikacija]],Tabela_seznam_klasifikacij[Klasifikacijska številka],0))</f>
        <v>Drugi tovrstni odpadki</v>
      </c>
    </row>
    <row r="159" spans="1:8" x14ac:dyDescent="0.25">
      <c r="A159" t="s">
        <v>470</v>
      </c>
      <c r="B159" t="str">
        <f>IF(OR(Tabela_zbiralec_EKOL[[#This Row],[ZC Savska loka]]="DA",Tabela_zbiralec_EKOL[[#This Row],[ZC Laze]]="DA",Tabela_zbiralec_EKOL[[#This Row],[ZC Kamnik]]="DA",Tabela_zbiralec_EKOL[[#This Row],[ZC Zvezda]]="DA"),"DA","NE")</f>
        <v>DA</v>
      </c>
      <c r="C159" t="str">
        <f>_xlfn.TEXTJOIN(", ",TRUE,IF(Tabela_zbiralec_EKOL[[#This Row],[ZC Savska loka]]="DA","Savska loka",""),IF(Tabela_zbiralec_EKOL[[#This Row],[ZC Laze]]="DA","Laze",""),IF(Tabela_zbiralec_EKOL[[#This Row],[ZC Kamnik]]="DA","Kamnik",""),IF(Tabela_zbiralec_EKOL[[#This Row],[ZC Zvezda]]="DA","Zvezda",""))</f>
        <v>Laze</v>
      </c>
      <c r="D159" t="s">
        <v>203</v>
      </c>
      <c r="E159" t="s">
        <v>204</v>
      </c>
      <c r="F159" t="s">
        <v>203</v>
      </c>
      <c r="G159" t="s">
        <v>203</v>
      </c>
      <c r="H159" t="str">
        <f>INDEX(Tabela_seznam_klasifikacij[Naziv odpadka],MATCH(Tabela_zbiralec_EKOL[[#This Row],[Klasifikacija]],Tabela_seznam_klasifikacij[Klasifikacijska številka],0))</f>
        <v>Pepel, žlindra in kotlovni prah (razen kotlovskega prahu, ki je naveden pod 10 01 04)</v>
      </c>
    </row>
    <row r="160" spans="1:8" x14ac:dyDescent="0.25">
      <c r="A160" t="s">
        <v>473</v>
      </c>
      <c r="B160" t="str">
        <f>IF(OR(Tabela_zbiralec_EKOL[[#This Row],[ZC Savska loka]]="DA",Tabela_zbiralec_EKOL[[#This Row],[ZC Laze]]="DA",Tabela_zbiralec_EKOL[[#This Row],[ZC Kamnik]]="DA",Tabela_zbiralec_EKOL[[#This Row],[ZC Zvezda]]="DA"),"DA","NE")</f>
        <v>DA</v>
      </c>
      <c r="C160" t="str">
        <f>_xlfn.TEXTJOIN(", ",TRUE,IF(Tabela_zbiralec_EKOL[[#This Row],[ZC Savska loka]]="DA","Savska loka",""),IF(Tabela_zbiralec_EKOL[[#This Row],[ZC Laze]]="DA","Laze",""),IF(Tabela_zbiralec_EKOL[[#This Row],[ZC Kamnik]]="DA","Kamnik",""),IF(Tabela_zbiralec_EKOL[[#This Row],[ZC Zvezda]]="DA","Zvezda",""))</f>
        <v>Laze</v>
      </c>
      <c r="D160" t="s">
        <v>203</v>
      </c>
      <c r="E160" t="s">
        <v>204</v>
      </c>
      <c r="F160" t="s">
        <v>203</v>
      </c>
      <c r="G160" t="s">
        <v>203</v>
      </c>
      <c r="H160" t="str">
        <f>INDEX(Tabela_seznam_klasifikacij[Naziv odpadka],MATCH(Tabela_zbiralec_EKOL[[#This Row],[Klasifikacija]],Tabela_seznam_klasifikacij[Klasifikacijska številka],0))</f>
        <v>Elektrofiltrski pepel iz kurilnih naprav na premog</v>
      </c>
    </row>
    <row r="161" spans="1:8" x14ac:dyDescent="0.25">
      <c r="A161" t="s">
        <v>474</v>
      </c>
      <c r="B161" t="str">
        <f>IF(OR(Tabela_zbiralec_EKOL[[#This Row],[ZC Savska loka]]="DA",Tabela_zbiralec_EKOL[[#This Row],[ZC Laze]]="DA",Tabela_zbiralec_EKOL[[#This Row],[ZC Kamnik]]="DA",Tabela_zbiralec_EKOL[[#This Row],[ZC Zvezda]]="DA"),"DA","NE")</f>
        <v>DA</v>
      </c>
      <c r="C161" t="str">
        <f>_xlfn.TEXTJOIN(", ",TRUE,IF(Tabela_zbiralec_EKOL[[#This Row],[ZC Savska loka]]="DA","Savska loka",""),IF(Tabela_zbiralec_EKOL[[#This Row],[ZC Laze]]="DA","Laze",""),IF(Tabela_zbiralec_EKOL[[#This Row],[ZC Kamnik]]="DA","Kamnik",""),IF(Tabela_zbiralec_EKOL[[#This Row],[ZC Zvezda]]="DA","Zvezda",""))</f>
        <v>Laze</v>
      </c>
      <c r="D161" t="s">
        <v>203</v>
      </c>
      <c r="E161" t="s">
        <v>204</v>
      </c>
      <c r="F161" t="s">
        <v>203</v>
      </c>
      <c r="G161" t="s">
        <v>203</v>
      </c>
      <c r="H161" t="str">
        <f>INDEX(Tabela_seznam_klasifikacij[Naziv odpadka],MATCH(Tabela_zbiralec_EKOL[[#This Row],[Klasifikacija]],Tabela_seznam_klasifikacij[Klasifikacijska številka],0))</f>
        <v>Elektrofiltrski pepel iz kurilnih naprav na šoto in neobdelan les</v>
      </c>
    </row>
    <row r="162" spans="1:8" x14ac:dyDescent="0.25">
      <c r="A162" t="s">
        <v>476</v>
      </c>
      <c r="B162" t="str">
        <f>IF(OR(Tabela_zbiralec_EKOL[[#This Row],[ZC Savska loka]]="DA",Tabela_zbiralec_EKOL[[#This Row],[ZC Laze]]="DA",Tabela_zbiralec_EKOL[[#This Row],[ZC Kamnik]]="DA",Tabela_zbiralec_EKOL[[#This Row],[ZC Zvezda]]="DA"),"DA","NE")</f>
        <v>DA</v>
      </c>
      <c r="C162" t="str">
        <f>_xlfn.TEXTJOIN(", ",TRUE,IF(Tabela_zbiralec_EKOL[[#This Row],[ZC Savska loka]]="DA","Savska loka",""),IF(Tabela_zbiralec_EKOL[[#This Row],[ZC Laze]]="DA","Laze",""),IF(Tabela_zbiralec_EKOL[[#This Row],[ZC Kamnik]]="DA","Kamnik",""),IF(Tabela_zbiralec_EKOL[[#This Row],[ZC Zvezda]]="DA","Zvezda",""))</f>
        <v>Laze</v>
      </c>
      <c r="D162" t="s">
        <v>203</v>
      </c>
      <c r="E162" t="s">
        <v>204</v>
      </c>
      <c r="F162" t="s">
        <v>203</v>
      </c>
      <c r="G162" t="s">
        <v>203</v>
      </c>
      <c r="H162" t="str">
        <f>INDEX(Tabela_seznam_klasifikacij[Naziv odpadka],MATCH(Tabela_zbiralec_EKOL[[#This Row],[Klasifikacija]],Tabela_seznam_klasifikacij[Klasifikacijska številka],0))</f>
        <v>Trdni odpadki iz razžvepljanja dimnih plinov z reakcijami na osnovi kalcija</v>
      </c>
    </row>
    <row r="163" spans="1:8" x14ac:dyDescent="0.25">
      <c r="A163" t="s">
        <v>477</v>
      </c>
      <c r="B163" t="str">
        <f>IF(OR(Tabela_zbiralec_EKOL[[#This Row],[ZC Savska loka]]="DA",Tabela_zbiralec_EKOL[[#This Row],[ZC Laze]]="DA",Tabela_zbiralec_EKOL[[#This Row],[ZC Kamnik]]="DA",Tabela_zbiralec_EKOL[[#This Row],[ZC Zvezda]]="DA"),"DA","NE")</f>
        <v>DA</v>
      </c>
      <c r="C163" t="str">
        <f>_xlfn.TEXTJOIN(", ",TRUE,IF(Tabela_zbiralec_EKOL[[#This Row],[ZC Savska loka]]="DA","Savska loka",""),IF(Tabela_zbiralec_EKOL[[#This Row],[ZC Laze]]="DA","Laze",""),IF(Tabela_zbiralec_EKOL[[#This Row],[ZC Kamnik]]="DA","Kamnik",""),IF(Tabela_zbiralec_EKOL[[#This Row],[ZC Zvezda]]="DA","Zvezda",""))</f>
        <v>Laze</v>
      </c>
      <c r="D163" t="s">
        <v>203</v>
      </c>
      <c r="E163" t="s">
        <v>204</v>
      </c>
      <c r="F163" t="s">
        <v>203</v>
      </c>
      <c r="G163" t="s">
        <v>203</v>
      </c>
      <c r="H163" t="str">
        <f>INDEX(Tabela_seznam_klasifikacij[Naziv odpadka],MATCH(Tabela_zbiralec_EKOL[[#This Row],[Klasifikacija]],Tabela_seznam_klasifikacij[Klasifikacijska številka],0))</f>
        <v>Muljasti odpadki iz razžvepljanja dimnih plinov z reakcijami na osnovi kalcija</v>
      </c>
    </row>
    <row r="164" spans="1:8" x14ac:dyDescent="0.25">
      <c r="A164" t="s">
        <v>481</v>
      </c>
      <c r="B164" t="str">
        <f>IF(OR(Tabela_zbiralec_EKOL[[#This Row],[ZC Savska loka]]="DA",Tabela_zbiralec_EKOL[[#This Row],[ZC Laze]]="DA",Tabela_zbiralec_EKOL[[#This Row],[ZC Kamnik]]="DA",Tabela_zbiralec_EKOL[[#This Row],[ZC Zvezda]]="DA"),"DA","NE")</f>
        <v>DA</v>
      </c>
      <c r="C164" t="str">
        <f>_xlfn.TEXTJOIN(", ",TRUE,IF(Tabela_zbiralec_EKOL[[#This Row],[ZC Savska loka]]="DA","Savska loka",""),IF(Tabela_zbiralec_EKOL[[#This Row],[ZC Laze]]="DA","Laze",""),IF(Tabela_zbiralec_EKOL[[#This Row],[ZC Kamnik]]="DA","Kamnik",""),IF(Tabela_zbiralec_EKOL[[#This Row],[ZC Zvezda]]="DA","Zvezda",""))</f>
        <v>Laze</v>
      </c>
      <c r="D164" t="s">
        <v>203</v>
      </c>
      <c r="E164" t="s">
        <v>204</v>
      </c>
      <c r="F164" t="s">
        <v>203</v>
      </c>
      <c r="G164" t="s">
        <v>203</v>
      </c>
      <c r="H164" t="str">
        <f>INDEX(Tabela_seznam_klasifikacij[Naziv odpadka],MATCH(Tabela_zbiralec_EKOL[[#This Row],[Klasifikacija]],Tabela_seznam_klasifikacij[Klasifikacijska številka],0))</f>
        <v>Pepel, žlindra in kotlovski prah iz naprav za sosežig, ki niso navedeni pod 10 01 14</v>
      </c>
    </row>
    <row r="165" spans="1:8" x14ac:dyDescent="0.25">
      <c r="A165" t="s">
        <v>483</v>
      </c>
      <c r="B165" t="str">
        <f>IF(OR(Tabela_zbiralec_EKOL[[#This Row],[ZC Savska loka]]="DA",Tabela_zbiralec_EKOL[[#This Row],[ZC Laze]]="DA",Tabela_zbiralec_EKOL[[#This Row],[ZC Kamnik]]="DA",Tabela_zbiralec_EKOL[[#This Row],[ZC Zvezda]]="DA"),"DA","NE")</f>
        <v>DA</v>
      </c>
      <c r="C165" t="str">
        <f>_xlfn.TEXTJOIN(", ",TRUE,IF(Tabela_zbiralec_EKOL[[#This Row],[ZC Savska loka]]="DA","Savska loka",""),IF(Tabela_zbiralec_EKOL[[#This Row],[ZC Laze]]="DA","Laze",""),IF(Tabela_zbiralec_EKOL[[#This Row],[ZC Kamnik]]="DA","Kamnik",""),IF(Tabela_zbiralec_EKOL[[#This Row],[ZC Zvezda]]="DA","Zvezda",""))</f>
        <v>Laze</v>
      </c>
      <c r="D165" t="s">
        <v>203</v>
      </c>
      <c r="E165" t="s">
        <v>204</v>
      </c>
      <c r="F165" t="s">
        <v>203</v>
      </c>
      <c r="G165" t="s">
        <v>203</v>
      </c>
      <c r="H165" t="str">
        <f>INDEX(Tabela_seznam_klasifikacij[Naziv odpadka],MATCH(Tabela_zbiralec_EKOL[[#This Row],[Klasifikacija]],Tabela_seznam_klasifikacij[Klasifikacijska številka],0))</f>
        <v>Elektrofiltrski pepel iz naprav za sosežig, ki ni naveden pod 10 01 16</v>
      </c>
    </row>
    <row r="166" spans="1:8" x14ac:dyDescent="0.25">
      <c r="A166" t="s">
        <v>485</v>
      </c>
      <c r="B166" t="str">
        <f>IF(OR(Tabela_zbiralec_EKOL[[#This Row],[ZC Savska loka]]="DA",Tabela_zbiralec_EKOL[[#This Row],[ZC Laze]]="DA",Tabela_zbiralec_EKOL[[#This Row],[ZC Kamnik]]="DA",Tabela_zbiralec_EKOL[[#This Row],[ZC Zvezda]]="DA"),"DA","NE")</f>
        <v>DA</v>
      </c>
      <c r="C166" t="str">
        <f>_xlfn.TEXTJOIN(", ",TRUE,IF(Tabela_zbiralec_EKOL[[#This Row],[ZC Savska loka]]="DA","Savska loka",""),IF(Tabela_zbiralec_EKOL[[#This Row],[ZC Laze]]="DA","Laze",""),IF(Tabela_zbiralec_EKOL[[#This Row],[ZC Kamnik]]="DA","Kamnik",""),IF(Tabela_zbiralec_EKOL[[#This Row],[ZC Zvezda]]="DA","Zvezda",""))</f>
        <v>Laze</v>
      </c>
      <c r="D166" t="s">
        <v>203</v>
      </c>
      <c r="E166" t="s">
        <v>204</v>
      </c>
      <c r="F166" t="s">
        <v>203</v>
      </c>
      <c r="G166" t="s">
        <v>203</v>
      </c>
      <c r="H166" t="str">
        <f>INDEX(Tabela_seznam_klasifikacij[Naziv odpadka],MATCH(Tabela_zbiralec_EKOL[[#This Row],[Klasifikacija]],Tabela_seznam_klasifikacij[Klasifikacijska številka],0))</f>
        <v>Odpadki iz čiščenja odpadnih plinov, ki niso navedeni pod 10 01 05, 10 01 07 in 10 01 18</v>
      </c>
    </row>
    <row r="167" spans="1:8" x14ac:dyDescent="0.25">
      <c r="A167" t="s">
        <v>487</v>
      </c>
      <c r="B167" t="str">
        <f>IF(OR(Tabela_zbiralec_EKOL[[#This Row],[ZC Savska loka]]="DA",Tabela_zbiralec_EKOL[[#This Row],[ZC Laze]]="DA",Tabela_zbiralec_EKOL[[#This Row],[ZC Kamnik]]="DA",Tabela_zbiralec_EKOL[[#This Row],[ZC Zvezda]]="DA"),"DA","NE")</f>
        <v>DA</v>
      </c>
      <c r="C167" t="str">
        <f>_xlfn.TEXTJOIN(", ",TRUE,IF(Tabela_zbiralec_EKOL[[#This Row],[ZC Savska loka]]="DA","Savska loka",""),IF(Tabela_zbiralec_EKOL[[#This Row],[ZC Laze]]="DA","Laze",""),IF(Tabela_zbiralec_EKOL[[#This Row],[ZC Kamnik]]="DA","Kamnik",""),IF(Tabela_zbiralec_EKOL[[#This Row],[ZC Zvezda]]="DA","Zvezda",""))</f>
        <v>Laze</v>
      </c>
      <c r="D167" t="s">
        <v>203</v>
      </c>
      <c r="E167" t="s">
        <v>204</v>
      </c>
      <c r="F167" t="s">
        <v>203</v>
      </c>
      <c r="G167" t="s">
        <v>203</v>
      </c>
      <c r="H167" t="str">
        <f>INDEX(Tabela_seznam_klasifikacij[Naziv odpadka],MATCH(Tabela_zbiralec_EKOL[[#This Row],[Klasifikacija]],Tabela_seznam_klasifikacij[Klasifikacijska številka],0))</f>
        <v>Mulji iz čiščenja odpadne vode na kraju nastanka, ki niso navedeni pod 10 01 20</v>
      </c>
    </row>
    <row r="168" spans="1:8" x14ac:dyDescent="0.25">
      <c r="A168" t="s">
        <v>489</v>
      </c>
      <c r="B168" t="str">
        <f>IF(OR(Tabela_zbiralec_EKOL[[#This Row],[ZC Savska loka]]="DA",Tabela_zbiralec_EKOL[[#This Row],[ZC Laze]]="DA",Tabela_zbiralec_EKOL[[#This Row],[ZC Kamnik]]="DA",Tabela_zbiralec_EKOL[[#This Row],[ZC Zvezda]]="DA"),"DA","NE")</f>
        <v>DA</v>
      </c>
      <c r="C168" t="str">
        <f>_xlfn.TEXTJOIN(", ",TRUE,IF(Tabela_zbiralec_EKOL[[#This Row],[ZC Savska loka]]="DA","Savska loka",""),IF(Tabela_zbiralec_EKOL[[#This Row],[ZC Laze]]="DA","Laze",""),IF(Tabela_zbiralec_EKOL[[#This Row],[ZC Kamnik]]="DA","Kamnik",""),IF(Tabela_zbiralec_EKOL[[#This Row],[ZC Zvezda]]="DA","Zvezda",""))</f>
        <v>Laze</v>
      </c>
      <c r="D168" t="s">
        <v>203</v>
      </c>
      <c r="E168" t="s">
        <v>204</v>
      </c>
      <c r="F168" t="s">
        <v>203</v>
      </c>
      <c r="G168" t="s">
        <v>203</v>
      </c>
      <c r="H168" t="str">
        <f>INDEX(Tabela_seznam_klasifikacij[Naziv odpadka],MATCH(Tabela_zbiralec_EKOL[[#This Row],[Klasifikacija]],Tabela_seznam_klasifikacij[Klasifikacijska številka],0))</f>
        <v>Vodni mulji iz čiščenja kotlov, ki niso navedeni pod 10 01 22</v>
      </c>
    </row>
    <row r="169" spans="1:8" x14ac:dyDescent="0.25">
      <c r="A169" t="s">
        <v>490</v>
      </c>
      <c r="B169" t="str">
        <f>IF(OR(Tabela_zbiralec_EKOL[[#This Row],[ZC Savska loka]]="DA",Tabela_zbiralec_EKOL[[#This Row],[ZC Laze]]="DA",Tabela_zbiralec_EKOL[[#This Row],[ZC Kamnik]]="DA",Tabela_zbiralec_EKOL[[#This Row],[ZC Zvezda]]="DA"),"DA","NE")</f>
        <v>DA</v>
      </c>
      <c r="C169" t="str">
        <f>_xlfn.TEXTJOIN(", ",TRUE,IF(Tabela_zbiralec_EKOL[[#This Row],[ZC Savska loka]]="DA","Savska loka",""),IF(Tabela_zbiralec_EKOL[[#This Row],[ZC Laze]]="DA","Laze",""),IF(Tabela_zbiralec_EKOL[[#This Row],[ZC Kamnik]]="DA","Kamnik",""),IF(Tabela_zbiralec_EKOL[[#This Row],[ZC Zvezda]]="DA","Zvezda",""))</f>
        <v>Laze</v>
      </c>
      <c r="D169" t="s">
        <v>203</v>
      </c>
      <c r="E169" t="s">
        <v>204</v>
      </c>
      <c r="F169" t="s">
        <v>203</v>
      </c>
      <c r="G169" t="s">
        <v>203</v>
      </c>
      <c r="H169" t="str">
        <f>INDEX(Tabela_seznam_klasifikacij[Naziv odpadka],MATCH(Tabela_zbiralec_EKOL[[#This Row],[Klasifikacija]],Tabela_seznam_klasifikacij[Klasifikacijska številka],0))</f>
        <v>Peski iz kurišč na lebdeči sloj</v>
      </c>
    </row>
    <row r="170" spans="1:8" x14ac:dyDescent="0.25">
      <c r="A170" t="s">
        <v>491</v>
      </c>
      <c r="B170" t="str">
        <f>IF(OR(Tabela_zbiralec_EKOL[[#This Row],[ZC Savska loka]]="DA",Tabela_zbiralec_EKOL[[#This Row],[ZC Laze]]="DA",Tabela_zbiralec_EKOL[[#This Row],[ZC Kamnik]]="DA",Tabela_zbiralec_EKOL[[#This Row],[ZC Zvezda]]="DA"),"DA","NE")</f>
        <v>DA</v>
      </c>
      <c r="C170" t="str">
        <f>_xlfn.TEXTJOIN(", ",TRUE,IF(Tabela_zbiralec_EKOL[[#This Row],[ZC Savska loka]]="DA","Savska loka",""),IF(Tabela_zbiralec_EKOL[[#This Row],[ZC Laze]]="DA","Laze",""),IF(Tabela_zbiralec_EKOL[[#This Row],[ZC Kamnik]]="DA","Kamnik",""),IF(Tabela_zbiralec_EKOL[[#This Row],[ZC Zvezda]]="DA","Zvezda",""))</f>
        <v>Laze</v>
      </c>
      <c r="D170" t="s">
        <v>203</v>
      </c>
      <c r="E170" t="s">
        <v>204</v>
      </c>
      <c r="F170" t="s">
        <v>203</v>
      </c>
      <c r="G170" t="s">
        <v>203</v>
      </c>
      <c r="H170" t="str">
        <f>INDEX(Tabela_seznam_klasifikacij[Naziv odpadka],MATCH(Tabela_zbiralec_EKOL[[#This Row],[Klasifikacija]],Tabela_seznam_klasifikacij[Klasifikacijska številka],0))</f>
        <v>Odpadki iz skladiščenja in pripravi goriva v elektrarnah na premog</v>
      </c>
    </row>
    <row r="171" spans="1:8" x14ac:dyDescent="0.25">
      <c r="A171" t="s">
        <v>492</v>
      </c>
      <c r="B171" t="str">
        <f>IF(OR(Tabela_zbiralec_EKOL[[#This Row],[ZC Savska loka]]="DA",Tabela_zbiralec_EKOL[[#This Row],[ZC Laze]]="DA",Tabela_zbiralec_EKOL[[#This Row],[ZC Kamnik]]="DA",Tabela_zbiralec_EKOL[[#This Row],[ZC Zvezda]]="DA"),"DA","NE")</f>
        <v>DA</v>
      </c>
      <c r="C171" t="str">
        <f>_xlfn.TEXTJOIN(", ",TRUE,IF(Tabela_zbiralec_EKOL[[#This Row],[ZC Savska loka]]="DA","Savska loka",""),IF(Tabela_zbiralec_EKOL[[#This Row],[ZC Laze]]="DA","Laze",""),IF(Tabela_zbiralec_EKOL[[#This Row],[ZC Kamnik]]="DA","Kamnik",""),IF(Tabela_zbiralec_EKOL[[#This Row],[ZC Zvezda]]="DA","Zvezda",""))</f>
        <v>Laze</v>
      </c>
      <c r="D171" t="s">
        <v>203</v>
      </c>
      <c r="E171" t="s">
        <v>204</v>
      </c>
      <c r="F171" t="s">
        <v>203</v>
      </c>
      <c r="G171" t="s">
        <v>203</v>
      </c>
      <c r="H171" t="str">
        <f>INDEX(Tabela_seznam_klasifikacij[Naziv odpadka],MATCH(Tabela_zbiralec_EKOL[[#This Row],[Klasifikacija]],Tabela_seznam_klasifikacij[Klasifikacijska številka],0))</f>
        <v>Odpadki iz obdelave hladilne vode</v>
      </c>
    </row>
    <row r="172" spans="1:8" x14ac:dyDescent="0.25">
      <c r="A172" t="s">
        <v>493</v>
      </c>
      <c r="B172" t="str">
        <f>IF(OR(Tabela_zbiralec_EKOL[[#This Row],[ZC Savska loka]]="DA",Tabela_zbiralec_EKOL[[#This Row],[ZC Laze]]="DA",Tabela_zbiralec_EKOL[[#This Row],[ZC Kamnik]]="DA",Tabela_zbiralec_EKOL[[#This Row],[ZC Zvezda]]="DA"),"DA","NE")</f>
        <v>DA</v>
      </c>
      <c r="C172" t="str">
        <f>_xlfn.TEXTJOIN(", ",TRUE,IF(Tabela_zbiralec_EKOL[[#This Row],[ZC Savska loka]]="DA","Savska loka",""),IF(Tabela_zbiralec_EKOL[[#This Row],[ZC Laze]]="DA","Laze",""),IF(Tabela_zbiralec_EKOL[[#This Row],[ZC Kamnik]]="DA","Kamnik",""),IF(Tabela_zbiralec_EKOL[[#This Row],[ZC Zvezda]]="DA","Zvezda",""))</f>
        <v>Laze</v>
      </c>
      <c r="D172" t="s">
        <v>203</v>
      </c>
      <c r="E172" t="s">
        <v>204</v>
      </c>
      <c r="F172" t="s">
        <v>203</v>
      </c>
      <c r="G172" t="s">
        <v>203</v>
      </c>
      <c r="H172" t="str">
        <f>INDEX(Tabela_seznam_klasifikacij[Naziv odpadka],MATCH(Tabela_zbiralec_EKOL[[#This Row],[Klasifikacija]],Tabela_seznam_klasifikacij[Klasifikacijska številka],0))</f>
        <v>Drugi tovrstni odpadki</v>
      </c>
    </row>
    <row r="173" spans="1:8" x14ac:dyDescent="0.25">
      <c r="A173" t="s">
        <v>494</v>
      </c>
      <c r="B173" t="str">
        <f>IF(OR(Tabela_zbiralec_EKOL[[#This Row],[ZC Savska loka]]="DA",Tabela_zbiralec_EKOL[[#This Row],[ZC Laze]]="DA",Tabela_zbiralec_EKOL[[#This Row],[ZC Kamnik]]="DA",Tabela_zbiralec_EKOL[[#This Row],[ZC Zvezda]]="DA"),"DA","NE")</f>
        <v>DA</v>
      </c>
      <c r="C173" t="str">
        <f>_xlfn.TEXTJOIN(", ",TRUE,IF(Tabela_zbiralec_EKOL[[#This Row],[ZC Savska loka]]="DA","Savska loka",""),IF(Tabela_zbiralec_EKOL[[#This Row],[ZC Laze]]="DA","Laze",""),IF(Tabela_zbiralec_EKOL[[#This Row],[ZC Kamnik]]="DA","Kamnik",""),IF(Tabela_zbiralec_EKOL[[#This Row],[ZC Zvezda]]="DA","Zvezda",""))</f>
        <v>Laze</v>
      </c>
      <c r="D173" t="s">
        <v>203</v>
      </c>
      <c r="E173" t="s">
        <v>204</v>
      </c>
      <c r="F173" t="s">
        <v>203</v>
      </c>
      <c r="G173" t="s">
        <v>203</v>
      </c>
      <c r="H173" t="str">
        <f>INDEX(Tabela_seznam_klasifikacij[Naziv odpadka],MATCH(Tabela_zbiralec_EKOL[[#This Row],[Klasifikacija]],Tabela_seznam_klasifikacij[Klasifikacijska številka],0))</f>
        <v>Odpadki iz predelave žlindre</v>
      </c>
    </row>
    <row r="174" spans="1:8" x14ac:dyDescent="0.25">
      <c r="A174" t="s">
        <v>495</v>
      </c>
      <c r="B174" t="str">
        <f>IF(OR(Tabela_zbiralec_EKOL[[#This Row],[ZC Savska loka]]="DA",Tabela_zbiralec_EKOL[[#This Row],[ZC Laze]]="DA",Tabela_zbiralec_EKOL[[#This Row],[ZC Kamnik]]="DA",Tabela_zbiralec_EKOL[[#This Row],[ZC Zvezda]]="DA"),"DA","NE")</f>
        <v>DA</v>
      </c>
      <c r="C174" t="str">
        <f>_xlfn.TEXTJOIN(", ",TRUE,IF(Tabela_zbiralec_EKOL[[#This Row],[ZC Savska loka]]="DA","Savska loka",""),IF(Tabela_zbiralec_EKOL[[#This Row],[ZC Laze]]="DA","Laze",""),IF(Tabela_zbiralec_EKOL[[#This Row],[ZC Kamnik]]="DA","Kamnik",""),IF(Tabela_zbiralec_EKOL[[#This Row],[ZC Zvezda]]="DA","Zvezda",""))</f>
        <v>Laze</v>
      </c>
      <c r="D174" t="s">
        <v>203</v>
      </c>
      <c r="E174" t="s">
        <v>204</v>
      </c>
      <c r="F174" t="s">
        <v>203</v>
      </c>
      <c r="G174" t="s">
        <v>203</v>
      </c>
      <c r="H174" t="str">
        <f>INDEX(Tabela_seznam_klasifikacij[Naziv odpadka],MATCH(Tabela_zbiralec_EKOL[[#This Row],[Klasifikacija]],Tabela_seznam_klasifikacij[Klasifikacijska številka],0))</f>
        <v>Nepredelana žlindra</v>
      </c>
    </row>
    <row r="175" spans="1:8" x14ac:dyDescent="0.25">
      <c r="A175" t="s">
        <v>497</v>
      </c>
      <c r="B175" t="str">
        <f>IF(OR(Tabela_zbiralec_EKOL[[#This Row],[ZC Savska loka]]="DA",Tabela_zbiralec_EKOL[[#This Row],[ZC Laze]]="DA",Tabela_zbiralec_EKOL[[#This Row],[ZC Kamnik]]="DA",Tabela_zbiralec_EKOL[[#This Row],[ZC Zvezda]]="DA"),"DA","NE")</f>
        <v>DA</v>
      </c>
      <c r="C175" t="str">
        <f>_xlfn.TEXTJOIN(", ",TRUE,IF(Tabela_zbiralec_EKOL[[#This Row],[ZC Savska loka]]="DA","Savska loka",""),IF(Tabela_zbiralec_EKOL[[#This Row],[ZC Laze]]="DA","Laze",""),IF(Tabela_zbiralec_EKOL[[#This Row],[ZC Kamnik]]="DA","Kamnik",""),IF(Tabela_zbiralec_EKOL[[#This Row],[ZC Zvezda]]="DA","Zvezda",""))</f>
        <v>Laze</v>
      </c>
      <c r="D175" t="s">
        <v>203</v>
      </c>
      <c r="E175" t="s">
        <v>204</v>
      </c>
      <c r="F175" t="s">
        <v>203</v>
      </c>
      <c r="G175" t="s">
        <v>203</v>
      </c>
      <c r="H175" t="str">
        <f>INDEX(Tabela_seznam_klasifikacij[Naziv odpadka],MATCH(Tabela_zbiralec_EKOL[[#This Row],[Klasifikacija]],Tabela_seznam_klasifikacij[Klasifikacijska številka],0))</f>
        <v>Trdni odpadki iz čiščenja odpadnih plinov, ki niso navedeni pod 10 02 07</v>
      </c>
    </row>
    <row r="176" spans="1:8" x14ac:dyDescent="0.25">
      <c r="A176" t="s">
        <v>498</v>
      </c>
      <c r="B176" t="str">
        <f>IF(OR(Tabela_zbiralec_EKOL[[#This Row],[ZC Savska loka]]="DA",Tabela_zbiralec_EKOL[[#This Row],[ZC Laze]]="DA",Tabela_zbiralec_EKOL[[#This Row],[ZC Kamnik]]="DA",Tabela_zbiralec_EKOL[[#This Row],[ZC Zvezda]]="DA"),"DA","NE")</f>
        <v>DA</v>
      </c>
      <c r="C176" t="str">
        <f>_xlfn.TEXTJOIN(", ",TRUE,IF(Tabela_zbiralec_EKOL[[#This Row],[ZC Savska loka]]="DA","Savska loka",""),IF(Tabela_zbiralec_EKOL[[#This Row],[ZC Laze]]="DA","Laze",""),IF(Tabela_zbiralec_EKOL[[#This Row],[ZC Kamnik]]="DA","Kamnik",""),IF(Tabela_zbiralec_EKOL[[#This Row],[ZC Zvezda]]="DA","Zvezda",""))</f>
        <v>Laze</v>
      </c>
      <c r="D176" t="s">
        <v>203</v>
      </c>
      <c r="E176" t="s">
        <v>204</v>
      </c>
      <c r="F176" t="s">
        <v>203</v>
      </c>
      <c r="G176" t="s">
        <v>203</v>
      </c>
      <c r="H176" t="str">
        <f>INDEX(Tabela_seznam_klasifikacij[Naziv odpadka],MATCH(Tabela_zbiralec_EKOL[[#This Row],[Klasifikacija]],Tabela_seznam_klasifikacij[Klasifikacijska številka],0))</f>
        <v>Valjarniška škaja</v>
      </c>
    </row>
    <row r="177" spans="1:8" x14ac:dyDescent="0.25">
      <c r="A177" t="s">
        <v>500</v>
      </c>
      <c r="B177" t="str">
        <f>IF(OR(Tabela_zbiralec_EKOL[[#This Row],[ZC Savska loka]]="DA",Tabela_zbiralec_EKOL[[#This Row],[ZC Laze]]="DA",Tabela_zbiralec_EKOL[[#This Row],[ZC Kamnik]]="DA",Tabela_zbiralec_EKOL[[#This Row],[ZC Zvezda]]="DA"),"DA","NE")</f>
        <v>DA</v>
      </c>
      <c r="C177" t="str">
        <f>_xlfn.TEXTJOIN(", ",TRUE,IF(Tabela_zbiralec_EKOL[[#This Row],[ZC Savska loka]]="DA","Savska loka",""),IF(Tabela_zbiralec_EKOL[[#This Row],[ZC Laze]]="DA","Laze",""),IF(Tabela_zbiralec_EKOL[[#This Row],[ZC Kamnik]]="DA","Kamnik",""),IF(Tabela_zbiralec_EKOL[[#This Row],[ZC Zvezda]]="DA","Zvezda",""))</f>
        <v>Laze</v>
      </c>
      <c r="D177" t="s">
        <v>203</v>
      </c>
      <c r="E177" t="s">
        <v>204</v>
      </c>
      <c r="F177" t="s">
        <v>203</v>
      </c>
      <c r="G177" t="s">
        <v>203</v>
      </c>
      <c r="H177" t="str">
        <f>INDEX(Tabela_seznam_klasifikacij[Naziv odpadka],MATCH(Tabela_zbiralec_EKOL[[#This Row],[Klasifikacija]],Tabela_seznam_klasifikacij[Klasifikacijska številka],0))</f>
        <v>Odpadki iz obdelave hladilne vode, ki niso navedeni pod 10 02 11</v>
      </c>
    </row>
    <row r="178" spans="1:8" x14ac:dyDescent="0.25">
      <c r="A178" t="s">
        <v>502</v>
      </c>
      <c r="B178" t="str">
        <f>IF(OR(Tabela_zbiralec_EKOL[[#This Row],[ZC Savska loka]]="DA",Tabela_zbiralec_EKOL[[#This Row],[ZC Laze]]="DA",Tabela_zbiralec_EKOL[[#This Row],[ZC Kamnik]]="DA",Tabela_zbiralec_EKOL[[#This Row],[ZC Zvezda]]="DA"),"DA","NE")</f>
        <v>DA</v>
      </c>
      <c r="C178" t="str">
        <f>_xlfn.TEXTJOIN(", ",TRUE,IF(Tabela_zbiralec_EKOL[[#This Row],[ZC Savska loka]]="DA","Savska loka",""),IF(Tabela_zbiralec_EKOL[[#This Row],[ZC Laze]]="DA","Laze",""),IF(Tabela_zbiralec_EKOL[[#This Row],[ZC Kamnik]]="DA","Kamnik",""),IF(Tabela_zbiralec_EKOL[[#This Row],[ZC Zvezda]]="DA","Zvezda",""))</f>
        <v>Laze</v>
      </c>
      <c r="D178" t="s">
        <v>203</v>
      </c>
      <c r="E178" t="s">
        <v>204</v>
      </c>
      <c r="F178" t="s">
        <v>203</v>
      </c>
      <c r="G178" t="s">
        <v>203</v>
      </c>
      <c r="H178" t="str">
        <f>INDEX(Tabela_seznam_klasifikacij[Naziv odpadka],MATCH(Tabela_zbiralec_EKOL[[#This Row],[Klasifikacija]],Tabela_seznam_klasifikacij[Klasifikacijska številka],0))</f>
        <v>Mulji in filtrne pogače iz čiščenja odpadnih plinov, ki niso navedeni pod 10 02 13</v>
      </c>
    </row>
    <row r="179" spans="1:8" x14ac:dyDescent="0.25">
      <c r="A179" t="s">
        <v>503</v>
      </c>
      <c r="B179" t="str">
        <f>IF(OR(Tabela_zbiralec_EKOL[[#This Row],[ZC Savska loka]]="DA",Tabela_zbiralec_EKOL[[#This Row],[ZC Laze]]="DA",Tabela_zbiralec_EKOL[[#This Row],[ZC Kamnik]]="DA",Tabela_zbiralec_EKOL[[#This Row],[ZC Zvezda]]="DA"),"DA","NE")</f>
        <v>DA</v>
      </c>
      <c r="C179" t="str">
        <f>_xlfn.TEXTJOIN(", ",TRUE,IF(Tabela_zbiralec_EKOL[[#This Row],[ZC Savska loka]]="DA","Savska loka",""),IF(Tabela_zbiralec_EKOL[[#This Row],[ZC Laze]]="DA","Laze",""),IF(Tabela_zbiralec_EKOL[[#This Row],[ZC Kamnik]]="DA","Kamnik",""),IF(Tabela_zbiralec_EKOL[[#This Row],[ZC Zvezda]]="DA","Zvezda",""))</f>
        <v>Laze</v>
      </c>
      <c r="D179" t="s">
        <v>203</v>
      </c>
      <c r="E179" t="s">
        <v>204</v>
      </c>
      <c r="F179" t="s">
        <v>203</v>
      </c>
      <c r="G179" t="s">
        <v>203</v>
      </c>
      <c r="H179" t="str">
        <f>INDEX(Tabela_seznam_klasifikacij[Naziv odpadka],MATCH(Tabela_zbiralec_EKOL[[#This Row],[Klasifikacija]],Tabela_seznam_klasifikacij[Klasifikacijska številka],0))</f>
        <v>Drugi mulji in filtrne pogače</v>
      </c>
    </row>
    <row r="180" spans="1:8" x14ac:dyDescent="0.25">
      <c r="A180" t="s">
        <v>504</v>
      </c>
      <c r="B180" t="str">
        <f>IF(OR(Tabela_zbiralec_EKOL[[#This Row],[ZC Savska loka]]="DA",Tabela_zbiralec_EKOL[[#This Row],[ZC Laze]]="DA",Tabela_zbiralec_EKOL[[#This Row],[ZC Kamnik]]="DA",Tabela_zbiralec_EKOL[[#This Row],[ZC Zvezda]]="DA"),"DA","NE")</f>
        <v>DA</v>
      </c>
      <c r="C180" t="str">
        <f>_xlfn.TEXTJOIN(", ",TRUE,IF(Tabela_zbiralec_EKOL[[#This Row],[ZC Savska loka]]="DA","Savska loka",""),IF(Tabela_zbiralec_EKOL[[#This Row],[ZC Laze]]="DA","Laze",""),IF(Tabela_zbiralec_EKOL[[#This Row],[ZC Kamnik]]="DA","Kamnik",""),IF(Tabela_zbiralec_EKOL[[#This Row],[ZC Zvezda]]="DA","Zvezda",""))</f>
        <v>Laze</v>
      </c>
      <c r="D180" t="s">
        <v>203</v>
      </c>
      <c r="E180" t="s">
        <v>204</v>
      </c>
      <c r="F180" t="s">
        <v>203</v>
      </c>
      <c r="G180" t="s">
        <v>203</v>
      </c>
      <c r="H180" t="str">
        <f>INDEX(Tabela_seznam_klasifikacij[Naziv odpadka],MATCH(Tabela_zbiralec_EKOL[[#This Row],[Klasifikacija]],Tabela_seznam_klasifikacij[Klasifikacijska številka],0))</f>
        <v>Drugi tovrstni odpadki</v>
      </c>
    </row>
    <row r="181" spans="1:8" x14ac:dyDescent="0.25">
      <c r="A181" t="s">
        <v>507</v>
      </c>
      <c r="B181" t="str">
        <f>IF(OR(Tabela_zbiralec_EKOL[[#This Row],[ZC Savska loka]]="DA",Tabela_zbiralec_EKOL[[#This Row],[ZC Laze]]="DA",Tabela_zbiralec_EKOL[[#This Row],[ZC Kamnik]]="DA",Tabela_zbiralec_EKOL[[#This Row],[ZC Zvezda]]="DA"),"DA","NE")</f>
        <v>DA</v>
      </c>
      <c r="C181" t="str">
        <f>_xlfn.TEXTJOIN(", ",TRUE,IF(Tabela_zbiralec_EKOL[[#This Row],[ZC Savska loka]]="DA","Savska loka",""),IF(Tabela_zbiralec_EKOL[[#This Row],[ZC Laze]]="DA","Laze",""),IF(Tabela_zbiralec_EKOL[[#This Row],[ZC Kamnik]]="DA","Kamnik",""),IF(Tabela_zbiralec_EKOL[[#This Row],[ZC Zvezda]]="DA","Zvezda",""))</f>
        <v>Laze</v>
      </c>
      <c r="D181" t="s">
        <v>203</v>
      </c>
      <c r="E181" t="s">
        <v>204</v>
      </c>
      <c r="F181" t="s">
        <v>203</v>
      </c>
      <c r="G181" t="s">
        <v>203</v>
      </c>
      <c r="H181" t="str">
        <f>INDEX(Tabela_seznam_klasifikacij[Naziv odpadka],MATCH(Tabela_zbiralec_EKOL[[#This Row],[Klasifikacija]],Tabela_seznam_klasifikacij[Klasifikacijska številka],0))</f>
        <v>Ostanki izrabljenih anod</v>
      </c>
    </row>
    <row r="182" spans="1:8" x14ac:dyDescent="0.25">
      <c r="A182" t="s">
        <v>509</v>
      </c>
      <c r="B182" t="str">
        <f>IF(OR(Tabela_zbiralec_EKOL[[#This Row],[ZC Savska loka]]="DA",Tabela_zbiralec_EKOL[[#This Row],[ZC Laze]]="DA",Tabela_zbiralec_EKOL[[#This Row],[ZC Kamnik]]="DA",Tabela_zbiralec_EKOL[[#This Row],[ZC Zvezda]]="DA"),"DA","NE")</f>
        <v>DA</v>
      </c>
      <c r="C182" t="str">
        <f>_xlfn.TEXTJOIN(", ",TRUE,IF(Tabela_zbiralec_EKOL[[#This Row],[ZC Savska loka]]="DA","Savska loka",""),IF(Tabela_zbiralec_EKOL[[#This Row],[ZC Laze]]="DA","Laze",""),IF(Tabela_zbiralec_EKOL[[#This Row],[ZC Kamnik]]="DA","Kamnik",""),IF(Tabela_zbiralec_EKOL[[#This Row],[ZC Zvezda]]="DA","Zvezda",""))</f>
        <v>Laze</v>
      </c>
      <c r="D182" t="s">
        <v>203</v>
      </c>
      <c r="E182" t="s">
        <v>204</v>
      </c>
      <c r="F182" t="s">
        <v>203</v>
      </c>
      <c r="G182" t="s">
        <v>203</v>
      </c>
      <c r="H182" t="str">
        <f>INDEX(Tabela_seznam_klasifikacij[Naziv odpadka],MATCH(Tabela_zbiralec_EKOL[[#This Row],[Klasifikacija]],Tabela_seznam_klasifikacij[Klasifikacijska številka],0))</f>
        <v>Odpadni boksit</v>
      </c>
    </row>
    <row r="183" spans="1:8" x14ac:dyDescent="0.25">
      <c r="A183" t="s">
        <v>513</v>
      </c>
      <c r="B183" t="str">
        <f>IF(OR(Tabela_zbiralec_EKOL[[#This Row],[ZC Savska loka]]="DA",Tabela_zbiralec_EKOL[[#This Row],[ZC Laze]]="DA",Tabela_zbiralec_EKOL[[#This Row],[ZC Kamnik]]="DA",Tabela_zbiralec_EKOL[[#This Row],[ZC Zvezda]]="DA"),"DA","NE")</f>
        <v>DA</v>
      </c>
      <c r="C183" t="str">
        <f>_xlfn.TEXTJOIN(", ",TRUE,IF(Tabela_zbiralec_EKOL[[#This Row],[ZC Savska loka]]="DA","Savska loka",""),IF(Tabela_zbiralec_EKOL[[#This Row],[ZC Laze]]="DA","Laze",""),IF(Tabela_zbiralec_EKOL[[#This Row],[ZC Kamnik]]="DA","Kamnik",""),IF(Tabela_zbiralec_EKOL[[#This Row],[ZC Zvezda]]="DA","Zvezda",""))</f>
        <v>Laze</v>
      </c>
      <c r="D183" t="s">
        <v>203</v>
      </c>
      <c r="E183" t="s">
        <v>204</v>
      </c>
      <c r="F183" t="s">
        <v>203</v>
      </c>
      <c r="G183" t="s">
        <v>203</v>
      </c>
      <c r="H183" t="str">
        <f>INDEX(Tabela_seznam_klasifikacij[Naziv odpadka],MATCH(Tabela_zbiralec_EKOL[[#This Row],[Klasifikacija]],Tabela_seznam_klasifikacij[Klasifikacijska številka],0))</f>
        <v>Posnemki, ki niso navedeni pod 10 03 15</v>
      </c>
    </row>
    <row r="184" spans="1:8" x14ac:dyDescent="0.25">
      <c r="A184" t="s">
        <v>515</v>
      </c>
      <c r="B184" t="str">
        <f>IF(OR(Tabela_zbiralec_EKOL[[#This Row],[ZC Savska loka]]="DA",Tabela_zbiralec_EKOL[[#This Row],[ZC Laze]]="DA",Tabela_zbiralec_EKOL[[#This Row],[ZC Kamnik]]="DA",Tabela_zbiralec_EKOL[[#This Row],[ZC Zvezda]]="DA"),"DA","NE")</f>
        <v>DA</v>
      </c>
      <c r="C184" t="str">
        <f>_xlfn.TEXTJOIN(", ",TRUE,IF(Tabela_zbiralec_EKOL[[#This Row],[ZC Savska loka]]="DA","Savska loka",""),IF(Tabela_zbiralec_EKOL[[#This Row],[ZC Laze]]="DA","Laze",""),IF(Tabela_zbiralec_EKOL[[#This Row],[ZC Kamnik]]="DA","Kamnik",""),IF(Tabela_zbiralec_EKOL[[#This Row],[ZC Zvezda]]="DA","Zvezda",""))</f>
        <v>Laze</v>
      </c>
      <c r="D184" t="s">
        <v>203</v>
      </c>
      <c r="E184" t="s">
        <v>204</v>
      </c>
      <c r="F184" t="s">
        <v>203</v>
      </c>
      <c r="G184" t="s">
        <v>203</v>
      </c>
      <c r="H184" t="str">
        <f>INDEX(Tabela_seznam_klasifikacij[Naziv odpadka],MATCH(Tabela_zbiralec_EKOL[[#This Row],[Klasifikacija]],Tabela_seznam_klasifikacij[Klasifikacijska številka],0))</f>
        <v>Odpadki iz proizvodnje anod, ki vsebujejo ogljik in niso navedeni pod 10 03 17</v>
      </c>
    </row>
    <row r="185" spans="1:8" x14ac:dyDescent="0.25">
      <c r="A185" t="s">
        <v>517</v>
      </c>
      <c r="B185" t="str">
        <f>IF(OR(Tabela_zbiralec_EKOL[[#This Row],[ZC Savska loka]]="DA",Tabela_zbiralec_EKOL[[#This Row],[ZC Laze]]="DA",Tabela_zbiralec_EKOL[[#This Row],[ZC Kamnik]]="DA",Tabela_zbiralec_EKOL[[#This Row],[ZC Zvezda]]="DA"),"DA","NE")</f>
        <v>DA</v>
      </c>
      <c r="C185" t="str">
        <f>_xlfn.TEXTJOIN(", ",TRUE,IF(Tabela_zbiralec_EKOL[[#This Row],[ZC Savska loka]]="DA","Savska loka",""),IF(Tabela_zbiralec_EKOL[[#This Row],[ZC Laze]]="DA","Laze",""),IF(Tabela_zbiralec_EKOL[[#This Row],[ZC Kamnik]]="DA","Kamnik",""),IF(Tabela_zbiralec_EKOL[[#This Row],[ZC Zvezda]]="DA","Zvezda",""))</f>
        <v>Laze</v>
      </c>
      <c r="D185" t="s">
        <v>203</v>
      </c>
      <c r="E185" t="s">
        <v>204</v>
      </c>
      <c r="F185" t="s">
        <v>203</v>
      </c>
      <c r="G185" t="s">
        <v>203</v>
      </c>
      <c r="H185" t="str">
        <f>INDEX(Tabela_seznam_klasifikacij[Naziv odpadka],MATCH(Tabela_zbiralec_EKOL[[#This Row],[Klasifikacija]],Tabela_seznam_klasifikacij[Klasifikacijska številka],0))</f>
        <v>Prah iz odpadnih plinov, ki ni naveden pod 10 03 19</v>
      </c>
    </row>
    <row r="186" spans="1:8" x14ac:dyDescent="0.25">
      <c r="A186" t="s">
        <v>519</v>
      </c>
      <c r="B186" t="str">
        <f>IF(OR(Tabela_zbiralec_EKOL[[#This Row],[ZC Savska loka]]="DA",Tabela_zbiralec_EKOL[[#This Row],[ZC Laze]]="DA",Tabela_zbiralec_EKOL[[#This Row],[ZC Kamnik]]="DA",Tabela_zbiralec_EKOL[[#This Row],[ZC Zvezda]]="DA"),"DA","NE")</f>
        <v>DA</v>
      </c>
      <c r="C186" t="str">
        <f>_xlfn.TEXTJOIN(", ",TRUE,IF(Tabela_zbiralec_EKOL[[#This Row],[ZC Savska loka]]="DA","Savska loka",""),IF(Tabela_zbiralec_EKOL[[#This Row],[ZC Laze]]="DA","Laze",""),IF(Tabela_zbiralec_EKOL[[#This Row],[ZC Kamnik]]="DA","Kamnik",""),IF(Tabela_zbiralec_EKOL[[#This Row],[ZC Zvezda]]="DA","Zvezda",""))</f>
        <v>Laze</v>
      </c>
      <c r="D186" t="s">
        <v>203</v>
      </c>
      <c r="E186" t="s">
        <v>204</v>
      </c>
      <c r="F186" t="s">
        <v>203</v>
      </c>
      <c r="G186" t="s">
        <v>203</v>
      </c>
      <c r="H186" t="str">
        <f>INDEX(Tabela_seznam_klasifikacij[Naziv odpadka],MATCH(Tabela_zbiralec_EKOL[[#This Row],[Klasifikacija]],Tabela_seznam_klasifikacij[Klasifikacijska številka],0))</f>
        <v>Drugi delci in prah (tudi prah iz krogličnih mlinov), ki niso navedeni pod 10 03 21</v>
      </c>
    </row>
    <row r="187" spans="1:8" x14ac:dyDescent="0.25">
      <c r="A187" t="s">
        <v>521</v>
      </c>
      <c r="B187" t="str">
        <f>IF(OR(Tabela_zbiralec_EKOL[[#This Row],[ZC Savska loka]]="DA",Tabela_zbiralec_EKOL[[#This Row],[ZC Laze]]="DA",Tabela_zbiralec_EKOL[[#This Row],[ZC Kamnik]]="DA",Tabela_zbiralec_EKOL[[#This Row],[ZC Zvezda]]="DA"),"DA","NE")</f>
        <v>DA</v>
      </c>
      <c r="C187" t="str">
        <f>_xlfn.TEXTJOIN(", ",TRUE,IF(Tabela_zbiralec_EKOL[[#This Row],[ZC Savska loka]]="DA","Savska loka",""),IF(Tabela_zbiralec_EKOL[[#This Row],[ZC Laze]]="DA","Laze",""),IF(Tabela_zbiralec_EKOL[[#This Row],[ZC Kamnik]]="DA","Kamnik",""),IF(Tabela_zbiralec_EKOL[[#This Row],[ZC Zvezda]]="DA","Zvezda",""))</f>
        <v>Laze</v>
      </c>
      <c r="D187" t="s">
        <v>203</v>
      </c>
      <c r="E187" t="s">
        <v>204</v>
      </c>
      <c r="F187" t="s">
        <v>203</v>
      </c>
      <c r="G187" t="s">
        <v>203</v>
      </c>
      <c r="H187" t="str">
        <f>INDEX(Tabela_seznam_klasifikacij[Naziv odpadka],MATCH(Tabela_zbiralec_EKOL[[#This Row],[Klasifikacija]],Tabela_seznam_klasifikacij[Klasifikacijska številka],0))</f>
        <v>Trdni odpadki iz čiščenja odpadnih plinov, ki niso navedeni pod 10 03 23</v>
      </c>
    </row>
    <row r="188" spans="1:8" x14ac:dyDescent="0.25">
      <c r="A188" t="s">
        <v>523</v>
      </c>
      <c r="B188" t="str">
        <f>IF(OR(Tabela_zbiralec_EKOL[[#This Row],[ZC Savska loka]]="DA",Tabela_zbiralec_EKOL[[#This Row],[ZC Laze]]="DA",Tabela_zbiralec_EKOL[[#This Row],[ZC Kamnik]]="DA",Tabela_zbiralec_EKOL[[#This Row],[ZC Zvezda]]="DA"),"DA","NE")</f>
        <v>DA</v>
      </c>
      <c r="C188" t="str">
        <f>_xlfn.TEXTJOIN(", ",TRUE,IF(Tabela_zbiralec_EKOL[[#This Row],[ZC Savska loka]]="DA","Savska loka",""),IF(Tabela_zbiralec_EKOL[[#This Row],[ZC Laze]]="DA","Laze",""),IF(Tabela_zbiralec_EKOL[[#This Row],[ZC Kamnik]]="DA","Kamnik",""),IF(Tabela_zbiralec_EKOL[[#This Row],[ZC Zvezda]]="DA","Zvezda",""))</f>
        <v>Laze</v>
      </c>
      <c r="D188" t="s">
        <v>203</v>
      </c>
      <c r="E188" t="s">
        <v>204</v>
      </c>
      <c r="F188" t="s">
        <v>203</v>
      </c>
      <c r="G188" t="s">
        <v>203</v>
      </c>
      <c r="H188" t="str">
        <f>INDEX(Tabela_seznam_klasifikacij[Naziv odpadka],MATCH(Tabela_zbiralec_EKOL[[#This Row],[Klasifikacija]],Tabela_seznam_klasifikacij[Klasifikacijska številka],0))</f>
        <v>Mulji in filtrne pogače iz čiščenja odpadnih plinov, ki niso navedeni pod 10 03 25</v>
      </c>
    </row>
    <row r="189" spans="1:8" x14ac:dyDescent="0.25">
      <c r="A189" t="s">
        <v>524</v>
      </c>
      <c r="B189" t="str">
        <f>IF(OR(Tabela_zbiralec_EKOL[[#This Row],[ZC Savska loka]]="DA",Tabela_zbiralec_EKOL[[#This Row],[ZC Laze]]="DA",Tabela_zbiralec_EKOL[[#This Row],[ZC Kamnik]]="DA",Tabela_zbiralec_EKOL[[#This Row],[ZC Zvezda]]="DA"),"DA","NE")</f>
        <v>DA</v>
      </c>
      <c r="C189" t="str">
        <f>_xlfn.TEXTJOIN(", ",TRUE,IF(Tabela_zbiralec_EKOL[[#This Row],[ZC Savska loka]]="DA","Savska loka",""),IF(Tabela_zbiralec_EKOL[[#This Row],[ZC Laze]]="DA","Laze",""),IF(Tabela_zbiralec_EKOL[[#This Row],[ZC Kamnik]]="DA","Kamnik",""),IF(Tabela_zbiralec_EKOL[[#This Row],[ZC Zvezda]]="DA","Zvezda",""))</f>
        <v>Laze</v>
      </c>
      <c r="D189" t="s">
        <v>203</v>
      </c>
      <c r="E189" t="s">
        <v>204</v>
      </c>
      <c r="F189" t="s">
        <v>203</v>
      </c>
      <c r="G189" t="s">
        <v>203</v>
      </c>
      <c r="H189" t="str">
        <f>INDEX(Tabela_seznam_klasifikacij[Naziv odpadka],MATCH(Tabela_zbiralec_EKOL[[#This Row],[Klasifikacija]],Tabela_seznam_klasifikacij[Klasifikacijska številka],0))</f>
        <v>Odpadki iz obdelave hladilne vode, ki niso navedeni pod 10 03 27</v>
      </c>
    </row>
    <row r="190" spans="1:8" x14ac:dyDescent="0.25">
      <c r="A190" t="s">
        <v>526</v>
      </c>
      <c r="B190" t="str">
        <f>IF(OR(Tabela_zbiralec_EKOL[[#This Row],[ZC Savska loka]]="DA",Tabela_zbiralec_EKOL[[#This Row],[ZC Laze]]="DA",Tabela_zbiralec_EKOL[[#This Row],[ZC Kamnik]]="DA",Tabela_zbiralec_EKOL[[#This Row],[ZC Zvezda]]="DA"),"DA","NE")</f>
        <v>DA</v>
      </c>
      <c r="C190" t="str">
        <f>_xlfn.TEXTJOIN(", ",TRUE,IF(Tabela_zbiralec_EKOL[[#This Row],[ZC Savska loka]]="DA","Savska loka",""),IF(Tabela_zbiralec_EKOL[[#This Row],[ZC Laze]]="DA","Laze",""),IF(Tabela_zbiralec_EKOL[[#This Row],[ZC Kamnik]]="DA","Kamnik",""),IF(Tabela_zbiralec_EKOL[[#This Row],[ZC Zvezda]]="DA","Zvezda",""))</f>
        <v>Laze</v>
      </c>
      <c r="D190" t="s">
        <v>203</v>
      </c>
      <c r="E190" t="s">
        <v>204</v>
      </c>
      <c r="F190" t="s">
        <v>203</v>
      </c>
      <c r="G190" t="s">
        <v>203</v>
      </c>
      <c r="H190" t="str">
        <f>INDEX(Tabela_seznam_klasifikacij[Naziv odpadka],MATCH(Tabela_zbiralec_EKOL[[#This Row],[Klasifikacija]],Tabela_seznam_klasifikacij[Klasifikacijska številka],0))</f>
        <v>Odpadki iz obdelave solne žlindre in črnih posnemkov, ki niso navedeni pod 10 03 29</v>
      </c>
    </row>
    <row r="191" spans="1:8" x14ac:dyDescent="0.25">
      <c r="A191" t="s">
        <v>527</v>
      </c>
      <c r="B191" t="str">
        <f>IF(OR(Tabela_zbiralec_EKOL[[#This Row],[ZC Savska loka]]="DA",Tabela_zbiralec_EKOL[[#This Row],[ZC Laze]]="DA",Tabela_zbiralec_EKOL[[#This Row],[ZC Kamnik]]="DA",Tabela_zbiralec_EKOL[[#This Row],[ZC Zvezda]]="DA"),"DA","NE")</f>
        <v>DA</v>
      </c>
      <c r="C191" t="str">
        <f>_xlfn.TEXTJOIN(", ",TRUE,IF(Tabela_zbiralec_EKOL[[#This Row],[ZC Savska loka]]="DA","Savska loka",""),IF(Tabela_zbiralec_EKOL[[#This Row],[ZC Laze]]="DA","Laze",""),IF(Tabela_zbiralec_EKOL[[#This Row],[ZC Kamnik]]="DA","Kamnik",""),IF(Tabela_zbiralec_EKOL[[#This Row],[ZC Zvezda]]="DA","Zvezda",""))</f>
        <v>Laze</v>
      </c>
      <c r="D191" t="s">
        <v>203</v>
      </c>
      <c r="E191" t="s">
        <v>204</v>
      </c>
      <c r="F191" t="s">
        <v>203</v>
      </c>
      <c r="G191" t="s">
        <v>203</v>
      </c>
      <c r="H191" t="str">
        <f>INDEX(Tabela_seznam_klasifikacij[Naziv odpadka],MATCH(Tabela_zbiralec_EKOL[[#This Row],[Klasifikacija]],Tabela_seznam_klasifikacij[Klasifikacijska številka],0))</f>
        <v>Drugi tovrstni odpadki</v>
      </c>
    </row>
    <row r="192" spans="1:8" x14ac:dyDescent="0.25">
      <c r="A192" t="s">
        <v>1215</v>
      </c>
      <c r="B192" t="str">
        <f>IF(OR(Tabela_zbiralec_EKOL[[#This Row],[ZC Savska loka]]="DA",Tabela_zbiralec_EKOL[[#This Row],[ZC Laze]]="DA",Tabela_zbiralec_EKOL[[#This Row],[ZC Kamnik]]="DA",Tabela_zbiralec_EKOL[[#This Row],[ZC Zvezda]]="DA"),"DA","NE")</f>
        <v>DA</v>
      </c>
      <c r="C192" t="str">
        <f>_xlfn.TEXTJOIN(", ",TRUE,IF(Tabela_zbiralec_EKOL[[#This Row],[ZC Savska loka]]="DA","Savska loka",""),IF(Tabela_zbiralec_EKOL[[#This Row],[ZC Laze]]="DA","Laze",""),IF(Tabela_zbiralec_EKOL[[#This Row],[ZC Kamnik]]="DA","Kamnik",""),IF(Tabela_zbiralec_EKOL[[#This Row],[ZC Zvezda]]="DA","Zvezda",""))</f>
        <v>Laze</v>
      </c>
      <c r="D192" t="s">
        <v>203</v>
      </c>
      <c r="E192" t="s">
        <v>204</v>
      </c>
      <c r="F192" t="s">
        <v>203</v>
      </c>
      <c r="G192" t="s">
        <v>203</v>
      </c>
      <c r="H192" t="str">
        <f>INDEX(Tabela_seznam_klasifikacij[Naziv odpadka],MATCH(Tabela_zbiralec_EKOL[[#This Row],[Klasifikacija]],Tabela_seznam_klasifikacij[Klasifikacijska številka],0))</f>
        <v>Odpadki iz obdelave hladilne vode, ki niso navedeni pod 10 04 09</v>
      </c>
    </row>
    <row r="193" spans="1:8" x14ac:dyDescent="0.25">
      <c r="A193" t="s">
        <v>545</v>
      </c>
      <c r="B193" t="str">
        <f>IF(OR(Tabela_zbiralec_EKOL[[#This Row],[ZC Savska loka]]="DA",Tabela_zbiralec_EKOL[[#This Row],[ZC Laze]]="DA",Tabela_zbiralec_EKOL[[#This Row],[ZC Kamnik]]="DA",Tabela_zbiralec_EKOL[[#This Row],[ZC Zvezda]]="DA"),"DA","NE")</f>
        <v>DA</v>
      </c>
      <c r="C193" t="str">
        <f>_xlfn.TEXTJOIN(", ",TRUE,IF(Tabela_zbiralec_EKOL[[#This Row],[ZC Savska loka]]="DA","Savska loka",""),IF(Tabela_zbiralec_EKOL[[#This Row],[ZC Laze]]="DA","Laze",""),IF(Tabela_zbiralec_EKOL[[#This Row],[ZC Kamnik]]="DA","Kamnik",""),IF(Tabela_zbiralec_EKOL[[#This Row],[ZC Zvezda]]="DA","Zvezda",""))</f>
        <v>Laze</v>
      </c>
      <c r="D193" t="s">
        <v>203</v>
      </c>
      <c r="E193" t="s">
        <v>204</v>
      </c>
      <c r="F193" t="s">
        <v>203</v>
      </c>
      <c r="G193" t="s">
        <v>203</v>
      </c>
      <c r="H193" t="str">
        <f>INDEX(Tabela_seznam_klasifikacij[Naziv odpadka],MATCH(Tabela_zbiralec_EKOL[[#This Row],[Klasifikacija]],Tabela_seznam_klasifikacij[Klasifikacijska številka],0))</f>
        <v>Drugi tovrstni odpadki</v>
      </c>
    </row>
    <row r="194" spans="1:8" x14ac:dyDescent="0.25">
      <c r="A194" t="s">
        <v>546</v>
      </c>
      <c r="B194" t="str">
        <f>IF(OR(Tabela_zbiralec_EKOL[[#This Row],[ZC Savska loka]]="DA",Tabela_zbiralec_EKOL[[#This Row],[ZC Laze]]="DA",Tabela_zbiralec_EKOL[[#This Row],[ZC Kamnik]]="DA",Tabela_zbiralec_EKOL[[#This Row],[ZC Zvezda]]="DA"),"DA","NE")</f>
        <v>DA</v>
      </c>
      <c r="C194" t="str">
        <f>_xlfn.TEXTJOIN(", ",TRUE,IF(Tabela_zbiralec_EKOL[[#This Row],[ZC Savska loka]]="DA","Savska loka",""),IF(Tabela_zbiralec_EKOL[[#This Row],[ZC Laze]]="DA","Laze",""),IF(Tabela_zbiralec_EKOL[[#This Row],[ZC Kamnik]]="DA","Kamnik",""),IF(Tabela_zbiralec_EKOL[[#This Row],[ZC Zvezda]]="DA","Zvezda",""))</f>
        <v>Laze</v>
      </c>
      <c r="D194" t="s">
        <v>203</v>
      </c>
      <c r="E194" t="s">
        <v>204</v>
      </c>
      <c r="F194" t="s">
        <v>203</v>
      </c>
      <c r="G194" t="s">
        <v>203</v>
      </c>
      <c r="H194" t="str">
        <f>INDEX(Tabela_seznam_klasifikacij[Naziv odpadka],MATCH(Tabela_zbiralec_EKOL[[#This Row],[Klasifikacija]],Tabela_seznam_klasifikacij[Klasifikacijska številka],0))</f>
        <v>Žlindra iz primarnega in sekundarnega taljenja</v>
      </c>
    </row>
    <row r="195" spans="1:8" x14ac:dyDescent="0.25">
      <c r="A195" t="s">
        <v>548</v>
      </c>
      <c r="B195" t="str">
        <f>IF(OR(Tabela_zbiralec_EKOL[[#This Row],[ZC Savska loka]]="DA",Tabela_zbiralec_EKOL[[#This Row],[ZC Laze]]="DA",Tabela_zbiralec_EKOL[[#This Row],[ZC Kamnik]]="DA",Tabela_zbiralec_EKOL[[#This Row],[ZC Zvezda]]="DA"),"DA","NE")</f>
        <v>DA</v>
      </c>
      <c r="C195" t="str">
        <f>_xlfn.TEXTJOIN(", ",TRUE,IF(Tabela_zbiralec_EKOL[[#This Row],[ZC Savska loka]]="DA","Savska loka",""),IF(Tabela_zbiralec_EKOL[[#This Row],[ZC Laze]]="DA","Laze",""),IF(Tabela_zbiralec_EKOL[[#This Row],[ZC Kamnik]]="DA","Kamnik",""),IF(Tabela_zbiralec_EKOL[[#This Row],[ZC Zvezda]]="DA","Zvezda",""))</f>
        <v>Laze</v>
      </c>
      <c r="D195" t="s">
        <v>203</v>
      </c>
      <c r="E195" t="s">
        <v>204</v>
      </c>
      <c r="F195" t="s">
        <v>203</v>
      </c>
      <c r="G195" t="s">
        <v>203</v>
      </c>
      <c r="H195" t="str">
        <f>INDEX(Tabela_seznam_klasifikacij[Naziv odpadka],MATCH(Tabela_zbiralec_EKOL[[#This Row],[Klasifikacija]],Tabela_seznam_klasifikacij[Klasifikacijska številka],0))</f>
        <v>Drugi delci in prah</v>
      </c>
    </row>
    <row r="196" spans="1:8" x14ac:dyDescent="0.25">
      <c r="A196" t="s">
        <v>555</v>
      </c>
      <c r="B196" t="str">
        <f>IF(OR(Tabela_zbiralec_EKOL[[#This Row],[ZC Savska loka]]="DA",Tabela_zbiralec_EKOL[[#This Row],[ZC Laze]]="DA",Tabela_zbiralec_EKOL[[#This Row],[ZC Kamnik]]="DA",Tabela_zbiralec_EKOL[[#This Row],[ZC Zvezda]]="DA"),"DA","NE")</f>
        <v>DA</v>
      </c>
      <c r="C196" t="str">
        <f>_xlfn.TEXTJOIN(", ",TRUE,IF(Tabela_zbiralec_EKOL[[#This Row],[ZC Savska loka]]="DA","Savska loka",""),IF(Tabela_zbiralec_EKOL[[#This Row],[ZC Laze]]="DA","Laze",""),IF(Tabela_zbiralec_EKOL[[#This Row],[ZC Kamnik]]="DA","Kamnik",""),IF(Tabela_zbiralec_EKOL[[#This Row],[ZC Zvezda]]="DA","Zvezda",""))</f>
        <v>Laze</v>
      </c>
      <c r="D196" t="s">
        <v>203</v>
      </c>
      <c r="E196" t="s">
        <v>204</v>
      </c>
      <c r="F196" t="s">
        <v>203</v>
      </c>
      <c r="G196" t="s">
        <v>203</v>
      </c>
      <c r="H196" t="str">
        <f>INDEX(Tabela_seznam_klasifikacij[Naziv odpadka],MATCH(Tabela_zbiralec_EKOL[[#This Row],[Klasifikacija]],Tabela_seznam_klasifikacij[Klasifikacijska številka],0))</f>
        <v>Odpadki iz obdelave hladilne vode, ki niso navedeni pod 10 05 08</v>
      </c>
    </row>
    <row r="197" spans="1:8" x14ac:dyDescent="0.25">
      <c r="A197" t="s">
        <v>553</v>
      </c>
      <c r="B197" t="str">
        <f>IF(OR(Tabela_zbiralec_EKOL[[#This Row],[ZC Savska loka]]="DA",Tabela_zbiralec_EKOL[[#This Row],[ZC Laze]]="DA",Tabela_zbiralec_EKOL[[#This Row],[ZC Kamnik]]="DA",Tabela_zbiralec_EKOL[[#This Row],[ZC Zvezda]]="DA"),"DA","NE")</f>
        <v>DA</v>
      </c>
      <c r="C197" t="str">
        <f>_xlfn.TEXTJOIN(", ",TRUE,IF(Tabela_zbiralec_EKOL[[#This Row],[ZC Savska loka]]="DA","Savska loka",""),IF(Tabela_zbiralec_EKOL[[#This Row],[ZC Laze]]="DA","Laze",""),IF(Tabela_zbiralec_EKOL[[#This Row],[ZC Kamnik]]="DA","Kamnik",""),IF(Tabela_zbiralec_EKOL[[#This Row],[ZC Zvezda]]="DA","Zvezda",""))</f>
        <v>Laze</v>
      </c>
      <c r="D197" t="s">
        <v>203</v>
      </c>
      <c r="E197" t="s">
        <v>204</v>
      </c>
      <c r="F197" t="s">
        <v>203</v>
      </c>
      <c r="G197" t="s">
        <v>203</v>
      </c>
      <c r="H197" t="str">
        <f>INDEX(Tabela_seznam_klasifikacij[Naziv odpadka],MATCH(Tabela_zbiralec_EKOL[[#This Row],[Klasifikacija]],Tabela_seznam_klasifikacij[Klasifikacijska številka],0))</f>
        <v>Posnemki, ki niso navedeni pod 10 05 10</v>
      </c>
    </row>
    <row r="198" spans="1:8" x14ac:dyDescent="0.25">
      <c r="A198" t="s">
        <v>552</v>
      </c>
      <c r="B198" t="str">
        <f>IF(OR(Tabela_zbiralec_EKOL[[#This Row],[ZC Savska loka]]="DA",Tabela_zbiralec_EKOL[[#This Row],[ZC Laze]]="DA",Tabela_zbiralec_EKOL[[#This Row],[ZC Kamnik]]="DA",Tabela_zbiralec_EKOL[[#This Row],[ZC Zvezda]]="DA"),"DA","NE")</f>
        <v>DA</v>
      </c>
      <c r="C198" t="str">
        <f>_xlfn.TEXTJOIN(", ",TRUE,IF(Tabela_zbiralec_EKOL[[#This Row],[ZC Savska loka]]="DA","Savska loka",""),IF(Tabela_zbiralec_EKOL[[#This Row],[ZC Laze]]="DA","Laze",""),IF(Tabela_zbiralec_EKOL[[#This Row],[ZC Kamnik]]="DA","Kamnik",""),IF(Tabela_zbiralec_EKOL[[#This Row],[ZC Zvezda]]="DA","Zvezda",""))</f>
        <v>Laze</v>
      </c>
      <c r="D198" t="s">
        <v>203</v>
      </c>
      <c r="E198" t="s">
        <v>204</v>
      </c>
      <c r="F198" t="s">
        <v>203</v>
      </c>
      <c r="G198" t="s">
        <v>203</v>
      </c>
      <c r="H198" t="str">
        <f>INDEX(Tabela_seznam_klasifikacij[Naziv odpadka],MATCH(Tabela_zbiralec_EKOL[[#This Row],[Klasifikacija]],Tabela_seznam_klasifikacij[Klasifikacijska številka],0))</f>
        <v>Drugi tovrstni odpadki</v>
      </c>
    </row>
    <row r="199" spans="1:8" x14ac:dyDescent="0.25">
      <c r="A199" t="s">
        <v>556</v>
      </c>
      <c r="B199" t="str">
        <f>IF(OR(Tabela_zbiralec_EKOL[[#This Row],[ZC Savska loka]]="DA",Tabela_zbiralec_EKOL[[#This Row],[ZC Laze]]="DA",Tabela_zbiralec_EKOL[[#This Row],[ZC Kamnik]]="DA",Tabela_zbiralec_EKOL[[#This Row],[ZC Zvezda]]="DA"),"DA","NE")</f>
        <v>DA</v>
      </c>
      <c r="C199" t="str">
        <f>_xlfn.TEXTJOIN(", ",TRUE,IF(Tabela_zbiralec_EKOL[[#This Row],[ZC Savska loka]]="DA","Savska loka",""),IF(Tabela_zbiralec_EKOL[[#This Row],[ZC Laze]]="DA","Laze",""),IF(Tabela_zbiralec_EKOL[[#This Row],[ZC Kamnik]]="DA","Kamnik",""),IF(Tabela_zbiralec_EKOL[[#This Row],[ZC Zvezda]]="DA","Zvezda",""))</f>
        <v>Laze</v>
      </c>
      <c r="D199" t="s">
        <v>203</v>
      </c>
      <c r="E199" t="s">
        <v>204</v>
      </c>
      <c r="F199" t="s">
        <v>203</v>
      </c>
      <c r="G199" t="s">
        <v>203</v>
      </c>
      <c r="H199" t="str">
        <f>INDEX(Tabela_seznam_klasifikacij[Naziv odpadka],MATCH(Tabela_zbiralec_EKOL[[#This Row],[Klasifikacija]],Tabela_seznam_klasifikacij[Klasifikacijska številka],0))</f>
        <v>Žlindra iz primarnega in sekundarnega taljenja</v>
      </c>
    </row>
    <row r="200" spans="1:8" x14ac:dyDescent="0.25">
      <c r="A200" t="s">
        <v>557</v>
      </c>
      <c r="B200" t="str">
        <f>IF(OR(Tabela_zbiralec_EKOL[[#This Row],[ZC Savska loka]]="DA",Tabela_zbiralec_EKOL[[#This Row],[ZC Laze]]="DA",Tabela_zbiralec_EKOL[[#This Row],[ZC Kamnik]]="DA",Tabela_zbiralec_EKOL[[#This Row],[ZC Zvezda]]="DA"),"DA","NE")</f>
        <v>DA</v>
      </c>
      <c r="C200" t="str">
        <f>_xlfn.TEXTJOIN(", ",TRUE,IF(Tabela_zbiralec_EKOL[[#This Row],[ZC Savska loka]]="DA","Savska loka",""),IF(Tabela_zbiralec_EKOL[[#This Row],[ZC Laze]]="DA","Laze",""),IF(Tabela_zbiralec_EKOL[[#This Row],[ZC Kamnik]]="DA","Kamnik",""),IF(Tabela_zbiralec_EKOL[[#This Row],[ZC Zvezda]]="DA","Zvezda",""))</f>
        <v>Laze</v>
      </c>
      <c r="D200" t="s">
        <v>203</v>
      </c>
      <c r="E200" t="s">
        <v>204</v>
      </c>
      <c r="F200" t="s">
        <v>203</v>
      </c>
      <c r="G200" t="s">
        <v>203</v>
      </c>
      <c r="H200" t="str">
        <f>INDEX(Tabela_seznam_klasifikacij[Naziv odpadka],MATCH(Tabela_zbiralec_EKOL[[#This Row],[Klasifikacija]],Tabela_seznam_klasifikacij[Klasifikacijska številka],0))</f>
        <v>Posnemki iz primarnega in sekundarnega taljenja</v>
      </c>
    </row>
    <row r="201" spans="1:8" x14ac:dyDescent="0.25">
      <c r="A201" t="s">
        <v>559</v>
      </c>
      <c r="B201" t="str">
        <f>IF(OR(Tabela_zbiralec_EKOL[[#This Row],[ZC Savska loka]]="DA",Tabela_zbiralec_EKOL[[#This Row],[ZC Laze]]="DA",Tabela_zbiralec_EKOL[[#This Row],[ZC Kamnik]]="DA",Tabela_zbiralec_EKOL[[#This Row],[ZC Zvezda]]="DA"),"DA","NE")</f>
        <v>DA</v>
      </c>
      <c r="C201" t="str">
        <f>_xlfn.TEXTJOIN(", ",TRUE,IF(Tabela_zbiralec_EKOL[[#This Row],[ZC Savska loka]]="DA","Savska loka",""),IF(Tabela_zbiralec_EKOL[[#This Row],[ZC Laze]]="DA","Laze",""),IF(Tabela_zbiralec_EKOL[[#This Row],[ZC Kamnik]]="DA","Kamnik",""),IF(Tabela_zbiralec_EKOL[[#This Row],[ZC Zvezda]]="DA","Zvezda",""))</f>
        <v>Laze</v>
      </c>
      <c r="D201" t="s">
        <v>203</v>
      </c>
      <c r="E201" t="s">
        <v>204</v>
      </c>
      <c r="F201" t="s">
        <v>203</v>
      </c>
      <c r="G201" t="s">
        <v>203</v>
      </c>
      <c r="H201" t="str">
        <f>INDEX(Tabela_seznam_klasifikacij[Naziv odpadka],MATCH(Tabela_zbiralec_EKOL[[#This Row],[Klasifikacija]],Tabela_seznam_klasifikacij[Klasifikacijska številka],0))</f>
        <v>Drugi delci in prah</v>
      </c>
    </row>
    <row r="202" spans="1:8" x14ac:dyDescent="0.25">
      <c r="A202" t="s">
        <v>564</v>
      </c>
      <c r="B202" t="str">
        <f>IF(OR(Tabela_zbiralec_EKOL[[#This Row],[ZC Savska loka]]="DA",Tabela_zbiralec_EKOL[[#This Row],[ZC Laze]]="DA",Tabela_zbiralec_EKOL[[#This Row],[ZC Kamnik]]="DA",Tabela_zbiralec_EKOL[[#This Row],[ZC Zvezda]]="DA"),"DA","NE")</f>
        <v>DA</v>
      </c>
      <c r="C202" t="str">
        <f>_xlfn.TEXTJOIN(", ",TRUE,IF(Tabela_zbiralec_EKOL[[#This Row],[ZC Savska loka]]="DA","Savska loka",""),IF(Tabela_zbiralec_EKOL[[#This Row],[ZC Laze]]="DA","Laze",""),IF(Tabela_zbiralec_EKOL[[#This Row],[ZC Kamnik]]="DA","Kamnik",""),IF(Tabela_zbiralec_EKOL[[#This Row],[ZC Zvezda]]="DA","Zvezda",""))</f>
        <v>Laze</v>
      </c>
      <c r="D202" t="s">
        <v>203</v>
      </c>
      <c r="E202" t="s">
        <v>204</v>
      </c>
      <c r="F202" t="s">
        <v>203</v>
      </c>
      <c r="G202" t="s">
        <v>203</v>
      </c>
      <c r="H202" t="str">
        <f>INDEX(Tabela_seznam_klasifikacij[Naziv odpadka],MATCH(Tabela_zbiralec_EKOL[[#This Row],[Klasifikacija]],Tabela_seznam_klasifikacij[Klasifikacijska številka],0))</f>
        <v>Odpadki iz obdelave hladilne vode, ki niso navedeni pod 10 06 09</v>
      </c>
    </row>
    <row r="203" spans="1:8" x14ac:dyDescent="0.25">
      <c r="A203" t="s">
        <v>563</v>
      </c>
      <c r="B203" t="str">
        <f>IF(OR(Tabela_zbiralec_EKOL[[#This Row],[ZC Savska loka]]="DA",Tabela_zbiralec_EKOL[[#This Row],[ZC Laze]]="DA",Tabela_zbiralec_EKOL[[#This Row],[ZC Kamnik]]="DA",Tabela_zbiralec_EKOL[[#This Row],[ZC Zvezda]]="DA"),"DA","NE")</f>
        <v>DA</v>
      </c>
      <c r="C203" t="str">
        <f>_xlfn.TEXTJOIN(", ",TRUE,IF(Tabela_zbiralec_EKOL[[#This Row],[ZC Savska loka]]="DA","Savska loka",""),IF(Tabela_zbiralec_EKOL[[#This Row],[ZC Laze]]="DA","Laze",""),IF(Tabela_zbiralec_EKOL[[#This Row],[ZC Kamnik]]="DA","Kamnik",""),IF(Tabela_zbiralec_EKOL[[#This Row],[ZC Zvezda]]="DA","Zvezda",""))</f>
        <v>Laze</v>
      </c>
      <c r="D203" t="s">
        <v>203</v>
      </c>
      <c r="E203" t="s">
        <v>204</v>
      </c>
      <c r="F203" t="s">
        <v>203</v>
      </c>
      <c r="G203" t="s">
        <v>203</v>
      </c>
      <c r="H203" t="str">
        <f>INDEX(Tabela_seznam_klasifikacij[Naziv odpadka],MATCH(Tabela_zbiralec_EKOL[[#This Row],[Klasifikacija]],Tabela_seznam_klasifikacij[Klasifikacijska številka],0))</f>
        <v>Drugi tovrstni odpadki</v>
      </c>
    </row>
    <row r="204" spans="1:8" x14ac:dyDescent="0.25">
      <c r="A204" t="s">
        <v>565</v>
      </c>
      <c r="B204" t="str">
        <f>IF(OR(Tabela_zbiralec_EKOL[[#This Row],[ZC Savska loka]]="DA",Tabela_zbiralec_EKOL[[#This Row],[ZC Laze]]="DA",Tabela_zbiralec_EKOL[[#This Row],[ZC Kamnik]]="DA",Tabela_zbiralec_EKOL[[#This Row],[ZC Zvezda]]="DA"),"DA","NE")</f>
        <v>DA</v>
      </c>
      <c r="C204" t="str">
        <f>_xlfn.TEXTJOIN(", ",TRUE,IF(Tabela_zbiralec_EKOL[[#This Row],[ZC Savska loka]]="DA","Savska loka",""),IF(Tabela_zbiralec_EKOL[[#This Row],[ZC Laze]]="DA","Laze",""),IF(Tabela_zbiralec_EKOL[[#This Row],[ZC Kamnik]]="DA","Kamnik",""),IF(Tabela_zbiralec_EKOL[[#This Row],[ZC Zvezda]]="DA","Zvezda",""))</f>
        <v>Laze</v>
      </c>
      <c r="D204" t="s">
        <v>203</v>
      </c>
      <c r="E204" t="s">
        <v>204</v>
      </c>
      <c r="F204" t="s">
        <v>203</v>
      </c>
      <c r="G204" t="s">
        <v>203</v>
      </c>
      <c r="H204" t="str">
        <f>INDEX(Tabela_seznam_klasifikacij[Naziv odpadka],MATCH(Tabela_zbiralec_EKOL[[#This Row],[Klasifikacija]],Tabela_seznam_klasifikacij[Klasifikacijska številka],0))</f>
        <v>Žlindra iz primarnega in sekundarnega taljenja</v>
      </c>
    </row>
    <row r="205" spans="1:8" x14ac:dyDescent="0.25">
      <c r="A205" t="s">
        <v>566</v>
      </c>
      <c r="B205" t="str">
        <f>IF(OR(Tabela_zbiralec_EKOL[[#This Row],[ZC Savska loka]]="DA",Tabela_zbiralec_EKOL[[#This Row],[ZC Laze]]="DA",Tabela_zbiralec_EKOL[[#This Row],[ZC Kamnik]]="DA",Tabela_zbiralec_EKOL[[#This Row],[ZC Zvezda]]="DA"),"DA","NE")</f>
        <v>DA</v>
      </c>
      <c r="C205" t="str">
        <f>_xlfn.TEXTJOIN(", ",TRUE,IF(Tabela_zbiralec_EKOL[[#This Row],[ZC Savska loka]]="DA","Savska loka",""),IF(Tabela_zbiralec_EKOL[[#This Row],[ZC Laze]]="DA","Laze",""),IF(Tabela_zbiralec_EKOL[[#This Row],[ZC Kamnik]]="DA","Kamnik",""),IF(Tabela_zbiralec_EKOL[[#This Row],[ZC Zvezda]]="DA","Zvezda",""))</f>
        <v>Laze</v>
      </c>
      <c r="D205" t="s">
        <v>203</v>
      </c>
      <c r="E205" t="s">
        <v>204</v>
      </c>
      <c r="F205" t="s">
        <v>203</v>
      </c>
      <c r="G205" t="s">
        <v>203</v>
      </c>
      <c r="H205" t="str">
        <f>INDEX(Tabela_seznam_klasifikacij[Naziv odpadka],MATCH(Tabela_zbiralec_EKOL[[#This Row],[Klasifikacija]],Tabela_seznam_klasifikacij[Klasifikacijska številka],0))</f>
        <v>Posnemki iz primarnega in sekundarnega taljenja</v>
      </c>
    </row>
    <row r="206" spans="1:8" x14ac:dyDescent="0.25">
      <c r="A206" t="s">
        <v>567</v>
      </c>
      <c r="B206" t="str">
        <f>IF(OR(Tabela_zbiralec_EKOL[[#This Row],[ZC Savska loka]]="DA",Tabela_zbiralec_EKOL[[#This Row],[ZC Laze]]="DA",Tabela_zbiralec_EKOL[[#This Row],[ZC Kamnik]]="DA",Tabela_zbiralec_EKOL[[#This Row],[ZC Zvezda]]="DA"),"DA","NE")</f>
        <v>DA</v>
      </c>
      <c r="C206" t="str">
        <f>_xlfn.TEXTJOIN(", ",TRUE,IF(Tabela_zbiralec_EKOL[[#This Row],[ZC Savska loka]]="DA","Savska loka",""),IF(Tabela_zbiralec_EKOL[[#This Row],[ZC Laze]]="DA","Laze",""),IF(Tabela_zbiralec_EKOL[[#This Row],[ZC Kamnik]]="DA","Kamnik",""),IF(Tabela_zbiralec_EKOL[[#This Row],[ZC Zvezda]]="DA","Zvezda",""))</f>
        <v>Laze</v>
      </c>
      <c r="D206" t="s">
        <v>203</v>
      </c>
      <c r="E206" t="s">
        <v>204</v>
      </c>
      <c r="F206" t="s">
        <v>203</v>
      </c>
      <c r="G206" t="s">
        <v>203</v>
      </c>
      <c r="H206" t="str">
        <f>INDEX(Tabela_seznam_klasifikacij[Naziv odpadka],MATCH(Tabela_zbiralec_EKOL[[#This Row],[Klasifikacija]],Tabela_seznam_klasifikacij[Klasifikacijska številka],0))</f>
        <v>Trdni odpadki iz čiščenja odpadnih plinov</v>
      </c>
    </row>
    <row r="207" spans="1:8" x14ac:dyDescent="0.25">
      <c r="A207" t="s">
        <v>568</v>
      </c>
      <c r="B207" t="str">
        <f>IF(OR(Tabela_zbiralec_EKOL[[#This Row],[ZC Savska loka]]="DA",Tabela_zbiralec_EKOL[[#This Row],[ZC Laze]]="DA",Tabela_zbiralec_EKOL[[#This Row],[ZC Kamnik]]="DA",Tabela_zbiralec_EKOL[[#This Row],[ZC Zvezda]]="DA"),"DA","NE")</f>
        <v>DA</v>
      </c>
      <c r="C207" t="str">
        <f>_xlfn.TEXTJOIN(", ",TRUE,IF(Tabela_zbiralec_EKOL[[#This Row],[ZC Savska loka]]="DA","Savska loka",""),IF(Tabela_zbiralec_EKOL[[#This Row],[ZC Laze]]="DA","Laze",""),IF(Tabela_zbiralec_EKOL[[#This Row],[ZC Kamnik]]="DA","Kamnik",""),IF(Tabela_zbiralec_EKOL[[#This Row],[ZC Zvezda]]="DA","Zvezda",""))</f>
        <v>Laze</v>
      </c>
      <c r="D207" t="s">
        <v>203</v>
      </c>
      <c r="E207" t="s">
        <v>204</v>
      </c>
      <c r="F207" t="s">
        <v>203</v>
      </c>
      <c r="G207" t="s">
        <v>203</v>
      </c>
      <c r="H207" t="str">
        <f>INDEX(Tabela_seznam_klasifikacij[Naziv odpadka],MATCH(Tabela_zbiralec_EKOL[[#This Row],[Klasifikacija]],Tabela_seznam_klasifikacij[Klasifikacijska številka],0))</f>
        <v>Drugi delci in prah</v>
      </c>
    </row>
    <row r="208" spans="1:8" x14ac:dyDescent="0.25">
      <c r="A208" t="s">
        <v>569</v>
      </c>
      <c r="B208" t="str">
        <f>IF(OR(Tabela_zbiralec_EKOL[[#This Row],[ZC Savska loka]]="DA",Tabela_zbiralec_EKOL[[#This Row],[ZC Laze]]="DA",Tabela_zbiralec_EKOL[[#This Row],[ZC Kamnik]]="DA",Tabela_zbiralec_EKOL[[#This Row],[ZC Zvezda]]="DA"),"DA","NE")</f>
        <v>DA</v>
      </c>
      <c r="C208" t="str">
        <f>_xlfn.TEXTJOIN(", ",TRUE,IF(Tabela_zbiralec_EKOL[[#This Row],[ZC Savska loka]]="DA","Savska loka",""),IF(Tabela_zbiralec_EKOL[[#This Row],[ZC Laze]]="DA","Laze",""),IF(Tabela_zbiralec_EKOL[[#This Row],[ZC Kamnik]]="DA","Kamnik",""),IF(Tabela_zbiralec_EKOL[[#This Row],[ZC Zvezda]]="DA","Zvezda",""))</f>
        <v>Laze</v>
      </c>
      <c r="D208" t="s">
        <v>203</v>
      </c>
      <c r="E208" t="s">
        <v>204</v>
      </c>
      <c r="F208" t="s">
        <v>203</v>
      </c>
      <c r="G208" t="s">
        <v>203</v>
      </c>
      <c r="H208" t="str">
        <f>INDEX(Tabela_seznam_klasifikacij[Naziv odpadka],MATCH(Tabela_zbiralec_EKOL[[#This Row],[Klasifikacija]],Tabela_seznam_klasifikacij[Klasifikacijska številka],0))</f>
        <v>Mulji in filrtne pogače iz čiščenja odpadnih plinov</v>
      </c>
    </row>
    <row r="209" spans="1:8" x14ac:dyDescent="0.25">
      <c r="A209" t="s">
        <v>571</v>
      </c>
      <c r="B209" t="str">
        <f>IF(OR(Tabela_zbiralec_EKOL[[#This Row],[ZC Savska loka]]="DA",Tabela_zbiralec_EKOL[[#This Row],[ZC Laze]]="DA",Tabela_zbiralec_EKOL[[#This Row],[ZC Kamnik]]="DA",Tabela_zbiralec_EKOL[[#This Row],[ZC Zvezda]]="DA"),"DA","NE")</f>
        <v>DA</v>
      </c>
      <c r="C209" t="str">
        <f>_xlfn.TEXTJOIN(", ",TRUE,IF(Tabela_zbiralec_EKOL[[#This Row],[ZC Savska loka]]="DA","Savska loka",""),IF(Tabela_zbiralec_EKOL[[#This Row],[ZC Laze]]="DA","Laze",""),IF(Tabela_zbiralec_EKOL[[#This Row],[ZC Kamnik]]="DA","Kamnik",""),IF(Tabela_zbiralec_EKOL[[#This Row],[ZC Zvezda]]="DA","Zvezda",""))</f>
        <v>Laze</v>
      </c>
      <c r="D209" t="s">
        <v>203</v>
      </c>
      <c r="E209" t="s">
        <v>204</v>
      </c>
      <c r="F209" t="s">
        <v>203</v>
      </c>
      <c r="G209" t="s">
        <v>203</v>
      </c>
      <c r="H209" t="str">
        <f>INDEX(Tabela_seznam_klasifikacij[Naziv odpadka],MATCH(Tabela_zbiralec_EKOL[[#This Row],[Klasifikacija]],Tabela_seznam_klasifikacij[Klasifikacijska številka],0))</f>
        <v>Odpadki iz obdelave hladilne vode, ki niso navedeni pod 10 07 07</v>
      </c>
    </row>
    <row r="210" spans="1:8" x14ac:dyDescent="0.25">
      <c r="A210" t="s">
        <v>572</v>
      </c>
      <c r="B210" t="str">
        <f>IF(OR(Tabela_zbiralec_EKOL[[#This Row],[ZC Savska loka]]="DA",Tabela_zbiralec_EKOL[[#This Row],[ZC Laze]]="DA",Tabela_zbiralec_EKOL[[#This Row],[ZC Kamnik]]="DA",Tabela_zbiralec_EKOL[[#This Row],[ZC Zvezda]]="DA"),"DA","NE")</f>
        <v>DA</v>
      </c>
      <c r="C210" t="str">
        <f>_xlfn.TEXTJOIN(", ",TRUE,IF(Tabela_zbiralec_EKOL[[#This Row],[ZC Savska loka]]="DA","Savska loka",""),IF(Tabela_zbiralec_EKOL[[#This Row],[ZC Laze]]="DA","Laze",""),IF(Tabela_zbiralec_EKOL[[#This Row],[ZC Kamnik]]="DA","Kamnik",""),IF(Tabela_zbiralec_EKOL[[#This Row],[ZC Zvezda]]="DA","Zvezda",""))</f>
        <v>Laze</v>
      </c>
      <c r="D210" t="s">
        <v>203</v>
      </c>
      <c r="E210" t="s">
        <v>204</v>
      </c>
      <c r="F210" t="s">
        <v>203</v>
      </c>
      <c r="G210" t="s">
        <v>203</v>
      </c>
      <c r="H210" t="str">
        <f>INDEX(Tabela_seznam_klasifikacij[Naziv odpadka],MATCH(Tabela_zbiralec_EKOL[[#This Row],[Klasifikacija]],Tabela_seznam_klasifikacij[Klasifikacijska številka],0))</f>
        <v>Drugi tovrstni odpadki</v>
      </c>
    </row>
    <row r="211" spans="1:8" x14ac:dyDescent="0.25">
      <c r="A211" t="s">
        <v>574</v>
      </c>
      <c r="B211" t="str">
        <f>IF(OR(Tabela_zbiralec_EKOL[[#This Row],[ZC Savska loka]]="DA",Tabela_zbiralec_EKOL[[#This Row],[ZC Laze]]="DA",Tabela_zbiralec_EKOL[[#This Row],[ZC Kamnik]]="DA",Tabela_zbiralec_EKOL[[#This Row],[ZC Zvezda]]="DA"),"DA","NE")</f>
        <v>DA</v>
      </c>
      <c r="C211" t="str">
        <f>_xlfn.TEXTJOIN(", ",TRUE,IF(Tabela_zbiralec_EKOL[[#This Row],[ZC Savska loka]]="DA","Savska loka",""),IF(Tabela_zbiralec_EKOL[[#This Row],[ZC Laze]]="DA","Laze",""),IF(Tabela_zbiralec_EKOL[[#This Row],[ZC Kamnik]]="DA","Kamnik",""),IF(Tabela_zbiralec_EKOL[[#This Row],[ZC Zvezda]]="DA","Zvezda",""))</f>
        <v>Laze</v>
      </c>
      <c r="D211" t="s">
        <v>203</v>
      </c>
      <c r="E211" t="s">
        <v>204</v>
      </c>
      <c r="F211" t="s">
        <v>203</v>
      </c>
      <c r="G211" t="s">
        <v>203</v>
      </c>
      <c r="H211" t="str">
        <f>INDEX(Tabela_seznam_klasifikacij[Naziv odpadka],MATCH(Tabela_zbiralec_EKOL[[#This Row],[Klasifikacija]],Tabela_seznam_klasifikacij[Klasifikacijska številka],0))</f>
        <v>Delci in prah</v>
      </c>
    </row>
    <row r="212" spans="1:8" x14ac:dyDescent="0.25">
      <c r="A212" t="s">
        <v>576</v>
      </c>
      <c r="B212" t="str">
        <f>IF(OR(Tabela_zbiralec_EKOL[[#This Row],[ZC Savska loka]]="DA",Tabela_zbiralec_EKOL[[#This Row],[ZC Laze]]="DA",Tabela_zbiralec_EKOL[[#This Row],[ZC Kamnik]]="DA",Tabela_zbiralec_EKOL[[#This Row],[ZC Zvezda]]="DA"),"DA","NE")</f>
        <v>DA</v>
      </c>
      <c r="C212" t="str">
        <f>_xlfn.TEXTJOIN(", ",TRUE,IF(Tabela_zbiralec_EKOL[[#This Row],[ZC Savska loka]]="DA","Savska loka",""),IF(Tabela_zbiralec_EKOL[[#This Row],[ZC Laze]]="DA","Laze",""),IF(Tabela_zbiralec_EKOL[[#This Row],[ZC Kamnik]]="DA","Kamnik",""),IF(Tabela_zbiralec_EKOL[[#This Row],[ZC Zvezda]]="DA","Zvezda",""))</f>
        <v>Laze</v>
      </c>
      <c r="D212" t="s">
        <v>203</v>
      </c>
      <c r="E212" t="s">
        <v>204</v>
      </c>
      <c r="F212" t="s">
        <v>203</v>
      </c>
      <c r="G212" t="s">
        <v>203</v>
      </c>
      <c r="H212" t="str">
        <f>INDEX(Tabela_seznam_klasifikacij[Naziv odpadka],MATCH(Tabela_zbiralec_EKOL[[#This Row],[Klasifikacija]],Tabela_seznam_klasifikacij[Klasifikacijska številka],0))</f>
        <v>Druge žlindre</v>
      </c>
    </row>
    <row r="213" spans="1:8" x14ac:dyDescent="0.25">
      <c r="A213" t="s">
        <v>578</v>
      </c>
      <c r="B213" t="str">
        <f>IF(OR(Tabela_zbiralec_EKOL[[#This Row],[ZC Savska loka]]="DA",Tabela_zbiralec_EKOL[[#This Row],[ZC Laze]]="DA",Tabela_zbiralec_EKOL[[#This Row],[ZC Kamnik]]="DA",Tabela_zbiralec_EKOL[[#This Row],[ZC Zvezda]]="DA"),"DA","NE")</f>
        <v>DA</v>
      </c>
      <c r="C213" t="str">
        <f>_xlfn.TEXTJOIN(", ",TRUE,IF(Tabela_zbiralec_EKOL[[#This Row],[ZC Savska loka]]="DA","Savska loka",""),IF(Tabela_zbiralec_EKOL[[#This Row],[ZC Laze]]="DA","Laze",""),IF(Tabela_zbiralec_EKOL[[#This Row],[ZC Kamnik]]="DA","Kamnik",""),IF(Tabela_zbiralec_EKOL[[#This Row],[ZC Zvezda]]="DA","Zvezda",""))</f>
        <v>Laze</v>
      </c>
      <c r="D213" t="s">
        <v>203</v>
      </c>
      <c r="E213" t="s">
        <v>204</v>
      </c>
      <c r="F213" t="s">
        <v>203</v>
      </c>
      <c r="G213" t="s">
        <v>203</v>
      </c>
      <c r="H213" t="str">
        <f>INDEX(Tabela_seznam_klasifikacij[Naziv odpadka],MATCH(Tabela_zbiralec_EKOL[[#This Row],[Klasifikacija]],Tabela_seznam_klasifikacij[Klasifikacijska številka],0))</f>
        <v>Posnemki, ki niso navedeni pod 10 08 10</v>
      </c>
    </row>
    <row r="214" spans="1:8" x14ac:dyDescent="0.25">
      <c r="A214" t="s">
        <v>580</v>
      </c>
      <c r="B214" t="str">
        <f>IF(OR(Tabela_zbiralec_EKOL[[#This Row],[ZC Savska loka]]="DA",Tabela_zbiralec_EKOL[[#This Row],[ZC Laze]]="DA",Tabela_zbiralec_EKOL[[#This Row],[ZC Kamnik]]="DA",Tabela_zbiralec_EKOL[[#This Row],[ZC Zvezda]]="DA"),"DA","NE")</f>
        <v>DA</v>
      </c>
      <c r="C214" t="str">
        <f>_xlfn.TEXTJOIN(", ",TRUE,IF(Tabela_zbiralec_EKOL[[#This Row],[ZC Savska loka]]="DA","Savska loka",""),IF(Tabela_zbiralec_EKOL[[#This Row],[ZC Laze]]="DA","Laze",""),IF(Tabela_zbiralec_EKOL[[#This Row],[ZC Kamnik]]="DA","Kamnik",""),IF(Tabela_zbiralec_EKOL[[#This Row],[ZC Zvezda]]="DA","Zvezda",""))</f>
        <v>Laze</v>
      </c>
      <c r="D214" t="s">
        <v>203</v>
      </c>
      <c r="E214" t="s">
        <v>204</v>
      </c>
      <c r="F214" t="s">
        <v>203</v>
      </c>
      <c r="G214" t="s">
        <v>203</v>
      </c>
      <c r="H214" t="str">
        <f>INDEX(Tabela_seznam_klasifikacij[Naziv odpadka],MATCH(Tabela_zbiralec_EKOL[[#This Row],[Klasifikacija]],Tabela_seznam_klasifikacij[Klasifikacijska številka],0))</f>
        <v>Odpadki iz proizvodnje anod, ki vsebujejo ogljik in niso navedeni pod 10 08 12</v>
      </c>
    </row>
    <row r="215" spans="1:8" x14ac:dyDescent="0.25">
      <c r="A215" t="s">
        <v>581</v>
      </c>
      <c r="B215" t="str">
        <f>IF(OR(Tabela_zbiralec_EKOL[[#This Row],[ZC Savska loka]]="DA",Tabela_zbiralec_EKOL[[#This Row],[ZC Laze]]="DA",Tabela_zbiralec_EKOL[[#This Row],[ZC Kamnik]]="DA",Tabela_zbiralec_EKOL[[#This Row],[ZC Zvezda]]="DA"),"DA","NE")</f>
        <v>DA</v>
      </c>
      <c r="C215" t="str">
        <f>_xlfn.TEXTJOIN(", ",TRUE,IF(Tabela_zbiralec_EKOL[[#This Row],[ZC Savska loka]]="DA","Savska loka",""),IF(Tabela_zbiralec_EKOL[[#This Row],[ZC Laze]]="DA","Laze",""),IF(Tabela_zbiralec_EKOL[[#This Row],[ZC Kamnik]]="DA","Kamnik",""),IF(Tabela_zbiralec_EKOL[[#This Row],[ZC Zvezda]]="DA","Zvezda",""))</f>
        <v>Laze</v>
      </c>
      <c r="D215" t="s">
        <v>203</v>
      </c>
      <c r="E215" t="s">
        <v>204</v>
      </c>
      <c r="F215" t="s">
        <v>203</v>
      </c>
      <c r="G215" t="s">
        <v>203</v>
      </c>
      <c r="H215" t="str">
        <f>INDEX(Tabela_seznam_klasifikacij[Naziv odpadka],MATCH(Tabela_zbiralec_EKOL[[#This Row],[Klasifikacija]],Tabela_seznam_klasifikacij[Klasifikacijska številka],0))</f>
        <v>Ostanki izrabljenih anod</v>
      </c>
    </row>
    <row r="216" spans="1:8" x14ac:dyDescent="0.25">
      <c r="A216" t="s">
        <v>583</v>
      </c>
      <c r="B216" t="str">
        <f>IF(OR(Tabela_zbiralec_EKOL[[#This Row],[ZC Savska loka]]="DA",Tabela_zbiralec_EKOL[[#This Row],[ZC Laze]]="DA",Tabela_zbiralec_EKOL[[#This Row],[ZC Kamnik]]="DA",Tabela_zbiralec_EKOL[[#This Row],[ZC Zvezda]]="DA"),"DA","NE")</f>
        <v>DA</v>
      </c>
      <c r="C216" t="str">
        <f>_xlfn.TEXTJOIN(", ",TRUE,IF(Tabela_zbiralec_EKOL[[#This Row],[ZC Savska loka]]="DA","Savska loka",""),IF(Tabela_zbiralec_EKOL[[#This Row],[ZC Laze]]="DA","Laze",""),IF(Tabela_zbiralec_EKOL[[#This Row],[ZC Kamnik]]="DA","Kamnik",""),IF(Tabela_zbiralec_EKOL[[#This Row],[ZC Zvezda]]="DA","Zvezda",""))</f>
        <v>Laze</v>
      </c>
      <c r="D216" t="s">
        <v>203</v>
      </c>
      <c r="E216" t="s">
        <v>204</v>
      </c>
      <c r="F216" t="s">
        <v>203</v>
      </c>
      <c r="G216" t="s">
        <v>203</v>
      </c>
      <c r="H216" t="str">
        <f>INDEX(Tabela_seznam_klasifikacij[Naziv odpadka],MATCH(Tabela_zbiralec_EKOL[[#This Row],[Klasifikacija]],Tabela_seznam_klasifikacij[Klasifikacijska številka],0))</f>
        <v>Prah iz čiščenja odpadnih plinov, ki ni naveden pod 10 08 15</v>
      </c>
    </row>
    <row r="217" spans="1:8" x14ac:dyDescent="0.25">
      <c r="A217" t="s">
        <v>585</v>
      </c>
      <c r="B217" t="str">
        <f>IF(OR(Tabela_zbiralec_EKOL[[#This Row],[ZC Savska loka]]="DA",Tabela_zbiralec_EKOL[[#This Row],[ZC Laze]]="DA",Tabela_zbiralec_EKOL[[#This Row],[ZC Kamnik]]="DA",Tabela_zbiralec_EKOL[[#This Row],[ZC Zvezda]]="DA"),"DA","NE")</f>
        <v>DA</v>
      </c>
      <c r="C217" t="str">
        <f>_xlfn.TEXTJOIN(", ",TRUE,IF(Tabela_zbiralec_EKOL[[#This Row],[ZC Savska loka]]="DA","Savska loka",""),IF(Tabela_zbiralec_EKOL[[#This Row],[ZC Laze]]="DA","Laze",""),IF(Tabela_zbiralec_EKOL[[#This Row],[ZC Kamnik]]="DA","Kamnik",""),IF(Tabela_zbiralec_EKOL[[#This Row],[ZC Zvezda]]="DA","Zvezda",""))</f>
        <v>Laze</v>
      </c>
      <c r="D217" t="s">
        <v>203</v>
      </c>
      <c r="E217" t="s">
        <v>204</v>
      </c>
      <c r="F217" t="s">
        <v>203</v>
      </c>
      <c r="G217" t="s">
        <v>203</v>
      </c>
      <c r="H217" t="str">
        <f>INDEX(Tabela_seznam_klasifikacij[Naziv odpadka],MATCH(Tabela_zbiralec_EKOL[[#This Row],[Klasifikacija]],Tabela_seznam_klasifikacij[Klasifikacijska številka],0))</f>
        <v>Mulji in filtrne pogače iz čiščenja odpadnih plinov, ki niso navedeni pod 10 08 17</v>
      </c>
    </row>
    <row r="218" spans="1:8" x14ac:dyDescent="0.25">
      <c r="A218" t="s">
        <v>587</v>
      </c>
      <c r="B218" t="str">
        <f>IF(OR(Tabela_zbiralec_EKOL[[#This Row],[ZC Savska loka]]="DA",Tabela_zbiralec_EKOL[[#This Row],[ZC Laze]]="DA",Tabela_zbiralec_EKOL[[#This Row],[ZC Kamnik]]="DA",Tabela_zbiralec_EKOL[[#This Row],[ZC Zvezda]]="DA"),"DA","NE")</f>
        <v>DA</v>
      </c>
      <c r="C218" t="str">
        <f>_xlfn.TEXTJOIN(", ",TRUE,IF(Tabela_zbiralec_EKOL[[#This Row],[ZC Savska loka]]="DA","Savska loka",""),IF(Tabela_zbiralec_EKOL[[#This Row],[ZC Laze]]="DA","Laze",""),IF(Tabela_zbiralec_EKOL[[#This Row],[ZC Kamnik]]="DA","Kamnik",""),IF(Tabela_zbiralec_EKOL[[#This Row],[ZC Zvezda]]="DA","Zvezda",""))</f>
        <v>Laze</v>
      </c>
      <c r="D218" t="s">
        <v>203</v>
      </c>
      <c r="E218" t="s">
        <v>204</v>
      </c>
      <c r="F218" t="s">
        <v>203</v>
      </c>
      <c r="G218" t="s">
        <v>203</v>
      </c>
      <c r="H218" t="str">
        <f>INDEX(Tabela_seznam_klasifikacij[Naziv odpadka],MATCH(Tabela_zbiralec_EKOL[[#This Row],[Klasifikacija]],Tabela_seznam_klasifikacij[Klasifikacijska številka],0))</f>
        <v>Odpadki iz obdelave hladilne vode, ki niso navedeni pod 10 08 19</v>
      </c>
    </row>
    <row r="219" spans="1:8" x14ac:dyDescent="0.25">
      <c r="A219" t="s">
        <v>588</v>
      </c>
      <c r="B219" t="str">
        <f>IF(OR(Tabela_zbiralec_EKOL[[#This Row],[ZC Savska loka]]="DA",Tabela_zbiralec_EKOL[[#This Row],[ZC Laze]]="DA",Tabela_zbiralec_EKOL[[#This Row],[ZC Kamnik]]="DA",Tabela_zbiralec_EKOL[[#This Row],[ZC Zvezda]]="DA"),"DA","NE")</f>
        <v>DA</v>
      </c>
      <c r="C219" t="str">
        <f>_xlfn.TEXTJOIN(", ",TRUE,IF(Tabela_zbiralec_EKOL[[#This Row],[ZC Savska loka]]="DA","Savska loka",""),IF(Tabela_zbiralec_EKOL[[#This Row],[ZC Laze]]="DA","Laze",""),IF(Tabela_zbiralec_EKOL[[#This Row],[ZC Kamnik]]="DA","Kamnik",""),IF(Tabela_zbiralec_EKOL[[#This Row],[ZC Zvezda]]="DA","Zvezda",""))</f>
        <v>Laze</v>
      </c>
      <c r="D219" t="s">
        <v>203</v>
      </c>
      <c r="E219" t="s">
        <v>204</v>
      </c>
      <c r="F219" t="s">
        <v>203</v>
      </c>
      <c r="G219" t="s">
        <v>203</v>
      </c>
      <c r="H219" t="str">
        <f>INDEX(Tabela_seznam_klasifikacij[Naziv odpadka],MATCH(Tabela_zbiralec_EKOL[[#This Row],[Klasifikacija]],Tabela_seznam_klasifikacij[Klasifikacijska številka],0))</f>
        <v>Drugi tovrstni odpadki</v>
      </c>
    </row>
    <row r="220" spans="1:8" x14ac:dyDescent="0.25">
      <c r="A220" t="s">
        <v>591</v>
      </c>
      <c r="B220" t="str">
        <f>IF(OR(Tabela_zbiralec_EKOL[[#This Row],[ZC Savska loka]]="DA",Tabela_zbiralec_EKOL[[#This Row],[ZC Laze]]="DA",Tabela_zbiralec_EKOL[[#This Row],[ZC Kamnik]]="DA",Tabela_zbiralec_EKOL[[#This Row],[ZC Zvezda]]="DA"),"DA","NE")</f>
        <v>DA</v>
      </c>
      <c r="C220" t="str">
        <f>_xlfn.TEXTJOIN(", ",TRUE,IF(Tabela_zbiralec_EKOL[[#This Row],[ZC Savska loka]]="DA","Savska loka",""),IF(Tabela_zbiralec_EKOL[[#This Row],[ZC Laze]]="DA","Laze",""),IF(Tabela_zbiralec_EKOL[[#This Row],[ZC Kamnik]]="DA","Kamnik",""),IF(Tabela_zbiralec_EKOL[[#This Row],[ZC Zvezda]]="DA","Zvezda",""))</f>
        <v>Laze</v>
      </c>
      <c r="D220" t="s">
        <v>203</v>
      </c>
      <c r="E220" t="s">
        <v>204</v>
      </c>
      <c r="F220" t="s">
        <v>203</v>
      </c>
      <c r="G220" t="s">
        <v>203</v>
      </c>
      <c r="H220" t="str">
        <f>INDEX(Tabela_seznam_klasifikacij[Naziv odpadka],MATCH(Tabela_zbiralec_EKOL[[#This Row],[Klasifikacija]],Tabela_seznam_klasifikacij[Klasifikacijska številka],0))</f>
        <v>Žlindra iz peči</v>
      </c>
    </row>
    <row r="221" spans="1:8" x14ac:dyDescent="0.25">
      <c r="A221" t="s">
        <v>593</v>
      </c>
      <c r="B221" t="str">
        <f>IF(OR(Tabela_zbiralec_EKOL[[#This Row],[ZC Savska loka]]="DA",Tabela_zbiralec_EKOL[[#This Row],[ZC Laze]]="DA",Tabela_zbiralec_EKOL[[#This Row],[ZC Kamnik]]="DA",Tabela_zbiralec_EKOL[[#This Row],[ZC Zvezda]]="DA"),"DA","NE")</f>
        <v>DA</v>
      </c>
      <c r="C221" t="str">
        <f>_xlfn.TEXTJOIN(", ",TRUE,IF(Tabela_zbiralec_EKOL[[#This Row],[ZC Savska loka]]="DA","Savska loka",""),IF(Tabela_zbiralec_EKOL[[#This Row],[ZC Laze]]="DA","Laze",""),IF(Tabela_zbiralec_EKOL[[#This Row],[ZC Kamnik]]="DA","Kamnik",""),IF(Tabela_zbiralec_EKOL[[#This Row],[ZC Zvezda]]="DA","Zvezda",""))</f>
        <v>Laze</v>
      </c>
      <c r="D221" t="s">
        <v>203</v>
      </c>
      <c r="E221" t="s">
        <v>204</v>
      </c>
      <c r="F221" t="s">
        <v>203</v>
      </c>
      <c r="G221" t="s">
        <v>203</v>
      </c>
      <c r="H221" t="str">
        <f>INDEX(Tabela_seznam_klasifikacij[Naziv odpadka],MATCH(Tabela_zbiralec_EKOL[[#This Row],[Klasifikacija]],Tabela_seznam_klasifikacij[Klasifikacijska številka],0))</f>
        <v>Odpadne neuporabljene livarske forme in jedra, ki niso navedeni pod 10 09 05</v>
      </c>
    </row>
    <row r="222" spans="1:8" x14ac:dyDescent="0.25">
      <c r="A222" t="s">
        <v>595</v>
      </c>
      <c r="B222" t="str">
        <f>IF(OR(Tabela_zbiralec_EKOL[[#This Row],[ZC Savska loka]]="DA",Tabela_zbiralec_EKOL[[#This Row],[ZC Laze]]="DA",Tabela_zbiralec_EKOL[[#This Row],[ZC Kamnik]]="DA",Tabela_zbiralec_EKOL[[#This Row],[ZC Zvezda]]="DA"),"DA","NE")</f>
        <v>DA</v>
      </c>
      <c r="C222" t="str">
        <f>_xlfn.TEXTJOIN(", ",TRUE,IF(Tabela_zbiralec_EKOL[[#This Row],[ZC Savska loka]]="DA","Savska loka",""),IF(Tabela_zbiralec_EKOL[[#This Row],[ZC Laze]]="DA","Laze",""),IF(Tabela_zbiralec_EKOL[[#This Row],[ZC Kamnik]]="DA","Kamnik",""),IF(Tabela_zbiralec_EKOL[[#This Row],[ZC Zvezda]]="DA","Zvezda",""))</f>
        <v>Laze</v>
      </c>
      <c r="D222" t="s">
        <v>203</v>
      </c>
      <c r="E222" t="s">
        <v>204</v>
      </c>
      <c r="F222" t="s">
        <v>203</v>
      </c>
      <c r="G222" t="s">
        <v>203</v>
      </c>
      <c r="H222" t="str">
        <f>INDEX(Tabela_seznam_klasifikacij[Naziv odpadka],MATCH(Tabela_zbiralec_EKOL[[#This Row],[Klasifikacija]],Tabela_seznam_klasifikacij[Klasifikacijska številka],0))</f>
        <v>Odpadne uporabljene livarske forme in jedra, ki niso navedeni pod 10 09 07</v>
      </c>
    </row>
    <row r="223" spans="1:8" x14ac:dyDescent="0.25">
      <c r="A223" t="s">
        <v>597</v>
      </c>
      <c r="B223" t="str">
        <f>IF(OR(Tabela_zbiralec_EKOL[[#This Row],[ZC Savska loka]]="DA",Tabela_zbiralec_EKOL[[#This Row],[ZC Laze]]="DA",Tabela_zbiralec_EKOL[[#This Row],[ZC Kamnik]]="DA",Tabela_zbiralec_EKOL[[#This Row],[ZC Zvezda]]="DA"),"DA","NE")</f>
        <v>DA</v>
      </c>
      <c r="C223" t="str">
        <f>_xlfn.TEXTJOIN(", ",TRUE,IF(Tabela_zbiralec_EKOL[[#This Row],[ZC Savska loka]]="DA","Savska loka",""),IF(Tabela_zbiralec_EKOL[[#This Row],[ZC Laze]]="DA","Laze",""),IF(Tabela_zbiralec_EKOL[[#This Row],[ZC Kamnik]]="DA","Kamnik",""),IF(Tabela_zbiralec_EKOL[[#This Row],[ZC Zvezda]]="DA","Zvezda",""))</f>
        <v>Laze</v>
      </c>
      <c r="D223" t="s">
        <v>203</v>
      </c>
      <c r="E223" t="s">
        <v>204</v>
      </c>
      <c r="F223" t="s">
        <v>203</v>
      </c>
      <c r="G223" t="s">
        <v>203</v>
      </c>
      <c r="H223" t="str">
        <f>INDEX(Tabela_seznam_klasifikacij[Naziv odpadka],MATCH(Tabela_zbiralec_EKOL[[#This Row],[Klasifikacija]],Tabela_seznam_klasifikacij[Klasifikacijska številka],0))</f>
        <v>Prah iz čiščenja odpadnih plinov, ki ni naveden pod 10 09 09</v>
      </c>
    </row>
    <row r="224" spans="1:8" x14ac:dyDescent="0.25">
      <c r="A224" t="s">
        <v>599</v>
      </c>
      <c r="B224" t="str">
        <f>IF(OR(Tabela_zbiralec_EKOL[[#This Row],[ZC Savska loka]]="DA",Tabela_zbiralec_EKOL[[#This Row],[ZC Laze]]="DA",Tabela_zbiralec_EKOL[[#This Row],[ZC Kamnik]]="DA",Tabela_zbiralec_EKOL[[#This Row],[ZC Zvezda]]="DA"),"DA","NE")</f>
        <v>DA</v>
      </c>
      <c r="C224" t="str">
        <f>_xlfn.TEXTJOIN(", ",TRUE,IF(Tabela_zbiralec_EKOL[[#This Row],[ZC Savska loka]]="DA","Savska loka",""),IF(Tabela_zbiralec_EKOL[[#This Row],[ZC Laze]]="DA","Laze",""),IF(Tabela_zbiralec_EKOL[[#This Row],[ZC Kamnik]]="DA","Kamnik",""),IF(Tabela_zbiralec_EKOL[[#This Row],[ZC Zvezda]]="DA","Zvezda",""))</f>
        <v>Laze</v>
      </c>
      <c r="D224" t="s">
        <v>203</v>
      </c>
      <c r="E224" t="s">
        <v>204</v>
      </c>
      <c r="F224" t="s">
        <v>203</v>
      </c>
      <c r="G224" t="s">
        <v>203</v>
      </c>
      <c r="H224" t="str">
        <f>INDEX(Tabela_seznam_klasifikacij[Naziv odpadka],MATCH(Tabela_zbiralec_EKOL[[#This Row],[Klasifikacija]],Tabela_seznam_klasifikacij[Klasifikacijska številka],0))</f>
        <v>Drugi delci, ki niso navedeni pod 10 09 11</v>
      </c>
    </row>
    <row r="225" spans="1:8" x14ac:dyDescent="0.25">
      <c r="A225" t="s">
        <v>601</v>
      </c>
      <c r="B225" t="str">
        <f>IF(OR(Tabela_zbiralec_EKOL[[#This Row],[ZC Savska loka]]="DA",Tabela_zbiralec_EKOL[[#This Row],[ZC Laze]]="DA",Tabela_zbiralec_EKOL[[#This Row],[ZC Kamnik]]="DA",Tabela_zbiralec_EKOL[[#This Row],[ZC Zvezda]]="DA"),"DA","NE")</f>
        <v>DA</v>
      </c>
      <c r="C225" t="str">
        <f>_xlfn.TEXTJOIN(", ",TRUE,IF(Tabela_zbiralec_EKOL[[#This Row],[ZC Savska loka]]="DA","Savska loka",""),IF(Tabela_zbiralec_EKOL[[#This Row],[ZC Laze]]="DA","Laze",""),IF(Tabela_zbiralec_EKOL[[#This Row],[ZC Kamnik]]="DA","Kamnik",""),IF(Tabela_zbiralec_EKOL[[#This Row],[ZC Zvezda]]="DA","Zvezda",""))</f>
        <v>Laze</v>
      </c>
      <c r="D225" t="s">
        <v>203</v>
      </c>
      <c r="E225" t="s">
        <v>204</v>
      </c>
      <c r="F225" t="s">
        <v>203</v>
      </c>
      <c r="G225" t="s">
        <v>203</v>
      </c>
      <c r="H225" t="str">
        <f>INDEX(Tabela_seznam_klasifikacij[Naziv odpadka],MATCH(Tabela_zbiralec_EKOL[[#This Row],[Klasifikacija]],Tabela_seznam_klasifikacij[Klasifikacijska številka],0))</f>
        <v>Odpadna veziva, ki niso navedena pod 10 09 13</v>
      </c>
    </row>
    <row r="226" spans="1:8" x14ac:dyDescent="0.25">
      <c r="A226" t="s">
        <v>603</v>
      </c>
      <c r="B226" t="str">
        <f>IF(OR(Tabela_zbiralec_EKOL[[#This Row],[ZC Savska loka]]="DA",Tabela_zbiralec_EKOL[[#This Row],[ZC Laze]]="DA",Tabela_zbiralec_EKOL[[#This Row],[ZC Kamnik]]="DA",Tabela_zbiralec_EKOL[[#This Row],[ZC Zvezda]]="DA"),"DA","NE")</f>
        <v>DA</v>
      </c>
      <c r="C226" t="str">
        <f>_xlfn.TEXTJOIN(", ",TRUE,IF(Tabela_zbiralec_EKOL[[#This Row],[ZC Savska loka]]="DA","Savska loka",""),IF(Tabela_zbiralec_EKOL[[#This Row],[ZC Laze]]="DA","Laze",""),IF(Tabela_zbiralec_EKOL[[#This Row],[ZC Kamnik]]="DA","Kamnik",""),IF(Tabela_zbiralec_EKOL[[#This Row],[ZC Zvezda]]="DA","Zvezda",""))</f>
        <v>Laze</v>
      </c>
      <c r="D226" t="s">
        <v>203</v>
      </c>
      <c r="E226" t="s">
        <v>204</v>
      </c>
      <c r="F226" t="s">
        <v>203</v>
      </c>
      <c r="G226" t="s">
        <v>203</v>
      </c>
      <c r="H226" t="str">
        <f>INDEX(Tabela_seznam_klasifikacij[Naziv odpadka],MATCH(Tabela_zbiralec_EKOL[[#This Row],[Klasifikacija]],Tabela_seznam_klasifikacij[Klasifikacijska številka],0))</f>
        <v>Odpadna sredstva za lociranje razpok, ki niso navedena pod 10 09 15</v>
      </c>
    </row>
    <row r="227" spans="1:8" x14ac:dyDescent="0.25">
      <c r="A227" t="s">
        <v>604</v>
      </c>
      <c r="B227" t="str">
        <f>IF(OR(Tabela_zbiralec_EKOL[[#This Row],[ZC Savska loka]]="DA",Tabela_zbiralec_EKOL[[#This Row],[ZC Laze]]="DA",Tabela_zbiralec_EKOL[[#This Row],[ZC Kamnik]]="DA",Tabela_zbiralec_EKOL[[#This Row],[ZC Zvezda]]="DA"),"DA","NE")</f>
        <v>DA</v>
      </c>
      <c r="C227" t="str">
        <f>_xlfn.TEXTJOIN(", ",TRUE,IF(Tabela_zbiralec_EKOL[[#This Row],[ZC Savska loka]]="DA","Savska loka",""),IF(Tabela_zbiralec_EKOL[[#This Row],[ZC Laze]]="DA","Laze",""),IF(Tabela_zbiralec_EKOL[[#This Row],[ZC Kamnik]]="DA","Kamnik",""),IF(Tabela_zbiralec_EKOL[[#This Row],[ZC Zvezda]]="DA","Zvezda",""))</f>
        <v>Laze</v>
      </c>
      <c r="D227" t="s">
        <v>203</v>
      </c>
      <c r="E227" t="s">
        <v>204</v>
      </c>
      <c r="F227" t="s">
        <v>203</v>
      </c>
      <c r="G227" t="s">
        <v>203</v>
      </c>
      <c r="H227" t="str">
        <f>INDEX(Tabela_seznam_klasifikacij[Naziv odpadka],MATCH(Tabela_zbiralec_EKOL[[#This Row],[Klasifikacija]],Tabela_seznam_klasifikacij[Klasifikacijska številka],0))</f>
        <v>Drugi tovrstni odpadki</v>
      </c>
    </row>
    <row r="228" spans="1:8" x14ac:dyDescent="0.25">
      <c r="A228" t="s">
        <v>605</v>
      </c>
      <c r="B228" t="str">
        <f>IF(OR(Tabela_zbiralec_EKOL[[#This Row],[ZC Savska loka]]="DA",Tabela_zbiralec_EKOL[[#This Row],[ZC Laze]]="DA",Tabela_zbiralec_EKOL[[#This Row],[ZC Kamnik]]="DA",Tabela_zbiralec_EKOL[[#This Row],[ZC Zvezda]]="DA"),"DA","NE")</f>
        <v>DA</v>
      </c>
      <c r="C228" t="str">
        <f>_xlfn.TEXTJOIN(", ",TRUE,IF(Tabela_zbiralec_EKOL[[#This Row],[ZC Savska loka]]="DA","Savska loka",""),IF(Tabela_zbiralec_EKOL[[#This Row],[ZC Laze]]="DA","Laze",""),IF(Tabela_zbiralec_EKOL[[#This Row],[ZC Kamnik]]="DA","Kamnik",""),IF(Tabela_zbiralec_EKOL[[#This Row],[ZC Zvezda]]="DA","Zvezda",""))</f>
        <v>Laze</v>
      </c>
      <c r="D228" t="s">
        <v>203</v>
      </c>
      <c r="E228" t="s">
        <v>204</v>
      </c>
      <c r="F228" t="s">
        <v>203</v>
      </c>
      <c r="G228" t="s">
        <v>203</v>
      </c>
      <c r="H228" t="str">
        <f>INDEX(Tabela_seznam_klasifikacij[Naziv odpadka],MATCH(Tabela_zbiralec_EKOL[[#This Row],[Klasifikacija]],Tabela_seznam_klasifikacij[Klasifikacijska številka],0))</f>
        <v>Žlindra iz peči</v>
      </c>
    </row>
    <row r="229" spans="1:8" x14ac:dyDescent="0.25">
      <c r="A229" t="s">
        <v>607</v>
      </c>
      <c r="B229" t="str">
        <f>IF(OR(Tabela_zbiralec_EKOL[[#This Row],[ZC Savska loka]]="DA",Tabela_zbiralec_EKOL[[#This Row],[ZC Laze]]="DA",Tabela_zbiralec_EKOL[[#This Row],[ZC Kamnik]]="DA",Tabela_zbiralec_EKOL[[#This Row],[ZC Zvezda]]="DA"),"DA","NE")</f>
        <v>DA</v>
      </c>
      <c r="C229" t="str">
        <f>_xlfn.TEXTJOIN(", ",TRUE,IF(Tabela_zbiralec_EKOL[[#This Row],[ZC Savska loka]]="DA","Savska loka",""),IF(Tabela_zbiralec_EKOL[[#This Row],[ZC Laze]]="DA","Laze",""),IF(Tabela_zbiralec_EKOL[[#This Row],[ZC Kamnik]]="DA","Kamnik",""),IF(Tabela_zbiralec_EKOL[[#This Row],[ZC Zvezda]]="DA","Zvezda",""))</f>
        <v>Laze</v>
      </c>
      <c r="D229" t="s">
        <v>203</v>
      </c>
      <c r="E229" t="s">
        <v>204</v>
      </c>
      <c r="F229" t="s">
        <v>203</v>
      </c>
      <c r="G229" t="s">
        <v>203</v>
      </c>
      <c r="H229" t="str">
        <f>INDEX(Tabela_seznam_klasifikacij[Naziv odpadka],MATCH(Tabela_zbiralec_EKOL[[#This Row],[Klasifikacija]],Tabela_seznam_klasifikacij[Klasifikacijska številka],0))</f>
        <v>Odpadne neuporabljene livarske forme in jedra, ki niso navedeni pod 10 10 05</v>
      </c>
    </row>
    <row r="230" spans="1:8" x14ac:dyDescent="0.25">
      <c r="A230" t="s">
        <v>609</v>
      </c>
      <c r="B230" t="str">
        <f>IF(OR(Tabela_zbiralec_EKOL[[#This Row],[ZC Savska loka]]="DA",Tabela_zbiralec_EKOL[[#This Row],[ZC Laze]]="DA",Tabela_zbiralec_EKOL[[#This Row],[ZC Kamnik]]="DA",Tabela_zbiralec_EKOL[[#This Row],[ZC Zvezda]]="DA"),"DA","NE")</f>
        <v>DA</v>
      </c>
      <c r="C230" t="str">
        <f>_xlfn.TEXTJOIN(", ",TRUE,IF(Tabela_zbiralec_EKOL[[#This Row],[ZC Savska loka]]="DA","Savska loka",""),IF(Tabela_zbiralec_EKOL[[#This Row],[ZC Laze]]="DA","Laze",""),IF(Tabela_zbiralec_EKOL[[#This Row],[ZC Kamnik]]="DA","Kamnik",""),IF(Tabela_zbiralec_EKOL[[#This Row],[ZC Zvezda]]="DA","Zvezda",""))</f>
        <v>Laze</v>
      </c>
      <c r="D230" t="s">
        <v>203</v>
      </c>
      <c r="E230" t="s">
        <v>204</v>
      </c>
      <c r="F230" t="s">
        <v>203</v>
      </c>
      <c r="G230" t="s">
        <v>203</v>
      </c>
      <c r="H230" t="str">
        <f>INDEX(Tabela_seznam_klasifikacij[Naziv odpadka],MATCH(Tabela_zbiralec_EKOL[[#This Row],[Klasifikacija]],Tabela_seznam_klasifikacij[Klasifikacijska številka],0))</f>
        <v>Odpadne uporabljene livarske forme in jedra, ki niso navedeni pod 10 10 07</v>
      </c>
    </row>
    <row r="231" spans="1:8" x14ac:dyDescent="0.25">
      <c r="A231" t="s">
        <v>611</v>
      </c>
      <c r="B231" t="str">
        <f>IF(OR(Tabela_zbiralec_EKOL[[#This Row],[ZC Savska loka]]="DA",Tabela_zbiralec_EKOL[[#This Row],[ZC Laze]]="DA",Tabela_zbiralec_EKOL[[#This Row],[ZC Kamnik]]="DA",Tabela_zbiralec_EKOL[[#This Row],[ZC Zvezda]]="DA"),"DA","NE")</f>
        <v>DA</v>
      </c>
      <c r="C231" t="str">
        <f>_xlfn.TEXTJOIN(", ",TRUE,IF(Tabela_zbiralec_EKOL[[#This Row],[ZC Savska loka]]="DA","Savska loka",""),IF(Tabela_zbiralec_EKOL[[#This Row],[ZC Laze]]="DA","Laze",""),IF(Tabela_zbiralec_EKOL[[#This Row],[ZC Kamnik]]="DA","Kamnik",""),IF(Tabela_zbiralec_EKOL[[#This Row],[ZC Zvezda]]="DA","Zvezda",""))</f>
        <v>Laze</v>
      </c>
      <c r="D231" t="s">
        <v>203</v>
      </c>
      <c r="E231" t="s">
        <v>204</v>
      </c>
      <c r="F231" t="s">
        <v>203</v>
      </c>
      <c r="G231" t="s">
        <v>203</v>
      </c>
      <c r="H231" t="str">
        <f>INDEX(Tabela_seznam_klasifikacij[Naziv odpadka],MATCH(Tabela_zbiralec_EKOL[[#This Row],[Klasifikacija]],Tabela_seznam_klasifikacij[Klasifikacijska številka],0))</f>
        <v>Prah iz čiščenja odpadnih plinov, ki ni naveden pod 10 10 09</v>
      </c>
    </row>
    <row r="232" spans="1:8" x14ac:dyDescent="0.25">
      <c r="A232" t="s">
        <v>613</v>
      </c>
      <c r="B232" t="str">
        <f>IF(OR(Tabela_zbiralec_EKOL[[#This Row],[ZC Savska loka]]="DA",Tabela_zbiralec_EKOL[[#This Row],[ZC Laze]]="DA",Tabela_zbiralec_EKOL[[#This Row],[ZC Kamnik]]="DA",Tabela_zbiralec_EKOL[[#This Row],[ZC Zvezda]]="DA"),"DA","NE")</f>
        <v>DA</v>
      </c>
      <c r="C232" t="str">
        <f>_xlfn.TEXTJOIN(", ",TRUE,IF(Tabela_zbiralec_EKOL[[#This Row],[ZC Savska loka]]="DA","Savska loka",""),IF(Tabela_zbiralec_EKOL[[#This Row],[ZC Laze]]="DA","Laze",""),IF(Tabela_zbiralec_EKOL[[#This Row],[ZC Kamnik]]="DA","Kamnik",""),IF(Tabela_zbiralec_EKOL[[#This Row],[ZC Zvezda]]="DA","Zvezda",""))</f>
        <v>Laze</v>
      </c>
      <c r="D232" t="s">
        <v>203</v>
      </c>
      <c r="E232" t="s">
        <v>204</v>
      </c>
      <c r="F232" t="s">
        <v>203</v>
      </c>
      <c r="G232" t="s">
        <v>203</v>
      </c>
      <c r="H232" t="str">
        <f>INDEX(Tabela_seznam_klasifikacij[Naziv odpadka],MATCH(Tabela_zbiralec_EKOL[[#This Row],[Klasifikacija]],Tabela_seznam_klasifikacij[Klasifikacijska številka],0))</f>
        <v>Drugi delci, ki niso navedeni pod 10 10 11</v>
      </c>
    </row>
    <row r="233" spans="1:8" x14ac:dyDescent="0.25">
      <c r="A233" t="s">
        <v>615</v>
      </c>
      <c r="B233" t="str">
        <f>IF(OR(Tabela_zbiralec_EKOL[[#This Row],[ZC Savska loka]]="DA",Tabela_zbiralec_EKOL[[#This Row],[ZC Laze]]="DA",Tabela_zbiralec_EKOL[[#This Row],[ZC Kamnik]]="DA",Tabela_zbiralec_EKOL[[#This Row],[ZC Zvezda]]="DA"),"DA","NE")</f>
        <v>DA</v>
      </c>
      <c r="C233" t="str">
        <f>_xlfn.TEXTJOIN(", ",TRUE,IF(Tabela_zbiralec_EKOL[[#This Row],[ZC Savska loka]]="DA","Savska loka",""),IF(Tabela_zbiralec_EKOL[[#This Row],[ZC Laze]]="DA","Laze",""),IF(Tabela_zbiralec_EKOL[[#This Row],[ZC Kamnik]]="DA","Kamnik",""),IF(Tabela_zbiralec_EKOL[[#This Row],[ZC Zvezda]]="DA","Zvezda",""))</f>
        <v>Laze</v>
      </c>
      <c r="D233" t="s">
        <v>203</v>
      </c>
      <c r="E233" t="s">
        <v>204</v>
      </c>
      <c r="F233" t="s">
        <v>203</v>
      </c>
      <c r="G233" t="s">
        <v>203</v>
      </c>
      <c r="H233" t="str">
        <f>INDEX(Tabela_seznam_klasifikacij[Naziv odpadka],MATCH(Tabela_zbiralec_EKOL[[#This Row],[Klasifikacija]],Tabela_seznam_klasifikacij[Klasifikacijska številka],0))</f>
        <v>Odpadna veziva, ki niso navedena pod 10 10 13</v>
      </c>
    </row>
    <row r="234" spans="1:8" x14ac:dyDescent="0.25">
      <c r="A234" t="s">
        <v>617</v>
      </c>
      <c r="B234" t="str">
        <f>IF(OR(Tabela_zbiralec_EKOL[[#This Row],[ZC Savska loka]]="DA",Tabela_zbiralec_EKOL[[#This Row],[ZC Laze]]="DA",Tabela_zbiralec_EKOL[[#This Row],[ZC Kamnik]]="DA",Tabela_zbiralec_EKOL[[#This Row],[ZC Zvezda]]="DA"),"DA","NE")</f>
        <v>DA</v>
      </c>
      <c r="C234" t="str">
        <f>_xlfn.TEXTJOIN(", ",TRUE,IF(Tabela_zbiralec_EKOL[[#This Row],[ZC Savska loka]]="DA","Savska loka",""),IF(Tabela_zbiralec_EKOL[[#This Row],[ZC Laze]]="DA","Laze",""),IF(Tabela_zbiralec_EKOL[[#This Row],[ZC Kamnik]]="DA","Kamnik",""),IF(Tabela_zbiralec_EKOL[[#This Row],[ZC Zvezda]]="DA","Zvezda",""))</f>
        <v>Laze</v>
      </c>
      <c r="D234" t="s">
        <v>203</v>
      </c>
      <c r="E234" t="s">
        <v>204</v>
      </c>
      <c r="F234" t="s">
        <v>203</v>
      </c>
      <c r="G234" t="s">
        <v>203</v>
      </c>
      <c r="H234" t="str">
        <f>INDEX(Tabela_seznam_klasifikacij[Naziv odpadka],MATCH(Tabela_zbiralec_EKOL[[#This Row],[Klasifikacija]],Tabela_seznam_klasifikacij[Klasifikacijska številka],0))</f>
        <v>Odpadna sredstva za lociranje razpok, ki niso navedena pod 10 10 15</v>
      </c>
    </row>
    <row r="235" spans="1:8" x14ac:dyDescent="0.25">
      <c r="A235" t="s">
        <v>618</v>
      </c>
      <c r="B235" t="str">
        <f>IF(OR(Tabela_zbiralec_EKOL[[#This Row],[ZC Savska loka]]="DA",Tabela_zbiralec_EKOL[[#This Row],[ZC Laze]]="DA",Tabela_zbiralec_EKOL[[#This Row],[ZC Kamnik]]="DA",Tabela_zbiralec_EKOL[[#This Row],[ZC Zvezda]]="DA"),"DA","NE")</f>
        <v>DA</v>
      </c>
      <c r="C235" t="str">
        <f>_xlfn.TEXTJOIN(", ",TRUE,IF(Tabela_zbiralec_EKOL[[#This Row],[ZC Savska loka]]="DA","Savska loka",""),IF(Tabela_zbiralec_EKOL[[#This Row],[ZC Laze]]="DA","Laze",""),IF(Tabela_zbiralec_EKOL[[#This Row],[ZC Kamnik]]="DA","Kamnik",""),IF(Tabela_zbiralec_EKOL[[#This Row],[ZC Zvezda]]="DA","Zvezda",""))</f>
        <v>Laze</v>
      </c>
      <c r="D235" t="s">
        <v>203</v>
      </c>
      <c r="E235" t="s">
        <v>204</v>
      </c>
      <c r="F235" t="s">
        <v>203</v>
      </c>
      <c r="G235" t="s">
        <v>203</v>
      </c>
      <c r="H235" t="str">
        <f>INDEX(Tabela_seznam_klasifikacij[Naziv odpadka],MATCH(Tabela_zbiralec_EKOL[[#This Row],[Klasifikacija]],Tabela_seznam_klasifikacij[Klasifikacijska številka],0))</f>
        <v>Drugi tovrstni odpadki</v>
      </c>
    </row>
    <row r="236" spans="1:8" x14ac:dyDescent="0.25">
      <c r="A236" t="s">
        <v>620</v>
      </c>
      <c r="B236" t="str">
        <f>IF(OR(Tabela_zbiralec_EKOL[[#This Row],[ZC Savska loka]]="DA",Tabela_zbiralec_EKOL[[#This Row],[ZC Laze]]="DA",Tabela_zbiralec_EKOL[[#This Row],[ZC Kamnik]]="DA",Tabela_zbiralec_EKOL[[#This Row],[ZC Zvezda]]="DA"),"DA","NE")</f>
        <v>DA</v>
      </c>
      <c r="C236" t="str">
        <f>_xlfn.TEXTJOIN(", ",TRUE,IF(Tabela_zbiralec_EKOL[[#This Row],[ZC Savska loka]]="DA","Savska loka",""),IF(Tabela_zbiralec_EKOL[[#This Row],[ZC Laze]]="DA","Laze",""),IF(Tabela_zbiralec_EKOL[[#This Row],[ZC Kamnik]]="DA","Kamnik",""),IF(Tabela_zbiralec_EKOL[[#This Row],[ZC Zvezda]]="DA","Zvezda",""))</f>
        <v>Laze</v>
      </c>
      <c r="D236" t="s">
        <v>203</v>
      </c>
      <c r="E236" t="s">
        <v>204</v>
      </c>
      <c r="F236" t="s">
        <v>203</v>
      </c>
      <c r="G236" t="s">
        <v>203</v>
      </c>
      <c r="H236" t="str">
        <f>INDEX(Tabela_seznam_klasifikacij[Naziv odpadka],MATCH(Tabela_zbiralec_EKOL[[#This Row],[Klasifikacija]],Tabela_seznam_klasifikacij[Klasifikacijska številka],0))</f>
        <v>Odpadni materiali iz steklenih vlaken</v>
      </c>
    </row>
    <row r="237" spans="1:8" x14ac:dyDescent="0.25">
      <c r="A237" t="s">
        <v>621</v>
      </c>
      <c r="B237" t="str">
        <f>IF(OR(Tabela_zbiralec_EKOL[[#This Row],[ZC Savska loka]]="DA",Tabela_zbiralec_EKOL[[#This Row],[ZC Laze]]="DA",Tabela_zbiralec_EKOL[[#This Row],[ZC Kamnik]]="DA",Tabela_zbiralec_EKOL[[#This Row],[ZC Zvezda]]="DA"),"DA","NE")</f>
        <v>DA</v>
      </c>
      <c r="C237" t="str">
        <f>_xlfn.TEXTJOIN(", ",TRUE,IF(Tabela_zbiralec_EKOL[[#This Row],[ZC Savska loka]]="DA","Savska loka",""),IF(Tabela_zbiralec_EKOL[[#This Row],[ZC Laze]]="DA","Laze",""),IF(Tabela_zbiralec_EKOL[[#This Row],[ZC Kamnik]]="DA","Kamnik",""),IF(Tabela_zbiralec_EKOL[[#This Row],[ZC Zvezda]]="DA","Zvezda",""))</f>
        <v>Laze</v>
      </c>
      <c r="D237" t="s">
        <v>203</v>
      </c>
      <c r="E237" t="s">
        <v>204</v>
      </c>
      <c r="F237" t="s">
        <v>203</v>
      </c>
      <c r="G237" t="s">
        <v>203</v>
      </c>
      <c r="H237" t="str">
        <f>INDEX(Tabela_seznam_klasifikacij[Naziv odpadka],MATCH(Tabela_zbiralec_EKOL[[#This Row],[Klasifikacija]],Tabela_seznam_klasifikacij[Klasifikacijska številka],0))</f>
        <v>Delci in prah</v>
      </c>
    </row>
    <row r="238" spans="1:8" x14ac:dyDescent="0.25">
      <c r="A238" t="s">
        <v>622</v>
      </c>
      <c r="B238" t="str">
        <f>IF(OR(Tabela_zbiralec_EKOL[[#This Row],[ZC Savska loka]]="DA",Tabela_zbiralec_EKOL[[#This Row],[ZC Laze]]="DA",Tabela_zbiralec_EKOL[[#This Row],[ZC Kamnik]]="DA",Tabela_zbiralec_EKOL[[#This Row],[ZC Zvezda]]="DA"),"DA","NE")</f>
        <v>DA</v>
      </c>
      <c r="C238" t="str">
        <f>_xlfn.TEXTJOIN(", ",TRUE,IF(Tabela_zbiralec_EKOL[[#This Row],[ZC Savska loka]]="DA","Savska loka",""),IF(Tabela_zbiralec_EKOL[[#This Row],[ZC Laze]]="DA","Laze",""),IF(Tabela_zbiralec_EKOL[[#This Row],[ZC Kamnik]]="DA","Kamnik",""),IF(Tabela_zbiralec_EKOL[[#This Row],[ZC Zvezda]]="DA","Zvezda",""))</f>
        <v>Laze</v>
      </c>
      <c r="D238" t="s">
        <v>203</v>
      </c>
      <c r="E238" t="s">
        <v>204</v>
      </c>
      <c r="F238" t="s">
        <v>203</v>
      </c>
      <c r="G238" t="s">
        <v>203</v>
      </c>
      <c r="H238" t="str">
        <f>INDEX(Tabela_seznam_klasifikacij[Naziv odpadka],MATCH(Tabela_zbiralec_EKOL[[#This Row],[Klasifikacija]],Tabela_seznam_klasifikacij[Klasifikacijska številka],0))</f>
        <v>Odpadna zmes iz priprave pred toplotno obdelavo, ki ni navedena pod 10 11 09</v>
      </c>
    </row>
    <row r="239" spans="1:8" x14ac:dyDescent="0.25">
      <c r="A239" t="s">
        <v>624</v>
      </c>
      <c r="B239" t="str">
        <f>IF(OR(Tabela_zbiralec_EKOL[[#This Row],[ZC Savska loka]]="DA",Tabela_zbiralec_EKOL[[#This Row],[ZC Laze]]="DA",Tabela_zbiralec_EKOL[[#This Row],[ZC Kamnik]]="DA",Tabela_zbiralec_EKOL[[#This Row],[ZC Zvezda]]="DA"),"DA","NE")</f>
        <v>DA</v>
      </c>
      <c r="C239" t="str">
        <f>_xlfn.TEXTJOIN(", ",TRUE,IF(Tabela_zbiralec_EKOL[[#This Row],[ZC Savska loka]]="DA","Savska loka",""),IF(Tabela_zbiralec_EKOL[[#This Row],[ZC Laze]]="DA","Laze",""),IF(Tabela_zbiralec_EKOL[[#This Row],[ZC Kamnik]]="DA","Kamnik",""),IF(Tabela_zbiralec_EKOL[[#This Row],[ZC Zvezda]]="DA","Zvezda",""))</f>
        <v>Laze</v>
      </c>
      <c r="D239" t="s">
        <v>203</v>
      </c>
      <c r="E239" t="s">
        <v>204</v>
      </c>
      <c r="F239" t="s">
        <v>203</v>
      </c>
      <c r="G239" t="s">
        <v>203</v>
      </c>
      <c r="H239" t="str">
        <f>INDEX(Tabela_seznam_klasifikacij[Naziv odpadka],MATCH(Tabela_zbiralec_EKOL[[#This Row],[Klasifikacija]],Tabela_seznam_klasifikacij[Klasifikacijska številka],0))</f>
        <v>Odpadno steklo, ki ni navedeno pod 10 11 11</v>
      </c>
    </row>
    <row r="240" spans="1:8" x14ac:dyDescent="0.25">
      <c r="A240" t="s">
        <v>625</v>
      </c>
      <c r="B240" t="str">
        <f>IF(OR(Tabela_zbiralec_EKOL[[#This Row],[ZC Savska loka]]="DA",Tabela_zbiralec_EKOL[[#This Row],[ZC Laze]]="DA",Tabela_zbiralec_EKOL[[#This Row],[ZC Kamnik]]="DA",Tabela_zbiralec_EKOL[[#This Row],[ZC Zvezda]]="DA"),"DA","NE")</f>
        <v>DA</v>
      </c>
      <c r="C240" t="str">
        <f>_xlfn.TEXTJOIN(", ",TRUE,IF(Tabela_zbiralec_EKOL[[#This Row],[ZC Savska loka]]="DA","Savska loka",""),IF(Tabela_zbiralec_EKOL[[#This Row],[ZC Laze]]="DA","Laze",""),IF(Tabela_zbiralec_EKOL[[#This Row],[ZC Kamnik]]="DA","Kamnik",""),IF(Tabela_zbiralec_EKOL[[#This Row],[ZC Zvezda]]="DA","Zvezda",""))</f>
        <v>Laze</v>
      </c>
      <c r="D240" t="s">
        <v>203</v>
      </c>
      <c r="E240" t="s">
        <v>204</v>
      </c>
      <c r="F240" t="s">
        <v>203</v>
      </c>
      <c r="G240" t="s">
        <v>203</v>
      </c>
      <c r="H240" t="str">
        <f>INDEX(Tabela_seznam_klasifikacij[Naziv odpadka],MATCH(Tabela_zbiralec_EKOL[[#This Row],[Klasifikacija]],Tabela_seznam_klasifikacij[Klasifikacijska številka],0))</f>
        <v>Mulj iz poliranja in mletja stekla, ki ni naveden pod 10 11 13</v>
      </c>
    </row>
    <row r="241" spans="1:8" x14ac:dyDescent="0.25">
      <c r="A241" t="s">
        <v>626</v>
      </c>
      <c r="B241" t="str">
        <f>IF(OR(Tabela_zbiralec_EKOL[[#This Row],[ZC Savska loka]]="DA",Tabela_zbiralec_EKOL[[#This Row],[ZC Laze]]="DA",Tabela_zbiralec_EKOL[[#This Row],[ZC Kamnik]]="DA",Tabela_zbiralec_EKOL[[#This Row],[ZC Zvezda]]="DA"),"DA","NE")</f>
        <v>DA</v>
      </c>
      <c r="C241" t="str">
        <f>_xlfn.TEXTJOIN(", ",TRUE,IF(Tabela_zbiralec_EKOL[[#This Row],[ZC Savska loka]]="DA","Savska loka",""),IF(Tabela_zbiralec_EKOL[[#This Row],[ZC Laze]]="DA","Laze",""),IF(Tabela_zbiralec_EKOL[[#This Row],[ZC Kamnik]]="DA","Kamnik",""),IF(Tabela_zbiralec_EKOL[[#This Row],[ZC Zvezda]]="DA","Zvezda",""))</f>
        <v>Laze</v>
      </c>
      <c r="D241" t="s">
        <v>203</v>
      </c>
      <c r="E241" t="s">
        <v>204</v>
      </c>
      <c r="F241" t="s">
        <v>203</v>
      </c>
      <c r="G241" t="s">
        <v>203</v>
      </c>
      <c r="H241" t="str">
        <f>INDEX(Tabela_seznam_klasifikacij[Naziv odpadka],MATCH(Tabela_zbiralec_EKOL[[#This Row],[Klasifikacija]],Tabela_seznam_klasifikacij[Klasifikacijska številka],0))</f>
        <v>Trdni odpadki iz čiščenja odpadnih plinov, ki niso navedeni pod 10 11 15</v>
      </c>
    </row>
    <row r="242" spans="1:8" x14ac:dyDescent="0.25">
      <c r="A242" t="s">
        <v>628</v>
      </c>
      <c r="B242" t="str">
        <f>IF(OR(Tabela_zbiralec_EKOL[[#This Row],[ZC Savska loka]]="DA",Tabela_zbiralec_EKOL[[#This Row],[ZC Laze]]="DA",Tabela_zbiralec_EKOL[[#This Row],[ZC Kamnik]]="DA",Tabela_zbiralec_EKOL[[#This Row],[ZC Zvezda]]="DA"),"DA","NE")</f>
        <v>DA</v>
      </c>
      <c r="C242" t="str">
        <f>_xlfn.TEXTJOIN(", ",TRUE,IF(Tabela_zbiralec_EKOL[[#This Row],[ZC Savska loka]]="DA","Savska loka",""),IF(Tabela_zbiralec_EKOL[[#This Row],[ZC Laze]]="DA","Laze",""),IF(Tabela_zbiralec_EKOL[[#This Row],[ZC Kamnik]]="DA","Kamnik",""),IF(Tabela_zbiralec_EKOL[[#This Row],[ZC Zvezda]]="DA","Zvezda",""))</f>
        <v>Laze</v>
      </c>
      <c r="D242" t="s">
        <v>203</v>
      </c>
      <c r="E242" t="s">
        <v>204</v>
      </c>
      <c r="F242" t="s">
        <v>203</v>
      </c>
      <c r="G242" t="s">
        <v>203</v>
      </c>
      <c r="H242" t="str">
        <f>INDEX(Tabela_seznam_klasifikacij[Naziv odpadka],MATCH(Tabela_zbiralec_EKOL[[#This Row],[Klasifikacija]],Tabela_seznam_klasifikacij[Klasifikacijska številka],0))</f>
        <v>Mulji in filtrne pogače iz čiščenja odpadnih plinov, ki niso navedeni pod 10 11 17</v>
      </c>
    </row>
    <row r="243" spans="1:8" x14ac:dyDescent="0.25">
      <c r="A243" t="s">
        <v>629</v>
      </c>
      <c r="B243" t="str">
        <f>IF(OR(Tabela_zbiralec_EKOL[[#This Row],[ZC Savska loka]]="DA",Tabela_zbiralec_EKOL[[#This Row],[ZC Laze]]="DA",Tabela_zbiralec_EKOL[[#This Row],[ZC Kamnik]]="DA",Tabela_zbiralec_EKOL[[#This Row],[ZC Zvezda]]="DA"),"DA","NE")</f>
        <v>DA</v>
      </c>
      <c r="C243" t="str">
        <f>_xlfn.TEXTJOIN(", ",TRUE,IF(Tabela_zbiralec_EKOL[[#This Row],[ZC Savska loka]]="DA","Savska loka",""),IF(Tabela_zbiralec_EKOL[[#This Row],[ZC Laze]]="DA","Laze",""),IF(Tabela_zbiralec_EKOL[[#This Row],[ZC Kamnik]]="DA","Kamnik",""),IF(Tabela_zbiralec_EKOL[[#This Row],[ZC Zvezda]]="DA","Zvezda",""))</f>
        <v>Laze</v>
      </c>
      <c r="D243" t="s">
        <v>203</v>
      </c>
      <c r="E243" t="s">
        <v>204</v>
      </c>
      <c r="F243" t="s">
        <v>203</v>
      </c>
      <c r="G243" t="s">
        <v>203</v>
      </c>
      <c r="H243" t="str">
        <f>INDEX(Tabela_seznam_klasifikacij[Naziv odpadka],MATCH(Tabela_zbiralec_EKOL[[#This Row],[Klasifikacija]],Tabela_seznam_klasifikacij[Klasifikacijska številka],0))</f>
        <v>Trdni odpadki iz čiščenja odpadne vode na kraju nastanka, ki niso navedeni pod 10 11 19</v>
      </c>
    </row>
    <row r="244" spans="1:8" x14ac:dyDescent="0.25">
      <c r="A244" t="s">
        <v>630</v>
      </c>
      <c r="B244" t="str">
        <f>IF(OR(Tabela_zbiralec_EKOL[[#This Row],[ZC Savska loka]]="DA",Tabela_zbiralec_EKOL[[#This Row],[ZC Laze]]="DA",Tabela_zbiralec_EKOL[[#This Row],[ZC Kamnik]]="DA",Tabela_zbiralec_EKOL[[#This Row],[ZC Zvezda]]="DA"),"DA","NE")</f>
        <v>DA</v>
      </c>
      <c r="C244" t="str">
        <f>_xlfn.TEXTJOIN(", ",TRUE,IF(Tabela_zbiralec_EKOL[[#This Row],[ZC Savska loka]]="DA","Savska loka",""),IF(Tabela_zbiralec_EKOL[[#This Row],[ZC Laze]]="DA","Laze",""),IF(Tabela_zbiralec_EKOL[[#This Row],[ZC Kamnik]]="DA","Kamnik",""),IF(Tabela_zbiralec_EKOL[[#This Row],[ZC Zvezda]]="DA","Zvezda",""))</f>
        <v>Laze</v>
      </c>
      <c r="D244" t="s">
        <v>203</v>
      </c>
      <c r="E244" t="s">
        <v>204</v>
      </c>
      <c r="F244" t="s">
        <v>203</v>
      </c>
      <c r="G244" t="s">
        <v>203</v>
      </c>
      <c r="H244" t="str">
        <f>INDEX(Tabela_seznam_klasifikacij[Naziv odpadka],MATCH(Tabela_zbiralec_EKOL[[#This Row],[Klasifikacija]],Tabela_seznam_klasifikacij[Klasifikacijska številka],0))</f>
        <v>Drugi tovrstni odpadki</v>
      </c>
    </row>
    <row r="245" spans="1:8" x14ac:dyDescent="0.25">
      <c r="A245" t="s">
        <v>631</v>
      </c>
      <c r="B245" t="str">
        <f>IF(OR(Tabela_zbiralec_EKOL[[#This Row],[ZC Savska loka]]="DA",Tabela_zbiralec_EKOL[[#This Row],[ZC Laze]]="DA",Tabela_zbiralec_EKOL[[#This Row],[ZC Kamnik]]="DA",Tabela_zbiralec_EKOL[[#This Row],[ZC Zvezda]]="DA"),"DA","NE")</f>
        <v>DA</v>
      </c>
      <c r="C245" t="str">
        <f>_xlfn.TEXTJOIN(", ",TRUE,IF(Tabela_zbiralec_EKOL[[#This Row],[ZC Savska loka]]="DA","Savska loka",""),IF(Tabela_zbiralec_EKOL[[#This Row],[ZC Laze]]="DA","Laze",""),IF(Tabela_zbiralec_EKOL[[#This Row],[ZC Kamnik]]="DA","Kamnik",""),IF(Tabela_zbiralec_EKOL[[#This Row],[ZC Zvezda]]="DA","Zvezda",""))</f>
        <v>Laze</v>
      </c>
      <c r="D245" t="s">
        <v>203</v>
      </c>
      <c r="E245" t="s">
        <v>204</v>
      </c>
      <c r="F245" t="s">
        <v>203</v>
      </c>
      <c r="G245" t="s">
        <v>203</v>
      </c>
      <c r="H245" t="str">
        <f>INDEX(Tabela_seznam_klasifikacij[Naziv odpadka],MATCH(Tabela_zbiralec_EKOL[[#This Row],[Klasifikacija]],Tabela_seznam_klasifikacij[Klasifikacijska številka],0))</f>
        <v>Odpadna zmes iz priprave pred žganjem</v>
      </c>
    </row>
    <row r="246" spans="1:8" x14ac:dyDescent="0.25">
      <c r="A246" t="s">
        <v>632</v>
      </c>
      <c r="B246" t="str">
        <f>IF(OR(Tabela_zbiralec_EKOL[[#This Row],[ZC Savska loka]]="DA",Tabela_zbiralec_EKOL[[#This Row],[ZC Laze]]="DA",Tabela_zbiralec_EKOL[[#This Row],[ZC Kamnik]]="DA",Tabela_zbiralec_EKOL[[#This Row],[ZC Zvezda]]="DA"),"DA","NE")</f>
        <v>DA</v>
      </c>
      <c r="C246" t="str">
        <f>_xlfn.TEXTJOIN(", ",TRUE,IF(Tabela_zbiralec_EKOL[[#This Row],[ZC Savska loka]]="DA","Savska loka",""),IF(Tabela_zbiralec_EKOL[[#This Row],[ZC Laze]]="DA","Laze",""),IF(Tabela_zbiralec_EKOL[[#This Row],[ZC Kamnik]]="DA","Kamnik",""),IF(Tabela_zbiralec_EKOL[[#This Row],[ZC Zvezda]]="DA","Zvezda",""))</f>
        <v>Laze</v>
      </c>
      <c r="D246" t="s">
        <v>203</v>
      </c>
      <c r="E246" t="s">
        <v>204</v>
      </c>
      <c r="F246" t="s">
        <v>203</v>
      </c>
      <c r="G246" t="s">
        <v>203</v>
      </c>
      <c r="H246" t="str">
        <f>INDEX(Tabela_seznam_klasifikacij[Naziv odpadka],MATCH(Tabela_zbiralec_EKOL[[#This Row],[Klasifikacija]],Tabela_seznam_klasifikacij[Klasifikacijska številka],0))</f>
        <v>Delci in prah</v>
      </c>
    </row>
    <row r="247" spans="1:8" x14ac:dyDescent="0.25">
      <c r="A247" t="s">
        <v>633</v>
      </c>
      <c r="B247" t="str">
        <f>IF(OR(Tabela_zbiralec_EKOL[[#This Row],[ZC Savska loka]]="DA",Tabela_zbiralec_EKOL[[#This Row],[ZC Laze]]="DA",Tabela_zbiralec_EKOL[[#This Row],[ZC Kamnik]]="DA",Tabela_zbiralec_EKOL[[#This Row],[ZC Zvezda]]="DA"),"DA","NE")</f>
        <v>DA</v>
      </c>
      <c r="C247" t="str">
        <f>_xlfn.TEXTJOIN(", ",TRUE,IF(Tabela_zbiralec_EKOL[[#This Row],[ZC Savska loka]]="DA","Savska loka",""),IF(Tabela_zbiralec_EKOL[[#This Row],[ZC Laze]]="DA","Laze",""),IF(Tabela_zbiralec_EKOL[[#This Row],[ZC Kamnik]]="DA","Kamnik",""),IF(Tabela_zbiralec_EKOL[[#This Row],[ZC Zvezda]]="DA","Zvezda",""))</f>
        <v>Laze</v>
      </c>
      <c r="D247" t="s">
        <v>203</v>
      </c>
      <c r="E247" t="s">
        <v>204</v>
      </c>
      <c r="F247" t="s">
        <v>203</v>
      </c>
      <c r="G247" t="s">
        <v>203</v>
      </c>
      <c r="H247" t="str">
        <f>INDEX(Tabela_seznam_klasifikacij[Naziv odpadka],MATCH(Tabela_zbiralec_EKOL[[#This Row],[Klasifikacija]],Tabela_seznam_klasifikacij[Klasifikacijska številka],0))</f>
        <v>Mulji in filtrne pogače iz čiščenja odpadnih plinov</v>
      </c>
    </row>
    <row r="248" spans="1:8" x14ac:dyDescent="0.25">
      <c r="A248" t="s">
        <v>634</v>
      </c>
      <c r="B248" t="str">
        <f>IF(OR(Tabela_zbiralec_EKOL[[#This Row],[ZC Savska loka]]="DA",Tabela_zbiralec_EKOL[[#This Row],[ZC Laze]]="DA",Tabela_zbiralec_EKOL[[#This Row],[ZC Kamnik]]="DA",Tabela_zbiralec_EKOL[[#This Row],[ZC Zvezda]]="DA"),"DA","NE")</f>
        <v>DA</v>
      </c>
      <c r="C248" t="str">
        <f>_xlfn.TEXTJOIN(", ",TRUE,IF(Tabela_zbiralec_EKOL[[#This Row],[ZC Savska loka]]="DA","Savska loka",""),IF(Tabela_zbiralec_EKOL[[#This Row],[ZC Laze]]="DA","Laze",""),IF(Tabela_zbiralec_EKOL[[#This Row],[ZC Kamnik]]="DA","Kamnik",""),IF(Tabela_zbiralec_EKOL[[#This Row],[ZC Zvezda]]="DA","Zvezda",""))</f>
        <v>Laze</v>
      </c>
      <c r="D248" t="s">
        <v>203</v>
      </c>
      <c r="E248" t="s">
        <v>204</v>
      </c>
      <c r="F248" t="s">
        <v>203</v>
      </c>
      <c r="G248" t="s">
        <v>203</v>
      </c>
      <c r="H248" t="str">
        <f>INDEX(Tabela_seznam_klasifikacij[Naziv odpadka],MATCH(Tabela_zbiralec_EKOL[[#This Row],[Klasifikacija]],Tabela_seznam_klasifikacij[Klasifikacijska številka],0))</f>
        <v>Zavržene forme</v>
      </c>
    </row>
    <row r="249" spans="1:8" x14ac:dyDescent="0.25">
      <c r="A249" t="s">
        <v>635</v>
      </c>
      <c r="B249" t="str">
        <f>IF(OR(Tabela_zbiralec_EKOL[[#This Row],[ZC Savska loka]]="DA",Tabela_zbiralec_EKOL[[#This Row],[ZC Laze]]="DA",Tabela_zbiralec_EKOL[[#This Row],[ZC Kamnik]]="DA",Tabela_zbiralec_EKOL[[#This Row],[ZC Zvezda]]="DA"),"DA","NE")</f>
        <v>DA</v>
      </c>
      <c r="C249" t="str">
        <f>_xlfn.TEXTJOIN(", ",TRUE,IF(Tabela_zbiralec_EKOL[[#This Row],[ZC Savska loka]]="DA","Savska loka",""),IF(Tabela_zbiralec_EKOL[[#This Row],[ZC Laze]]="DA","Laze",""),IF(Tabela_zbiralec_EKOL[[#This Row],[ZC Kamnik]]="DA","Kamnik",""),IF(Tabela_zbiralec_EKOL[[#This Row],[ZC Zvezda]]="DA","Zvezda",""))</f>
        <v>Laze</v>
      </c>
      <c r="D249" t="s">
        <v>203</v>
      </c>
      <c r="E249" t="s">
        <v>204</v>
      </c>
      <c r="F249" t="s">
        <v>203</v>
      </c>
      <c r="G249" t="s">
        <v>203</v>
      </c>
      <c r="H249" t="str">
        <f>INDEX(Tabela_seznam_klasifikacij[Naziv odpadka],MATCH(Tabela_zbiralec_EKOL[[#This Row],[Klasifikacija]],Tabela_seznam_klasifikacij[Klasifikacijska številka],0))</f>
        <v>Odpadna keramika, opeka, ploščice in gradbeni izdelki (po žganju)</v>
      </c>
    </row>
    <row r="250" spans="1:8" x14ac:dyDescent="0.25">
      <c r="A250" t="s">
        <v>636</v>
      </c>
      <c r="B250" t="str">
        <f>IF(OR(Tabela_zbiralec_EKOL[[#This Row],[ZC Savska loka]]="DA",Tabela_zbiralec_EKOL[[#This Row],[ZC Laze]]="DA",Tabela_zbiralec_EKOL[[#This Row],[ZC Kamnik]]="DA",Tabela_zbiralec_EKOL[[#This Row],[ZC Zvezda]]="DA"),"DA","NE")</f>
        <v>DA</v>
      </c>
      <c r="C250" t="str">
        <f>_xlfn.TEXTJOIN(", ",TRUE,IF(Tabela_zbiralec_EKOL[[#This Row],[ZC Savska loka]]="DA","Savska loka",""),IF(Tabela_zbiralec_EKOL[[#This Row],[ZC Laze]]="DA","Laze",""),IF(Tabela_zbiralec_EKOL[[#This Row],[ZC Kamnik]]="DA","Kamnik",""),IF(Tabela_zbiralec_EKOL[[#This Row],[ZC Zvezda]]="DA","Zvezda",""))</f>
        <v>Laze</v>
      </c>
      <c r="D250" t="s">
        <v>203</v>
      </c>
      <c r="E250" t="s">
        <v>204</v>
      </c>
      <c r="F250" t="s">
        <v>203</v>
      </c>
      <c r="G250" t="s">
        <v>203</v>
      </c>
      <c r="H250" t="str">
        <f>INDEX(Tabela_seznam_klasifikacij[Naziv odpadka],MATCH(Tabela_zbiralec_EKOL[[#This Row],[Klasifikacija]],Tabela_seznam_klasifikacij[Klasifikacijska številka],0))</f>
        <v>Trdni odpadki iz čiščenja odpadnih plinov, ki niso navedeni pod 10 12 09</v>
      </c>
    </row>
    <row r="251" spans="1:8" x14ac:dyDescent="0.25">
      <c r="A251" t="s">
        <v>638</v>
      </c>
      <c r="B251" t="str">
        <f>IF(OR(Tabela_zbiralec_EKOL[[#This Row],[ZC Savska loka]]="DA",Tabela_zbiralec_EKOL[[#This Row],[ZC Laze]]="DA",Tabela_zbiralec_EKOL[[#This Row],[ZC Kamnik]]="DA",Tabela_zbiralec_EKOL[[#This Row],[ZC Zvezda]]="DA"),"DA","NE")</f>
        <v>DA</v>
      </c>
      <c r="C251" t="str">
        <f>_xlfn.TEXTJOIN(", ",TRUE,IF(Tabela_zbiralec_EKOL[[#This Row],[ZC Savska loka]]="DA","Savska loka",""),IF(Tabela_zbiralec_EKOL[[#This Row],[ZC Laze]]="DA","Laze",""),IF(Tabela_zbiralec_EKOL[[#This Row],[ZC Kamnik]]="DA","Kamnik",""),IF(Tabela_zbiralec_EKOL[[#This Row],[ZC Zvezda]]="DA","Zvezda",""))</f>
        <v>Laze</v>
      </c>
      <c r="D251" t="s">
        <v>203</v>
      </c>
      <c r="E251" t="s">
        <v>204</v>
      </c>
      <c r="F251" t="s">
        <v>203</v>
      </c>
      <c r="G251" t="s">
        <v>203</v>
      </c>
      <c r="H251" t="str">
        <f>INDEX(Tabela_seznam_klasifikacij[Naziv odpadka],MATCH(Tabela_zbiralec_EKOL[[#This Row],[Klasifikacija]],Tabela_seznam_klasifikacij[Klasifikacijska številka],0))</f>
        <v>Odpadki iz glaziranja, ki niso navedeni pod 10 12 11</v>
      </c>
    </row>
    <row r="252" spans="1:8" x14ac:dyDescent="0.25">
      <c r="A252" t="s">
        <v>639</v>
      </c>
      <c r="B252" t="str">
        <f>IF(OR(Tabela_zbiralec_EKOL[[#This Row],[ZC Savska loka]]="DA",Tabela_zbiralec_EKOL[[#This Row],[ZC Laze]]="DA",Tabela_zbiralec_EKOL[[#This Row],[ZC Kamnik]]="DA",Tabela_zbiralec_EKOL[[#This Row],[ZC Zvezda]]="DA"),"DA","NE")</f>
        <v>DA</v>
      </c>
      <c r="C252" t="str">
        <f>_xlfn.TEXTJOIN(", ",TRUE,IF(Tabela_zbiralec_EKOL[[#This Row],[ZC Savska loka]]="DA","Savska loka",""),IF(Tabela_zbiralec_EKOL[[#This Row],[ZC Laze]]="DA","Laze",""),IF(Tabela_zbiralec_EKOL[[#This Row],[ZC Kamnik]]="DA","Kamnik",""),IF(Tabela_zbiralec_EKOL[[#This Row],[ZC Zvezda]]="DA","Zvezda",""))</f>
        <v>Laze</v>
      </c>
      <c r="D252" t="s">
        <v>203</v>
      </c>
      <c r="E252" t="s">
        <v>204</v>
      </c>
      <c r="F252" t="s">
        <v>203</v>
      </c>
      <c r="G252" t="s">
        <v>203</v>
      </c>
      <c r="H252" t="str">
        <f>INDEX(Tabela_seznam_klasifikacij[Naziv odpadka],MATCH(Tabela_zbiralec_EKOL[[#This Row],[Klasifikacija]],Tabela_seznam_klasifikacij[Klasifikacijska številka],0))</f>
        <v>Mulji iz čiščenja odpadne vode na kraju nastanka</v>
      </c>
    </row>
    <row r="253" spans="1:8" x14ac:dyDescent="0.25">
      <c r="A253" t="s">
        <v>640</v>
      </c>
      <c r="B253" t="str">
        <f>IF(OR(Tabela_zbiralec_EKOL[[#This Row],[ZC Savska loka]]="DA",Tabela_zbiralec_EKOL[[#This Row],[ZC Laze]]="DA",Tabela_zbiralec_EKOL[[#This Row],[ZC Kamnik]]="DA",Tabela_zbiralec_EKOL[[#This Row],[ZC Zvezda]]="DA"),"DA","NE")</f>
        <v>DA</v>
      </c>
      <c r="C253" t="str">
        <f>_xlfn.TEXTJOIN(", ",TRUE,IF(Tabela_zbiralec_EKOL[[#This Row],[ZC Savska loka]]="DA","Savska loka",""),IF(Tabela_zbiralec_EKOL[[#This Row],[ZC Laze]]="DA","Laze",""),IF(Tabela_zbiralec_EKOL[[#This Row],[ZC Kamnik]]="DA","Kamnik",""),IF(Tabela_zbiralec_EKOL[[#This Row],[ZC Zvezda]]="DA","Zvezda",""))</f>
        <v>Laze</v>
      </c>
      <c r="D253" t="s">
        <v>203</v>
      </c>
      <c r="E253" t="s">
        <v>204</v>
      </c>
      <c r="F253" t="s">
        <v>203</v>
      </c>
      <c r="G253" t="s">
        <v>203</v>
      </c>
      <c r="H253" t="str">
        <f>INDEX(Tabela_seznam_klasifikacij[Naziv odpadka],MATCH(Tabela_zbiralec_EKOL[[#This Row],[Klasifikacija]],Tabela_seznam_klasifikacij[Klasifikacijska številka],0))</f>
        <v>Drugi tovrstni odpadki</v>
      </c>
    </row>
    <row r="254" spans="1:8" x14ac:dyDescent="0.25">
      <c r="A254" t="s">
        <v>643</v>
      </c>
      <c r="B254" t="str">
        <f>IF(OR(Tabela_zbiralec_EKOL[[#This Row],[ZC Savska loka]]="DA",Tabela_zbiralec_EKOL[[#This Row],[ZC Laze]]="DA",Tabela_zbiralec_EKOL[[#This Row],[ZC Kamnik]]="DA",Tabela_zbiralec_EKOL[[#This Row],[ZC Zvezda]]="DA"),"DA","NE")</f>
        <v>DA</v>
      </c>
      <c r="C254" t="str">
        <f>_xlfn.TEXTJOIN(", ",TRUE,IF(Tabela_zbiralec_EKOL[[#This Row],[ZC Savska loka]]="DA","Savska loka",""),IF(Tabela_zbiralec_EKOL[[#This Row],[ZC Laze]]="DA","Laze",""),IF(Tabela_zbiralec_EKOL[[#This Row],[ZC Kamnik]]="DA","Kamnik",""),IF(Tabela_zbiralec_EKOL[[#This Row],[ZC Zvezda]]="DA","Zvezda",""))</f>
        <v>Laze</v>
      </c>
      <c r="D254" t="s">
        <v>203</v>
      </c>
      <c r="E254" t="s">
        <v>204</v>
      </c>
      <c r="F254" t="s">
        <v>203</v>
      </c>
      <c r="G254" t="s">
        <v>203</v>
      </c>
      <c r="H254" t="str">
        <f>INDEX(Tabela_seznam_klasifikacij[Naziv odpadka],MATCH(Tabela_zbiralec_EKOL[[#This Row],[Klasifikacija]],Tabela_seznam_klasifikacij[Klasifikacijska številka],0))</f>
        <v>Odpadna zmes iz priprave pred žganjem</v>
      </c>
    </row>
    <row r="255" spans="1:8" x14ac:dyDescent="0.25">
      <c r="A255" t="s">
        <v>644</v>
      </c>
      <c r="B255" t="str">
        <f>IF(OR(Tabela_zbiralec_EKOL[[#This Row],[ZC Savska loka]]="DA",Tabela_zbiralec_EKOL[[#This Row],[ZC Laze]]="DA",Tabela_zbiralec_EKOL[[#This Row],[ZC Kamnik]]="DA",Tabela_zbiralec_EKOL[[#This Row],[ZC Zvezda]]="DA"),"DA","NE")</f>
        <v>DA</v>
      </c>
      <c r="C255" t="str">
        <f>_xlfn.TEXTJOIN(", ",TRUE,IF(Tabela_zbiralec_EKOL[[#This Row],[ZC Savska loka]]="DA","Savska loka",""),IF(Tabela_zbiralec_EKOL[[#This Row],[ZC Laze]]="DA","Laze",""),IF(Tabela_zbiralec_EKOL[[#This Row],[ZC Kamnik]]="DA","Kamnik",""),IF(Tabela_zbiralec_EKOL[[#This Row],[ZC Zvezda]]="DA","Zvezda",""))</f>
        <v>Laze</v>
      </c>
      <c r="D255" t="s">
        <v>203</v>
      </c>
      <c r="E255" t="s">
        <v>204</v>
      </c>
      <c r="F255" t="s">
        <v>203</v>
      </c>
      <c r="G255" t="s">
        <v>203</v>
      </c>
      <c r="H255" t="str">
        <f>INDEX(Tabela_seznam_klasifikacij[Naziv odpadka],MATCH(Tabela_zbiralec_EKOL[[#This Row],[Klasifikacija]],Tabela_seznam_klasifikacij[Klasifikacijska številka],0))</f>
        <v>Odpadki iz kalcinacije in hidratacije apna</v>
      </c>
    </row>
    <row r="256" spans="1:8" x14ac:dyDescent="0.25">
      <c r="A256" t="s">
        <v>645</v>
      </c>
      <c r="B256" t="str">
        <f>IF(OR(Tabela_zbiralec_EKOL[[#This Row],[ZC Savska loka]]="DA",Tabela_zbiralec_EKOL[[#This Row],[ZC Laze]]="DA",Tabela_zbiralec_EKOL[[#This Row],[ZC Kamnik]]="DA",Tabela_zbiralec_EKOL[[#This Row],[ZC Zvezda]]="DA"),"DA","NE")</f>
        <v>DA</v>
      </c>
      <c r="C256" t="str">
        <f>_xlfn.TEXTJOIN(", ",TRUE,IF(Tabela_zbiralec_EKOL[[#This Row],[ZC Savska loka]]="DA","Savska loka",""),IF(Tabela_zbiralec_EKOL[[#This Row],[ZC Laze]]="DA","Laze",""),IF(Tabela_zbiralec_EKOL[[#This Row],[ZC Kamnik]]="DA","Kamnik",""),IF(Tabela_zbiralec_EKOL[[#This Row],[ZC Zvezda]]="DA","Zvezda",""))</f>
        <v>Laze</v>
      </c>
      <c r="D256" t="s">
        <v>203</v>
      </c>
      <c r="E256" t="s">
        <v>204</v>
      </c>
      <c r="F256" t="s">
        <v>203</v>
      </c>
      <c r="G256" t="s">
        <v>203</v>
      </c>
      <c r="H256" t="str">
        <f>INDEX(Tabela_seznam_klasifikacij[Naziv odpadka],MATCH(Tabela_zbiralec_EKOL[[#This Row],[Klasifikacija]],Tabela_seznam_klasifikacij[Klasifikacijska številka],0))</f>
        <v>Delci in prah (razen 10 13 12 in 10 13 13)</v>
      </c>
    </row>
    <row r="257" spans="1:8" x14ac:dyDescent="0.25">
      <c r="A257" t="s">
        <v>646</v>
      </c>
      <c r="B257" t="str">
        <f>IF(OR(Tabela_zbiralec_EKOL[[#This Row],[ZC Savska loka]]="DA",Tabela_zbiralec_EKOL[[#This Row],[ZC Laze]]="DA",Tabela_zbiralec_EKOL[[#This Row],[ZC Kamnik]]="DA",Tabela_zbiralec_EKOL[[#This Row],[ZC Zvezda]]="DA"),"DA","NE")</f>
        <v>DA</v>
      </c>
      <c r="C257" t="str">
        <f>_xlfn.TEXTJOIN(", ",TRUE,IF(Tabela_zbiralec_EKOL[[#This Row],[ZC Savska loka]]="DA","Savska loka",""),IF(Tabela_zbiralec_EKOL[[#This Row],[ZC Laze]]="DA","Laze",""),IF(Tabela_zbiralec_EKOL[[#This Row],[ZC Kamnik]]="DA","Kamnik",""),IF(Tabela_zbiralec_EKOL[[#This Row],[ZC Zvezda]]="DA","Zvezda",""))</f>
        <v>Laze</v>
      </c>
      <c r="D257" t="s">
        <v>203</v>
      </c>
      <c r="E257" t="s">
        <v>204</v>
      </c>
      <c r="F257" t="s">
        <v>203</v>
      </c>
      <c r="G257" t="s">
        <v>203</v>
      </c>
      <c r="H257" t="str">
        <f>INDEX(Tabela_seznam_klasifikacij[Naziv odpadka],MATCH(Tabela_zbiralec_EKOL[[#This Row],[Klasifikacija]],Tabela_seznam_klasifikacij[Klasifikacijska številka],0))</f>
        <v>Mulji in filtrne pogače iz čiščenja odpadnih plinov</v>
      </c>
    </row>
    <row r="258" spans="1:8" x14ac:dyDescent="0.25">
      <c r="A258" t="s">
        <v>648</v>
      </c>
      <c r="B258" t="str">
        <f>IF(OR(Tabela_zbiralec_EKOL[[#This Row],[ZC Savska loka]]="DA",Tabela_zbiralec_EKOL[[#This Row],[ZC Laze]]="DA",Tabela_zbiralec_EKOL[[#This Row],[ZC Kamnik]]="DA",Tabela_zbiralec_EKOL[[#This Row],[ZC Zvezda]]="DA"),"DA","NE")</f>
        <v>DA</v>
      </c>
      <c r="C258" t="str">
        <f>_xlfn.TEXTJOIN(", ",TRUE,IF(Tabela_zbiralec_EKOL[[#This Row],[ZC Savska loka]]="DA","Savska loka",""),IF(Tabela_zbiralec_EKOL[[#This Row],[ZC Laze]]="DA","Laze",""),IF(Tabela_zbiralec_EKOL[[#This Row],[ZC Kamnik]]="DA","Kamnik",""),IF(Tabela_zbiralec_EKOL[[#This Row],[ZC Zvezda]]="DA","Zvezda",""))</f>
        <v>Laze</v>
      </c>
      <c r="D258" t="s">
        <v>203</v>
      </c>
      <c r="E258" t="s">
        <v>204</v>
      </c>
      <c r="F258" t="s">
        <v>203</v>
      </c>
      <c r="G258" t="s">
        <v>203</v>
      </c>
      <c r="H258" t="str">
        <f>INDEX(Tabela_seznam_klasifikacij[Naziv odpadka],MATCH(Tabela_zbiralec_EKOL[[#This Row],[Klasifikacija]],Tabela_seznam_klasifikacij[Klasifikacijska številka],0))</f>
        <v>Odpadki iz proizvodnje azbest-cementa, ki niso navedeni pod 10 13 09</v>
      </c>
    </row>
    <row r="259" spans="1:8" x14ac:dyDescent="0.25">
      <c r="A259" t="s">
        <v>649</v>
      </c>
      <c r="B259" t="str">
        <f>IF(OR(Tabela_zbiralec_EKOL[[#This Row],[ZC Savska loka]]="DA",Tabela_zbiralec_EKOL[[#This Row],[ZC Laze]]="DA",Tabela_zbiralec_EKOL[[#This Row],[ZC Kamnik]]="DA",Tabela_zbiralec_EKOL[[#This Row],[ZC Zvezda]]="DA"),"DA","NE")</f>
        <v>DA</v>
      </c>
      <c r="C259" t="str">
        <f>_xlfn.TEXTJOIN(", ",TRUE,IF(Tabela_zbiralec_EKOL[[#This Row],[ZC Savska loka]]="DA","Savska loka",""),IF(Tabela_zbiralec_EKOL[[#This Row],[ZC Laze]]="DA","Laze",""),IF(Tabela_zbiralec_EKOL[[#This Row],[ZC Kamnik]]="DA","Kamnik",""),IF(Tabela_zbiralec_EKOL[[#This Row],[ZC Zvezda]]="DA","Zvezda",""))</f>
        <v>Laze</v>
      </c>
      <c r="D259" t="s">
        <v>203</v>
      </c>
      <c r="E259" t="s">
        <v>204</v>
      </c>
      <c r="F259" t="s">
        <v>203</v>
      </c>
      <c r="G259" t="s">
        <v>203</v>
      </c>
      <c r="H259" t="str">
        <f>INDEX(Tabela_seznam_klasifikacij[Naziv odpadka],MATCH(Tabela_zbiralec_EKOL[[#This Row],[Klasifikacija]],Tabela_seznam_klasifikacij[Klasifikacijska številka],0))</f>
        <v>Odpadki iz proizvodnje sestavljenih materialov (kompozitov) na osnovi cementa, ki niso navedeni pod 10 13 09 in 10 13 10</v>
      </c>
    </row>
    <row r="260" spans="1:8" x14ac:dyDescent="0.25">
      <c r="A260" t="s">
        <v>1504</v>
      </c>
      <c r="B260" t="str">
        <f>IF(OR(Tabela_zbiralec_EKOL[[#This Row],[ZC Savska loka]]="DA",Tabela_zbiralec_EKOL[[#This Row],[ZC Laze]]="DA",Tabela_zbiralec_EKOL[[#This Row],[ZC Kamnik]]="DA",Tabela_zbiralec_EKOL[[#This Row],[ZC Zvezda]]="DA"),"DA","NE")</f>
        <v>DA</v>
      </c>
      <c r="C260" t="str">
        <f>_xlfn.TEXTJOIN(", ",TRUE,IF(Tabela_zbiralec_EKOL[[#This Row],[ZC Savska loka]]="DA","Savska loka",""),IF(Tabela_zbiralec_EKOL[[#This Row],[ZC Laze]]="DA","Laze",""),IF(Tabela_zbiralec_EKOL[[#This Row],[ZC Kamnik]]="DA","Kamnik",""),IF(Tabela_zbiralec_EKOL[[#This Row],[ZC Zvezda]]="DA","Zvezda",""))</f>
        <v>Laze</v>
      </c>
      <c r="D260" s="1" t="s">
        <v>203</v>
      </c>
      <c r="E260" t="s">
        <v>204</v>
      </c>
      <c r="F260" t="s">
        <v>203</v>
      </c>
      <c r="G260" t="s">
        <v>203</v>
      </c>
      <c r="H260" t="str">
        <f>INDEX(Tabela_seznam_klasifikacij[Naziv odpadka],MATCH(Tabela_zbiralec_EKOL[[#This Row],[Klasifikacija]],Tabela_seznam_klasifikacij[Klasifikacijska številka],0))</f>
        <v>Odpadni beton in odpadni mulj iz betona</v>
      </c>
    </row>
    <row r="261" spans="1:8" x14ac:dyDescent="0.25">
      <c r="A261" t="s">
        <v>651</v>
      </c>
      <c r="B261" t="str">
        <f>IF(OR(Tabela_zbiralec_EKOL[[#This Row],[ZC Savska loka]]="DA",Tabela_zbiralec_EKOL[[#This Row],[ZC Laze]]="DA",Tabela_zbiralec_EKOL[[#This Row],[ZC Kamnik]]="DA",Tabela_zbiralec_EKOL[[#This Row],[ZC Zvezda]]="DA"),"DA","NE")</f>
        <v>DA</v>
      </c>
      <c r="C261" t="str">
        <f>_xlfn.TEXTJOIN(", ",TRUE,IF(Tabela_zbiralec_EKOL[[#This Row],[ZC Savska loka]]="DA","Savska loka",""),IF(Tabela_zbiralec_EKOL[[#This Row],[ZC Laze]]="DA","Laze",""),IF(Tabela_zbiralec_EKOL[[#This Row],[ZC Kamnik]]="DA","Kamnik",""),IF(Tabela_zbiralec_EKOL[[#This Row],[ZC Zvezda]]="DA","Zvezda",""))</f>
        <v>Laze</v>
      </c>
      <c r="D261" t="s">
        <v>203</v>
      </c>
      <c r="E261" t="s">
        <v>204</v>
      </c>
      <c r="F261" t="s">
        <v>203</v>
      </c>
      <c r="G261" t="s">
        <v>203</v>
      </c>
      <c r="H261" t="str">
        <f>INDEX(Tabela_seznam_klasifikacij[Naziv odpadka],MATCH(Tabela_zbiralec_EKOL[[#This Row],[Klasifikacija]],Tabela_seznam_klasifikacij[Klasifikacijska številka],0))</f>
        <v>Odpadni beton in odpadni mulji1) iz betona</v>
      </c>
    </row>
    <row r="262" spans="1:8" x14ac:dyDescent="0.25">
      <c r="A262" t="s">
        <v>652</v>
      </c>
      <c r="B262" t="str">
        <f>IF(OR(Tabela_zbiralec_EKOL[[#This Row],[ZC Savska loka]]="DA",Tabela_zbiralec_EKOL[[#This Row],[ZC Laze]]="DA",Tabela_zbiralec_EKOL[[#This Row],[ZC Kamnik]]="DA",Tabela_zbiralec_EKOL[[#This Row],[ZC Zvezda]]="DA"),"DA","NE")</f>
        <v>DA</v>
      </c>
      <c r="C262" t="str">
        <f>_xlfn.TEXTJOIN(", ",TRUE,IF(Tabela_zbiralec_EKOL[[#This Row],[ZC Savska loka]]="DA","Savska loka",""),IF(Tabela_zbiralec_EKOL[[#This Row],[ZC Laze]]="DA","Laze",""),IF(Tabela_zbiralec_EKOL[[#This Row],[ZC Kamnik]]="DA","Kamnik",""),IF(Tabela_zbiralec_EKOL[[#This Row],[ZC Zvezda]]="DA","Zvezda",""))</f>
        <v>Laze</v>
      </c>
      <c r="D262" t="s">
        <v>203</v>
      </c>
      <c r="E262" t="s">
        <v>204</v>
      </c>
      <c r="F262" t="s">
        <v>203</v>
      </c>
      <c r="G262" t="s">
        <v>203</v>
      </c>
      <c r="H262" t="str">
        <f>INDEX(Tabela_seznam_klasifikacij[Naziv odpadka],MATCH(Tabela_zbiralec_EKOL[[#This Row],[Klasifikacija]],Tabela_seznam_klasifikacij[Klasifikacijska številka],0))</f>
        <v>Drugi tovrstni odpadki</v>
      </c>
    </row>
    <row r="263" spans="1:8" x14ac:dyDescent="0.25">
      <c r="A263" t="s">
        <v>1221</v>
      </c>
      <c r="B263" t="str">
        <f>IF(OR(Tabela_zbiralec_EKOL[[#This Row],[ZC Savska loka]]="DA",Tabela_zbiralec_EKOL[[#This Row],[ZC Laze]]="DA",Tabela_zbiralec_EKOL[[#This Row],[ZC Kamnik]]="DA",Tabela_zbiralec_EKOL[[#This Row],[ZC Zvezda]]="DA"),"DA","NE")</f>
        <v>DA</v>
      </c>
      <c r="C263" t="str">
        <f>_xlfn.TEXTJOIN(", ",TRUE,IF(Tabela_zbiralec_EKOL[[#This Row],[ZC Savska loka]]="DA","Savska loka",""),IF(Tabela_zbiralec_EKOL[[#This Row],[ZC Laze]]="DA","Laze",""),IF(Tabela_zbiralec_EKOL[[#This Row],[ZC Kamnik]]="DA","Kamnik",""),IF(Tabela_zbiralec_EKOL[[#This Row],[ZC Zvezda]]="DA","Zvezda",""))</f>
        <v>Laze</v>
      </c>
      <c r="D263" t="s">
        <v>203</v>
      </c>
      <c r="E263" t="s">
        <v>204</v>
      </c>
      <c r="F263" t="s">
        <v>203</v>
      </c>
      <c r="G263" t="s">
        <v>203</v>
      </c>
      <c r="H263" t="str">
        <f>INDEX(Tabela_seznam_klasifikacij[Naziv odpadka],MATCH(Tabela_zbiralec_EKOL[[#This Row],[Klasifikacija]],Tabela_seznam_klasifikacij[Klasifikacijska številka],0))</f>
        <v>Mulji in filtrne pogače, ki niso navedeni pod 11 01 09</v>
      </c>
    </row>
    <row r="264" spans="1:8" x14ac:dyDescent="0.25">
      <c r="A264" t="s">
        <v>1223</v>
      </c>
      <c r="B264" t="str">
        <f>IF(OR(Tabela_zbiralec_EKOL[[#This Row],[ZC Savska loka]]="DA",Tabela_zbiralec_EKOL[[#This Row],[ZC Laze]]="DA",Tabela_zbiralec_EKOL[[#This Row],[ZC Kamnik]]="DA",Tabela_zbiralec_EKOL[[#This Row],[ZC Zvezda]]="DA"),"DA","NE")</f>
        <v>DA</v>
      </c>
      <c r="C264" t="str">
        <f>_xlfn.TEXTJOIN(", ",TRUE,IF(Tabela_zbiralec_EKOL[[#This Row],[ZC Savska loka]]="DA","Savska loka",""),IF(Tabela_zbiralec_EKOL[[#This Row],[ZC Laze]]="DA","Laze",""),IF(Tabela_zbiralec_EKOL[[#This Row],[ZC Kamnik]]="DA","Kamnik",""),IF(Tabela_zbiralec_EKOL[[#This Row],[ZC Zvezda]]="DA","Zvezda",""))</f>
        <v>Laze</v>
      </c>
      <c r="D264" t="s">
        <v>203</v>
      </c>
      <c r="E264" t="s">
        <v>204</v>
      </c>
      <c r="F264" t="s">
        <v>203</v>
      </c>
      <c r="G264" t="s">
        <v>203</v>
      </c>
      <c r="H264" t="str">
        <f>INDEX(Tabela_seznam_klasifikacij[Naziv odpadka],MATCH(Tabela_zbiralec_EKOL[[#This Row],[Klasifikacija]],Tabela_seznam_klasifikacij[Klasifikacijska številka],0))</f>
        <v>Tekočine za izpiranje na vodni osnovi, ki niso navedene pod 11 01 11</v>
      </c>
    </row>
    <row r="265" spans="1:8" x14ac:dyDescent="0.25">
      <c r="A265" t="s">
        <v>1225</v>
      </c>
      <c r="B265" t="str">
        <f>IF(OR(Tabela_zbiralec_EKOL[[#This Row],[ZC Savska loka]]="DA",Tabela_zbiralec_EKOL[[#This Row],[ZC Laze]]="DA",Tabela_zbiralec_EKOL[[#This Row],[ZC Kamnik]]="DA",Tabela_zbiralec_EKOL[[#This Row],[ZC Zvezda]]="DA"),"DA","NE")</f>
        <v>DA</v>
      </c>
      <c r="C265" t="str">
        <f>_xlfn.TEXTJOIN(", ",TRUE,IF(Tabela_zbiralec_EKOL[[#This Row],[ZC Savska loka]]="DA","Savska loka",""),IF(Tabela_zbiralec_EKOL[[#This Row],[ZC Laze]]="DA","Laze",""),IF(Tabela_zbiralec_EKOL[[#This Row],[ZC Kamnik]]="DA","Kamnik",""),IF(Tabela_zbiralec_EKOL[[#This Row],[ZC Zvezda]]="DA","Zvezda",""))</f>
        <v>Laze</v>
      </c>
      <c r="D265" t="s">
        <v>203</v>
      </c>
      <c r="E265" t="s">
        <v>204</v>
      </c>
      <c r="F265" t="s">
        <v>203</v>
      </c>
      <c r="G265" t="s">
        <v>203</v>
      </c>
      <c r="H265" t="str">
        <f>INDEX(Tabela_seznam_klasifikacij[Naziv odpadka],MATCH(Tabela_zbiralec_EKOL[[#This Row],[Klasifikacija]],Tabela_seznam_klasifikacij[Klasifikacijska številka],0))</f>
        <v>Odpadki iz razmaščevanja, ki niso navedeni pod 11 01 13</v>
      </c>
    </row>
    <row r="266" spans="1:8" x14ac:dyDescent="0.25">
      <c r="A266" t="s">
        <v>1229</v>
      </c>
      <c r="B266" t="str">
        <f>IF(OR(Tabela_zbiralec_EKOL[[#This Row],[ZC Savska loka]]="DA",Tabela_zbiralec_EKOL[[#This Row],[ZC Laze]]="DA",Tabela_zbiralec_EKOL[[#This Row],[ZC Kamnik]]="DA",Tabela_zbiralec_EKOL[[#This Row],[ZC Zvezda]]="DA"),"DA","NE")</f>
        <v>DA</v>
      </c>
      <c r="C266" t="str">
        <f>_xlfn.TEXTJOIN(", ",TRUE,IF(Tabela_zbiralec_EKOL[[#This Row],[ZC Savska loka]]="DA","Savska loka",""),IF(Tabela_zbiralec_EKOL[[#This Row],[ZC Laze]]="DA","Laze",""),IF(Tabela_zbiralec_EKOL[[#This Row],[ZC Kamnik]]="DA","Kamnik",""),IF(Tabela_zbiralec_EKOL[[#This Row],[ZC Zvezda]]="DA","Zvezda",""))</f>
        <v>Laze</v>
      </c>
      <c r="D266" t="s">
        <v>203</v>
      </c>
      <c r="E266" t="s">
        <v>204</v>
      </c>
      <c r="F266" t="s">
        <v>203</v>
      </c>
      <c r="G266" t="s">
        <v>203</v>
      </c>
      <c r="H266" t="str">
        <f>INDEX(Tabela_seznam_klasifikacij[Naziv odpadka],MATCH(Tabela_zbiralec_EKOL[[#This Row],[Klasifikacija]],Tabela_seznam_klasifikacij[Klasifikacijska številka],0))</f>
        <v>Drugi tovrstni odpadki</v>
      </c>
    </row>
    <row r="267" spans="1:8" x14ac:dyDescent="0.25">
      <c r="A267" t="s">
        <v>1231</v>
      </c>
      <c r="B267" t="str">
        <f>IF(OR(Tabela_zbiralec_EKOL[[#This Row],[ZC Savska loka]]="DA",Tabela_zbiralec_EKOL[[#This Row],[ZC Laze]]="DA",Tabela_zbiralec_EKOL[[#This Row],[ZC Kamnik]]="DA",Tabela_zbiralec_EKOL[[#This Row],[ZC Zvezda]]="DA"),"DA","NE")</f>
        <v>DA</v>
      </c>
      <c r="C267" t="str">
        <f>_xlfn.TEXTJOIN(", ",TRUE,IF(Tabela_zbiralec_EKOL[[#This Row],[ZC Savska loka]]="DA","Savska loka",""),IF(Tabela_zbiralec_EKOL[[#This Row],[ZC Laze]]="DA","Laze",""),IF(Tabela_zbiralec_EKOL[[#This Row],[ZC Kamnik]]="DA","Kamnik",""),IF(Tabela_zbiralec_EKOL[[#This Row],[ZC Zvezda]]="DA","Zvezda",""))</f>
        <v>Laze</v>
      </c>
      <c r="D267" t="s">
        <v>203</v>
      </c>
      <c r="E267" t="s">
        <v>204</v>
      </c>
      <c r="F267" t="s">
        <v>203</v>
      </c>
      <c r="G267" t="s">
        <v>203</v>
      </c>
      <c r="H267" t="str">
        <f>INDEX(Tabela_seznam_klasifikacij[Naziv odpadka],MATCH(Tabela_zbiralec_EKOL[[#This Row],[Klasifikacija]],Tabela_seznam_klasifikacij[Klasifikacijska številka],0))</f>
        <v>Odpadki iz proizvodnje anod za vodne elektrolitske postopke</v>
      </c>
    </row>
    <row r="268" spans="1:8" x14ac:dyDescent="0.25">
      <c r="A268" t="s">
        <v>1233</v>
      </c>
      <c r="B268" t="str">
        <f>IF(OR(Tabela_zbiralec_EKOL[[#This Row],[ZC Savska loka]]="DA",Tabela_zbiralec_EKOL[[#This Row],[ZC Laze]]="DA",Tabela_zbiralec_EKOL[[#This Row],[ZC Kamnik]]="DA",Tabela_zbiralec_EKOL[[#This Row],[ZC Zvezda]]="DA"),"DA","NE")</f>
        <v>DA</v>
      </c>
      <c r="C268" t="str">
        <f>_xlfn.TEXTJOIN(", ",TRUE,IF(Tabela_zbiralec_EKOL[[#This Row],[ZC Savska loka]]="DA","Savska loka",""),IF(Tabela_zbiralec_EKOL[[#This Row],[ZC Laze]]="DA","Laze",""),IF(Tabela_zbiralec_EKOL[[#This Row],[ZC Kamnik]]="DA","Kamnik",""),IF(Tabela_zbiralec_EKOL[[#This Row],[ZC Zvezda]]="DA","Zvezda",""))</f>
        <v>Laze</v>
      </c>
      <c r="D268" t="s">
        <v>203</v>
      </c>
      <c r="E268" t="s">
        <v>204</v>
      </c>
      <c r="F268" t="s">
        <v>203</v>
      </c>
      <c r="G268" t="s">
        <v>203</v>
      </c>
      <c r="H268" t="str">
        <f>INDEX(Tabela_seznam_klasifikacij[Naziv odpadka],MATCH(Tabela_zbiralec_EKOL[[#This Row],[Klasifikacija]],Tabela_seznam_klasifikacij[Klasifikacijska številka],0))</f>
        <v>Odpadki iz hidrometalurgije bakra, ki niso navedeni pod 11 02 05</v>
      </c>
    </row>
    <row r="269" spans="1:8" x14ac:dyDescent="0.25">
      <c r="A269" t="s">
        <v>1235</v>
      </c>
      <c r="B269" t="str">
        <f>IF(OR(Tabela_zbiralec_EKOL[[#This Row],[ZC Savska loka]]="DA",Tabela_zbiralec_EKOL[[#This Row],[ZC Laze]]="DA",Tabela_zbiralec_EKOL[[#This Row],[ZC Kamnik]]="DA",Tabela_zbiralec_EKOL[[#This Row],[ZC Zvezda]]="DA"),"DA","NE")</f>
        <v>DA</v>
      </c>
      <c r="C269" t="str">
        <f>_xlfn.TEXTJOIN(", ",TRUE,IF(Tabela_zbiralec_EKOL[[#This Row],[ZC Savska loka]]="DA","Savska loka",""),IF(Tabela_zbiralec_EKOL[[#This Row],[ZC Laze]]="DA","Laze",""),IF(Tabela_zbiralec_EKOL[[#This Row],[ZC Kamnik]]="DA","Kamnik",""),IF(Tabela_zbiralec_EKOL[[#This Row],[ZC Zvezda]]="DA","Zvezda",""))</f>
        <v>Laze</v>
      </c>
      <c r="D269" t="s">
        <v>203</v>
      </c>
      <c r="E269" t="s">
        <v>204</v>
      </c>
      <c r="F269" t="s">
        <v>203</v>
      </c>
      <c r="G269" t="s">
        <v>203</v>
      </c>
      <c r="H269" t="str">
        <f>INDEX(Tabela_seznam_klasifikacij[Naziv odpadka],MATCH(Tabela_zbiralec_EKOL[[#This Row],[Klasifikacija]],Tabela_seznam_klasifikacij[Klasifikacijska številka],0))</f>
        <v>Drugi tovrstni odpadki</v>
      </c>
    </row>
    <row r="270" spans="1:8" x14ac:dyDescent="0.25">
      <c r="A270" t="s">
        <v>1238</v>
      </c>
      <c r="B270" t="str">
        <f>IF(OR(Tabela_zbiralec_EKOL[[#This Row],[ZC Savska loka]]="DA",Tabela_zbiralec_EKOL[[#This Row],[ZC Laze]]="DA",Tabela_zbiralec_EKOL[[#This Row],[ZC Kamnik]]="DA",Tabela_zbiralec_EKOL[[#This Row],[ZC Zvezda]]="DA"),"DA","NE")</f>
        <v>DA</v>
      </c>
      <c r="C270" t="str">
        <f>_xlfn.TEXTJOIN(", ",TRUE,IF(Tabela_zbiralec_EKOL[[#This Row],[ZC Savska loka]]="DA","Savska loka",""),IF(Tabela_zbiralec_EKOL[[#This Row],[ZC Laze]]="DA","Laze",""),IF(Tabela_zbiralec_EKOL[[#This Row],[ZC Kamnik]]="DA","Kamnik",""),IF(Tabela_zbiralec_EKOL[[#This Row],[ZC Zvezda]]="DA","Zvezda",""))</f>
        <v>Laze</v>
      </c>
      <c r="D270" t="s">
        <v>203</v>
      </c>
      <c r="E270" t="s">
        <v>204</v>
      </c>
      <c r="F270" t="s">
        <v>203</v>
      </c>
      <c r="G270" t="s">
        <v>203</v>
      </c>
      <c r="H270" t="str">
        <f>INDEX(Tabela_seznam_klasifikacij[Naziv odpadka],MATCH(Tabela_zbiralec_EKOL[[#This Row],[Klasifikacija]],Tabela_seznam_klasifikacij[Klasifikacijska številka],0))</f>
        <v>Surovi cink</v>
      </c>
    </row>
    <row r="271" spans="1:8" x14ac:dyDescent="0.25">
      <c r="A271" t="s">
        <v>1239</v>
      </c>
      <c r="B271" t="str">
        <f>IF(OR(Tabela_zbiralec_EKOL[[#This Row],[ZC Savska loka]]="DA",Tabela_zbiralec_EKOL[[#This Row],[ZC Laze]]="DA",Tabela_zbiralec_EKOL[[#This Row],[ZC Kamnik]]="DA",Tabela_zbiralec_EKOL[[#This Row],[ZC Zvezda]]="DA"),"DA","NE")</f>
        <v>DA</v>
      </c>
      <c r="C271" t="str">
        <f>_xlfn.TEXTJOIN(", ",TRUE,IF(Tabela_zbiralec_EKOL[[#This Row],[ZC Savska loka]]="DA","Savska loka",""),IF(Tabela_zbiralec_EKOL[[#This Row],[ZC Laze]]="DA","Laze",""),IF(Tabela_zbiralec_EKOL[[#This Row],[ZC Kamnik]]="DA","Kamnik",""),IF(Tabela_zbiralec_EKOL[[#This Row],[ZC Zvezda]]="DA","Zvezda",""))</f>
        <v>Laze</v>
      </c>
      <c r="D271" t="s">
        <v>203</v>
      </c>
      <c r="E271" t="s">
        <v>204</v>
      </c>
      <c r="F271" t="s">
        <v>203</v>
      </c>
      <c r="G271" t="s">
        <v>203</v>
      </c>
      <c r="H271" t="str">
        <f>INDEX(Tabela_seznam_klasifikacij[Naziv odpadka],MATCH(Tabela_zbiralec_EKOL[[#This Row],[Klasifikacija]],Tabela_seznam_klasifikacij[Klasifikacijska številka],0))</f>
        <v>Cinkov pepel</v>
      </c>
    </row>
    <row r="272" spans="1:8" x14ac:dyDescent="0.25">
      <c r="A272" t="s">
        <v>1242</v>
      </c>
      <c r="B272" t="str">
        <f>IF(OR(Tabela_zbiralec_EKOL[[#This Row],[ZC Savska loka]]="DA",Tabela_zbiralec_EKOL[[#This Row],[ZC Laze]]="DA",Tabela_zbiralec_EKOL[[#This Row],[ZC Kamnik]]="DA",Tabela_zbiralec_EKOL[[#This Row],[ZC Zvezda]]="DA"),"DA","NE")</f>
        <v>DA</v>
      </c>
      <c r="C272" t="str">
        <f>_xlfn.TEXTJOIN(", ",TRUE,IF(Tabela_zbiralec_EKOL[[#This Row],[ZC Savska loka]]="DA","Savska loka",""),IF(Tabela_zbiralec_EKOL[[#This Row],[ZC Laze]]="DA","Laze",""),IF(Tabela_zbiralec_EKOL[[#This Row],[ZC Kamnik]]="DA","Kamnik",""),IF(Tabela_zbiralec_EKOL[[#This Row],[ZC Zvezda]]="DA","Zvezda",""))</f>
        <v>Laze</v>
      </c>
      <c r="D272" t="s">
        <v>203</v>
      </c>
      <c r="E272" t="s">
        <v>204</v>
      </c>
      <c r="F272" t="s">
        <v>203</v>
      </c>
      <c r="G272" t="s">
        <v>203</v>
      </c>
      <c r="H272" t="str">
        <f>INDEX(Tabela_seznam_klasifikacij[Naziv odpadka],MATCH(Tabela_zbiralec_EKOL[[#This Row],[Klasifikacija]],Tabela_seznam_klasifikacij[Klasifikacijska številka],0))</f>
        <v>Drugi tovrstni odpadki</v>
      </c>
    </row>
    <row r="273" spans="1:8" x14ac:dyDescent="0.25">
      <c r="A273" t="s">
        <v>1243</v>
      </c>
      <c r="B273" t="str">
        <f>IF(OR(Tabela_zbiralec_EKOL[[#This Row],[ZC Savska loka]]="DA",Tabela_zbiralec_EKOL[[#This Row],[ZC Laze]]="DA",Tabela_zbiralec_EKOL[[#This Row],[ZC Kamnik]]="DA",Tabela_zbiralec_EKOL[[#This Row],[ZC Zvezda]]="DA"),"DA","NE")</f>
        <v>DA</v>
      </c>
      <c r="C273" t="str">
        <f>_xlfn.TEXTJOIN(", ",TRUE,IF(Tabela_zbiralec_EKOL[[#This Row],[ZC Savska loka]]="DA","Savska loka",""),IF(Tabela_zbiralec_EKOL[[#This Row],[ZC Laze]]="DA","Laze",""),IF(Tabela_zbiralec_EKOL[[#This Row],[ZC Kamnik]]="DA","Kamnik",""),IF(Tabela_zbiralec_EKOL[[#This Row],[ZC Zvezda]]="DA","Zvezda",""))</f>
        <v>Laze</v>
      </c>
      <c r="D273" t="s">
        <v>203</v>
      </c>
      <c r="E273" t="s">
        <v>204</v>
      </c>
      <c r="F273" t="s">
        <v>203</v>
      </c>
      <c r="G273" t="s">
        <v>203</v>
      </c>
      <c r="H273" t="str">
        <f>INDEX(Tabela_seznam_klasifikacij[Naziv odpadka],MATCH(Tabela_zbiralec_EKOL[[#This Row],[Klasifikacija]],Tabela_seznam_klasifikacij[Klasifikacijska številka],0))</f>
        <v>Opilki in ostružki železa</v>
      </c>
    </row>
    <row r="274" spans="1:8" x14ac:dyDescent="0.25">
      <c r="A274" t="s">
        <v>1244</v>
      </c>
      <c r="B274" t="str">
        <f>IF(OR(Tabela_zbiralec_EKOL[[#This Row],[ZC Savska loka]]="DA",Tabela_zbiralec_EKOL[[#This Row],[ZC Laze]]="DA",Tabela_zbiralec_EKOL[[#This Row],[ZC Kamnik]]="DA",Tabela_zbiralec_EKOL[[#This Row],[ZC Zvezda]]="DA"),"DA","NE")</f>
        <v>DA</v>
      </c>
      <c r="C274" t="str">
        <f>_xlfn.TEXTJOIN(", ",TRUE,IF(Tabela_zbiralec_EKOL[[#This Row],[ZC Savska loka]]="DA","Savska loka",""),IF(Tabela_zbiralec_EKOL[[#This Row],[ZC Laze]]="DA","Laze",""),IF(Tabela_zbiralec_EKOL[[#This Row],[ZC Kamnik]]="DA","Kamnik",""),IF(Tabela_zbiralec_EKOL[[#This Row],[ZC Zvezda]]="DA","Zvezda",""))</f>
        <v>Laze</v>
      </c>
      <c r="D274" t="s">
        <v>203</v>
      </c>
      <c r="E274" t="s">
        <v>204</v>
      </c>
      <c r="F274" t="s">
        <v>203</v>
      </c>
      <c r="G274" t="s">
        <v>203</v>
      </c>
      <c r="H274" t="str">
        <f>INDEX(Tabela_seznam_klasifikacij[Naziv odpadka],MATCH(Tabela_zbiralec_EKOL[[#This Row],[Klasifikacija]],Tabela_seznam_klasifikacij[Klasifikacijska številka],0))</f>
        <v>Prah in delci železa</v>
      </c>
    </row>
    <row r="275" spans="1:8" x14ac:dyDescent="0.25">
      <c r="A275" t="s">
        <v>1245</v>
      </c>
      <c r="B275" t="str">
        <f>IF(OR(Tabela_zbiralec_EKOL[[#This Row],[ZC Savska loka]]="DA",Tabela_zbiralec_EKOL[[#This Row],[ZC Laze]]="DA",Tabela_zbiralec_EKOL[[#This Row],[ZC Kamnik]]="DA",Tabela_zbiralec_EKOL[[#This Row],[ZC Zvezda]]="DA"),"DA","NE")</f>
        <v>DA</v>
      </c>
      <c r="C275" t="str">
        <f>_xlfn.TEXTJOIN(", ",TRUE,IF(Tabela_zbiralec_EKOL[[#This Row],[ZC Savska loka]]="DA","Savska loka",""),IF(Tabela_zbiralec_EKOL[[#This Row],[ZC Laze]]="DA","Laze",""),IF(Tabela_zbiralec_EKOL[[#This Row],[ZC Kamnik]]="DA","Kamnik",""),IF(Tabela_zbiralec_EKOL[[#This Row],[ZC Zvezda]]="DA","Zvezda",""))</f>
        <v>Laze</v>
      </c>
      <c r="D275" t="s">
        <v>203</v>
      </c>
      <c r="E275" t="s">
        <v>204</v>
      </c>
      <c r="F275" t="s">
        <v>203</v>
      </c>
      <c r="G275" t="s">
        <v>203</v>
      </c>
      <c r="H275" t="str">
        <f>INDEX(Tabela_seznam_klasifikacij[Naziv odpadka],MATCH(Tabela_zbiralec_EKOL[[#This Row],[Klasifikacija]],Tabela_seznam_klasifikacij[Klasifikacijska številka],0))</f>
        <v>Opilki in ostružki barvnih kovin</v>
      </c>
    </row>
    <row r="276" spans="1:8" x14ac:dyDescent="0.25">
      <c r="A276" t="s">
        <v>1246</v>
      </c>
      <c r="B276" t="str">
        <f>IF(OR(Tabela_zbiralec_EKOL[[#This Row],[ZC Savska loka]]="DA",Tabela_zbiralec_EKOL[[#This Row],[ZC Laze]]="DA",Tabela_zbiralec_EKOL[[#This Row],[ZC Kamnik]]="DA",Tabela_zbiralec_EKOL[[#This Row],[ZC Zvezda]]="DA"),"DA","NE")</f>
        <v>DA</v>
      </c>
      <c r="C276" t="str">
        <f>_xlfn.TEXTJOIN(", ",TRUE,IF(Tabela_zbiralec_EKOL[[#This Row],[ZC Savska loka]]="DA","Savska loka",""),IF(Tabela_zbiralec_EKOL[[#This Row],[ZC Laze]]="DA","Laze",""),IF(Tabela_zbiralec_EKOL[[#This Row],[ZC Kamnik]]="DA","Kamnik",""),IF(Tabela_zbiralec_EKOL[[#This Row],[ZC Zvezda]]="DA","Zvezda",""))</f>
        <v>Laze</v>
      </c>
      <c r="D276" t="s">
        <v>203</v>
      </c>
      <c r="E276" t="s">
        <v>204</v>
      </c>
      <c r="F276" t="s">
        <v>203</v>
      </c>
      <c r="G276" t="s">
        <v>203</v>
      </c>
      <c r="H276" t="str">
        <f>INDEX(Tabela_seznam_klasifikacij[Naziv odpadka],MATCH(Tabela_zbiralec_EKOL[[#This Row],[Klasifikacija]],Tabela_seznam_klasifikacij[Klasifikacijska številka],0))</f>
        <v>Prah in delci barvnih kovin</v>
      </c>
    </row>
    <row r="277" spans="1:8" x14ac:dyDescent="0.25">
      <c r="A277" t="s">
        <v>1247</v>
      </c>
      <c r="B277" t="str">
        <f>IF(OR(Tabela_zbiralec_EKOL[[#This Row],[ZC Savska loka]]="DA",Tabela_zbiralec_EKOL[[#This Row],[ZC Laze]]="DA",Tabela_zbiralec_EKOL[[#This Row],[ZC Kamnik]]="DA",Tabela_zbiralec_EKOL[[#This Row],[ZC Zvezda]]="DA"),"DA","NE")</f>
        <v>DA</v>
      </c>
      <c r="C277" t="str">
        <f>_xlfn.TEXTJOIN(", ",TRUE,IF(Tabela_zbiralec_EKOL[[#This Row],[ZC Savska loka]]="DA","Savska loka",""),IF(Tabela_zbiralec_EKOL[[#This Row],[ZC Laze]]="DA","Laze",""),IF(Tabela_zbiralec_EKOL[[#This Row],[ZC Kamnik]]="DA","Kamnik",""),IF(Tabela_zbiralec_EKOL[[#This Row],[ZC Zvezda]]="DA","Zvezda",""))</f>
        <v>Laze</v>
      </c>
      <c r="D277" t="s">
        <v>203</v>
      </c>
      <c r="E277" t="s">
        <v>204</v>
      </c>
      <c r="F277" t="s">
        <v>203</v>
      </c>
      <c r="G277" t="s">
        <v>203</v>
      </c>
      <c r="H277" t="str">
        <f>INDEX(Tabela_seznam_klasifikacij[Naziv odpadka],MATCH(Tabela_zbiralec_EKOL[[#This Row],[Klasifikacija]],Tabela_seznam_klasifikacij[Klasifikacijska številka],0))</f>
        <v>Ostružki plastike</v>
      </c>
    </row>
    <row r="278" spans="1:8" x14ac:dyDescent="0.25">
      <c r="A278" t="s">
        <v>1253</v>
      </c>
      <c r="B278" t="str">
        <f>IF(OR(Tabela_zbiralec_EKOL[[#This Row],[ZC Savska loka]]="DA",Tabela_zbiralec_EKOL[[#This Row],[ZC Laze]]="DA",Tabela_zbiralec_EKOL[[#This Row],[ZC Kamnik]]="DA",Tabela_zbiralec_EKOL[[#This Row],[ZC Zvezda]]="DA"),"DA","NE")</f>
        <v>DA</v>
      </c>
      <c r="C278" t="str">
        <f>_xlfn.TEXTJOIN(", ",TRUE,IF(Tabela_zbiralec_EKOL[[#This Row],[ZC Savska loka]]="DA","Savska loka",""),IF(Tabela_zbiralec_EKOL[[#This Row],[ZC Laze]]="DA","Laze",""),IF(Tabela_zbiralec_EKOL[[#This Row],[ZC Kamnik]]="DA","Kamnik",""),IF(Tabela_zbiralec_EKOL[[#This Row],[ZC Zvezda]]="DA","Zvezda",""))</f>
        <v>Laze</v>
      </c>
      <c r="D278" t="s">
        <v>203</v>
      </c>
      <c r="E278" t="s">
        <v>204</v>
      </c>
      <c r="F278" t="s">
        <v>203</v>
      </c>
      <c r="G278" t="s">
        <v>203</v>
      </c>
      <c r="H278" t="str">
        <f>INDEX(Tabela_seznam_klasifikacij[Naziv odpadka],MATCH(Tabela_zbiralec_EKOL[[#This Row],[Klasifikacija]],Tabela_seznam_klasifikacij[Klasifikacijska številka],0))</f>
        <v>Odpadki iz varjenja</v>
      </c>
    </row>
    <row r="279" spans="1:8" x14ac:dyDescent="0.25">
      <c r="A279" t="s">
        <v>70</v>
      </c>
      <c r="B279" t="str">
        <f>IF(OR(Tabela_zbiralec_EKOL[[#This Row],[ZC Savska loka]]="DA",Tabela_zbiralec_EKOL[[#This Row],[ZC Laze]]="DA",Tabela_zbiralec_EKOL[[#This Row],[ZC Kamnik]]="DA",Tabela_zbiralec_EKOL[[#This Row],[ZC Zvezda]]="DA"),"DA","NE")</f>
        <v>DA</v>
      </c>
      <c r="C279" t="str">
        <f>_xlfn.TEXTJOIN(", ",TRUE,IF(Tabela_zbiralec_EKOL[[#This Row],[ZC Savska loka]]="DA","Savska loka",""),IF(Tabela_zbiralec_EKOL[[#This Row],[ZC Laze]]="DA","Laze",""),IF(Tabela_zbiralec_EKOL[[#This Row],[ZC Kamnik]]="DA","Kamnik",""),IF(Tabela_zbiralec_EKOL[[#This Row],[ZC Zvezda]]="DA","Zvezda",""))</f>
        <v>Laze</v>
      </c>
      <c r="D279" t="s">
        <v>203</v>
      </c>
      <c r="E279" t="s">
        <v>204</v>
      </c>
      <c r="F279" t="s">
        <v>203</v>
      </c>
      <c r="G279" t="s">
        <v>203</v>
      </c>
      <c r="H279" t="str">
        <f>INDEX(Tabela_seznam_klasifikacij[Naziv odpadka],MATCH(Tabela_zbiralec_EKOL[[#This Row],[Klasifikacija]],Tabela_seznam_klasifikacij[Klasifikacijska številka],0))</f>
        <v>Strojni mulji, ki niso navedeni pod 12 01 14</v>
      </c>
    </row>
    <row r="280" spans="1:8" x14ac:dyDescent="0.25">
      <c r="A280" t="s">
        <v>1255</v>
      </c>
      <c r="B280" t="str">
        <f>IF(OR(Tabela_zbiralec_EKOL[[#This Row],[ZC Savska loka]]="DA",Tabela_zbiralec_EKOL[[#This Row],[ZC Laze]]="DA",Tabela_zbiralec_EKOL[[#This Row],[ZC Kamnik]]="DA",Tabela_zbiralec_EKOL[[#This Row],[ZC Zvezda]]="DA"),"DA","NE")</f>
        <v>DA</v>
      </c>
      <c r="C280" t="str">
        <f>_xlfn.TEXTJOIN(", ",TRUE,IF(Tabela_zbiralec_EKOL[[#This Row],[ZC Savska loka]]="DA","Savska loka",""),IF(Tabela_zbiralec_EKOL[[#This Row],[ZC Laze]]="DA","Laze",""),IF(Tabela_zbiralec_EKOL[[#This Row],[ZC Kamnik]]="DA","Kamnik",""),IF(Tabela_zbiralec_EKOL[[#This Row],[ZC Zvezda]]="DA","Zvezda",""))</f>
        <v>Laze</v>
      </c>
      <c r="D280" t="s">
        <v>203</v>
      </c>
      <c r="E280" t="s">
        <v>204</v>
      </c>
      <c r="F280" t="s">
        <v>203</v>
      </c>
      <c r="G280" t="s">
        <v>203</v>
      </c>
      <c r="H280" t="str">
        <f>INDEX(Tabela_seznam_klasifikacij[Naziv odpadka],MATCH(Tabela_zbiralec_EKOL[[#This Row],[Klasifikacija]],Tabela_seznam_klasifikacij[Klasifikacijska številka],0))</f>
        <v>Odpadki iz peskanja, ki niso navedeni pod 12 01 16</v>
      </c>
    </row>
    <row r="281" spans="1:8" x14ac:dyDescent="0.25">
      <c r="A281" t="s">
        <v>73</v>
      </c>
      <c r="B281" t="str">
        <f>IF(OR(Tabela_zbiralec_EKOL[[#This Row],[ZC Savska loka]]="DA",Tabela_zbiralec_EKOL[[#This Row],[ZC Laze]]="DA",Tabela_zbiralec_EKOL[[#This Row],[ZC Kamnik]]="DA",Tabela_zbiralec_EKOL[[#This Row],[ZC Zvezda]]="DA"),"DA","NE")</f>
        <v>DA</v>
      </c>
      <c r="C281" t="str">
        <f>_xlfn.TEXTJOIN(", ",TRUE,IF(Tabela_zbiralec_EKOL[[#This Row],[ZC Savska loka]]="DA","Savska loka",""),IF(Tabela_zbiralec_EKOL[[#This Row],[ZC Laze]]="DA","Laze",""),IF(Tabela_zbiralec_EKOL[[#This Row],[ZC Kamnik]]="DA","Kamnik",""),IF(Tabela_zbiralec_EKOL[[#This Row],[ZC Zvezda]]="DA","Zvezda",""))</f>
        <v>Laze</v>
      </c>
      <c r="D281" t="s">
        <v>203</v>
      </c>
      <c r="E281" t="s">
        <v>204</v>
      </c>
      <c r="F281" t="s">
        <v>203</v>
      </c>
      <c r="G281" t="s">
        <v>203</v>
      </c>
      <c r="H281" t="str">
        <f>INDEX(Tabela_seznam_klasifikacij[Naziv odpadka],MATCH(Tabela_zbiralec_EKOL[[#This Row],[Klasifikacija]],Tabela_seznam_klasifikacij[Klasifikacijska številka],0))</f>
        <v>Izrabljena brusilna telesa in brusilni materiali, ki niso navedeni pod 12 01 20</v>
      </c>
    </row>
    <row r="282" spans="1:8" x14ac:dyDescent="0.25">
      <c r="A282" t="s">
        <v>1257</v>
      </c>
      <c r="B282" t="str">
        <f>IF(OR(Tabela_zbiralec_EKOL[[#This Row],[ZC Savska loka]]="DA",Tabela_zbiralec_EKOL[[#This Row],[ZC Laze]]="DA",Tabela_zbiralec_EKOL[[#This Row],[ZC Kamnik]]="DA",Tabela_zbiralec_EKOL[[#This Row],[ZC Zvezda]]="DA"),"DA","NE")</f>
        <v>DA</v>
      </c>
      <c r="C282" t="str">
        <f>_xlfn.TEXTJOIN(", ",TRUE,IF(Tabela_zbiralec_EKOL[[#This Row],[ZC Savska loka]]="DA","Savska loka",""),IF(Tabela_zbiralec_EKOL[[#This Row],[ZC Laze]]="DA","Laze",""),IF(Tabela_zbiralec_EKOL[[#This Row],[ZC Kamnik]]="DA","Kamnik",""),IF(Tabela_zbiralec_EKOL[[#This Row],[ZC Zvezda]]="DA","Zvezda",""))</f>
        <v>Laze</v>
      </c>
      <c r="D282" t="s">
        <v>203</v>
      </c>
      <c r="E282" t="s">
        <v>204</v>
      </c>
      <c r="F282" t="s">
        <v>203</v>
      </c>
      <c r="G282" t="s">
        <v>203</v>
      </c>
      <c r="H282" t="str">
        <f>INDEX(Tabela_seznam_klasifikacij[Naziv odpadka],MATCH(Tabela_zbiralec_EKOL[[#This Row],[Klasifikacija]],Tabela_seznam_klasifikacij[Klasifikacijska številka],0))</f>
        <v>Drugi tovrstni odpadki</v>
      </c>
    </row>
    <row r="283" spans="1:8" x14ac:dyDescent="0.25">
      <c r="A283" t="s">
        <v>81</v>
      </c>
      <c r="B283" t="str">
        <f>IF(OR(Tabela_zbiralec_EKOL[[#This Row],[ZC Savska loka]]="DA",Tabela_zbiralec_EKOL[[#This Row],[ZC Laze]]="DA",Tabela_zbiralec_EKOL[[#This Row],[ZC Kamnik]]="DA",Tabela_zbiralec_EKOL[[#This Row],[ZC Zvezda]]="DA"),"DA","NE")</f>
        <v>NE</v>
      </c>
      <c r="C283" t="str">
        <f>_xlfn.TEXTJOIN(", ",TRUE,IF(Tabela_zbiralec_EKOL[[#This Row],[ZC Savska loka]]="DA","Savska loka",""),IF(Tabela_zbiralec_EKOL[[#This Row],[ZC Laze]]="DA","Laze",""),IF(Tabela_zbiralec_EKOL[[#This Row],[ZC Kamnik]]="DA","Kamnik",""),IF(Tabela_zbiralec_EKOL[[#This Row],[ZC Zvezda]]="DA","Zvezda",""))</f>
        <v/>
      </c>
      <c r="D283" t="s">
        <v>203</v>
      </c>
      <c r="E283" t="s">
        <v>203</v>
      </c>
      <c r="F283" t="s">
        <v>203</v>
      </c>
      <c r="G283" t="s">
        <v>203</v>
      </c>
      <c r="H283" t="str">
        <f>INDEX(Tabela_seznam_klasifikacij[Naziv odpadka],MATCH(Tabela_zbiralec_EKOL[[#This Row],[Klasifikacija]],Tabela_seznam_klasifikacij[Klasifikacijska številka],0))</f>
        <v>Papirna in kartonska embalaža</v>
      </c>
    </row>
    <row r="284" spans="1:8" x14ac:dyDescent="0.25">
      <c r="A284" t="s">
        <v>82</v>
      </c>
      <c r="B284" t="str">
        <f>IF(OR(Tabela_zbiralec_EKOL[[#This Row],[ZC Savska loka]]="DA",Tabela_zbiralec_EKOL[[#This Row],[ZC Laze]]="DA",Tabela_zbiralec_EKOL[[#This Row],[ZC Kamnik]]="DA",Tabela_zbiralec_EKOL[[#This Row],[ZC Zvezda]]="DA"),"DA","NE")</f>
        <v>DA</v>
      </c>
      <c r="C284" t="str">
        <f>_xlfn.TEXTJOIN(", ",TRUE,IF(Tabela_zbiralec_EKOL[[#This Row],[ZC Savska loka]]="DA","Savska loka",""),IF(Tabela_zbiralec_EKOL[[#This Row],[ZC Laze]]="DA","Laze",""),IF(Tabela_zbiralec_EKOL[[#This Row],[ZC Kamnik]]="DA","Kamnik",""),IF(Tabela_zbiralec_EKOL[[#This Row],[ZC Zvezda]]="DA","Zvezda",""))</f>
        <v>Laze</v>
      </c>
      <c r="D284" t="s">
        <v>203</v>
      </c>
      <c r="E284" t="s">
        <v>204</v>
      </c>
      <c r="F284" t="s">
        <v>203</v>
      </c>
      <c r="G284" t="s">
        <v>203</v>
      </c>
      <c r="H284" t="str">
        <f>INDEX(Tabela_seznam_klasifikacij[Naziv odpadka],MATCH(Tabela_zbiralec_EKOL[[#This Row],[Klasifikacija]],Tabela_seznam_klasifikacij[Klasifikacijska številka],0))</f>
        <v>Plastična embalaža</v>
      </c>
    </row>
    <row r="285" spans="1:8" x14ac:dyDescent="0.25">
      <c r="A285" t="s">
        <v>83</v>
      </c>
      <c r="B285" t="str">
        <f>IF(OR(Tabela_zbiralec_EKOL[[#This Row],[ZC Savska loka]]="DA",Tabela_zbiralec_EKOL[[#This Row],[ZC Laze]]="DA",Tabela_zbiralec_EKOL[[#This Row],[ZC Kamnik]]="DA",Tabela_zbiralec_EKOL[[#This Row],[ZC Zvezda]]="DA"),"DA","NE")</f>
        <v>DA</v>
      </c>
      <c r="C285" t="str">
        <f>_xlfn.TEXTJOIN(", ",TRUE,IF(Tabela_zbiralec_EKOL[[#This Row],[ZC Savska loka]]="DA","Savska loka",""),IF(Tabela_zbiralec_EKOL[[#This Row],[ZC Laze]]="DA","Laze",""),IF(Tabela_zbiralec_EKOL[[#This Row],[ZC Kamnik]]="DA","Kamnik",""),IF(Tabela_zbiralec_EKOL[[#This Row],[ZC Zvezda]]="DA","Zvezda",""))</f>
        <v>Laze</v>
      </c>
      <c r="D285" t="s">
        <v>203</v>
      </c>
      <c r="E285" t="s">
        <v>204</v>
      </c>
      <c r="F285" t="s">
        <v>203</v>
      </c>
      <c r="G285" t="s">
        <v>203</v>
      </c>
      <c r="H285" t="str">
        <f>INDEX(Tabela_seznam_klasifikacij[Naziv odpadka],MATCH(Tabela_zbiralec_EKOL[[#This Row],[Klasifikacija]],Tabela_seznam_klasifikacij[Klasifikacijska številka],0))</f>
        <v>Lesena embalaža</v>
      </c>
    </row>
    <row r="286" spans="1:8" x14ac:dyDescent="0.25">
      <c r="A286" t="s">
        <v>84</v>
      </c>
      <c r="B286" t="str">
        <f>IF(OR(Tabela_zbiralec_EKOL[[#This Row],[ZC Savska loka]]="DA",Tabela_zbiralec_EKOL[[#This Row],[ZC Laze]]="DA",Tabela_zbiralec_EKOL[[#This Row],[ZC Kamnik]]="DA",Tabela_zbiralec_EKOL[[#This Row],[ZC Zvezda]]="DA"),"DA","NE")</f>
        <v>DA</v>
      </c>
      <c r="C286" t="str">
        <f>_xlfn.TEXTJOIN(", ",TRUE,IF(Tabela_zbiralec_EKOL[[#This Row],[ZC Savska loka]]="DA","Savska loka",""),IF(Tabela_zbiralec_EKOL[[#This Row],[ZC Laze]]="DA","Laze",""),IF(Tabela_zbiralec_EKOL[[#This Row],[ZC Kamnik]]="DA","Kamnik",""),IF(Tabela_zbiralec_EKOL[[#This Row],[ZC Zvezda]]="DA","Zvezda",""))</f>
        <v>Laze</v>
      </c>
      <c r="D286" t="s">
        <v>203</v>
      </c>
      <c r="E286" t="s">
        <v>204</v>
      </c>
      <c r="F286" t="s">
        <v>203</v>
      </c>
      <c r="G286" t="s">
        <v>203</v>
      </c>
      <c r="H286" t="str">
        <f>INDEX(Tabela_seznam_klasifikacij[Naziv odpadka],MATCH(Tabela_zbiralec_EKOL[[#This Row],[Klasifikacija]],Tabela_seznam_klasifikacij[Klasifikacijska številka],0))</f>
        <v>Kovinska embalaža</v>
      </c>
    </row>
    <row r="287" spans="1:8" x14ac:dyDescent="0.25">
      <c r="A287" t="s">
        <v>1285</v>
      </c>
      <c r="B287" t="str">
        <f>IF(OR(Tabela_zbiralec_EKOL[[#This Row],[ZC Savska loka]]="DA",Tabela_zbiralec_EKOL[[#This Row],[ZC Laze]]="DA",Tabela_zbiralec_EKOL[[#This Row],[ZC Kamnik]]="DA",Tabela_zbiralec_EKOL[[#This Row],[ZC Zvezda]]="DA"),"DA","NE")</f>
        <v>NE</v>
      </c>
      <c r="C287" t="str">
        <f>_xlfn.TEXTJOIN(", ",TRUE,IF(Tabela_zbiralec_EKOL[[#This Row],[ZC Savska loka]]="DA","Savska loka",""),IF(Tabela_zbiralec_EKOL[[#This Row],[ZC Laze]]="DA","Laze",""),IF(Tabela_zbiralec_EKOL[[#This Row],[ZC Kamnik]]="DA","Kamnik",""),IF(Tabela_zbiralec_EKOL[[#This Row],[ZC Zvezda]]="DA","Zvezda",""))</f>
        <v/>
      </c>
      <c r="D287" t="s">
        <v>203</v>
      </c>
      <c r="E287" t="s">
        <v>203</v>
      </c>
      <c r="F287" t="s">
        <v>203</v>
      </c>
      <c r="G287" t="s">
        <v>203</v>
      </c>
      <c r="H287" t="str">
        <f>INDEX(Tabela_seznam_klasifikacij[Naziv odpadka],MATCH(Tabela_zbiralec_EKOL[[#This Row],[Klasifikacija]],Tabela_seznam_klasifikacij[Klasifikacijska številka],0))</f>
        <v>Sestavljena (kompozitna) embalaža</v>
      </c>
    </row>
    <row r="288" spans="1:8" x14ac:dyDescent="0.25">
      <c r="A288" t="s">
        <v>85</v>
      </c>
      <c r="B288" t="str">
        <f>IF(OR(Tabela_zbiralec_EKOL[[#This Row],[ZC Savska loka]]="DA",Tabela_zbiralec_EKOL[[#This Row],[ZC Laze]]="DA",Tabela_zbiralec_EKOL[[#This Row],[ZC Kamnik]]="DA",Tabela_zbiralec_EKOL[[#This Row],[ZC Zvezda]]="DA"),"DA","NE")</f>
        <v>DA</v>
      </c>
      <c r="C288" t="str">
        <f>_xlfn.TEXTJOIN(", ",TRUE,IF(Tabela_zbiralec_EKOL[[#This Row],[ZC Savska loka]]="DA","Savska loka",""),IF(Tabela_zbiralec_EKOL[[#This Row],[ZC Laze]]="DA","Laze",""),IF(Tabela_zbiralec_EKOL[[#This Row],[ZC Kamnik]]="DA","Kamnik",""),IF(Tabela_zbiralec_EKOL[[#This Row],[ZC Zvezda]]="DA","Zvezda",""))</f>
        <v>Savska loka, Laze</v>
      </c>
      <c r="D288" t="s">
        <v>204</v>
      </c>
      <c r="E288" t="s">
        <v>204</v>
      </c>
      <c r="F288" t="s">
        <v>203</v>
      </c>
      <c r="G288" t="s">
        <v>203</v>
      </c>
      <c r="H288" t="str">
        <f>INDEX(Tabela_seznam_klasifikacij[Naziv odpadka],MATCH(Tabela_zbiralec_EKOL[[#This Row],[Klasifikacija]],Tabela_seznam_klasifikacij[Klasifikacijska številka],0))</f>
        <v>Mešana embalaža</v>
      </c>
    </row>
    <row r="289" spans="1:8" x14ac:dyDescent="0.25">
      <c r="A289" t="s">
        <v>1286</v>
      </c>
      <c r="B289" t="str">
        <f>IF(OR(Tabela_zbiralec_EKOL[[#This Row],[ZC Savska loka]]="DA",Tabela_zbiralec_EKOL[[#This Row],[ZC Laze]]="DA",Tabela_zbiralec_EKOL[[#This Row],[ZC Kamnik]]="DA",Tabela_zbiralec_EKOL[[#This Row],[ZC Zvezda]]="DA"),"DA","NE")</f>
        <v>NE</v>
      </c>
      <c r="C289" t="str">
        <f>_xlfn.TEXTJOIN(", ",TRUE,IF(Tabela_zbiralec_EKOL[[#This Row],[ZC Savska loka]]="DA","Savska loka",""),IF(Tabela_zbiralec_EKOL[[#This Row],[ZC Laze]]="DA","Laze",""),IF(Tabela_zbiralec_EKOL[[#This Row],[ZC Kamnik]]="DA","Kamnik",""),IF(Tabela_zbiralec_EKOL[[#This Row],[ZC Zvezda]]="DA","Zvezda",""))</f>
        <v/>
      </c>
      <c r="D289" t="s">
        <v>203</v>
      </c>
      <c r="E289" t="s">
        <v>203</v>
      </c>
      <c r="F289" t="s">
        <v>203</v>
      </c>
      <c r="G289" t="s">
        <v>203</v>
      </c>
      <c r="H289" t="str">
        <f>INDEX(Tabela_seznam_klasifikacij[Naziv odpadka],MATCH(Tabela_zbiralec_EKOL[[#This Row],[Klasifikacija]],Tabela_seznam_klasifikacij[Klasifikacijska številka],0))</f>
        <v>Steklena embalaža</v>
      </c>
    </row>
    <row r="290" spans="1:8" x14ac:dyDescent="0.25">
      <c r="A290" t="s">
        <v>86</v>
      </c>
      <c r="B290" t="str">
        <f>IF(OR(Tabela_zbiralec_EKOL[[#This Row],[ZC Savska loka]]="DA",Tabela_zbiralec_EKOL[[#This Row],[ZC Laze]]="DA",Tabela_zbiralec_EKOL[[#This Row],[ZC Kamnik]]="DA",Tabela_zbiralec_EKOL[[#This Row],[ZC Zvezda]]="DA"),"DA","NE")</f>
        <v>NE</v>
      </c>
      <c r="C290" t="str">
        <f>_xlfn.TEXTJOIN(", ",TRUE,IF(Tabela_zbiralec_EKOL[[#This Row],[ZC Savska loka]]="DA","Savska loka",""),IF(Tabela_zbiralec_EKOL[[#This Row],[ZC Laze]]="DA","Laze",""),IF(Tabela_zbiralec_EKOL[[#This Row],[ZC Kamnik]]="DA","Kamnik",""),IF(Tabela_zbiralec_EKOL[[#This Row],[ZC Zvezda]]="DA","Zvezda",""))</f>
        <v/>
      </c>
      <c r="D290" t="s">
        <v>203</v>
      </c>
      <c r="E290" t="s">
        <v>203</v>
      </c>
      <c r="F290" t="s">
        <v>203</v>
      </c>
      <c r="G290" t="s">
        <v>203</v>
      </c>
      <c r="H290" t="str">
        <f>INDEX(Tabela_seznam_klasifikacij[Naziv odpadka],MATCH(Tabela_zbiralec_EKOL[[#This Row],[Klasifikacija]],Tabela_seznam_klasifikacij[Klasifikacijska številka],0))</f>
        <v>Embalaža iz tekstila</v>
      </c>
    </row>
    <row r="291" spans="1:8" x14ac:dyDescent="0.25">
      <c r="A291" t="s">
        <v>89</v>
      </c>
      <c r="B291" t="str">
        <f>IF(OR(Tabela_zbiralec_EKOL[[#This Row],[ZC Savska loka]]="DA",Tabela_zbiralec_EKOL[[#This Row],[ZC Laze]]="DA",Tabela_zbiralec_EKOL[[#This Row],[ZC Kamnik]]="DA",Tabela_zbiralec_EKOL[[#This Row],[ZC Zvezda]]="DA"),"DA","NE")</f>
        <v>DA</v>
      </c>
      <c r="C291" t="str">
        <f>_xlfn.TEXTJOIN(", ",TRUE,IF(Tabela_zbiralec_EKOL[[#This Row],[ZC Savska loka]]="DA","Savska loka",""),IF(Tabela_zbiralec_EKOL[[#This Row],[ZC Laze]]="DA","Laze",""),IF(Tabela_zbiralec_EKOL[[#This Row],[ZC Kamnik]]="DA","Kamnik",""),IF(Tabela_zbiralec_EKOL[[#This Row],[ZC Zvezda]]="DA","Zvezda",""))</f>
        <v>Laze</v>
      </c>
      <c r="D291" t="s">
        <v>203</v>
      </c>
      <c r="E291" t="s">
        <v>204</v>
      </c>
      <c r="F291" t="s">
        <v>203</v>
      </c>
      <c r="G291" t="s">
        <v>203</v>
      </c>
      <c r="H291" t="str">
        <f>INDEX(Tabela_seznam_klasifikacij[Naziv odpadka],MATCH(Tabela_zbiralec_EKOL[[#This Row],[Klasifikacija]],Tabela_seznam_klasifikacij[Klasifikacijska številka],0))</f>
        <v>Absorbenti, filtrirna sredstva, čistilne krpe in zaščitna oblačila, ki niso navedeni pod 15 02 02</v>
      </c>
    </row>
    <row r="292" spans="1:8" x14ac:dyDescent="0.25">
      <c r="A292" t="s">
        <v>1287</v>
      </c>
      <c r="B292" t="str">
        <f>IF(OR(Tabela_zbiralec_EKOL[[#This Row],[ZC Savska loka]]="DA",Tabela_zbiralec_EKOL[[#This Row],[ZC Laze]]="DA",Tabela_zbiralec_EKOL[[#This Row],[ZC Kamnik]]="DA",Tabela_zbiralec_EKOL[[#This Row],[ZC Zvezda]]="DA"),"DA","NE")</f>
        <v>NE</v>
      </c>
      <c r="C292" t="str">
        <f>_xlfn.TEXTJOIN(", ",TRUE,IF(Tabela_zbiralec_EKOL[[#This Row],[ZC Savska loka]]="DA","Savska loka",""),IF(Tabela_zbiralec_EKOL[[#This Row],[ZC Laze]]="DA","Laze",""),IF(Tabela_zbiralec_EKOL[[#This Row],[ZC Kamnik]]="DA","Kamnik",""),IF(Tabela_zbiralec_EKOL[[#This Row],[ZC Zvezda]]="DA","Zvezda",""))</f>
        <v/>
      </c>
      <c r="D292" t="s">
        <v>203</v>
      </c>
      <c r="E292" t="s">
        <v>203</v>
      </c>
      <c r="F292" t="s">
        <v>203</v>
      </c>
      <c r="G292" t="s">
        <v>203</v>
      </c>
      <c r="H292" t="str">
        <f>INDEX(Tabela_seznam_klasifikacij[Naziv odpadka],MATCH(Tabela_zbiralec_EKOL[[#This Row],[Klasifikacija]],Tabela_seznam_klasifikacij[Klasifikacijska številka],0))</f>
        <v>Izrabljene gume</v>
      </c>
    </row>
    <row r="293" spans="1:8" x14ac:dyDescent="0.25">
      <c r="A293" t="s">
        <v>1289</v>
      </c>
      <c r="B293" t="str">
        <f>IF(OR(Tabela_zbiralec_EKOL[[#This Row],[ZC Savska loka]]="DA",Tabela_zbiralec_EKOL[[#This Row],[ZC Laze]]="DA",Tabela_zbiralec_EKOL[[#This Row],[ZC Kamnik]]="DA",Tabela_zbiralec_EKOL[[#This Row],[ZC Zvezda]]="DA"),"DA","NE")</f>
        <v>NE</v>
      </c>
      <c r="C293" t="str">
        <f>_xlfn.TEXTJOIN(", ",TRUE,IF(Tabela_zbiralec_EKOL[[#This Row],[ZC Savska loka]]="DA","Savska loka",""),IF(Tabela_zbiralec_EKOL[[#This Row],[ZC Laze]]="DA","Laze",""),IF(Tabela_zbiralec_EKOL[[#This Row],[ZC Kamnik]]="DA","Kamnik",""),IF(Tabela_zbiralec_EKOL[[#This Row],[ZC Zvezda]]="DA","Zvezda",""))</f>
        <v/>
      </c>
      <c r="D293" t="s">
        <v>203</v>
      </c>
      <c r="E293" t="s">
        <v>203</v>
      </c>
      <c r="F293" t="s">
        <v>203</v>
      </c>
      <c r="G293" t="s">
        <v>203</v>
      </c>
      <c r="H293" t="str">
        <f>INDEX(Tabela_seznam_klasifikacij[Naziv odpadka],MATCH(Tabela_zbiralec_EKOL[[#This Row],[Klasifikacija]],Tabela_seznam_klasifikacij[Klasifikacijska številka],0))</f>
        <v>Izrabljena vozila, iz katerih so odstranjene tekočine in druge nevarne sestavine</v>
      </c>
    </row>
    <row r="294" spans="1:8" x14ac:dyDescent="0.25">
      <c r="A294" t="s">
        <v>1294</v>
      </c>
      <c r="B294" t="str">
        <f>IF(OR(Tabela_zbiralec_EKOL[[#This Row],[ZC Savska loka]]="DA",Tabela_zbiralec_EKOL[[#This Row],[ZC Laze]]="DA",Tabela_zbiralec_EKOL[[#This Row],[ZC Kamnik]]="DA",Tabela_zbiralec_EKOL[[#This Row],[ZC Zvezda]]="DA"),"DA","NE")</f>
        <v>DA</v>
      </c>
      <c r="C294" t="str">
        <f>_xlfn.TEXTJOIN(", ",TRUE,IF(Tabela_zbiralec_EKOL[[#This Row],[ZC Savska loka]]="DA","Savska loka",""),IF(Tabela_zbiralec_EKOL[[#This Row],[ZC Laze]]="DA","Laze",""),IF(Tabela_zbiralec_EKOL[[#This Row],[ZC Kamnik]]="DA","Kamnik",""),IF(Tabela_zbiralec_EKOL[[#This Row],[ZC Zvezda]]="DA","Zvezda",""))</f>
        <v>Laze</v>
      </c>
      <c r="D294" t="s">
        <v>203</v>
      </c>
      <c r="E294" t="s">
        <v>204</v>
      </c>
      <c r="F294" t="s">
        <v>203</v>
      </c>
      <c r="G294" t="s">
        <v>203</v>
      </c>
      <c r="H294" t="str">
        <f>INDEX(Tabela_seznam_klasifikacij[Naziv odpadka],MATCH(Tabela_zbiralec_EKOL[[#This Row],[Klasifikacija]],Tabela_seznam_klasifikacij[Klasifikacijska številka],0))</f>
        <v>Zavorne obloge, ki niso navedene pod 16 01 11</v>
      </c>
    </row>
    <row r="295" spans="1:8" x14ac:dyDescent="0.25">
      <c r="A295" t="s">
        <v>168</v>
      </c>
      <c r="B295" t="str">
        <f>IF(OR(Tabela_zbiralec_EKOL[[#This Row],[ZC Savska loka]]="DA",Tabela_zbiralec_EKOL[[#This Row],[ZC Laze]]="DA",Tabela_zbiralec_EKOL[[#This Row],[ZC Kamnik]]="DA",Tabela_zbiralec_EKOL[[#This Row],[ZC Zvezda]]="DA"),"DA","NE")</f>
        <v>DA</v>
      </c>
      <c r="C295" t="str">
        <f>_xlfn.TEXTJOIN(", ",TRUE,IF(Tabela_zbiralec_EKOL[[#This Row],[ZC Savska loka]]="DA","Savska loka",""),IF(Tabela_zbiralec_EKOL[[#This Row],[ZC Laze]]="DA","Laze",""),IF(Tabela_zbiralec_EKOL[[#This Row],[ZC Kamnik]]="DA","Kamnik",""),IF(Tabela_zbiralec_EKOL[[#This Row],[ZC Zvezda]]="DA","Zvezda",""))</f>
        <v>Laze</v>
      </c>
      <c r="D295" t="s">
        <v>203</v>
      </c>
      <c r="E295" t="s">
        <v>204</v>
      </c>
      <c r="F295" t="s">
        <v>203</v>
      </c>
      <c r="G295" t="s">
        <v>203</v>
      </c>
      <c r="H295" t="str">
        <f>INDEX(Tabela_seznam_klasifikacij[Naziv odpadka],MATCH(Tabela_zbiralec_EKOL[[#This Row],[Klasifikacija]],Tabela_seznam_klasifikacij[Klasifikacijska številka],0))</f>
        <v>Tekočine proti zmrzovanju, ki niso navedene pod 16 01 14</v>
      </c>
    </row>
    <row r="296" spans="1:8" x14ac:dyDescent="0.25">
      <c r="A296" t="s">
        <v>1295</v>
      </c>
      <c r="B296" t="str">
        <f>IF(OR(Tabela_zbiralec_EKOL[[#This Row],[ZC Savska loka]]="DA",Tabela_zbiralec_EKOL[[#This Row],[ZC Laze]]="DA",Tabela_zbiralec_EKOL[[#This Row],[ZC Kamnik]]="DA",Tabela_zbiralec_EKOL[[#This Row],[ZC Zvezda]]="DA"),"DA","NE")</f>
        <v>DA</v>
      </c>
      <c r="C296" t="str">
        <f>_xlfn.TEXTJOIN(", ",TRUE,IF(Tabela_zbiralec_EKOL[[#This Row],[ZC Savska loka]]="DA","Savska loka",""),IF(Tabela_zbiralec_EKOL[[#This Row],[ZC Laze]]="DA","Laze",""),IF(Tabela_zbiralec_EKOL[[#This Row],[ZC Kamnik]]="DA","Kamnik",""),IF(Tabela_zbiralec_EKOL[[#This Row],[ZC Zvezda]]="DA","Zvezda",""))</f>
        <v>Laze</v>
      </c>
      <c r="D296" t="s">
        <v>203</v>
      </c>
      <c r="E296" t="s">
        <v>204</v>
      </c>
      <c r="F296" t="s">
        <v>203</v>
      </c>
      <c r="G296" t="s">
        <v>203</v>
      </c>
      <c r="H296" t="str">
        <f>INDEX(Tabela_seznam_klasifikacij[Naziv odpadka],MATCH(Tabela_zbiralec_EKOL[[#This Row],[Klasifikacija]],Tabela_seznam_klasifikacij[Klasifikacijska številka],0))</f>
        <v>Rezervoarji za utekočinjeni plin</v>
      </c>
    </row>
    <row r="297" spans="1:8" x14ac:dyDescent="0.25">
      <c r="A297" t="s">
        <v>1296</v>
      </c>
      <c r="B297" t="str">
        <f>IF(OR(Tabela_zbiralec_EKOL[[#This Row],[ZC Savska loka]]="DA",Tabela_zbiralec_EKOL[[#This Row],[ZC Laze]]="DA",Tabela_zbiralec_EKOL[[#This Row],[ZC Kamnik]]="DA",Tabela_zbiralec_EKOL[[#This Row],[ZC Zvezda]]="DA"),"DA","NE")</f>
        <v>DA</v>
      </c>
      <c r="C297" t="str">
        <f>_xlfn.TEXTJOIN(", ",TRUE,IF(Tabela_zbiralec_EKOL[[#This Row],[ZC Savska loka]]="DA","Savska loka",""),IF(Tabela_zbiralec_EKOL[[#This Row],[ZC Laze]]="DA","Laze",""),IF(Tabela_zbiralec_EKOL[[#This Row],[ZC Kamnik]]="DA","Kamnik",""),IF(Tabela_zbiralec_EKOL[[#This Row],[ZC Zvezda]]="DA","Zvezda",""))</f>
        <v>Laze</v>
      </c>
      <c r="D297" t="s">
        <v>203</v>
      </c>
      <c r="E297" t="s">
        <v>204</v>
      </c>
      <c r="F297" t="s">
        <v>203</v>
      </c>
      <c r="G297" t="s">
        <v>203</v>
      </c>
      <c r="H297" t="str">
        <f>INDEX(Tabela_seznam_klasifikacij[Naziv odpadka],MATCH(Tabela_zbiralec_EKOL[[#This Row],[Klasifikacija]],Tabela_seznam_klasifikacij[Klasifikacijska številka],0))</f>
        <v>Železne kovine</v>
      </c>
    </row>
    <row r="298" spans="1:8" x14ac:dyDescent="0.25">
      <c r="A298" t="s">
        <v>1297</v>
      </c>
      <c r="B298" t="str">
        <f>IF(OR(Tabela_zbiralec_EKOL[[#This Row],[ZC Savska loka]]="DA",Tabela_zbiralec_EKOL[[#This Row],[ZC Laze]]="DA",Tabela_zbiralec_EKOL[[#This Row],[ZC Kamnik]]="DA",Tabela_zbiralec_EKOL[[#This Row],[ZC Zvezda]]="DA"),"DA","NE")</f>
        <v>DA</v>
      </c>
      <c r="C298" t="str">
        <f>_xlfn.TEXTJOIN(", ",TRUE,IF(Tabela_zbiralec_EKOL[[#This Row],[ZC Savska loka]]="DA","Savska loka",""),IF(Tabela_zbiralec_EKOL[[#This Row],[ZC Laze]]="DA","Laze",""),IF(Tabela_zbiralec_EKOL[[#This Row],[ZC Kamnik]]="DA","Kamnik",""),IF(Tabela_zbiralec_EKOL[[#This Row],[ZC Zvezda]]="DA","Zvezda",""))</f>
        <v>Laze</v>
      </c>
      <c r="D298" t="s">
        <v>203</v>
      </c>
      <c r="E298" t="s">
        <v>204</v>
      </c>
      <c r="F298" t="s">
        <v>203</v>
      </c>
      <c r="G298" t="s">
        <v>203</v>
      </c>
      <c r="H298" t="str">
        <f>INDEX(Tabela_seznam_klasifikacij[Naziv odpadka],MATCH(Tabela_zbiralec_EKOL[[#This Row],[Klasifikacija]],Tabela_seznam_klasifikacij[Klasifikacijska številka],0))</f>
        <v>Barvne kovine</v>
      </c>
    </row>
    <row r="299" spans="1:8" x14ac:dyDescent="0.25">
      <c r="A299" t="s">
        <v>91</v>
      </c>
      <c r="B299" t="str">
        <f>IF(OR(Tabela_zbiralec_EKOL[[#This Row],[ZC Savska loka]]="DA",Tabela_zbiralec_EKOL[[#This Row],[ZC Laze]]="DA",Tabela_zbiralec_EKOL[[#This Row],[ZC Kamnik]]="DA",Tabela_zbiralec_EKOL[[#This Row],[ZC Zvezda]]="DA"),"DA","NE")</f>
        <v>DA</v>
      </c>
      <c r="C299" t="str">
        <f>_xlfn.TEXTJOIN(", ",TRUE,IF(Tabela_zbiralec_EKOL[[#This Row],[ZC Savska loka]]="DA","Savska loka",""),IF(Tabela_zbiralec_EKOL[[#This Row],[ZC Laze]]="DA","Laze",""),IF(Tabela_zbiralec_EKOL[[#This Row],[ZC Kamnik]]="DA","Kamnik",""),IF(Tabela_zbiralec_EKOL[[#This Row],[ZC Zvezda]]="DA","Zvezda",""))</f>
        <v>Laze</v>
      </c>
      <c r="D299" t="s">
        <v>203</v>
      </c>
      <c r="E299" t="s">
        <v>204</v>
      </c>
      <c r="F299" t="s">
        <v>203</v>
      </c>
      <c r="G299" t="s">
        <v>203</v>
      </c>
      <c r="H299" t="str">
        <f>INDEX(Tabela_seznam_klasifikacij[Naziv odpadka],MATCH(Tabela_zbiralec_EKOL[[#This Row],[Klasifikacija]],Tabela_seznam_klasifikacij[Klasifikacijska številka],0))</f>
        <v>Plastika</v>
      </c>
    </row>
    <row r="300" spans="1:8" x14ac:dyDescent="0.25">
      <c r="A300" t="s">
        <v>1298</v>
      </c>
      <c r="B300" t="str">
        <f>IF(OR(Tabela_zbiralec_EKOL[[#This Row],[ZC Savska loka]]="DA",Tabela_zbiralec_EKOL[[#This Row],[ZC Laze]]="DA",Tabela_zbiralec_EKOL[[#This Row],[ZC Kamnik]]="DA",Tabela_zbiralec_EKOL[[#This Row],[ZC Zvezda]]="DA"),"DA","NE")</f>
        <v>DA</v>
      </c>
      <c r="C300" t="str">
        <f>_xlfn.TEXTJOIN(", ",TRUE,IF(Tabela_zbiralec_EKOL[[#This Row],[ZC Savska loka]]="DA","Savska loka",""),IF(Tabela_zbiralec_EKOL[[#This Row],[ZC Laze]]="DA","Laze",""),IF(Tabela_zbiralec_EKOL[[#This Row],[ZC Kamnik]]="DA","Kamnik",""),IF(Tabela_zbiralec_EKOL[[#This Row],[ZC Zvezda]]="DA","Zvezda",""))</f>
        <v>Laze</v>
      </c>
      <c r="D300" t="s">
        <v>203</v>
      </c>
      <c r="E300" t="s">
        <v>204</v>
      </c>
      <c r="F300" t="s">
        <v>203</v>
      </c>
      <c r="G300" t="s">
        <v>203</v>
      </c>
      <c r="H300" t="str">
        <f>INDEX(Tabela_seznam_klasifikacij[Naziv odpadka],MATCH(Tabela_zbiralec_EKOL[[#This Row],[Klasifikacija]],Tabela_seznam_klasifikacij[Klasifikacijska številka],0))</f>
        <v>Steklo</v>
      </c>
    </row>
    <row r="301" spans="1:8" x14ac:dyDescent="0.25">
      <c r="A301" t="s">
        <v>1300</v>
      </c>
      <c r="B301" t="str">
        <f>IF(OR(Tabela_zbiralec_EKOL[[#This Row],[ZC Savska loka]]="DA",Tabela_zbiralec_EKOL[[#This Row],[ZC Laze]]="DA",Tabela_zbiralec_EKOL[[#This Row],[ZC Kamnik]]="DA",Tabela_zbiralec_EKOL[[#This Row],[ZC Zvezda]]="DA"),"DA","NE")</f>
        <v>DA</v>
      </c>
      <c r="C301" t="str">
        <f>_xlfn.TEXTJOIN(", ",TRUE,IF(Tabela_zbiralec_EKOL[[#This Row],[ZC Savska loka]]="DA","Savska loka",""),IF(Tabela_zbiralec_EKOL[[#This Row],[ZC Laze]]="DA","Laze",""),IF(Tabela_zbiralec_EKOL[[#This Row],[ZC Kamnik]]="DA","Kamnik",""),IF(Tabela_zbiralec_EKOL[[#This Row],[ZC Zvezda]]="DA","Zvezda",""))</f>
        <v>Laze</v>
      </c>
      <c r="D301" t="s">
        <v>203</v>
      </c>
      <c r="E301" t="s">
        <v>204</v>
      </c>
      <c r="F301" t="s">
        <v>203</v>
      </c>
      <c r="G301" t="s">
        <v>203</v>
      </c>
      <c r="H301" t="str">
        <f>INDEX(Tabela_seznam_klasifikacij[Naziv odpadka],MATCH(Tabela_zbiralec_EKOL[[#This Row],[Klasifikacija]],Tabela_seznam_klasifikacij[Klasifikacijska številka],0))</f>
        <v>Druge tovrstne sestavine</v>
      </c>
    </row>
    <row r="302" spans="1:8" x14ac:dyDescent="0.25">
      <c r="A302" t="s">
        <v>1301</v>
      </c>
      <c r="B302" t="str">
        <f>IF(OR(Tabela_zbiralec_EKOL[[#This Row],[ZC Savska loka]]="DA",Tabela_zbiralec_EKOL[[#This Row],[ZC Laze]]="DA",Tabela_zbiralec_EKOL[[#This Row],[ZC Kamnik]]="DA",Tabela_zbiralec_EKOL[[#This Row],[ZC Zvezda]]="DA"),"DA","NE")</f>
        <v>DA</v>
      </c>
      <c r="C302" t="str">
        <f>_xlfn.TEXTJOIN(", ",TRUE,IF(Tabela_zbiralec_EKOL[[#This Row],[ZC Savska loka]]="DA","Savska loka",""),IF(Tabela_zbiralec_EKOL[[#This Row],[ZC Laze]]="DA","Laze",""),IF(Tabela_zbiralec_EKOL[[#This Row],[ZC Kamnik]]="DA","Kamnik",""),IF(Tabela_zbiralec_EKOL[[#This Row],[ZC Zvezda]]="DA","Zvezda",""))</f>
        <v>Laze</v>
      </c>
      <c r="D302" t="s">
        <v>203</v>
      </c>
      <c r="E302" t="s">
        <v>204</v>
      </c>
      <c r="F302" t="s">
        <v>203</v>
      </c>
      <c r="G302" t="s">
        <v>203</v>
      </c>
      <c r="H302" t="str">
        <f>INDEX(Tabela_seznam_klasifikacij[Naziv odpadka],MATCH(Tabela_zbiralec_EKOL[[#This Row],[Klasifikacija]],Tabela_seznam_klasifikacij[Klasifikacijska številka],0))</f>
        <v>Drugi tovrstni odpadki</v>
      </c>
    </row>
    <row r="303" spans="1:8" x14ac:dyDescent="0.25">
      <c r="A303" t="s">
        <v>1307</v>
      </c>
      <c r="B303" t="str">
        <f>IF(OR(Tabela_zbiralec_EKOL[[#This Row],[ZC Savska loka]]="DA",Tabela_zbiralec_EKOL[[#This Row],[ZC Laze]]="DA",Tabela_zbiralec_EKOL[[#This Row],[ZC Kamnik]]="DA",Tabela_zbiralec_EKOL[[#This Row],[ZC Zvezda]]="DA"),"DA","NE")</f>
        <v>NE</v>
      </c>
      <c r="C303" t="str">
        <f>_xlfn.TEXTJOIN(", ",TRUE,IF(Tabela_zbiralec_EKOL[[#This Row],[ZC Savska loka]]="DA","Savska loka",""),IF(Tabela_zbiralec_EKOL[[#This Row],[ZC Laze]]="DA","Laze",""),IF(Tabela_zbiralec_EKOL[[#This Row],[ZC Kamnik]]="DA","Kamnik",""),IF(Tabela_zbiralec_EKOL[[#This Row],[ZC Zvezda]]="DA","Zvezda",""))</f>
        <v/>
      </c>
      <c r="D303" t="s">
        <v>203</v>
      </c>
      <c r="E303" t="s">
        <v>203</v>
      </c>
      <c r="F303" t="s">
        <v>203</v>
      </c>
      <c r="G303" t="s">
        <v>203</v>
      </c>
      <c r="H303" t="str">
        <f>INDEX(Tabela_seznam_klasifikacij[Naziv odpadka],MATCH(Tabela_zbiralec_EKOL[[#This Row],[Klasifikacija]],Tabela_seznam_klasifikacij[Klasifikacijska številka],0))</f>
        <v>Zavržena oprema, ki ni navedena pod 16 02 09 do 16 02 13</v>
      </c>
    </row>
    <row r="304" spans="1:8" x14ac:dyDescent="0.25">
      <c r="A304" t="s">
        <v>1309</v>
      </c>
      <c r="B304" t="str">
        <f>IF(OR(Tabela_zbiralec_EKOL[[#This Row],[ZC Savska loka]]="DA",Tabela_zbiralec_EKOL[[#This Row],[ZC Laze]]="DA",Tabela_zbiralec_EKOL[[#This Row],[ZC Kamnik]]="DA",Tabela_zbiralec_EKOL[[#This Row],[ZC Zvezda]]="DA"),"DA","NE")</f>
        <v>NE</v>
      </c>
      <c r="C304" t="str">
        <f>_xlfn.TEXTJOIN(", ",TRUE,IF(Tabela_zbiralec_EKOL[[#This Row],[ZC Savska loka]]="DA","Savska loka",""),IF(Tabela_zbiralec_EKOL[[#This Row],[ZC Laze]]="DA","Laze",""),IF(Tabela_zbiralec_EKOL[[#This Row],[ZC Kamnik]]="DA","Kamnik",""),IF(Tabela_zbiralec_EKOL[[#This Row],[ZC Zvezda]]="DA","Zvezda",""))</f>
        <v/>
      </c>
      <c r="D304" t="s">
        <v>203</v>
      </c>
      <c r="E304" t="s">
        <v>203</v>
      </c>
      <c r="F304" t="s">
        <v>203</v>
      </c>
      <c r="G304" t="s">
        <v>203</v>
      </c>
      <c r="H304" t="str">
        <f>INDEX(Tabela_seznam_klasifikacij[Naziv odpadka],MATCH(Tabela_zbiralec_EKOL[[#This Row],[Klasifikacija]],Tabela_seznam_klasifikacij[Klasifikacijska številka],0))</f>
        <v>Sestavine, odstranjene iz zavržene opreme, ki niso navedene pod 16 02 15</v>
      </c>
    </row>
    <row r="305" spans="1:8" x14ac:dyDescent="0.25">
      <c r="A305" t="s">
        <v>185</v>
      </c>
      <c r="B305" t="str">
        <f>IF(OR(Tabela_zbiralec_EKOL[[#This Row],[ZC Savska loka]]="DA",Tabela_zbiralec_EKOL[[#This Row],[ZC Laze]]="DA",Tabela_zbiralec_EKOL[[#This Row],[ZC Kamnik]]="DA",Tabela_zbiralec_EKOL[[#This Row],[ZC Zvezda]]="DA"),"DA","NE")</f>
        <v>DA</v>
      </c>
      <c r="C305" t="str">
        <f>_xlfn.TEXTJOIN(", ",TRUE,IF(Tabela_zbiralec_EKOL[[#This Row],[ZC Savska loka]]="DA","Savska loka",""),IF(Tabela_zbiralec_EKOL[[#This Row],[ZC Laze]]="DA","Laze",""),IF(Tabela_zbiralec_EKOL[[#This Row],[ZC Kamnik]]="DA","Kamnik",""),IF(Tabela_zbiralec_EKOL[[#This Row],[ZC Zvezda]]="DA","Zvezda",""))</f>
        <v>Laze</v>
      </c>
      <c r="D305" t="s">
        <v>203</v>
      </c>
      <c r="E305" t="s">
        <v>204</v>
      </c>
      <c r="F305" t="s">
        <v>203</v>
      </c>
      <c r="G305" t="s">
        <v>203</v>
      </c>
      <c r="H305" t="str">
        <f>INDEX(Tabela_seznam_klasifikacij[Naziv odpadka],MATCH(Tabela_zbiralec_EKOL[[#This Row],[Klasifikacija]],Tabela_seznam_klasifikacij[Klasifikacijska številka],0))</f>
        <v>Anorganski odpadki, ki niso navedeni pod 16 03 03</v>
      </c>
    </row>
    <row r="306" spans="1:8" x14ac:dyDescent="0.25">
      <c r="A306" t="s">
        <v>187</v>
      </c>
      <c r="B306" t="str">
        <f>IF(OR(Tabela_zbiralec_EKOL[[#This Row],[ZC Savska loka]]="DA",Tabela_zbiralec_EKOL[[#This Row],[ZC Laze]]="DA",Tabela_zbiralec_EKOL[[#This Row],[ZC Kamnik]]="DA",Tabela_zbiralec_EKOL[[#This Row],[ZC Zvezda]]="DA"),"DA","NE")</f>
        <v>DA</v>
      </c>
      <c r="C306" t="str">
        <f>_xlfn.TEXTJOIN(", ",TRUE,IF(Tabela_zbiralec_EKOL[[#This Row],[ZC Savska loka]]="DA","Savska loka",""),IF(Tabela_zbiralec_EKOL[[#This Row],[ZC Laze]]="DA","Laze",""),IF(Tabela_zbiralec_EKOL[[#This Row],[ZC Kamnik]]="DA","Kamnik",""),IF(Tabela_zbiralec_EKOL[[#This Row],[ZC Zvezda]]="DA","Zvezda",""))</f>
        <v>Laze</v>
      </c>
      <c r="D306" t="s">
        <v>203</v>
      </c>
      <c r="E306" t="s">
        <v>204</v>
      </c>
      <c r="F306" t="s">
        <v>203</v>
      </c>
      <c r="G306" t="s">
        <v>203</v>
      </c>
      <c r="H306" t="str">
        <f>INDEX(Tabela_seznam_klasifikacij[Naziv odpadka],MATCH(Tabela_zbiralec_EKOL[[#This Row],[Klasifikacija]],Tabela_seznam_klasifikacij[Klasifikacijska številka],0))</f>
        <v>Organski odpadki, ki niso navedeni pod 16 03 05</v>
      </c>
    </row>
    <row r="307" spans="1:8" x14ac:dyDescent="0.25">
      <c r="A307" t="s">
        <v>1314</v>
      </c>
      <c r="B307" t="str">
        <f>IF(OR(Tabela_zbiralec_EKOL[[#This Row],[ZC Savska loka]]="DA",Tabela_zbiralec_EKOL[[#This Row],[ZC Laze]]="DA",Tabela_zbiralec_EKOL[[#This Row],[ZC Kamnik]]="DA",Tabela_zbiralec_EKOL[[#This Row],[ZC Zvezda]]="DA"),"DA","NE")</f>
        <v>DA</v>
      </c>
      <c r="C307" t="str">
        <f>_xlfn.TEXTJOIN(", ",TRUE,IF(Tabela_zbiralec_EKOL[[#This Row],[ZC Savska loka]]="DA","Savska loka",""),IF(Tabela_zbiralec_EKOL[[#This Row],[ZC Laze]]="DA","Laze",""),IF(Tabela_zbiralec_EKOL[[#This Row],[ZC Kamnik]]="DA","Kamnik",""),IF(Tabela_zbiralec_EKOL[[#This Row],[ZC Zvezda]]="DA","Zvezda",""))</f>
        <v>Laze</v>
      </c>
      <c r="D307" t="s">
        <v>203</v>
      </c>
      <c r="E307" t="s">
        <v>204</v>
      </c>
      <c r="F307" t="s">
        <v>203</v>
      </c>
      <c r="G307" t="s">
        <v>203</v>
      </c>
      <c r="H307" t="str">
        <f>INDEX(Tabela_seznam_klasifikacij[Naziv odpadka],MATCH(Tabela_zbiralec_EKOL[[#This Row],[Klasifikacija]],Tabela_seznam_klasifikacij[Klasifikacijska številka],0))</f>
        <v>Plini v tlačnih posodah, ki niso navedeni pod 16 05 04</v>
      </c>
    </row>
    <row r="308" spans="1:8" x14ac:dyDescent="0.25">
      <c r="A308" t="s">
        <v>1317</v>
      </c>
      <c r="B308" t="str">
        <f>IF(OR(Tabela_zbiralec_EKOL[[#This Row],[ZC Savska loka]]="DA",Tabela_zbiralec_EKOL[[#This Row],[ZC Laze]]="DA",Tabela_zbiralec_EKOL[[#This Row],[ZC Kamnik]]="DA",Tabela_zbiralec_EKOL[[#This Row],[ZC Zvezda]]="DA"),"DA","NE")</f>
        <v>DA</v>
      </c>
      <c r="C308" t="str">
        <f>_xlfn.TEXTJOIN(", ",TRUE,IF(Tabela_zbiralec_EKOL[[#This Row],[ZC Savska loka]]="DA","Savska loka",""),IF(Tabela_zbiralec_EKOL[[#This Row],[ZC Laze]]="DA","Laze",""),IF(Tabela_zbiralec_EKOL[[#This Row],[ZC Kamnik]]="DA","Kamnik",""),IF(Tabela_zbiralec_EKOL[[#This Row],[ZC Zvezda]]="DA","Zvezda",""))</f>
        <v>Laze</v>
      </c>
      <c r="D308" t="s">
        <v>203</v>
      </c>
      <c r="E308" t="s">
        <v>204</v>
      </c>
      <c r="F308" t="s">
        <v>203</v>
      </c>
      <c r="G308" t="s">
        <v>203</v>
      </c>
      <c r="H308" t="str">
        <f>INDEX(Tabela_seznam_klasifikacij[Naziv odpadka],MATCH(Tabela_zbiralec_EKOL[[#This Row],[Klasifikacija]],Tabela_seznam_klasifikacij[Klasifikacijska številka],0))</f>
        <v>Zavržene kemikalije, ki niso navedene pod 16 05 06, 16 05 07 ali 16 05 08</v>
      </c>
    </row>
    <row r="309" spans="1:8" x14ac:dyDescent="0.25">
      <c r="A309" t="s">
        <v>1321</v>
      </c>
      <c r="B309" t="str">
        <f>IF(OR(Tabela_zbiralec_EKOL[[#This Row],[ZC Savska loka]]="DA",Tabela_zbiralec_EKOL[[#This Row],[ZC Laze]]="DA",Tabela_zbiralec_EKOL[[#This Row],[ZC Kamnik]]="DA",Tabela_zbiralec_EKOL[[#This Row],[ZC Zvezda]]="DA"),"DA","NE")</f>
        <v>NE</v>
      </c>
      <c r="C309" t="str">
        <f>_xlfn.TEXTJOIN(", ",TRUE,IF(Tabela_zbiralec_EKOL[[#This Row],[ZC Savska loka]]="DA","Savska loka",""),IF(Tabela_zbiralec_EKOL[[#This Row],[ZC Laze]]="DA","Laze",""),IF(Tabela_zbiralec_EKOL[[#This Row],[ZC Kamnik]]="DA","Kamnik",""),IF(Tabela_zbiralec_EKOL[[#This Row],[ZC Zvezda]]="DA","Zvezda",""))</f>
        <v/>
      </c>
      <c r="D309" t="s">
        <v>203</v>
      </c>
      <c r="E309" t="s">
        <v>203</v>
      </c>
      <c r="F309" t="s">
        <v>203</v>
      </c>
      <c r="G309" t="s">
        <v>203</v>
      </c>
      <c r="H309" t="str">
        <f>INDEX(Tabela_seznam_klasifikacij[Naziv odpadka],MATCH(Tabela_zbiralec_EKOL[[#This Row],[Klasifikacija]],Tabela_seznam_klasifikacij[Klasifikacijska številka],0))</f>
        <v>Alkalne baterije (razen 16 06 03)</v>
      </c>
    </row>
    <row r="310" spans="1:8" x14ac:dyDescent="0.25">
      <c r="A310" t="s">
        <v>1322</v>
      </c>
      <c r="B310" t="str">
        <f>IF(OR(Tabela_zbiralec_EKOL[[#This Row],[ZC Savska loka]]="DA",Tabela_zbiralec_EKOL[[#This Row],[ZC Laze]]="DA",Tabela_zbiralec_EKOL[[#This Row],[ZC Kamnik]]="DA",Tabela_zbiralec_EKOL[[#This Row],[ZC Zvezda]]="DA"),"DA","NE")</f>
        <v>DA</v>
      </c>
      <c r="C310" t="str">
        <f>_xlfn.TEXTJOIN(", ",TRUE,IF(Tabela_zbiralec_EKOL[[#This Row],[ZC Savska loka]]="DA","Savska loka",""),IF(Tabela_zbiralec_EKOL[[#This Row],[ZC Laze]]="DA","Laze",""),IF(Tabela_zbiralec_EKOL[[#This Row],[ZC Kamnik]]="DA","Kamnik",""),IF(Tabela_zbiralec_EKOL[[#This Row],[ZC Zvezda]]="DA","Zvezda",""))</f>
        <v>Laze</v>
      </c>
      <c r="D310" t="s">
        <v>203</v>
      </c>
      <c r="E310" t="s">
        <v>204</v>
      </c>
      <c r="F310" t="s">
        <v>203</v>
      </c>
      <c r="G310" t="s">
        <v>203</v>
      </c>
      <c r="H310" t="str">
        <f>INDEX(Tabela_seznam_klasifikacij[Naziv odpadka],MATCH(Tabela_zbiralec_EKOL[[#This Row],[Klasifikacija]],Tabela_seznam_klasifikacij[Klasifikacijska številka],0))</f>
        <v>Druge baterije in akumulatorji</v>
      </c>
    </row>
    <row r="311" spans="1:8" x14ac:dyDescent="0.25">
      <c r="A311" t="s">
        <v>94</v>
      </c>
      <c r="B311" t="str">
        <f>IF(OR(Tabela_zbiralec_EKOL[[#This Row],[ZC Savska loka]]="DA",Tabela_zbiralec_EKOL[[#This Row],[ZC Laze]]="DA",Tabela_zbiralec_EKOL[[#This Row],[ZC Kamnik]]="DA",Tabela_zbiralec_EKOL[[#This Row],[ZC Zvezda]]="DA"),"DA","NE")</f>
        <v>DA</v>
      </c>
      <c r="C311" t="str">
        <f>_xlfn.TEXTJOIN(", ",TRUE,IF(Tabela_zbiralec_EKOL[[#This Row],[ZC Savska loka]]="DA","Savska loka",""),IF(Tabela_zbiralec_EKOL[[#This Row],[ZC Laze]]="DA","Laze",""),IF(Tabela_zbiralec_EKOL[[#This Row],[ZC Kamnik]]="DA","Kamnik",""),IF(Tabela_zbiralec_EKOL[[#This Row],[ZC Zvezda]]="DA","Zvezda",""))</f>
        <v>Laze</v>
      </c>
      <c r="D311" t="s">
        <v>203</v>
      </c>
      <c r="E311" t="s">
        <v>204</v>
      </c>
      <c r="F311" t="s">
        <v>203</v>
      </c>
      <c r="G311" t="s">
        <v>203</v>
      </c>
      <c r="H311" t="str">
        <f>INDEX(Tabela_seznam_klasifikacij[Naziv odpadka],MATCH(Tabela_zbiralec_EKOL[[#This Row],[Klasifikacija]],Tabela_seznam_klasifikacij[Klasifikacijska številka],0))</f>
        <v>Drugi tovrstni odpadki</v>
      </c>
    </row>
    <row r="312" spans="1:8" x14ac:dyDescent="0.25">
      <c r="A312" t="s">
        <v>1324</v>
      </c>
      <c r="B312" t="str">
        <f>IF(OR(Tabela_zbiralec_EKOL[[#This Row],[ZC Savska loka]]="DA",Tabela_zbiralec_EKOL[[#This Row],[ZC Laze]]="DA",Tabela_zbiralec_EKOL[[#This Row],[ZC Kamnik]]="DA",Tabela_zbiralec_EKOL[[#This Row],[ZC Zvezda]]="DA"),"DA","NE")</f>
        <v>DA</v>
      </c>
      <c r="C312" t="str">
        <f>_xlfn.TEXTJOIN(", ",TRUE,IF(Tabela_zbiralec_EKOL[[#This Row],[ZC Savska loka]]="DA","Savska loka",""),IF(Tabela_zbiralec_EKOL[[#This Row],[ZC Laze]]="DA","Laze",""),IF(Tabela_zbiralec_EKOL[[#This Row],[ZC Kamnik]]="DA","Kamnik",""),IF(Tabela_zbiralec_EKOL[[#This Row],[ZC Zvezda]]="DA","Zvezda",""))</f>
        <v>Laze</v>
      </c>
      <c r="D312" t="s">
        <v>203</v>
      </c>
      <c r="E312" t="s">
        <v>204</v>
      </c>
      <c r="F312" t="s">
        <v>203</v>
      </c>
      <c r="G312" t="s">
        <v>203</v>
      </c>
      <c r="H312" t="str">
        <f>INDEX(Tabela_seznam_klasifikacij[Naziv odpadka],MATCH(Tabela_zbiralec_EKOL[[#This Row],[Klasifikacija]],Tabela_seznam_klasifikacij[Klasifikacijska številka],0))</f>
        <v>Izrabljeni katalizatorji, ki vsebujejo zlato, srebro, renij, rodij, paladij, iridij ali platino (razen 16 08 07)</v>
      </c>
    </row>
    <row r="313" spans="1:8" x14ac:dyDescent="0.25">
      <c r="A313" t="s">
        <v>1326</v>
      </c>
      <c r="B313" t="str">
        <f>IF(OR(Tabela_zbiralec_EKOL[[#This Row],[ZC Savska loka]]="DA",Tabela_zbiralec_EKOL[[#This Row],[ZC Laze]]="DA",Tabela_zbiralec_EKOL[[#This Row],[ZC Kamnik]]="DA",Tabela_zbiralec_EKOL[[#This Row],[ZC Zvezda]]="DA"),"DA","NE")</f>
        <v>DA</v>
      </c>
      <c r="C313" t="str">
        <f>_xlfn.TEXTJOIN(", ",TRUE,IF(Tabela_zbiralec_EKOL[[#This Row],[ZC Savska loka]]="DA","Savska loka",""),IF(Tabela_zbiralec_EKOL[[#This Row],[ZC Laze]]="DA","Laze",""),IF(Tabela_zbiralec_EKOL[[#This Row],[ZC Kamnik]]="DA","Kamnik",""),IF(Tabela_zbiralec_EKOL[[#This Row],[ZC Zvezda]]="DA","Zvezda",""))</f>
        <v>Laze</v>
      </c>
      <c r="D313" t="s">
        <v>203</v>
      </c>
      <c r="E313" t="s">
        <v>204</v>
      </c>
      <c r="F313" t="s">
        <v>203</v>
      </c>
      <c r="G313" t="s">
        <v>203</v>
      </c>
      <c r="H313" t="str">
        <f>INDEX(Tabela_seznam_klasifikacij[Naziv odpadka],MATCH(Tabela_zbiralec_EKOL[[#This Row],[Klasifikacija]],Tabela_seznam_klasifikacij[Klasifikacijska številka],0))</f>
        <v>Izrabljeni katalizatorji, ki vsebujejo druge prehodne kovine ali njihove spojine, ki niso navedeni drugje</v>
      </c>
    </row>
    <row r="314" spans="1:8" x14ac:dyDescent="0.25">
      <c r="A314" t="s">
        <v>1327</v>
      </c>
      <c r="B314" t="str">
        <f>IF(OR(Tabela_zbiralec_EKOL[[#This Row],[ZC Savska loka]]="DA",Tabela_zbiralec_EKOL[[#This Row],[ZC Laze]]="DA",Tabela_zbiralec_EKOL[[#This Row],[ZC Kamnik]]="DA",Tabela_zbiralec_EKOL[[#This Row],[ZC Zvezda]]="DA"),"DA","NE")</f>
        <v>DA</v>
      </c>
      <c r="C314" t="str">
        <f>_xlfn.TEXTJOIN(", ",TRUE,IF(Tabela_zbiralec_EKOL[[#This Row],[ZC Savska loka]]="DA","Savska loka",""),IF(Tabela_zbiralec_EKOL[[#This Row],[ZC Laze]]="DA","Laze",""),IF(Tabela_zbiralec_EKOL[[#This Row],[ZC Kamnik]]="DA","Kamnik",""),IF(Tabela_zbiralec_EKOL[[#This Row],[ZC Zvezda]]="DA","Zvezda",""))</f>
        <v>Laze</v>
      </c>
      <c r="D314" t="s">
        <v>203</v>
      </c>
      <c r="E314" t="s">
        <v>204</v>
      </c>
      <c r="F314" t="s">
        <v>203</v>
      </c>
      <c r="G314" t="s">
        <v>203</v>
      </c>
      <c r="H314" t="str">
        <f>INDEX(Tabela_seznam_klasifikacij[Naziv odpadka],MATCH(Tabela_zbiralec_EKOL[[#This Row],[Klasifikacija]],Tabela_seznam_klasifikacij[Klasifikacijska številka],0))</f>
        <v>Izrabljeni tekoči katalizatorji iz katalitskega krekiranja (razen tistih, ki so navedeni pod 16 08 07)</v>
      </c>
    </row>
    <row r="315" spans="1:8" x14ac:dyDescent="0.25">
      <c r="A315" t="s">
        <v>171</v>
      </c>
      <c r="B315" t="str">
        <f>IF(OR(Tabela_zbiralec_EKOL[[#This Row],[ZC Savska loka]]="DA",Tabela_zbiralec_EKOL[[#This Row],[ZC Laze]]="DA",Tabela_zbiralec_EKOL[[#This Row],[ZC Kamnik]]="DA",Tabela_zbiralec_EKOL[[#This Row],[ZC Zvezda]]="DA"),"DA","NE")</f>
        <v>NE</v>
      </c>
      <c r="C315" t="str">
        <f>_xlfn.TEXTJOIN(", ",TRUE,IF(Tabela_zbiralec_EKOL[[#This Row],[ZC Savska loka]]="DA","Savska loka",""),IF(Tabela_zbiralec_EKOL[[#This Row],[ZC Laze]]="DA","Laze",""),IF(Tabela_zbiralec_EKOL[[#This Row],[ZC Kamnik]]="DA","Kamnik",""),IF(Tabela_zbiralec_EKOL[[#This Row],[ZC Zvezda]]="DA","Zvezda",""))</f>
        <v/>
      </c>
      <c r="D315" t="s">
        <v>203</v>
      </c>
      <c r="E315" t="s">
        <v>203</v>
      </c>
      <c r="F315" t="s">
        <v>203</v>
      </c>
      <c r="G315" t="s">
        <v>203</v>
      </c>
      <c r="H315" t="str">
        <f>INDEX(Tabela_seznam_klasifikacij[Naziv odpadka],MATCH(Tabela_zbiralec_EKOL[[#This Row],[Klasifikacija]],Tabela_seznam_klasifikacij[Klasifikacijska številka],0))</f>
        <v>Odpadne vodne raztopine, ki niso navedene pod 16 10 01</v>
      </c>
    </row>
    <row r="316" spans="1:8" x14ac:dyDescent="0.25">
      <c r="A316" t="s">
        <v>173</v>
      </c>
      <c r="B316" t="str">
        <f>IF(OR(Tabela_zbiralec_EKOL[[#This Row],[ZC Savska loka]]="DA",Tabela_zbiralec_EKOL[[#This Row],[ZC Laze]]="DA",Tabela_zbiralec_EKOL[[#This Row],[ZC Kamnik]]="DA",Tabela_zbiralec_EKOL[[#This Row],[ZC Zvezda]]="DA"),"DA","NE")</f>
        <v>DA</v>
      </c>
      <c r="C316" t="str">
        <f>_xlfn.TEXTJOIN(", ",TRUE,IF(Tabela_zbiralec_EKOL[[#This Row],[ZC Savska loka]]="DA","Savska loka",""),IF(Tabela_zbiralec_EKOL[[#This Row],[ZC Laze]]="DA","Laze",""),IF(Tabela_zbiralec_EKOL[[#This Row],[ZC Kamnik]]="DA","Kamnik",""),IF(Tabela_zbiralec_EKOL[[#This Row],[ZC Zvezda]]="DA","Zvezda",""))</f>
        <v>Laze</v>
      </c>
      <c r="D316" t="s">
        <v>203</v>
      </c>
      <c r="E316" t="s">
        <v>204</v>
      </c>
      <c r="F316" t="s">
        <v>203</v>
      </c>
      <c r="G316" t="s">
        <v>203</v>
      </c>
      <c r="H316" t="str">
        <f>INDEX(Tabela_seznam_klasifikacij[Naziv odpadka],MATCH(Tabela_zbiralec_EKOL[[#This Row],[Klasifikacija]],Tabela_seznam_klasifikacij[Klasifikacijska številka],0))</f>
        <v>Vodni koncentrati, ki niso navedeni pod 16 10 03</v>
      </c>
    </row>
    <row r="317" spans="1:8" x14ac:dyDescent="0.25">
      <c r="A317" t="s">
        <v>1336</v>
      </c>
      <c r="B317" t="str">
        <f>IF(OR(Tabela_zbiralec_EKOL[[#This Row],[ZC Savska loka]]="DA",Tabela_zbiralec_EKOL[[#This Row],[ZC Laze]]="DA",Tabela_zbiralec_EKOL[[#This Row],[ZC Kamnik]]="DA",Tabela_zbiralec_EKOL[[#This Row],[ZC Zvezda]]="DA"),"DA","NE")</f>
        <v>DA</v>
      </c>
      <c r="C317" t="str">
        <f>_xlfn.TEXTJOIN(", ",TRUE,IF(Tabela_zbiralec_EKOL[[#This Row],[ZC Savska loka]]="DA","Savska loka",""),IF(Tabela_zbiralec_EKOL[[#This Row],[ZC Laze]]="DA","Laze",""),IF(Tabela_zbiralec_EKOL[[#This Row],[ZC Kamnik]]="DA","Kamnik",""),IF(Tabela_zbiralec_EKOL[[#This Row],[ZC Zvezda]]="DA","Zvezda",""))</f>
        <v>Laze</v>
      </c>
      <c r="D317" t="s">
        <v>203</v>
      </c>
      <c r="E317" t="s">
        <v>204</v>
      </c>
      <c r="F317" t="s">
        <v>203</v>
      </c>
      <c r="G317" t="s">
        <v>203</v>
      </c>
      <c r="H317" t="str">
        <f>INDEX(Tabela_seznam_klasifikacij[Naziv odpadka],MATCH(Tabela_zbiralec_EKOL[[#This Row],[Klasifikacija]],Tabela_seznam_klasifikacij[Klasifikacijska številka],0))</f>
        <v>Izrabljene obloge in materiali, odporni proti ognju, iz metalurških procesov na osnovi ogljika, ki niso navedeni pod 16 11 01</v>
      </c>
    </row>
    <row r="318" spans="1:8" x14ac:dyDescent="0.25">
      <c r="A318" t="s">
        <v>1338</v>
      </c>
      <c r="B318" t="str">
        <f>IF(OR(Tabela_zbiralec_EKOL[[#This Row],[ZC Savska loka]]="DA",Tabela_zbiralec_EKOL[[#This Row],[ZC Laze]]="DA",Tabela_zbiralec_EKOL[[#This Row],[ZC Kamnik]]="DA",Tabela_zbiralec_EKOL[[#This Row],[ZC Zvezda]]="DA"),"DA","NE")</f>
        <v>DA</v>
      </c>
      <c r="C318" t="str">
        <f>_xlfn.TEXTJOIN(", ",TRUE,IF(Tabela_zbiralec_EKOL[[#This Row],[ZC Savska loka]]="DA","Savska loka",""),IF(Tabela_zbiralec_EKOL[[#This Row],[ZC Laze]]="DA","Laze",""),IF(Tabela_zbiralec_EKOL[[#This Row],[ZC Kamnik]]="DA","Kamnik",""),IF(Tabela_zbiralec_EKOL[[#This Row],[ZC Zvezda]]="DA","Zvezda",""))</f>
        <v>Laze</v>
      </c>
      <c r="D318" t="s">
        <v>203</v>
      </c>
      <c r="E318" t="s">
        <v>204</v>
      </c>
      <c r="F318" t="s">
        <v>203</v>
      </c>
      <c r="G318" t="s">
        <v>203</v>
      </c>
      <c r="H318" t="str">
        <f>INDEX(Tabela_seznam_klasifikacij[Naziv odpadka],MATCH(Tabela_zbiralec_EKOL[[#This Row],[Klasifikacija]],Tabela_seznam_klasifikacij[Klasifikacijska številka],0))</f>
        <v>Druge obloge in materiali, odporni proti ognju, iz metalurških procesov ki niso navedeni pod 16 11 03</v>
      </c>
    </row>
    <row r="319" spans="1:8" x14ac:dyDescent="0.25">
      <c r="A319" t="s">
        <v>1340</v>
      </c>
      <c r="B319" t="str">
        <f>IF(OR(Tabela_zbiralec_EKOL[[#This Row],[ZC Savska loka]]="DA",Tabela_zbiralec_EKOL[[#This Row],[ZC Laze]]="DA",Tabela_zbiralec_EKOL[[#This Row],[ZC Kamnik]]="DA",Tabela_zbiralec_EKOL[[#This Row],[ZC Zvezda]]="DA"),"DA","NE")</f>
        <v>DA</v>
      </c>
      <c r="C319" t="str">
        <f>_xlfn.TEXTJOIN(", ",TRUE,IF(Tabela_zbiralec_EKOL[[#This Row],[ZC Savska loka]]="DA","Savska loka",""),IF(Tabela_zbiralec_EKOL[[#This Row],[ZC Laze]]="DA","Laze",""),IF(Tabela_zbiralec_EKOL[[#This Row],[ZC Kamnik]]="DA","Kamnik",""),IF(Tabela_zbiralec_EKOL[[#This Row],[ZC Zvezda]]="DA","Zvezda",""))</f>
        <v>Laze</v>
      </c>
      <c r="D319" t="s">
        <v>203</v>
      </c>
      <c r="E319" t="s">
        <v>204</v>
      </c>
      <c r="F319" t="s">
        <v>203</v>
      </c>
      <c r="G319" t="s">
        <v>203</v>
      </c>
      <c r="H319" t="str">
        <f>INDEX(Tabela_seznam_klasifikacij[Naziv odpadka],MATCH(Tabela_zbiralec_EKOL[[#This Row],[Klasifikacija]],Tabela_seznam_klasifikacij[Klasifikacijska številka],0))</f>
        <v>Obloge in materiali, odporni proti ognju, iz nemetalurških procesov, ki niso navedeni pod 16 11 05</v>
      </c>
    </row>
    <row r="320" spans="1:8" x14ac:dyDescent="0.25">
      <c r="A320" t="s">
        <v>1341</v>
      </c>
      <c r="B320" t="str">
        <f>IF(OR(Tabela_zbiralec_EKOL[[#This Row],[ZC Savska loka]]="DA",Tabela_zbiralec_EKOL[[#This Row],[ZC Laze]]="DA",Tabela_zbiralec_EKOL[[#This Row],[ZC Kamnik]]="DA",Tabela_zbiralec_EKOL[[#This Row],[ZC Zvezda]]="DA"),"DA","NE")</f>
        <v>NE</v>
      </c>
      <c r="C320" t="str">
        <f>_xlfn.TEXTJOIN(", ",TRUE,IF(Tabela_zbiralec_EKOL[[#This Row],[ZC Savska loka]]="DA","Savska loka",""),IF(Tabela_zbiralec_EKOL[[#This Row],[ZC Laze]]="DA","Laze",""),IF(Tabela_zbiralec_EKOL[[#This Row],[ZC Kamnik]]="DA","Kamnik",""),IF(Tabela_zbiralec_EKOL[[#This Row],[ZC Zvezda]]="DA","Zvezda",""))</f>
        <v/>
      </c>
      <c r="D320" t="s">
        <v>203</v>
      </c>
      <c r="E320" t="s">
        <v>203</v>
      </c>
      <c r="F320" t="s">
        <v>203</v>
      </c>
      <c r="G320" t="s">
        <v>203</v>
      </c>
      <c r="H320" t="str">
        <f>INDEX(Tabela_seznam_klasifikacij[Naziv odpadka],MATCH(Tabela_zbiralec_EKOL[[#This Row],[Klasifikacija]],Tabela_seznam_klasifikacij[Klasifikacijska številka],0))</f>
        <v>Beton</v>
      </c>
    </row>
    <row r="321" spans="1:8" x14ac:dyDescent="0.25">
      <c r="A321" t="s">
        <v>1342</v>
      </c>
      <c r="B321" t="str">
        <f>IF(OR(Tabela_zbiralec_EKOL[[#This Row],[ZC Savska loka]]="DA",Tabela_zbiralec_EKOL[[#This Row],[ZC Laze]]="DA",Tabela_zbiralec_EKOL[[#This Row],[ZC Kamnik]]="DA",Tabela_zbiralec_EKOL[[#This Row],[ZC Zvezda]]="DA"),"DA","NE")</f>
        <v>NE</v>
      </c>
      <c r="C321" t="str">
        <f>_xlfn.TEXTJOIN(", ",TRUE,IF(Tabela_zbiralec_EKOL[[#This Row],[ZC Savska loka]]="DA","Savska loka",""),IF(Tabela_zbiralec_EKOL[[#This Row],[ZC Laze]]="DA","Laze",""),IF(Tabela_zbiralec_EKOL[[#This Row],[ZC Kamnik]]="DA","Kamnik",""),IF(Tabela_zbiralec_EKOL[[#This Row],[ZC Zvezda]]="DA","Zvezda",""))</f>
        <v/>
      </c>
      <c r="D321" t="s">
        <v>203</v>
      </c>
      <c r="E321" t="s">
        <v>203</v>
      </c>
      <c r="F321" t="s">
        <v>203</v>
      </c>
      <c r="G321" t="s">
        <v>203</v>
      </c>
      <c r="H321" t="str">
        <f>INDEX(Tabela_seznam_klasifikacij[Naziv odpadka],MATCH(Tabela_zbiralec_EKOL[[#This Row],[Klasifikacija]],Tabela_seznam_klasifikacij[Klasifikacijska številka],0))</f>
        <v>Opeke</v>
      </c>
    </row>
    <row r="322" spans="1:8" x14ac:dyDescent="0.25">
      <c r="A322" t="s">
        <v>1343</v>
      </c>
      <c r="B322" t="str">
        <f>IF(OR(Tabela_zbiralec_EKOL[[#This Row],[ZC Savska loka]]="DA",Tabela_zbiralec_EKOL[[#This Row],[ZC Laze]]="DA",Tabela_zbiralec_EKOL[[#This Row],[ZC Kamnik]]="DA",Tabela_zbiralec_EKOL[[#This Row],[ZC Zvezda]]="DA"),"DA","NE")</f>
        <v>NE</v>
      </c>
      <c r="C322" t="str">
        <f>_xlfn.TEXTJOIN(", ",TRUE,IF(Tabela_zbiralec_EKOL[[#This Row],[ZC Savska loka]]="DA","Savska loka",""),IF(Tabela_zbiralec_EKOL[[#This Row],[ZC Laze]]="DA","Laze",""),IF(Tabela_zbiralec_EKOL[[#This Row],[ZC Kamnik]]="DA","Kamnik",""),IF(Tabela_zbiralec_EKOL[[#This Row],[ZC Zvezda]]="DA","Zvezda",""))</f>
        <v/>
      </c>
      <c r="D322" t="s">
        <v>203</v>
      </c>
      <c r="E322" t="s">
        <v>203</v>
      </c>
      <c r="F322" t="s">
        <v>203</v>
      </c>
      <c r="G322" t="s">
        <v>203</v>
      </c>
      <c r="H322" t="str">
        <f>INDEX(Tabela_seznam_klasifikacij[Naziv odpadka],MATCH(Tabela_zbiralec_EKOL[[#This Row],[Klasifikacija]],Tabela_seznam_klasifikacij[Klasifikacijska številka],0))</f>
        <v>Ploščice in keramika</v>
      </c>
    </row>
    <row r="323" spans="1:8" x14ac:dyDescent="0.25">
      <c r="A323" t="s">
        <v>1345</v>
      </c>
      <c r="B323" t="str">
        <f>IF(OR(Tabela_zbiralec_EKOL[[#This Row],[ZC Savska loka]]="DA",Tabela_zbiralec_EKOL[[#This Row],[ZC Laze]]="DA",Tabela_zbiralec_EKOL[[#This Row],[ZC Kamnik]]="DA",Tabela_zbiralec_EKOL[[#This Row],[ZC Zvezda]]="DA"),"DA","NE")</f>
        <v>NE</v>
      </c>
      <c r="C323" t="str">
        <f>_xlfn.TEXTJOIN(", ",TRUE,IF(Tabela_zbiralec_EKOL[[#This Row],[ZC Savska loka]]="DA","Savska loka",""),IF(Tabela_zbiralec_EKOL[[#This Row],[ZC Laze]]="DA","Laze",""),IF(Tabela_zbiralec_EKOL[[#This Row],[ZC Kamnik]]="DA","Kamnik",""),IF(Tabela_zbiralec_EKOL[[#This Row],[ZC Zvezda]]="DA","Zvezda",""))</f>
        <v/>
      </c>
      <c r="D323" t="s">
        <v>203</v>
      </c>
      <c r="E323" t="s">
        <v>203</v>
      </c>
      <c r="F323" t="s">
        <v>203</v>
      </c>
      <c r="G323" t="s">
        <v>203</v>
      </c>
      <c r="H323" t="str">
        <f>INDEX(Tabela_seznam_klasifikacij[Naziv odpadka],MATCH(Tabela_zbiralec_EKOL[[#This Row],[Klasifikacija]],Tabela_seznam_klasifikacij[Klasifikacijska številka],0))</f>
        <v>Mešanice betona, opek, ploščic in keramike, ki niso navedene pod 17 01 06</v>
      </c>
    </row>
    <row r="324" spans="1:8" x14ac:dyDescent="0.25">
      <c r="A324" t="s">
        <v>95</v>
      </c>
      <c r="B324" t="str">
        <f>IF(OR(Tabela_zbiralec_EKOL[[#This Row],[ZC Savska loka]]="DA",Tabela_zbiralec_EKOL[[#This Row],[ZC Laze]]="DA",Tabela_zbiralec_EKOL[[#This Row],[ZC Kamnik]]="DA",Tabela_zbiralec_EKOL[[#This Row],[ZC Zvezda]]="DA"),"DA","NE")</f>
        <v>NE</v>
      </c>
      <c r="C324" t="str">
        <f>_xlfn.TEXTJOIN(", ",TRUE,IF(Tabela_zbiralec_EKOL[[#This Row],[ZC Savska loka]]="DA","Savska loka",""),IF(Tabela_zbiralec_EKOL[[#This Row],[ZC Laze]]="DA","Laze",""),IF(Tabela_zbiralec_EKOL[[#This Row],[ZC Kamnik]]="DA","Kamnik",""),IF(Tabela_zbiralec_EKOL[[#This Row],[ZC Zvezda]]="DA","Zvezda",""))</f>
        <v/>
      </c>
      <c r="D324" t="s">
        <v>203</v>
      </c>
      <c r="E324" t="s">
        <v>203</v>
      </c>
      <c r="F324" t="s">
        <v>203</v>
      </c>
      <c r="G324" t="s">
        <v>203</v>
      </c>
      <c r="H324" t="str">
        <f>INDEX(Tabela_seznam_klasifikacij[Naziv odpadka],MATCH(Tabela_zbiralec_EKOL[[#This Row],[Klasifikacija]],Tabela_seznam_klasifikacij[Klasifikacijska številka],0))</f>
        <v>Les</v>
      </c>
    </row>
    <row r="325" spans="1:8" x14ac:dyDescent="0.25">
      <c r="A325" t="s">
        <v>1346</v>
      </c>
      <c r="B325" t="str">
        <f>IF(OR(Tabela_zbiralec_EKOL[[#This Row],[ZC Savska loka]]="DA",Tabela_zbiralec_EKOL[[#This Row],[ZC Laze]]="DA",Tabela_zbiralec_EKOL[[#This Row],[ZC Kamnik]]="DA",Tabela_zbiralec_EKOL[[#This Row],[ZC Zvezda]]="DA"),"DA","NE")</f>
        <v>NE</v>
      </c>
      <c r="C325" t="str">
        <f>_xlfn.TEXTJOIN(", ",TRUE,IF(Tabela_zbiralec_EKOL[[#This Row],[ZC Savska loka]]="DA","Savska loka",""),IF(Tabela_zbiralec_EKOL[[#This Row],[ZC Laze]]="DA","Laze",""),IF(Tabela_zbiralec_EKOL[[#This Row],[ZC Kamnik]]="DA","Kamnik",""),IF(Tabela_zbiralec_EKOL[[#This Row],[ZC Zvezda]]="DA","Zvezda",""))</f>
        <v/>
      </c>
      <c r="D325" t="s">
        <v>203</v>
      </c>
      <c r="E325" t="s">
        <v>203</v>
      </c>
      <c r="F325" t="s">
        <v>203</v>
      </c>
      <c r="G325" t="s">
        <v>203</v>
      </c>
      <c r="H325" t="str">
        <f>INDEX(Tabela_seznam_klasifikacij[Naziv odpadka],MATCH(Tabela_zbiralec_EKOL[[#This Row],[Klasifikacija]],Tabela_seznam_klasifikacij[Klasifikacijska številka],0))</f>
        <v>Steklo</v>
      </c>
    </row>
    <row r="326" spans="1:8" x14ac:dyDescent="0.25">
      <c r="A326" t="s">
        <v>96</v>
      </c>
      <c r="B326" t="str">
        <f>IF(OR(Tabela_zbiralec_EKOL[[#This Row],[ZC Savska loka]]="DA",Tabela_zbiralec_EKOL[[#This Row],[ZC Laze]]="DA",Tabela_zbiralec_EKOL[[#This Row],[ZC Kamnik]]="DA",Tabela_zbiralec_EKOL[[#This Row],[ZC Zvezda]]="DA"),"DA","NE")</f>
        <v>NE</v>
      </c>
      <c r="C326" t="str">
        <f>_xlfn.TEXTJOIN(", ",TRUE,IF(Tabela_zbiralec_EKOL[[#This Row],[ZC Savska loka]]="DA","Savska loka",""),IF(Tabela_zbiralec_EKOL[[#This Row],[ZC Laze]]="DA","Laze",""),IF(Tabela_zbiralec_EKOL[[#This Row],[ZC Kamnik]]="DA","Kamnik",""),IF(Tabela_zbiralec_EKOL[[#This Row],[ZC Zvezda]]="DA","Zvezda",""))</f>
        <v/>
      </c>
      <c r="D326" t="s">
        <v>203</v>
      </c>
      <c r="E326" t="s">
        <v>203</v>
      </c>
      <c r="F326" t="s">
        <v>203</v>
      </c>
      <c r="G326" t="s">
        <v>203</v>
      </c>
      <c r="H326" t="str">
        <f>INDEX(Tabela_seznam_klasifikacij[Naziv odpadka],MATCH(Tabela_zbiralec_EKOL[[#This Row],[Klasifikacija]],Tabela_seznam_klasifikacij[Klasifikacijska številka],0))</f>
        <v>Plastika</v>
      </c>
    </row>
    <row r="327" spans="1:8" x14ac:dyDescent="0.25">
      <c r="A327" t="s">
        <v>1348</v>
      </c>
      <c r="B327" t="str">
        <f>IF(OR(Tabela_zbiralec_EKOL[[#This Row],[ZC Savska loka]]="DA",Tabela_zbiralec_EKOL[[#This Row],[ZC Laze]]="DA",Tabela_zbiralec_EKOL[[#This Row],[ZC Kamnik]]="DA",Tabela_zbiralec_EKOL[[#This Row],[ZC Zvezda]]="DA"),"DA","NE")</f>
        <v>NE</v>
      </c>
      <c r="C327" t="str">
        <f>_xlfn.TEXTJOIN(", ",TRUE,IF(Tabela_zbiralec_EKOL[[#This Row],[ZC Savska loka]]="DA","Savska loka",""),IF(Tabela_zbiralec_EKOL[[#This Row],[ZC Laze]]="DA","Laze",""),IF(Tabela_zbiralec_EKOL[[#This Row],[ZC Kamnik]]="DA","Kamnik",""),IF(Tabela_zbiralec_EKOL[[#This Row],[ZC Zvezda]]="DA","Zvezda",""))</f>
        <v/>
      </c>
      <c r="D327" t="s">
        <v>203</v>
      </c>
      <c r="E327" t="s">
        <v>203</v>
      </c>
      <c r="F327" t="s">
        <v>203</v>
      </c>
      <c r="G327" t="s">
        <v>203</v>
      </c>
      <c r="H327" t="str">
        <f>INDEX(Tabela_seznam_klasifikacij[Naziv odpadka],MATCH(Tabela_zbiralec_EKOL[[#This Row],[Klasifikacija]],Tabela_seznam_klasifikacij[Klasifikacijska številka],0))</f>
        <v>Bitumenske mešanice, ki niso navedene pod 17 03 01</v>
      </c>
    </row>
    <row r="328" spans="1:8" x14ac:dyDescent="0.25">
      <c r="A328" t="s">
        <v>1350</v>
      </c>
      <c r="B328" t="str">
        <f>IF(OR(Tabela_zbiralec_EKOL[[#This Row],[ZC Savska loka]]="DA",Tabela_zbiralec_EKOL[[#This Row],[ZC Laze]]="DA",Tabela_zbiralec_EKOL[[#This Row],[ZC Kamnik]]="DA",Tabela_zbiralec_EKOL[[#This Row],[ZC Zvezda]]="DA"),"DA","NE")</f>
        <v>NE</v>
      </c>
      <c r="C328" t="str">
        <f>_xlfn.TEXTJOIN(", ",TRUE,IF(Tabela_zbiralec_EKOL[[#This Row],[ZC Savska loka]]="DA","Savska loka",""),IF(Tabela_zbiralec_EKOL[[#This Row],[ZC Laze]]="DA","Laze",""),IF(Tabela_zbiralec_EKOL[[#This Row],[ZC Kamnik]]="DA","Kamnik",""),IF(Tabela_zbiralec_EKOL[[#This Row],[ZC Zvezda]]="DA","Zvezda",""))</f>
        <v/>
      </c>
      <c r="D328" t="s">
        <v>203</v>
      </c>
      <c r="E328" t="s">
        <v>203</v>
      </c>
      <c r="F328" t="s">
        <v>203</v>
      </c>
      <c r="G328" t="s">
        <v>203</v>
      </c>
      <c r="H328" t="str">
        <f>INDEX(Tabela_seznam_klasifikacij[Naziv odpadka],MATCH(Tabela_zbiralec_EKOL[[#This Row],[Klasifikacija]],Tabela_seznam_klasifikacij[Klasifikacijska številka],0))</f>
        <v>Baker, bron in medenina</v>
      </c>
    </row>
    <row r="329" spans="1:8" x14ac:dyDescent="0.25">
      <c r="A329" t="s">
        <v>1351</v>
      </c>
      <c r="B329" t="str">
        <f>IF(OR(Tabela_zbiralec_EKOL[[#This Row],[ZC Savska loka]]="DA",Tabela_zbiralec_EKOL[[#This Row],[ZC Laze]]="DA",Tabela_zbiralec_EKOL[[#This Row],[ZC Kamnik]]="DA",Tabela_zbiralec_EKOL[[#This Row],[ZC Zvezda]]="DA"),"DA","NE")</f>
        <v>NE</v>
      </c>
      <c r="C329" t="str">
        <f>_xlfn.TEXTJOIN(", ",TRUE,IF(Tabela_zbiralec_EKOL[[#This Row],[ZC Savska loka]]="DA","Savska loka",""),IF(Tabela_zbiralec_EKOL[[#This Row],[ZC Laze]]="DA","Laze",""),IF(Tabela_zbiralec_EKOL[[#This Row],[ZC Kamnik]]="DA","Kamnik",""),IF(Tabela_zbiralec_EKOL[[#This Row],[ZC Zvezda]]="DA","Zvezda",""))</f>
        <v/>
      </c>
      <c r="D329" t="s">
        <v>203</v>
      </c>
      <c r="E329" t="s">
        <v>203</v>
      </c>
      <c r="F329" t="s">
        <v>203</v>
      </c>
      <c r="G329" t="s">
        <v>203</v>
      </c>
      <c r="H329" t="str">
        <f>INDEX(Tabela_seznam_klasifikacij[Naziv odpadka],MATCH(Tabela_zbiralec_EKOL[[#This Row],[Klasifikacija]],Tabela_seznam_klasifikacij[Klasifikacijska številka],0))</f>
        <v>Aluminij</v>
      </c>
    </row>
    <row r="330" spans="1:8" x14ac:dyDescent="0.25">
      <c r="A330" t="s">
        <v>1352</v>
      </c>
      <c r="B330" t="str">
        <f>IF(OR(Tabela_zbiralec_EKOL[[#This Row],[ZC Savska loka]]="DA",Tabela_zbiralec_EKOL[[#This Row],[ZC Laze]]="DA",Tabela_zbiralec_EKOL[[#This Row],[ZC Kamnik]]="DA",Tabela_zbiralec_EKOL[[#This Row],[ZC Zvezda]]="DA"),"DA","NE")</f>
        <v>NE</v>
      </c>
      <c r="C330" t="str">
        <f>_xlfn.TEXTJOIN(", ",TRUE,IF(Tabela_zbiralec_EKOL[[#This Row],[ZC Savska loka]]="DA","Savska loka",""),IF(Tabela_zbiralec_EKOL[[#This Row],[ZC Laze]]="DA","Laze",""),IF(Tabela_zbiralec_EKOL[[#This Row],[ZC Kamnik]]="DA","Kamnik",""),IF(Tabela_zbiralec_EKOL[[#This Row],[ZC Zvezda]]="DA","Zvezda",""))</f>
        <v/>
      </c>
      <c r="D330" t="s">
        <v>203</v>
      </c>
      <c r="E330" t="s">
        <v>203</v>
      </c>
      <c r="F330" t="s">
        <v>203</v>
      </c>
      <c r="G330" t="s">
        <v>203</v>
      </c>
      <c r="H330" t="str">
        <f>INDEX(Tabela_seznam_klasifikacij[Naziv odpadka],MATCH(Tabela_zbiralec_EKOL[[#This Row],[Klasifikacija]],Tabela_seznam_klasifikacij[Klasifikacijska številka],0))</f>
        <v>Svinec</v>
      </c>
    </row>
    <row r="331" spans="1:8" x14ac:dyDescent="0.25">
      <c r="A331" t="s">
        <v>1353</v>
      </c>
      <c r="B331" t="str">
        <f>IF(OR(Tabela_zbiralec_EKOL[[#This Row],[ZC Savska loka]]="DA",Tabela_zbiralec_EKOL[[#This Row],[ZC Laze]]="DA",Tabela_zbiralec_EKOL[[#This Row],[ZC Kamnik]]="DA",Tabela_zbiralec_EKOL[[#This Row],[ZC Zvezda]]="DA"),"DA","NE")</f>
        <v>NE</v>
      </c>
      <c r="C331" t="str">
        <f>_xlfn.TEXTJOIN(", ",TRUE,IF(Tabela_zbiralec_EKOL[[#This Row],[ZC Savska loka]]="DA","Savska loka",""),IF(Tabela_zbiralec_EKOL[[#This Row],[ZC Laze]]="DA","Laze",""),IF(Tabela_zbiralec_EKOL[[#This Row],[ZC Kamnik]]="DA","Kamnik",""),IF(Tabela_zbiralec_EKOL[[#This Row],[ZC Zvezda]]="DA","Zvezda",""))</f>
        <v/>
      </c>
      <c r="D331" t="s">
        <v>203</v>
      </c>
      <c r="E331" t="s">
        <v>203</v>
      </c>
      <c r="F331" t="s">
        <v>203</v>
      </c>
      <c r="G331" t="s">
        <v>203</v>
      </c>
      <c r="H331" t="str">
        <f>INDEX(Tabela_seznam_klasifikacij[Naziv odpadka],MATCH(Tabela_zbiralec_EKOL[[#This Row],[Klasifikacija]],Tabela_seznam_klasifikacij[Klasifikacijska številka],0))</f>
        <v>Cink</v>
      </c>
    </row>
    <row r="332" spans="1:8" x14ac:dyDescent="0.25">
      <c r="A332" t="s">
        <v>1354</v>
      </c>
      <c r="B332" t="str">
        <f>IF(OR(Tabela_zbiralec_EKOL[[#This Row],[ZC Savska loka]]="DA",Tabela_zbiralec_EKOL[[#This Row],[ZC Laze]]="DA",Tabela_zbiralec_EKOL[[#This Row],[ZC Kamnik]]="DA",Tabela_zbiralec_EKOL[[#This Row],[ZC Zvezda]]="DA"),"DA","NE")</f>
        <v>NE</v>
      </c>
      <c r="C332" t="str">
        <f>_xlfn.TEXTJOIN(", ",TRUE,IF(Tabela_zbiralec_EKOL[[#This Row],[ZC Savska loka]]="DA","Savska loka",""),IF(Tabela_zbiralec_EKOL[[#This Row],[ZC Laze]]="DA","Laze",""),IF(Tabela_zbiralec_EKOL[[#This Row],[ZC Kamnik]]="DA","Kamnik",""),IF(Tabela_zbiralec_EKOL[[#This Row],[ZC Zvezda]]="DA","Zvezda",""))</f>
        <v/>
      </c>
      <c r="D332" t="s">
        <v>203</v>
      </c>
      <c r="E332" t="s">
        <v>203</v>
      </c>
      <c r="F332" t="s">
        <v>203</v>
      </c>
      <c r="G332" t="s">
        <v>203</v>
      </c>
      <c r="H332" t="str">
        <f>INDEX(Tabela_seznam_klasifikacij[Naziv odpadka],MATCH(Tabela_zbiralec_EKOL[[#This Row],[Klasifikacija]],Tabela_seznam_klasifikacij[Klasifikacijska številka],0))</f>
        <v>Železo in jeklo</v>
      </c>
    </row>
    <row r="333" spans="1:8" x14ac:dyDescent="0.25">
      <c r="A333" t="s">
        <v>1355</v>
      </c>
      <c r="B333" t="str">
        <f>IF(OR(Tabela_zbiralec_EKOL[[#This Row],[ZC Savska loka]]="DA",Tabela_zbiralec_EKOL[[#This Row],[ZC Laze]]="DA",Tabela_zbiralec_EKOL[[#This Row],[ZC Kamnik]]="DA",Tabela_zbiralec_EKOL[[#This Row],[ZC Zvezda]]="DA"),"DA","NE")</f>
        <v>NE</v>
      </c>
      <c r="C333" t="str">
        <f>_xlfn.TEXTJOIN(", ",TRUE,IF(Tabela_zbiralec_EKOL[[#This Row],[ZC Savska loka]]="DA","Savska loka",""),IF(Tabela_zbiralec_EKOL[[#This Row],[ZC Laze]]="DA","Laze",""),IF(Tabela_zbiralec_EKOL[[#This Row],[ZC Kamnik]]="DA","Kamnik",""),IF(Tabela_zbiralec_EKOL[[#This Row],[ZC Zvezda]]="DA","Zvezda",""))</f>
        <v/>
      </c>
      <c r="D333" t="s">
        <v>203</v>
      </c>
      <c r="E333" t="s">
        <v>203</v>
      </c>
      <c r="F333" t="s">
        <v>203</v>
      </c>
      <c r="G333" t="s">
        <v>203</v>
      </c>
      <c r="H333" t="str">
        <f>INDEX(Tabela_seznam_klasifikacij[Naziv odpadka],MATCH(Tabela_zbiralec_EKOL[[#This Row],[Klasifikacija]],Tabela_seznam_klasifikacij[Klasifikacijska številka],0))</f>
        <v>Kositer</v>
      </c>
    </row>
    <row r="334" spans="1:8" x14ac:dyDescent="0.25">
      <c r="A334" t="s">
        <v>1356</v>
      </c>
      <c r="B334" t="str">
        <f>IF(OR(Tabela_zbiralec_EKOL[[#This Row],[ZC Savska loka]]="DA",Tabela_zbiralec_EKOL[[#This Row],[ZC Laze]]="DA",Tabela_zbiralec_EKOL[[#This Row],[ZC Kamnik]]="DA",Tabela_zbiralec_EKOL[[#This Row],[ZC Zvezda]]="DA"),"DA","NE")</f>
        <v>NE</v>
      </c>
      <c r="C334" t="str">
        <f>_xlfn.TEXTJOIN(", ",TRUE,IF(Tabela_zbiralec_EKOL[[#This Row],[ZC Savska loka]]="DA","Savska loka",""),IF(Tabela_zbiralec_EKOL[[#This Row],[ZC Laze]]="DA","Laze",""),IF(Tabela_zbiralec_EKOL[[#This Row],[ZC Kamnik]]="DA","Kamnik",""),IF(Tabela_zbiralec_EKOL[[#This Row],[ZC Zvezda]]="DA","Zvezda",""))</f>
        <v/>
      </c>
      <c r="D334" t="s">
        <v>203</v>
      </c>
      <c r="E334" t="s">
        <v>203</v>
      </c>
      <c r="F334" t="s">
        <v>203</v>
      </c>
      <c r="G334" t="s">
        <v>203</v>
      </c>
      <c r="H334" t="str">
        <f>INDEX(Tabela_seznam_klasifikacij[Naziv odpadka],MATCH(Tabela_zbiralec_EKOL[[#This Row],[Klasifikacija]],Tabela_seznam_klasifikacij[Klasifikacijska številka],0))</f>
        <v>Mešanice kovin</v>
      </c>
    </row>
    <row r="335" spans="1:8" x14ac:dyDescent="0.25">
      <c r="A335" t="s">
        <v>1359</v>
      </c>
      <c r="B335" t="str">
        <f>IF(OR(Tabela_zbiralec_EKOL[[#This Row],[ZC Savska loka]]="DA",Tabela_zbiralec_EKOL[[#This Row],[ZC Laze]]="DA",Tabela_zbiralec_EKOL[[#This Row],[ZC Kamnik]]="DA",Tabela_zbiralec_EKOL[[#This Row],[ZC Zvezda]]="DA"),"DA","NE")</f>
        <v>NE</v>
      </c>
      <c r="C335" t="str">
        <f>_xlfn.TEXTJOIN(", ",TRUE,IF(Tabela_zbiralec_EKOL[[#This Row],[ZC Savska loka]]="DA","Savska loka",""),IF(Tabela_zbiralec_EKOL[[#This Row],[ZC Laze]]="DA","Laze",""),IF(Tabela_zbiralec_EKOL[[#This Row],[ZC Kamnik]]="DA","Kamnik",""),IF(Tabela_zbiralec_EKOL[[#This Row],[ZC Zvezda]]="DA","Zvezda",""))</f>
        <v/>
      </c>
      <c r="D335" t="s">
        <v>203</v>
      </c>
      <c r="E335" t="s">
        <v>203</v>
      </c>
      <c r="F335" t="s">
        <v>203</v>
      </c>
      <c r="G335" t="s">
        <v>203</v>
      </c>
      <c r="H335" t="str">
        <f>INDEX(Tabela_seznam_klasifikacij[Naziv odpadka],MATCH(Tabela_zbiralec_EKOL[[#This Row],[Klasifikacija]],Tabela_seznam_klasifikacij[Klasifikacijska številka],0))</f>
        <v>Kabli, ki niso navedeni pod 17 04 10</v>
      </c>
    </row>
    <row r="336" spans="1:8" x14ac:dyDescent="0.25">
      <c r="A336" t="s">
        <v>1361</v>
      </c>
      <c r="B336" t="str">
        <f>IF(OR(Tabela_zbiralec_EKOL[[#This Row],[ZC Savska loka]]="DA",Tabela_zbiralec_EKOL[[#This Row],[ZC Laze]]="DA",Tabela_zbiralec_EKOL[[#This Row],[ZC Kamnik]]="DA",Tabela_zbiralec_EKOL[[#This Row],[ZC Zvezda]]="DA"),"DA","NE")</f>
        <v>NE</v>
      </c>
      <c r="C336" t="str">
        <f>_xlfn.TEXTJOIN(", ",TRUE,IF(Tabela_zbiralec_EKOL[[#This Row],[ZC Savska loka]]="DA","Savska loka",""),IF(Tabela_zbiralec_EKOL[[#This Row],[ZC Laze]]="DA","Laze",""),IF(Tabela_zbiralec_EKOL[[#This Row],[ZC Kamnik]]="DA","Kamnik",""),IF(Tabela_zbiralec_EKOL[[#This Row],[ZC Zvezda]]="DA","Zvezda",""))</f>
        <v/>
      </c>
      <c r="D336" t="s">
        <v>203</v>
      </c>
      <c r="E336" t="s">
        <v>203</v>
      </c>
      <c r="F336" t="s">
        <v>203</v>
      </c>
      <c r="G336" t="s">
        <v>203</v>
      </c>
      <c r="H336" t="str">
        <f>INDEX(Tabela_seznam_klasifikacij[Naziv odpadka],MATCH(Tabela_zbiralec_EKOL[[#This Row],[Klasifikacija]],Tabela_seznam_klasifikacij[Klasifikacijska številka],0))</f>
        <v>Zemljina in kamenje, ki nista navedena pod 17 05 03</v>
      </c>
    </row>
    <row r="337" spans="1:8" x14ac:dyDescent="0.25">
      <c r="A337" t="s">
        <v>1363</v>
      </c>
      <c r="B337" t="str">
        <f>IF(OR(Tabela_zbiralec_EKOL[[#This Row],[ZC Savska loka]]="DA",Tabela_zbiralec_EKOL[[#This Row],[ZC Laze]]="DA",Tabela_zbiralec_EKOL[[#This Row],[ZC Kamnik]]="DA",Tabela_zbiralec_EKOL[[#This Row],[ZC Zvezda]]="DA"),"DA","NE")</f>
        <v>NE</v>
      </c>
      <c r="C337" t="str">
        <f>_xlfn.TEXTJOIN(", ",TRUE,IF(Tabela_zbiralec_EKOL[[#This Row],[ZC Savska loka]]="DA","Savska loka",""),IF(Tabela_zbiralec_EKOL[[#This Row],[ZC Laze]]="DA","Laze",""),IF(Tabela_zbiralec_EKOL[[#This Row],[ZC Kamnik]]="DA","Kamnik",""),IF(Tabela_zbiralec_EKOL[[#This Row],[ZC Zvezda]]="DA","Zvezda",""))</f>
        <v/>
      </c>
      <c r="D337" t="s">
        <v>203</v>
      </c>
      <c r="E337" t="s">
        <v>203</v>
      </c>
      <c r="F337" t="s">
        <v>203</v>
      </c>
      <c r="G337" t="s">
        <v>203</v>
      </c>
      <c r="H337" t="str">
        <f>INDEX(Tabela_seznam_klasifikacij[Naziv odpadka],MATCH(Tabela_zbiralec_EKOL[[#This Row],[Klasifikacija]],Tabela_seznam_klasifikacij[Klasifikacijska številka],0))</f>
        <v>Izkopani material, ki ni naveden pod 17 05 05</v>
      </c>
    </row>
    <row r="338" spans="1:8" x14ac:dyDescent="0.25">
      <c r="A338" t="s">
        <v>1365</v>
      </c>
      <c r="B338" t="str">
        <f>IF(OR(Tabela_zbiralec_EKOL[[#This Row],[ZC Savska loka]]="DA",Tabela_zbiralec_EKOL[[#This Row],[ZC Laze]]="DA",Tabela_zbiralec_EKOL[[#This Row],[ZC Kamnik]]="DA",Tabela_zbiralec_EKOL[[#This Row],[ZC Zvezda]]="DA"),"DA","NE")</f>
        <v>NE</v>
      </c>
      <c r="C338" t="str">
        <f>_xlfn.TEXTJOIN(", ",TRUE,IF(Tabela_zbiralec_EKOL[[#This Row],[ZC Savska loka]]="DA","Savska loka",""),IF(Tabela_zbiralec_EKOL[[#This Row],[ZC Laze]]="DA","Laze",""),IF(Tabela_zbiralec_EKOL[[#This Row],[ZC Kamnik]]="DA","Kamnik",""),IF(Tabela_zbiralec_EKOL[[#This Row],[ZC Zvezda]]="DA","Zvezda",""))</f>
        <v/>
      </c>
      <c r="D338" t="s">
        <v>203</v>
      </c>
      <c r="E338" t="s">
        <v>203</v>
      </c>
      <c r="F338" t="s">
        <v>203</v>
      </c>
      <c r="G338" t="s">
        <v>203</v>
      </c>
      <c r="H338" t="str">
        <f>INDEX(Tabela_seznam_klasifikacij[Naziv odpadka],MATCH(Tabela_zbiralec_EKOL[[#This Row],[Klasifikacija]],Tabela_seznam_klasifikacij[Klasifikacijska številka],0))</f>
        <v>Tolčenec izpod železniških tirov in pragov, ki ni naveden pod 17 05 07</v>
      </c>
    </row>
    <row r="339" spans="1:8" x14ac:dyDescent="0.25">
      <c r="A339" t="s">
        <v>1368</v>
      </c>
      <c r="B339" t="str">
        <f>IF(OR(Tabela_zbiralec_EKOL[[#This Row],[ZC Savska loka]]="DA",Tabela_zbiralec_EKOL[[#This Row],[ZC Laze]]="DA",Tabela_zbiralec_EKOL[[#This Row],[ZC Kamnik]]="DA",Tabela_zbiralec_EKOL[[#This Row],[ZC Zvezda]]="DA"),"DA","NE")</f>
        <v>NE</v>
      </c>
      <c r="C339" t="str">
        <f>_xlfn.TEXTJOIN(", ",TRUE,IF(Tabela_zbiralec_EKOL[[#This Row],[ZC Savska loka]]="DA","Savska loka",""),IF(Tabela_zbiralec_EKOL[[#This Row],[ZC Laze]]="DA","Laze",""),IF(Tabela_zbiralec_EKOL[[#This Row],[ZC Kamnik]]="DA","Kamnik",""),IF(Tabela_zbiralec_EKOL[[#This Row],[ZC Zvezda]]="DA","Zvezda",""))</f>
        <v/>
      </c>
      <c r="D339" t="s">
        <v>203</v>
      </c>
      <c r="E339" t="s">
        <v>203</v>
      </c>
      <c r="F339" t="s">
        <v>203</v>
      </c>
      <c r="G339" t="s">
        <v>203</v>
      </c>
      <c r="H339" t="str">
        <f>INDEX(Tabela_seznam_klasifikacij[Naziv odpadka],MATCH(Tabela_zbiralec_EKOL[[#This Row],[Klasifikacija]],Tabela_seznam_klasifikacij[Klasifikacijska številka],0))</f>
        <v>Izolirni materiali, ki niso navedeni pod 17 06 01 in 17 06 03</v>
      </c>
    </row>
    <row r="340" spans="1:8" x14ac:dyDescent="0.25">
      <c r="A340" t="s">
        <v>99</v>
      </c>
      <c r="B340" t="str">
        <f>IF(OR(Tabela_zbiralec_EKOL[[#This Row],[ZC Savska loka]]="DA",Tabela_zbiralec_EKOL[[#This Row],[ZC Laze]]="DA",Tabela_zbiralec_EKOL[[#This Row],[ZC Kamnik]]="DA",Tabela_zbiralec_EKOL[[#This Row],[ZC Zvezda]]="DA"),"DA","NE")</f>
        <v>NE</v>
      </c>
      <c r="C340" t="str">
        <f>_xlfn.TEXTJOIN(", ",TRUE,IF(Tabela_zbiralec_EKOL[[#This Row],[ZC Savska loka]]="DA","Savska loka",""),IF(Tabela_zbiralec_EKOL[[#This Row],[ZC Laze]]="DA","Laze",""),IF(Tabela_zbiralec_EKOL[[#This Row],[ZC Kamnik]]="DA","Kamnik",""),IF(Tabela_zbiralec_EKOL[[#This Row],[ZC Zvezda]]="DA","Zvezda",""))</f>
        <v/>
      </c>
      <c r="D340" t="s">
        <v>203</v>
      </c>
      <c r="E340" t="s">
        <v>203</v>
      </c>
      <c r="F340" t="s">
        <v>203</v>
      </c>
      <c r="G340" t="s">
        <v>203</v>
      </c>
      <c r="H340" t="str">
        <f>INDEX(Tabela_seznam_klasifikacij[Naziv odpadka],MATCH(Tabela_zbiralec_EKOL[[#This Row],[Klasifikacija]],Tabela_seznam_klasifikacij[Klasifikacijska številka],0))</f>
        <v>Gradbeni materiali na osnovi sadre, ki niso navedeni pod 17 08 01</v>
      </c>
    </row>
    <row r="341" spans="1:8" x14ac:dyDescent="0.25">
      <c r="A341" t="s">
        <v>1373</v>
      </c>
      <c r="B341" t="str">
        <f>IF(OR(Tabela_zbiralec_EKOL[[#This Row],[ZC Savska loka]]="DA",Tabela_zbiralec_EKOL[[#This Row],[ZC Laze]]="DA",Tabela_zbiralec_EKOL[[#This Row],[ZC Kamnik]]="DA",Tabela_zbiralec_EKOL[[#This Row],[ZC Zvezda]]="DA"),"DA","NE")</f>
        <v>NE</v>
      </c>
      <c r="C341" t="str">
        <f>_xlfn.TEXTJOIN(", ",TRUE,IF(Tabela_zbiralec_EKOL[[#This Row],[ZC Savska loka]]="DA","Savska loka",""),IF(Tabela_zbiralec_EKOL[[#This Row],[ZC Laze]]="DA","Laze",""),IF(Tabela_zbiralec_EKOL[[#This Row],[ZC Kamnik]]="DA","Kamnik",""),IF(Tabela_zbiralec_EKOL[[#This Row],[ZC Zvezda]]="DA","Zvezda",""))</f>
        <v/>
      </c>
      <c r="D341" t="s">
        <v>203</v>
      </c>
      <c r="E341" t="s">
        <v>203</v>
      </c>
      <c r="F341" t="s">
        <v>203</v>
      </c>
      <c r="G341" t="s">
        <v>203</v>
      </c>
      <c r="H341" t="str">
        <f>INDEX(Tabela_seznam_klasifikacij[Naziv odpadka],MATCH(Tabela_zbiralec_EKOL[[#This Row],[Klasifikacija]],Tabela_seznam_klasifikacij[Klasifikacijska številka],0))</f>
        <v>Mešani gradbeni odpadki in odpadki iz rušenja objektov, ki niso navedeni pod 17 09 01, 17 09 02 in 17 09 03</v>
      </c>
    </row>
    <row r="342" spans="1:8" x14ac:dyDescent="0.25">
      <c r="A342" t="s">
        <v>1374</v>
      </c>
      <c r="B342" t="str">
        <f>IF(OR(Tabela_zbiralec_EKOL[[#This Row],[ZC Savska loka]]="DA",Tabela_zbiralec_EKOL[[#This Row],[ZC Laze]]="DA",Tabela_zbiralec_EKOL[[#This Row],[ZC Kamnik]]="DA",Tabela_zbiralec_EKOL[[#This Row],[ZC Zvezda]]="DA"),"DA","NE")</f>
        <v>DA</v>
      </c>
      <c r="C342" t="str">
        <f>_xlfn.TEXTJOIN(", ",TRUE,IF(Tabela_zbiralec_EKOL[[#This Row],[ZC Savska loka]]="DA","Savska loka",""),IF(Tabela_zbiralec_EKOL[[#This Row],[ZC Laze]]="DA","Laze",""),IF(Tabela_zbiralec_EKOL[[#This Row],[ZC Kamnik]]="DA","Kamnik",""),IF(Tabela_zbiralec_EKOL[[#This Row],[ZC Zvezda]]="DA","Zvezda",""))</f>
        <v>Laze</v>
      </c>
      <c r="D342" t="s">
        <v>203</v>
      </c>
      <c r="E342" t="s">
        <v>204</v>
      </c>
      <c r="F342" t="s">
        <v>203</v>
      </c>
      <c r="G342" t="s">
        <v>203</v>
      </c>
      <c r="H342" t="str">
        <f>INDEX(Tabela_seznam_klasifikacij[Naziv odpadka],MATCH(Tabela_zbiralec_EKOL[[#This Row],[Klasifikacija]],Tabela_seznam_klasifikacij[Klasifikacijska številka],0))</f>
        <v>Ostri predmeti (razen 18 01 03)</v>
      </c>
    </row>
    <row r="343" spans="1:8" x14ac:dyDescent="0.25">
      <c r="A343" t="s">
        <v>1375</v>
      </c>
      <c r="B343" t="str">
        <f>IF(OR(Tabela_zbiralec_EKOL[[#This Row],[ZC Savska loka]]="DA",Tabela_zbiralec_EKOL[[#This Row],[ZC Laze]]="DA",Tabela_zbiralec_EKOL[[#This Row],[ZC Kamnik]]="DA",Tabela_zbiralec_EKOL[[#This Row],[ZC Zvezda]]="DA"),"DA","NE")</f>
        <v>NE</v>
      </c>
      <c r="C343" t="str">
        <f>_xlfn.TEXTJOIN(", ",TRUE,IF(Tabela_zbiralec_EKOL[[#This Row],[ZC Savska loka]]="DA","Savska loka",""),IF(Tabela_zbiralec_EKOL[[#This Row],[ZC Laze]]="DA","Laze",""),IF(Tabela_zbiralec_EKOL[[#This Row],[ZC Kamnik]]="DA","Kamnik",""),IF(Tabela_zbiralec_EKOL[[#This Row],[ZC Zvezda]]="DA","Zvezda",""))</f>
        <v/>
      </c>
      <c r="D343" t="s">
        <v>203</v>
      </c>
      <c r="E343" t="s">
        <v>203</v>
      </c>
      <c r="F343" t="s">
        <v>203</v>
      </c>
      <c r="G343" t="s">
        <v>203</v>
      </c>
      <c r="H343" t="str">
        <f>INDEX(Tabela_seznam_klasifikacij[Naziv odpadka],MATCH(Tabela_zbiralec_EKOL[[#This Row],[Klasifikacija]],Tabela_seznam_klasifikacij[Klasifikacijska številka],0))</f>
        <v>Deli teles in organov, tudi vrečke s krvjo in konzervirano krvjo (razen 18 01 03)</v>
      </c>
    </row>
    <row r="344" spans="1:8" x14ac:dyDescent="0.25">
      <c r="A344" t="s">
        <v>1377</v>
      </c>
      <c r="B344" t="str">
        <f>IF(OR(Tabela_zbiralec_EKOL[[#This Row],[ZC Savska loka]]="DA",Tabela_zbiralec_EKOL[[#This Row],[ZC Laze]]="DA",Tabela_zbiralec_EKOL[[#This Row],[ZC Kamnik]]="DA",Tabela_zbiralec_EKOL[[#This Row],[ZC Zvezda]]="DA"),"DA","NE")</f>
        <v>DA</v>
      </c>
      <c r="C344" t="str">
        <f>_xlfn.TEXTJOIN(", ",TRUE,IF(Tabela_zbiralec_EKOL[[#This Row],[ZC Savska loka]]="DA","Savska loka",""),IF(Tabela_zbiralec_EKOL[[#This Row],[ZC Laze]]="DA","Laze",""),IF(Tabela_zbiralec_EKOL[[#This Row],[ZC Kamnik]]="DA","Kamnik",""),IF(Tabela_zbiralec_EKOL[[#This Row],[ZC Zvezda]]="DA","Zvezda",""))</f>
        <v>Laze</v>
      </c>
      <c r="D344" t="s">
        <v>203</v>
      </c>
      <c r="E344" t="s">
        <v>204</v>
      </c>
      <c r="F344" t="s">
        <v>203</v>
      </c>
      <c r="G344" t="s">
        <v>203</v>
      </c>
      <c r="H344" t="str">
        <f>INDEX(Tabela_seznam_klasifikacij[Naziv odpadka],MATCH(Tabela_zbiralec_EKOL[[#This Row],[Klasifikacija]],Tabela_seznam_klasifikacij[Klasifikacijska številka],0))</f>
        <v>Odpadki, ki z vidika preventive pred infekcijo ne zahtevajo posebnega ravnanja pri zbiranju in odstranjevanju (na primer povoji, mavčne obloge, perilo, oblačila za enkratno uporabo, plenice)</v>
      </c>
    </row>
    <row r="345" spans="1:8" x14ac:dyDescent="0.25">
      <c r="A345" t="s">
        <v>1379</v>
      </c>
      <c r="B345" t="str">
        <f>IF(OR(Tabela_zbiralec_EKOL[[#This Row],[ZC Savska loka]]="DA",Tabela_zbiralec_EKOL[[#This Row],[ZC Laze]]="DA",Tabela_zbiralec_EKOL[[#This Row],[ZC Kamnik]]="DA",Tabela_zbiralec_EKOL[[#This Row],[ZC Zvezda]]="DA"),"DA","NE")</f>
        <v>DA</v>
      </c>
      <c r="C345" t="str">
        <f>_xlfn.TEXTJOIN(", ",TRUE,IF(Tabela_zbiralec_EKOL[[#This Row],[ZC Savska loka]]="DA","Savska loka",""),IF(Tabela_zbiralec_EKOL[[#This Row],[ZC Laze]]="DA","Laze",""),IF(Tabela_zbiralec_EKOL[[#This Row],[ZC Kamnik]]="DA","Kamnik",""),IF(Tabela_zbiralec_EKOL[[#This Row],[ZC Zvezda]]="DA","Zvezda",""))</f>
        <v>Laze</v>
      </c>
      <c r="D345" t="s">
        <v>203</v>
      </c>
      <c r="E345" t="s">
        <v>204</v>
      </c>
      <c r="F345" t="s">
        <v>203</v>
      </c>
      <c r="G345" t="s">
        <v>203</v>
      </c>
      <c r="H345" t="str">
        <f>INDEX(Tabela_seznam_klasifikacij[Naziv odpadka],MATCH(Tabela_zbiralec_EKOL[[#This Row],[Klasifikacija]],Tabela_seznam_klasifikacij[Klasifikacijska številka],0))</f>
        <v>Kemikalije, ki niso navedene pod 18 01 06</v>
      </c>
    </row>
    <row r="346" spans="1:8" x14ac:dyDescent="0.25">
      <c r="A346" t="s">
        <v>1381</v>
      </c>
      <c r="B346" t="str">
        <f>IF(OR(Tabela_zbiralec_EKOL[[#This Row],[ZC Savska loka]]="DA",Tabela_zbiralec_EKOL[[#This Row],[ZC Laze]]="DA",Tabela_zbiralec_EKOL[[#This Row],[ZC Kamnik]]="DA",Tabela_zbiralec_EKOL[[#This Row],[ZC Zvezda]]="DA"),"DA","NE")</f>
        <v>NE</v>
      </c>
      <c r="C346" t="str">
        <f>_xlfn.TEXTJOIN(", ",TRUE,IF(Tabela_zbiralec_EKOL[[#This Row],[ZC Savska loka]]="DA","Savska loka",""),IF(Tabela_zbiralec_EKOL[[#This Row],[ZC Laze]]="DA","Laze",""),IF(Tabela_zbiralec_EKOL[[#This Row],[ZC Kamnik]]="DA","Kamnik",""),IF(Tabela_zbiralec_EKOL[[#This Row],[ZC Zvezda]]="DA","Zvezda",""))</f>
        <v/>
      </c>
      <c r="D346" t="s">
        <v>203</v>
      </c>
      <c r="E346" t="s">
        <v>203</v>
      </c>
      <c r="F346" t="s">
        <v>203</v>
      </c>
      <c r="G346" t="s">
        <v>203</v>
      </c>
      <c r="H346" t="str">
        <f>INDEX(Tabela_seznam_klasifikacij[Naziv odpadka],MATCH(Tabela_zbiralec_EKOL[[#This Row],[Klasifikacija]],Tabela_seznam_klasifikacij[Klasifikacijska številka],0))</f>
        <v>Zdravila, ki niso navedena pod 18 01 08</v>
      </c>
    </row>
    <row r="347" spans="1:8" x14ac:dyDescent="0.25">
      <c r="A347" t="s">
        <v>1383</v>
      </c>
      <c r="B347" t="str">
        <f>IF(OR(Tabela_zbiralec_EKOL[[#This Row],[ZC Savska loka]]="DA",Tabela_zbiralec_EKOL[[#This Row],[ZC Laze]]="DA",Tabela_zbiralec_EKOL[[#This Row],[ZC Kamnik]]="DA",Tabela_zbiralec_EKOL[[#This Row],[ZC Zvezda]]="DA"),"DA","NE")</f>
        <v>NE</v>
      </c>
      <c r="C347" t="str">
        <f>_xlfn.TEXTJOIN(", ",TRUE,IF(Tabela_zbiralec_EKOL[[#This Row],[ZC Savska loka]]="DA","Savska loka",""),IF(Tabela_zbiralec_EKOL[[#This Row],[ZC Laze]]="DA","Laze",""),IF(Tabela_zbiralec_EKOL[[#This Row],[ZC Kamnik]]="DA","Kamnik",""),IF(Tabela_zbiralec_EKOL[[#This Row],[ZC Zvezda]]="DA","Zvezda",""))</f>
        <v/>
      </c>
      <c r="D347" t="s">
        <v>203</v>
      </c>
      <c r="E347" t="s">
        <v>203</v>
      </c>
      <c r="F347" t="s">
        <v>203</v>
      </c>
      <c r="G347" t="s">
        <v>203</v>
      </c>
      <c r="H347" t="str">
        <f>INDEX(Tabela_seznam_klasifikacij[Naziv odpadka],MATCH(Tabela_zbiralec_EKOL[[#This Row],[Klasifikacija]],Tabela_seznam_klasifikacij[Klasifikacijska številka],0))</f>
        <v>Ostri predmeti (razen 18 02 02)</v>
      </c>
    </row>
    <row r="348" spans="1:8" x14ac:dyDescent="0.25">
      <c r="A348" t="s">
        <v>1385</v>
      </c>
      <c r="B348" t="str">
        <f>IF(OR(Tabela_zbiralec_EKOL[[#This Row],[ZC Savska loka]]="DA",Tabela_zbiralec_EKOL[[#This Row],[ZC Laze]]="DA",Tabela_zbiralec_EKOL[[#This Row],[ZC Kamnik]]="DA",Tabela_zbiralec_EKOL[[#This Row],[ZC Zvezda]]="DA"),"DA","NE")</f>
        <v>NE</v>
      </c>
      <c r="C348" t="str">
        <f>_xlfn.TEXTJOIN(", ",TRUE,IF(Tabela_zbiralec_EKOL[[#This Row],[ZC Savska loka]]="DA","Savska loka",""),IF(Tabela_zbiralec_EKOL[[#This Row],[ZC Laze]]="DA","Laze",""),IF(Tabela_zbiralec_EKOL[[#This Row],[ZC Kamnik]]="DA","Kamnik",""),IF(Tabela_zbiralec_EKOL[[#This Row],[ZC Zvezda]]="DA","Zvezda",""))</f>
        <v/>
      </c>
      <c r="D348" t="s">
        <v>203</v>
      </c>
      <c r="E348" t="s">
        <v>203</v>
      </c>
      <c r="F348" t="s">
        <v>203</v>
      </c>
      <c r="G348" t="s">
        <v>203</v>
      </c>
      <c r="H348" t="str">
        <f>INDEX(Tabela_seznam_klasifikacij[Naziv odpadka],MATCH(Tabela_zbiralec_EKOL[[#This Row],[Klasifikacija]],Tabela_seznam_klasifikacij[Klasifikacijska številka],0))</f>
        <v>Odpadki, ki z vidika preventive pred infekcijo ne zahtevajo posebnega ravnanja pri zbiranju in odstranjevanju</v>
      </c>
    </row>
    <row r="349" spans="1:8" x14ac:dyDescent="0.25">
      <c r="A349" t="s">
        <v>1387</v>
      </c>
      <c r="B349" t="str">
        <f>IF(OR(Tabela_zbiralec_EKOL[[#This Row],[ZC Savska loka]]="DA",Tabela_zbiralec_EKOL[[#This Row],[ZC Laze]]="DA",Tabela_zbiralec_EKOL[[#This Row],[ZC Kamnik]]="DA",Tabela_zbiralec_EKOL[[#This Row],[ZC Zvezda]]="DA"),"DA","NE")</f>
        <v>DA</v>
      </c>
      <c r="C349" t="str">
        <f>_xlfn.TEXTJOIN(", ",TRUE,IF(Tabela_zbiralec_EKOL[[#This Row],[ZC Savska loka]]="DA","Savska loka",""),IF(Tabela_zbiralec_EKOL[[#This Row],[ZC Laze]]="DA","Laze",""),IF(Tabela_zbiralec_EKOL[[#This Row],[ZC Kamnik]]="DA","Kamnik",""),IF(Tabela_zbiralec_EKOL[[#This Row],[ZC Zvezda]]="DA","Zvezda",""))</f>
        <v>Laze</v>
      </c>
      <c r="D349" t="s">
        <v>203</v>
      </c>
      <c r="E349" t="s">
        <v>204</v>
      </c>
      <c r="F349" t="s">
        <v>203</v>
      </c>
      <c r="G349" t="s">
        <v>203</v>
      </c>
      <c r="H349" t="str">
        <f>INDEX(Tabela_seznam_klasifikacij[Naziv odpadka],MATCH(Tabela_zbiralec_EKOL[[#This Row],[Klasifikacija]],Tabela_seznam_klasifikacij[Klasifikacijska številka],0))</f>
        <v>Kemikalije, ki niso navedene pod 18 02 05</v>
      </c>
    </row>
    <row r="350" spans="1:8" x14ac:dyDescent="0.25">
      <c r="A350" t="s">
        <v>1389</v>
      </c>
      <c r="B350" t="str">
        <f>IF(OR(Tabela_zbiralec_EKOL[[#This Row],[ZC Savska loka]]="DA",Tabela_zbiralec_EKOL[[#This Row],[ZC Laze]]="DA",Tabela_zbiralec_EKOL[[#This Row],[ZC Kamnik]]="DA",Tabela_zbiralec_EKOL[[#This Row],[ZC Zvezda]]="DA"),"DA","NE")</f>
        <v>NE</v>
      </c>
      <c r="C350" t="str">
        <f>_xlfn.TEXTJOIN(", ",TRUE,IF(Tabela_zbiralec_EKOL[[#This Row],[ZC Savska loka]]="DA","Savska loka",""),IF(Tabela_zbiralec_EKOL[[#This Row],[ZC Laze]]="DA","Laze",""),IF(Tabela_zbiralec_EKOL[[#This Row],[ZC Kamnik]]="DA","Kamnik",""),IF(Tabela_zbiralec_EKOL[[#This Row],[ZC Zvezda]]="DA","Zvezda",""))</f>
        <v/>
      </c>
      <c r="D350" t="s">
        <v>203</v>
      </c>
      <c r="E350" t="s">
        <v>203</v>
      </c>
      <c r="F350" t="s">
        <v>203</v>
      </c>
      <c r="G350" t="s">
        <v>203</v>
      </c>
      <c r="H350" t="str">
        <f>INDEX(Tabela_seznam_klasifikacij[Naziv odpadka],MATCH(Tabela_zbiralec_EKOL[[#This Row],[Klasifikacija]],Tabela_seznam_klasifikacij[Klasifikacijska številka],0))</f>
        <v>Zdravila, ki niso navedena pod 18 02 07</v>
      </c>
    </row>
    <row r="351" spans="1:8" x14ac:dyDescent="0.25">
      <c r="A351" t="s">
        <v>1390</v>
      </c>
      <c r="B351" t="str">
        <f>IF(OR(Tabela_zbiralec_EKOL[[#This Row],[ZC Savska loka]]="DA",Tabela_zbiralec_EKOL[[#This Row],[ZC Laze]]="DA",Tabela_zbiralec_EKOL[[#This Row],[ZC Kamnik]]="DA",Tabela_zbiralec_EKOL[[#This Row],[ZC Zvezda]]="DA"),"DA","NE")</f>
        <v>DA</v>
      </c>
      <c r="C351" t="str">
        <f>_xlfn.TEXTJOIN(", ",TRUE,IF(Tabela_zbiralec_EKOL[[#This Row],[ZC Savska loka]]="DA","Savska loka",""),IF(Tabela_zbiralec_EKOL[[#This Row],[ZC Laze]]="DA","Laze",""),IF(Tabela_zbiralec_EKOL[[#This Row],[ZC Kamnik]]="DA","Kamnik",""),IF(Tabela_zbiralec_EKOL[[#This Row],[ZC Zvezda]]="DA","Zvezda",""))</f>
        <v>Laze</v>
      </c>
      <c r="D351" t="s">
        <v>203</v>
      </c>
      <c r="E351" t="s">
        <v>204</v>
      </c>
      <c r="F351" t="s">
        <v>203</v>
      </c>
      <c r="G351" t="s">
        <v>203</v>
      </c>
      <c r="H351" t="str">
        <f>INDEX(Tabela_seznam_klasifikacij[Naziv odpadka],MATCH(Tabela_zbiralec_EKOL[[#This Row],[Klasifikacija]],Tabela_seznam_klasifikacij[Klasifikacijska številka],0))</f>
        <v>Železo, izločeno iz ogorkov</v>
      </c>
    </row>
    <row r="352" spans="1:8" x14ac:dyDescent="0.25">
      <c r="A352" t="s">
        <v>1396</v>
      </c>
      <c r="B352" t="str">
        <f>IF(OR(Tabela_zbiralec_EKOL[[#This Row],[ZC Savska loka]]="DA",Tabela_zbiralec_EKOL[[#This Row],[ZC Laze]]="DA",Tabela_zbiralec_EKOL[[#This Row],[ZC Kamnik]]="DA",Tabela_zbiralec_EKOL[[#This Row],[ZC Zvezda]]="DA"),"DA","NE")</f>
        <v>DA</v>
      </c>
      <c r="C352" t="str">
        <f>_xlfn.TEXTJOIN(", ",TRUE,IF(Tabela_zbiralec_EKOL[[#This Row],[ZC Savska loka]]="DA","Savska loka",""),IF(Tabela_zbiralec_EKOL[[#This Row],[ZC Laze]]="DA","Laze",""),IF(Tabela_zbiralec_EKOL[[#This Row],[ZC Kamnik]]="DA","Kamnik",""),IF(Tabela_zbiralec_EKOL[[#This Row],[ZC Zvezda]]="DA","Zvezda",""))</f>
        <v>Laze</v>
      </c>
      <c r="D352" t="s">
        <v>203</v>
      </c>
      <c r="E352" t="s">
        <v>204</v>
      </c>
      <c r="F352" t="s">
        <v>203</v>
      </c>
      <c r="G352" t="s">
        <v>203</v>
      </c>
      <c r="H352" t="str">
        <f>INDEX(Tabela_seznam_klasifikacij[Naziv odpadka],MATCH(Tabela_zbiralec_EKOL[[#This Row],[Klasifikacija]],Tabela_seznam_klasifikacij[Klasifikacijska številka],0))</f>
        <v>Ogorki in žlindra, ki niso navedeni pod 19 01 11</v>
      </c>
    </row>
    <row r="353" spans="1:8" x14ac:dyDescent="0.25">
      <c r="A353" t="s">
        <v>1398</v>
      </c>
      <c r="B353" t="str">
        <f>IF(OR(Tabela_zbiralec_EKOL[[#This Row],[ZC Savska loka]]="DA",Tabela_zbiralec_EKOL[[#This Row],[ZC Laze]]="DA",Tabela_zbiralec_EKOL[[#This Row],[ZC Kamnik]]="DA",Tabela_zbiralec_EKOL[[#This Row],[ZC Zvezda]]="DA"),"DA","NE")</f>
        <v>DA</v>
      </c>
      <c r="C353" t="str">
        <f>_xlfn.TEXTJOIN(", ",TRUE,IF(Tabela_zbiralec_EKOL[[#This Row],[ZC Savska loka]]="DA","Savska loka",""),IF(Tabela_zbiralec_EKOL[[#This Row],[ZC Laze]]="DA","Laze",""),IF(Tabela_zbiralec_EKOL[[#This Row],[ZC Kamnik]]="DA","Kamnik",""),IF(Tabela_zbiralec_EKOL[[#This Row],[ZC Zvezda]]="DA","Zvezda",""))</f>
        <v>Laze</v>
      </c>
      <c r="D353" t="s">
        <v>203</v>
      </c>
      <c r="E353" t="s">
        <v>204</v>
      </c>
      <c r="F353" t="s">
        <v>203</v>
      </c>
      <c r="G353" t="s">
        <v>203</v>
      </c>
      <c r="H353" t="str">
        <f>INDEX(Tabela_seznam_klasifikacij[Naziv odpadka],MATCH(Tabela_zbiralec_EKOL[[#This Row],[Klasifikacija]],Tabela_seznam_klasifikacij[Klasifikacijska številka],0))</f>
        <v>Pepel, ki ni naveden pod 19 01 13</v>
      </c>
    </row>
    <row r="354" spans="1:8" x14ac:dyDescent="0.25">
      <c r="A354" t="s">
        <v>1400</v>
      </c>
      <c r="B354" t="str">
        <f>IF(OR(Tabela_zbiralec_EKOL[[#This Row],[ZC Savska loka]]="DA",Tabela_zbiralec_EKOL[[#This Row],[ZC Laze]]="DA",Tabela_zbiralec_EKOL[[#This Row],[ZC Kamnik]]="DA",Tabela_zbiralec_EKOL[[#This Row],[ZC Zvezda]]="DA"),"DA","NE")</f>
        <v>DA</v>
      </c>
      <c r="C354" t="str">
        <f>_xlfn.TEXTJOIN(", ",TRUE,IF(Tabela_zbiralec_EKOL[[#This Row],[ZC Savska loka]]="DA","Savska loka",""),IF(Tabela_zbiralec_EKOL[[#This Row],[ZC Laze]]="DA","Laze",""),IF(Tabela_zbiralec_EKOL[[#This Row],[ZC Kamnik]]="DA","Kamnik",""),IF(Tabela_zbiralec_EKOL[[#This Row],[ZC Zvezda]]="DA","Zvezda",""))</f>
        <v>Laze</v>
      </c>
      <c r="D354" t="s">
        <v>203</v>
      </c>
      <c r="E354" t="s">
        <v>204</v>
      </c>
      <c r="F354" t="s">
        <v>203</v>
      </c>
      <c r="G354" t="s">
        <v>203</v>
      </c>
      <c r="H354" t="str">
        <f>INDEX(Tabela_seznam_klasifikacij[Naziv odpadka],MATCH(Tabela_zbiralec_EKOL[[#This Row],[Klasifikacija]],Tabela_seznam_klasifikacij[Klasifikacijska številka],0))</f>
        <v>Kotlovski prah, ki ni naveden pod 19 01 15</v>
      </c>
    </row>
    <row r="355" spans="1:8" x14ac:dyDescent="0.25">
      <c r="A355" t="s">
        <v>1402</v>
      </c>
      <c r="B355" t="str">
        <f>IF(OR(Tabela_zbiralec_EKOL[[#This Row],[ZC Savska loka]]="DA",Tabela_zbiralec_EKOL[[#This Row],[ZC Laze]]="DA",Tabela_zbiralec_EKOL[[#This Row],[ZC Kamnik]]="DA",Tabela_zbiralec_EKOL[[#This Row],[ZC Zvezda]]="DA"),"DA","NE")</f>
        <v>DA</v>
      </c>
      <c r="C355" t="str">
        <f>_xlfn.TEXTJOIN(", ",TRUE,IF(Tabela_zbiralec_EKOL[[#This Row],[ZC Savska loka]]="DA","Savska loka",""),IF(Tabela_zbiralec_EKOL[[#This Row],[ZC Laze]]="DA","Laze",""),IF(Tabela_zbiralec_EKOL[[#This Row],[ZC Kamnik]]="DA","Kamnik",""),IF(Tabela_zbiralec_EKOL[[#This Row],[ZC Zvezda]]="DA","Zvezda",""))</f>
        <v>Laze</v>
      </c>
      <c r="D355" t="s">
        <v>203</v>
      </c>
      <c r="E355" t="s">
        <v>204</v>
      </c>
      <c r="F355" t="s">
        <v>203</v>
      </c>
      <c r="G355" t="s">
        <v>203</v>
      </c>
      <c r="H355" t="str">
        <f>INDEX(Tabela_seznam_klasifikacij[Naziv odpadka],MATCH(Tabela_zbiralec_EKOL[[#This Row],[Klasifikacija]],Tabela_seznam_klasifikacij[Klasifikacijska številka],0))</f>
        <v>Odpadki iz pirolize, ki niso navedeni pod 19 01 17</v>
      </c>
    </row>
    <row r="356" spans="1:8" x14ac:dyDescent="0.25">
      <c r="A356" t="s">
        <v>1403</v>
      </c>
      <c r="B356" t="str">
        <f>IF(OR(Tabela_zbiralec_EKOL[[#This Row],[ZC Savska loka]]="DA",Tabela_zbiralec_EKOL[[#This Row],[ZC Laze]]="DA",Tabela_zbiralec_EKOL[[#This Row],[ZC Kamnik]]="DA",Tabela_zbiralec_EKOL[[#This Row],[ZC Zvezda]]="DA"),"DA","NE")</f>
        <v>DA</v>
      </c>
      <c r="C356" t="str">
        <f>_xlfn.TEXTJOIN(", ",TRUE,IF(Tabela_zbiralec_EKOL[[#This Row],[ZC Savska loka]]="DA","Savska loka",""),IF(Tabela_zbiralec_EKOL[[#This Row],[ZC Laze]]="DA","Laze",""),IF(Tabela_zbiralec_EKOL[[#This Row],[ZC Kamnik]]="DA","Kamnik",""),IF(Tabela_zbiralec_EKOL[[#This Row],[ZC Zvezda]]="DA","Zvezda",""))</f>
        <v>Laze</v>
      </c>
      <c r="D356" t="s">
        <v>203</v>
      </c>
      <c r="E356" t="s">
        <v>204</v>
      </c>
      <c r="F356" t="s">
        <v>203</v>
      </c>
      <c r="G356" t="s">
        <v>203</v>
      </c>
      <c r="H356" t="str">
        <f>INDEX(Tabela_seznam_klasifikacij[Naziv odpadka],MATCH(Tabela_zbiralec_EKOL[[#This Row],[Klasifikacija]],Tabela_seznam_klasifikacij[Klasifikacijska številka],0))</f>
        <v>Peski iz kurišč na lebdečo plast</v>
      </c>
    </row>
    <row r="357" spans="1:8" x14ac:dyDescent="0.25">
      <c r="A357" t="s">
        <v>1404</v>
      </c>
      <c r="B357" t="str">
        <f>IF(OR(Tabela_zbiralec_EKOL[[#This Row],[ZC Savska loka]]="DA",Tabela_zbiralec_EKOL[[#This Row],[ZC Laze]]="DA",Tabela_zbiralec_EKOL[[#This Row],[ZC Kamnik]]="DA",Tabela_zbiralec_EKOL[[#This Row],[ZC Zvezda]]="DA"),"DA","NE")</f>
        <v>DA</v>
      </c>
      <c r="C357" t="str">
        <f>_xlfn.TEXTJOIN(", ",TRUE,IF(Tabela_zbiralec_EKOL[[#This Row],[ZC Savska loka]]="DA","Savska loka",""),IF(Tabela_zbiralec_EKOL[[#This Row],[ZC Laze]]="DA","Laze",""),IF(Tabela_zbiralec_EKOL[[#This Row],[ZC Kamnik]]="DA","Kamnik",""),IF(Tabela_zbiralec_EKOL[[#This Row],[ZC Zvezda]]="DA","Zvezda",""))</f>
        <v>Laze</v>
      </c>
      <c r="D357" t="s">
        <v>203</v>
      </c>
      <c r="E357" t="s">
        <v>204</v>
      </c>
      <c r="F357" t="s">
        <v>203</v>
      </c>
      <c r="G357" t="s">
        <v>203</v>
      </c>
      <c r="H357" t="str">
        <f>INDEX(Tabela_seznam_klasifikacij[Naziv odpadka],MATCH(Tabela_zbiralec_EKOL[[#This Row],[Klasifikacija]],Tabela_seznam_klasifikacij[Klasifikacijska številka],0))</f>
        <v>Drugi tovrstni odpadki</v>
      </c>
    </row>
    <row r="358" spans="1:8" x14ac:dyDescent="0.25">
      <c r="A358" t="s">
        <v>1405</v>
      </c>
      <c r="B358" t="str">
        <f>IF(OR(Tabela_zbiralec_EKOL[[#This Row],[ZC Savska loka]]="DA",Tabela_zbiralec_EKOL[[#This Row],[ZC Laze]]="DA",Tabela_zbiralec_EKOL[[#This Row],[ZC Kamnik]]="DA",Tabela_zbiralec_EKOL[[#This Row],[ZC Zvezda]]="DA"),"DA","NE")</f>
        <v>DA</v>
      </c>
      <c r="C358" t="str">
        <f>_xlfn.TEXTJOIN(", ",TRUE,IF(Tabela_zbiralec_EKOL[[#This Row],[ZC Savska loka]]="DA","Savska loka",""),IF(Tabela_zbiralec_EKOL[[#This Row],[ZC Laze]]="DA","Laze",""),IF(Tabela_zbiralec_EKOL[[#This Row],[ZC Kamnik]]="DA","Kamnik",""),IF(Tabela_zbiralec_EKOL[[#This Row],[ZC Zvezda]]="DA","Zvezda",""))</f>
        <v>Laze</v>
      </c>
      <c r="D358" t="s">
        <v>203</v>
      </c>
      <c r="E358" t="s">
        <v>204</v>
      </c>
      <c r="F358" t="s">
        <v>203</v>
      </c>
      <c r="G358" t="s">
        <v>203</v>
      </c>
      <c r="H358" t="str">
        <f>INDEX(Tabela_seznam_klasifikacij[Naziv odpadka],MATCH(Tabela_zbiralec_EKOL[[#This Row],[Klasifikacija]],Tabela_seznam_klasifikacij[Klasifikacijska številka],0))</f>
        <v>Pomešani odpadki, sestavljeni samo iz odpadkov, ki niso označeni kot nevarni</v>
      </c>
    </row>
    <row r="359" spans="1:8" x14ac:dyDescent="0.25">
      <c r="A359" t="s">
        <v>1407</v>
      </c>
      <c r="B359" t="str">
        <f>IF(OR(Tabela_zbiralec_EKOL[[#This Row],[ZC Savska loka]]="DA",Tabela_zbiralec_EKOL[[#This Row],[ZC Laze]]="DA",Tabela_zbiralec_EKOL[[#This Row],[ZC Kamnik]]="DA",Tabela_zbiralec_EKOL[[#This Row],[ZC Zvezda]]="DA"),"DA","NE")</f>
        <v>DA</v>
      </c>
      <c r="C359" t="str">
        <f>_xlfn.TEXTJOIN(", ",TRUE,IF(Tabela_zbiralec_EKOL[[#This Row],[ZC Savska loka]]="DA","Savska loka",""),IF(Tabela_zbiralec_EKOL[[#This Row],[ZC Laze]]="DA","Laze",""),IF(Tabela_zbiralec_EKOL[[#This Row],[ZC Kamnik]]="DA","Kamnik",""),IF(Tabela_zbiralec_EKOL[[#This Row],[ZC Zvezda]]="DA","Zvezda",""))</f>
        <v>Laze</v>
      </c>
      <c r="D359" t="s">
        <v>203</v>
      </c>
      <c r="E359" t="s">
        <v>204</v>
      </c>
      <c r="F359" t="s">
        <v>203</v>
      </c>
      <c r="G359" t="s">
        <v>203</v>
      </c>
      <c r="H359" t="str">
        <f>INDEX(Tabela_seznam_klasifikacij[Naziv odpadka],MATCH(Tabela_zbiralec_EKOL[[#This Row],[Klasifikacija]],Tabela_seznam_klasifikacij[Klasifikacijska številka],0))</f>
        <v>Mulji, ki nastanejo pri fizikalno-kemijski obdelavi in niso navedeni pod 19 02 05</v>
      </c>
    </row>
    <row r="360" spans="1:8" x14ac:dyDescent="0.25">
      <c r="A360" t="s">
        <v>1410</v>
      </c>
      <c r="B360" t="str">
        <f>IF(OR(Tabela_zbiralec_EKOL[[#This Row],[ZC Savska loka]]="DA",Tabela_zbiralec_EKOL[[#This Row],[ZC Laze]]="DA",Tabela_zbiralec_EKOL[[#This Row],[ZC Kamnik]]="DA",Tabela_zbiralec_EKOL[[#This Row],[ZC Zvezda]]="DA"),"DA","NE")</f>
        <v>DA</v>
      </c>
      <c r="C360" t="str">
        <f>_xlfn.TEXTJOIN(", ",TRUE,IF(Tabela_zbiralec_EKOL[[#This Row],[ZC Savska loka]]="DA","Savska loka",""),IF(Tabela_zbiralec_EKOL[[#This Row],[ZC Laze]]="DA","Laze",""),IF(Tabela_zbiralec_EKOL[[#This Row],[ZC Kamnik]]="DA","Kamnik",""),IF(Tabela_zbiralec_EKOL[[#This Row],[ZC Zvezda]]="DA","Zvezda",""))</f>
        <v>Laze</v>
      </c>
      <c r="D360" t="s">
        <v>203</v>
      </c>
      <c r="E360" t="s">
        <v>204</v>
      </c>
      <c r="F360" t="s">
        <v>203</v>
      </c>
      <c r="G360" t="s">
        <v>203</v>
      </c>
      <c r="H360" t="str">
        <f>INDEX(Tabela_seznam_klasifikacij[Naziv odpadka],MATCH(Tabela_zbiralec_EKOL[[#This Row],[Klasifikacija]],Tabela_seznam_klasifikacij[Klasifikacijska številka],0))</f>
        <v>Drugi gorljivi odpadki, ki niso navedeni pod 19 02 08 in 19 02 09</v>
      </c>
    </row>
    <row r="361" spans="1:8" x14ac:dyDescent="0.25">
      <c r="A361" t="s">
        <v>1411</v>
      </c>
      <c r="B361" t="str">
        <f>IF(OR(Tabela_zbiralec_EKOL[[#This Row],[ZC Savska loka]]="DA",Tabela_zbiralec_EKOL[[#This Row],[ZC Laze]]="DA",Tabela_zbiralec_EKOL[[#This Row],[ZC Kamnik]]="DA",Tabela_zbiralec_EKOL[[#This Row],[ZC Zvezda]]="DA"),"DA","NE")</f>
        <v>DA</v>
      </c>
      <c r="C361" t="str">
        <f>_xlfn.TEXTJOIN(", ",TRUE,IF(Tabela_zbiralec_EKOL[[#This Row],[ZC Savska loka]]="DA","Savska loka",""),IF(Tabela_zbiralec_EKOL[[#This Row],[ZC Laze]]="DA","Laze",""),IF(Tabela_zbiralec_EKOL[[#This Row],[ZC Kamnik]]="DA","Kamnik",""),IF(Tabela_zbiralec_EKOL[[#This Row],[ZC Zvezda]]="DA","Zvezda",""))</f>
        <v>Laze</v>
      </c>
      <c r="D361" t="s">
        <v>203</v>
      </c>
      <c r="E361" t="s">
        <v>204</v>
      </c>
      <c r="F361" t="s">
        <v>203</v>
      </c>
      <c r="G361" t="s">
        <v>203</v>
      </c>
      <c r="H361" t="str">
        <f>INDEX(Tabela_seznam_klasifikacij[Naziv odpadka],MATCH(Tabela_zbiralec_EKOL[[#This Row],[Klasifikacija]],Tabela_seznam_klasifikacij[Klasifikacijska številka],0))</f>
        <v>Drugi tovrstni odpadki</v>
      </c>
    </row>
    <row r="362" spans="1:8" x14ac:dyDescent="0.25">
      <c r="A362" t="s">
        <v>1413</v>
      </c>
      <c r="B362" t="str">
        <f>IF(OR(Tabela_zbiralec_EKOL[[#This Row],[ZC Savska loka]]="DA",Tabela_zbiralec_EKOL[[#This Row],[ZC Laze]]="DA",Tabela_zbiralec_EKOL[[#This Row],[ZC Kamnik]]="DA",Tabela_zbiralec_EKOL[[#This Row],[ZC Zvezda]]="DA"),"DA","NE")</f>
        <v>DA</v>
      </c>
      <c r="C362" t="str">
        <f>_xlfn.TEXTJOIN(", ",TRUE,IF(Tabela_zbiralec_EKOL[[#This Row],[ZC Savska loka]]="DA","Savska loka",""),IF(Tabela_zbiralec_EKOL[[#This Row],[ZC Laze]]="DA","Laze",""),IF(Tabela_zbiralec_EKOL[[#This Row],[ZC Kamnik]]="DA","Kamnik",""),IF(Tabela_zbiralec_EKOL[[#This Row],[ZC Zvezda]]="DA","Zvezda",""))</f>
        <v>Laze</v>
      </c>
      <c r="D362" t="s">
        <v>203</v>
      </c>
      <c r="E362" t="s">
        <v>204</v>
      </c>
      <c r="F362" t="s">
        <v>203</v>
      </c>
      <c r="G362" t="s">
        <v>203</v>
      </c>
      <c r="H362" t="str">
        <f>INDEX(Tabela_seznam_klasifikacij[Naziv odpadka],MATCH(Tabela_zbiralec_EKOL[[#This Row],[Klasifikacija]],Tabela_seznam_klasifikacij[Klasifikacijska številka],0))</f>
        <v>Drugi stabilizirani odpadki, ki niso navedeni pod 19 03 04</v>
      </c>
    </row>
    <row r="363" spans="1:8" x14ac:dyDescent="0.25">
      <c r="A363" t="s">
        <v>1415</v>
      </c>
      <c r="B363" t="str">
        <f>IF(OR(Tabela_zbiralec_EKOL[[#This Row],[ZC Savska loka]]="DA",Tabela_zbiralec_EKOL[[#This Row],[ZC Laze]]="DA",Tabela_zbiralec_EKOL[[#This Row],[ZC Kamnik]]="DA",Tabela_zbiralec_EKOL[[#This Row],[ZC Zvezda]]="DA"),"DA","NE")</f>
        <v>DA</v>
      </c>
      <c r="C363" t="str">
        <f>_xlfn.TEXTJOIN(", ",TRUE,IF(Tabela_zbiralec_EKOL[[#This Row],[ZC Savska loka]]="DA","Savska loka",""),IF(Tabela_zbiralec_EKOL[[#This Row],[ZC Laze]]="DA","Laze",""),IF(Tabela_zbiralec_EKOL[[#This Row],[ZC Kamnik]]="DA","Kamnik",""),IF(Tabela_zbiralec_EKOL[[#This Row],[ZC Zvezda]]="DA","Zvezda",""))</f>
        <v>Laze</v>
      </c>
      <c r="D363" t="s">
        <v>203</v>
      </c>
      <c r="E363" t="s">
        <v>204</v>
      </c>
      <c r="F363" t="s">
        <v>203</v>
      </c>
      <c r="G363" t="s">
        <v>203</v>
      </c>
      <c r="H363" t="str">
        <f>INDEX(Tabela_seznam_klasifikacij[Naziv odpadka],MATCH(Tabela_zbiralec_EKOL[[#This Row],[Klasifikacija]],Tabela_seznam_klasifikacij[Klasifikacijska številka],0))</f>
        <v>Drugi utrjeni (soldificirani) odpadki, ki niso navedeni pod 19 03 06</v>
      </c>
    </row>
    <row r="364" spans="1:8" x14ac:dyDescent="0.25">
      <c r="A364" t="s">
        <v>1416</v>
      </c>
      <c r="B364" t="str">
        <f>IF(OR(Tabela_zbiralec_EKOL[[#This Row],[ZC Savska loka]]="DA",Tabela_zbiralec_EKOL[[#This Row],[ZC Laze]]="DA",Tabela_zbiralec_EKOL[[#This Row],[ZC Kamnik]]="DA",Tabela_zbiralec_EKOL[[#This Row],[ZC Zvezda]]="DA"),"DA","NE")</f>
        <v>DA</v>
      </c>
      <c r="C364" t="str">
        <f>_xlfn.TEXTJOIN(", ",TRUE,IF(Tabela_zbiralec_EKOL[[#This Row],[ZC Savska loka]]="DA","Savska loka",""),IF(Tabela_zbiralec_EKOL[[#This Row],[ZC Laze]]="DA","Laze",""),IF(Tabela_zbiralec_EKOL[[#This Row],[ZC Kamnik]]="DA","Kamnik",""),IF(Tabela_zbiralec_EKOL[[#This Row],[ZC Zvezda]]="DA","Zvezda",""))</f>
        <v>Laze</v>
      </c>
      <c r="D364" t="s">
        <v>203</v>
      </c>
      <c r="E364" t="s">
        <v>204</v>
      </c>
      <c r="F364" t="s">
        <v>203</v>
      </c>
      <c r="G364" t="s">
        <v>203</v>
      </c>
      <c r="H364" t="str">
        <f>INDEX(Tabela_seznam_klasifikacij[Naziv odpadka],MATCH(Tabela_zbiralec_EKOL[[#This Row],[Klasifikacija]],Tabela_seznam_klasifikacij[Klasifikacijska številka],0))</f>
        <v>Vitrificirani odpadki</v>
      </c>
    </row>
    <row r="365" spans="1:8" x14ac:dyDescent="0.25">
      <c r="A365" t="s">
        <v>1419</v>
      </c>
      <c r="B365" t="str">
        <f>IF(OR(Tabela_zbiralec_EKOL[[#This Row],[ZC Savska loka]]="DA",Tabela_zbiralec_EKOL[[#This Row],[ZC Laze]]="DA",Tabela_zbiralec_EKOL[[#This Row],[ZC Kamnik]]="DA",Tabela_zbiralec_EKOL[[#This Row],[ZC Zvezda]]="DA"),"DA","NE")</f>
        <v>DA</v>
      </c>
      <c r="C365" t="str">
        <f>_xlfn.TEXTJOIN(", ",TRUE,IF(Tabela_zbiralec_EKOL[[#This Row],[ZC Savska loka]]="DA","Savska loka",""),IF(Tabela_zbiralec_EKOL[[#This Row],[ZC Laze]]="DA","Laze",""),IF(Tabela_zbiralec_EKOL[[#This Row],[ZC Kamnik]]="DA","Kamnik",""),IF(Tabela_zbiralec_EKOL[[#This Row],[ZC Zvezda]]="DA","Zvezda",""))</f>
        <v>Laze</v>
      </c>
      <c r="D365" t="s">
        <v>203</v>
      </c>
      <c r="E365" t="s">
        <v>204</v>
      </c>
      <c r="F365" t="s">
        <v>203</v>
      </c>
      <c r="G365" t="s">
        <v>203</v>
      </c>
      <c r="H365" t="str">
        <f>INDEX(Tabela_seznam_klasifikacij[Naziv odpadka],MATCH(Tabela_zbiralec_EKOL[[#This Row],[Klasifikacija]],Tabela_seznam_klasifikacij[Klasifikacijska številka],0))</f>
        <v>Tekoči odpadki na vodni osnovi iz priprave vitrificiranih odpadkov</v>
      </c>
    </row>
    <row r="366" spans="1:8" x14ac:dyDescent="0.25">
      <c r="A366" t="s">
        <v>1420</v>
      </c>
      <c r="B366" t="str">
        <f>IF(OR(Tabela_zbiralec_EKOL[[#This Row],[ZC Savska loka]]="DA",Tabela_zbiralec_EKOL[[#This Row],[ZC Laze]]="DA",Tabela_zbiralec_EKOL[[#This Row],[ZC Kamnik]]="DA",Tabela_zbiralec_EKOL[[#This Row],[ZC Zvezda]]="DA"),"DA","NE")</f>
        <v>DA</v>
      </c>
      <c r="C366" t="str">
        <f>_xlfn.TEXTJOIN(", ",TRUE,IF(Tabela_zbiralec_EKOL[[#This Row],[ZC Savska loka]]="DA","Savska loka",""),IF(Tabela_zbiralec_EKOL[[#This Row],[ZC Laze]]="DA","Laze",""),IF(Tabela_zbiralec_EKOL[[#This Row],[ZC Kamnik]]="DA","Kamnik",""),IF(Tabela_zbiralec_EKOL[[#This Row],[ZC Zvezda]]="DA","Zvezda",""))</f>
        <v>Laze</v>
      </c>
      <c r="D366" t="s">
        <v>203</v>
      </c>
      <c r="E366" t="s">
        <v>204</v>
      </c>
      <c r="F366" t="s">
        <v>203</v>
      </c>
      <c r="G366" t="s">
        <v>203</v>
      </c>
      <c r="H366" t="str">
        <f>INDEX(Tabela_seznam_klasifikacij[Naziv odpadka],MATCH(Tabela_zbiralec_EKOL[[#This Row],[Klasifikacija]],Tabela_seznam_klasifikacij[Klasifikacijska številka],0))</f>
        <v>Nekompostirana frakcija komunalnih in podobnih odpadkov</v>
      </c>
    </row>
    <row r="367" spans="1:8" x14ac:dyDescent="0.25">
      <c r="A367" t="s">
        <v>1421</v>
      </c>
      <c r="B367" t="str">
        <f>IF(OR(Tabela_zbiralec_EKOL[[#This Row],[ZC Savska loka]]="DA",Tabela_zbiralec_EKOL[[#This Row],[ZC Laze]]="DA",Tabela_zbiralec_EKOL[[#This Row],[ZC Kamnik]]="DA",Tabela_zbiralec_EKOL[[#This Row],[ZC Zvezda]]="DA"),"DA","NE")</f>
        <v>DA</v>
      </c>
      <c r="C367" t="str">
        <f>_xlfn.TEXTJOIN(", ",TRUE,IF(Tabela_zbiralec_EKOL[[#This Row],[ZC Savska loka]]="DA","Savska loka",""),IF(Tabela_zbiralec_EKOL[[#This Row],[ZC Laze]]="DA","Laze",""),IF(Tabela_zbiralec_EKOL[[#This Row],[ZC Kamnik]]="DA","Kamnik",""),IF(Tabela_zbiralec_EKOL[[#This Row],[ZC Zvezda]]="DA","Zvezda",""))</f>
        <v>Laze</v>
      </c>
      <c r="D367" t="s">
        <v>203</v>
      </c>
      <c r="E367" t="s">
        <v>204</v>
      </c>
      <c r="F367" t="s">
        <v>203</v>
      </c>
      <c r="G367" t="s">
        <v>203</v>
      </c>
      <c r="H367" t="str">
        <f>INDEX(Tabela_seznam_klasifikacij[Naziv odpadka],MATCH(Tabela_zbiralec_EKOL[[#This Row],[Klasifikacija]],Tabela_seznam_klasifikacij[Klasifikacijska številka],0))</f>
        <v>Nekompostirana frakcija živalskih in rastlinskih odpadkov</v>
      </c>
    </row>
    <row r="368" spans="1:8" x14ac:dyDescent="0.25">
      <c r="A368" t="s">
        <v>1422</v>
      </c>
      <c r="B368" t="str">
        <f>IF(OR(Tabela_zbiralec_EKOL[[#This Row],[ZC Savska loka]]="DA",Tabela_zbiralec_EKOL[[#This Row],[ZC Laze]]="DA",Tabela_zbiralec_EKOL[[#This Row],[ZC Kamnik]]="DA",Tabela_zbiralec_EKOL[[#This Row],[ZC Zvezda]]="DA"),"DA","NE")</f>
        <v>DA</v>
      </c>
      <c r="C368" t="str">
        <f>_xlfn.TEXTJOIN(", ",TRUE,IF(Tabela_zbiralec_EKOL[[#This Row],[ZC Savska loka]]="DA","Savska loka",""),IF(Tabela_zbiralec_EKOL[[#This Row],[ZC Laze]]="DA","Laze",""),IF(Tabela_zbiralec_EKOL[[#This Row],[ZC Kamnik]]="DA","Kamnik",""),IF(Tabela_zbiralec_EKOL[[#This Row],[ZC Zvezda]]="DA","Zvezda",""))</f>
        <v>Laze</v>
      </c>
      <c r="D368" t="s">
        <v>203</v>
      </c>
      <c r="E368" t="s">
        <v>204</v>
      </c>
      <c r="F368" t="s">
        <v>203</v>
      </c>
      <c r="G368" t="s">
        <v>203</v>
      </c>
      <c r="H368" t="str">
        <f>INDEX(Tabela_seznam_klasifikacij[Naziv odpadka],MATCH(Tabela_zbiralec_EKOL[[#This Row],[Klasifikacija]],Tabela_seznam_klasifikacij[Klasifikacijska številka],0))</f>
        <v>Kompost, ki ne ustreza specifikaciji</v>
      </c>
    </row>
    <row r="369" spans="1:8" x14ac:dyDescent="0.25">
      <c r="A369" t="s">
        <v>1423</v>
      </c>
      <c r="B369" t="str">
        <f>IF(OR(Tabela_zbiralec_EKOL[[#This Row],[ZC Savska loka]]="DA",Tabela_zbiralec_EKOL[[#This Row],[ZC Laze]]="DA",Tabela_zbiralec_EKOL[[#This Row],[ZC Kamnik]]="DA",Tabela_zbiralec_EKOL[[#This Row],[ZC Zvezda]]="DA"),"DA","NE")</f>
        <v>DA</v>
      </c>
      <c r="C369" t="str">
        <f>_xlfn.TEXTJOIN(", ",TRUE,IF(Tabela_zbiralec_EKOL[[#This Row],[ZC Savska loka]]="DA","Savska loka",""),IF(Tabela_zbiralec_EKOL[[#This Row],[ZC Laze]]="DA","Laze",""),IF(Tabela_zbiralec_EKOL[[#This Row],[ZC Kamnik]]="DA","Kamnik",""),IF(Tabela_zbiralec_EKOL[[#This Row],[ZC Zvezda]]="DA","Zvezda",""))</f>
        <v>Laze</v>
      </c>
      <c r="D369" t="s">
        <v>203</v>
      </c>
      <c r="E369" t="s">
        <v>204</v>
      </c>
      <c r="F369" t="s">
        <v>203</v>
      </c>
      <c r="G369" t="s">
        <v>203</v>
      </c>
      <c r="H369" t="str">
        <f>INDEX(Tabela_seznam_klasifikacij[Naziv odpadka],MATCH(Tabela_zbiralec_EKOL[[#This Row],[Klasifikacija]],Tabela_seznam_klasifikacij[Klasifikacijska številka],0))</f>
        <v>Drugi tovrstni odpadki</v>
      </c>
    </row>
    <row r="370" spans="1:8" x14ac:dyDescent="0.25">
      <c r="A370" t="s">
        <v>1424</v>
      </c>
      <c r="B370" t="str">
        <f>IF(OR(Tabela_zbiralec_EKOL[[#This Row],[ZC Savska loka]]="DA",Tabela_zbiralec_EKOL[[#This Row],[ZC Laze]]="DA",Tabela_zbiralec_EKOL[[#This Row],[ZC Kamnik]]="DA",Tabela_zbiralec_EKOL[[#This Row],[ZC Zvezda]]="DA"),"DA","NE")</f>
        <v>DA</v>
      </c>
      <c r="C370" t="str">
        <f>_xlfn.TEXTJOIN(", ",TRUE,IF(Tabela_zbiralec_EKOL[[#This Row],[ZC Savska loka]]="DA","Savska loka",""),IF(Tabela_zbiralec_EKOL[[#This Row],[ZC Laze]]="DA","Laze",""),IF(Tabela_zbiralec_EKOL[[#This Row],[ZC Kamnik]]="DA","Kamnik",""),IF(Tabela_zbiralec_EKOL[[#This Row],[ZC Zvezda]]="DA","Zvezda",""))</f>
        <v>Laze</v>
      </c>
      <c r="D370" t="s">
        <v>203</v>
      </c>
      <c r="E370" t="s">
        <v>204</v>
      </c>
      <c r="F370" t="s">
        <v>203</v>
      </c>
      <c r="G370" t="s">
        <v>203</v>
      </c>
      <c r="H370" t="str">
        <f>INDEX(Tabela_seznam_klasifikacij[Naziv odpadka],MATCH(Tabela_zbiralec_EKOL[[#This Row],[Klasifikacija]],Tabela_seznam_klasifikacij[Klasifikacijska številka],0))</f>
        <v>Lužnica iz anaerobne obdelave komunalnih odpadkov</v>
      </c>
    </row>
    <row r="371" spans="1:8" x14ac:dyDescent="0.25">
      <c r="A371" t="s">
        <v>1425</v>
      </c>
      <c r="B371" t="str">
        <f>IF(OR(Tabela_zbiralec_EKOL[[#This Row],[ZC Savska loka]]="DA",Tabela_zbiralec_EKOL[[#This Row],[ZC Laze]]="DA",Tabela_zbiralec_EKOL[[#This Row],[ZC Kamnik]]="DA",Tabela_zbiralec_EKOL[[#This Row],[ZC Zvezda]]="DA"),"DA","NE")</f>
        <v>DA</v>
      </c>
      <c r="C371" t="str">
        <f>_xlfn.TEXTJOIN(", ",TRUE,IF(Tabela_zbiralec_EKOL[[#This Row],[ZC Savska loka]]="DA","Savska loka",""),IF(Tabela_zbiralec_EKOL[[#This Row],[ZC Laze]]="DA","Laze",""),IF(Tabela_zbiralec_EKOL[[#This Row],[ZC Kamnik]]="DA","Kamnik",""),IF(Tabela_zbiralec_EKOL[[#This Row],[ZC Zvezda]]="DA","Zvezda",""))</f>
        <v>Laze</v>
      </c>
      <c r="D371" t="s">
        <v>203</v>
      </c>
      <c r="E371" t="s">
        <v>204</v>
      </c>
      <c r="F371" t="s">
        <v>203</v>
      </c>
      <c r="G371" t="s">
        <v>203</v>
      </c>
      <c r="H371" t="str">
        <f>INDEX(Tabela_seznam_klasifikacij[Naziv odpadka],MATCH(Tabela_zbiralec_EKOL[[#This Row],[Klasifikacija]],Tabela_seznam_klasifikacij[Klasifikacijska številka],0))</f>
        <v>Pregnito blato iz anaerobne obdelave komunalnih odpadkov</v>
      </c>
    </row>
    <row r="372" spans="1:8" x14ac:dyDescent="0.25">
      <c r="A372" t="s">
        <v>1426</v>
      </c>
      <c r="B372" t="str">
        <f>IF(OR(Tabela_zbiralec_EKOL[[#This Row],[ZC Savska loka]]="DA",Tabela_zbiralec_EKOL[[#This Row],[ZC Laze]]="DA",Tabela_zbiralec_EKOL[[#This Row],[ZC Kamnik]]="DA",Tabela_zbiralec_EKOL[[#This Row],[ZC Zvezda]]="DA"),"DA","NE")</f>
        <v>DA</v>
      </c>
      <c r="C372" t="str">
        <f>_xlfn.TEXTJOIN(", ",TRUE,IF(Tabela_zbiralec_EKOL[[#This Row],[ZC Savska loka]]="DA","Savska loka",""),IF(Tabela_zbiralec_EKOL[[#This Row],[ZC Laze]]="DA","Laze",""),IF(Tabela_zbiralec_EKOL[[#This Row],[ZC Kamnik]]="DA","Kamnik",""),IF(Tabela_zbiralec_EKOL[[#This Row],[ZC Zvezda]]="DA","Zvezda",""))</f>
        <v>Laze</v>
      </c>
      <c r="D372" t="s">
        <v>203</v>
      </c>
      <c r="E372" t="s">
        <v>204</v>
      </c>
      <c r="F372" t="s">
        <v>203</v>
      </c>
      <c r="G372" t="s">
        <v>203</v>
      </c>
      <c r="H372" t="str">
        <f>INDEX(Tabela_seznam_klasifikacij[Naziv odpadka],MATCH(Tabela_zbiralec_EKOL[[#This Row],[Klasifikacija]],Tabela_seznam_klasifikacij[Klasifikacijska številka],0))</f>
        <v>Lužnica iz anaerobne obdelave živalskih in rastlinskih odpadkov</v>
      </c>
    </row>
    <row r="373" spans="1:8" x14ac:dyDescent="0.25">
      <c r="A373" t="s">
        <v>1427</v>
      </c>
      <c r="B373" t="str">
        <f>IF(OR(Tabela_zbiralec_EKOL[[#This Row],[ZC Savska loka]]="DA",Tabela_zbiralec_EKOL[[#This Row],[ZC Laze]]="DA",Tabela_zbiralec_EKOL[[#This Row],[ZC Kamnik]]="DA",Tabela_zbiralec_EKOL[[#This Row],[ZC Zvezda]]="DA"),"DA","NE")</f>
        <v>DA</v>
      </c>
      <c r="C373" t="str">
        <f>_xlfn.TEXTJOIN(", ",TRUE,IF(Tabela_zbiralec_EKOL[[#This Row],[ZC Savska loka]]="DA","Savska loka",""),IF(Tabela_zbiralec_EKOL[[#This Row],[ZC Laze]]="DA","Laze",""),IF(Tabela_zbiralec_EKOL[[#This Row],[ZC Kamnik]]="DA","Kamnik",""),IF(Tabela_zbiralec_EKOL[[#This Row],[ZC Zvezda]]="DA","Zvezda",""))</f>
        <v>Laze</v>
      </c>
      <c r="D373" t="s">
        <v>203</v>
      </c>
      <c r="E373" t="s">
        <v>204</v>
      </c>
      <c r="F373" t="s">
        <v>203</v>
      </c>
      <c r="G373" t="s">
        <v>203</v>
      </c>
      <c r="H373" t="str">
        <f>INDEX(Tabela_seznam_klasifikacij[Naziv odpadka],MATCH(Tabela_zbiralec_EKOL[[#This Row],[Klasifikacija]],Tabela_seznam_klasifikacij[Klasifikacijska številka],0))</f>
        <v>Pregnito blato iz anaerobne obdelave živalskih in rastlinskih odpadkov</v>
      </c>
    </row>
    <row r="374" spans="1:8" x14ac:dyDescent="0.25">
      <c r="A374" t="s">
        <v>1428</v>
      </c>
      <c r="B374" t="str">
        <f>IF(OR(Tabela_zbiralec_EKOL[[#This Row],[ZC Savska loka]]="DA",Tabela_zbiralec_EKOL[[#This Row],[ZC Laze]]="DA",Tabela_zbiralec_EKOL[[#This Row],[ZC Kamnik]]="DA",Tabela_zbiralec_EKOL[[#This Row],[ZC Zvezda]]="DA"),"DA","NE")</f>
        <v>DA</v>
      </c>
      <c r="C374" t="str">
        <f>_xlfn.TEXTJOIN(", ",TRUE,IF(Tabela_zbiralec_EKOL[[#This Row],[ZC Savska loka]]="DA","Savska loka",""),IF(Tabela_zbiralec_EKOL[[#This Row],[ZC Laze]]="DA","Laze",""),IF(Tabela_zbiralec_EKOL[[#This Row],[ZC Kamnik]]="DA","Kamnik",""),IF(Tabela_zbiralec_EKOL[[#This Row],[ZC Zvezda]]="DA","Zvezda",""))</f>
        <v>Laze</v>
      </c>
      <c r="D374" t="s">
        <v>203</v>
      </c>
      <c r="E374" t="s">
        <v>204</v>
      </c>
      <c r="F374" t="s">
        <v>203</v>
      </c>
      <c r="G374" t="s">
        <v>203</v>
      </c>
      <c r="H374" t="str">
        <f>INDEX(Tabela_seznam_klasifikacij[Naziv odpadka],MATCH(Tabela_zbiralec_EKOL[[#This Row],[Klasifikacija]],Tabela_seznam_klasifikacij[Klasifikacijska številka],0))</f>
        <v>Drugi tovrstni odpadki</v>
      </c>
    </row>
    <row r="375" spans="1:8" x14ac:dyDescent="0.25">
      <c r="A375" t="s">
        <v>1430</v>
      </c>
      <c r="B375" t="str">
        <f>IF(OR(Tabela_zbiralec_EKOL[[#This Row],[ZC Savska loka]]="DA",Tabela_zbiralec_EKOL[[#This Row],[ZC Laze]]="DA",Tabela_zbiralec_EKOL[[#This Row],[ZC Kamnik]]="DA",Tabela_zbiralec_EKOL[[#This Row],[ZC Zvezda]]="DA"),"DA","NE")</f>
        <v>DA</v>
      </c>
      <c r="C375" t="str">
        <f>_xlfn.TEXTJOIN(", ",TRUE,IF(Tabela_zbiralec_EKOL[[#This Row],[ZC Savska loka]]="DA","Savska loka",""),IF(Tabela_zbiralec_EKOL[[#This Row],[ZC Laze]]="DA","Laze",""),IF(Tabela_zbiralec_EKOL[[#This Row],[ZC Kamnik]]="DA","Kamnik",""),IF(Tabela_zbiralec_EKOL[[#This Row],[ZC Zvezda]]="DA","Zvezda",""))</f>
        <v>Laze</v>
      </c>
      <c r="D375" t="s">
        <v>203</v>
      </c>
      <c r="E375" t="s">
        <v>204</v>
      </c>
      <c r="F375" t="s">
        <v>203</v>
      </c>
      <c r="G375" t="s">
        <v>203</v>
      </c>
      <c r="H375" t="str">
        <f>INDEX(Tabela_seznam_klasifikacij[Naziv odpadka],MATCH(Tabela_zbiralec_EKOL[[#This Row],[Klasifikacija]],Tabela_seznam_klasifikacij[Klasifikacijska številka],0))</f>
        <v>Izcedne vode iz odlagališč, ki niso navedene pod 19 07 02</v>
      </c>
    </row>
    <row r="376" spans="1:8" x14ac:dyDescent="0.25">
      <c r="A376" t="s">
        <v>1431</v>
      </c>
      <c r="B376" t="str">
        <f>IF(OR(Tabela_zbiralec_EKOL[[#This Row],[ZC Savska loka]]="DA",Tabela_zbiralec_EKOL[[#This Row],[ZC Laze]]="DA",Tabela_zbiralec_EKOL[[#This Row],[ZC Kamnik]]="DA",Tabela_zbiralec_EKOL[[#This Row],[ZC Zvezda]]="DA"),"DA","NE")</f>
        <v>DA</v>
      </c>
      <c r="C376" t="str">
        <f>_xlfn.TEXTJOIN(", ",TRUE,IF(Tabela_zbiralec_EKOL[[#This Row],[ZC Savska loka]]="DA","Savska loka",""),IF(Tabela_zbiralec_EKOL[[#This Row],[ZC Laze]]="DA","Laze",""),IF(Tabela_zbiralec_EKOL[[#This Row],[ZC Kamnik]]="DA","Kamnik",""),IF(Tabela_zbiralec_EKOL[[#This Row],[ZC Zvezda]]="DA","Zvezda",""))</f>
        <v>Laze</v>
      </c>
      <c r="D376" t="s">
        <v>203</v>
      </c>
      <c r="E376" t="s">
        <v>204</v>
      </c>
      <c r="F376" t="s">
        <v>203</v>
      </c>
      <c r="G376" t="s">
        <v>203</v>
      </c>
      <c r="H376" t="str">
        <f>INDEX(Tabela_seznam_klasifikacij[Naziv odpadka],MATCH(Tabela_zbiralec_EKOL[[#This Row],[Klasifikacija]],Tabela_seznam_klasifikacij[Klasifikacijska številka],0))</f>
        <v>Ostanki na grabljah in sitih</v>
      </c>
    </row>
    <row r="377" spans="1:8" x14ac:dyDescent="0.25">
      <c r="A377" t="s">
        <v>1432</v>
      </c>
      <c r="B377" t="str">
        <f>IF(OR(Tabela_zbiralec_EKOL[[#This Row],[ZC Savska loka]]="DA",Tabela_zbiralec_EKOL[[#This Row],[ZC Laze]]="DA",Tabela_zbiralec_EKOL[[#This Row],[ZC Kamnik]]="DA",Tabela_zbiralec_EKOL[[#This Row],[ZC Zvezda]]="DA"),"DA","NE")</f>
        <v>DA</v>
      </c>
      <c r="C377" t="str">
        <f>_xlfn.TEXTJOIN(", ",TRUE,IF(Tabela_zbiralec_EKOL[[#This Row],[ZC Savska loka]]="DA","Savska loka",""),IF(Tabela_zbiralec_EKOL[[#This Row],[ZC Laze]]="DA","Laze",""),IF(Tabela_zbiralec_EKOL[[#This Row],[ZC Kamnik]]="DA","Kamnik",""),IF(Tabela_zbiralec_EKOL[[#This Row],[ZC Zvezda]]="DA","Zvezda",""))</f>
        <v>Laze</v>
      </c>
      <c r="D377" t="s">
        <v>203</v>
      </c>
      <c r="E377" t="s">
        <v>204</v>
      </c>
      <c r="F377" t="s">
        <v>203</v>
      </c>
      <c r="G377" t="s">
        <v>203</v>
      </c>
      <c r="H377" t="str">
        <f>INDEX(Tabela_seznam_klasifikacij[Naziv odpadka],MATCH(Tabela_zbiralec_EKOL[[#This Row],[Klasifikacija]],Tabela_seznam_klasifikacij[Klasifikacijska številka],0))</f>
        <v>Odpadki iz peskolovov</v>
      </c>
    </row>
    <row r="378" spans="1:8" x14ac:dyDescent="0.25">
      <c r="A378" t="s">
        <v>1433</v>
      </c>
      <c r="B378" t="str">
        <f>IF(OR(Tabela_zbiralec_EKOL[[#This Row],[ZC Savska loka]]="DA",Tabela_zbiralec_EKOL[[#This Row],[ZC Laze]]="DA",Tabela_zbiralec_EKOL[[#This Row],[ZC Kamnik]]="DA",Tabela_zbiralec_EKOL[[#This Row],[ZC Zvezda]]="DA"),"DA","NE")</f>
        <v>DA</v>
      </c>
      <c r="C378" t="str">
        <f>_xlfn.TEXTJOIN(", ",TRUE,IF(Tabela_zbiralec_EKOL[[#This Row],[ZC Savska loka]]="DA","Savska loka",""),IF(Tabela_zbiralec_EKOL[[#This Row],[ZC Laze]]="DA","Laze",""),IF(Tabela_zbiralec_EKOL[[#This Row],[ZC Kamnik]]="DA","Kamnik",""),IF(Tabela_zbiralec_EKOL[[#This Row],[ZC Zvezda]]="DA","Zvezda",""))</f>
        <v>Laze</v>
      </c>
      <c r="D378" t="s">
        <v>203</v>
      </c>
      <c r="E378" t="s">
        <v>204</v>
      </c>
      <c r="F378" t="s">
        <v>203</v>
      </c>
      <c r="G378" t="s">
        <v>203</v>
      </c>
      <c r="H378" t="str">
        <f>INDEX(Tabela_seznam_klasifikacij[Naziv odpadka],MATCH(Tabela_zbiralec_EKOL[[#This Row],[Klasifikacija]],Tabela_seznam_klasifikacij[Klasifikacijska številka],0))</f>
        <v>Mulji iz čistilnih naprav komunalnih odpadnih voda</v>
      </c>
    </row>
    <row r="379" spans="1:8" x14ac:dyDescent="0.25">
      <c r="A379" t="s">
        <v>105</v>
      </c>
      <c r="B379" t="str">
        <f>IF(OR(Tabela_zbiralec_EKOL[[#This Row],[ZC Savska loka]]="DA",Tabela_zbiralec_EKOL[[#This Row],[ZC Laze]]="DA",Tabela_zbiralec_EKOL[[#This Row],[ZC Kamnik]]="DA",Tabela_zbiralec_EKOL[[#This Row],[ZC Zvezda]]="DA"),"DA","NE")</f>
        <v>DA</v>
      </c>
      <c r="C379" t="str">
        <f>_xlfn.TEXTJOIN(", ",TRUE,IF(Tabela_zbiralec_EKOL[[#This Row],[ZC Savska loka]]="DA","Savska loka",""),IF(Tabela_zbiralec_EKOL[[#This Row],[ZC Laze]]="DA","Laze",""),IF(Tabela_zbiralec_EKOL[[#This Row],[ZC Kamnik]]="DA","Kamnik",""),IF(Tabela_zbiralec_EKOL[[#This Row],[ZC Zvezda]]="DA","Zvezda",""))</f>
        <v>Laze</v>
      </c>
      <c r="D379" t="s">
        <v>203</v>
      </c>
      <c r="E379" t="s">
        <v>204</v>
      </c>
      <c r="F379" t="s">
        <v>203</v>
      </c>
      <c r="G379" t="s">
        <v>203</v>
      </c>
      <c r="H379" t="str">
        <f>INDEX(Tabela_seznam_klasifikacij[Naziv odpadka],MATCH(Tabela_zbiralec_EKOL[[#This Row],[Klasifikacija]],Tabela_seznam_klasifikacij[Klasifikacijska številka],0))</f>
        <v>Masti in oljne mešanice iz naprav za ločevanje olja in vode, ki vsebujejo le jedilna olja in masti</v>
      </c>
    </row>
    <row r="380" spans="1:8" x14ac:dyDescent="0.25">
      <c r="A380" t="s">
        <v>1435</v>
      </c>
      <c r="B380" t="str">
        <f>IF(OR(Tabela_zbiralec_EKOL[[#This Row],[ZC Savska loka]]="DA",Tabela_zbiralec_EKOL[[#This Row],[ZC Laze]]="DA",Tabela_zbiralec_EKOL[[#This Row],[ZC Kamnik]]="DA",Tabela_zbiralec_EKOL[[#This Row],[ZC Zvezda]]="DA"),"DA","NE")</f>
        <v>DA</v>
      </c>
      <c r="C380" t="str">
        <f>_xlfn.TEXTJOIN(", ",TRUE,IF(Tabela_zbiralec_EKOL[[#This Row],[ZC Savska loka]]="DA","Savska loka",""),IF(Tabela_zbiralec_EKOL[[#This Row],[ZC Laze]]="DA","Laze",""),IF(Tabela_zbiralec_EKOL[[#This Row],[ZC Kamnik]]="DA","Kamnik",""),IF(Tabela_zbiralec_EKOL[[#This Row],[ZC Zvezda]]="DA","Zvezda",""))</f>
        <v>Laze</v>
      </c>
      <c r="D380" t="s">
        <v>203</v>
      </c>
      <c r="E380" t="s">
        <v>204</v>
      </c>
      <c r="F380" t="s">
        <v>203</v>
      </c>
      <c r="G380" t="s">
        <v>203</v>
      </c>
      <c r="H380" t="str">
        <f>INDEX(Tabela_seznam_klasifikacij[Naziv odpadka],MATCH(Tabela_zbiralec_EKOL[[#This Row],[Klasifikacija]],Tabela_seznam_klasifikacij[Klasifikacijska številka],0))</f>
        <v>Mulji iz bioloških čistilnih naprav tehnoloških odpadnih voda, ki niso navedeni pod 19 08 11</v>
      </c>
    </row>
    <row r="381" spans="1:8" x14ac:dyDescent="0.25">
      <c r="A381" t="s">
        <v>1436</v>
      </c>
      <c r="B381" t="str">
        <f>IF(OR(Tabela_zbiralec_EKOL[[#This Row],[ZC Savska loka]]="DA",Tabela_zbiralec_EKOL[[#This Row],[ZC Laze]]="DA",Tabela_zbiralec_EKOL[[#This Row],[ZC Kamnik]]="DA",Tabela_zbiralec_EKOL[[#This Row],[ZC Zvezda]]="DA"),"DA","NE")</f>
        <v>DA</v>
      </c>
      <c r="C381" t="str">
        <f>_xlfn.TEXTJOIN(", ",TRUE,IF(Tabela_zbiralec_EKOL[[#This Row],[ZC Savska loka]]="DA","Savska loka",""),IF(Tabela_zbiralec_EKOL[[#This Row],[ZC Laze]]="DA","Laze",""),IF(Tabela_zbiralec_EKOL[[#This Row],[ZC Kamnik]]="DA","Kamnik",""),IF(Tabela_zbiralec_EKOL[[#This Row],[ZC Zvezda]]="DA","Zvezda",""))</f>
        <v>Laze</v>
      </c>
      <c r="D381" t="s">
        <v>203</v>
      </c>
      <c r="E381" t="s">
        <v>204</v>
      </c>
      <c r="F381" t="s">
        <v>203</v>
      </c>
      <c r="G381" t="s">
        <v>203</v>
      </c>
      <c r="H381" t="str">
        <f>INDEX(Tabela_seznam_klasifikacij[Naziv odpadka],MATCH(Tabela_zbiralec_EKOL[[#This Row],[Klasifikacija]],Tabela_seznam_klasifikacij[Klasifikacijska številka],0))</f>
        <v>Mulji iz drugih čistilnih naprav tehnoloških odpadnih voda, ki niso navedeni pod 19 08 13</v>
      </c>
    </row>
    <row r="382" spans="1:8" x14ac:dyDescent="0.25">
      <c r="A382" t="s">
        <v>1437</v>
      </c>
      <c r="B382" t="str">
        <f>IF(OR(Tabela_zbiralec_EKOL[[#This Row],[ZC Savska loka]]="DA",Tabela_zbiralec_EKOL[[#This Row],[ZC Laze]]="DA",Tabela_zbiralec_EKOL[[#This Row],[ZC Kamnik]]="DA",Tabela_zbiralec_EKOL[[#This Row],[ZC Zvezda]]="DA"),"DA","NE")</f>
        <v>DA</v>
      </c>
      <c r="C382" t="str">
        <f>_xlfn.TEXTJOIN(", ",TRUE,IF(Tabela_zbiralec_EKOL[[#This Row],[ZC Savska loka]]="DA","Savska loka",""),IF(Tabela_zbiralec_EKOL[[#This Row],[ZC Laze]]="DA","Laze",""),IF(Tabela_zbiralec_EKOL[[#This Row],[ZC Kamnik]]="DA","Kamnik",""),IF(Tabela_zbiralec_EKOL[[#This Row],[ZC Zvezda]]="DA","Zvezda",""))</f>
        <v>Laze</v>
      </c>
      <c r="D382" t="s">
        <v>203</v>
      </c>
      <c r="E382" t="s">
        <v>204</v>
      </c>
      <c r="F382" t="s">
        <v>203</v>
      </c>
      <c r="G382" t="s">
        <v>203</v>
      </c>
      <c r="H382" t="str">
        <f>INDEX(Tabela_seznam_klasifikacij[Naziv odpadka],MATCH(Tabela_zbiralec_EKOL[[#This Row],[Klasifikacija]],Tabela_seznam_klasifikacij[Klasifikacijska številka],0))</f>
        <v>Drugi tovrstni odpadki</v>
      </c>
    </row>
    <row r="383" spans="1:8" x14ac:dyDescent="0.25">
      <c r="A383" t="s">
        <v>1438</v>
      </c>
      <c r="B383" t="str">
        <f>IF(OR(Tabela_zbiralec_EKOL[[#This Row],[ZC Savska loka]]="DA",Tabela_zbiralec_EKOL[[#This Row],[ZC Laze]]="DA",Tabela_zbiralec_EKOL[[#This Row],[ZC Kamnik]]="DA",Tabela_zbiralec_EKOL[[#This Row],[ZC Zvezda]]="DA"),"DA","NE")</f>
        <v>DA</v>
      </c>
      <c r="C383" t="str">
        <f>_xlfn.TEXTJOIN(", ",TRUE,IF(Tabela_zbiralec_EKOL[[#This Row],[ZC Savska loka]]="DA","Savska loka",""),IF(Tabela_zbiralec_EKOL[[#This Row],[ZC Laze]]="DA","Laze",""),IF(Tabela_zbiralec_EKOL[[#This Row],[ZC Kamnik]]="DA","Kamnik",""),IF(Tabela_zbiralec_EKOL[[#This Row],[ZC Zvezda]]="DA","Zvezda",""))</f>
        <v>Laze</v>
      </c>
      <c r="D383" t="s">
        <v>203</v>
      </c>
      <c r="E383" t="s">
        <v>204</v>
      </c>
      <c r="F383" t="s">
        <v>203</v>
      </c>
      <c r="G383" t="s">
        <v>203</v>
      </c>
      <c r="H383" t="str">
        <f>INDEX(Tabela_seznam_klasifikacij[Naziv odpadka],MATCH(Tabela_zbiralec_EKOL[[#This Row],[Klasifikacija]],Tabela_seznam_klasifikacij[Klasifikacijska številka],0))</f>
        <v>Trdni odpadki iz primarnih sit in filtrov</v>
      </c>
    </row>
    <row r="384" spans="1:8" x14ac:dyDescent="0.25">
      <c r="A384" t="s">
        <v>1439</v>
      </c>
      <c r="B384" t="str">
        <f>IF(OR(Tabela_zbiralec_EKOL[[#This Row],[ZC Savska loka]]="DA",Tabela_zbiralec_EKOL[[#This Row],[ZC Laze]]="DA",Tabela_zbiralec_EKOL[[#This Row],[ZC Kamnik]]="DA",Tabela_zbiralec_EKOL[[#This Row],[ZC Zvezda]]="DA"),"DA","NE")</f>
        <v>DA</v>
      </c>
      <c r="C384" t="str">
        <f>_xlfn.TEXTJOIN(", ",TRUE,IF(Tabela_zbiralec_EKOL[[#This Row],[ZC Savska loka]]="DA","Savska loka",""),IF(Tabela_zbiralec_EKOL[[#This Row],[ZC Laze]]="DA","Laze",""),IF(Tabela_zbiralec_EKOL[[#This Row],[ZC Kamnik]]="DA","Kamnik",""),IF(Tabela_zbiralec_EKOL[[#This Row],[ZC Zvezda]]="DA","Zvezda",""))</f>
        <v>Laze</v>
      </c>
      <c r="D384" t="s">
        <v>203</v>
      </c>
      <c r="E384" t="s">
        <v>204</v>
      </c>
      <c r="F384" t="s">
        <v>203</v>
      </c>
      <c r="G384" t="s">
        <v>203</v>
      </c>
      <c r="H384" t="str">
        <f>INDEX(Tabela_seznam_klasifikacij[Naziv odpadka],MATCH(Tabela_zbiralec_EKOL[[#This Row],[Klasifikacija]],Tabela_seznam_klasifikacij[Klasifikacijska številka],0))</f>
        <v>Mulji iz bistrenja vode</v>
      </c>
    </row>
    <row r="385" spans="1:8" x14ac:dyDescent="0.25">
      <c r="A385" t="s">
        <v>1440</v>
      </c>
      <c r="B385" t="str">
        <f>IF(OR(Tabela_zbiralec_EKOL[[#This Row],[ZC Savska loka]]="DA",Tabela_zbiralec_EKOL[[#This Row],[ZC Laze]]="DA",Tabela_zbiralec_EKOL[[#This Row],[ZC Kamnik]]="DA",Tabela_zbiralec_EKOL[[#This Row],[ZC Zvezda]]="DA"),"DA","NE")</f>
        <v>DA</v>
      </c>
      <c r="C385" t="str">
        <f>_xlfn.TEXTJOIN(", ",TRUE,IF(Tabela_zbiralec_EKOL[[#This Row],[ZC Savska loka]]="DA","Savska loka",""),IF(Tabela_zbiralec_EKOL[[#This Row],[ZC Laze]]="DA","Laze",""),IF(Tabela_zbiralec_EKOL[[#This Row],[ZC Kamnik]]="DA","Kamnik",""),IF(Tabela_zbiralec_EKOL[[#This Row],[ZC Zvezda]]="DA","Zvezda",""))</f>
        <v>Laze</v>
      </c>
      <c r="D385" t="s">
        <v>203</v>
      </c>
      <c r="E385" t="s">
        <v>204</v>
      </c>
      <c r="F385" t="s">
        <v>203</v>
      </c>
      <c r="G385" t="s">
        <v>203</v>
      </c>
      <c r="H385" t="str">
        <f>INDEX(Tabela_seznam_klasifikacij[Naziv odpadka],MATCH(Tabela_zbiralec_EKOL[[#This Row],[Klasifikacija]],Tabela_seznam_klasifikacij[Klasifikacijska številka],0))</f>
        <v>Mulji iz dekarbonacije</v>
      </c>
    </row>
    <row r="386" spans="1:8" x14ac:dyDescent="0.25">
      <c r="A386" t="s">
        <v>190</v>
      </c>
      <c r="B386" t="str">
        <f>IF(OR(Tabela_zbiralec_EKOL[[#This Row],[ZC Savska loka]]="DA",Tabela_zbiralec_EKOL[[#This Row],[ZC Laze]]="DA",Tabela_zbiralec_EKOL[[#This Row],[ZC Kamnik]]="DA",Tabela_zbiralec_EKOL[[#This Row],[ZC Zvezda]]="DA"),"DA","NE")</f>
        <v>DA</v>
      </c>
      <c r="C386" t="str">
        <f>_xlfn.TEXTJOIN(", ",TRUE,IF(Tabela_zbiralec_EKOL[[#This Row],[ZC Savska loka]]="DA","Savska loka",""),IF(Tabela_zbiralec_EKOL[[#This Row],[ZC Laze]]="DA","Laze",""),IF(Tabela_zbiralec_EKOL[[#This Row],[ZC Kamnik]]="DA","Kamnik",""),IF(Tabela_zbiralec_EKOL[[#This Row],[ZC Zvezda]]="DA","Zvezda",""))</f>
        <v>Laze</v>
      </c>
      <c r="D386" t="s">
        <v>203</v>
      </c>
      <c r="E386" t="s">
        <v>204</v>
      </c>
      <c r="F386" t="s">
        <v>203</v>
      </c>
      <c r="G386" t="s">
        <v>203</v>
      </c>
      <c r="H386" t="str">
        <f>INDEX(Tabela_seznam_klasifikacij[Naziv odpadka],MATCH(Tabela_zbiralec_EKOL[[#This Row],[Klasifikacija]],Tabela_seznam_klasifikacij[Klasifikacijska številka],0))</f>
        <v>Izrabljeno aktivno oglje</v>
      </c>
    </row>
    <row r="387" spans="1:8" x14ac:dyDescent="0.25">
      <c r="A387" t="s">
        <v>189</v>
      </c>
      <c r="B387" t="str">
        <f>IF(OR(Tabela_zbiralec_EKOL[[#This Row],[ZC Savska loka]]="DA",Tabela_zbiralec_EKOL[[#This Row],[ZC Laze]]="DA",Tabela_zbiralec_EKOL[[#This Row],[ZC Kamnik]]="DA",Tabela_zbiralec_EKOL[[#This Row],[ZC Zvezda]]="DA"),"DA","NE")</f>
        <v>DA</v>
      </c>
      <c r="C387" t="str">
        <f>_xlfn.TEXTJOIN(", ",TRUE,IF(Tabela_zbiralec_EKOL[[#This Row],[ZC Savska loka]]="DA","Savska loka",""),IF(Tabela_zbiralec_EKOL[[#This Row],[ZC Laze]]="DA","Laze",""),IF(Tabela_zbiralec_EKOL[[#This Row],[ZC Kamnik]]="DA","Kamnik",""),IF(Tabela_zbiralec_EKOL[[#This Row],[ZC Zvezda]]="DA","Zvezda",""))</f>
        <v>Laze</v>
      </c>
      <c r="D387" t="s">
        <v>203</v>
      </c>
      <c r="E387" t="s">
        <v>204</v>
      </c>
      <c r="F387" t="s">
        <v>203</v>
      </c>
      <c r="G387" t="s">
        <v>203</v>
      </c>
      <c r="H387" t="str">
        <f>INDEX(Tabela_seznam_klasifikacij[Naziv odpadka],MATCH(Tabela_zbiralec_EKOL[[#This Row],[Klasifikacija]],Tabela_seznam_klasifikacij[Klasifikacijska številka],0))</f>
        <v>Nasičene ali izrabljene smole ionskih izmenjevalnikov</v>
      </c>
    </row>
    <row r="388" spans="1:8" x14ac:dyDescent="0.25">
      <c r="A388" t="s">
        <v>1441</v>
      </c>
      <c r="B388" t="str">
        <f>IF(OR(Tabela_zbiralec_EKOL[[#This Row],[ZC Savska loka]]="DA",Tabela_zbiralec_EKOL[[#This Row],[ZC Laze]]="DA",Tabela_zbiralec_EKOL[[#This Row],[ZC Kamnik]]="DA",Tabela_zbiralec_EKOL[[#This Row],[ZC Zvezda]]="DA"),"DA","NE")</f>
        <v>DA</v>
      </c>
      <c r="C388" t="str">
        <f>_xlfn.TEXTJOIN(", ",TRUE,IF(Tabela_zbiralec_EKOL[[#This Row],[ZC Savska loka]]="DA","Savska loka",""),IF(Tabela_zbiralec_EKOL[[#This Row],[ZC Laze]]="DA","Laze",""),IF(Tabela_zbiralec_EKOL[[#This Row],[ZC Kamnik]]="DA","Kamnik",""),IF(Tabela_zbiralec_EKOL[[#This Row],[ZC Zvezda]]="DA","Zvezda",""))</f>
        <v>Laze</v>
      </c>
      <c r="D388" t="s">
        <v>203</v>
      </c>
      <c r="E388" t="s">
        <v>204</v>
      </c>
      <c r="F388" t="s">
        <v>203</v>
      </c>
      <c r="G388" t="s">
        <v>203</v>
      </c>
      <c r="H388" t="str">
        <f>INDEX(Tabela_seznam_klasifikacij[Naziv odpadka],MATCH(Tabela_zbiralec_EKOL[[#This Row],[Klasifikacija]],Tabela_seznam_klasifikacij[Klasifikacijska številka],0))</f>
        <v>Raztopine in mulji iz regeneracije ionskih izmenjevalnikov</v>
      </c>
    </row>
    <row r="389" spans="1:8" x14ac:dyDescent="0.25">
      <c r="A389" t="s">
        <v>1442</v>
      </c>
      <c r="B389" t="str">
        <f>IF(OR(Tabela_zbiralec_EKOL[[#This Row],[ZC Savska loka]]="DA",Tabela_zbiralec_EKOL[[#This Row],[ZC Laze]]="DA",Tabela_zbiralec_EKOL[[#This Row],[ZC Kamnik]]="DA",Tabela_zbiralec_EKOL[[#This Row],[ZC Zvezda]]="DA"),"DA","NE")</f>
        <v>DA</v>
      </c>
      <c r="C389" t="str">
        <f>_xlfn.TEXTJOIN(", ",TRUE,IF(Tabela_zbiralec_EKOL[[#This Row],[ZC Savska loka]]="DA","Savska loka",""),IF(Tabela_zbiralec_EKOL[[#This Row],[ZC Laze]]="DA","Laze",""),IF(Tabela_zbiralec_EKOL[[#This Row],[ZC Kamnik]]="DA","Kamnik",""),IF(Tabela_zbiralec_EKOL[[#This Row],[ZC Zvezda]]="DA","Zvezda",""))</f>
        <v>Laze</v>
      </c>
      <c r="D389" t="s">
        <v>203</v>
      </c>
      <c r="E389" t="s">
        <v>204</v>
      </c>
      <c r="F389" t="s">
        <v>203</v>
      </c>
      <c r="G389" t="s">
        <v>203</v>
      </c>
      <c r="H389" t="str">
        <f>INDEX(Tabela_seznam_klasifikacij[Naziv odpadka],MATCH(Tabela_zbiralec_EKOL[[#This Row],[Klasifikacija]],Tabela_seznam_klasifikacij[Klasifikacijska številka],0))</f>
        <v>Drugi tovrstni odpadki</v>
      </c>
    </row>
    <row r="390" spans="1:8" x14ac:dyDescent="0.25">
      <c r="A390" t="s">
        <v>1443</v>
      </c>
      <c r="B390" t="str">
        <f>IF(OR(Tabela_zbiralec_EKOL[[#This Row],[ZC Savska loka]]="DA",Tabela_zbiralec_EKOL[[#This Row],[ZC Laze]]="DA",Tabela_zbiralec_EKOL[[#This Row],[ZC Kamnik]]="DA",Tabela_zbiralec_EKOL[[#This Row],[ZC Zvezda]]="DA"),"DA","NE")</f>
        <v>DA</v>
      </c>
      <c r="C390" t="str">
        <f>_xlfn.TEXTJOIN(", ",TRUE,IF(Tabela_zbiralec_EKOL[[#This Row],[ZC Savska loka]]="DA","Savska loka",""),IF(Tabela_zbiralec_EKOL[[#This Row],[ZC Laze]]="DA","Laze",""),IF(Tabela_zbiralec_EKOL[[#This Row],[ZC Kamnik]]="DA","Kamnik",""),IF(Tabela_zbiralec_EKOL[[#This Row],[ZC Zvezda]]="DA","Zvezda",""))</f>
        <v>Laze</v>
      </c>
      <c r="D390" t="s">
        <v>203</v>
      </c>
      <c r="E390" t="s">
        <v>204</v>
      </c>
      <c r="F390" t="s">
        <v>203</v>
      </c>
      <c r="G390" t="s">
        <v>203</v>
      </c>
      <c r="H390" t="str">
        <f>INDEX(Tabela_seznam_klasifikacij[Naziv odpadka],MATCH(Tabela_zbiralec_EKOL[[#This Row],[Klasifikacija]],Tabela_seznam_klasifikacij[Klasifikacijska številka],0))</f>
        <v>Odpadno železo in jeklo</v>
      </c>
    </row>
    <row r="391" spans="1:8" x14ac:dyDescent="0.25">
      <c r="A391" t="s">
        <v>1444</v>
      </c>
      <c r="B391" t="str">
        <f>IF(OR(Tabela_zbiralec_EKOL[[#This Row],[ZC Savska loka]]="DA",Tabela_zbiralec_EKOL[[#This Row],[ZC Laze]]="DA",Tabela_zbiralec_EKOL[[#This Row],[ZC Kamnik]]="DA",Tabela_zbiralec_EKOL[[#This Row],[ZC Zvezda]]="DA"),"DA","NE")</f>
        <v>DA</v>
      </c>
      <c r="C391" t="str">
        <f>_xlfn.TEXTJOIN(", ",TRUE,IF(Tabela_zbiralec_EKOL[[#This Row],[ZC Savska loka]]="DA","Savska loka",""),IF(Tabela_zbiralec_EKOL[[#This Row],[ZC Laze]]="DA","Laze",""),IF(Tabela_zbiralec_EKOL[[#This Row],[ZC Kamnik]]="DA","Kamnik",""),IF(Tabela_zbiralec_EKOL[[#This Row],[ZC Zvezda]]="DA","Zvezda",""))</f>
        <v>Laze</v>
      </c>
      <c r="D391" t="s">
        <v>203</v>
      </c>
      <c r="E391" t="s">
        <v>204</v>
      </c>
      <c r="F391" t="s">
        <v>203</v>
      </c>
      <c r="G391" t="s">
        <v>203</v>
      </c>
      <c r="H391" t="str">
        <f>INDEX(Tabela_seznam_klasifikacij[Naziv odpadka],MATCH(Tabela_zbiralec_EKOL[[#This Row],[Klasifikacija]],Tabela_seznam_klasifikacij[Klasifikacijska številka],0))</f>
        <v>Odpadne barvne kovine</v>
      </c>
    </row>
    <row r="392" spans="1:8" x14ac:dyDescent="0.25">
      <c r="A392" t="s">
        <v>1446</v>
      </c>
      <c r="B392" t="str">
        <f>IF(OR(Tabela_zbiralec_EKOL[[#This Row],[ZC Savska loka]]="DA",Tabela_zbiralec_EKOL[[#This Row],[ZC Laze]]="DA",Tabela_zbiralec_EKOL[[#This Row],[ZC Kamnik]]="DA",Tabela_zbiralec_EKOL[[#This Row],[ZC Zvezda]]="DA"),"DA","NE")</f>
        <v>DA</v>
      </c>
      <c r="C392" t="str">
        <f>_xlfn.TEXTJOIN(", ",TRUE,IF(Tabela_zbiralec_EKOL[[#This Row],[ZC Savska loka]]="DA","Savska loka",""),IF(Tabela_zbiralec_EKOL[[#This Row],[ZC Laze]]="DA","Laze",""),IF(Tabela_zbiralec_EKOL[[#This Row],[ZC Kamnik]]="DA","Kamnik",""),IF(Tabela_zbiralec_EKOL[[#This Row],[ZC Zvezda]]="DA","Zvezda",""))</f>
        <v>Laze</v>
      </c>
      <c r="D392" t="s">
        <v>203</v>
      </c>
      <c r="E392" t="s">
        <v>204</v>
      </c>
      <c r="F392" t="s">
        <v>203</v>
      </c>
      <c r="G392" t="s">
        <v>203</v>
      </c>
      <c r="H392" t="str">
        <f>INDEX(Tabela_seznam_klasifikacij[Naziv odpadka],MATCH(Tabela_zbiralec_EKOL[[#This Row],[Klasifikacija]],Tabela_seznam_klasifikacij[Klasifikacijska številka],0))</f>
        <v>Lahka šredrska frakcija in prah, ki nista navedena pod 19 10 03</v>
      </c>
    </row>
    <row r="393" spans="1:8" x14ac:dyDescent="0.25">
      <c r="A393" t="s">
        <v>1448</v>
      </c>
      <c r="B393" t="str">
        <f>IF(OR(Tabela_zbiralec_EKOL[[#This Row],[ZC Savska loka]]="DA",Tabela_zbiralec_EKOL[[#This Row],[ZC Laze]]="DA",Tabela_zbiralec_EKOL[[#This Row],[ZC Kamnik]]="DA",Tabela_zbiralec_EKOL[[#This Row],[ZC Zvezda]]="DA"),"DA","NE")</f>
        <v>DA</v>
      </c>
      <c r="C393" t="str">
        <f>_xlfn.TEXTJOIN(", ",TRUE,IF(Tabela_zbiralec_EKOL[[#This Row],[ZC Savska loka]]="DA","Savska loka",""),IF(Tabela_zbiralec_EKOL[[#This Row],[ZC Laze]]="DA","Laze",""),IF(Tabela_zbiralec_EKOL[[#This Row],[ZC Kamnik]]="DA","Kamnik",""),IF(Tabela_zbiralec_EKOL[[#This Row],[ZC Zvezda]]="DA","Zvezda",""))</f>
        <v>Laze</v>
      </c>
      <c r="D393" t="s">
        <v>203</v>
      </c>
      <c r="E393" t="s">
        <v>204</v>
      </c>
      <c r="F393" t="s">
        <v>203</v>
      </c>
      <c r="G393" t="s">
        <v>203</v>
      </c>
      <c r="H393" t="str">
        <f>INDEX(Tabela_seznam_klasifikacij[Naziv odpadka],MATCH(Tabela_zbiralec_EKOL[[#This Row],[Klasifikacija]],Tabela_seznam_klasifikacij[Klasifikacijska številka],0))</f>
        <v>Druge frakcije, ki niso navedene pod 19 10 05</v>
      </c>
    </row>
    <row r="394" spans="1:8" x14ac:dyDescent="0.25">
      <c r="A394" t="s">
        <v>1451</v>
      </c>
      <c r="B394" t="str">
        <f>IF(OR(Tabela_zbiralec_EKOL[[#This Row],[ZC Savska loka]]="DA",Tabela_zbiralec_EKOL[[#This Row],[ZC Laze]]="DA",Tabela_zbiralec_EKOL[[#This Row],[ZC Kamnik]]="DA",Tabela_zbiralec_EKOL[[#This Row],[ZC Zvezda]]="DA"),"DA","NE")</f>
        <v>DA</v>
      </c>
      <c r="C394" t="str">
        <f>_xlfn.TEXTJOIN(", ",TRUE,IF(Tabela_zbiralec_EKOL[[#This Row],[ZC Savska loka]]="DA","Savska loka",""),IF(Tabela_zbiralec_EKOL[[#This Row],[ZC Laze]]="DA","Laze",""),IF(Tabela_zbiralec_EKOL[[#This Row],[ZC Kamnik]]="DA","Kamnik",""),IF(Tabela_zbiralec_EKOL[[#This Row],[ZC Zvezda]]="DA","Zvezda",""))</f>
        <v>Laze</v>
      </c>
      <c r="D394" t="s">
        <v>203</v>
      </c>
      <c r="E394" t="s">
        <v>204</v>
      </c>
      <c r="F394" t="s">
        <v>203</v>
      </c>
      <c r="G394" t="s">
        <v>203</v>
      </c>
      <c r="H394" t="str">
        <f>INDEX(Tabela_seznam_klasifikacij[Naziv odpadka],MATCH(Tabela_zbiralec_EKOL[[#This Row],[Klasifikacija]],Tabela_seznam_klasifikacij[Klasifikacijska številka],0))</f>
        <v>Mulji iz čiščenja odpadne vode na kraju nastanka, ki niso navedeni pod 19 11 05</v>
      </c>
    </row>
    <row r="395" spans="1:8" x14ac:dyDescent="0.25">
      <c r="A395" t="s">
        <v>1453</v>
      </c>
      <c r="B395" t="str">
        <f>IF(OR(Tabela_zbiralec_EKOL[[#This Row],[ZC Savska loka]]="DA",Tabela_zbiralec_EKOL[[#This Row],[ZC Laze]]="DA",Tabela_zbiralec_EKOL[[#This Row],[ZC Kamnik]]="DA",Tabela_zbiralec_EKOL[[#This Row],[ZC Zvezda]]="DA"),"DA","NE")</f>
        <v>DA</v>
      </c>
      <c r="C395" t="str">
        <f>_xlfn.TEXTJOIN(", ",TRUE,IF(Tabela_zbiralec_EKOL[[#This Row],[ZC Savska loka]]="DA","Savska loka",""),IF(Tabela_zbiralec_EKOL[[#This Row],[ZC Laze]]="DA","Laze",""),IF(Tabela_zbiralec_EKOL[[#This Row],[ZC Kamnik]]="DA","Kamnik",""),IF(Tabela_zbiralec_EKOL[[#This Row],[ZC Zvezda]]="DA","Zvezda",""))</f>
        <v>Laze</v>
      </c>
      <c r="D395" t="s">
        <v>203</v>
      </c>
      <c r="E395" t="s">
        <v>204</v>
      </c>
      <c r="F395" t="s">
        <v>203</v>
      </c>
      <c r="G395" t="s">
        <v>203</v>
      </c>
      <c r="H395" t="str">
        <f>INDEX(Tabela_seznam_klasifikacij[Naziv odpadka],MATCH(Tabela_zbiralec_EKOL[[#This Row],[Klasifikacija]],Tabela_seznam_klasifikacij[Klasifikacijska številka],0))</f>
        <v>Drugi tovrstni odpadki</v>
      </c>
    </row>
    <row r="396" spans="1:8" x14ac:dyDescent="0.25">
      <c r="A396" t="s">
        <v>1454</v>
      </c>
      <c r="B396" t="str">
        <f>IF(OR(Tabela_zbiralec_EKOL[[#This Row],[ZC Savska loka]]="DA",Tabela_zbiralec_EKOL[[#This Row],[ZC Laze]]="DA",Tabela_zbiralec_EKOL[[#This Row],[ZC Kamnik]]="DA",Tabela_zbiralec_EKOL[[#This Row],[ZC Zvezda]]="DA"),"DA","NE")</f>
        <v>DA</v>
      </c>
      <c r="C396" t="str">
        <f>_xlfn.TEXTJOIN(", ",TRUE,IF(Tabela_zbiralec_EKOL[[#This Row],[ZC Savska loka]]="DA","Savska loka",""),IF(Tabela_zbiralec_EKOL[[#This Row],[ZC Laze]]="DA","Laze",""),IF(Tabela_zbiralec_EKOL[[#This Row],[ZC Kamnik]]="DA","Kamnik",""),IF(Tabela_zbiralec_EKOL[[#This Row],[ZC Zvezda]]="DA","Zvezda",""))</f>
        <v>Laze</v>
      </c>
      <c r="D396" t="s">
        <v>203</v>
      </c>
      <c r="E396" t="s">
        <v>204</v>
      </c>
      <c r="F396" t="s">
        <v>203</v>
      </c>
      <c r="G396" t="s">
        <v>203</v>
      </c>
      <c r="H396" t="str">
        <f>INDEX(Tabela_seznam_klasifikacij[Naziv odpadka],MATCH(Tabela_zbiralec_EKOL[[#This Row],[Klasifikacija]],Tabela_seznam_klasifikacij[Klasifikacijska številka],0))</f>
        <v>Papir in karton</v>
      </c>
    </row>
    <row r="397" spans="1:8" x14ac:dyDescent="0.25">
      <c r="A397" t="s">
        <v>1455</v>
      </c>
      <c r="B397" t="str">
        <f>IF(OR(Tabela_zbiralec_EKOL[[#This Row],[ZC Savska loka]]="DA",Tabela_zbiralec_EKOL[[#This Row],[ZC Laze]]="DA",Tabela_zbiralec_EKOL[[#This Row],[ZC Kamnik]]="DA",Tabela_zbiralec_EKOL[[#This Row],[ZC Zvezda]]="DA"),"DA","NE")</f>
        <v>DA</v>
      </c>
      <c r="C397" t="str">
        <f>_xlfn.TEXTJOIN(", ",TRUE,IF(Tabela_zbiralec_EKOL[[#This Row],[ZC Savska loka]]="DA","Savska loka",""),IF(Tabela_zbiralec_EKOL[[#This Row],[ZC Laze]]="DA","Laze",""),IF(Tabela_zbiralec_EKOL[[#This Row],[ZC Kamnik]]="DA","Kamnik",""),IF(Tabela_zbiralec_EKOL[[#This Row],[ZC Zvezda]]="DA","Zvezda",""))</f>
        <v>Laze</v>
      </c>
      <c r="D397" t="s">
        <v>203</v>
      </c>
      <c r="E397" t="s">
        <v>204</v>
      </c>
      <c r="F397" t="s">
        <v>203</v>
      </c>
      <c r="G397" t="s">
        <v>203</v>
      </c>
      <c r="H397" t="str">
        <f>INDEX(Tabela_seznam_klasifikacij[Naziv odpadka],MATCH(Tabela_zbiralec_EKOL[[#This Row],[Klasifikacija]],Tabela_seznam_klasifikacij[Klasifikacijska številka],0))</f>
        <v>Železne kovine</v>
      </c>
    </row>
    <row r="398" spans="1:8" x14ac:dyDescent="0.25">
      <c r="A398" t="s">
        <v>1456</v>
      </c>
      <c r="B398" t="str">
        <f>IF(OR(Tabela_zbiralec_EKOL[[#This Row],[ZC Savska loka]]="DA",Tabela_zbiralec_EKOL[[#This Row],[ZC Laze]]="DA",Tabela_zbiralec_EKOL[[#This Row],[ZC Kamnik]]="DA",Tabela_zbiralec_EKOL[[#This Row],[ZC Zvezda]]="DA"),"DA","NE")</f>
        <v>DA</v>
      </c>
      <c r="C398" t="str">
        <f>_xlfn.TEXTJOIN(", ",TRUE,IF(Tabela_zbiralec_EKOL[[#This Row],[ZC Savska loka]]="DA","Savska loka",""),IF(Tabela_zbiralec_EKOL[[#This Row],[ZC Laze]]="DA","Laze",""),IF(Tabela_zbiralec_EKOL[[#This Row],[ZC Kamnik]]="DA","Kamnik",""),IF(Tabela_zbiralec_EKOL[[#This Row],[ZC Zvezda]]="DA","Zvezda",""))</f>
        <v>Laze</v>
      </c>
      <c r="D398" t="s">
        <v>203</v>
      </c>
      <c r="E398" t="s">
        <v>204</v>
      </c>
      <c r="F398" t="s">
        <v>203</v>
      </c>
      <c r="G398" t="s">
        <v>203</v>
      </c>
      <c r="H398" t="str">
        <f>INDEX(Tabela_seznam_klasifikacij[Naziv odpadka],MATCH(Tabela_zbiralec_EKOL[[#This Row],[Klasifikacija]],Tabela_seznam_klasifikacij[Klasifikacijska številka],0))</f>
        <v>Barvne kovine</v>
      </c>
    </row>
    <row r="399" spans="1:8" x14ac:dyDescent="0.25">
      <c r="A399" t="s">
        <v>1457</v>
      </c>
      <c r="B399" t="str">
        <f>IF(OR(Tabela_zbiralec_EKOL[[#This Row],[ZC Savska loka]]="DA",Tabela_zbiralec_EKOL[[#This Row],[ZC Laze]]="DA",Tabela_zbiralec_EKOL[[#This Row],[ZC Kamnik]]="DA",Tabela_zbiralec_EKOL[[#This Row],[ZC Zvezda]]="DA"),"DA","NE")</f>
        <v>DA</v>
      </c>
      <c r="C399" t="str">
        <f>_xlfn.TEXTJOIN(", ",TRUE,IF(Tabela_zbiralec_EKOL[[#This Row],[ZC Savska loka]]="DA","Savska loka",""),IF(Tabela_zbiralec_EKOL[[#This Row],[ZC Laze]]="DA","Laze",""),IF(Tabela_zbiralec_EKOL[[#This Row],[ZC Kamnik]]="DA","Kamnik",""),IF(Tabela_zbiralec_EKOL[[#This Row],[ZC Zvezda]]="DA","Zvezda",""))</f>
        <v>Laze</v>
      </c>
      <c r="D399" t="s">
        <v>203</v>
      </c>
      <c r="E399" t="s">
        <v>204</v>
      </c>
      <c r="F399" t="s">
        <v>203</v>
      </c>
      <c r="G399" t="s">
        <v>203</v>
      </c>
      <c r="H399" t="str">
        <f>INDEX(Tabela_seznam_klasifikacij[Naziv odpadka],MATCH(Tabela_zbiralec_EKOL[[#This Row],[Klasifikacija]],Tabela_seznam_klasifikacij[Klasifikacijska številka],0))</f>
        <v>Plastika in gume</v>
      </c>
    </row>
    <row r="400" spans="1:8" x14ac:dyDescent="0.25">
      <c r="A400" t="s">
        <v>1458</v>
      </c>
      <c r="B400" t="str">
        <f>IF(OR(Tabela_zbiralec_EKOL[[#This Row],[ZC Savska loka]]="DA",Tabela_zbiralec_EKOL[[#This Row],[ZC Laze]]="DA",Tabela_zbiralec_EKOL[[#This Row],[ZC Kamnik]]="DA",Tabela_zbiralec_EKOL[[#This Row],[ZC Zvezda]]="DA"),"DA","NE")</f>
        <v>DA</v>
      </c>
      <c r="C400" t="str">
        <f>_xlfn.TEXTJOIN(", ",TRUE,IF(Tabela_zbiralec_EKOL[[#This Row],[ZC Savska loka]]="DA","Savska loka",""),IF(Tabela_zbiralec_EKOL[[#This Row],[ZC Laze]]="DA","Laze",""),IF(Tabela_zbiralec_EKOL[[#This Row],[ZC Kamnik]]="DA","Kamnik",""),IF(Tabela_zbiralec_EKOL[[#This Row],[ZC Zvezda]]="DA","Zvezda",""))</f>
        <v>Laze</v>
      </c>
      <c r="D400" t="s">
        <v>203</v>
      </c>
      <c r="E400" t="s">
        <v>204</v>
      </c>
      <c r="F400" t="s">
        <v>203</v>
      </c>
      <c r="G400" t="s">
        <v>203</v>
      </c>
      <c r="H400" t="str">
        <f>INDEX(Tabela_seznam_klasifikacij[Naziv odpadka],MATCH(Tabela_zbiralec_EKOL[[#This Row],[Klasifikacija]],Tabela_seznam_klasifikacij[Klasifikacijska številka],0))</f>
        <v>Steklo</v>
      </c>
    </row>
    <row r="401" spans="1:8" x14ac:dyDescent="0.25">
      <c r="A401" t="s">
        <v>1459</v>
      </c>
      <c r="B401" t="str">
        <f>IF(OR(Tabela_zbiralec_EKOL[[#This Row],[ZC Savska loka]]="DA",Tabela_zbiralec_EKOL[[#This Row],[ZC Laze]]="DA",Tabela_zbiralec_EKOL[[#This Row],[ZC Kamnik]]="DA",Tabela_zbiralec_EKOL[[#This Row],[ZC Zvezda]]="DA"),"DA","NE")</f>
        <v>DA</v>
      </c>
      <c r="C401" t="str">
        <f>_xlfn.TEXTJOIN(", ",TRUE,IF(Tabela_zbiralec_EKOL[[#This Row],[ZC Savska loka]]="DA","Savska loka",""),IF(Tabela_zbiralec_EKOL[[#This Row],[ZC Laze]]="DA","Laze",""),IF(Tabela_zbiralec_EKOL[[#This Row],[ZC Kamnik]]="DA","Kamnik",""),IF(Tabela_zbiralec_EKOL[[#This Row],[ZC Zvezda]]="DA","Zvezda",""))</f>
        <v>Laze</v>
      </c>
      <c r="D401" t="s">
        <v>203</v>
      </c>
      <c r="E401" t="s">
        <v>204</v>
      </c>
      <c r="F401" t="s">
        <v>203</v>
      </c>
      <c r="G401" t="s">
        <v>203</v>
      </c>
      <c r="H401" t="str">
        <f>INDEX(Tabela_seznam_klasifikacij[Naziv odpadka],MATCH(Tabela_zbiralec_EKOL[[#This Row],[Klasifikacija]],Tabela_seznam_klasifikacij[Klasifikacijska številka],0))</f>
        <v>Les, ki ni naveden pod 19 12 06</v>
      </c>
    </row>
    <row r="402" spans="1:8" x14ac:dyDescent="0.25">
      <c r="A402" t="s">
        <v>1460</v>
      </c>
      <c r="B402" t="str">
        <f>IF(OR(Tabela_zbiralec_EKOL[[#This Row],[ZC Savska loka]]="DA",Tabela_zbiralec_EKOL[[#This Row],[ZC Laze]]="DA",Tabela_zbiralec_EKOL[[#This Row],[ZC Kamnik]]="DA",Tabela_zbiralec_EKOL[[#This Row],[ZC Zvezda]]="DA"),"DA","NE")</f>
        <v>DA</v>
      </c>
      <c r="C402" t="str">
        <f>_xlfn.TEXTJOIN(", ",TRUE,IF(Tabela_zbiralec_EKOL[[#This Row],[ZC Savska loka]]="DA","Savska loka",""),IF(Tabela_zbiralec_EKOL[[#This Row],[ZC Laze]]="DA","Laze",""),IF(Tabela_zbiralec_EKOL[[#This Row],[ZC Kamnik]]="DA","Kamnik",""),IF(Tabela_zbiralec_EKOL[[#This Row],[ZC Zvezda]]="DA","Zvezda",""))</f>
        <v>Laze</v>
      </c>
      <c r="D402" t="s">
        <v>203</v>
      </c>
      <c r="E402" t="s">
        <v>204</v>
      </c>
      <c r="F402" t="s">
        <v>203</v>
      </c>
      <c r="G402" t="s">
        <v>203</v>
      </c>
      <c r="H402" t="str">
        <f>INDEX(Tabela_seznam_klasifikacij[Naziv odpadka],MATCH(Tabela_zbiralec_EKOL[[#This Row],[Klasifikacija]],Tabela_seznam_klasifikacij[Klasifikacijska številka],0))</f>
        <v>Tekstil</v>
      </c>
    </row>
    <row r="403" spans="1:8" x14ac:dyDescent="0.25">
      <c r="A403" t="s">
        <v>1461</v>
      </c>
      <c r="B403" t="str">
        <f>IF(OR(Tabela_zbiralec_EKOL[[#This Row],[ZC Savska loka]]="DA",Tabela_zbiralec_EKOL[[#This Row],[ZC Laze]]="DA",Tabela_zbiralec_EKOL[[#This Row],[ZC Kamnik]]="DA",Tabela_zbiralec_EKOL[[#This Row],[ZC Zvezda]]="DA"),"DA","NE")</f>
        <v>DA</v>
      </c>
      <c r="C403" t="str">
        <f>_xlfn.TEXTJOIN(", ",TRUE,IF(Tabela_zbiralec_EKOL[[#This Row],[ZC Savska loka]]="DA","Savska loka",""),IF(Tabela_zbiralec_EKOL[[#This Row],[ZC Laze]]="DA","Laze",""),IF(Tabela_zbiralec_EKOL[[#This Row],[ZC Kamnik]]="DA","Kamnik",""),IF(Tabela_zbiralec_EKOL[[#This Row],[ZC Zvezda]]="DA","Zvezda",""))</f>
        <v>Laze</v>
      </c>
      <c r="D403" t="s">
        <v>203</v>
      </c>
      <c r="E403" t="s">
        <v>204</v>
      </c>
      <c r="F403" t="s">
        <v>203</v>
      </c>
      <c r="G403" t="s">
        <v>203</v>
      </c>
      <c r="H403" t="str">
        <f>INDEX(Tabela_seznam_klasifikacij[Naziv odpadka],MATCH(Tabela_zbiralec_EKOL[[#This Row],[Klasifikacija]],Tabela_seznam_klasifikacij[Klasifikacijska številka],0))</f>
        <v>Minerali (npr. pesek, kamenje)</v>
      </c>
    </row>
    <row r="404" spans="1:8" x14ac:dyDescent="0.25">
      <c r="A404" t="s">
        <v>112</v>
      </c>
      <c r="B404" t="str">
        <f>IF(OR(Tabela_zbiralec_EKOL[[#This Row],[ZC Savska loka]]="DA",Tabela_zbiralec_EKOL[[#This Row],[ZC Laze]]="DA",Tabela_zbiralec_EKOL[[#This Row],[ZC Kamnik]]="DA",Tabela_zbiralec_EKOL[[#This Row],[ZC Zvezda]]="DA"),"DA","NE")</f>
        <v>NE</v>
      </c>
      <c r="C404" t="str">
        <f>_xlfn.TEXTJOIN(", ",TRUE,IF(Tabela_zbiralec_EKOL[[#This Row],[ZC Savska loka]]="DA","Savska loka",""),IF(Tabela_zbiralec_EKOL[[#This Row],[ZC Laze]]="DA","Laze",""),IF(Tabela_zbiralec_EKOL[[#This Row],[ZC Kamnik]]="DA","Kamnik",""),IF(Tabela_zbiralec_EKOL[[#This Row],[ZC Zvezda]]="DA","Zvezda",""))</f>
        <v/>
      </c>
      <c r="D404" t="s">
        <v>203</v>
      </c>
      <c r="E404" t="s">
        <v>203</v>
      </c>
      <c r="F404" t="s">
        <v>203</v>
      </c>
      <c r="G404" t="s">
        <v>203</v>
      </c>
      <c r="H404" t="str">
        <f>INDEX(Tabela_seznam_klasifikacij[Naziv odpadka],MATCH(Tabela_zbiralec_EKOL[[#This Row],[Klasifikacija]],Tabela_seznam_klasifikacij[Klasifikacijska številka],0))</f>
        <v>Gorljivi odpadki (iz odpadkov pridobljeno gorivo)</v>
      </c>
    </row>
    <row r="405" spans="1:8" x14ac:dyDescent="0.25">
      <c r="A405" t="s">
        <v>1462</v>
      </c>
      <c r="B405" t="str">
        <f>IF(OR(Tabela_zbiralec_EKOL[[#This Row],[ZC Savska loka]]="DA",Tabela_zbiralec_EKOL[[#This Row],[ZC Laze]]="DA",Tabela_zbiralec_EKOL[[#This Row],[ZC Kamnik]]="DA",Tabela_zbiralec_EKOL[[#This Row],[ZC Zvezda]]="DA"),"DA","NE")</f>
        <v>DA</v>
      </c>
      <c r="C405" t="str">
        <f>_xlfn.TEXTJOIN(", ",TRUE,IF(Tabela_zbiralec_EKOL[[#This Row],[ZC Savska loka]]="DA","Savska loka",""),IF(Tabela_zbiralec_EKOL[[#This Row],[ZC Laze]]="DA","Laze",""),IF(Tabela_zbiralec_EKOL[[#This Row],[ZC Kamnik]]="DA","Kamnik",""),IF(Tabela_zbiralec_EKOL[[#This Row],[ZC Zvezda]]="DA","Zvezda",""))</f>
        <v>Laze</v>
      </c>
      <c r="D405" t="s">
        <v>203</v>
      </c>
      <c r="E405" t="s">
        <v>204</v>
      </c>
      <c r="F405" t="s">
        <v>203</v>
      </c>
      <c r="G405" t="s">
        <v>203</v>
      </c>
      <c r="H405" t="str">
        <f>INDEX(Tabela_seznam_klasifikacij[Naziv odpadka],MATCH(Tabela_zbiralec_EKOL[[#This Row],[Klasifikacija]],Tabela_seznam_klasifikacij[Klasifikacijska številka],0))</f>
        <v>Drugi odpadki (tudi mešanice materialov) iz mehanske obdelave odpadkov, ki niso navedeni pod 19 12 11</v>
      </c>
    </row>
    <row r="406" spans="1:8" x14ac:dyDescent="0.25">
      <c r="A406" t="s">
        <v>1464</v>
      </c>
      <c r="B406" t="str">
        <f>IF(OR(Tabela_zbiralec_EKOL[[#This Row],[ZC Savska loka]]="DA",Tabela_zbiralec_EKOL[[#This Row],[ZC Laze]]="DA",Tabela_zbiralec_EKOL[[#This Row],[ZC Kamnik]]="DA",Tabela_zbiralec_EKOL[[#This Row],[ZC Zvezda]]="DA"),"DA","NE")</f>
        <v>DA</v>
      </c>
      <c r="C406" t="str">
        <f>_xlfn.TEXTJOIN(", ",TRUE,IF(Tabela_zbiralec_EKOL[[#This Row],[ZC Savska loka]]="DA","Savska loka",""),IF(Tabela_zbiralec_EKOL[[#This Row],[ZC Laze]]="DA","Laze",""),IF(Tabela_zbiralec_EKOL[[#This Row],[ZC Kamnik]]="DA","Kamnik",""),IF(Tabela_zbiralec_EKOL[[#This Row],[ZC Zvezda]]="DA","Zvezda",""))</f>
        <v>Laze</v>
      </c>
      <c r="D406" t="s">
        <v>203</v>
      </c>
      <c r="E406" t="s">
        <v>204</v>
      </c>
      <c r="F406" t="s">
        <v>203</v>
      </c>
      <c r="G406" t="s">
        <v>203</v>
      </c>
      <c r="H406" t="str">
        <f>INDEX(Tabela_seznam_klasifikacij[Naziv odpadka],MATCH(Tabela_zbiralec_EKOL[[#This Row],[Klasifikacija]],Tabela_seznam_klasifikacij[Klasifikacijska številka],0))</f>
        <v>Trdni odpadki iz sanacije tal, ki niso navedeni pod 19 13 01</v>
      </c>
    </row>
    <row r="407" spans="1:8" x14ac:dyDescent="0.25">
      <c r="A407" t="s">
        <v>1466</v>
      </c>
      <c r="B407" t="str">
        <f>IF(OR(Tabela_zbiralec_EKOL[[#This Row],[ZC Savska loka]]="DA",Tabela_zbiralec_EKOL[[#This Row],[ZC Laze]]="DA",Tabela_zbiralec_EKOL[[#This Row],[ZC Kamnik]]="DA",Tabela_zbiralec_EKOL[[#This Row],[ZC Zvezda]]="DA"),"DA","NE")</f>
        <v>DA</v>
      </c>
      <c r="C407" t="str">
        <f>_xlfn.TEXTJOIN(", ",TRUE,IF(Tabela_zbiralec_EKOL[[#This Row],[ZC Savska loka]]="DA","Savska loka",""),IF(Tabela_zbiralec_EKOL[[#This Row],[ZC Laze]]="DA","Laze",""),IF(Tabela_zbiralec_EKOL[[#This Row],[ZC Kamnik]]="DA","Kamnik",""),IF(Tabela_zbiralec_EKOL[[#This Row],[ZC Zvezda]]="DA","Zvezda",""))</f>
        <v>Laze</v>
      </c>
      <c r="D407" t="s">
        <v>203</v>
      </c>
      <c r="E407" t="s">
        <v>204</v>
      </c>
      <c r="F407" t="s">
        <v>203</v>
      </c>
      <c r="G407" t="s">
        <v>203</v>
      </c>
      <c r="H407" t="str">
        <f>INDEX(Tabela_seznam_klasifikacij[Naziv odpadka],MATCH(Tabela_zbiralec_EKOL[[#This Row],[Klasifikacija]],Tabela_seznam_klasifikacij[Klasifikacijska številka],0))</f>
        <v>Mulji iz sanacije tal, ki niso navedeni pod 19 13 03</v>
      </c>
    </row>
    <row r="408" spans="1:8" x14ac:dyDescent="0.25">
      <c r="A408" t="s">
        <v>1468</v>
      </c>
      <c r="B408" t="str">
        <f>IF(OR(Tabela_zbiralec_EKOL[[#This Row],[ZC Savska loka]]="DA",Tabela_zbiralec_EKOL[[#This Row],[ZC Laze]]="DA",Tabela_zbiralec_EKOL[[#This Row],[ZC Kamnik]]="DA",Tabela_zbiralec_EKOL[[#This Row],[ZC Zvezda]]="DA"),"DA","NE")</f>
        <v>DA</v>
      </c>
      <c r="C408" t="str">
        <f>_xlfn.TEXTJOIN(", ",TRUE,IF(Tabela_zbiralec_EKOL[[#This Row],[ZC Savska loka]]="DA","Savska loka",""),IF(Tabela_zbiralec_EKOL[[#This Row],[ZC Laze]]="DA","Laze",""),IF(Tabela_zbiralec_EKOL[[#This Row],[ZC Kamnik]]="DA","Kamnik",""),IF(Tabela_zbiralec_EKOL[[#This Row],[ZC Zvezda]]="DA","Zvezda",""))</f>
        <v>Laze</v>
      </c>
      <c r="D408" t="s">
        <v>203</v>
      </c>
      <c r="E408" t="s">
        <v>204</v>
      </c>
      <c r="F408" t="s">
        <v>203</v>
      </c>
      <c r="G408" t="s">
        <v>203</v>
      </c>
      <c r="H408" t="str">
        <f>INDEX(Tabela_seznam_klasifikacij[Naziv odpadka],MATCH(Tabela_zbiralec_EKOL[[#This Row],[Klasifikacija]],Tabela_seznam_klasifikacij[Klasifikacijska številka],0))</f>
        <v>Mulji iz sanacije podtalnice, ki niso navedeni pod 19 13 05</v>
      </c>
    </row>
    <row r="409" spans="1:8" x14ac:dyDescent="0.25">
      <c r="A409" t="s">
        <v>1470</v>
      </c>
      <c r="B409" t="str">
        <f>IF(OR(Tabela_zbiralec_EKOL[[#This Row],[ZC Savska loka]]="DA",Tabela_zbiralec_EKOL[[#This Row],[ZC Laze]]="DA",Tabela_zbiralec_EKOL[[#This Row],[ZC Kamnik]]="DA",Tabela_zbiralec_EKOL[[#This Row],[ZC Zvezda]]="DA"),"DA","NE")</f>
        <v>DA</v>
      </c>
      <c r="C409" t="str">
        <f>_xlfn.TEXTJOIN(", ",TRUE,IF(Tabela_zbiralec_EKOL[[#This Row],[ZC Savska loka]]="DA","Savska loka",""),IF(Tabela_zbiralec_EKOL[[#This Row],[ZC Laze]]="DA","Laze",""),IF(Tabela_zbiralec_EKOL[[#This Row],[ZC Kamnik]]="DA","Kamnik",""),IF(Tabela_zbiralec_EKOL[[#This Row],[ZC Zvezda]]="DA","Zvezda",""))</f>
        <v>Laze</v>
      </c>
      <c r="D409" t="s">
        <v>203</v>
      </c>
      <c r="E409" t="s">
        <v>204</v>
      </c>
      <c r="F409" t="s">
        <v>203</v>
      </c>
      <c r="G409" t="s">
        <v>203</v>
      </c>
      <c r="H409" t="str">
        <f>INDEX(Tabela_seznam_klasifikacij[Naziv odpadka],MATCH(Tabela_zbiralec_EKOL[[#This Row],[Klasifikacija]],Tabela_seznam_klasifikacij[Klasifikacijska številka],0))</f>
        <v>Odpadne vodne raztopine in vodni koncentrati iz sanacije podtalnice, ki niso navedeni pod 19 13 07</v>
      </c>
    </row>
    <row r="410" spans="1:8" x14ac:dyDescent="0.25">
      <c r="A410" t="s">
        <v>114</v>
      </c>
      <c r="B410" t="str">
        <f>IF(OR(Tabela_zbiralec_EKOL[[#This Row],[ZC Savska loka]]="DA",Tabela_zbiralec_EKOL[[#This Row],[ZC Laze]]="DA",Tabela_zbiralec_EKOL[[#This Row],[ZC Kamnik]]="DA",Tabela_zbiralec_EKOL[[#This Row],[ZC Zvezda]]="DA"),"DA","NE")</f>
        <v>NE</v>
      </c>
      <c r="C410" t="str">
        <f>_xlfn.TEXTJOIN(", ",TRUE,IF(Tabela_zbiralec_EKOL[[#This Row],[ZC Savska loka]]="DA","Savska loka",""),IF(Tabela_zbiralec_EKOL[[#This Row],[ZC Laze]]="DA","Laze",""),IF(Tabela_zbiralec_EKOL[[#This Row],[ZC Kamnik]]="DA","Kamnik",""),IF(Tabela_zbiralec_EKOL[[#This Row],[ZC Zvezda]]="DA","Zvezda",""))</f>
        <v/>
      </c>
      <c r="D410" t="s">
        <v>203</v>
      </c>
      <c r="E410" t="s">
        <v>203</v>
      </c>
      <c r="F410" t="s">
        <v>203</v>
      </c>
      <c r="G410" t="s">
        <v>203</v>
      </c>
      <c r="H410" t="str">
        <f>INDEX(Tabela_seznam_klasifikacij[Naziv odpadka],MATCH(Tabela_zbiralec_EKOL[[#This Row],[Klasifikacija]],Tabela_seznam_klasifikacij[Klasifikacijska številka],0))</f>
        <v>Papir in karton</v>
      </c>
    </row>
    <row r="411" spans="1:8" x14ac:dyDescent="0.25">
      <c r="A411" t="s">
        <v>1471</v>
      </c>
      <c r="B411" t="str">
        <f>IF(OR(Tabela_zbiralec_EKOL[[#This Row],[ZC Savska loka]]="DA",Tabela_zbiralec_EKOL[[#This Row],[ZC Laze]]="DA",Tabela_zbiralec_EKOL[[#This Row],[ZC Kamnik]]="DA",Tabela_zbiralec_EKOL[[#This Row],[ZC Zvezda]]="DA"),"DA","NE")</f>
        <v>NE</v>
      </c>
      <c r="C411" t="str">
        <f>_xlfn.TEXTJOIN(", ",TRUE,IF(Tabela_zbiralec_EKOL[[#This Row],[ZC Savska loka]]="DA","Savska loka",""),IF(Tabela_zbiralec_EKOL[[#This Row],[ZC Laze]]="DA","Laze",""),IF(Tabela_zbiralec_EKOL[[#This Row],[ZC Kamnik]]="DA","Kamnik",""),IF(Tabela_zbiralec_EKOL[[#This Row],[ZC Zvezda]]="DA","Zvezda",""))</f>
        <v/>
      </c>
      <c r="D411" t="s">
        <v>203</v>
      </c>
      <c r="E411" t="s">
        <v>203</v>
      </c>
      <c r="F411" t="s">
        <v>203</v>
      </c>
      <c r="G411" t="s">
        <v>203</v>
      </c>
      <c r="H411" t="str">
        <f>INDEX(Tabela_seznam_klasifikacij[Naziv odpadka],MATCH(Tabela_zbiralec_EKOL[[#This Row],[Klasifikacija]],Tabela_seznam_klasifikacij[Klasifikacijska številka],0))</f>
        <v>Steklo</v>
      </c>
    </row>
    <row r="412" spans="1:8" x14ac:dyDescent="0.25">
      <c r="A412" t="s">
        <v>1472</v>
      </c>
      <c r="B412" t="str">
        <f>IF(OR(Tabela_zbiralec_EKOL[[#This Row],[ZC Savska loka]]="DA",Tabela_zbiralec_EKOL[[#This Row],[ZC Laze]]="DA",Tabela_zbiralec_EKOL[[#This Row],[ZC Kamnik]]="DA",Tabela_zbiralec_EKOL[[#This Row],[ZC Zvezda]]="DA"),"DA","NE")</f>
        <v>NE</v>
      </c>
      <c r="C412" t="str">
        <f>_xlfn.TEXTJOIN(", ",TRUE,IF(Tabela_zbiralec_EKOL[[#This Row],[ZC Savska loka]]="DA","Savska loka",""),IF(Tabela_zbiralec_EKOL[[#This Row],[ZC Laze]]="DA","Laze",""),IF(Tabela_zbiralec_EKOL[[#This Row],[ZC Kamnik]]="DA","Kamnik",""),IF(Tabela_zbiralec_EKOL[[#This Row],[ZC Zvezda]]="DA","Zvezda",""))</f>
        <v/>
      </c>
      <c r="D412" t="s">
        <v>203</v>
      </c>
      <c r="E412" t="s">
        <v>203</v>
      </c>
      <c r="F412" t="s">
        <v>203</v>
      </c>
      <c r="G412" t="s">
        <v>203</v>
      </c>
      <c r="H412" t="str">
        <f>INDEX(Tabela_seznam_klasifikacij[Naziv odpadka],MATCH(Tabela_zbiralec_EKOL[[#This Row],[Klasifikacija]],Tabela_seznam_klasifikacij[Klasifikacijska številka],0))</f>
        <v>Biorazgradjivi kuhinjski odpadki</v>
      </c>
    </row>
    <row r="413" spans="1:8" x14ac:dyDescent="0.25">
      <c r="A413" t="s">
        <v>115</v>
      </c>
      <c r="B413" t="str">
        <f>IF(OR(Tabela_zbiralec_EKOL[[#This Row],[ZC Savska loka]]="DA",Tabela_zbiralec_EKOL[[#This Row],[ZC Laze]]="DA",Tabela_zbiralec_EKOL[[#This Row],[ZC Kamnik]]="DA",Tabela_zbiralec_EKOL[[#This Row],[ZC Zvezda]]="DA"),"DA","NE")</f>
        <v>NE</v>
      </c>
      <c r="C413" t="str">
        <f>_xlfn.TEXTJOIN(", ",TRUE,IF(Tabela_zbiralec_EKOL[[#This Row],[ZC Savska loka]]="DA","Savska loka",""),IF(Tabela_zbiralec_EKOL[[#This Row],[ZC Laze]]="DA","Laze",""),IF(Tabela_zbiralec_EKOL[[#This Row],[ZC Kamnik]]="DA","Kamnik",""),IF(Tabela_zbiralec_EKOL[[#This Row],[ZC Zvezda]]="DA","Zvezda",""))</f>
        <v/>
      </c>
      <c r="D413" t="s">
        <v>203</v>
      </c>
      <c r="E413" t="s">
        <v>203</v>
      </c>
      <c r="F413" t="s">
        <v>203</v>
      </c>
      <c r="G413" t="s">
        <v>203</v>
      </c>
      <c r="H413" t="str">
        <f>INDEX(Tabela_seznam_klasifikacij[Naziv odpadka],MATCH(Tabela_zbiralec_EKOL[[#This Row],[Klasifikacija]],Tabela_seznam_klasifikacij[Klasifikacijska številka],0))</f>
        <v>Oblačila</v>
      </c>
    </row>
    <row r="414" spans="1:8" x14ac:dyDescent="0.25">
      <c r="A414" t="s">
        <v>116</v>
      </c>
      <c r="B414" t="str">
        <f>IF(OR(Tabela_zbiralec_EKOL[[#This Row],[ZC Savska loka]]="DA",Tabela_zbiralec_EKOL[[#This Row],[ZC Laze]]="DA",Tabela_zbiralec_EKOL[[#This Row],[ZC Kamnik]]="DA",Tabela_zbiralec_EKOL[[#This Row],[ZC Zvezda]]="DA"),"DA","NE")</f>
        <v>NE</v>
      </c>
      <c r="C414" t="str">
        <f>_xlfn.TEXTJOIN(", ",TRUE,IF(Tabela_zbiralec_EKOL[[#This Row],[ZC Savska loka]]="DA","Savska loka",""),IF(Tabela_zbiralec_EKOL[[#This Row],[ZC Laze]]="DA","Laze",""),IF(Tabela_zbiralec_EKOL[[#This Row],[ZC Kamnik]]="DA","Kamnik",""),IF(Tabela_zbiralec_EKOL[[#This Row],[ZC Zvezda]]="DA","Zvezda",""))</f>
        <v/>
      </c>
      <c r="D414" t="s">
        <v>203</v>
      </c>
      <c r="E414" t="s">
        <v>203</v>
      </c>
      <c r="F414" t="s">
        <v>203</v>
      </c>
      <c r="G414" t="s">
        <v>203</v>
      </c>
      <c r="H414" t="str">
        <f>INDEX(Tabela_seznam_klasifikacij[Naziv odpadka],MATCH(Tabela_zbiralec_EKOL[[#This Row],[Klasifikacija]],Tabela_seznam_klasifikacij[Klasifikacijska številka],0))</f>
        <v>Tekstil</v>
      </c>
    </row>
    <row r="415" spans="1:8" x14ac:dyDescent="0.25">
      <c r="A415" t="s">
        <v>1479</v>
      </c>
      <c r="B415" t="str">
        <f>IF(OR(Tabela_zbiralec_EKOL[[#This Row],[ZC Savska loka]]="DA",Tabela_zbiralec_EKOL[[#This Row],[ZC Laze]]="DA",Tabela_zbiralec_EKOL[[#This Row],[ZC Kamnik]]="DA",Tabela_zbiralec_EKOL[[#This Row],[ZC Zvezda]]="DA"),"DA","NE")</f>
        <v>DA</v>
      </c>
      <c r="C415" t="str">
        <f>_xlfn.TEXTJOIN(", ",TRUE,IF(Tabela_zbiralec_EKOL[[#This Row],[ZC Savska loka]]="DA","Savska loka",""),IF(Tabela_zbiralec_EKOL[[#This Row],[ZC Laze]]="DA","Laze",""),IF(Tabela_zbiralec_EKOL[[#This Row],[ZC Kamnik]]="DA","Kamnik",""),IF(Tabela_zbiralec_EKOL[[#This Row],[ZC Zvezda]]="DA","Zvezda",""))</f>
        <v>Laze</v>
      </c>
      <c r="D415" t="s">
        <v>203</v>
      </c>
      <c r="E415" t="s">
        <v>204</v>
      </c>
      <c r="F415" t="s">
        <v>203</v>
      </c>
      <c r="G415" t="s">
        <v>203</v>
      </c>
      <c r="H415" t="str">
        <f>INDEX(Tabela_seznam_klasifikacij[Naziv odpadka],MATCH(Tabela_zbiralec_EKOL[[#This Row],[Klasifikacija]],Tabela_seznam_klasifikacij[Klasifikacijska številka],0))</f>
        <v>Jedilno olje in maščobe</v>
      </c>
    </row>
    <row r="416" spans="1:8" x14ac:dyDescent="0.25">
      <c r="A416" t="s">
        <v>118</v>
      </c>
      <c r="B416" t="str">
        <f>IF(OR(Tabela_zbiralec_EKOL[[#This Row],[ZC Savska loka]]="DA",Tabela_zbiralec_EKOL[[#This Row],[ZC Laze]]="DA",Tabela_zbiralec_EKOL[[#This Row],[ZC Kamnik]]="DA",Tabela_zbiralec_EKOL[[#This Row],[ZC Zvezda]]="DA"),"DA","NE")</f>
        <v>NE</v>
      </c>
      <c r="C416" t="str">
        <f>_xlfn.TEXTJOIN(", ",TRUE,IF(Tabela_zbiralec_EKOL[[#This Row],[ZC Savska loka]]="DA","Savska loka",""),IF(Tabela_zbiralec_EKOL[[#This Row],[ZC Laze]]="DA","Laze",""),IF(Tabela_zbiralec_EKOL[[#This Row],[ZC Kamnik]]="DA","Kamnik",""),IF(Tabela_zbiralec_EKOL[[#This Row],[ZC Zvezda]]="DA","Zvezda",""))</f>
        <v/>
      </c>
      <c r="D416" t="s">
        <v>203</v>
      </c>
      <c r="E416" t="s">
        <v>203</v>
      </c>
      <c r="F416" t="s">
        <v>203</v>
      </c>
      <c r="G416" t="s">
        <v>203</v>
      </c>
      <c r="H416" t="str">
        <f>INDEX(Tabela_seznam_klasifikacij[Naziv odpadka],MATCH(Tabela_zbiralec_EKOL[[#This Row],[Klasifikacija]],Tabela_seznam_klasifikacij[Klasifikacijska številka],0))</f>
        <v>Barve, tiskarske barve, lepila in smole, ki niso navedeni pod 20 01 27</v>
      </c>
    </row>
    <row r="417" spans="1:8" x14ac:dyDescent="0.25">
      <c r="A417" t="s">
        <v>176</v>
      </c>
      <c r="B417" t="str">
        <f>IF(OR(Tabela_zbiralec_EKOL[[#This Row],[ZC Savska loka]]="DA",Tabela_zbiralec_EKOL[[#This Row],[ZC Laze]]="DA",Tabela_zbiralec_EKOL[[#This Row],[ZC Kamnik]]="DA",Tabela_zbiralec_EKOL[[#This Row],[ZC Zvezda]]="DA"),"DA","NE")</f>
        <v>NE</v>
      </c>
      <c r="C417" t="str">
        <f>_xlfn.TEXTJOIN(", ",TRUE,IF(Tabela_zbiralec_EKOL[[#This Row],[ZC Savska loka]]="DA","Savska loka",""),IF(Tabela_zbiralec_EKOL[[#This Row],[ZC Laze]]="DA","Laze",""),IF(Tabela_zbiralec_EKOL[[#This Row],[ZC Kamnik]]="DA","Kamnik",""),IF(Tabela_zbiralec_EKOL[[#This Row],[ZC Zvezda]]="DA","Zvezda",""))</f>
        <v/>
      </c>
      <c r="D417" t="s">
        <v>203</v>
      </c>
      <c r="E417" t="s">
        <v>203</v>
      </c>
      <c r="F417" t="s">
        <v>203</v>
      </c>
      <c r="G417" t="s">
        <v>203</v>
      </c>
      <c r="H417" t="str">
        <f>INDEX(Tabela_seznam_klasifikacij[Naziv odpadka],MATCH(Tabela_zbiralec_EKOL[[#This Row],[Klasifikacija]],Tabela_seznam_klasifikacij[Klasifikacijska številka],0))</f>
        <v>Čistila, ki niso navedena pod 20 01 29</v>
      </c>
    </row>
    <row r="418" spans="1:8" x14ac:dyDescent="0.25">
      <c r="A418" t="s">
        <v>1481</v>
      </c>
      <c r="B418" t="str">
        <f>IF(OR(Tabela_zbiralec_EKOL[[#This Row],[ZC Savska loka]]="DA",Tabela_zbiralec_EKOL[[#This Row],[ZC Laze]]="DA",Tabela_zbiralec_EKOL[[#This Row],[ZC Kamnik]]="DA",Tabela_zbiralec_EKOL[[#This Row],[ZC Zvezda]]="DA"),"DA","NE")</f>
        <v>NE</v>
      </c>
      <c r="C418" t="str">
        <f>_xlfn.TEXTJOIN(", ",TRUE,IF(Tabela_zbiralec_EKOL[[#This Row],[ZC Savska loka]]="DA","Savska loka",""),IF(Tabela_zbiralec_EKOL[[#This Row],[ZC Laze]]="DA","Laze",""),IF(Tabela_zbiralec_EKOL[[#This Row],[ZC Kamnik]]="DA","Kamnik",""),IF(Tabela_zbiralec_EKOL[[#This Row],[ZC Zvezda]]="DA","Zvezda",""))</f>
        <v/>
      </c>
      <c r="D418" t="s">
        <v>203</v>
      </c>
      <c r="E418" t="s">
        <v>203</v>
      </c>
      <c r="F418" t="s">
        <v>203</v>
      </c>
      <c r="G418" t="s">
        <v>203</v>
      </c>
      <c r="H418" t="str">
        <f>INDEX(Tabela_seznam_klasifikacij[Naziv odpadka],MATCH(Tabela_zbiralec_EKOL[[#This Row],[Klasifikacija]],Tabela_seznam_klasifikacij[Klasifikacijska številka],0))</f>
        <v>Zdravila, ki niso navedena pod 20 01 31</v>
      </c>
    </row>
    <row r="419" spans="1:8" x14ac:dyDescent="0.25">
      <c r="A419" t="s">
        <v>1483</v>
      </c>
      <c r="B419" t="str">
        <f>IF(OR(Tabela_zbiralec_EKOL[[#This Row],[ZC Savska loka]]="DA",Tabela_zbiralec_EKOL[[#This Row],[ZC Laze]]="DA",Tabela_zbiralec_EKOL[[#This Row],[ZC Kamnik]]="DA",Tabela_zbiralec_EKOL[[#This Row],[ZC Zvezda]]="DA"),"DA","NE")</f>
        <v>DA</v>
      </c>
      <c r="C419" t="str">
        <f>_xlfn.TEXTJOIN(", ",TRUE,IF(Tabela_zbiralec_EKOL[[#This Row],[ZC Savska loka]]="DA","Savska loka",""),IF(Tabela_zbiralec_EKOL[[#This Row],[ZC Laze]]="DA","Laze",""),IF(Tabela_zbiralec_EKOL[[#This Row],[ZC Kamnik]]="DA","Kamnik",""),IF(Tabela_zbiralec_EKOL[[#This Row],[ZC Zvezda]]="DA","Zvezda",""))</f>
        <v>Laze</v>
      </c>
      <c r="D419" t="s">
        <v>203</v>
      </c>
      <c r="E419" t="s">
        <v>204</v>
      </c>
      <c r="F419" t="s">
        <v>203</v>
      </c>
      <c r="G419" t="s">
        <v>203</v>
      </c>
      <c r="H419" t="str">
        <f>INDEX(Tabela_seznam_klasifikacij[Naziv odpadka],MATCH(Tabela_zbiralec_EKOL[[#This Row],[Klasifikacija]],Tabela_seznam_klasifikacij[Klasifikacijska številka],0))</f>
        <v>Baterije in akumulatorji, ki niso navedeni pod 20 01 33</v>
      </c>
    </row>
    <row r="420" spans="1:8" x14ac:dyDescent="0.25">
      <c r="A420" t="s">
        <v>1485</v>
      </c>
      <c r="B420" t="str">
        <f>IF(OR(Tabela_zbiralec_EKOL[[#This Row],[ZC Savska loka]]="DA",Tabela_zbiralec_EKOL[[#This Row],[ZC Laze]]="DA",Tabela_zbiralec_EKOL[[#This Row],[ZC Kamnik]]="DA",Tabela_zbiralec_EKOL[[#This Row],[ZC Zvezda]]="DA"),"DA","NE")</f>
        <v>NE</v>
      </c>
      <c r="C420" t="str">
        <f>_xlfn.TEXTJOIN(", ",TRUE,IF(Tabela_zbiralec_EKOL[[#This Row],[ZC Savska loka]]="DA","Savska loka",""),IF(Tabela_zbiralec_EKOL[[#This Row],[ZC Laze]]="DA","Laze",""),IF(Tabela_zbiralec_EKOL[[#This Row],[ZC Kamnik]]="DA","Kamnik",""),IF(Tabela_zbiralec_EKOL[[#This Row],[ZC Zvezda]]="DA","Zvezda",""))</f>
        <v/>
      </c>
      <c r="D420" t="s">
        <v>203</v>
      </c>
      <c r="E420" t="s">
        <v>203</v>
      </c>
      <c r="F420" t="s">
        <v>203</v>
      </c>
      <c r="G420" t="s">
        <v>203</v>
      </c>
      <c r="H420" t="str">
        <f>INDEX(Tabela_seznam_klasifikacij[Naziv odpadka],MATCH(Tabela_zbiralec_EKOL[[#This Row],[Klasifikacija]],Tabela_seznam_klasifikacij[Klasifikacijska številka],0))</f>
        <v>Zavržena električna in elektronska oprema, ki ni navedena pod 20 01 21, 20 01 23 in 20 01 35</v>
      </c>
    </row>
    <row r="421" spans="1:8" x14ac:dyDescent="0.25">
      <c r="A421" t="s">
        <v>121</v>
      </c>
      <c r="B421" t="str">
        <f>IF(OR(Tabela_zbiralec_EKOL[[#This Row],[ZC Savska loka]]="DA",Tabela_zbiralec_EKOL[[#This Row],[ZC Laze]]="DA",Tabela_zbiralec_EKOL[[#This Row],[ZC Kamnik]]="DA",Tabela_zbiralec_EKOL[[#This Row],[ZC Zvezda]]="DA"),"DA","NE")</f>
        <v>NE</v>
      </c>
      <c r="C421" t="str">
        <f>_xlfn.TEXTJOIN(", ",TRUE,IF(Tabela_zbiralec_EKOL[[#This Row],[ZC Savska loka]]="DA","Savska loka",""),IF(Tabela_zbiralec_EKOL[[#This Row],[ZC Laze]]="DA","Laze",""),IF(Tabela_zbiralec_EKOL[[#This Row],[ZC Kamnik]]="DA","Kamnik",""),IF(Tabela_zbiralec_EKOL[[#This Row],[ZC Zvezda]]="DA","Zvezda",""))</f>
        <v/>
      </c>
      <c r="D421" t="s">
        <v>203</v>
      </c>
      <c r="E421" t="s">
        <v>203</v>
      </c>
      <c r="F421" t="s">
        <v>203</v>
      </c>
      <c r="G421" t="s">
        <v>203</v>
      </c>
      <c r="H421" t="str">
        <f>INDEX(Tabela_seznam_klasifikacij[Naziv odpadka],MATCH(Tabela_zbiralec_EKOL[[#This Row],[Klasifikacija]],Tabela_seznam_klasifikacij[Klasifikacijska številka],0))</f>
        <v>Les, ki ni naveden pod 20 01 37</v>
      </c>
    </row>
    <row r="422" spans="1:8" x14ac:dyDescent="0.25">
      <c r="A422" t="s">
        <v>122</v>
      </c>
      <c r="B422" t="str">
        <f>IF(OR(Tabela_zbiralec_EKOL[[#This Row],[ZC Savska loka]]="DA",Tabela_zbiralec_EKOL[[#This Row],[ZC Laze]]="DA",Tabela_zbiralec_EKOL[[#This Row],[ZC Kamnik]]="DA",Tabela_zbiralec_EKOL[[#This Row],[ZC Zvezda]]="DA"),"DA","NE")</f>
        <v>NE</v>
      </c>
      <c r="C422" t="str">
        <f>_xlfn.TEXTJOIN(", ",TRUE,IF(Tabela_zbiralec_EKOL[[#This Row],[ZC Savska loka]]="DA","Savska loka",""),IF(Tabela_zbiralec_EKOL[[#This Row],[ZC Laze]]="DA","Laze",""),IF(Tabela_zbiralec_EKOL[[#This Row],[ZC Kamnik]]="DA","Kamnik",""),IF(Tabela_zbiralec_EKOL[[#This Row],[ZC Zvezda]]="DA","Zvezda",""))</f>
        <v/>
      </c>
      <c r="D422" t="s">
        <v>203</v>
      </c>
      <c r="E422" t="s">
        <v>203</v>
      </c>
      <c r="F422" t="s">
        <v>203</v>
      </c>
      <c r="G422" t="s">
        <v>203</v>
      </c>
      <c r="H422" t="str">
        <f>INDEX(Tabela_seznam_klasifikacij[Naziv odpadka],MATCH(Tabela_zbiralec_EKOL[[#This Row],[Klasifikacija]],Tabela_seznam_klasifikacij[Klasifikacijska številka],0))</f>
        <v>Plastika</v>
      </c>
    </row>
    <row r="423" spans="1:8" x14ac:dyDescent="0.25">
      <c r="A423" t="s">
        <v>1486</v>
      </c>
      <c r="B423" t="str">
        <f>IF(OR(Tabela_zbiralec_EKOL[[#This Row],[ZC Savska loka]]="DA",Tabela_zbiralec_EKOL[[#This Row],[ZC Laze]]="DA",Tabela_zbiralec_EKOL[[#This Row],[ZC Kamnik]]="DA",Tabela_zbiralec_EKOL[[#This Row],[ZC Zvezda]]="DA"),"DA","NE")</f>
        <v>NE</v>
      </c>
      <c r="C423" t="str">
        <f>_xlfn.TEXTJOIN(", ",TRUE,IF(Tabela_zbiralec_EKOL[[#This Row],[ZC Savska loka]]="DA","Savska loka",""),IF(Tabela_zbiralec_EKOL[[#This Row],[ZC Laze]]="DA","Laze",""),IF(Tabela_zbiralec_EKOL[[#This Row],[ZC Kamnik]]="DA","Kamnik",""),IF(Tabela_zbiralec_EKOL[[#This Row],[ZC Zvezda]]="DA","Zvezda",""))</f>
        <v/>
      </c>
      <c r="D423" t="s">
        <v>203</v>
      </c>
      <c r="E423" t="s">
        <v>203</v>
      </c>
      <c r="F423" t="s">
        <v>203</v>
      </c>
      <c r="G423" t="s">
        <v>203</v>
      </c>
      <c r="H423" t="str">
        <f>INDEX(Tabela_seznam_klasifikacij[Naziv odpadka],MATCH(Tabela_zbiralec_EKOL[[#This Row],[Klasifikacija]],Tabela_seznam_klasifikacij[Klasifikacijska številka],0))</f>
        <v>Kovine</v>
      </c>
    </row>
    <row r="424" spans="1:8" x14ac:dyDescent="0.25">
      <c r="A424" t="s">
        <v>1487</v>
      </c>
      <c r="B424" t="str">
        <f>IF(OR(Tabela_zbiralec_EKOL[[#This Row],[ZC Savska loka]]="DA",Tabela_zbiralec_EKOL[[#This Row],[ZC Laze]]="DA",Tabela_zbiralec_EKOL[[#This Row],[ZC Kamnik]]="DA",Tabela_zbiralec_EKOL[[#This Row],[ZC Zvezda]]="DA"),"DA","NE")</f>
        <v>NE</v>
      </c>
      <c r="C424" t="str">
        <f>_xlfn.TEXTJOIN(", ",TRUE,IF(Tabela_zbiralec_EKOL[[#This Row],[ZC Savska loka]]="DA","Savska loka",""),IF(Tabela_zbiralec_EKOL[[#This Row],[ZC Laze]]="DA","Laze",""),IF(Tabela_zbiralec_EKOL[[#This Row],[ZC Kamnik]]="DA","Kamnik",""),IF(Tabela_zbiralec_EKOL[[#This Row],[ZC Zvezda]]="DA","Zvezda",""))</f>
        <v/>
      </c>
      <c r="D424" t="s">
        <v>203</v>
      </c>
      <c r="E424" t="s">
        <v>203</v>
      </c>
      <c r="F424" t="s">
        <v>203</v>
      </c>
      <c r="G424" t="s">
        <v>203</v>
      </c>
      <c r="H424" t="str">
        <f>INDEX(Tabela_seznam_klasifikacij[Naziv odpadka],MATCH(Tabela_zbiralec_EKOL[[#This Row],[Klasifikacija]],Tabela_seznam_klasifikacij[Klasifikacijska številka],0))</f>
        <v>Odpadki iz čiščenja dimnikov</v>
      </c>
    </row>
    <row r="425" spans="1:8" x14ac:dyDescent="0.25">
      <c r="A425" t="s">
        <v>123</v>
      </c>
      <c r="B425" t="str">
        <f>IF(OR(Tabela_zbiralec_EKOL[[#This Row],[ZC Savska loka]]="DA",Tabela_zbiralec_EKOL[[#This Row],[ZC Laze]]="DA",Tabela_zbiralec_EKOL[[#This Row],[ZC Kamnik]]="DA",Tabela_zbiralec_EKOL[[#This Row],[ZC Zvezda]]="DA"),"DA","NE")</f>
        <v>NE</v>
      </c>
      <c r="C425" t="str">
        <f>_xlfn.TEXTJOIN(", ",TRUE,IF(Tabela_zbiralec_EKOL[[#This Row],[ZC Savska loka]]="DA","Savska loka",""),IF(Tabela_zbiralec_EKOL[[#This Row],[ZC Laze]]="DA","Laze",""),IF(Tabela_zbiralec_EKOL[[#This Row],[ZC Kamnik]]="DA","Kamnik",""),IF(Tabela_zbiralec_EKOL[[#This Row],[ZC Zvezda]]="DA","Zvezda",""))</f>
        <v/>
      </c>
      <c r="D425" t="s">
        <v>203</v>
      </c>
      <c r="E425" t="s">
        <v>203</v>
      </c>
      <c r="F425" t="s">
        <v>203</v>
      </c>
      <c r="G425" t="s">
        <v>203</v>
      </c>
      <c r="H425" t="str">
        <f>INDEX(Tabela_seznam_klasifikacij[Naziv odpadka],MATCH(Tabela_zbiralec_EKOL[[#This Row],[Klasifikacija]],Tabela_seznam_klasifikacij[Klasifikacijska številka],0))</f>
        <v>Drugi tovrstni odpadki</v>
      </c>
    </row>
    <row r="426" spans="1:8" x14ac:dyDescent="0.25">
      <c r="A426" t="s">
        <v>1488</v>
      </c>
      <c r="B426" t="str">
        <f>IF(OR(Tabela_zbiralec_EKOL[[#This Row],[ZC Savska loka]]="DA",Tabela_zbiralec_EKOL[[#This Row],[ZC Laze]]="DA",Tabela_zbiralec_EKOL[[#This Row],[ZC Kamnik]]="DA",Tabela_zbiralec_EKOL[[#This Row],[ZC Zvezda]]="DA"),"DA","NE")</f>
        <v>NE</v>
      </c>
      <c r="C426" t="str">
        <f>_xlfn.TEXTJOIN(", ",TRUE,IF(Tabela_zbiralec_EKOL[[#This Row],[ZC Savska loka]]="DA","Savska loka",""),IF(Tabela_zbiralec_EKOL[[#This Row],[ZC Laze]]="DA","Laze",""),IF(Tabela_zbiralec_EKOL[[#This Row],[ZC Kamnik]]="DA","Kamnik",""),IF(Tabela_zbiralec_EKOL[[#This Row],[ZC Zvezda]]="DA","Zvezda",""))</f>
        <v/>
      </c>
      <c r="D426" t="s">
        <v>203</v>
      </c>
      <c r="E426" t="s">
        <v>203</v>
      </c>
      <c r="F426" t="s">
        <v>203</v>
      </c>
      <c r="G426" t="s">
        <v>203</v>
      </c>
      <c r="H426" t="str">
        <f>INDEX(Tabela_seznam_klasifikacij[Naziv odpadka],MATCH(Tabela_zbiralec_EKOL[[#This Row],[Klasifikacija]],Tabela_seznam_klasifikacij[Klasifikacijska številka],0))</f>
        <v>Biorazgradljivi odpadki</v>
      </c>
    </row>
    <row r="427" spans="1:8" x14ac:dyDescent="0.25">
      <c r="A427" t="s">
        <v>1489</v>
      </c>
      <c r="B427" t="str">
        <f>IF(OR(Tabela_zbiralec_EKOL[[#This Row],[ZC Savska loka]]="DA",Tabela_zbiralec_EKOL[[#This Row],[ZC Laze]]="DA",Tabela_zbiralec_EKOL[[#This Row],[ZC Kamnik]]="DA",Tabela_zbiralec_EKOL[[#This Row],[ZC Zvezda]]="DA"),"DA","NE")</f>
        <v>NE</v>
      </c>
      <c r="C427" t="str">
        <f>_xlfn.TEXTJOIN(", ",TRUE,IF(Tabela_zbiralec_EKOL[[#This Row],[ZC Savska loka]]="DA","Savska loka",""),IF(Tabela_zbiralec_EKOL[[#This Row],[ZC Laze]]="DA","Laze",""),IF(Tabela_zbiralec_EKOL[[#This Row],[ZC Kamnik]]="DA","Kamnik",""),IF(Tabela_zbiralec_EKOL[[#This Row],[ZC Zvezda]]="DA","Zvezda",""))</f>
        <v/>
      </c>
      <c r="D427" t="s">
        <v>203</v>
      </c>
      <c r="E427" t="s">
        <v>203</v>
      </c>
      <c r="F427" t="s">
        <v>203</v>
      </c>
      <c r="G427" t="s">
        <v>203</v>
      </c>
      <c r="H427" t="str">
        <f>INDEX(Tabela_seznam_klasifikacij[Naziv odpadka],MATCH(Tabela_zbiralec_EKOL[[#This Row],[Klasifikacija]],Tabela_seznam_klasifikacij[Klasifikacijska številka],0))</f>
        <v>Zemlja in kamenje</v>
      </c>
    </row>
    <row r="428" spans="1:8" x14ac:dyDescent="0.25">
      <c r="A428" t="s">
        <v>1490</v>
      </c>
      <c r="B428" t="str">
        <f>IF(OR(Tabela_zbiralec_EKOL[[#This Row],[ZC Savska loka]]="DA",Tabela_zbiralec_EKOL[[#This Row],[ZC Laze]]="DA",Tabela_zbiralec_EKOL[[#This Row],[ZC Kamnik]]="DA",Tabela_zbiralec_EKOL[[#This Row],[ZC Zvezda]]="DA"),"DA","NE")</f>
        <v>DA</v>
      </c>
      <c r="C428" t="str">
        <f>_xlfn.TEXTJOIN(", ",TRUE,IF(Tabela_zbiralec_EKOL[[#This Row],[ZC Savska loka]]="DA","Savska loka",""),IF(Tabela_zbiralec_EKOL[[#This Row],[ZC Laze]]="DA","Laze",""),IF(Tabela_zbiralec_EKOL[[#This Row],[ZC Kamnik]]="DA","Kamnik",""),IF(Tabela_zbiralec_EKOL[[#This Row],[ZC Zvezda]]="DA","Zvezda",""))</f>
        <v>Savska loka</v>
      </c>
      <c r="D428" t="s">
        <v>204</v>
      </c>
      <c r="E428" t="s">
        <v>203</v>
      </c>
      <c r="F428" t="s">
        <v>203</v>
      </c>
      <c r="G428" t="s">
        <v>203</v>
      </c>
      <c r="H428" t="str">
        <f>INDEX(Tabela_seznam_klasifikacij[Naziv odpadka],MATCH(Tabela_zbiralec_EKOL[[#This Row],[Klasifikacija]],Tabela_seznam_klasifikacij[Klasifikacijska številka],0))</f>
        <v>Drugi odpadki, ki niso biorazgradljivi</v>
      </c>
    </row>
    <row r="429" spans="1:8" x14ac:dyDescent="0.25">
      <c r="A429" t="s">
        <v>1491</v>
      </c>
      <c r="B429" t="str">
        <f>IF(OR(Tabela_zbiralec_EKOL[[#This Row],[ZC Savska loka]]="DA",Tabela_zbiralec_EKOL[[#This Row],[ZC Laze]]="DA",Tabela_zbiralec_EKOL[[#This Row],[ZC Kamnik]]="DA",Tabela_zbiralec_EKOL[[#This Row],[ZC Zvezda]]="DA"),"DA","NE")</f>
        <v>NE</v>
      </c>
      <c r="C429" t="str">
        <f>_xlfn.TEXTJOIN(", ",TRUE,IF(Tabela_zbiralec_EKOL[[#This Row],[ZC Savska loka]]="DA","Savska loka",""),IF(Tabela_zbiralec_EKOL[[#This Row],[ZC Laze]]="DA","Laze",""),IF(Tabela_zbiralec_EKOL[[#This Row],[ZC Kamnik]]="DA","Kamnik",""),IF(Tabela_zbiralec_EKOL[[#This Row],[ZC Zvezda]]="DA","Zvezda",""))</f>
        <v/>
      </c>
      <c r="D429" t="s">
        <v>203</v>
      </c>
      <c r="E429" t="s">
        <v>203</v>
      </c>
      <c r="F429" t="s">
        <v>203</v>
      </c>
      <c r="G429" t="s">
        <v>203</v>
      </c>
      <c r="H429" t="str">
        <f>INDEX(Tabela_seznam_klasifikacij[Naziv odpadka],MATCH(Tabela_zbiralec_EKOL[[#This Row],[Klasifikacija]],Tabela_seznam_klasifikacij[Klasifikacijska številka],0))</f>
        <v>Mešani komunalni odpadki</v>
      </c>
    </row>
    <row r="430" spans="1:8" x14ac:dyDescent="0.25">
      <c r="A430" t="s">
        <v>1492</v>
      </c>
      <c r="B430" t="str">
        <f>IF(OR(Tabela_zbiralec_EKOL[[#This Row],[ZC Savska loka]]="DA",Tabela_zbiralec_EKOL[[#This Row],[ZC Laze]]="DA",Tabela_zbiralec_EKOL[[#This Row],[ZC Kamnik]]="DA",Tabela_zbiralec_EKOL[[#This Row],[ZC Zvezda]]="DA"),"DA","NE")</f>
        <v>NE</v>
      </c>
      <c r="C430" t="str">
        <f>_xlfn.TEXTJOIN(", ",TRUE,IF(Tabela_zbiralec_EKOL[[#This Row],[ZC Savska loka]]="DA","Savska loka",""),IF(Tabela_zbiralec_EKOL[[#This Row],[ZC Laze]]="DA","Laze",""),IF(Tabela_zbiralec_EKOL[[#This Row],[ZC Kamnik]]="DA","Kamnik",""),IF(Tabela_zbiralec_EKOL[[#This Row],[ZC Zvezda]]="DA","Zvezda",""))</f>
        <v/>
      </c>
      <c r="D430" t="s">
        <v>203</v>
      </c>
      <c r="E430" t="s">
        <v>203</v>
      </c>
      <c r="F430" t="s">
        <v>203</v>
      </c>
      <c r="G430" t="s">
        <v>203</v>
      </c>
      <c r="H430" t="str">
        <f>INDEX(Tabela_seznam_klasifikacij[Naziv odpadka],MATCH(Tabela_zbiralec_EKOL[[#This Row],[Klasifikacija]],Tabela_seznam_klasifikacij[Klasifikacijska številka],0))</f>
        <v>Odpadki z živilskih trgov</v>
      </c>
    </row>
    <row r="431" spans="1:8" x14ac:dyDescent="0.25">
      <c r="A431" t="s">
        <v>1493</v>
      </c>
      <c r="B431" t="str">
        <f>IF(OR(Tabela_zbiralec_EKOL[[#This Row],[ZC Savska loka]]="DA",Tabela_zbiralec_EKOL[[#This Row],[ZC Laze]]="DA",Tabela_zbiralec_EKOL[[#This Row],[ZC Kamnik]]="DA",Tabela_zbiralec_EKOL[[#This Row],[ZC Zvezda]]="DA"),"DA","NE")</f>
        <v>NE</v>
      </c>
      <c r="C431" t="str">
        <f>_xlfn.TEXTJOIN(", ",TRUE,IF(Tabela_zbiralec_EKOL[[#This Row],[ZC Savska loka]]="DA","Savska loka",""),IF(Tabela_zbiralec_EKOL[[#This Row],[ZC Laze]]="DA","Laze",""),IF(Tabela_zbiralec_EKOL[[#This Row],[ZC Kamnik]]="DA","Kamnik",""),IF(Tabela_zbiralec_EKOL[[#This Row],[ZC Zvezda]]="DA","Zvezda",""))</f>
        <v/>
      </c>
      <c r="D431" t="s">
        <v>203</v>
      </c>
      <c r="E431" t="s">
        <v>203</v>
      </c>
      <c r="F431" t="s">
        <v>203</v>
      </c>
      <c r="G431" t="s">
        <v>203</v>
      </c>
      <c r="H431" t="str">
        <f>INDEX(Tabela_seznam_klasifikacij[Naziv odpadka],MATCH(Tabela_zbiralec_EKOL[[#This Row],[Klasifikacija]],Tabela_seznam_klasifikacij[Klasifikacijska številka],0))</f>
        <v>Odpadki iz čiščenja cest</v>
      </c>
    </row>
    <row r="432" spans="1:8" x14ac:dyDescent="0.25">
      <c r="A432" t="s">
        <v>1494</v>
      </c>
      <c r="B432" t="str">
        <f>IF(OR(Tabela_zbiralec_EKOL[[#This Row],[ZC Savska loka]]="DA",Tabela_zbiralec_EKOL[[#This Row],[ZC Laze]]="DA",Tabela_zbiralec_EKOL[[#This Row],[ZC Kamnik]]="DA",Tabela_zbiralec_EKOL[[#This Row],[ZC Zvezda]]="DA"),"DA","NE")</f>
        <v>NE</v>
      </c>
      <c r="C432" t="str">
        <f>_xlfn.TEXTJOIN(", ",TRUE,IF(Tabela_zbiralec_EKOL[[#This Row],[ZC Savska loka]]="DA","Savska loka",""),IF(Tabela_zbiralec_EKOL[[#This Row],[ZC Laze]]="DA","Laze",""),IF(Tabela_zbiralec_EKOL[[#This Row],[ZC Kamnik]]="DA","Kamnik",""),IF(Tabela_zbiralec_EKOL[[#This Row],[ZC Zvezda]]="DA","Zvezda",""))</f>
        <v/>
      </c>
      <c r="D432" t="s">
        <v>203</v>
      </c>
      <c r="E432" t="s">
        <v>203</v>
      </c>
      <c r="F432" t="s">
        <v>203</v>
      </c>
      <c r="G432" t="s">
        <v>203</v>
      </c>
      <c r="H432" t="str">
        <f>INDEX(Tabela_seznam_klasifikacij[Naziv odpadka],MATCH(Tabela_zbiralec_EKOL[[#This Row],[Klasifikacija]],Tabela_seznam_klasifikacij[Klasifikacijska številka],0))</f>
        <v>Greznični mulj</v>
      </c>
    </row>
    <row r="433" spans="1:8" x14ac:dyDescent="0.25">
      <c r="A433" t="s">
        <v>1495</v>
      </c>
      <c r="B433" t="str">
        <f>IF(OR(Tabela_zbiralec_EKOL[[#This Row],[ZC Savska loka]]="DA",Tabela_zbiralec_EKOL[[#This Row],[ZC Laze]]="DA",Tabela_zbiralec_EKOL[[#This Row],[ZC Kamnik]]="DA",Tabela_zbiralec_EKOL[[#This Row],[ZC Zvezda]]="DA"),"DA","NE")</f>
        <v>NE</v>
      </c>
      <c r="C433" t="str">
        <f>_xlfn.TEXTJOIN(", ",TRUE,IF(Tabela_zbiralec_EKOL[[#This Row],[ZC Savska loka]]="DA","Savska loka",""),IF(Tabela_zbiralec_EKOL[[#This Row],[ZC Laze]]="DA","Laze",""),IF(Tabela_zbiralec_EKOL[[#This Row],[ZC Kamnik]]="DA","Kamnik",""),IF(Tabela_zbiralec_EKOL[[#This Row],[ZC Zvezda]]="DA","Zvezda",""))</f>
        <v/>
      </c>
      <c r="D433" t="s">
        <v>203</v>
      </c>
      <c r="E433" t="s">
        <v>203</v>
      </c>
      <c r="F433" t="s">
        <v>203</v>
      </c>
      <c r="G433" t="s">
        <v>203</v>
      </c>
      <c r="H433" t="str">
        <f>INDEX(Tabela_seznam_klasifikacij[Naziv odpadka],MATCH(Tabela_zbiralec_EKOL[[#This Row],[Klasifikacija]],Tabela_seznam_klasifikacij[Klasifikacijska številka],0))</f>
        <v>Odpadki iz čiščenja komunalne odpadne vode</v>
      </c>
    </row>
    <row r="434" spans="1:8" x14ac:dyDescent="0.25">
      <c r="A434" t="s">
        <v>1496</v>
      </c>
      <c r="B434" t="str">
        <f>IF(OR(Tabela_zbiralec_EKOL[[#This Row],[ZC Savska loka]]="DA",Tabela_zbiralec_EKOL[[#This Row],[ZC Laze]]="DA",Tabela_zbiralec_EKOL[[#This Row],[ZC Kamnik]]="DA",Tabela_zbiralec_EKOL[[#This Row],[ZC Zvezda]]="DA"),"DA","NE")</f>
        <v>NE</v>
      </c>
      <c r="C434" t="str">
        <f>_xlfn.TEXTJOIN(", ",TRUE,IF(Tabela_zbiralec_EKOL[[#This Row],[ZC Savska loka]]="DA","Savska loka",""),IF(Tabela_zbiralec_EKOL[[#This Row],[ZC Laze]]="DA","Laze",""),IF(Tabela_zbiralec_EKOL[[#This Row],[ZC Kamnik]]="DA","Kamnik",""),IF(Tabela_zbiralec_EKOL[[#This Row],[ZC Zvezda]]="DA","Zvezda",""))</f>
        <v/>
      </c>
      <c r="D434" t="s">
        <v>203</v>
      </c>
      <c r="E434" t="s">
        <v>203</v>
      </c>
      <c r="F434" t="s">
        <v>203</v>
      </c>
      <c r="G434" t="s">
        <v>203</v>
      </c>
      <c r="H434" t="str">
        <f>INDEX(Tabela_seznam_klasifikacij[Naziv odpadka],MATCH(Tabela_zbiralec_EKOL[[#This Row],[Klasifikacija]],Tabela_seznam_klasifikacij[Klasifikacijska številka],0))</f>
        <v>Kosovni odpadki</v>
      </c>
    </row>
    <row r="435" spans="1:8" x14ac:dyDescent="0.25">
      <c r="A435" t="s">
        <v>1497</v>
      </c>
      <c r="B435" t="str">
        <f>IF(OR(Tabela_zbiralec_EKOL[[#This Row],[ZC Savska loka]]="DA",Tabela_zbiralec_EKOL[[#This Row],[ZC Laze]]="DA",Tabela_zbiralec_EKOL[[#This Row],[ZC Kamnik]]="DA",Tabela_zbiralec_EKOL[[#This Row],[ZC Zvezda]]="DA"),"DA","NE")</f>
        <v>NE</v>
      </c>
      <c r="C435" t="str">
        <f>_xlfn.TEXTJOIN(", ",TRUE,IF(Tabela_zbiralec_EKOL[[#This Row],[ZC Savska loka]]="DA","Savska loka",""),IF(Tabela_zbiralec_EKOL[[#This Row],[ZC Laze]]="DA","Laze",""),IF(Tabela_zbiralec_EKOL[[#This Row],[ZC Kamnik]]="DA","Kamnik",""),IF(Tabela_zbiralec_EKOL[[#This Row],[ZC Zvezda]]="DA","Zvezda",""))</f>
        <v/>
      </c>
      <c r="D435" t="s">
        <v>203</v>
      </c>
      <c r="E435" t="s">
        <v>203</v>
      </c>
      <c r="F435" t="s">
        <v>203</v>
      </c>
      <c r="G435" t="s">
        <v>203</v>
      </c>
      <c r="H435" t="str">
        <f>INDEX(Tabela_seznam_klasifikacij[Naziv odpadka],MATCH(Tabela_zbiralec_EKOL[[#This Row],[Klasifikacija]],Tabela_seznam_klasifikacij[Klasifikacijska številka],0))</f>
        <v>Drugi tovrstni komunalni odpadki</v>
      </c>
    </row>
    <row r="436" spans="1:8" x14ac:dyDescent="0.25">
      <c r="A436" t="s">
        <v>200</v>
      </c>
      <c r="B436" t="str">
        <f>IF(OR(Tabela_zbiralec_EKOL[[#This Row],[ZC Savska loka]]="DA",Tabela_zbiralec_EKOL[[#This Row],[ZC Laze]]="DA",Tabela_zbiralec_EKOL[[#This Row],[ZC Kamnik]]="DA",Tabela_zbiralec_EKOL[[#This Row],[ZC Zvezda]]="DA"),"DA","NE")</f>
        <v>DA</v>
      </c>
      <c r="C436" t="str">
        <f>_xlfn.TEXTJOIN(", ",TRUE,IF(Tabela_zbiralec_EKOL[[#This Row],[ZC Savska loka]]="DA","Savska loka",""),IF(Tabela_zbiralec_EKOL[[#This Row],[ZC Laze]]="DA","Laze",""),IF(Tabela_zbiralec_EKOL[[#This Row],[ZC Kamnik]]="DA","Kamnik",""),IF(Tabela_zbiralec_EKOL[[#This Row],[ZC Zvezda]]="DA","Zvezda",""))</f>
        <v>Laze</v>
      </c>
      <c r="D436" t="s">
        <v>203</v>
      </c>
      <c r="E436" t="s">
        <v>204</v>
      </c>
      <c r="F436" t="s">
        <v>203</v>
      </c>
      <c r="G436" t="s">
        <v>203</v>
      </c>
      <c r="H436" t="str">
        <f>INDEX(Tabela_seznam_klasifikacij[Naziv odpadka],MATCH(Tabela_zbiralec_EKOL[[#This Row],[Klasifikacija]],Tabela_seznam_klasifikacij[Klasifikacijska številka],0))</f>
        <v>Kisla jalovina iz predelave sulfidne rude</v>
      </c>
    </row>
    <row r="437" spans="1:8" x14ac:dyDescent="0.25">
      <c r="A437" t="s">
        <v>201</v>
      </c>
      <c r="B437" t="str">
        <f>IF(OR(Tabela_zbiralec_EKOL[[#This Row],[ZC Savska loka]]="DA",Tabela_zbiralec_EKOL[[#This Row],[ZC Laze]]="DA",Tabela_zbiralec_EKOL[[#This Row],[ZC Kamnik]]="DA",Tabela_zbiralec_EKOL[[#This Row],[ZC Zvezda]]="DA"),"DA","NE")</f>
        <v>DA</v>
      </c>
      <c r="C437" t="str">
        <f>_xlfn.TEXTJOIN(", ",TRUE,IF(Tabela_zbiralec_EKOL[[#This Row],[ZC Savska loka]]="DA","Savska loka",""),IF(Tabela_zbiralec_EKOL[[#This Row],[ZC Laze]]="DA","Laze",""),IF(Tabela_zbiralec_EKOL[[#This Row],[ZC Kamnik]]="DA","Kamnik",""),IF(Tabela_zbiralec_EKOL[[#This Row],[ZC Zvezda]]="DA","Zvezda",""))</f>
        <v>Laze</v>
      </c>
      <c r="D437" t="s">
        <v>203</v>
      </c>
      <c r="E437" t="s">
        <v>204</v>
      </c>
      <c r="F437" t="s">
        <v>203</v>
      </c>
      <c r="G437" t="s">
        <v>203</v>
      </c>
      <c r="H437" t="str">
        <f>INDEX(Tabela_seznam_klasifikacij[Naziv odpadka],MATCH(Tabela_zbiralec_EKOL[[#This Row],[Klasifikacija]],Tabela_seznam_klasifikacij[Klasifikacijska številka],0))</f>
        <v>Druga jalovina, ki vsebuje nevarne snovi</v>
      </c>
    </row>
    <row r="438" spans="1:8" x14ac:dyDescent="0.25">
      <c r="A438" t="s">
        <v>205</v>
      </c>
      <c r="B438" t="str">
        <f>IF(OR(Tabela_zbiralec_EKOL[[#This Row],[ZC Savska loka]]="DA",Tabela_zbiralec_EKOL[[#This Row],[ZC Laze]]="DA",Tabela_zbiralec_EKOL[[#This Row],[ZC Kamnik]]="DA",Tabela_zbiralec_EKOL[[#This Row],[ZC Zvezda]]="DA"),"DA","NE")</f>
        <v>DA</v>
      </c>
      <c r="C438" t="str">
        <f>_xlfn.TEXTJOIN(", ",TRUE,IF(Tabela_zbiralec_EKOL[[#This Row],[ZC Savska loka]]="DA","Savska loka",""),IF(Tabela_zbiralec_EKOL[[#This Row],[ZC Laze]]="DA","Laze",""),IF(Tabela_zbiralec_EKOL[[#This Row],[ZC Kamnik]]="DA","Kamnik",""),IF(Tabela_zbiralec_EKOL[[#This Row],[ZC Zvezda]]="DA","Zvezda",""))</f>
        <v>Laze</v>
      </c>
      <c r="D438" t="s">
        <v>203</v>
      </c>
      <c r="E438" t="s">
        <v>204</v>
      </c>
      <c r="F438" t="s">
        <v>203</v>
      </c>
      <c r="G438" t="s">
        <v>203</v>
      </c>
      <c r="H438" t="str">
        <f>INDEX(Tabela_seznam_klasifikacij[Naziv odpadka],MATCH(Tabela_zbiralec_EKOL[[#This Row],[Klasifikacija]],Tabela_seznam_klasifikacij[Klasifikacijska številka],0))</f>
        <v>Drugi odpadki, ki vsebujejo nevarne snovi, iz fizikalne in kemične predelave kovinskih mineralnih surovin</v>
      </c>
    </row>
    <row r="439" spans="1:8" x14ac:dyDescent="0.25">
      <c r="A439" t="s">
        <v>210</v>
      </c>
      <c r="B439" t="str">
        <f>IF(OR(Tabela_zbiralec_EKOL[[#This Row],[ZC Savska loka]]="DA",Tabela_zbiralec_EKOL[[#This Row],[ZC Laze]]="DA",Tabela_zbiralec_EKOL[[#This Row],[ZC Kamnik]]="DA",Tabela_zbiralec_EKOL[[#This Row],[ZC Zvezda]]="DA"),"DA","NE")</f>
        <v>DA</v>
      </c>
      <c r="C439" t="str">
        <f>_xlfn.TEXTJOIN(", ",TRUE,IF(Tabela_zbiralec_EKOL[[#This Row],[ZC Savska loka]]="DA","Savska loka",""),IF(Tabela_zbiralec_EKOL[[#This Row],[ZC Laze]]="DA","Laze",""),IF(Tabela_zbiralec_EKOL[[#This Row],[ZC Kamnik]]="DA","Kamnik",""),IF(Tabela_zbiralec_EKOL[[#This Row],[ZC Zvezda]]="DA","Zvezda",""))</f>
        <v>Laze</v>
      </c>
      <c r="D439" t="s">
        <v>203</v>
      </c>
      <c r="E439" t="s">
        <v>204</v>
      </c>
      <c r="F439" t="s">
        <v>203</v>
      </c>
      <c r="G439" t="s">
        <v>203</v>
      </c>
      <c r="H439" t="str">
        <f>INDEX(Tabela_seznam_klasifikacij[Naziv odpadka],MATCH(Tabela_zbiralec_EKOL[[#This Row],[Klasifikacija]],Tabela_seznam_klasifikacij[Klasifikacijska številka],0))</f>
        <v>Odpadki, ki vsebujejo nevarne snovi, iz fizikalne in kemične predelave nekovinskih mineralnih surovin</v>
      </c>
    </row>
    <row r="440" spans="1:8" x14ac:dyDescent="0.25">
      <c r="A440" t="s">
        <v>3</v>
      </c>
      <c r="B440" t="str">
        <f>IF(OR(Tabela_zbiralec_EKOL[[#This Row],[ZC Savska loka]]="DA",Tabela_zbiralec_EKOL[[#This Row],[ZC Laze]]="DA",Tabela_zbiralec_EKOL[[#This Row],[ZC Kamnik]]="DA",Tabela_zbiralec_EKOL[[#This Row],[ZC Zvezda]]="DA"),"DA","NE")</f>
        <v>DA</v>
      </c>
      <c r="C440" t="str">
        <f>_xlfn.TEXTJOIN(", ",TRUE,IF(Tabela_zbiralec_EKOL[[#This Row],[ZC Savska loka]]="DA","Savska loka",""),IF(Tabela_zbiralec_EKOL[[#This Row],[ZC Laze]]="DA","Laze",""),IF(Tabela_zbiralec_EKOL[[#This Row],[ZC Kamnik]]="DA","Kamnik",""),IF(Tabela_zbiralec_EKOL[[#This Row],[ZC Zvezda]]="DA","Zvezda",""))</f>
        <v>Laze</v>
      </c>
      <c r="D440" t="s">
        <v>203</v>
      </c>
      <c r="E440" t="s">
        <v>204</v>
      </c>
      <c r="F440" t="s">
        <v>203</v>
      </c>
      <c r="G440" t="s">
        <v>203</v>
      </c>
      <c r="H440" t="str">
        <f>INDEX(Tabela_seznam_klasifikacij[Naziv odpadka],MATCH(Tabela_zbiralec_EKOL[[#This Row],[Klasifikacija]],Tabela_seznam_klasifikacij[Klasifikacijska številka],0))</f>
        <v>Mulji in odpadki iz vrtanja, ki vsebujejo olja</v>
      </c>
    </row>
    <row r="441" spans="1:8" x14ac:dyDescent="0.25">
      <c r="A441" t="s">
        <v>4</v>
      </c>
      <c r="B441" t="str">
        <f>IF(OR(Tabela_zbiralec_EKOL[[#This Row],[ZC Savska loka]]="DA",Tabela_zbiralec_EKOL[[#This Row],[ZC Laze]]="DA",Tabela_zbiralec_EKOL[[#This Row],[ZC Kamnik]]="DA",Tabela_zbiralec_EKOL[[#This Row],[ZC Zvezda]]="DA"),"DA","NE")</f>
        <v>DA</v>
      </c>
      <c r="C441" t="str">
        <f>_xlfn.TEXTJOIN(", ",TRUE,IF(Tabela_zbiralec_EKOL[[#This Row],[ZC Savska loka]]="DA","Savska loka",""),IF(Tabela_zbiralec_EKOL[[#This Row],[ZC Laze]]="DA","Laze",""),IF(Tabela_zbiralec_EKOL[[#This Row],[ZC Kamnik]]="DA","Kamnik",""),IF(Tabela_zbiralec_EKOL[[#This Row],[ZC Zvezda]]="DA","Zvezda",""))</f>
        <v>Laze</v>
      </c>
      <c r="D441" t="s">
        <v>203</v>
      </c>
      <c r="E441" t="s">
        <v>204</v>
      </c>
      <c r="F441" t="s">
        <v>203</v>
      </c>
      <c r="G441" t="s">
        <v>203</v>
      </c>
      <c r="H441" t="str">
        <f>INDEX(Tabela_seznam_klasifikacij[Naziv odpadka],MATCH(Tabela_zbiralec_EKOL[[#This Row],[Klasifikacija]],Tabela_seznam_klasifikacij[Klasifikacijska številka],0))</f>
        <v>Mulji in odpadki iz vrtanja, ki vsebujejo nevarne snovi</v>
      </c>
    </row>
    <row r="442" spans="1:8" x14ac:dyDescent="0.25">
      <c r="A442" t="s">
        <v>5</v>
      </c>
      <c r="B442" t="str">
        <f>IF(OR(Tabela_zbiralec_EKOL[[#This Row],[ZC Savska loka]]="DA",Tabela_zbiralec_EKOL[[#This Row],[ZC Laze]]="DA",Tabela_zbiralec_EKOL[[#This Row],[ZC Kamnik]]="DA",Tabela_zbiralec_EKOL[[#This Row],[ZC Zvezda]]="DA"),"DA","NE")</f>
        <v>NE</v>
      </c>
      <c r="C442" t="str">
        <f>_xlfn.TEXTJOIN(", ",TRUE,IF(Tabela_zbiralec_EKOL[[#This Row],[ZC Savska loka]]="DA","Savska loka",""),IF(Tabela_zbiralec_EKOL[[#This Row],[ZC Laze]]="DA","Laze",""),IF(Tabela_zbiralec_EKOL[[#This Row],[ZC Kamnik]]="DA","Kamnik",""),IF(Tabela_zbiralec_EKOL[[#This Row],[ZC Zvezda]]="DA","Zvezda",""))</f>
        <v/>
      </c>
      <c r="D442" t="s">
        <v>203</v>
      </c>
      <c r="E442" t="s">
        <v>203</v>
      </c>
      <c r="F442" t="s">
        <v>203</v>
      </c>
      <c r="G442" t="s">
        <v>203</v>
      </c>
      <c r="H442" t="str">
        <f>INDEX(Tabela_seznam_klasifikacij[Naziv odpadka],MATCH(Tabela_zbiralec_EKOL[[#This Row],[Klasifikacija]],Tabela_seznam_klasifikacij[Klasifikacijska številka],0))</f>
        <v>Agrokemični odpadki, ki vsebujejo nevarne snovi</v>
      </c>
    </row>
    <row r="443" spans="1:8" x14ac:dyDescent="0.25">
      <c r="A443" t="s">
        <v>7</v>
      </c>
      <c r="B443" t="str">
        <f>IF(OR(Tabela_zbiralec_EKOL[[#This Row],[ZC Savska loka]]="DA",Tabela_zbiralec_EKOL[[#This Row],[ZC Laze]]="DA",Tabela_zbiralec_EKOL[[#This Row],[ZC Kamnik]]="DA",Tabela_zbiralec_EKOL[[#This Row],[ZC Zvezda]]="DA"),"DA","NE")</f>
        <v>DA</v>
      </c>
      <c r="C443" t="str">
        <f>_xlfn.TEXTJOIN(", ",TRUE,IF(Tabela_zbiralec_EKOL[[#This Row],[ZC Savska loka]]="DA","Savska loka",""),IF(Tabela_zbiralec_EKOL[[#This Row],[ZC Laze]]="DA","Laze",""),IF(Tabela_zbiralec_EKOL[[#This Row],[ZC Kamnik]]="DA","Kamnik",""),IF(Tabela_zbiralec_EKOL[[#This Row],[ZC Zvezda]]="DA","Zvezda",""))</f>
        <v>Laze</v>
      </c>
      <c r="D443" t="s">
        <v>203</v>
      </c>
      <c r="E443" t="s">
        <v>204</v>
      </c>
      <c r="F443" t="s">
        <v>203</v>
      </c>
      <c r="G443" t="s">
        <v>203</v>
      </c>
      <c r="H443" t="str">
        <f>INDEX(Tabela_seznam_klasifikacij[Naziv odpadka],MATCH(Tabela_zbiralec_EKOL[[#This Row],[Klasifikacija]],Tabela_seznam_klasifikacij[Klasifikacijska številka],0))</f>
        <v>Žagovina, oblanci, sekanci, odrezki, les, delci plošč in furnir, ki vsebujejo nevarne snovi</v>
      </c>
    </row>
    <row r="444" spans="1:8" x14ac:dyDescent="0.25">
      <c r="A444" t="s">
        <v>124</v>
      </c>
      <c r="B444" t="str">
        <f>IF(OR(Tabela_zbiralec_EKOL[[#This Row],[ZC Savska loka]]="DA",Tabela_zbiralec_EKOL[[#This Row],[ZC Laze]]="DA",Tabela_zbiralec_EKOL[[#This Row],[ZC Kamnik]]="DA",Tabela_zbiralec_EKOL[[#This Row],[ZC Zvezda]]="DA"),"DA","NE")</f>
        <v>DA</v>
      </c>
      <c r="C444" t="str">
        <f>_xlfn.TEXTJOIN(", ",TRUE,IF(Tabela_zbiralec_EKOL[[#This Row],[ZC Savska loka]]="DA","Savska loka",""),IF(Tabela_zbiralec_EKOL[[#This Row],[ZC Laze]]="DA","Laze",""),IF(Tabela_zbiralec_EKOL[[#This Row],[ZC Kamnik]]="DA","Kamnik",""),IF(Tabela_zbiralec_EKOL[[#This Row],[ZC Zvezda]]="DA","Zvezda",""))</f>
        <v>Laze</v>
      </c>
      <c r="D444" t="s">
        <v>203</v>
      </c>
      <c r="E444" t="s">
        <v>204</v>
      </c>
      <c r="F444" t="s">
        <v>203</v>
      </c>
      <c r="G444" t="s">
        <v>203</v>
      </c>
      <c r="H444" t="str">
        <f>INDEX(Tabela_seznam_klasifikacij[Naziv odpadka],MATCH(Tabela_zbiralec_EKOL[[#This Row],[Klasifikacija]],Tabela_seznam_klasifikacij[Klasifikacijska številka],0))</f>
        <v>Nehalogenirana organska sredstva za zaščito lesa</v>
      </c>
    </row>
    <row r="445" spans="1:8" x14ac:dyDescent="0.25">
      <c r="A445" t="s">
        <v>125</v>
      </c>
      <c r="B445" t="str">
        <f>IF(OR(Tabela_zbiralec_EKOL[[#This Row],[ZC Savska loka]]="DA",Tabela_zbiralec_EKOL[[#This Row],[ZC Laze]]="DA",Tabela_zbiralec_EKOL[[#This Row],[ZC Kamnik]]="DA",Tabela_zbiralec_EKOL[[#This Row],[ZC Zvezda]]="DA"),"DA","NE")</f>
        <v>DA</v>
      </c>
      <c r="C445" t="str">
        <f>_xlfn.TEXTJOIN(", ",TRUE,IF(Tabela_zbiralec_EKOL[[#This Row],[ZC Savska loka]]="DA","Savska loka",""),IF(Tabela_zbiralec_EKOL[[#This Row],[ZC Laze]]="DA","Laze",""),IF(Tabela_zbiralec_EKOL[[#This Row],[ZC Kamnik]]="DA","Kamnik",""),IF(Tabela_zbiralec_EKOL[[#This Row],[ZC Zvezda]]="DA","Zvezda",""))</f>
        <v>Laze</v>
      </c>
      <c r="D445" t="s">
        <v>203</v>
      </c>
      <c r="E445" t="s">
        <v>204</v>
      </c>
      <c r="F445" t="s">
        <v>203</v>
      </c>
      <c r="G445" t="s">
        <v>203</v>
      </c>
      <c r="H445" t="str">
        <f>INDEX(Tabela_seznam_klasifikacij[Naziv odpadka],MATCH(Tabela_zbiralec_EKOL[[#This Row],[Klasifikacija]],Tabela_seznam_klasifikacij[Klasifikacijska številka],0))</f>
        <v>Klorirana organska sredstva za zaščito lesa</v>
      </c>
    </row>
    <row r="446" spans="1:8" x14ac:dyDescent="0.25">
      <c r="A446" t="s">
        <v>268</v>
      </c>
      <c r="B446" t="str">
        <f>IF(OR(Tabela_zbiralec_EKOL[[#This Row],[ZC Savska loka]]="DA",Tabela_zbiralec_EKOL[[#This Row],[ZC Laze]]="DA",Tabela_zbiralec_EKOL[[#This Row],[ZC Kamnik]]="DA",Tabela_zbiralec_EKOL[[#This Row],[ZC Zvezda]]="DA"),"DA","NE")</f>
        <v>DA</v>
      </c>
      <c r="C446" t="str">
        <f>_xlfn.TEXTJOIN(", ",TRUE,IF(Tabela_zbiralec_EKOL[[#This Row],[ZC Savska loka]]="DA","Savska loka",""),IF(Tabela_zbiralec_EKOL[[#This Row],[ZC Laze]]="DA","Laze",""),IF(Tabela_zbiralec_EKOL[[#This Row],[ZC Kamnik]]="DA","Kamnik",""),IF(Tabela_zbiralec_EKOL[[#This Row],[ZC Zvezda]]="DA","Zvezda",""))</f>
        <v>Laze</v>
      </c>
      <c r="D446" t="s">
        <v>203</v>
      </c>
      <c r="E446" t="s">
        <v>204</v>
      </c>
      <c r="F446" t="s">
        <v>203</v>
      </c>
      <c r="G446" t="s">
        <v>203</v>
      </c>
      <c r="H446" t="str">
        <f>INDEX(Tabela_seznam_klasifikacij[Naziv odpadka],MATCH(Tabela_zbiralec_EKOL[[#This Row],[Klasifikacija]],Tabela_seznam_klasifikacij[Klasifikacijska številka],0))</f>
        <v>Organokovinska sredstva za zaščito lesa</v>
      </c>
    </row>
    <row r="447" spans="1:8" x14ac:dyDescent="0.25">
      <c r="A447" t="s">
        <v>269</v>
      </c>
      <c r="B447" t="str">
        <f>IF(OR(Tabela_zbiralec_EKOL[[#This Row],[ZC Savska loka]]="DA",Tabela_zbiralec_EKOL[[#This Row],[ZC Laze]]="DA",Tabela_zbiralec_EKOL[[#This Row],[ZC Kamnik]]="DA",Tabela_zbiralec_EKOL[[#This Row],[ZC Zvezda]]="DA"),"DA","NE")</f>
        <v>DA</v>
      </c>
      <c r="C447" t="str">
        <f>_xlfn.TEXTJOIN(", ",TRUE,IF(Tabela_zbiralec_EKOL[[#This Row],[ZC Savska loka]]="DA","Savska loka",""),IF(Tabela_zbiralec_EKOL[[#This Row],[ZC Laze]]="DA","Laze",""),IF(Tabela_zbiralec_EKOL[[#This Row],[ZC Kamnik]]="DA","Kamnik",""),IF(Tabela_zbiralec_EKOL[[#This Row],[ZC Zvezda]]="DA","Zvezda",""))</f>
        <v>Laze</v>
      </c>
      <c r="D447" t="s">
        <v>203</v>
      </c>
      <c r="E447" t="s">
        <v>204</v>
      </c>
      <c r="F447" t="s">
        <v>203</v>
      </c>
      <c r="G447" t="s">
        <v>203</v>
      </c>
      <c r="H447" t="str">
        <f>INDEX(Tabela_seznam_klasifikacij[Naziv odpadka],MATCH(Tabela_zbiralec_EKOL[[#This Row],[Klasifikacija]],Tabela_seznam_klasifikacij[Klasifikacijska številka],0))</f>
        <v>Anorganska sredstva za zaščito lesa</v>
      </c>
    </row>
    <row r="448" spans="1:8" x14ac:dyDescent="0.25">
      <c r="A448" t="s">
        <v>270</v>
      </c>
      <c r="B448" t="str">
        <f>IF(OR(Tabela_zbiralec_EKOL[[#This Row],[ZC Savska loka]]="DA",Tabela_zbiralec_EKOL[[#This Row],[ZC Laze]]="DA",Tabela_zbiralec_EKOL[[#This Row],[ZC Kamnik]]="DA",Tabela_zbiralec_EKOL[[#This Row],[ZC Zvezda]]="DA"),"DA","NE")</f>
        <v>DA</v>
      </c>
      <c r="C448" t="str">
        <f>_xlfn.TEXTJOIN(", ",TRUE,IF(Tabela_zbiralec_EKOL[[#This Row],[ZC Savska loka]]="DA","Savska loka",""),IF(Tabela_zbiralec_EKOL[[#This Row],[ZC Laze]]="DA","Laze",""),IF(Tabela_zbiralec_EKOL[[#This Row],[ZC Kamnik]]="DA","Kamnik",""),IF(Tabela_zbiralec_EKOL[[#This Row],[ZC Zvezda]]="DA","Zvezda",""))</f>
        <v>Laze</v>
      </c>
      <c r="D448" t="s">
        <v>203</v>
      </c>
      <c r="E448" t="s">
        <v>204</v>
      </c>
      <c r="F448" t="s">
        <v>203</v>
      </c>
      <c r="G448" t="s">
        <v>203</v>
      </c>
      <c r="H448" t="str">
        <f>INDEX(Tabela_seznam_klasifikacij[Naziv odpadka],MATCH(Tabela_zbiralec_EKOL[[#This Row],[Klasifikacija]],Tabela_seznam_klasifikacij[Klasifikacijska številka],0))</f>
        <v>Druga sredstva za zaščito lesa, ki vsebujejo nevarne snovi</v>
      </c>
    </row>
    <row r="449" spans="1:8" x14ac:dyDescent="0.25">
      <c r="A449" t="s">
        <v>9</v>
      </c>
      <c r="B449" t="str">
        <f>IF(OR(Tabela_zbiralec_EKOL[[#This Row],[ZC Savska loka]]="DA",Tabela_zbiralec_EKOL[[#This Row],[ZC Laze]]="DA",Tabela_zbiralec_EKOL[[#This Row],[ZC Kamnik]]="DA",Tabela_zbiralec_EKOL[[#This Row],[ZC Zvezda]]="DA"),"DA","NE")</f>
        <v>DA</v>
      </c>
      <c r="C449" t="str">
        <f>_xlfn.TEXTJOIN(", ",TRUE,IF(Tabela_zbiralec_EKOL[[#This Row],[ZC Savska loka]]="DA","Savska loka",""),IF(Tabela_zbiralec_EKOL[[#This Row],[ZC Laze]]="DA","Laze",""),IF(Tabela_zbiralec_EKOL[[#This Row],[ZC Kamnik]]="DA","Kamnik",""),IF(Tabela_zbiralec_EKOL[[#This Row],[ZC Zvezda]]="DA","Zvezda",""))</f>
        <v>Laze</v>
      </c>
      <c r="D449" t="s">
        <v>203</v>
      </c>
      <c r="E449" t="s">
        <v>204</v>
      </c>
      <c r="F449" t="s">
        <v>203</v>
      </c>
      <c r="G449" t="s">
        <v>203</v>
      </c>
      <c r="H449" t="str">
        <f>INDEX(Tabela_seznam_klasifikacij[Naziv odpadka],MATCH(Tabela_zbiralec_EKOL[[#This Row],[Klasifikacija]],Tabela_seznam_klasifikacij[Klasifikacijska številka],0))</f>
        <v>Odpadki iz razmaščevanja, ki vsebujejo topila, brez tekoče faze</v>
      </c>
    </row>
    <row r="450" spans="1:8" x14ac:dyDescent="0.25">
      <c r="A450" t="s">
        <v>126</v>
      </c>
      <c r="B450" t="str">
        <f>IF(OR(Tabela_zbiralec_EKOL[[#This Row],[ZC Savska loka]]="DA",Tabela_zbiralec_EKOL[[#This Row],[ZC Laze]]="DA",Tabela_zbiralec_EKOL[[#This Row],[ZC Kamnik]]="DA",Tabela_zbiralec_EKOL[[#This Row],[ZC Zvezda]]="DA"),"DA","NE")</f>
        <v>DA</v>
      </c>
      <c r="C450" t="str">
        <f>_xlfn.TEXTJOIN(", ",TRUE,IF(Tabela_zbiralec_EKOL[[#This Row],[ZC Savska loka]]="DA","Savska loka",""),IF(Tabela_zbiralec_EKOL[[#This Row],[ZC Laze]]="DA","Laze",""),IF(Tabela_zbiralec_EKOL[[#This Row],[ZC Kamnik]]="DA","Kamnik",""),IF(Tabela_zbiralec_EKOL[[#This Row],[ZC Zvezda]]="DA","Zvezda",""))</f>
        <v>Laze</v>
      </c>
      <c r="D450" t="s">
        <v>203</v>
      </c>
      <c r="E450" t="s">
        <v>204</v>
      </c>
      <c r="F450" t="s">
        <v>203</v>
      </c>
      <c r="G450" t="s">
        <v>203</v>
      </c>
      <c r="H450" t="str">
        <f>INDEX(Tabela_seznam_klasifikacij[Naziv odpadka],MATCH(Tabela_zbiralec_EKOL[[#This Row],[Klasifikacija]],Tabela_seznam_klasifikacij[Klasifikacijska številka],0))</f>
        <v>Odpadki iz dodelave, ki vsebujejo organska topila</v>
      </c>
    </row>
    <row r="451" spans="1:8" x14ac:dyDescent="0.25">
      <c r="A451" t="s">
        <v>11</v>
      </c>
      <c r="B451" t="str">
        <f>IF(OR(Tabela_zbiralec_EKOL[[#This Row],[ZC Savska loka]]="DA",Tabela_zbiralec_EKOL[[#This Row],[ZC Laze]]="DA",Tabela_zbiralec_EKOL[[#This Row],[ZC Kamnik]]="DA",Tabela_zbiralec_EKOL[[#This Row],[ZC Zvezda]]="DA"),"DA","NE")</f>
        <v>DA</v>
      </c>
      <c r="C451" t="str">
        <f>_xlfn.TEXTJOIN(", ",TRUE,IF(Tabela_zbiralec_EKOL[[#This Row],[ZC Savska loka]]="DA","Savska loka",""),IF(Tabela_zbiralec_EKOL[[#This Row],[ZC Laze]]="DA","Laze",""),IF(Tabela_zbiralec_EKOL[[#This Row],[ZC Kamnik]]="DA","Kamnik",""),IF(Tabela_zbiralec_EKOL[[#This Row],[ZC Zvezda]]="DA","Zvezda",""))</f>
        <v>Laze</v>
      </c>
      <c r="D451" t="s">
        <v>203</v>
      </c>
      <c r="E451" t="s">
        <v>204</v>
      </c>
      <c r="F451" t="s">
        <v>203</v>
      </c>
      <c r="G451" t="s">
        <v>203</v>
      </c>
      <c r="H451" t="str">
        <f>INDEX(Tabela_seznam_klasifikacij[Naziv odpadka],MATCH(Tabela_zbiralec_EKOL[[#This Row],[Klasifikacija]],Tabela_seznam_klasifikacij[Klasifikacijska številka],0))</f>
        <v>Barvila in pigmenti, ki vsebujejo nevarne snovi</v>
      </c>
    </row>
    <row r="452" spans="1:8" x14ac:dyDescent="0.25">
      <c r="A452" t="s">
        <v>12</v>
      </c>
      <c r="B452" t="str">
        <f>IF(OR(Tabela_zbiralec_EKOL[[#This Row],[ZC Savska loka]]="DA",Tabela_zbiralec_EKOL[[#This Row],[ZC Laze]]="DA",Tabela_zbiralec_EKOL[[#This Row],[ZC Kamnik]]="DA",Tabela_zbiralec_EKOL[[#This Row],[ZC Zvezda]]="DA"),"DA","NE")</f>
        <v>DA</v>
      </c>
      <c r="C452" t="str">
        <f>_xlfn.TEXTJOIN(", ",TRUE,IF(Tabela_zbiralec_EKOL[[#This Row],[ZC Savska loka]]="DA","Savska loka",""),IF(Tabela_zbiralec_EKOL[[#This Row],[ZC Laze]]="DA","Laze",""),IF(Tabela_zbiralec_EKOL[[#This Row],[ZC Kamnik]]="DA","Kamnik",""),IF(Tabela_zbiralec_EKOL[[#This Row],[ZC Zvezda]]="DA","Zvezda",""))</f>
        <v>Laze</v>
      </c>
      <c r="D452" t="s">
        <v>203</v>
      </c>
      <c r="E452" t="s">
        <v>204</v>
      </c>
      <c r="F452" t="s">
        <v>203</v>
      </c>
      <c r="G452" t="s">
        <v>203</v>
      </c>
      <c r="H452" t="str">
        <f>INDEX(Tabela_seznam_klasifikacij[Naziv odpadka],MATCH(Tabela_zbiralec_EKOL[[#This Row],[Klasifikacija]],Tabela_seznam_klasifikacij[Klasifikacijska številka],0))</f>
        <v>Mulji, ki vsebujejo nevarne snovi, iz čiščenja odpadne vode na kraju nastanka</v>
      </c>
    </row>
    <row r="453" spans="1:8" x14ac:dyDescent="0.25">
      <c r="A453" t="s">
        <v>316</v>
      </c>
      <c r="B453" t="str">
        <f>IF(OR(Tabela_zbiralec_EKOL[[#This Row],[ZC Savska loka]]="DA",Tabela_zbiralec_EKOL[[#This Row],[ZC Laze]]="DA",Tabela_zbiralec_EKOL[[#This Row],[ZC Kamnik]]="DA",Tabela_zbiralec_EKOL[[#This Row],[ZC Zvezda]]="DA"),"DA","NE")</f>
        <v>DA</v>
      </c>
      <c r="C453" t="str">
        <f>_xlfn.TEXTJOIN(", ",TRUE,IF(Tabela_zbiralec_EKOL[[#This Row],[ZC Savska loka]]="DA","Savska loka",""),IF(Tabela_zbiralec_EKOL[[#This Row],[ZC Laze]]="DA","Laze",""),IF(Tabela_zbiralec_EKOL[[#This Row],[ZC Kamnik]]="DA","Kamnik",""),IF(Tabela_zbiralec_EKOL[[#This Row],[ZC Zvezda]]="DA","Zvezda",""))</f>
        <v>Laze</v>
      </c>
      <c r="D453" t="s">
        <v>203</v>
      </c>
      <c r="E453" t="s">
        <v>204</v>
      </c>
      <c r="F453" t="s">
        <v>203</v>
      </c>
      <c r="G453" t="s">
        <v>203</v>
      </c>
      <c r="H453" t="str">
        <f>INDEX(Tabela_seznam_klasifikacij[Naziv odpadka],MATCH(Tabela_zbiralec_EKOL[[#This Row],[Klasifikacija]],Tabela_seznam_klasifikacij[Klasifikacijska številka],0))</f>
        <v>Mulji iz razsoljevanja</v>
      </c>
    </row>
    <row r="454" spans="1:8" x14ac:dyDescent="0.25">
      <c r="A454" t="s">
        <v>15</v>
      </c>
      <c r="B454" t="str">
        <f>IF(OR(Tabela_zbiralec_EKOL[[#This Row],[ZC Savska loka]]="DA",Tabela_zbiralec_EKOL[[#This Row],[ZC Laze]]="DA",Tabela_zbiralec_EKOL[[#This Row],[ZC Kamnik]]="DA",Tabela_zbiralec_EKOL[[#This Row],[ZC Zvezda]]="DA"),"DA","NE")</f>
        <v>DA</v>
      </c>
      <c r="C454" t="str">
        <f>_xlfn.TEXTJOIN(", ",TRUE,IF(Tabela_zbiralec_EKOL[[#This Row],[ZC Savska loka]]="DA","Savska loka",""),IF(Tabela_zbiralec_EKOL[[#This Row],[ZC Laze]]="DA","Laze",""),IF(Tabela_zbiralec_EKOL[[#This Row],[ZC Kamnik]]="DA","Kamnik",""),IF(Tabela_zbiralec_EKOL[[#This Row],[ZC Zvezda]]="DA","Zvezda",""))</f>
        <v>Laze</v>
      </c>
      <c r="D454" t="s">
        <v>203</v>
      </c>
      <c r="E454" t="s">
        <v>204</v>
      </c>
      <c r="F454" t="s">
        <v>203</v>
      </c>
      <c r="G454" t="s">
        <v>203</v>
      </c>
      <c r="H454" t="str">
        <f>INDEX(Tabela_seznam_klasifikacij[Naziv odpadka],MATCH(Tabela_zbiralec_EKOL[[#This Row],[Klasifikacija]],Tabela_seznam_klasifikacij[Klasifikacijska številka],0))</f>
        <v>Mulji z dna rezervoarjev</v>
      </c>
    </row>
    <row r="455" spans="1:8" x14ac:dyDescent="0.25">
      <c r="A455" t="s">
        <v>317</v>
      </c>
      <c r="B455" t="str">
        <f>IF(OR(Tabela_zbiralec_EKOL[[#This Row],[ZC Savska loka]]="DA",Tabela_zbiralec_EKOL[[#This Row],[ZC Laze]]="DA",Tabela_zbiralec_EKOL[[#This Row],[ZC Kamnik]]="DA",Tabela_zbiralec_EKOL[[#This Row],[ZC Zvezda]]="DA"),"DA","NE")</f>
        <v>DA</v>
      </c>
      <c r="C455" t="str">
        <f>_xlfn.TEXTJOIN(", ",TRUE,IF(Tabela_zbiralec_EKOL[[#This Row],[ZC Savska loka]]="DA","Savska loka",""),IF(Tabela_zbiralec_EKOL[[#This Row],[ZC Laze]]="DA","Laze",""),IF(Tabela_zbiralec_EKOL[[#This Row],[ZC Kamnik]]="DA","Kamnik",""),IF(Tabela_zbiralec_EKOL[[#This Row],[ZC Zvezda]]="DA","Zvezda",""))</f>
        <v>Laze</v>
      </c>
      <c r="D455" t="s">
        <v>203</v>
      </c>
      <c r="E455" t="s">
        <v>204</v>
      </c>
      <c r="F455" t="s">
        <v>203</v>
      </c>
      <c r="G455" t="s">
        <v>203</v>
      </c>
      <c r="H455" t="str">
        <f>INDEX(Tabela_seznam_klasifikacij[Naziv odpadka],MATCH(Tabela_zbiralec_EKOL[[#This Row],[Klasifikacija]],Tabela_seznam_klasifikacij[Klasifikacijska številka],0))</f>
        <v>Kisli alkilni mulji</v>
      </c>
    </row>
    <row r="456" spans="1:8" x14ac:dyDescent="0.25">
      <c r="A456" t="s">
        <v>16</v>
      </c>
      <c r="B456" t="str">
        <f>IF(OR(Tabela_zbiralec_EKOL[[#This Row],[ZC Savska loka]]="DA",Tabela_zbiralec_EKOL[[#This Row],[ZC Laze]]="DA",Tabela_zbiralec_EKOL[[#This Row],[ZC Kamnik]]="DA",Tabela_zbiralec_EKOL[[#This Row],[ZC Zvezda]]="DA"),"DA","NE")</f>
        <v>DA</v>
      </c>
      <c r="C456" t="str">
        <f>_xlfn.TEXTJOIN(", ",TRUE,IF(Tabela_zbiralec_EKOL[[#This Row],[ZC Savska loka]]="DA","Savska loka",""),IF(Tabela_zbiralec_EKOL[[#This Row],[ZC Laze]]="DA","Laze",""),IF(Tabela_zbiralec_EKOL[[#This Row],[ZC Kamnik]]="DA","Kamnik",""),IF(Tabela_zbiralec_EKOL[[#This Row],[ZC Zvezda]]="DA","Zvezda",""))</f>
        <v>Laze</v>
      </c>
      <c r="D456" t="s">
        <v>203</v>
      </c>
      <c r="E456" t="s">
        <v>204</v>
      </c>
      <c r="F456" t="s">
        <v>203</v>
      </c>
      <c r="G456" t="s">
        <v>203</v>
      </c>
      <c r="H456" t="str">
        <f>INDEX(Tabela_seznam_klasifikacij[Naziv odpadka],MATCH(Tabela_zbiralec_EKOL[[#This Row],[Klasifikacija]],Tabela_seznam_klasifikacij[Klasifikacijska številka],0))</f>
        <v>Razlitja nafte</v>
      </c>
    </row>
    <row r="457" spans="1:8" x14ac:dyDescent="0.25">
      <c r="A457" t="s">
        <v>318</v>
      </c>
      <c r="B457" t="str">
        <f>IF(OR(Tabela_zbiralec_EKOL[[#This Row],[ZC Savska loka]]="DA",Tabela_zbiralec_EKOL[[#This Row],[ZC Laze]]="DA",Tabela_zbiralec_EKOL[[#This Row],[ZC Kamnik]]="DA",Tabela_zbiralec_EKOL[[#This Row],[ZC Zvezda]]="DA"),"DA","NE")</f>
        <v>DA</v>
      </c>
      <c r="C457" t="str">
        <f>_xlfn.TEXTJOIN(", ",TRUE,IF(Tabela_zbiralec_EKOL[[#This Row],[ZC Savska loka]]="DA","Savska loka",""),IF(Tabela_zbiralec_EKOL[[#This Row],[ZC Laze]]="DA","Laze",""),IF(Tabela_zbiralec_EKOL[[#This Row],[ZC Kamnik]]="DA","Kamnik",""),IF(Tabela_zbiralec_EKOL[[#This Row],[ZC Zvezda]]="DA","Zvezda",""))</f>
        <v>Laze</v>
      </c>
      <c r="D457" t="s">
        <v>203</v>
      </c>
      <c r="E457" t="s">
        <v>204</v>
      </c>
      <c r="F457" t="s">
        <v>203</v>
      </c>
      <c r="G457" t="s">
        <v>203</v>
      </c>
      <c r="H457" t="str">
        <f>INDEX(Tabela_seznam_klasifikacij[Naziv odpadka],MATCH(Tabela_zbiralec_EKOL[[#This Row],[Klasifikacija]],Tabela_seznam_klasifikacij[Klasifikacijska številka],0))</f>
        <v>Naftni mulji iz postopkov vzdrževanja obratov ali naprav</v>
      </c>
    </row>
    <row r="458" spans="1:8" x14ac:dyDescent="0.25">
      <c r="A458" t="s">
        <v>17</v>
      </c>
      <c r="B458" t="str">
        <f>IF(OR(Tabela_zbiralec_EKOL[[#This Row],[ZC Savska loka]]="DA",Tabela_zbiralec_EKOL[[#This Row],[ZC Laze]]="DA",Tabela_zbiralec_EKOL[[#This Row],[ZC Kamnik]]="DA",Tabela_zbiralec_EKOL[[#This Row],[ZC Zvezda]]="DA"),"DA","NE")</f>
        <v>DA</v>
      </c>
      <c r="C458" t="str">
        <f>_xlfn.TEXTJOIN(", ",TRUE,IF(Tabela_zbiralec_EKOL[[#This Row],[ZC Savska loka]]="DA","Savska loka",""),IF(Tabela_zbiralec_EKOL[[#This Row],[ZC Laze]]="DA","Laze",""),IF(Tabela_zbiralec_EKOL[[#This Row],[ZC Kamnik]]="DA","Kamnik",""),IF(Tabela_zbiralec_EKOL[[#This Row],[ZC Zvezda]]="DA","Zvezda",""))</f>
        <v>Laze</v>
      </c>
      <c r="D458" t="s">
        <v>203</v>
      </c>
      <c r="E458" t="s">
        <v>204</v>
      </c>
      <c r="F458" t="s">
        <v>203</v>
      </c>
      <c r="G458" t="s">
        <v>203</v>
      </c>
      <c r="H458" t="str">
        <f>INDEX(Tabela_seznam_klasifikacij[Naziv odpadka],MATCH(Tabela_zbiralec_EKOL[[#This Row],[Klasifikacija]],Tabela_seznam_klasifikacij[Klasifikacijska številka],0))</f>
        <v>Kisli katrani</v>
      </c>
    </row>
    <row r="459" spans="1:8" x14ac:dyDescent="0.25">
      <c r="A459" t="s">
        <v>18</v>
      </c>
      <c r="B459" t="str">
        <f>IF(OR(Tabela_zbiralec_EKOL[[#This Row],[ZC Savska loka]]="DA",Tabela_zbiralec_EKOL[[#This Row],[ZC Laze]]="DA",Tabela_zbiralec_EKOL[[#This Row],[ZC Kamnik]]="DA",Tabela_zbiralec_EKOL[[#This Row],[ZC Zvezda]]="DA"),"DA","NE")</f>
        <v>DA</v>
      </c>
      <c r="C459" t="str">
        <f>_xlfn.TEXTJOIN(", ",TRUE,IF(Tabela_zbiralec_EKOL[[#This Row],[ZC Savska loka]]="DA","Savska loka",""),IF(Tabela_zbiralec_EKOL[[#This Row],[ZC Laze]]="DA","Laze",""),IF(Tabela_zbiralec_EKOL[[#This Row],[ZC Kamnik]]="DA","Kamnik",""),IF(Tabela_zbiralec_EKOL[[#This Row],[ZC Zvezda]]="DA","Zvezda",""))</f>
        <v>Laze</v>
      </c>
      <c r="D459" t="s">
        <v>203</v>
      </c>
      <c r="E459" t="s">
        <v>204</v>
      </c>
      <c r="F459" t="s">
        <v>203</v>
      </c>
      <c r="G459" t="s">
        <v>203</v>
      </c>
      <c r="H459" t="str">
        <f>INDEX(Tabela_seznam_klasifikacij[Naziv odpadka],MATCH(Tabela_zbiralec_EKOL[[#This Row],[Klasifikacija]],Tabela_seznam_klasifikacij[Klasifikacijska številka],0))</f>
        <v>Drugi katrani</v>
      </c>
    </row>
    <row r="460" spans="1:8" x14ac:dyDescent="0.25">
      <c r="A460" t="s">
        <v>19</v>
      </c>
      <c r="B460" t="str">
        <f>IF(OR(Tabela_zbiralec_EKOL[[#This Row],[ZC Savska loka]]="DA",Tabela_zbiralec_EKOL[[#This Row],[ZC Laze]]="DA",Tabela_zbiralec_EKOL[[#This Row],[ZC Kamnik]]="DA",Tabela_zbiralec_EKOL[[#This Row],[ZC Zvezda]]="DA"),"DA","NE")</f>
        <v>DA</v>
      </c>
      <c r="C460" t="str">
        <f>_xlfn.TEXTJOIN(", ",TRUE,IF(Tabela_zbiralec_EKOL[[#This Row],[ZC Savska loka]]="DA","Savska loka",""),IF(Tabela_zbiralec_EKOL[[#This Row],[ZC Laze]]="DA","Laze",""),IF(Tabela_zbiralec_EKOL[[#This Row],[ZC Kamnik]]="DA","Kamnik",""),IF(Tabela_zbiralec_EKOL[[#This Row],[ZC Zvezda]]="DA","Zvezda",""))</f>
        <v>Laze</v>
      </c>
      <c r="D460" t="s">
        <v>203</v>
      </c>
      <c r="E460" t="s">
        <v>204</v>
      </c>
      <c r="F460" t="s">
        <v>203</v>
      </c>
      <c r="G460" t="s">
        <v>203</v>
      </c>
      <c r="H460" t="str">
        <f>INDEX(Tabela_seznam_klasifikacij[Naziv odpadka],MATCH(Tabela_zbiralec_EKOL[[#This Row],[Klasifikacija]],Tabela_seznam_klasifikacij[Klasifikacijska številka],0))</f>
        <v>Mulji, ki vsebujejo nevarne snovi, iz čiščenja odpadne vode na kraju nastanka</v>
      </c>
    </row>
    <row r="461" spans="1:8" x14ac:dyDescent="0.25">
      <c r="A461" t="s">
        <v>320</v>
      </c>
      <c r="B461" t="str">
        <f>IF(OR(Tabela_zbiralec_EKOL[[#This Row],[ZC Savska loka]]="DA",Tabela_zbiralec_EKOL[[#This Row],[ZC Laze]]="DA",Tabela_zbiralec_EKOL[[#This Row],[ZC Kamnik]]="DA",Tabela_zbiralec_EKOL[[#This Row],[ZC Zvezda]]="DA"),"DA","NE")</f>
        <v>DA</v>
      </c>
      <c r="C461" t="str">
        <f>_xlfn.TEXTJOIN(", ",TRUE,IF(Tabela_zbiralec_EKOL[[#This Row],[ZC Savska loka]]="DA","Savska loka",""),IF(Tabela_zbiralec_EKOL[[#This Row],[ZC Laze]]="DA","Laze",""),IF(Tabela_zbiralec_EKOL[[#This Row],[ZC Kamnik]]="DA","Kamnik",""),IF(Tabela_zbiralec_EKOL[[#This Row],[ZC Zvezda]]="DA","Zvezda",""))</f>
        <v>Laze</v>
      </c>
      <c r="D461" t="s">
        <v>203</v>
      </c>
      <c r="E461" t="s">
        <v>204</v>
      </c>
      <c r="F461" t="s">
        <v>203</v>
      </c>
      <c r="G461" t="s">
        <v>203</v>
      </c>
      <c r="H461" t="str">
        <f>INDEX(Tabela_seznam_klasifikacij[Naziv odpadka],MATCH(Tabela_zbiralec_EKOL[[#This Row],[Klasifikacija]],Tabela_seznam_klasifikacij[Klasifikacijska številka],0))</f>
        <v>Odpadki iz čiščenja goriv z lugi</v>
      </c>
    </row>
    <row r="462" spans="1:8" x14ac:dyDescent="0.25">
      <c r="A462" t="s">
        <v>321</v>
      </c>
      <c r="B462" t="str">
        <f>IF(OR(Tabela_zbiralec_EKOL[[#This Row],[ZC Savska loka]]="DA",Tabela_zbiralec_EKOL[[#This Row],[ZC Laze]]="DA",Tabela_zbiralec_EKOL[[#This Row],[ZC Kamnik]]="DA",Tabela_zbiralec_EKOL[[#This Row],[ZC Zvezda]]="DA"),"DA","NE")</f>
        <v>DA</v>
      </c>
      <c r="C462" t="str">
        <f>_xlfn.TEXTJOIN(", ",TRUE,IF(Tabela_zbiralec_EKOL[[#This Row],[ZC Savska loka]]="DA","Savska loka",""),IF(Tabela_zbiralec_EKOL[[#This Row],[ZC Laze]]="DA","Laze",""),IF(Tabela_zbiralec_EKOL[[#This Row],[ZC Kamnik]]="DA","Kamnik",""),IF(Tabela_zbiralec_EKOL[[#This Row],[ZC Zvezda]]="DA","Zvezda",""))</f>
        <v>Laze</v>
      </c>
      <c r="D462" t="s">
        <v>203</v>
      </c>
      <c r="E462" t="s">
        <v>204</v>
      </c>
      <c r="F462" t="s">
        <v>203</v>
      </c>
      <c r="G462" t="s">
        <v>203</v>
      </c>
      <c r="H462" t="str">
        <f>INDEX(Tabela_seznam_klasifikacij[Naziv odpadka],MATCH(Tabela_zbiralec_EKOL[[#This Row],[Klasifikacija]],Tabela_seznam_klasifikacij[Klasifikacijska številka],0))</f>
        <v>Nafta, ki vsebuje kisline</v>
      </c>
    </row>
    <row r="463" spans="1:8" x14ac:dyDescent="0.25">
      <c r="A463" t="s">
        <v>20</v>
      </c>
      <c r="B463" t="str">
        <f>IF(OR(Tabela_zbiralec_EKOL[[#This Row],[ZC Savska loka]]="DA",Tabela_zbiralec_EKOL[[#This Row],[ZC Laze]]="DA",Tabela_zbiralec_EKOL[[#This Row],[ZC Kamnik]]="DA",Tabela_zbiralec_EKOL[[#This Row],[ZC Zvezda]]="DA"),"DA","NE")</f>
        <v>DA</v>
      </c>
      <c r="C463" t="str">
        <f>_xlfn.TEXTJOIN(", ",TRUE,IF(Tabela_zbiralec_EKOL[[#This Row],[ZC Savska loka]]="DA","Savska loka",""),IF(Tabela_zbiralec_EKOL[[#This Row],[ZC Laze]]="DA","Laze",""),IF(Tabela_zbiralec_EKOL[[#This Row],[ZC Kamnik]]="DA","Kamnik",""),IF(Tabela_zbiralec_EKOL[[#This Row],[ZC Zvezda]]="DA","Zvezda",""))</f>
        <v>Laze</v>
      </c>
      <c r="D463" t="s">
        <v>203</v>
      </c>
      <c r="E463" t="s">
        <v>204</v>
      </c>
      <c r="F463" t="s">
        <v>203</v>
      </c>
      <c r="G463" t="s">
        <v>203</v>
      </c>
      <c r="H463" t="str">
        <f>INDEX(Tabela_seznam_klasifikacij[Naziv odpadka],MATCH(Tabela_zbiralec_EKOL[[#This Row],[Klasifikacija]],Tabela_seznam_klasifikacij[Klasifikacijska številka],0))</f>
        <v>Izrabljene filtrirne gline</v>
      </c>
    </row>
    <row r="464" spans="1:8" x14ac:dyDescent="0.25">
      <c r="A464" t="s">
        <v>21</v>
      </c>
      <c r="B464" t="str">
        <f>IF(OR(Tabela_zbiralec_EKOL[[#This Row],[ZC Savska loka]]="DA",Tabela_zbiralec_EKOL[[#This Row],[ZC Laze]]="DA",Tabela_zbiralec_EKOL[[#This Row],[ZC Kamnik]]="DA",Tabela_zbiralec_EKOL[[#This Row],[ZC Zvezda]]="DA"),"DA","NE")</f>
        <v>DA</v>
      </c>
      <c r="C464" t="str">
        <f>_xlfn.TEXTJOIN(", ",TRUE,IF(Tabela_zbiralec_EKOL[[#This Row],[ZC Savska loka]]="DA","Savska loka",""),IF(Tabela_zbiralec_EKOL[[#This Row],[ZC Laze]]="DA","Laze",""),IF(Tabela_zbiralec_EKOL[[#This Row],[ZC Kamnik]]="DA","Kamnik",""),IF(Tabela_zbiralec_EKOL[[#This Row],[ZC Zvezda]]="DA","Zvezda",""))</f>
        <v>Laze</v>
      </c>
      <c r="D464" t="s">
        <v>203</v>
      </c>
      <c r="E464" t="s">
        <v>204</v>
      </c>
      <c r="F464" t="s">
        <v>203</v>
      </c>
      <c r="G464" t="s">
        <v>203</v>
      </c>
      <c r="H464" t="str">
        <f>INDEX(Tabela_seznam_klasifikacij[Naziv odpadka],MATCH(Tabela_zbiralec_EKOL[[#This Row],[Klasifikacija]],Tabela_seznam_klasifikacij[Klasifikacijska številka],0))</f>
        <v>Kisli katrani</v>
      </c>
    </row>
    <row r="465" spans="1:8" x14ac:dyDescent="0.25">
      <c r="A465" t="s">
        <v>327</v>
      </c>
      <c r="B465" t="str">
        <f>IF(OR(Tabela_zbiralec_EKOL[[#This Row],[ZC Savska loka]]="DA",Tabela_zbiralec_EKOL[[#This Row],[ZC Laze]]="DA",Tabela_zbiralec_EKOL[[#This Row],[ZC Kamnik]]="DA",Tabela_zbiralec_EKOL[[#This Row],[ZC Zvezda]]="DA"),"DA","NE")</f>
        <v>DA</v>
      </c>
      <c r="C465" t="str">
        <f>_xlfn.TEXTJOIN(", ",TRUE,IF(Tabela_zbiralec_EKOL[[#This Row],[ZC Savska loka]]="DA","Savska loka",""),IF(Tabela_zbiralec_EKOL[[#This Row],[ZC Laze]]="DA","Laze",""),IF(Tabela_zbiralec_EKOL[[#This Row],[ZC Kamnik]]="DA","Kamnik",""),IF(Tabela_zbiralec_EKOL[[#This Row],[ZC Zvezda]]="DA","Zvezda",""))</f>
        <v>Laze</v>
      </c>
      <c r="D465" t="s">
        <v>203</v>
      </c>
      <c r="E465" t="s">
        <v>204</v>
      </c>
      <c r="F465" t="s">
        <v>203</v>
      </c>
      <c r="G465" t="s">
        <v>203</v>
      </c>
      <c r="H465" t="str">
        <f>INDEX(Tabela_seznam_klasifikacij[Naziv odpadka],MATCH(Tabela_zbiralec_EKOL[[#This Row],[Klasifikacija]],Tabela_seznam_klasifikacij[Klasifikacijska številka],0))</f>
        <v>Drugi katrani</v>
      </c>
    </row>
    <row r="466" spans="1:8" x14ac:dyDescent="0.25">
      <c r="A466" t="s">
        <v>333</v>
      </c>
      <c r="B466" t="str">
        <f>IF(OR(Tabela_zbiralec_EKOL[[#This Row],[ZC Savska loka]]="DA",Tabela_zbiralec_EKOL[[#This Row],[ZC Laze]]="DA",Tabela_zbiralec_EKOL[[#This Row],[ZC Kamnik]]="DA",Tabela_zbiralec_EKOL[[#This Row],[ZC Zvezda]]="DA"),"DA","NE")</f>
        <v>DA</v>
      </c>
      <c r="C466" t="str">
        <f>_xlfn.TEXTJOIN(", ",TRUE,IF(Tabela_zbiralec_EKOL[[#This Row],[ZC Savska loka]]="DA","Savska loka",""),IF(Tabela_zbiralec_EKOL[[#This Row],[ZC Laze]]="DA","Laze",""),IF(Tabela_zbiralec_EKOL[[#This Row],[ZC Kamnik]]="DA","Kamnik",""),IF(Tabela_zbiralec_EKOL[[#This Row],[ZC Zvezda]]="DA","Zvezda",""))</f>
        <v>Laze</v>
      </c>
      <c r="D466" t="s">
        <v>203</v>
      </c>
      <c r="E466" t="s">
        <v>204</v>
      </c>
      <c r="F466" t="s">
        <v>203</v>
      </c>
      <c r="G466" t="s">
        <v>203</v>
      </c>
      <c r="H466" t="str">
        <f>INDEX(Tabela_seznam_klasifikacij[Naziv odpadka],MATCH(Tabela_zbiralec_EKOL[[#This Row],[Klasifikacija]],Tabela_seznam_klasifikacij[Klasifikacijska številka],0))</f>
        <v>Odpadki, ki vsebujejo živo srebro</v>
      </c>
    </row>
    <row r="467" spans="1:8" x14ac:dyDescent="0.25">
      <c r="A467" t="s">
        <v>336</v>
      </c>
      <c r="B467" t="str">
        <f>IF(OR(Tabela_zbiralec_EKOL[[#This Row],[ZC Savska loka]]="DA",Tabela_zbiralec_EKOL[[#This Row],[ZC Laze]]="DA",Tabela_zbiralec_EKOL[[#This Row],[ZC Kamnik]]="DA",Tabela_zbiralec_EKOL[[#This Row],[ZC Zvezda]]="DA"),"DA","NE")</f>
        <v>DA</v>
      </c>
      <c r="C467" t="str">
        <f>_xlfn.TEXTJOIN(", ",TRUE,IF(Tabela_zbiralec_EKOL[[#This Row],[ZC Savska loka]]="DA","Savska loka",""),IF(Tabela_zbiralec_EKOL[[#This Row],[ZC Laze]]="DA","Laze",""),IF(Tabela_zbiralec_EKOL[[#This Row],[ZC Kamnik]]="DA","Kamnik",""),IF(Tabela_zbiralec_EKOL[[#This Row],[ZC Zvezda]]="DA","Zvezda",""))</f>
        <v>Laze</v>
      </c>
      <c r="D467" t="s">
        <v>203</v>
      </c>
      <c r="E467" t="s">
        <v>204</v>
      </c>
      <c r="F467" t="s">
        <v>203</v>
      </c>
      <c r="G467" t="s">
        <v>203</v>
      </c>
      <c r="H467" t="str">
        <f>INDEX(Tabela_seznam_klasifikacij[Naziv odpadka],MATCH(Tabela_zbiralec_EKOL[[#This Row],[Klasifikacija]],Tabela_seznam_klasifikacij[Klasifikacijska številka],0))</f>
        <v>Žveplova in žveplasta kislina</v>
      </c>
    </row>
    <row r="468" spans="1:8" x14ac:dyDescent="0.25">
      <c r="A468" t="s">
        <v>337</v>
      </c>
      <c r="B468" t="str">
        <f>IF(OR(Tabela_zbiralec_EKOL[[#This Row],[ZC Savska loka]]="DA",Tabela_zbiralec_EKOL[[#This Row],[ZC Laze]]="DA",Tabela_zbiralec_EKOL[[#This Row],[ZC Kamnik]]="DA",Tabela_zbiralec_EKOL[[#This Row],[ZC Zvezda]]="DA"),"DA","NE")</f>
        <v>DA</v>
      </c>
      <c r="C468" t="str">
        <f>_xlfn.TEXTJOIN(", ",TRUE,IF(Tabela_zbiralec_EKOL[[#This Row],[ZC Savska loka]]="DA","Savska loka",""),IF(Tabela_zbiralec_EKOL[[#This Row],[ZC Laze]]="DA","Laze",""),IF(Tabela_zbiralec_EKOL[[#This Row],[ZC Kamnik]]="DA","Kamnik",""),IF(Tabela_zbiralec_EKOL[[#This Row],[ZC Zvezda]]="DA","Zvezda",""))</f>
        <v>Laze</v>
      </c>
      <c r="D468" t="s">
        <v>203</v>
      </c>
      <c r="E468" t="s">
        <v>204</v>
      </c>
      <c r="F468" t="s">
        <v>203</v>
      </c>
      <c r="G468" t="s">
        <v>203</v>
      </c>
      <c r="H468" t="str">
        <f>INDEX(Tabela_seznam_klasifikacij[Naziv odpadka],MATCH(Tabela_zbiralec_EKOL[[#This Row],[Klasifikacija]],Tabela_seznam_klasifikacij[Klasifikacijska številka],0))</f>
        <v>Klorovodikova kislina</v>
      </c>
    </row>
    <row r="469" spans="1:8" x14ac:dyDescent="0.25">
      <c r="A469" t="s">
        <v>338</v>
      </c>
      <c r="B469" t="str">
        <f>IF(OR(Tabela_zbiralec_EKOL[[#This Row],[ZC Savska loka]]="DA",Tabela_zbiralec_EKOL[[#This Row],[ZC Laze]]="DA",Tabela_zbiralec_EKOL[[#This Row],[ZC Kamnik]]="DA",Tabela_zbiralec_EKOL[[#This Row],[ZC Zvezda]]="DA"),"DA","NE")</f>
        <v>DA</v>
      </c>
      <c r="C469" t="str">
        <f>_xlfn.TEXTJOIN(", ",TRUE,IF(Tabela_zbiralec_EKOL[[#This Row],[ZC Savska loka]]="DA","Savska loka",""),IF(Tabela_zbiralec_EKOL[[#This Row],[ZC Laze]]="DA","Laze",""),IF(Tabela_zbiralec_EKOL[[#This Row],[ZC Kamnik]]="DA","Kamnik",""),IF(Tabela_zbiralec_EKOL[[#This Row],[ZC Zvezda]]="DA","Zvezda",""))</f>
        <v>Laze</v>
      </c>
      <c r="D469" t="s">
        <v>203</v>
      </c>
      <c r="E469" t="s">
        <v>204</v>
      </c>
      <c r="F469" t="s">
        <v>203</v>
      </c>
      <c r="G469" t="s">
        <v>203</v>
      </c>
      <c r="H469" t="str">
        <f>INDEX(Tabela_seznam_klasifikacij[Naziv odpadka],MATCH(Tabela_zbiralec_EKOL[[#This Row],[Klasifikacija]],Tabela_seznam_klasifikacij[Klasifikacijska številka],0))</f>
        <v>Fluorovodikova kislina</v>
      </c>
    </row>
    <row r="470" spans="1:8" x14ac:dyDescent="0.25">
      <c r="A470" t="s">
        <v>339</v>
      </c>
      <c r="B470" t="str">
        <f>IF(OR(Tabela_zbiralec_EKOL[[#This Row],[ZC Savska loka]]="DA",Tabela_zbiralec_EKOL[[#This Row],[ZC Laze]]="DA",Tabela_zbiralec_EKOL[[#This Row],[ZC Kamnik]]="DA",Tabela_zbiralec_EKOL[[#This Row],[ZC Zvezda]]="DA"),"DA","NE")</f>
        <v>DA</v>
      </c>
      <c r="C470" t="str">
        <f>_xlfn.TEXTJOIN(", ",TRUE,IF(Tabela_zbiralec_EKOL[[#This Row],[ZC Savska loka]]="DA","Savska loka",""),IF(Tabela_zbiralec_EKOL[[#This Row],[ZC Laze]]="DA","Laze",""),IF(Tabela_zbiralec_EKOL[[#This Row],[ZC Kamnik]]="DA","Kamnik",""),IF(Tabela_zbiralec_EKOL[[#This Row],[ZC Zvezda]]="DA","Zvezda",""))</f>
        <v>Laze</v>
      </c>
      <c r="D470" t="s">
        <v>203</v>
      </c>
      <c r="E470" t="s">
        <v>204</v>
      </c>
      <c r="F470" t="s">
        <v>203</v>
      </c>
      <c r="G470" t="s">
        <v>203</v>
      </c>
      <c r="H470" t="str">
        <f>INDEX(Tabela_seznam_klasifikacij[Naziv odpadka],MATCH(Tabela_zbiralec_EKOL[[#This Row],[Klasifikacija]],Tabela_seznam_klasifikacij[Klasifikacijska številka],0))</f>
        <v>Fosforjeva in fosforasta kislina</v>
      </c>
    </row>
    <row r="471" spans="1:8" x14ac:dyDescent="0.25">
      <c r="A471" t="s">
        <v>340</v>
      </c>
      <c r="B471" t="str">
        <f>IF(OR(Tabela_zbiralec_EKOL[[#This Row],[ZC Savska loka]]="DA",Tabela_zbiralec_EKOL[[#This Row],[ZC Laze]]="DA",Tabela_zbiralec_EKOL[[#This Row],[ZC Kamnik]]="DA",Tabela_zbiralec_EKOL[[#This Row],[ZC Zvezda]]="DA"),"DA","NE")</f>
        <v>DA</v>
      </c>
      <c r="C471" t="str">
        <f>_xlfn.TEXTJOIN(", ",TRUE,IF(Tabela_zbiralec_EKOL[[#This Row],[ZC Savska loka]]="DA","Savska loka",""),IF(Tabela_zbiralec_EKOL[[#This Row],[ZC Laze]]="DA","Laze",""),IF(Tabela_zbiralec_EKOL[[#This Row],[ZC Kamnik]]="DA","Kamnik",""),IF(Tabela_zbiralec_EKOL[[#This Row],[ZC Zvezda]]="DA","Zvezda",""))</f>
        <v>Laze</v>
      </c>
      <c r="D471" t="s">
        <v>203</v>
      </c>
      <c r="E471" t="s">
        <v>204</v>
      </c>
      <c r="F471" t="s">
        <v>203</v>
      </c>
      <c r="G471" t="s">
        <v>203</v>
      </c>
      <c r="H471" t="str">
        <f>INDEX(Tabela_seznam_klasifikacij[Naziv odpadka],MATCH(Tabela_zbiralec_EKOL[[#This Row],[Klasifikacija]],Tabela_seznam_klasifikacij[Klasifikacijska številka],0))</f>
        <v>Dušikova in dušikasta kislina</v>
      </c>
    </row>
    <row r="472" spans="1:8" x14ac:dyDescent="0.25">
      <c r="A472" t="s">
        <v>341</v>
      </c>
      <c r="B472" t="str">
        <f>IF(OR(Tabela_zbiralec_EKOL[[#This Row],[ZC Savska loka]]="DA",Tabela_zbiralec_EKOL[[#This Row],[ZC Laze]]="DA",Tabela_zbiralec_EKOL[[#This Row],[ZC Kamnik]]="DA",Tabela_zbiralec_EKOL[[#This Row],[ZC Zvezda]]="DA"),"DA","NE")</f>
        <v>DA</v>
      </c>
      <c r="C472" t="str">
        <f>_xlfn.TEXTJOIN(", ",TRUE,IF(Tabela_zbiralec_EKOL[[#This Row],[ZC Savska loka]]="DA","Savska loka",""),IF(Tabela_zbiralec_EKOL[[#This Row],[ZC Laze]]="DA","Laze",""),IF(Tabela_zbiralec_EKOL[[#This Row],[ZC Kamnik]]="DA","Kamnik",""),IF(Tabela_zbiralec_EKOL[[#This Row],[ZC Zvezda]]="DA","Zvezda",""))</f>
        <v>Laze</v>
      </c>
      <c r="D472" t="s">
        <v>203</v>
      </c>
      <c r="E472" t="s">
        <v>204</v>
      </c>
      <c r="F472" t="s">
        <v>203</v>
      </c>
      <c r="G472" t="s">
        <v>203</v>
      </c>
      <c r="H472" t="str">
        <f>INDEX(Tabela_seznam_klasifikacij[Naziv odpadka],MATCH(Tabela_zbiralec_EKOL[[#This Row],[Klasifikacija]],Tabela_seznam_klasifikacij[Klasifikacijska številka],0))</f>
        <v>Druge kisline</v>
      </c>
    </row>
    <row r="473" spans="1:8" x14ac:dyDescent="0.25">
      <c r="A473" t="s">
        <v>346</v>
      </c>
      <c r="B473" t="str">
        <f>IF(OR(Tabela_zbiralec_EKOL[[#This Row],[ZC Savska loka]]="DA",Tabela_zbiralec_EKOL[[#This Row],[ZC Laze]]="DA",Tabela_zbiralec_EKOL[[#This Row],[ZC Kamnik]]="DA",Tabela_zbiralec_EKOL[[#This Row],[ZC Zvezda]]="DA"),"DA","NE")</f>
        <v>DA</v>
      </c>
      <c r="C473" t="str">
        <f>_xlfn.TEXTJOIN(", ",TRUE,IF(Tabela_zbiralec_EKOL[[#This Row],[ZC Savska loka]]="DA","Savska loka",""),IF(Tabela_zbiralec_EKOL[[#This Row],[ZC Laze]]="DA","Laze",""),IF(Tabela_zbiralec_EKOL[[#This Row],[ZC Kamnik]]="DA","Kamnik",""),IF(Tabela_zbiralec_EKOL[[#This Row],[ZC Zvezda]]="DA","Zvezda",""))</f>
        <v>Laze</v>
      </c>
      <c r="D473" t="s">
        <v>203</v>
      </c>
      <c r="E473" t="s">
        <v>204</v>
      </c>
      <c r="F473" t="s">
        <v>203</v>
      </c>
      <c r="G473" t="s">
        <v>203</v>
      </c>
      <c r="H473" t="str">
        <f>INDEX(Tabela_seznam_klasifikacij[Naziv odpadka],MATCH(Tabela_zbiralec_EKOL[[#This Row],[Klasifikacija]],Tabela_seznam_klasifikacij[Klasifikacijska številka],0))</f>
        <v>Kalcijev hidroksid</v>
      </c>
    </row>
    <row r="474" spans="1:8" x14ac:dyDescent="0.25">
      <c r="A474" t="s">
        <v>347</v>
      </c>
      <c r="B474" t="str">
        <f>IF(OR(Tabela_zbiralec_EKOL[[#This Row],[ZC Savska loka]]="DA",Tabela_zbiralec_EKOL[[#This Row],[ZC Laze]]="DA",Tabela_zbiralec_EKOL[[#This Row],[ZC Kamnik]]="DA",Tabela_zbiralec_EKOL[[#This Row],[ZC Zvezda]]="DA"),"DA","NE")</f>
        <v>DA</v>
      </c>
      <c r="C474" t="str">
        <f>_xlfn.TEXTJOIN(", ",TRUE,IF(Tabela_zbiralec_EKOL[[#This Row],[ZC Savska loka]]="DA","Savska loka",""),IF(Tabela_zbiralec_EKOL[[#This Row],[ZC Laze]]="DA","Laze",""),IF(Tabela_zbiralec_EKOL[[#This Row],[ZC Kamnik]]="DA","Kamnik",""),IF(Tabela_zbiralec_EKOL[[#This Row],[ZC Zvezda]]="DA","Zvezda",""))</f>
        <v>Laze</v>
      </c>
      <c r="D474" t="s">
        <v>203</v>
      </c>
      <c r="E474" t="s">
        <v>204</v>
      </c>
      <c r="F474" t="s">
        <v>203</v>
      </c>
      <c r="G474" t="s">
        <v>203</v>
      </c>
      <c r="H474" t="str">
        <f>INDEX(Tabela_seznam_klasifikacij[Naziv odpadka],MATCH(Tabela_zbiralec_EKOL[[#This Row],[Klasifikacija]],Tabela_seznam_klasifikacij[Klasifikacijska številka],0))</f>
        <v>Amonijev hidroksid</v>
      </c>
    </row>
    <row r="475" spans="1:8" x14ac:dyDescent="0.25">
      <c r="A475" t="s">
        <v>348</v>
      </c>
      <c r="B475" t="str">
        <f>IF(OR(Tabela_zbiralec_EKOL[[#This Row],[ZC Savska loka]]="DA",Tabela_zbiralec_EKOL[[#This Row],[ZC Laze]]="DA",Tabela_zbiralec_EKOL[[#This Row],[ZC Kamnik]]="DA",Tabela_zbiralec_EKOL[[#This Row],[ZC Zvezda]]="DA"),"DA","NE")</f>
        <v>DA</v>
      </c>
      <c r="C475" t="str">
        <f>_xlfn.TEXTJOIN(", ",TRUE,IF(Tabela_zbiralec_EKOL[[#This Row],[ZC Savska loka]]="DA","Savska loka",""),IF(Tabela_zbiralec_EKOL[[#This Row],[ZC Laze]]="DA","Laze",""),IF(Tabela_zbiralec_EKOL[[#This Row],[ZC Kamnik]]="DA","Kamnik",""),IF(Tabela_zbiralec_EKOL[[#This Row],[ZC Zvezda]]="DA","Zvezda",""))</f>
        <v>Laze</v>
      </c>
      <c r="D475" t="s">
        <v>203</v>
      </c>
      <c r="E475" t="s">
        <v>204</v>
      </c>
      <c r="F475" t="s">
        <v>203</v>
      </c>
      <c r="G475" t="s">
        <v>203</v>
      </c>
      <c r="H475" t="str">
        <f>INDEX(Tabela_seznam_klasifikacij[Naziv odpadka],MATCH(Tabela_zbiralec_EKOL[[#This Row],[Klasifikacija]],Tabela_seznam_klasifikacij[Klasifikacijska številka],0))</f>
        <v>Natrijev in kalijev hidroksid</v>
      </c>
    </row>
    <row r="476" spans="1:8" x14ac:dyDescent="0.25">
      <c r="A476" t="s">
        <v>349</v>
      </c>
      <c r="B476" t="str">
        <f>IF(OR(Tabela_zbiralec_EKOL[[#This Row],[ZC Savska loka]]="DA",Tabela_zbiralec_EKOL[[#This Row],[ZC Laze]]="DA",Tabela_zbiralec_EKOL[[#This Row],[ZC Kamnik]]="DA",Tabela_zbiralec_EKOL[[#This Row],[ZC Zvezda]]="DA"),"DA","NE")</f>
        <v>DA</v>
      </c>
      <c r="C476" t="str">
        <f>_xlfn.TEXTJOIN(", ",TRUE,IF(Tabela_zbiralec_EKOL[[#This Row],[ZC Savska loka]]="DA","Savska loka",""),IF(Tabela_zbiralec_EKOL[[#This Row],[ZC Laze]]="DA","Laze",""),IF(Tabela_zbiralec_EKOL[[#This Row],[ZC Kamnik]]="DA","Kamnik",""),IF(Tabela_zbiralec_EKOL[[#This Row],[ZC Zvezda]]="DA","Zvezda",""))</f>
        <v>Laze</v>
      </c>
      <c r="D476" t="s">
        <v>203</v>
      </c>
      <c r="E476" t="s">
        <v>204</v>
      </c>
      <c r="F476" t="s">
        <v>203</v>
      </c>
      <c r="G476" t="s">
        <v>203</v>
      </c>
      <c r="H476" t="str">
        <f>INDEX(Tabela_seznam_klasifikacij[Naziv odpadka],MATCH(Tabela_zbiralec_EKOL[[#This Row],[Klasifikacija]],Tabela_seznam_klasifikacij[Klasifikacijska številka],0))</f>
        <v>Drugi lugi</v>
      </c>
    </row>
    <row r="477" spans="1:8" x14ac:dyDescent="0.25">
      <c r="A477" t="s">
        <v>352</v>
      </c>
      <c r="B477" t="str">
        <f>IF(OR(Tabela_zbiralec_EKOL[[#This Row],[ZC Savska loka]]="DA",Tabela_zbiralec_EKOL[[#This Row],[ZC Laze]]="DA",Tabela_zbiralec_EKOL[[#This Row],[ZC Kamnik]]="DA",Tabela_zbiralec_EKOL[[#This Row],[ZC Zvezda]]="DA"),"DA","NE")</f>
        <v>DA</v>
      </c>
      <c r="C477" t="str">
        <f>_xlfn.TEXTJOIN(", ",TRUE,IF(Tabela_zbiralec_EKOL[[#This Row],[ZC Savska loka]]="DA","Savska loka",""),IF(Tabela_zbiralec_EKOL[[#This Row],[ZC Laze]]="DA","Laze",""),IF(Tabela_zbiralec_EKOL[[#This Row],[ZC Kamnik]]="DA","Kamnik",""),IF(Tabela_zbiralec_EKOL[[#This Row],[ZC Zvezda]]="DA","Zvezda",""))</f>
        <v>Laze</v>
      </c>
      <c r="D477" t="s">
        <v>203</v>
      </c>
      <c r="E477" t="s">
        <v>204</v>
      </c>
      <c r="F477" t="s">
        <v>203</v>
      </c>
      <c r="G477" t="s">
        <v>203</v>
      </c>
      <c r="H477" t="str">
        <f>INDEX(Tabela_seznam_klasifikacij[Naziv odpadka],MATCH(Tabela_zbiralec_EKOL[[#This Row],[Klasifikacija]],Tabela_seznam_klasifikacij[Klasifikacijska številka],0))</f>
        <v>Trdne soli in raztopine, ki vsebujejo cianide</v>
      </c>
    </row>
    <row r="478" spans="1:8" x14ac:dyDescent="0.25">
      <c r="A478" t="s">
        <v>353</v>
      </c>
      <c r="B478" t="str">
        <f>IF(OR(Tabela_zbiralec_EKOL[[#This Row],[ZC Savska loka]]="DA",Tabela_zbiralec_EKOL[[#This Row],[ZC Laze]]="DA",Tabela_zbiralec_EKOL[[#This Row],[ZC Kamnik]]="DA",Tabela_zbiralec_EKOL[[#This Row],[ZC Zvezda]]="DA"),"DA","NE")</f>
        <v>DA</v>
      </c>
      <c r="C478" t="str">
        <f>_xlfn.TEXTJOIN(", ",TRUE,IF(Tabela_zbiralec_EKOL[[#This Row],[ZC Savska loka]]="DA","Savska loka",""),IF(Tabela_zbiralec_EKOL[[#This Row],[ZC Laze]]="DA","Laze",""),IF(Tabela_zbiralec_EKOL[[#This Row],[ZC Kamnik]]="DA","Kamnik",""),IF(Tabela_zbiralec_EKOL[[#This Row],[ZC Zvezda]]="DA","Zvezda",""))</f>
        <v>Laze</v>
      </c>
      <c r="D478" t="s">
        <v>203</v>
      </c>
      <c r="E478" t="s">
        <v>204</v>
      </c>
      <c r="F478" t="s">
        <v>203</v>
      </c>
      <c r="G478" t="s">
        <v>203</v>
      </c>
      <c r="H478" t="str">
        <f>INDEX(Tabela_seznam_klasifikacij[Naziv odpadka],MATCH(Tabela_zbiralec_EKOL[[#This Row],[Klasifikacija]],Tabela_seznam_klasifikacij[Klasifikacijska številka],0))</f>
        <v>Trdne soli in raztopine, ki vsebujejo težke kovine</v>
      </c>
    </row>
    <row r="479" spans="1:8" x14ac:dyDescent="0.25">
      <c r="A479" t="s">
        <v>355</v>
      </c>
      <c r="B479" t="str">
        <f>IF(OR(Tabela_zbiralec_EKOL[[#This Row],[ZC Savska loka]]="DA",Tabela_zbiralec_EKOL[[#This Row],[ZC Laze]]="DA",Tabela_zbiralec_EKOL[[#This Row],[ZC Kamnik]]="DA",Tabela_zbiralec_EKOL[[#This Row],[ZC Zvezda]]="DA"),"DA","NE")</f>
        <v>DA</v>
      </c>
      <c r="C479" t="str">
        <f>_xlfn.TEXTJOIN(", ",TRUE,IF(Tabela_zbiralec_EKOL[[#This Row],[ZC Savska loka]]="DA","Savska loka",""),IF(Tabela_zbiralec_EKOL[[#This Row],[ZC Laze]]="DA","Laze",""),IF(Tabela_zbiralec_EKOL[[#This Row],[ZC Kamnik]]="DA","Kamnik",""),IF(Tabela_zbiralec_EKOL[[#This Row],[ZC Zvezda]]="DA","Zvezda",""))</f>
        <v>Laze</v>
      </c>
      <c r="D479" t="s">
        <v>203</v>
      </c>
      <c r="E479" t="s">
        <v>204</v>
      </c>
      <c r="F479" t="s">
        <v>203</v>
      </c>
      <c r="G479" t="s">
        <v>203</v>
      </c>
      <c r="H479" t="str">
        <f>INDEX(Tabela_seznam_klasifikacij[Naziv odpadka],MATCH(Tabela_zbiralec_EKOL[[#This Row],[Klasifikacija]],Tabela_seznam_klasifikacij[Klasifikacijska številka],0))</f>
        <v>Kovinski oksidi, ki vsebujejo težke kovine</v>
      </c>
    </row>
    <row r="480" spans="1:8" x14ac:dyDescent="0.25">
      <c r="A480" t="s">
        <v>358</v>
      </c>
      <c r="B480" t="str">
        <f>IF(OR(Tabela_zbiralec_EKOL[[#This Row],[ZC Savska loka]]="DA",Tabela_zbiralec_EKOL[[#This Row],[ZC Laze]]="DA",Tabela_zbiralec_EKOL[[#This Row],[ZC Kamnik]]="DA",Tabela_zbiralec_EKOL[[#This Row],[ZC Zvezda]]="DA"),"DA","NE")</f>
        <v>DA</v>
      </c>
      <c r="C480" t="str">
        <f>_xlfn.TEXTJOIN(", ",TRUE,IF(Tabela_zbiralec_EKOL[[#This Row],[ZC Savska loka]]="DA","Savska loka",""),IF(Tabela_zbiralec_EKOL[[#This Row],[ZC Laze]]="DA","Laze",""),IF(Tabela_zbiralec_EKOL[[#This Row],[ZC Kamnik]]="DA","Kamnik",""),IF(Tabela_zbiralec_EKOL[[#This Row],[ZC Zvezda]]="DA","Zvezda",""))</f>
        <v>Laze</v>
      </c>
      <c r="D480" t="s">
        <v>203</v>
      </c>
      <c r="E480" t="s">
        <v>204</v>
      </c>
      <c r="F480" t="s">
        <v>203</v>
      </c>
      <c r="G480" t="s">
        <v>203</v>
      </c>
      <c r="H480" t="str">
        <f>INDEX(Tabela_seznam_klasifikacij[Naziv odpadka],MATCH(Tabela_zbiralec_EKOL[[#This Row],[Klasifikacija]],Tabela_seznam_klasifikacij[Klasifikacijska številka],0))</f>
        <v>Odpadki, ki vsebujejo arzen</v>
      </c>
    </row>
    <row r="481" spans="1:8" x14ac:dyDescent="0.25">
      <c r="A481" t="s">
        <v>359</v>
      </c>
      <c r="B481" t="str">
        <f>IF(OR(Tabela_zbiralec_EKOL[[#This Row],[ZC Savska loka]]="DA",Tabela_zbiralec_EKOL[[#This Row],[ZC Laze]]="DA",Tabela_zbiralec_EKOL[[#This Row],[ZC Kamnik]]="DA",Tabela_zbiralec_EKOL[[#This Row],[ZC Zvezda]]="DA"),"DA","NE")</f>
        <v>DA</v>
      </c>
      <c r="C481" t="str">
        <f>_xlfn.TEXTJOIN(", ",TRUE,IF(Tabela_zbiralec_EKOL[[#This Row],[ZC Savska loka]]="DA","Savska loka",""),IF(Tabela_zbiralec_EKOL[[#This Row],[ZC Laze]]="DA","Laze",""),IF(Tabela_zbiralec_EKOL[[#This Row],[ZC Kamnik]]="DA","Kamnik",""),IF(Tabela_zbiralec_EKOL[[#This Row],[ZC Zvezda]]="DA","Zvezda",""))</f>
        <v>Laze</v>
      </c>
      <c r="D481" t="s">
        <v>203</v>
      </c>
      <c r="E481" t="s">
        <v>204</v>
      </c>
      <c r="F481" t="s">
        <v>203</v>
      </c>
      <c r="G481" t="s">
        <v>203</v>
      </c>
      <c r="H481" t="str">
        <f>INDEX(Tabela_seznam_klasifikacij[Naziv odpadka],MATCH(Tabela_zbiralec_EKOL[[#This Row],[Klasifikacija]],Tabela_seznam_klasifikacij[Klasifikacijska številka],0))</f>
        <v>Odpadki, ki vsebujejo živo srebro</v>
      </c>
    </row>
    <row r="482" spans="1:8" x14ac:dyDescent="0.25">
      <c r="A482" t="s">
        <v>360</v>
      </c>
      <c r="B482" t="str">
        <f>IF(OR(Tabela_zbiralec_EKOL[[#This Row],[ZC Savska loka]]="DA",Tabela_zbiralec_EKOL[[#This Row],[ZC Laze]]="DA",Tabela_zbiralec_EKOL[[#This Row],[ZC Kamnik]]="DA",Tabela_zbiralec_EKOL[[#This Row],[ZC Zvezda]]="DA"),"DA","NE")</f>
        <v>DA</v>
      </c>
      <c r="C482" t="str">
        <f>_xlfn.TEXTJOIN(", ",TRUE,IF(Tabela_zbiralec_EKOL[[#This Row],[ZC Savska loka]]="DA","Savska loka",""),IF(Tabela_zbiralec_EKOL[[#This Row],[ZC Laze]]="DA","Laze",""),IF(Tabela_zbiralec_EKOL[[#This Row],[ZC Kamnik]]="DA","Kamnik",""),IF(Tabela_zbiralec_EKOL[[#This Row],[ZC Zvezda]]="DA","Zvezda",""))</f>
        <v>Laze</v>
      </c>
      <c r="D482" t="s">
        <v>203</v>
      </c>
      <c r="E482" t="s">
        <v>204</v>
      </c>
      <c r="F482" t="s">
        <v>203</v>
      </c>
      <c r="G482" t="s">
        <v>203</v>
      </c>
      <c r="H482" t="str">
        <f>INDEX(Tabela_seznam_klasifikacij[Naziv odpadka],MATCH(Tabela_zbiralec_EKOL[[#This Row],[Klasifikacija]],Tabela_seznam_klasifikacij[Klasifikacijska številka],0))</f>
        <v>Odpadki, ki vsebujejo druge težke kovine</v>
      </c>
    </row>
    <row r="483" spans="1:8" x14ac:dyDescent="0.25">
      <c r="A483" t="s">
        <v>363</v>
      </c>
      <c r="B483" t="str">
        <f>IF(OR(Tabela_zbiralec_EKOL[[#This Row],[ZC Savska loka]]="DA",Tabela_zbiralec_EKOL[[#This Row],[ZC Laze]]="DA",Tabela_zbiralec_EKOL[[#This Row],[ZC Kamnik]]="DA",Tabela_zbiralec_EKOL[[#This Row],[ZC Zvezda]]="DA"),"DA","NE")</f>
        <v>DA</v>
      </c>
      <c r="C483" t="str">
        <f>_xlfn.TEXTJOIN(", ",TRUE,IF(Tabela_zbiralec_EKOL[[#This Row],[ZC Savska loka]]="DA","Savska loka",""),IF(Tabela_zbiralec_EKOL[[#This Row],[ZC Laze]]="DA","Laze",""),IF(Tabela_zbiralec_EKOL[[#This Row],[ZC Kamnik]]="DA","Kamnik",""),IF(Tabela_zbiralec_EKOL[[#This Row],[ZC Zvezda]]="DA","Zvezda",""))</f>
        <v>Laze</v>
      </c>
      <c r="D483" t="s">
        <v>203</v>
      </c>
      <c r="E483" t="s">
        <v>204</v>
      </c>
      <c r="F483" t="s">
        <v>203</v>
      </c>
      <c r="G483" t="s">
        <v>203</v>
      </c>
      <c r="H483" t="str">
        <f>INDEX(Tabela_seznam_klasifikacij[Naziv odpadka],MATCH(Tabela_zbiralec_EKOL[[#This Row],[Klasifikacija]],Tabela_seznam_klasifikacij[Klasifikacijska številka],0))</f>
        <v>Mulji, ki vsebujejo nevarne snovi, iz čiščenja odpadne vode na kraju nastanka</v>
      </c>
    </row>
    <row r="484" spans="1:8" x14ac:dyDescent="0.25">
      <c r="A484" t="s">
        <v>366</v>
      </c>
      <c r="B484" t="str">
        <f>IF(OR(Tabela_zbiralec_EKOL[[#This Row],[ZC Savska loka]]="DA",Tabela_zbiralec_EKOL[[#This Row],[ZC Laze]]="DA",Tabela_zbiralec_EKOL[[#This Row],[ZC Kamnik]]="DA",Tabela_zbiralec_EKOL[[#This Row],[ZC Zvezda]]="DA"),"DA","NE")</f>
        <v>DA</v>
      </c>
      <c r="C484" t="str">
        <f>_xlfn.TEXTJOIN(", ",TRUE,IF(Tabela_zbiralec_EKOL[[#This Row],[ZC Savska loka]]="DA","Savska loka",""),IF(Tabela_zbiralec_EKOL[[#This Row],[ZC Laze]]="DA","Laze",""),IF(Tabela_zbiralec_EKOL[[#This Row],[ZC Kamnik]]="DA","Kamnik",""),IF(Tabela_zbiralec_EKOL[[#This Row],[ZC Zvezda]]="DA","Zvezda",""))</f>
        <v>Laze</v>
      </c>
      <c r="D484" t="s">
        <v>203</v>
      </c>
      <c r="E484" t="s">
        <v>204</v>
      </c>
      <c r="F484" t="s">
        <v>203</v>
      </c>
      <c r="G484" t="s">
        <v>203</v>
      </c>
      <c r="H484" t="str">
        <f>INDEX(Tabela_seznam_klasifikacij[Naziv odpadka],MATCH(Tabela_zbiralec_EKOL[[#This Row],[Klasifikacija]],Tabela_seznam_klasifikacij[Klasifikacijska številka],0))</f>
        <v>Odpadki, ki vsebujejo nevarne sulfide</v>
      </c>
    </row>
    <row r="485" spans="1:8" x14ac:dyDescent="0.25">
      <c r="A485" t="s">
        <v>370</v>
      </c>
      <c r="B485" t="str">
        <f>IF(OR(Tabela_zbiralec_EKOL[[#This Row],[ZC Savska loka]]="DA",Tabela_zbiralec_EKOL[[#This Row],[ZC Laze]]="DA",Tabela_zbiralec_EKOL[[#This Row],[ZC Kamnik]]="DA",Tabela_zbiralec_EKOL[[#This Row],[ZC Zvezda]]="DA"),"DA","NE")</f>
        <v>DA</v>
      </c>
      <c r="C485" t="str">
        <f>_xlfn.TEXTJOIN(", ",TRUE,IF(Tabela_zbiralec_EKOL[[#This Row],[ZC Savska loka]]="DA","Savska loka",""),IF(Tabela_zbiralec_EKOL[[#This Row],[ZC Laze]]="DA","Laze",""),IF(Tabela_zbiralec_EKOL[[#This Row],[ZC Kamnik]]="DA","Kamnik",""),IF(Tabela_zbiralec_EKOL[[#This Row],[ZC Zvezda]]="DA","Zvezda",""))</f>
        <v>Laze</v>
      </c>
      <c r="D485" t="s">
        <v>203</v>
      </c>
      <c r="E485" t="s">
        <v>204</v>
      </c>
      <c r="F485" t="s">
        <v>203</v>
      </c>
      <c r="G485" t="s">
        <v>203</v>
      </c>
      <c r="H485" t="str">
        <f>INDEX(Tabela_seznam_klasifikacij[Naziv odpadka],MATCH(Tabela_zbiralec_EKOL[[#This Row],[Klasifikacija]],Tabela_seznam_klasifikacij[Klasifikacijska številka],0))</f>
        <v>Elektrolizni odpadki, ki vsebujejo azbest</v>
      </c>
    </row>
    <row r="486" spans="1:8" x14ac:dyDescent="0.25">
      <c r="A486" t="s">
        <v>371</v>
      </c>
      <c r="B486" t="str">
        <f>IF(OR(Tabela_zbiralec_EKOL[[#This Row],[ZC Savska loka]]="DA",Tabela_zbiralec_EKOL[[#This Row],[ZC Laze]]="DA",Tabela_zbiralec_EKOL[[#This Row],[ZC Kamnik]]="DA",Tabela_zbiralec_EKOL[[#This Row],[ZC Zvezda]]="DA"),"DA","NE")</f>
        <v>DA</v>
      </c>
      <c r="C486" t="str">
        <f>_xlfn.TEXTJOIN(", ",TRUE,IF(Tabela_zbiralec_EKOL[[#This Row],[ZC Savska loka]]="DA","Savska loka",""),IF(Tabela_zbiralec_EKOL[[#This Row],[ZC Laze]]="DA","Laze",""),IF(Tabela_zbiralec_EKOL[[#This Row],[ZC Kamnik]]="DA","Kamnik",""),IF(Tabela_zbiralec_EKOL[[#This Row],[ZC Zvezda]]="DA","Zvezda",""))</f>
        <v>Laze</v>
      </c>
      <c r="D486" t="s">
        <v>203</v>
      </c>
      <c r="E486" t="s">
        <v>204</v>
      </c>
      <c r="F486" t="s">
        <v>203</v>
      </c>
      <c r="G486" t="s">
        <v>203</v>
      </c>
      <c r="H486" t="str">
        <f>INDEX(Tabela_seznam_klasifikacij[Naziv odpadka],MATCH(Tabela_zbiralec_EKOL[[#This Row],[Klasifikacija]],Tabela_seznam_klasifikacij[Klasifikacijska številka],0))</f>
        <v>Aktivno oglje iz pridobivanja klora</v>
      </c>
    </row>
    <row r="487" spans="1:8" x14ac:dyDescent="0.25">
      <c r="A487" t="s">
        <v>372</v>
      </c>
      <c r="B487" t="str">
        <f>IF(OR(Tabela_zbiralec_EKOL[[#This Row],[ZC Savska loka]]="DA",Tabela_zbiralec_EKOL[[#This Row],[ZC Laze]]="DA",Tabela_zbiralec_EKOL[[#This Row],[ZC Kamnik]]="DA",Tabela_zbiralec_EKOL[[#This Row],[ZC Zvezda]]="DA"),"DA","NE")</f>
        <v>DA</v>
      </c>
      <c r="C487" t="str">
        <f>_xlfn.TEXTJOIN(", ",TRUE,IF(Tabela_zbiralec_EKOL[[#This Row],[ZC Savska loka]]="DA","Savska loka",""),IF(Tabela_zbiralec_EKOL[[#This Row],[ZC Laze]]="DA","Laze",""),IF(Tabela_zbiralec_EKOL[[#This Row],[ZC Kamnik]]="DA","Kamnik",""),IF(Tabela_zbiralec_EKOL[[#This Row],[ZC Zvezda]]="DA","Zvezda",""))</f>
        <v>Laze</v>
      </c>
      <c r="D487" t="s">
        <v>203</v>
      </c>
      <c r="E487" t="s">
        <v>204</v>
      </c>
      <c r="F487" t="s">
        <v>203</v>
      </c>
      <c r="G487" t="s">
        <v>203</v>
      </c>
      <c r="H487" t="str">
        <f>INDEX(Tabela_seznam_klasifikacij[Naziv odpadka],MATCH(Tabela_zbiralec_EKOL[[#This Row],[Klasifikacija]],Tabela_seznam_klasifikacij[Klasifikacijska številka],0))</f>
        <v>Mulj barijevega sulfata, ki vsebuje živo srebro</v>
      </c>
    </row>
    <row r="488" spans="1:8" x14ac:dyDescent="0.25">
      <c r="A488" t="s">
        <v>373</v>
      </c>
      <c r="B488" t="str">
        <f>IF(OR(Tabela_zbiralec_EKOL[[#This Row],[ZC Savska loka]]="DA",Tabela_zbiralec_EKOL[[#This Row],[ZC Laze]]="DA",Tabela_zbiralec_EKOL[[#This Row],[ZC Kamnik]]="DA",Tabela_zbiralec_EKOL[[#This Row],[ZC Zvezda]]="DA"),"DA","NE")</f>
        <v>DA</v>
      </c>
      <c r="C488" t="str">
        <f>_xlfn.TEXTJOIN(", ",TRUE,IF(Tabela_zbiralec_EKOL[[#This Row],[ZC Savska loka]]="DA","Savska loka",""),IF(Tabela_zbiralec_EKOL[[#This Row],[ZC Laze]]="DA","Laze",""),IF(Tabela_zbiralec_EKOL[[#This Row],[ZC Kamnik]]="DA","Kamnik",""),IF(Tabela_zbiralec_EKOL[[#This Row],[ZC Zvezda]]="DA","Zvezda",""))</f>
        <v>Laze</v>
      </c>
      <c r="D488" t="s">
        <v>203</v>
      </c>
      <c r="E488" t="s">
        <v>204</v>
      </c>
      <c r="F488" t="s">
        <v>203</v>
      </c>
      <c r="G488" t="s">
        <v>203</v>
      </c>
      <c r="H488" t="str">
        <f>INDEX(Tabela_seznam_klasifikacij[Naziv odpadka],MATCH(Tabela_zbiralec_EKOL[[#This Row],[Klasifikacija]],Tabela_seznam_klasifikacij[Klasifikacijska številka],0))</f>
        <v>Raztopine in kisline, npr. kontaktna kislina</v>
      </c>
    </row>
    <row r="489" spans="1:8" x14ac:dyDescent="0.25">
      <c r="A489" t="s">
        <v>375</v>
      </c>
      <c r="B489" t="str">
        <f>IF(OR(Tabela_zbiralec_EKOL[[#This Row],[ZC Savska loka]]="DA",Tabela_zbiralec_EKOL[[#This Row],[ZC Laze]]="DA",Tabela_zbiralec_EKOL[[#This Row],[ZC Kamnik]]="DA",Tabela_zbiralec_EKOL[[#This Row],[ZC Zvezda]]="DA"),"DA","NE")</f>
        <v>DA</v>
      </c>
      <c r="C489" t="str">
        <f>_xlfn.TEXTJOIN(", ",TRUE,IF(Tabela_zbiralec_EKOL[[#This Row],[ZC Savska loka]]="DA","Savska loka",""),IF(Tabela_zbiralec_EKOL[[#This Row],[ZC Laze]]="DA","Laze",""),IF(Tabela_zbiralec_EKOL[[#This Row],[ZC Kamnik]]="DA","Kamnik",""),IF(Tabela_zbiralec_EKOL[[#This Row],[ZC Zvezda]]="DA","Zvezda",""))</f>
        <v>Laze</v>
      </c>
      <c r="D489" t="s">
        <v>203</v>
      </c>
      <c r="E489" t="s">
        <v>204</v>
      </c>
      <c r="F489" t="s">
        <v>203</v>
      </c>
      <c r="G489" t="s">
        <v>203</v>
      </c>
      <c r="H489" t="str">
        <f>INDEX(Tabela_seznam_klasifikacij[Naziv odpadka],MATCH(Tabela_zbiralec_EKOL[[#This Row],[Klasifikacija]],Tabela_seznam_klasifikacij[Klasifikacijska številka],0))</f>
        <v>Odpadki, ki vsebujejo nevarne silikone</v>
      </c>
    </row>
    <row r="490" spans="1:8" x14ac:dyDescent="0.25">
      <c r="A490" t="s">
        <v>380</v>
      </c>
      <c r="B490" t="str">
        <f>IF(OR(Tabela_zbiralec_EKOL[[#This Row],[ZC Savska loka]]="DA",Tabela_zbiralec_EKOL[[#This Row],[ZC Laze]]="DA",Tabela_zbiralec_EKOL[[#This Row],[ZC Kamnik]]="DA",Tabela_zbiralec_EKOL[[#This Row],[ZC Zvezda]]="DA"),"DA","NE")</f>
        <v>DA</v>
      </c>
      <c r="C490" t="str">
        <f>_xlfn.TEXTJOIN(", ",TRUE,IF(Tabela_zbiralec_EKOL[[#This Row],[ZC Savska loka]]="DA","Savska loka",""),IF(Tabela_zbiralec_EKOL[[#This Row],[ZC Laze]]="DA","Laze",""),IF(Tabela_zbiralec_EKOL[[#This Row],[ZC Kamnik]]="DA","Kamnik",""),IF(Tabela_zbiralec_EKOL[[#This Row],[ZC Zvezda]]="DA","Zvezda",""))</f>
        <v>Laze</v>
      </c>
      <c r="D490" t="s">
        <v>203</v>
      </c>
      <c r="E490" t="s">
        <v>204</v>
      </c>
      <c r="F490" t="s">
        <v>203</v>
      </c>
      <c r="G490" t="s">
        <v>203</v>
      </c>
      <c r="H490" t="str">
        <f>INDEX(Tabela_seznam_klasifikacij[Naziv odpadka],MATCH(Tabela_zbiralec_EKOL[[#This Row],[Klasifikacija]],Tabela_seznam_klasifikacij[Klasifikacijska številka],0))</f>
        <v>Odpadki iz reakcij na osnovi kalcija, ki vsebujejo nevarne snovi</v>
      </c>
    </row>
    <row r="491" spans="1:8" x14ac:dyDescent="0.25">
      <c r="A491" t="s">
        <v>382</v>
      </c>
      <c r="B491" t="str">
        <f>IF(OR(Tabela_zbiralec_EKOL[[#This Row],[ZC Savska loka]]="DA",Tabela_zbiralec_EKOL[[#This Row],[ZC Laze]]="DA",Tabela_zbiralec_EKOL[[#This Row],[ZC Kamnik]]="DA",Tabela_zbiralec_EKOL[[#This Row],[ZC Zvezda]]="DA"),"DA","NE")</f>
        <v>DA</v>
      </c>
      <c r="C491" t="str">
        <f>_xlfn.TEXTJOIN(", ",TRUE,IF(Tabela_zbiralec_EKOL[[#This Row],[ZC Savska loka]]="DA","Savska loka",""),IF(Tabela_zbiralec_EKOL[[#This Row],[ZC Laze]]="DA","Laze",""),IF(Tabela_zbiralec_EKOL[[#This Row],[ZC Kamnik]]="DA","Kamnik",""),IF(Tabela_zbiralec_EKOL[[#This Row],[ZC Zvezda]]="DA","Zvezda",""))</f>
        <v>Laze</v>
      </c>
      <c r="D491" t="s">
        <v>203</v>
      </c>
      <c r="E491" t="s">
        <v>204</v>
      </c>
      <c r="F491" t="s">
        <v>203</v>
      </c>
      <c r="G491" t="s">
        <v>203</v>
      </c>
      <c r="H491" t="str">
        <f>INDEX(Tabela_seznam_klasifikacij[Naziv odpadka],MATCH(Tabela_zbiralec_EKOL[[#This Row],[Klasifikacija]],Tabela_seznam_klasifikacij[Klasifikacijska številka],0))</f>
        <v>Odpadki, ki vsebujejo nevarne snovi</v>
      </c>
    </row>
    <row r="492" spans="1:8" x14ac:dyDescent="0.25">
      <c r="A492" t="s">
        <v>389</v>
      </c>
      <c r="B492" t="str">
        <f>IF(OR(Tabela_zbiralec_EKOL[[#This Row],[ZC Savska loka]]="DA",Tabela_zbiralec_EKOL[[#This Row],[ZC Laze]]="DA",Tabela_zbiralec_EKOL[[#This Row],[ZC Kamnik]]="DA",Tabela_zbiralec_EKOL[[#This Row],[ZC Zvezda]]="DA"),"DA","NE")</f>
        <v>DA</v>
      </c>
      <c r="C492" t="str">
        <f>_xlfn.TEXTJOIN(", ",TRUE,IF(Tabela_zbiralec_EKOL[[#This Row],[ZC Savska loka]]="DA","Savska loka",""),IF(Tabela_zbiralec_EKOL[[#This Row],[ZC Laze]]="DA","Laze",""),IF(Tabela_zbiralec_EKOL[[#This Row],[ZC Kamnik]]="DA","Kamnik",""),IF(Tabela_zbiralec_EKOL[[#This Row],[ZC Zvezda]]="DA","Zvezda",""))</f>
        <v>Laze</v>
      </c>
      <c r="D492" t="s">
        <v>203</v>
      </c>
      <c r="E492" t="s">
        <v>204</v>
      </c>
      <c r="F492" t="s">
        <v>203</v>
      </c>
      <c r="G492" t="s">
        <v>203</v>
      </c>
      <c r="H492" t="str">
        <f>INDEX(Tabela_seznam_klasifikacij[Naziv odpadka],MATCH(Tabela_zbiralec_EKOL[[#This Row],[Klasifikacija]],Tabela_seznam_klasifikacij[Klasifikacijska številka],0))</f>
        <v>Anorganski pesticidi, sredstva za zaščito lesa in drugi biocidi</v>
      </c>
    </row>
    <row r="493" spans="1:8" x14ac:dyDescent="0.25">
      <c r="A493" t="s">
        <v>22</v>
      </c>
      <c r="B493" t="str">
        <f>IF(OR(Tabela_zbiralec_EKOL[[#This Row],[ZC Savska loka]]="DA",Tabela_zbiralec_EKOL[[#This Row],[ZC Laze]]="DA",Tabela_zbiralec_EKOL[[#This Row],[ZC Kamnik]]="DA",Tabela_zbiralec_EKOL[[#This Row],[ZC Zvezda]]="DA"),"DA","NE")</f>
        <v>DA</v>
      </c>
      <c r="C493" t="str">
        <f>_xlfn.TEXTJOIN(", ",TRUE,IF(Tabela_zbiralec_EKOL[[#This Row],[ZC Savska loka]]="DA","Savska loka",""),IF(Tabela_zbiralec_EKOL[[#This Row],[ZC Laze]]="DA","Laze",""),IF(Tabela_zbiralec_EKOL[[#This Row],[ZC Kamnik]]="DA","Kamnik",""),IF(Tabela_zbiralec_EKOL[[#This Row],[ZC Zvezda]]="DA","Zvezda",""))</f>
        <v>Laze</v>
      </c>
      <c r="D493" t="s">
        <v>203</v>
      </c>
      <c r="E493" t="s">
        <v>204</v>
      </c>
      <c r="F493" t="s">
        <v>203</v>
      </c>
      <c r="G493" t="s">
        <v>203</v>
      </c>
      <c r="H493" t="str">
        <f>INDEX(Tabela_seznam_klasifikacij[Naziv odpadka],MATCH(Tabela_zbiralec_EKOL[[#This Row],[Klasifikacija]],Tabela_seznam_klasifikacij[Klasifikacijska številka],0))</f>
        <v>Izrabljeno aktivno oglje (razen 06 07 02)</v>
      </c>
    </row>
    <row r="494" spans="1:8" x14ac:dyDescent="0.25">
      <c r="A494" t="s">
        <v>391</v>
      </c>
      <c r="B494" t="str">
        <f>IF(OR(Tabela_zbiralec_EKOL[[#This Row],[ZC Savska loka]]="DA",Tabela_zbiralec_EKOL[[#This Row],[ZC Laze]]="DA",Tabela_zbiralec_EKOL[[#This Row],[ZC Kamnik]]="DA",Tabela_zbiralec_EKOL[[#This Row],[ZC Zvezda]]="DA"),"DA","NE")</f>
        <v>DA</v>
      </c>
      <c r="C494" t="str">
        <f>_xlfn.TEXTJOIN(", ",TRUE,IF(Tabela_zbiralec_EKOL[[#This Row],[ZC Savska loka]]="DA","Savska loka",""),IF(Tabela_zbiralec_EKOL[[#This Row],[ZC Laze]]="DA","Laze",""),IF(Tabela_zbiralec_EKOL[[#This Row],[ZC Kamnik]]="DA","Kamnik",""),IF(Tabela_zbiralec_EKOL[[#This Row],[ZC Zvezda]]="DA","Zvezda",""))</f>
        <v>Laze</v>
      </c>
      <c r="D494" t="s">
        <v>203</v>
      </c>
      <c r="E494" t="s">
        <v>204</v>
      </c>
      <c r="F494" t="s">
        <v>203</v>
      </c>
      <c r="G494" t="s">
        <v>203</v>
      </c>
      <c r="H494" t="str">
        <f>INDEX(Tabela_seznam_klasifikacij[Naziv odpadka],MATCH(Tabela_zbiralec_EKOL[[#This Row],[Klasifikacija]],Tabela_seznam_klasifikacij[Klasifikacijska številka],0))</f>
        <v>Odpadki iz predelave azbesta</v>
      </c>
    </row>
    <row r="495" spans="1:8" x14ac:dyDescent="0.25">
      <c r="A495" t="s">
        <v>392</v>
      </c>
      <c r="B495" t="str">
        <f>IF(OR(Tabela_zbiralec_EKOL[[#This Row],[ZC Savska loka]]="DA",Tabela_zbiralec_EKOL[[#This Row],[ZC Laze]]="DA",Tabela_zbiralec_EKOL[[#This Row],[ZC Kamnik]]="DA",Tabela_zbiralec_EKOL[[#This Row],[ZC Zvezda]]="DA"),"DA","NE")</f>
        <v>DA</v>
      </c>
      <c r="C495" t="str">
        <f>_xlfn.TEXTJOIN(", ",TRUE,IF(Tabela_zbiralec_EKOL[[#This Row],[ZC Savska loka]]="DA","Savska loka",""),IF(Tabela_zbiralec_EKOL[[#This Row],[ZC Laze]]="DA","Laze",""),IF(Tabela_zbiralec_EKOL[[#This Row],[ZC Kamnik]]="DA","Kamnik",""),IF(Tabela_zbiralec_EKOL[[#This Row],[ZC Zvezda]]="DA","Zvezda",""))</f>
        <v>Laze</v>
      </c>
      <c r="D495" t="s">
        <v>203</v>
      </c>
      <c r="E495" t="s">
        <v>204</v>
      </c>
      <c r="F495" t="s">
        <v>203</v>
      </c>
      <c r="G495" t="s">
        <v>203</v>
      </c>
      <c r="H495" t="str">
        <f>INDEX(Tabela_seznam_klasifikacij[Naziv odpadka],MATCH(Tabela_zbiralec_EKOL[[#This Row],[Klasifikacija]],Tabela_seznam_klasifikacij[Klasifikacijska številka],0))</f>
        <v>Saje (čad)</v>
      </c>
    </row>
    <row r="496" spans="1:8" x14ac:dyDescent="0.25">
      <c r="A496" t="s">
        <v>394</v>
      </c>
      <c r="B496" t="str">
        <f>IF(OR(Tabela_zbiralec_EKOL[[#This Row],[ZC Savska loka]]="DA",Tabela_zbiralec_EKOL[[#This Row],[ZC Laze]]="DA",Tabela_zbiralec_EKOL[[#This Row],[ZC Kamnik]]="DA",Tabela_zbiralec_EKOL[[#This Row],[ZC Zvezda]]="DA"),"DA","NE")</f>
        <v>DA</v>
      </c>
      <c r="C496" t="str">
        <f>_xlfn.TEXTJOIN(", ",TRUE,IF(Tabela_zbiralec_EKOL[[#This Row],[ZC Savska loka]]="DA","Savska loka",""),IF(Tabela_zbiralec_EKOL[[#This Row],[ZC Laze]]="DA","Laze",""),IF(Tabela_zbiralec_EKOL[[#This Row],[ZC Kamnik]]="DA","Kamnik",""),IF(Tabela_zbiralec_EKOL[[#This Row],[ZC Zvezda]]="DA","Zvezda",""))</f>
        <v>Laze</v>
      </c>
      <c r="D496" t="s">
        <v>203</v>
      </c>
      <c r="E496" t="s">
        <v>204</v>
      </c>
      <c r="F496" t="s">
        <v>203</v>
      </c>
      <c r="G496" t="s">
        <v>203</v>
      </c>
      <c r="H496" t="str">
        <f>INDEX(Tabela_seznam_klasifikacij[Naziv odpadka],MATCH(Tabela_zbiralec_EKOL[[#This Row],[Klasifikacija]],Tabela_seznam_klasifikacij[Klasifikacijska številka],0))</f>
        <v>Vodne pralne tekočine in matične lužnice</v>
      </c>
    </row>
    <row r="497" spans="1:8" x14ac:dyDescent="0.25">
      <c r="A497" t="s">
        <v>128</v>
      </c>
      <c r="B497" t="str">
        <f>IF(OR(Tabela_zbiralec_EKOL[[#This Row],[ZC Savska loka]]="DA",Tabela_zbiralec_EKOL[[#This Row],[ZC Laze]]="DA",Tabela_zbiralec_EKOL[[#This Row],[ZC Kamnik]]="DA",Tabela_zbiralec_EKOL[[#This Row],[ZC Zvezda]]="DA"),"DA","NE")</f>
        <v>DA</v>
      </c>
      <c r="C497" t="str">
        <f>_xlfn.TEXTJOIN(", ",TRUE,IF(Tabela_zbiralec_EKOL[[#This Row],[ZC Savska loka]]="DA","Savska loka",""),IF(Tabela_zbiralec_EKOL[[#This Row],[ZC Laze]]="DA","Laze",""),IF(Tabela_zbiralec_EKOL[[#This Row],[ZC Kamnik]]="DA","Kamnik",""),IF(Tabela_zbiralec_EKOL[[#This Row],[ZC Zvezda]]="DA","Zvezda",""))</f>
        <v>Laze</v>
      </c>
      <c r="D497" t="s">
        <v>203</v>
      </c>
      <c r="E497" t="s">
        <v>204</v>
      </c>
      <c r="F497" t="s">
        <v>203</v>
      </c>
      <c r="G497" t="s">
        <v>203</v>
      </c>
      <c r="H497" t="str">
        <f>INDEX(Tabela_seznam_klasifikacij[Naziv odpadka],MATCH(Tabela_zbiralec_EKOL[[#This Row],[Klasifikacija]],Tabela_seznam_klasifikacij[Klasifikacijska številka],0))</f>
        <v>Organska halogenirana topila, pralne tekočine in matične lužnice</v>
      </c>
    </row>
    <row r="498" spans="1:8" x14ac:dyDescent="0.25">
      <c r="A498" t="s">
        <v>129</v>
      </c>
      <c r="B498" t="str">
        <f>IF(OR(Tabela_zbiralec_EKOL[[#This Row],[ZC Savska loka]]="DA",Tabela_zbiralec_EKOL[[#This Row],[ZC Laze]]="DA",Tabela_zbiralec_EKOL[[#This Row],[ZC Kamnik]]="DA",Tabela_zbiralec_EKOL[[#This Row],[ZC Zvezda]]="DA"),"DA","NE")</f>
        <v>DA</v>
      </c>
      <c r="C498" t="str">
        <f>_xlfn.TEXTJOIN(", ",TRUE,IF(Tabela_zbiralec_EKOL[[#This Row],[ZC Savska loka]]="DA","Savska loka",""),IF(Tabela_zbiralec_EKOL[[#This Row],[ZC Laze]]="DA","Laze",""),IF(Tabela_zbiralec_EKOL[[#This Row],[ZC Kamnik]]="DA","Kamnik",""),IF(Tabela_zbiralec_EKOL[[#This Row],[ZC Zvezda]]="DA","Zvezda",""))</f>
        <v>Laze</v>
      </c>
      <c r="D498" t="s">
        <v>203</v>
      </c>
      <c r="E498" t="s">
        <v>204</v>
      </c>
      <c r="F498" t="s">
        <v>203</v>
      </c>
      <c r="G498" t="s">
        <v>203</v>
      </c>
      <c r="H498" t="str">
        <f>INDEX(Tabela_seznam_klasifikacij[Naziv odpadka],MATCH(Tabela_zbiralec_EKOL[[#This Row],[Klasifikacija]],Tabela_seznam_klasifikacij[Klasifikacijska številka],0))</f>
        <v>Druga organska topila, pralne tekočine in matične lužnice</v>
      </c>
    </row>
    <row r="499" spans="1:8" x14ac:dyDescent="0.25">
      <c r="A499" t="s">
        <v>130</v>
      </c>
      <c r="B499" t="str">
        <f>IF(OR(Tabela_zbiralec_EKOL[[#This Row],[ZC Savska loka]]="DA",Tabela_zbiralec_EKOL[[#This Row],[ZC Laze]]="DA",Tabela_zbiralec_EKOL[[#This Row],[ZC Kamnik]]="DA",Tabela_zbiralec_EKOL[[#This Row],[ZC Zvezda]]="DA"),"DA","NE")</f>
        <v>DA</v>
      </c>
      <c r="C499" t="str">
        <f>_xlfn.TEXTJOIN(", ",TRUE,IF(Tabela_zbiralec_EKOL[[#This Row],[ZC Savska loka]]="DA","Savska loka",""),IF(Tabela_zbiralec_EKOL[[#This Row],[ZC Laze]]="DA","Laze",""),IF(Tabela_zbiralec_EKOL[[#This Row],[ZC Kamnik]]="DA","Kamnik",""),IF(Tabela_zbiralec_EKOL[[#This Row],[ZC Zvezda]]="DA","Zvezda",""))</f>
        <v>Laze</v>
      </c>
      <c r="D499" t="s">
        <v>203</v>
      </c>
      <c r="E499" t="s">
        <v>204</v>
      </c>
      <c r="F499" t="s">
        <v>203</v>
      </c>
      <c r="G499" t="s">
        <v>203</v>
      </c>
      <c r="H499" t="str">
        <f>INDEX(Tabela_seznam_klasifikacij[Naziv odpadka],MATCH(Tabela_zbiralec_EKOL[[#This Row],[Klasifikacija]],Tabela_seznam_klasifikacij[Klasifikacijska številka],0))</f>
        <v>Halogenirani ostanki iz destilacij in kemijskih reakcij</v>
      </c>
    </row>
    <row r="500" spans="1:8" x14ac:dyDescent="0.25">
      <c r="A500" t="s">
        <v>131</v>
      </c>
      <c r="B500" t="str">
        <f>IF(OR(Tabela_zbiralec_EKOL[[#This Row],[ZC Savska loka]]="DA",Tabela_zbiralec_EKOL[[#This Row],[ZC Laze]]="DA",Tabela_zbiralec_EKOL[[#This Row],[ZC Kamnik]]="DA",Tabela_zbiralec_EKOL[[#This Row],[ZC Zvezda]]="DA"),"DA","NE")</f>
        <v>DA</v>
      </c>
      <c r="C500" t="str">
        <f>_xlfn.TEXTJOIN(", ",TRUE,IF(Tabela_zbiralec_EKOL[[#This Row],[ZC Savska loka]]="DA","Savska loka",""),IF(Tabela_zbiralec_EKOL[[#This Row],[ZC Laze]]="DA","Laze",""),IF(Tabela_zbiralec_EKOL[[#This Row],[ZC Kamnik]]="DA","Kamnik",""),IF(Tabela_zbiralec_EKOL[[#This Row],[ZC Zvezda]]="DA","Zvezda",""))</f>
        <v>Laze</v>
      </c>
      <c r="D500" t="s">
        <v>203</v>
      </c>
      <c r="E500" t="s">
        <v>204</v>
      </c>
      <c r="F500" t="s">
        <v>203</v>
      </c>
      <c r="G500" t="s">
        <v>203</v>
      </c>
      <c r="H500" t="str">
        <f>INDEX(Tabela_seznam_klasifikacij[Naziv odpadka],MATCH(Tabela_zbiralec_EKOL[[#This Row],[Klasifikacija]],Tabela_seznam_klasifikacij[Klasifikacijska številka],0))</f>
        <v>Drugi ostanki iz destilacij in kemijskih reakcij</v>
      </c>
    </row>
    <row r="501" spans="1:8" x14ac:dyDescent="0.25">
      <c r="A501" t="s">
        <v>395</v>
      </c>
      <c r="B501" t="str">
        <f>IF(OR(Tabela_zbiralec_EKOL[[#This Row],[ZC Savska loka]]="DA",Tabela_zbiralec_EKOL[[#This Row],[ZC Laze]]="DA",Tabela_zbiralec_EKOL[[#This Row],[ZC Kamnik]]="DA",Tabela_zbiralec_EKOL[[#This Row],[ZC Zvezda]]="DA"),"DA","NE")</f>
        <v>DA</v>
      </c>
      <c r="C501" t="str">
        <f>_xlfn.TEXTJOIN(", ",TRUE,IF(Tabela_zbiralec_EKOL[[#This Row],[ZC Savska loka]]="DA","Savska loka",""),IF(Tabela_zbiralec_EKOL[[#This Row],[ZC Laze]]="DA","Laze",""),IF(Tabela_zbiralec_EKOL[[#This Row],[ZC Kamnik]]="DA","Kamnik",""),IF(Tabela_zbiralec_EKOL[[#This Row],[ZC Zvezda]]="DA","Zvezda",""))</f>
        <v>Laze</v>
      </c>
      <c r="D501" t="s">
        <v>203</v>
      </c>
      <c r="E501" t="s">
        <v>204</v>
      </c>
      <c r="F501" t="s">
        <v>203</v>
      </c>
      <c r="G501" t="s">
        <v>203</v>
      </c>
      <c r="H501" t="str">
        <f>INDEX(Tabela_seznam_klasifikacij[Naziv odpadka],MATCH(Tabela_zbiralec_EKOL[[#This Row],[Klasifikacija]],Tabela_seznam_klasifikacij[Klasifikacijska številka],0))</f>
        <v>Halogenirane filtrne pogače in izrabljeni absorbenti</v>
      </c>
    </row>
    <row r="502" spans="1:8" x14ac:dyDescent="0.25">
      <c r="A502" t="s">
        <v>23</v>
      </c>
      <c r="B502" t="str">
        <f>IF(OR(Tabela_zbiralec_EKOL[[#This Row],[ZC Savska loka]]="DA",Tabela_zbiralec_EKOL[[#This Row],[ZC Laze]]="DA",Tabela_zbiralec_EKOL[[#This Row],[ZC Kamnik]]="DA",Tabela_zbiralec_EKOL[[#This Row],[ZC Zvezda]]="DA"),"DA","NE")</f>
        <v>DA</v>
      </c>
      <c r="C502" t="str">
        <f>_xlfn.TEXTJOIN(", ",TRUE,IF(Tabela_zbiralec_EKOL[[#This Row],[ZC Savska loka]]="DA","Savska loka",""),IF(Tabela_zbiralec_EKOL[[#This Row],[ZC Laze]]="DA","Laze",""),IF(Tabela_zbiralec_EKOL[[#This Row],[ZC Kamnik]]="DA","Kamnik",""),IF(Tabela_zbiralec_EKOL[[#This Row],[ZC Zvezda]]="DA","Zvezda",""))</f>
        <v>Laze</v>
      </c>
      <c r="D502" t="s">
        <v>203</v>
      </c>
      <c r="E502" t="s">
        <v>204</v>
      </c>
      <c r="F502" t="s">
        <v>203</v>
      </c>
      <c r="G502" t="s">
        <v>203</v>
      </c>
      <c r="H502" t="str">
        <f>INDEX(Tabela_seznam_klasifikacij[Naziv odpadka],MATCH(Tabela_zbiralec_EKOL[[#This Row],[Klasifikacija]],Tabela_seznam_klasifikacij[Klasifikacijska številka],0))</f>
        <v>Druge filtrne pogače in izrabljeni absorbenti</v>
      </c>
    </row>
    <row r="503" spans="1:8" x14ac:dyDescent="0.25">
      <c r="A503" t="s">
        <v>24</v>
      </c>
      <c r="B503" t="str">
        <f>IF(OR(Tabela_zbiralec_EKOL[[#This Row],[ZC Savska loka]]="DA",Tabela_zbiralec_EKOL[[#This Row],[ZC Laze]]="DA",Tabela_zbiralec_EKOL[[#This Row],[ZC Kamnik]]="DA",Tabela_zbiralec_EKOL[[#This Row],[ZC Zvezda]]="DA"),"DA","NE")</f>
        <v>DA</v>
      </c>
      <c r="C503" t="str">
        <f>_xlfn.TEXTJOIN(", ",TRUE,IF(Tabela_zbiralec_EKOL[[#This Row],[ZC Savska loka]]="DA","Savska loka",""),IF(Tabela_zbiralec_EKOL[[#This Row],[ZC Laze]]="DA","Laze",""),IF(Tabela_zbiralec_EKOL[[#This Row],[ZC Kamnik]]="DA","Kamnik",""),IF(Tabela_zbiralec_EKOL[[#This Row],[ZC Zvezda]]="DA","Zvezda",""))</f>
        <v>Laze</v>
      </c>
      <c r="D503" t="s">
        <v>203</v>
      </c>
      <c r="E503" t="s">
        <v>204</v>
      </c>
      <c r="F503" t="s">
        <v>203</v>
      </c>
      <c r="G503" t="s">
        <v>203</v>
      </c>
      <c r="H503" t="str">
        <f>INDEX(Tabela_seznam_klasifikacij[Naziv odpadka],MATCH(Tabela_zbiralec_EKOL[[#This Row],[Klasifikacija]],Tabela_seznam_klasifikacij[Klasifikacijska številka],0))</f>
        <v>Mulji, ki vsebujejo nevarne snovi, iz čiščenja odpadne vode na kraju nastanka</v>
      </c>
    </row>
    <row r="504" spans="1:8" x14ac:dyDescent="0.25">
      <c r="A504" t="s">
        <v>400</v>
      </c>
      <c r="B504" t="str">
        <f>IF(OR(Tabela_zbiralec_EKOL[[#This Row],[ZC Savska loka]]="DA",Tabela_zbiralec_EKOL[[#This Row],[ZC Laze]]="DA",Tabela_zbiralec_EKOL[[#This Row],[ZC Kamnik]]="DA",Tabela_zbiralec_EKOL[[#This Row],[ZC Zvezda]]="DA"),"DA","NE")</f>
        <v>DA</v>
      </c>
      <c r="C504" t="str">
        <f>_xlfn.TEXTJOIN(", ",TRUE,IF(Tabela_zbiralec_EKOL[[#This Row],[ZC Savska loka]]="DA","Savska loka",""),IF(Tabela_zbiralec_EKOL[[#This Row],[ZC Laze]]="DA","Laze",""),IF(Tabela_zbiralec_EKOL[[#This Row],[ZC Kamnik]]="DA","Kamnik",""),IF(Tabela_zbiralec_EKOL[[#This Row],[ZC Zvezda]]="DA","Zvezda",""))</f>
        <v>Laze</v>
      </c>
      <c r="D504" t="s">
        <v>203</v>
      </c>
      <c r="E504" t="s">
        <v>204</v>
      </c>
      <c r="F504" t="s">
        <v>203</v>
      </c>
      <c r="G504" t="s">
        <v>203</v>
      </c>
      <c r="H504" t="str">
        <f>INDEX(Tabela_seznam_klasifikacij[Naziv odpadka],MATCH(Tabela_zbiralec_EKOL[[#This Row],[Klasifikacija]],Tabela_seznam_klasifikacij[Klasifikacijska številka],0))</f>
        <v>Vodne pralne raztopine in matične lužnice</v>
      </c>
    </row>
    <row r="505" spans="1:8" x14ac:dyDescent="0.25">
      <c r="A505" t="s">
        <v>132</v>
      </c>
      <c r="B505" t="str">
        <f>IF(OR(Tabela_zbiralec_EKOL[[#This Row],[ZC Savska loka]]="DA",Tabela_zbiralec_EKOL[[#This Row],[ZC Laze]]="DA",Tabela_zbiralec_EKOL[[#This Row],[ZC Kamnik]]="DA",Tabela_zbiralec_EKOL[[#This Row],[ZC Zvezda]]="DA"),"DA","NE")</f>
        <v>DA</v>
      </c>
      <c r="C505" t="str">
        <f>_xlfn.TEXTJOIN(", ",TRUE,IF(Tabela_zbiralec_EKOL[[#This Row],[ZC Savska loka]]="DA","Savska loka",""),IF(Tabela_zbiralec_EKOL[[#This Row],[ZC Laze]]="DA","Laze",""),IF(Tabela_zbiralec_EKOL[[#This Row],[ZC Kamnik]]="DA","Kamnik",""),IF(Tabela_zbiralec_EKOL[[#This Row],[ZC Zvezda]]="DA","Zvezda",""))</f>
        <v>Laze</v>
      </c>
      <c r="D505" t="s">
        <v>203</v>
      </c>
      <c r="E505" t="s">
        <v>204</v>
      </c>
      <c r="F505" t="s">
        <v>203</v>
      </c>
      <c r="G505" t="s">
        <v>203</v>
      </c>
      <c r="H505" t="str">
        <f>INDEX(Tabela_seznam_klasifikacij[Naziv odpadka],MATCH(Tabela_zbiralec_EKOL[[#This Row],[Klasifikacija]],Tabela_seznam_klasifikacij[Klasifikacijska številka],0))</f>
        <v>Organska halogenirana topila, pralne tekočine in matične lužnice</v>
      </c>
    </row>
    <row r="506" spans="1:8" x14ac:dyDescent="0.25">
      <c r="A506" t="s">
        <v>133</v>
      </c>
      <c r="B506" t="str">
        <f>IF(OR(Tabela_zbiralec_EKOL[[#This Row],[ZC Savska loka]]="DA",Tabela_zbiralec_EKOL[[#This Row],[ZC Laze]]="DA",Tabela_zbiralec_EKOL[[#This Row],[ZC Kamnik]]="DA",Tabela_zbiralec_EKOL[[#This Row],[ZC Zvezda]]="DA"),"DA","NE")</f>
        <v>DA</v>
      </c>
      <c r="C506" t="str">
        <f>_xlfn.TEXTJOIN(", ",TRUE,IF(Tabela_zbiralec_EKOL[[#This Row],[ZC Savska loka]]="DA","Savska loka",""),IF(Tabela_zbiralec_EKOL[[#This Row],[ZC Laze]]="DA","Laze",""),IF(Tabela_zbiralec_EKOL[[#This Row],[ZC Kamnik]]="DA","Kamnik",""),IF(Tabela_zbiralec_EKOL[[#This Row],[ZC Zvezda]]="DA","Zvezda",""))</f>
        <v>Laze</v>
      </c>
      <c r="D506" t="s">
        <v>203</v>
      </c>
      <c r="E506" t="s">
        <v>204</v>
      </c>
      <c r="F506" t="s">
        <v>203</v>
      </c>
      <c r="G506" t="s">
        <v>203</v>
      </c>
      <c r="H506" t="str">
        <f>INDEX(Tabela_seznam_klasifikacij[Naziv odpadka],MATCH(Tabela_zbiralec_EKOL[[#This Row],[Klasifikacija]],Tabela_seznam_klasifikacij[Klasifikacijska številka],0))</f>
        <v>Druga organska topila, pralne tekočine in matične lužnice</v>
      </c>
    </row>
    <row r="507" spans="1:8" x14ac:dyDescent="0.25">
      <c r="A507" t="s">
        <v>134</v>
      </c>
      <c r="B507" t="str">
        <f>IF(OR(Tabela_zbiralec_EKOL[[#This Row],[ZC Savska loka]]="DA",Tabela_zbiralec_EKOL[[#This Row],[ZC Laze]]="DA",Tabela_zbiralec_EKOL[[#This Row],[ZC Kamnik]]="DA",Tabela_zbiralec_EKOL[[#This Row],[ZC Zvezda]]="DA"),"DA","NE")</f>
        <v>DA</v>
      </c>
      <c r="C507" t="str">
        <f>_xlfn.TEXTJOIN(", ",TRUE,IF(Tabela_zbiralec_EKOL[[#This Row],[ZC Savska loka]]="DA","Savska loka",""),IF(Tabela_zbiralec_EKOL[[#This Row],[ZC Laze]]="DA","Laze",""),IF(Tabela_zbiralec_EKOL[[#This Row],[ZC Kamnik]]="DA","Kamnik",""),IF(Tabela_zbiralec_EKOL[[#This Row],[ZC Zvezda]]="DA","Zvezda",""))</f>
        <v>Laze</v>
      </c>
      <c r="D507" t="s">
        <v>203</v>
      </c>
      <c r="E507" t="s">
        <v>204</v>
      </c>
      <c r="F507" t="s">
        <v>203</v>
      </c>
      <c r="G507" t="s">
        <v>203</v>
      </c>
      <c r="H507" t="str">
        <f>INDEX(Tabela_seznam_klasifikacij[Naziv odpadka],MATCH(Tabela_zbiralec_EKOL[[#This Row],[Klasifikacija]],Tabela_seznam_klasifikacij[Klasifikacijska številka],0))</f>
        <v>Halogenirani ostanki iz destilacij in kemijskih reakcij</v>
      </c>
    </row>
    <row r="508" spans="1:8" x14ac:dyDescent="0.25">
      <c r="A508" t="s">
        <v>135</v>
      </c>
      <c r="B508" t="str">
        <f>IF(OR(Tabela_zbiralec_EKOL[[#This Row],[ZC Savska loka]]="DA",Tabela_zbiralec_EKOL[[#This Row],[ZC Laze]]="DA",Tabela_zbiralec_EKOL[[#This Row],[ZC Kamnik]]="DA",Tabela_zbiralec_EKOL[[#This Row],[ZC Zvezda]]="DA"),"DA","NE")</f>
        <v>DA</v>
      </c>
      <c r="C508" t="str">
        <f>_xlfn.TEXTJOIN(", ",TRUE,IF(Tabela_zbiralec_EKOL[[#This Row],[ZC Savska loka]]="DA","Savska loka",""),IF(Tabela_zbiralec_EKOL[[#This Row],[ZC Laze]]="DA","Laze",""),IF(Tabela_zbiralec_EKOL[[#This Row],[ZC Kamnik]]="DA","Kamnik",""),IF(Tabela_zbiralec_EKOL[[#This Row],[ZC Zvezda]]="DA","Zvezda",""))</f>
        <v>Laze</v>
      </c>
      <c r="D508" t="s">
        <v>203</v>
      </c>
      <c r="E508" t="s">
        <v>204</v>
      </c>
      <c r="F508" t="s">
        <v>203</v>
      </c>
      <c r="G508" t="s">
        <v>203</v>
      </c>
      <c r="H508" t="str">
        <f>INDEX(Tabela_seznam_klasifikacij[Naziv odpadka],MATCH(Tabela_zbiralec_EKOL[[#This Row],[Klasifikacija]],Tabela_seznam_klasifikacij[Klasifikacijska številka],0))</f>
        <v>Drugi ostanki iz destilacij in kemijskih reakcij</v>
      </c>
    </row>
    <row r="509" spans="1:8" x14ac:dyDescent="0.25">
      <c r="A509" t="s">
        <v>401</v>
      </c>
      <c r="B509" t="str">
        <f>IF(OR(Tabela_zbiralec_EKOL[[#This Row],[ZC Savska loka]]="DA",Tabela_zbiralec_EKOL[[#This Row],[ZC Laze]]="DA",Tabela_zbiralec_EKOL[[#This Row],[ZC Kamnik]]="DA",Tabela_zbiralec_EKOL[[#This Row],[ZC Zvezda]]="DA"),"DA","NE")</f>
        <v>DA</v>
      </c>
      <c r="C509" t="str">
        <f>_xlfn.TEXTJOIN(", ",TRUE,IF(Tabela_zbiralec_EKOL[[#This Row],[ZC Savska loka]]="DA","Savska loka",""),IF(Tabela_zbiralec_EKOL[[#This Row],[ZC Laze]]="DA","Laze",""),IF(Tabela_zbiralec_EKOL[[#This Row],[ZC Kamnik]]="DA","Kamnik",""),IF(Tabela_zbiralec_EKOL[[#This Row],[ZC Zvezda]]="DA","Zvezda",""))</f>
        <v>Laze</v>
      </c>
      <c r="D509" t="s">
        <v>203</v>
      </c>
      <c r="E509" t="s">
        <v>204</v>
      </c>
      <c r="F509" t="s">
        <v>203</v>
      </c>
      <c r="G509" t="s">
        <v>203</v>
      </c>
      <c r="H509" t="str">
        <f>INDEX(Tabela_seznam_klasifikacij[Naziv odpadka],MATCH(Tabela_zbiralec_EKOL[[#This Row],[Klasifikacija]],Tabela_seznam_klasifikacij[Klasifikacijska številka],0))</f>
        <v>Halogenirane filtrne pogače in izrabljeni absorbenti</v>
      </c>
    </row>
    <row r="510" spans="1:8" x14ac:dyDescent="0.25">
      <c r="A510" t="s">
        <v>25</v>
      </c>
      <c r="B510" t="str">
        <f>IF(OR(Tabela_zbiralec_EKOL[[#This Row],[ZC Savska loka]]="DA",Tabela_zbiralec_EKOL[[#This Row],[ZC Laze]]="DA",Tabela_zbiralec_EKOL[[#This Row],[ZC Kamnik]]="DA",Tabela_zbiralec_EKOL[[#This Row],[ZC Zvezda]]="DA"),"DA","NE")</f>
        <v>DA</v>
      </c>
      <c r="C510" t="str">
        <f>_xlfn.TEXTJOIN(", ",TRUE,IF(Tabela_zbiralec_EKOL[[#This Row],[ZC Savska loka]]="DA","Savska loka",""),IF(Tabela_zbiralec_EKOL[[#This Row],[ZC Laze]]="DA","Laze",""),IF(Tabela_zbiralec_EKOL[[#This Row],[ZC Kamnik]]="DA","Kamnik",""),IF(Tabela_zbiralec_EKOL[[#This Row],[ZC Zvezda]]="DA","Zvezda",""))</f>
        <v>Laze</v>
      </c>
      <c r="D510" t="s">
        <v>203</v>
      </c>
      <c r="E510" t="s">
        <v>204</v>
      </c>
      <c r="F510" t="s">
        <v>203</v>
      </c>
      <c r="G510" t="s">
        <v>203</v>
      </c>
      <c r="H510" t="str">
        <f>INDEX(Tabela_seznam_klasifikacij[Naziv odpadka],MATCH(Tabela_zbiralec_EKOL[[#This Row],[Klasifikacija]],Tabela_seznam_klasifikacij[Klasifikacijska številka],0))</f>
        <v>Druge filtrne pogače in izrabljeni absorbenti</v>
      </c>
    </row>
    <row r="511" spans="1:8" x14ac:dyDescent="0.25">
      <c r="A511" t="s">
        <v>26</v>
      </c>
      <c r="B511" t="str">
        <f>IF(OR(Tabela_zbiralec_EKOL[[#This Row],[ZC Savska loka]]="DA",Tabela_zbiralec_EKOL[[#This Row],[ZC Laze]]="DA",Tabela_zbiralec_EKOL[[#This Row],[ZC Kamnik]]="DA",Tabela_zbiralec_EKOL[[#This Row],[ZC Zvezda]]="DA"),"DA","NE")</f>
        <v>DA</v>
      </c>
      <c r="C511" t="str">
        <f>_xlfn.TEXTJOIN(", ",TRUE,IF(Tabela_zbiralec_EKOL[[#This Row],[ZC Savska loka]]="DA","Savska loka",""),IF(Tabela_zbiralec_EKOL[[#This Row],[ZC Laze]]="DA","Laze",""),IF(Tabela_zbiralec_EKOL[[#This Row],[ZC Kamnik]]="DA","Kamnik",""),IF(Tabela_zbiralec_EKOL[[#This Row],[ZC Zvezda]]="DA","Zvezda",""))</f>
        <v>Laze</v>
      </c>
      <c r="D511" t="s">
        <v>203</v>
      </c>
      <c r="E511" t="s">
        <v>204</v>
      </c>
      <c r="F511" t="s">
        <v>203</v>
      </c>
      <c r="G511" t="s">
        <v>203</v>
      </c>
      <c r="H511" t="str">
        <f>INDEX(Tabela_seznam_klasifikacij[Naziv odpadka],MATCH(Tabela_zbiralec_EKOL[[#This Row],[Klasifikacija]],Tabela_seznam_klasifikacij[Klasifikacijska številka],0))</f>
        <v>Mulji, ki vsebujejo nevarne snovi, iz čiščenja odpadne vode na kraju nastanka</v>
      </c>
    </row>
    <row r="512" spans="1:8" x14ac:dyDescent="0.25">
      <c r="A512" t="s">
        <v>29</v>
      </c>
      <c r="B512" t="str">
        <f>IF(OR(Tabela_zbiralec_EKOL[[#This Row],[ZC Savska loka]]="DA",Tabela_zbiralec_EKOL[[#This Row],[ZC Laze]]="DA",Tabela_zbiralec_EKOL[[#This Row],[ZC Kamnik]]="DA",Tabela_zbiralec_EKOL[[#This Row],[ZC Zvezda]]="DA"),"DA","NE")</f>
        <v>DA</v>
      </c>
      <c r="C512" t="str">
        <f>_xlfn.TEXTJOIN(", ",TRUE,IF(Tabela_zbiralec_EKOL[[#This Row],[ZC Savska loka]]="DA","Savska loka",""),IF(Tabela_zbiralec_EKOL[[#This Row],[ZC Laze]]="DA","Laze",""),IF(Tabela_zbiralec_EKOL[[#This Row],[ZC Kamnik]]="DA","Kamnik",""),IF(Tabela_zbiralec_EKOL[[#This Row],[ZC Zvezda]]="DA","Zvezda",""))</f>
        <v>Laze</v>
      </c>
      <c r="D512" t="s">
        <v>203</v>
      </c>
      <c r="E512" t="s">
        <v>204</v>
      </c>
      <c r="F512" t="s">
        <v>203</v>
      </c>
      <c r="G512" t="s">
        <v>203</v>
      </c>
      <c r="H512" t="str">
        <f>INDEX(Tabela_seznam_klasifikacij[Naziv odpadka],MATCH(Tabela_zbiralec_EKOL[[#This Row],[Klasifikacija]],Tabela_seznam_klasifikacij[Klasifikacijska številka],0))</f>
        <v>Odpadni aditivi, ki vsebujejo nevarne snovi</v>
      </c>
    </row>
    <row r="513" spans="1:8" x14ac:dyDescent="0.25">
      <c r="A513" t="s">
        <v>403</v>
      </c>
      <c r="B513" t="str">
        <f>IF(OR(Tabela_zbiralec_EKOL[[#This Row],[ZC Savska loka]]="DA",Tabela_zbiralec_EKOL[[#This Row],[ZC Laze]]="DA",Tabela_zbiralec_EKOL[[#This Row],[ZC Kamnik]]="DA",Tabela_zbiralec_EKOL[[#This Row],[ZC Zvezda]]="DA"),"DA","NE")</f>
        <v>DA</v>
      </c>
      <c r="C513" t="str">
        <f>_xlfn.TEXTJOIN(", ",TRUE,IF(Tabela_zbiralec_EKOL[[#This Row],[ZC Savska loka]]="DA","Savska loka",""),IF(Tabela_zbiralec_EKOL[[#This Row],[ZC Laze]]="DA","Laze",""),IF(Tabela_zbiralec_EKOL[[#This Row],[ZC Kamnik]]="DA","Kamnik",""),IF(Tabela_zbiralec_EKOL[[#This Row],[ZC Zvezda]]="DA","Zvezda",""))</f>
        <v>Laze</v>
      </c>
      <c r="D513" t="s">
        <v>203</v>
      </c>
      <c r="E513" t="s">
        <v>204</v>
      </c>
      <c r="F513" t="s">
        <v>203</v>
      </c>
      <c r="G513" t="s">
        <v>203</v>
      </c>
      <c r="H513" t="str">
        <f>INDEX(Tabela_seznam_klasifikacij[Naziv odpadka],MATCH(Tabela_zbiralec_EKOL[[#This Row],[Klasifikacija]],Tabela_seznam_klasifikacij[Klasifikacijska številka],0))</f>
        <v>Odpadki, ki vsebujejo nevarne silikone</v>
      </c>
    </row>
    <row r="514" spans="1:8" x14ac:dyDescent="0.25">
      <c r="A514" t="s">
        <v>406</v>
      </c>
      <c r="B514" t="str">
        <f>IF(OR(Tabela_zbiralec_EKOL[[#This Row],[ZC Savska loka]]="DA",Tabela_zbiralec_EKOL[[#This Row],[ZC Laze]]="DA",Tabela_zbiralec_EKOL[[#This Row],[ZC Kamnik]]="DA",Tabela_zbiralec_EKOL[[#This Row],[ZC Zvezda]]="DA"),"DA","NE")</f>
        <v>DA</v>
      </c>
      <c r="C514" t="str">
        <f>_xlfn.TEXTJOIN(", ",TRUE,IF(Tabela_zbiralec_EKOL[[#This Row],[ZC Savska loka]]="DA","Savska loka",""),IF(Tabela_zbiralec_EKOL[[#This Row],[ZC Laze]]="DA","Laze",""),IF(Tabela_zbiralec_EKOL[[#This Row],[ZC Kamnik]]="DA","Kamnik",""),IF(Tabela_zbiralec_EKOL[[#This Row],[ZC Zvezda]]="DA","Zvezda",""))</f>
        <v>Laze</v>
      </c>
      <c r="D514" t="s">
        <v>203</v>
      </c>
      <c r="E514" t="s">
        <v>204</v>
      </c>
      <c r="F514" t="s">
        <v>203</v>
      </c>
      <c r="G514" t="s">
        <v>203</v>
      </c>
      <c r="H514" t="str">
        <f>INDEX(Tabela_seznam_klasifikacij[Naziv odpadka],MATCH(Tabela_zbiralec_EKOL[[#This Row],[Klasifikacija]],Tabela_seznam_klasifikacij[Klasifikacijska številka],0))</f>
        <v>Vodne pralne raztopine in matične lužnice</v>
      </c>
    </row>
    <row r="515" spans="1:8" x14ac:dyDescent="0.25">
      <c r="A515" t="s">
        <v>136</v>
      </c>
      <c r="B515" t="str">
        <f>IF(OR(Tabela_zbiralec_EKOL[[#This Row],[ZC Savska loka]]="DA",Tabela_zbiralec_EKOL[[#This Row],[ZC Laze]]="DA",Tabela_zbiralec_EKOL[[#This Row],[ZC Kamnik]]="DA",Tabela_zbiralec_EKOL[[#This Row],[ZC Zvezda]]="DA"),"DA","NE")</f>
        <v>DA</v>
      </c>
      <c r="C515" t="str">
        <f>_xlfn.TEXTJOIN(", ",TRUE,IF(Tabela_zbiralec_EKOL[[#This Row],[ZC Savska loka]]="DA","Savska loka",""),IF(Tabela_zbiralec_EKOL[[#This Row],[ZC Laze]]="DA","Laze",""),IF(Tabela_zbiralec_EKOL[[#This Row],[ZC Kamnik]]="DA","Kamnik",""),IF(Tabela_zbiralec_EKOL[[#This Row],[ZC Zvezda]]="DA","Zvezda",""))</f>
        <v>Laze</v>
      </c>
      <c r="D515" t="s">
        <v>203</v>
      </c>
      <c r="E515" t="s">
        <v>204</v>
      </c>
      <c r="F515" t="s">
        <v>203</v>
      </c>
      <c r="G515" t="s">
        <v>203</v>
      </c>
      <c r="H515" t="str">
        <f>INDEX(Tabela_seznam_klasifikacij[Naziv odpadka],MATCH(Tabela_zbiralec_EKOL[[#This Row],[Klasifikacija]],Tabela_seznam_klasifikacij[Klasifikacijska številka],0))</f>
        <v>Organska halogenirana topila, pralne tekočine in matične lužnice</v>
      </c>
    </row>
    <row r="516" spans="1:8" x14ac:dyDescent="0.25">
      <c r="A516" t="s">
        <v>137</v>
      </c>
      <c r="B516" t="str">
        <f>IF(OR(Tabela_zbiralec_EKOL[[#This Row],[ZC Savska loka]]="DA",Tabela_zbiralec_EKOL[[#This Row],[ZC Laze]]="DA",Tabela_zbiralec_EKOL[[#This Row],[ZC Kamnik]]="DA",Tabela_zbiralec_EKOL[[#This Row],[ZC Zvezda]]="DA"),"DA","NE")</f>
        <v>DA</v>
      </c>
      <c r="C516" t="str">
        <f>_xlfn.TEXTJOIN(", ",TRUE,IF(Tabela_zbiralec_EKOL[[#This Row],[ZC Savska loka]]="DA","Savska loka",""),IF(Tabela_zbiralec_EKOL[[#This Row],[ZC Laze]]="DA","Laze",""),IF(Tabela_zbiralec_EKOL[[#This Row],[ZC Kamnik]]="DA","Kamnik",""),IF(Tabela_zbiralec_EKOL[[#This Row],[ZC Zvezda]]="DA","Zvezda",""))</f>
        <v>Laze</v>
      </c>
      <c r="D516" t="s">
        <v>203</v>
      </c>
      <c r="E516" t="s">
        <v>204</v>
      </c>
      <c r="F516" t="s">
        <v>203</v>
      </c>
      <c r="G516" t="s">
        <v>203</v>
      </c>
      <c r="H516" t="str">
        <f>INDEX(Tabela_seznam_klasifikacij[Naziv odpadka],MATCH(Tabela_zbiralec_EKOL[[#This Row],[Klasifikacija]],Tabela_seznam_klasifikacij[Klasifikacijska številka],0))</f>
        <v>Druga organska topila, pralne tekočine in matične lužnice</v>
      </c>
    </row>
    <row r="517" spans="1:8" x14ac:dyDescent="0.25">
      <c r="A517" t="s">
        <v>138</v>
      </c>
      <c r="B517" t="str">
        <f>IF(OR(Tabela_zbiralec_EKOL[[#This Row],[ZC Savska loka]]="DA",Tabela_zbiralec_EKOL[[#This Row],[ZC Laze]]="DA",Tabela_zbiralec_EKOL[[#This Row],[ZC Kamnik]]="DA",Tabela_zbiralec_EKOL[[#This Row],[ZC Zvezda]]="DA"),"DA","NE")</f>
        <v>DA</v>
      </c>
      <c r="C517" t="str">
        <f>_xlfn.TEXTJOIN(", ",TRUE,IF(Tabela_zbiralec_EKOL[[#This Row],[ZC Savska loka]]="DA","Savska loka",""),IF(Tabela_zbiralec_EKOL[[#This Row],[ZC Laze]]="DA","Laze",""),IF(Tabela_zbiralec_EKOL[[#This Row],[ZC Kamnik]]="DA","Kamnik",""),IF(Tabela_zbiralec_EKOL[[#This Row],[ZC Zvezda]]="DA","Zvezda",""))</f>
        <v>Laze</v>
      </c>
      <c r="D517" t="s">
        <v>203</v>
      </c>
      <c r="E517" t="s">
        <v>204</v>
      </c>
      <c r="F517" t="s">
        <v>203</v>
      </c>
      <c r="G517" t="s">
        <v>203</v>
      </c>
      <c r="H517" t="str">
        <f>INDEX(Tabela_seznam_klasifikacij[Naziv odpadka],MATCH(Tabela_zbiralec_EKOL[[#This Row],[Klasifikacija]],Tabela_seznam_klasifikacij[Klasifikacijska številka],0))</f>
        <v>Halogenirani ostanki iz destilacij in kemijskih reakcij</v>
      </c>
    </row>
    <row r="518" spans="1:8" x14ac:dyDescent="0.25">
      <c r="A518" t="s">
        <v>139</v>
      </c>
      <c r="B518" t="str">
        <f>IF(OR(Tabela_zbiralec_EKOL[[#This Row],[ZC Savska loka]]="DA",Tabela_zbiralec_EKOL[[#This Row],[ZC Laze]]="DA",Tabela_zbiralec_EKOL[[#This Row],[ZC Kamnik]]="DA",Tabela_zbiralec_EKOL[[#This Row],[ZC Zvezda]]="DA"),"DA","NE")</f>
        <v>DA</v>
      </c>
      <c r="C518" t="str">
        <f>_xlfn.TEXTJOIN(", ",TRUE,IF(Tabela_zbiralec_EKOL[[#This Row],[ZC Savska loka]]="DA","Savska loka",""),IF(Tabela_zbiralec_EKOL[[#This Row],[ZC Laze]]="DA","Laze",""),IF(Tabela_zbiralec_EKOL[[#This Row],[ZC Kamnik]]="DA","Kamnik",""),IF(Tabela_zbiralec_EKOL[[#This Row],[ZC Zvezda]]="DA","Zvezda",""))</f>
        <v>Laze</v>
      </c>
      <c r="D518" t="s">
        <v>203</v>
      </c>
      <c r="E518" t="s">
        <v>204</v>
      </c>
      <c r="F518" t="s">
        <v>203</v>
      </c>
      <c r="G518" t="s">
        <v>203</v>
      </c>
      <c r="H518" t="str">
        <f>INDEX(Tabela_seznam_klasifikacij[Naziv odpadka],MATCH(Tabela_zbiralec_EKOL[[#This Row],[Klasifikacija]],Tabela_seznam_klasifikacij[Klasifikacijska številka],0))</f>
        <v>Drugi ostanki iz destilacij in kemijskih reakcij</v>
      </c>
    </row>
    <row r="519" spans="1:8" x14ac:dyDescent="0.25">
      <c r="A519" t="s">
        <v>407</v>
      </c>
      <c r="B519" t="str">
        <f>IF(OR(Tabela_zbiralec_EKOL[[#This Row],[ZC Savska loka]]="DA",Tabela_zbiralec_EKOL[[#This Row],[ZC Laze]]="DA",Tabela_zbiralec_EKOL[[#This Row],[ZC Kamnik]]="DA",Tabela_zbiralec_EKOL[[#This Row],[ZC Zvezda]]="DA"),"DA","NE")</f>
        <v>DA</v>
      </c>
      <c r="C519" t="str">
        <f>_xlfn.TEXTJOIN(", ",TRUE,IF(Tabela_zbiralec_EKOL[[#This Row],[ZC Savska loka]]="DA","Savska loka",""),IF(Tabela_zbiralec_EKOL[[#This Row],[ZC Laze]]="DA","Laze",""),IF(Tabela_zbiralec_EKOL[[#This Row],[ZC Kamnik]]="DA","Kamnik",""),IF(Tabela_zbiralec_EKOL[[#This Row],[ZC Zvezda]]="DA","Zvezda",""))</f>
        <v>Laze</v>
      </c>
      <c r="D519" t="s">
        <v>203</v>
      </c>
      <c r="E519" t="s">
        <v>204</v>
      </c>
      <c r="F519" t="s">
        <v>203</v>
      </c>
      <c r="G519" t="s">
        <v>203</v>
      </c>
      <c r="H519" t="str">
        <f>INDEX(Tabela_seznam_klasifikacij[Naziv odpadka],MATCH(Tabela_zbiralec_EKOL[[#This Row],[Klasifikacija]],Tabela_seznam_klasifikacij[Klasifikacijska številka],0))</f>
        <v>Halogenirane filtrne pogače in izrabljeni absorbenti</v>
      </c>
    </row>
    <row r="520" spans="1:8" x14ac:dyDescent="0.25">
      <c r="A520" t="s">
        <v>30</v>
      </c>
      <c r="B520" t="str">
        <f>IF(OR(Tabela_zbiralec_EKOL[[#This Row],[ZC Savska loka]]="DA",Tabela_zbiralec_EKOL[[#This Row],[ZC Laze]]="DA",Tabela_zbiralec_EKOL[[#This Row],[ZC Kamnik]]="DA",Tabela_zbiralec_EKOL[[#This Row],[ZC Zvezda]]="DA"),"DA","NE")</f>
        <v>DA</v>
      </c>
      <c r="C520" t="str">
        <f>_xlfn.TEXTJOIN(", ",TRUE,IF(Tabela_zbiralec_EKOL[[#This Row],[ZC Savska loka]]="DA","Savska loka",""),IF(Tabela_zbiralec_EKOL[[#This Row],[ZC Laze]]="DA","Laze",""),IF(Tabela_zbiralec_EKOL[[#This Row],[ZC Kamnik]]="DA","Kamnik",""),IF(Tabela_zbiralec_EKOL[[#This Row],[ZC Zvezda]]="DA","Zvezda",""))</f>
        <v>Laze</v>
      </c>
      <c r="D520" t="s">
        <v>203</v>
      </c>
      <c r="E520" t="s">
        <v>204</v>
      </c>
      <c r="F520" t="s">
        <v>203</v>
      </c>
      <c r="G520" t="s">
        <v>203</v>
      </c>
      <c r="H520" t="str">
        <f>INDEX(Tabela_seznam_klasifikacij[Naziv odpadka],MATCH(Tabela_zbiralec_EKOL[[#This Row],[Klasifikacija]],Tabela_seznam_klasifikacij[Klasifikacijska številka],0))</f>
        <v>Druge filtrne pogače in izrabljeni absorbenti</v>
      </c>
    </row>
    <row r="521" spans="1:8" x14ac:dyDescent="0.25">
      <c r="A521" t="s">
        <v>31</v>
      </c>
      <c r="B521" t="str">
        <f>IF(OR(Tabela_zbiralec_EKOL[[#This Row],[ZC Savska loka]]="DA",Tabela_zbiralec_EKOL[[#This Row],[ZC Laze]]="DA",Tabela_zbiralec_EKOL[[#This Row],[ZC Kamnik]]="DA",Tabela_zbiralec_EKOL[[#This Row],[ZC Zvezda]]="DA"),"DA","NE")</f>
        <v>DA</v>
      </c>
      <c r="C521" t="str">
        <f>_xlfn.TEXTJOIN(", ",TRUE,IF(Tabela_zbiralec_EKOL[[#This Row],[ZC Savska loka]]="DA","Savska loka",""),IF(Tabela_zbiralec_EKOL[[#This Row],[ZC Laze]]="DA","Laze",""),IF(Tabela_zbiralec_EKOL[[#This Row],[ZC Kamnik]]="DA","Kamnik",""),IF(Tabela_zbiralec_EKOL[[#This Row],[ZC Zvezda]]="DA","Zvezda",""))</f>
        <v>Laze</v>
      </c>
      <c r="D521" t="s">
        <v>203</v>
      </c>
      <c r="E521" t="s">
        <v>204</v>
      </c>
      <c r="F521" t="s">
        <v>203</v>
      </c>
      <c r="G521" t="s">
        <v>203</v>
      </c>
      <c r="H521" t="str">
        <f>INDEX(Tabela_seznam_klasifikacij[Naziv odpadka],MATCH(Tabela_zbiralec_EKOL[[#This Row],[Klasifikacija]],Tabela_seznam_klasifikacij[Klasifikacijska številka],0))</f>
        <v>Mulji, ki vsebujejo nevarne snovi, iz čiščenja odpadne vode na kraju nastanka</v>
      </c>
    </row>
    <row r="522" spans="1:8" x14ac:dyDescent="0.25">
      <c r="A522" t="s">
        <v>411</v>
      </c>
      <c r="B522" t="str">
        <f>IF(OR(Tabela_zbiralec_EKOL[[#This Row],[ZC Savska loka]]="DA",Tabela_zbiralec_EKOL[[#This Row],[ZC Laze]]="DA",Tabela_zbiralec_EKOL[[#This Row],[ZC Kamnik]]="DA",Tabela_zbiralec_EKOL[[#This Row],[ZC Zvezda]]="DA"),"DA","NE")</f>
        <v>DA</v>
      </c>
      <c r="C522" t="str">
        <f>_xlfn.TEXTJOIN(", ",TRUE,IF(Tabela_zbiralec_EKOL[[#This Row],[ZC Savska loka]]="DA","Savska loka",""),IF(Tabela_zbiralec_EKOL[[#This Row],[ZC Laze]]="DA","Laze",""),IF(Tabela_zbiralec_EKOL[[#This Row],[ZC Kamnik]]="DA","Kamnik",""),IF(Tabela_zbiralec_EKOL[[#This Row],[ZC Zvezda]]="DA","Zvezda",""))</f>
        <v>Laze</v>
      </c>
      <c r="D522" t="s">
        <v>203</v>
      </c>
      <c r="E522" t="s">
        <v>204</v>
      </c>
      <c r="F522" t="s">
        <v>203</v>
      </c>
      <c r="G522" t="s">
        <v>203</v>
      </c>
      <c r="H522" t="str">
        <f>INDEX(Tabela_seznam_klasifikacij[Naziv odpadka],MATCH(Tabela_zbiralec_EKOL[[#This Row],[Klasifikacija]],Tabela_seznam_klasifikacij[Klasifikacijska številka],0))</f>
        <v>Vodne pralne raztopine in matične lužnice</v>
      </c>
    </row>
    <row r="523" spans="1:8" x14ac:dyDescent="0.25">
      <c r="A523" t="s">
        <v>140</v>
      </c>
      <c r="B523" t="str">
        <f>IF(OR(Tabela_zbiralec_EKOL[[#This Row],[ZC Savska loka]]="DA",Tabela_zbiralec_EKOL[[#This Row],[ZC Laze]]="DA",Tabela_zbiralec_EKOL[[#This Row],[ZC Kamnik]]="DA",Tabela_zbiralec_EKOL[[#This Row],[ZC Zvezda]]="DA"),"DA","NE")</f>
        <v>DA</v>
      </c>
      <c r="C523" t="str">
        <f>_xlfn.TEXTJOIN(", ",TRUE,IF(Tabela_zbiralec_EKOL[[#This Row],[ZC Savska loka]]="DA","Savska loka",""),IF(Tabela_zbiralec_EKOL[[#This Row],[ZC Laze]]="DA","Laze",""),IF(Tabela_zbiralec_EKOL[[#This Row],[ZC Kamnik]]="DA","Kamnik",""),IF(Tabela_zbiralec_EKOL[[#This Row],[ZC Zvezda]]="DA","Zvezda",""))</f>
        <v>Laze</v>
      </c>
      <c r="D523" t="s">
        <v>203</v>
      </c>
      <c r="E523" t="s">
        <v>204</v>
      </c>
      <c r="F523" t="s">
        <v>203</v>
      </c>
      <c r="G523" t="s">
        <v>203</v>
      </c>
      <c r="H523" t="str">
        <f>INDEX(Tabela_seznam_klasifikacij[Naziv odpadka],MATCH(Tabela_zbiralec_EKOL[[#This Row],[Klasifikacija]],Tabela_seznam_klasifikacij[Klasifikacijska številka],0))</f>
        <v>Organska halogenirana topila, pralne tekočine in matične lužnice</v>
      </c>
    </row>
    <row r="524" spans="1:8" x14ac:dyDescent="0.25">
      <c r="A524" t="s">
        <v>141</v>
      </c>
      <c r="B524" t="str">
        <f>IF(OR(Tabela_zbiralec_EKOL[[#This Row],[ZC Savska loka]]="DA",Tabela_zbiralec_EKOL[[#This Row],[ZC Laze]]="DA",Tabela_zbiralec_EKOL[[#This Row],[ZC Kamnik]]="DA",Tabela_zbiralec_EKOL[[#This Row],[ZC Zvezda]]="DA"),"DA","NE")</f>
        <v>DA</v>
      </c>
      <c r="C524" t="str">
        <f>_xlfn.TEXTJOIN(", ",TRUE,IF(Tabela_zbiralec_EKOL[[#This Row],[ZC Savska loka]]="DA","Savska loka",""),IF(Tabela_zbiralec_EKOL[[#This Row],[ZC Laze]]="DA","Laze",""),IF(Tabela_zbiralec_EKOL[[#This Row],[ZC Kamnik]]="DA","Kamnik",""),IF(Tabela_zbiralec_EKOL[[#This Row],[ZC Zvezda]]="DA","Zvezda",""))</f>
        <v>Laze</v>
      </c>
      <c r="D524" t="s">
        <v>203</v>
      </c>
      <c r="E524" t="s">
        <v>204</v>
      </c>
      <c r="F524" t="s">
        <v>203</v>
      </c>
      <c r="G524" t="s">
        <v>203</v>
      </c>
      <c r="H524" t="str">
        <f>INDEX(Tabela_seznam_klasifikacij[Naziv odpadka],MATCH(Tabela_zbiralec_EKOL[[#This Row],[Klasifikacija]],Tabela_seznam_klasifikacij[Klasifikacijska številka],0))</f>
        <v>Druga organska topila, pralne tekočine in matične lužnice</v>
      </c>
    </row>
    <row r="525" spans="1:8" x14ac:dyDescent="0.25">
      <c r="A525" t="s">
        <v>142</v>
      </c>
      <c r="B525" t="str">
        <f>IF(OR(Tabela_zbiralec_EKOL[[#This Row],[ZC Savska loka]]="DA",Tabela_zbiralec_EKOL[[#This Row],[ZC Laze]]="DA",Tabela_zbiralec_EKOL[[#This Row],[ZC Kamnik]]="DA",Tabela_zbiralec_EKOL[[#This Row],[ZC Zvezda]]="DA"),"DA","NE")</f>
        <v>DA</v>
      </c>
      <c r="C525" t="str">
        <f>_xlfn.TEXTJOIN(", ",TRUE,IF(Tabela_zbiralec_EKOL[[#This Row],[ZC Savska loka]]="DA","Savska loka",""),IF(Tabela_zbiralec_EKOL[[#This Row],[ZC Laze]]="DA","Laze",""),IF(Tabela_zbiralec_EKOL[[#This Row],[ZC Kamnik]]="DA","Kamnik",""),IF(Tabela_zbiralec_EKOL[[#This Row],[ZC Zvezda]]="DA","Zvezda",""))</f>
        <v>Laze</v>
      </c>
      <c r="D525" t="s">
        <v>203</v>
      </c>
      <c r="E525" t="s">
        <v>204</v>
      </c>
      <c r="F525" t="s">
        <v>203</v>
      </c>
      <c r="G525" t="s">
        <v>203</v>
      </c>
      <c r="H525" t="str">
        <f>INDEX(Tabela_seznam_klasifikacij[Naziv odpadka],MATCH(Tabela_zbiralec_EKOL[[#This Row],[Klasifikacija]],Tabela_seznam_klasifikacij[Klasifikacijska številka],0))</f>
        <v>Halogenirani ostanki iz destilacij in kemijskih reakcij</v>
      </c>
    </row>
    <row r="526" spans="1:8" x14ac:dyDescent="0.25">
      <c r="A526" t="s">
        <v>143</v>
      </c>
      <c r="B526" t="str">
        <f>IF(OR(Tabela_zbiralec_EKOL[[#This Row],[ZC Savska loka]]="DA",Tabela_zbiralec_EKOL[[#This Row],[ZC Laze]]="DA",Tabela_zbiralec_EKOL[[#This Row],[ZC Kamnik]]="DA",Tabela_zbiralec_EKOL[[#This Row],[ZC Zvezda]]="DA"),"DA","NE")</f>
        <v>DA</v>
      </c>
      <c r="C526" t="str">
        <f>_xlfn.TEXTJOIN(", ",TRUE,IF(Tabela_zbiralec_EKOL[[#This Row],[ZC Savska loka]]="DA","Savska loka",""),IF(Tabela_zbiralec_EKOL[[#This Row],[ZC Laze]]="DA","Laze",""),IF(Tabela_zbiralec_EKOL[[#This Row],[ZC Kamnik]]="DA","Kamnik",""),IF(Tabela_zbiralec_EKOL[[#This Row],[ZC Zvezda]]="DA","Zvezda",""))</f>
        <v>Laze</v>
      </c>
      <c r="D526" t="s">
        <v>203</v>
      </c>
      <c r="E526" t="s">
        <v>204</v>
      </c>
      <c r="F526" t="s">
        <v>203</v>
      </c>
      <c r="G526" t="s">
        <v>203</v>
      </c>
      <c r="H526" t="str">
        <f>INDEX(Tabela_seznam_klasifikacij[Naziv odpadka],MATCH(Tabela_zbiralec_EKOL[[#This Row],[Klasifikacija]],Tabela_seznam_klasifikacij[Klasifikacijska številka],0))</f>
        <v>Drugi ostanki iz destilacij in kemijskih reakcij</v>
      </c>
    </row>
    <row r="527" spans="1:8" x14ac:dyDescent="0.25">
      <c r="A527" t="s">
        <v>412</v>
      </c>
      <c r="B527" t="str">
        <f>IF(OR(Tabela_zbiralec_EKOL[[#This Row],[ZC Savska loka]]="DA",Tabela_zbiralec_EKOL[[#This Row],[ZC Laze]]="DA",Tabela_zbiralec_EKOL[[#This Row],[ZC Kamnik]]="DA",Tabela_zbiralec_EKOL[[#This Row],[ZC Zvezda]]="DA"),"DA","NE")</f>
        <v>DA</v>
      </c>
      <c r="C527" t="str">
        <f>_xlfn.TEXTJOIN(", ",TRUE,IF(Tabela_zbiralec_EKOL[[#This Row],[ZC Savska loka]]="DA","Savska loka",""),IF(Tabela_zbiralec_EKOL[[#This Row],[ZC Laze]]="DA","Laze",""),IF(Tabela_zbiralec_EKOL[[#This Row],[ZC Kamnik]]="DA","Kamnik",""),IF(Tabela_zbiralec_EKOL[[#This Row],[ZC Zvezda]]="DA","Zvezda",""))</f>
        <v>Laze</v>
      </c>
      <c r="D527" t="s">
        <v>203</v>
      </c>
      <c r="E527" t="s">
        <v>204</v>
      </c>
      <c r="F527" t="s">
        <v>203</v>
      </c>
      <c r="G527" t="s">
        <v>203</v>
      </c>
      <c r="H527" t="str">
        <f>INDEX(Tabela_seznam_klasifikacij[Naziv odpadka],MATCH(Tabela_zbiralec_EKOL[[#This Row],[Klasifikacija]],Tabela_seznam_klasifikacij[Klasifikacijska številka],0))</f>
        <v>Halogenirane filtrne pogače in izrabljeni absorbenti</v>
      </c>
    </row>
    <row r="528" spans="1:8" x14ac:dyDescent="0.25">
      <c r="A528" t="s">
        <v>32</v>
      </c>
      <c r="B528" t="str">
        <f>IF(OR(Tabela_zbiralec_EKOL[[#This Row],[ZC Savska loka]]="DA",Tabela_zbiralec_EKOL[[#This Row],[ZC Laze]]="DA",Tabela_zbiralec_EKOL[[#This Row],[ZC Kamnik]]="DA",Tabela_zbiralec_EKOL[[#This Row],[ZC Zvezda]]="DA"),"DA","NE")</f>
        <v>DA</v>
      </c>
      <c r="C528" t="str">
        <f>_xlfn.TEXTJOIN(", ",TRUE,IF(Tabela_zbiralec_EKOL[[#This Row],[ZC Savska loka]]="DA","Savska loka",""),IF(Tabela_zbiralec_EKOL[[#This Row],[ZC Laze]]="DA","Laze",""),IF(Tabela_zbiralec_EKOL[[#This Row],[ZC Kamnik]]="DA","Kamnik",""),IF(Tabela_zbiralec_EKOL[[#This Row],[ZC Zvezda]]="DA","Zvezda",""))</f>
        <v>Laze</v>
      </c>
      <c r="D528" t="s">
        <v>203</v>
      </c>
      <c r="E528" t="s">
        <v>204</v>
      </c>
      <c r="F528" t="s">
        <v>203</v>
      </c>
      <c r="G528" t="s">
        <v>203</v>
      </c>
      <c r="H528" t="str">
        <f>INDEX(Tabela_seznam_klasifikacij[Naziv odpadka],MATCH(Tabela_zbiralec_EKOL[[#This Row],[Klasifikacija]],Tabela_seznam_klasifikacij[Klasifikacijska številka],0))</f>
        <v>Druge filtrne pogače in izrabljeni absorbenti</v>
      </c>
    </row>
    <row r="529" spans="1:8" x14ac:dyDescent="0.25">
      <c r="A529" t="s">
        <v>33</v>
      </c>
      <c r="B529" t="str">
        <f>IF(OR(Tabela_zbiralec_EKOL[[#This Row],[ZC Savska loka]]="DA",Tabela_zbiralec_EKOL[[#This Row],[ZC Laze]]="DA",Tabela_zbiralec_EKOL[[#This Row],[ZC Kamnik]]="DA",Tabela_zbiralec_EKOL[[#This Row],[ZC Zvezda]]="DA"),"DA","NE")</f>
        <v>DA</v>
      </c>
      <c r="C529" t="str">
        <f>_xlfn.TEXTJOIN(", ",TRUE,IF(Tabela_zbiralec_EKOL[[#This Row],[ZC Savska loka]]="DA","Savska loka",""),IF(Tabela_zbiralec_EKOL[[#This Row],[ZC Laze]]="DA","Laze",""),IF(Tabela_zbiralec_EKOL[[#This Row],[ZC Kamnik]]="DA","Kamnik",""),IF(Tabela_zbiralec_EKOL[[#This Row],[ZC Zvezda]]="DA","Zvezda",""))</f>
        <v>Laze</v>
      </c>
      <c r="D529" t="s">
        <v>203</v>
      </c>
      <c r="E529" t="s">
        <v>204</v>
      </c>
      <c r="F529" t="s">
        <v>203</v>
      </c>
      <c r="G529" t="s">
        <v>203</v>
      </c>
      <c r="H529" t="str">
        <f>INDEX(Tabela_seznam_klasifikacij[Naziv odpadka],MATCH(Tabela_zbiralec_EKOL[[#This Row],[Klasifikacija]],Tabela_seznam_klasifikacij[Klasifikacijska številka],0))</f>
        <v>Mulji, ki vsebujejo nevarne snovi, iz čiščenja odpadne vode na kraju nastanka</v>
      </c>
    </row>
    <row r="530" spans="1:8" x14ac:dyDescent="0.25">
      <c r="A530" t="s">
        <v>414</v>
      </c>
      <c r="B530" t="str">
        <f>IF(OR(Tabela_zbiralec_EKOL[[#This Row],[ZC Savska loka]]="DA",Tabela_zbiralec_EKOL[[#This Row],[ZC Laze]]="DA",Tabela_zbiralec_EKOL[[#This Row],[ZC Kamnik]]="DA",Tabela_zbiralec_EKOL[[#This Row],[ZC Zvezda]]="DA"),"DA","NE")</f>
        <v>DA</v>
      </c>
      <c r="C530" t="str">
        <f>_xlfn.TEXTJOIN(", ",TRUE,IF(Tabela_zbiralec_EKOL[[#This Row],[ZC Savska loka]]="DA","Savska loka",""),IF(Tabela_zbiralec_EKOL[[#This Row],[ZC Laze]]="DA","Laze",""),IF(Tabela_zbiralec_EKOL[[#This Row],[ZC Kamnik]]="DA","Kamnik",""),IF(Tabela_zbiralec_EKOL[[#This Row],[ZC Zvezda]]="DA","Zvezda",""))</f>
        <v>Laze</v>
      </c>
      <c r="D530" t="s">
        <v>203</v>
      </c>
      <c r="E530" t="s">
        <v>204</v>
      </c>
      <c r="F530" t="s">
        <v>203</v>
      </c>
      <c r="G530" t="s">
        <v>203</v>
      </c>
      <c r="H530" t="str">
        <f>INDEX(Tabela_seznam_klasifikacij[Naziv odpadka],MATCH(Tabela_zbiralec_EKOL[[#This Row],[Klasifikacija]],Tabela_seznam_klasifikacij[Klasifikacijska številka],0))</f>
        <v>Trdni odpadki, ki vsebujejo nevarne snovi</v>
      </c>
    </row>
    <row r="531" spans="1:8" x14ac:dyDescent="0.25">
      <c r="A531" t="s">
        <v>416</v>
      </c>
      <c r="B531" t="str">
        <f>IF(OR(Tabela_zbiralec_EKOL[[#This Row],[ZC Savska loka]]="DA",Tabela_zbiralec_EKOL[[#This Row],[ZC Laze]]="DA",Tabela_zbiralec_EKOL[[#This Row],[ZC Kamnik]]="DA",Tabela_zbiralec_EKOL[[#This Row],[ZC Zvezda]]="DA"),"DA","NE")</f>
        <v>DA</v>
      </c>
      <c r="C531" t="str">
        <f>_xlfn.TEXTJOIN(", ",TRUE,IF(Tabela_zbiralec_EKOL[[#This Row],[ZC Savska loka]]="DA","Savska loka",""),IF(Tabela_zbiralec_EKOL[[#This Row],[ZC Laze]]="DA","Laze",""),IF(Tabela_zbiralec_EKOL[[#This Row],[ZC Kamnik]]="DA","Kamnik",""),IF(Tabela_zbiralec_EKOL[[#This Row],[ZC Zvezda]]="DA","Zvezda",""))</f>
        <v>Laze</v>
      </c>
      <c r="D531" t="s">
        <v>203</v>
      </c>
      <c r="E531" t="s">
        <v>204</v>
      </c>
      <c r="F531" t="s">
        <v>203</v>
      </c>
      <c r="G531" t="s">
        <v>203</v>
      </c>
      <c r="H531" t="str">
        <f>INDEX(Tabela_seznam_klasifikacij[Naziv odpadka],MATCH(Tabela_zbiralec_EKOL[[#This Row],[Klasifikacija]],Tabela_seznam_klasifikacij[Klasifikacijska številka],0))</f>
        <v>Vodne pralne raztopine in matične lužnice</v>
      </c>
    </row>
    <row r="532" spans="1:8" x14ac:dyDescent="0.25">
      <c r="A532" t="s">
        <v>144</v>
      </c>
      <c r="B532" t="str">
        <f>IF(OR(Tabela_zbiralec_EKOL[[#This Row],[ZC Savska loka]]="DA",Tabela_zbiralec_EKOL[[#This Row],[ZC Laze]]="DA",Tabela_zbiralec_EKOL[[#This Row],[ZC Kamnik]]="DA",Tabela_zbiralec_EKOL[[#This Row],[ZC Zvezda]]="DA"),"DA","NE")</f>
        <v>DA</v>
      </c>
      <c r="C532" t="str">
        <f>_xlfn.TEXTJOIN(", ",TRUE,IF(Tabela_zbiralec_EKOL[[#This Row],[ZC Savska loka]]="DA","Savska loka",""),IF(Tabela_zbiralec_EKOL[[#This Row],[ZC Laze]]="DA","Laze",""),IF(Tabela_zbiralec_EKOL[[#This Row],[ZC Kamnik]]="DA","Kamnik",""),IF(Tabela_zbiralec_EKOL[[#This Row],[ZC Zvezda]]="DA","Zvezda",""))</f>
        <v>Laze</v>
      </c>
      <c r="D532" t="s">
        <v>203</v>
      </c>
      <c r="E532" t="s">
        <v>204</v>
      </c>
      <c r="F532" t="s">
        <v>203</v>
      </c>
      <c r="G532" t="s">
        <v>203</v>
      </c>
      <c r="H532" t="str">
        <f>INDEX(Tabela_seznam_klasifikacij[Naziv odpadka],MATCH(Tabela_zbiralec_EKOL[[#This Row],[Klasifikacija]],Tabela_seznam_klasifikacij[Klasifikacijska številka],0))</f>
        <v>Organska halogenirana topila, pralne tekočine in matične lužnice</v>
      </c>
    </row>
    <row r="533" spans="1:8" x14ac:dyDescent="0.25">
      <c r="A533" t="s">
        <v>145</v>
      </c>
      <c r="B533" t="str">
        <f>IF(OR(Tabela_zbiralec_EKOL[[#This Row],[ZC Savska loka]]="DA",Tabela_zbiralec_EKOL[[#This Row],[ZC Laze]]="DA",Tabela_zbiralec_EKOL[[#This Row],[ZC Kamnik]]="DA",Tabela_zbiralec_EKOL[[#This Row],[ZC Zvezda]]="DA"),"DA","NE")</f>
        <v>DA</v>
      </c>
      <c r="C533" t="str">
        <f>_xlfn.TEXTJOIN(", ",TRUE,IF(Tabela_zbiralec_EKOL[[#This Row],[ZC Savska loka]]="DA","Savska loka",""),IF(Tabela_zbiralec_EKOL[[#This Row],[ZC Laze]]="DA","Laze",""),IF(Tabela_zbiralec_EKOL[[#This Row],[ZC Kamnik]]="DA","Kamnik",""),IF(Tabela_zbiralec_EKOL[[#This Row],[ZC Zvezda]]="DA","Zvezda",""))</f>
        <v>Laze</v>
      </c>
      <c r="D533" t="s">
        <v>203</v>
      </c>
      <c r="E533" t="s">
        <v>204</v>
      </c>
      <c r="F533" t="s">
        <v>203</v>
      </c>
      <c r="G533" t="s">
        <v>203</v>
      </c>
      <c r="H533" t="str">
        <f>INDEX(Tabela_seznam_klasifikacij[Naziv odpadka],MATCH(Tabela_zbiralec_EKOL[[#This Row],[Klasifikacija]],Tabela_seznam_klasifikacij[Klasifikacijska številka],0))</f>
        <v>Druga organska topila, pralne tekočine in matične lužnice</v>
      </c>
    </row>
    <row r="534" spans="1:8" x14ac:dyDescent="0.25">
      <c r="A534" t="s">
        <v>147</v>
      </c>
      <c r="B534" t="str">
        <f>IF(OR(Tabela_zbiralec_EKOL[[#This Row],[ZC Savska loka]]="DA",Tabela_zbiralec_EKOL[[#This Row],[ZC Laze]]="DA",Tabela_zbiralec_EKOL[[#This Row],[ZC Kamnik]]="DA",Tabela_zbiralec_EKOL[[#This Row],[ZC Zvezda]]="DA"),"DA","NE")</f>
        <v>DA</v>
      </c>
      <c r="C534" t="str">
        <f>_xlfn.TEXTJOIN(", ",TRUE,IF(Tabela_zbiralec_EKOL[[#This Row],[ZC Savska loka]]="DA","Savska loka",""),IF(Tabela_zbiralec_EKOL[[#This Row],[ZC Laze]]="DA","Laze",""),IF(Tabela_zbiralec_EKOL[[#This Row],[ZC Kamnik]]="DA","Kamnik",""),IF(Tabela_zbiralec_EKOL[[#This Row],[ZC Zvezda]]="DA","Zvezda",""))</f>
        <v>Laze</v>
      </c>
      <c r="D534" t="s">
        <v>203</v>
      </c>
      <c r="E534" t="s">
        <v>204</v>
      </c>
      <c r="F534" t="s">
        <v>203</v>
      </c>
      <c r="G534" t="s">
        <v>203</v>
      </c>
      <c r="H534" t="str">
        <f>INDEX(Tabela_seznam_klasifikacij[Naziv odpadka],MATCH(Tabela_zbiralec_EKOL[[#This Row],[Klasifikacija]],Tabela_seznam_klasifikacij[Klasifikacijska številka],0))</f>
        <v>Halogenirani ostanki iz destilacij in kemijskih reakcij</v>
      </c>
    </row>
    <row r="535" spans="1:8" x14ac:dyDescent="0.25">
      <c r="A535" t="s">
        <v>146</v>
      </c>
      <c r="B535" t="str">
        <f>IF(OR(Tabela_zbiralec_EKOL[[#This Row],[ZC Savska loka]]="DA",Tabela_zbiralec_EKOL[[#This Row],[ZC Laze]]="DA",Tabela_zbiralec_EKOL[[#This Row],[ZC Kamnik]]="DA",Tabela_zbiralec_EKOL[[#This Row],[ZC Zvezda]]="DA"),"DA","NE")</f>
        <v>DA</v>
      </c>
      <c r="C535" t="str">
        <f>_xlfn.TEXTJOIN(", ",TRUE,IF(Tabela_zbiralec_EKOL[[#This Row],[ZC Savska loka]]="DA","Savska loka",""),IF(Tabela_zbiralec_EKOL[[#This Row],[ZC Laze]]="DA","Laze",""),IF(Tabela_zbiralec_EKOL[[#This Row],[ZC Kamnik]]="DA","Kamnik",""),IF(Tabela_zbiralec_EKOL[[#This Row],[ZC Zvezda]]="DA","Zvezda",""))</f>
        <v>Laze</v>
      </c>
      <c r="D535" t="s">
        <v>203</v>
      </c>
      <c r="E535" t="s">
        <v>204</v>
      </c>
      <c r="F535" t="s">
        <v>203</v>
      </c>
      <c r="G535" t="s">
        <v>203</v>
      </c>
      <c r="H535" t="str">
        <f>INDEX(Tabela_seznam_klasifikacij[Naziv odpadka],MATCH(Tabela_zbiralec_EKOL[[#This Row],[Klasifikacija]],Tabela_seznam_klasifikacij[Klasifikacijska številka],0))</f>
        <v>Drugi ostanki iz destilacij in kemijskih reakcij</v>
      </c>
    </row>
    <row r="536" spans="1:8" x14ac:dyDescent="0.25">
      <c r="A536" t="s">
        <v>417</v>
      </c>
      <c r="B536" t="str">
        <f>IF(OR(Tabela_zbiralec_EKOL[[#This Row],[ZC Savska loka]]="DA",Tabela_zbiralec_EKOL[[#This Row],[ZC Laze]]="DA",Tabela_zbiralec_EKOL[[#This Row],[ZC Kamnik]]="DA",Tabela_zbiralec_EKOL[[#This Row],[ZC Zvezda]]="DA"),"DA","NE")</f>
        <v>DA</v>
      </c>
      <c r="C536" t="str">
        <f>_xlfn.TEXTJOIN(", ",TRUE,IF(Tabela_zbiralec_EKOL[[#This Row],[ZC Savska loka]]="DA","Savska loka",""),IF(Tabela_zbiralec_EKOL[[#This Row],[ZC Laze]]="DA","Laze",""),IF(Tabela_zbiralec_EKOL[[#This Row],[ZC Kamnik]]="DA","Kamnik",""),IF(Tabela_zbiralec_EKOL[[#This Row],[ZC Zvezda]]="DA","Zvezda",""))</f>
        <v>Laze</v>
      </c>
      <c r="D536" t="s">
        <v>203</v>
      </c>
      <c r="E536" t="s">
        <v>204</v>
      </c>
      <c r="F536" t="s">
        <v>203</v>
      </c>
      <c r="G536" t="s">
        <v>203</v>
      </c>
      <c r="H536" t="str">
        <f>INDEX(Tabela_seznam_klasifikacij[Naziv odpadka],MATCH(Tabela_zbiralec_EKOL[[#This Row],[Klasifikacija]],Tabela_seznam_klasifikacij[Klasifikacijska številka],0))</f>
        <v>Halogenirane filtrne pogače in izrabljeni absorbenti</v>
      </c>
    </row>
    <row r="537" spans="1:8" x14ac:dyDescent="0.25">
      <c r="A537" t="s">
        <v>34</v>
      </c>
      <c r="B537" t="str">
        <f>IF(OR(Tabela_zbiralec_EKOL[[#This Row],[ZC Savska loka]]="DA",Tabela_zbiralec_EKOL[[#This Row],[ZC Laze]]="DA",Tabela_zbiralec_EKOL[[#This Row],[ZC Kamnik]]="DA",Tabela_zbiralec_EKOL[[#This Row],[ZC Zvezda]]="DA"),"DA","NE")</f>
        <v>DA</v>
      </c>
      <c r="C537" t="str">
        <f>_xlfn.TEXTJOIN(", ",TRUE,IF(Tabela_zbiralec_EKOL[[#This Row],[ZC Savska loka]]="DA","Savska loka",""),IF(Tabela_zbiralec_EKOL[[#This Row],[ZC Laze]]="DA","Laze",""),IF(Tabela_zbiralec_EKOL[[#This Row],[ZC Kamnik]]="DA","Kamnik",""),IF(Tabela_zbiralec_EKOL[[#This Row],[ZC Zvezda]]="DA","Zvezda",""))</f>
        <v>Laze</v>
      </c>
      <c r="D537" t="s">
        <v>203</v>
      </c>
      <c r="E537" t="s">
        <v>204</v>
      </c>
      <c r="F537" t="s">
        <v>203</v>
      </c>
      <c r="G537" t="s">
        <v>203</v>
      </c>
      <c r="H537" t="str">
        <f>INDEX(Tabela_seznam_klasifikacij[Naziv odpadka],MATCH(Tabela_zbiralec_EKOL[[#This Row],[Klasifikacija]],Tabela_seznam_klasifikacij[Klasifikacijska številka],0))</f>
        <v>Druge filtrne pogače in izrabljeni absorbenti</v>
      </c>
    </row>
    <row r="538" spans="1:8" x14ac:dyDescent="0.25">
      <c r="A538" t="s">
        <v>35</v>
      </c>
      <c r="B538" t="str">
        <f>IF(OR(Tabela_zbiralec_EKOL[[#This Row],[ZC Savska loka]]="DA",Tabela_zbiralec_EKOL[[#This Row],[ZC Laze]]="DA",Tabela_zbiralec_EKOL[[#This Row],[ZC Kamnik]]="DA",Tabela_zbiralec_EKOL[[#This Row],[ZC Zvezda]]="DA"),"DA","NE")</f>
        <v>DA</v>
      </c>
      <c r="C538" t="str">
        <f>_xlfn.TEXTJOIN(", ",TRUE,IF(Tabela_zbiralec_EKOL[[#This Row],[ZC Savska loka]]="DA","Savska loka",""),IF(Tabela_zbiralec_EKOL[[#This Row],[ZC Laze]]="DA","Laze",""),IF(Tabela_zbiralec_EKOL[[#This Row],[ZC Kamnik]]="DA","Kamnik",""),IF(Tabela_zbiralec_EKOL[[#This Row],[ZC Zvezda]]="DA","Zvezda",""))</f>
        <v>Laze</v>
      </c>
      <c r="D538" t="s">
        <v>203</v>
      </c>
      <c r="E538" t="s">
        <v>204</v>
      </c>
      <c r="F538" t="s">
        <v>203</v>
      </c>
      <c r="G538" t="s">
        <v>203</v>
      </c>
      <c r="H538" t="str">
        <f>INDEX(Tabela_seznam_klasifikacij[Naziv odpadka],MATCH(Tabela_zbiralec_EKOL[[#This Row],[Klasifikacija]],Tabela_seznam_klasifikacij[Klasifikacijska številka],0))</f>
        <v>Mulji, ki vsebujejo nevarne snovi, iz čiščenja odpadne vode na kraju nastanka</v>
      </c>
    </row>
    <row r="539" spans="1:8" x14ac:dyDescent="0.25">
      <c r="A539" t="s">
        <v>418</v>
      </c>
      <c r="B539" t="str">
        <f>IF(OR(Tabela_zbiralec_EKOL[[#This Row],[ZC Savska loka]]="DA",Tabela_zbiralec_EKOL[[#This Row],[ZC Laze]]="DA",Tabela_zbiralec_EKOL[[#This Row],[ZC Kamnik]]="DA",Tabela_zbiralec_EKOL[[#This Row],[ZC Zvezda]]="DA"),"DA","NE")</f>
        <v>DA</v>
      </c>
      <c r="C539" t="str">
        <f>_xlfn.TEXTJOIN(", ",TRUE,IF(Tabela_zbiralec_EKOL[[#This Row],[ZC Savska loka]]="DA","Savska loka",""),IF(Tabela_zbiralec_EKOL[[#This Row],[ZC Laze]]="DA","Laze",""),IF(Tabela_zbiralec_EKOL[[#This Row],[ZC Kamnik]]="DA","Kamnik",""),IF(Tabela_zbiralec_EKOL[[#This Row],[ZC Zvezda]]="DA","Zvezda",""))</f>
        <v>Laze</v>
      </c>
      <c r="D539" t="s">
        <v>203</v>
      </c>
      <c r="E539" t="s">
        <v>204</v>
      </c>
      <c r="F539" t="s">
        <v>203</v>
      </c>
      <c r="G539" t="s">
        <v>203</v>
      </c>
      <c r="H539" t="str">
        <f>INDEX(Tabela_seznam_klasifikacij[Naziv odpadka],MATCH(Tabela_zbiralec_EKOL[[#This Row],[Klasifikacija]],Tabela_seznam_klasifikacij[Klasifikacijska številka],0))</f>
        <v>Trdni odpadki, ki vsebujejo nevarne snovi</v>
      </c>
    </row>
    <row r="540" spans="1:8" x14ac:dyDescent="0.25">
      <c r="A540" t="s">
        <v>422</v>
      </c>
      <c r="B540" t="str">
        <f>IF(OR(Tabela_zbiralec_EKOL[[#This Row],[ZC Savska loka]]="DA",Tabela_zbiralec_EKOL[[#This Row],[ZC Laze]]="DA",Tabela_zbiralec_EKOL[[#This Row],[ZC Kamnik]]="DA",Tabela_zbiralec_EKOL[[#This Row],[ZC Zvezda]]="DA"),"DA","NE")</f>
        <v>DA</v>
      </c>
      <c r="C540" t="str">
        <f>_xlfn.TEXTJOIN(", ",TRUE,IF(Tabela_zbiralec_EKOL[[#This Row],[ZC Savska loka]]="DA","Savska loka",""),IF(Tabela_zbiralec_EKOL[[#This Row],[ZC Laze]]="DA","Laze",""),IF(Tabela_zbiralec_EKOL[[#This Row],[ZC Kamnik]]="DA","Kamnik",""),IF(Tabela_zbiralec_EKOL[[#This Row],[ZC Zvezda]]="DA","Zvezda",""))</f>
        <v>Laze</v>
      </c>
      <c r="D540" t="s">
        <v>203</v>
      </c>
      <c r="E540" t="s">
        <v>204</v>
      </c>
      <c r="F540" t="s">
        <v>203</v>
      </c>
      <c r="G540" t="s">
        <v>203</v>
      </c>
      <c r="H540" t="str">
        <f>INDEX(Tabela_seznam_klasifikacij[Naziv odpadka],MATCH(Tabela_zbiralec_EKOL[[#This Row],[Klasifikacija]],Tabela_seznam_klasifikacij[Klasifikacijska številka],0))</f>
        <v>Vodne pralne raztopine in matične lužnice</v>
      </c>
    </row>
    <row r="541" spans="1:8" x14ac:dyDescent="0.25">
      <c r="A541" t="s">
        <v>148</v>
      </c>
      <c r="B541" t="str">
        <f>IF(OR(Tabela_zbiralec_EKOL[[#This Row],[ZC Savska loka]]="DA",Tabela_zbiralec_EKOL[[#This Row],[ZC Laze]]="DA",Tabela_zbiralec_EKOL[[#This Row],[ZC Kamnik]]="DA",Tabela_zbiralec_EKOL[[#This Row],[ZC Zvezda]]="DA"),"DA","NE")</f>
        <v>DA</v>
      </c>
      <c r="C541" t="str">
        <f>_xlfn.TEXTJOIN(", ",TRUE,IF(Tabela_zbiralec_EKOL[[#This Row],[ZC Savska loka]]="DA","Savska loka",""),IF(Tabela_zbiralec_EKOL[[#This Row],[ZC Laze]]="DA","Laze",""),IF(Tabela_zbiralec_EKOL[[#This Row],[ZC Kamnik]]="DA","Kamnik",""),IF(Tabela_zbiralec_EKOL[[#This Row],[ZC Zvezda]]="DA","Zvezda",""))</f>
        <v>Laze</v>
      </c>
      <c r="D541" t="s">
        <v>203</v>
      </c>
      <c r="E541" t="s">
        <v>204</v>
      </c>
      <c r="F541" t="s">
        <v>203</v>
      </c>
      <c r="G541" t="s">
        <v>203</v>
      </c>
      <c r="H541" t="str">
        <f>INDEX(Tabela_seznam_klasifikacij[Naziv odpadka],MATCH(Tabela_zbiralec_EKOL[[#This Row],[Klasifikacija]],Tabela_seznam_klasifikacij[Klasifikacijska številka],0))</f>
        <v>Organska halogenirana topila, pralne tekočine in matične lužnice</v>
      </c>
    </row>
    <row r="542" spans="1:8" x14ac:dyDescent="0.25">
      <c r="A542" t="s">
        <v>149</v>
      </c>
      <c r="B542" t="str">
        <f>IF(OR(Tabela_zbiralec_EKOL[[#This Row],[ZC Savska loka]]="DA",Tabela_zbiralec_EKOL[[#This Row],[ZC Laze]]="DA",Tabela_zbiralec_EKOL[[#This Row],[ZC Kamnik]]="DA",Tabela_zbiralec_EKOL[[#This Row],[ZC Zvezda]]="DA"),"DA","NE")</f>
        <v>DA</v>
      </c>
      <c r="C542" t="str">
        <f>_xlfn.TEXTJOIN(", ",TRUE,IF(Tabela_zbiralec_EKOL[[#This Row],[ZC Savska loka]]="DA","Savska loka",""),IF(Tabela_zbiralec_EKOL[[#This Row],[ZC Laze]]="DA","Laze",""),IF(Tabela_zbiralec_EKOL[[#This Row],[ZC Kamnik]]="DA","Kamnik",""),IF(Tabela_zbiralec_EKOL[[#This Row],[ZC Zvezda]]="DA","Zvezda",""))</f>
        <v>Laze</v>
      </c>
      <c r="D542" t="s">
        <v>203</v>
      </c>
      <c r="E542" t="s">
        <v>204</v>
      </c>
      <c r="F542" t="s">
        <v>203</v>
      </c>
      <c r="G542" t="s">
        <v>203</v>
      </c>
      <c r="H542" t="str">
        <f>INDEX(Tabela_seznam_klasifikacij[Naziv odpadka],MATCH(Tabela_zbiralec_EKOL[[#This Row],[Klasifikacija]],Tabela_seznam_klasifikacij[Klasifikacijska številka],0))</f>
        <v>Druga organska topila, pralne tekočine in matične lužnice</v>
      </c>
    </row>
    <row r="543" spans="1:8" x14ac:dyDescent="0.25">
      <c r="A543" t="s">
        <v>150</v>
      </c>
      <c r="B543" t="str">
        <f>IF(OR(Tabela_zbiralec_EKOL[[#This Row],[ZC Savska loka]]="DA",Tabela_zbiralec_EKOL[[#This Row],[ZC Laze]]="DA",Tabela_zbiralec_EKOL[[#This Row],[ZC Kamnik]]="DA",Tabela_zbiralec_EKOL[[#This Row],[ZC Zvezda]]="DA"),"DA","NE")</f>
        <v>DA</v>
      </c>
      <c r="C543" t="str">
        <f>_xlfn.TEXTJOIN(", ",TRUE,IF(Tabela_zbiralec_EKOL[[#This Row],[ZC Savska loka]]="DA","Savska loka",""),IF(Tabela_zbiralec_EKOL[[#This Row],[ZC Laze]]="DA","Laze",""),IF(Tabela_zbiralec_EKOL[[#This Row],[ZC Kamnik]]="DA","Kamnik",""),IF(Tabela_zbiralec_EKOL[[#This Row],[ZC Zvezda]]="DA","Zvezda",""))</f>
        <v>Laze</v>
      </c>
      <c r="D543" t="s">
        <v>203</v>
      </c>
      <c r="E543" t="s">
        <v>204</v>
      </c>
      <c r="F543" t="s">
        <v>203</v>
      </c>
      <c r="G543" t="s">
        <v>203</v>
      </c>
      <c r="H543" t="str">
        <f>INDEX(Tabela_seznam_klasifikacij[Naziv odpadka],MATCH(Tabela_zbiralec_EKOL[[#This Row],[Klasifikacija]],Tabela_seznam_klasifikacij[Klasifikacijska številka],0))</f>
        <v>Halogenirani ostanki iz destilacij in kemijskih reakcij</v>
      </c>
    </row>
    <row r="544" spans="1:8" x14ac:dyDescent="0.25">
      <c r="A544" t="s">
        <v>151</v>
      </c>
      <c r="B544" t="str">
        <f>IF(OR(Tabela_zbiralec_EKOL[[#This Row],[ZC Savska loka]]="DA",Tabela_zbiralec_EKOL[[#This Row],[ZC Laze]]="DA",Tabela_zbiralec_EKOL[[#This Row],[ZC Kamnik]]="DA",Tabela_zbiralec_EKOL[[#This Row],[ZC Zvezda]]="DA"),"DA","NE")</f>
        <v>DA</v>
      </c>
      <c r="C544" t="str">
        <f>_xlfn.TEXTJOIN(", ",TRUE,IF(Tabela_zbiralec_EKOL[[#This Row],[ZC Savska loka]]="DA","Savska loka",""),IF(Tabela_zbiralec_EKOL[[#This Row],[ZC Laze]]="DA","Laze",""),IF(Tabela_zbiralec_EKOL[[#This Row],[ZC Kamnik]]="DA","Kamnik",""),IF(Tabela_zbiralec_EKOL[[#This Row],[ZC Zvezda]]="DA","Zvezda",""))</f>
        <v>Laze</v>
      </c>
      <c r="D544" t="s">
        <v>203</v>
      </c>
      <c r="E544" t="s">
        <v>204</v>
      </c>
      <c r="F544" t="s">
        <v>203</v>
      </c>
      <c r="G544" t="s">
        <v>203</v>
      </c>
      <c r="H544" t="str">
        <f>INDEX(Tabela_seznam_klasifikacij[Naziv odpadka],MATCH(Tabela_zbiralec_EKOL[[#This Row],[Klasifikacija]],Tabela_seznam_klasifikacij[Klasifikacijska številka],0))</f>
        <v>Drugi ostanki iz destilacij in kemijskih reakcij</v>
      </c>
    </row>
    <row r="545" spans="1:8" x14ac:dyDescent="0.25">
      <c r="A545" t="s">
        <v>423</v>
      </c>
      <c r="B545" t="str">
        <f>IF(OR(Tabela_zbiralec_EKOL[[#This Row],[ZC Savska loka]]="DA",Tabela_zbiralec_EKOL[[#This Row],[ZC Laze]]="DA",Tabela_zbiralec_EKOL[[#This Row],[ZC Kamnik]]="DA",Tabela_zbiralec_EKOL[[#This Row],[ZC Zvezda]]="DA"),"DA","NE")</f>
        <v>DA</v>
      </c>
      <c r="C545" t="str">
        <f>_xlfn.TEXTJOIN(", ",TRUE,IF(Tabela_zbiralec_EKOL[[#This Row],[ZC Savska loka]]="DA","Savska loka",""),IF(Tabela_zbiralec_EKOL[[#This Row],[ZC Laze]]="DA","Laze",""),IF(Tabela_zbiralec_EKOL[[#This Row],[ZC Kamnik]]="DA","Kamnik",""),IF(Tabela_zbiralec_EKOL[[#This Row],[ZC Zvezda]]="DA","Zvezda",""))</f>
        <v>Laze</v>
      </c>
      <c r="D545" t="s">
        <v>203</v>
      </c>
      <c r="E545" t="s">
        <v>204</v>
      </c>
      <c r="F545" t="s">
        <v>203</v>
      </c>
      <c r="G545" t="s">
        <v>203</v>
      </c>
      <c r="H545" t="str">
        <f>INDEX(Tabela_seznam_klasifikacij[Naziv odpadka],MATCH(Tabela_zbiralec_EKOL[[#This Row],[Klasifikacija]],Tabela_seznam_klasifikacij[Klasifikacijska številka],0))</f>
        <v>Halogenirane filtrne pogače in izrabljeni absorbenti</v>
      </c>
    </row>
    <row r="546" spans="1:8" x14ac:dyDescent="0.25">
      <c r="A546" t="s">
        <v>36</v>
      </c>
      <c r="B546" t="str">
        <f>IF(OR(Tabela_zbiralec_EKOL[[#This Row],[ZC Savska loka]]="DA",Tabela_zbiralec_EKOL[[#This Row],[ZC Laze]]="DA",Tabela_zbiralec_EKOL[[#This Row],[ZC Kamnik]]="DA",Tabela_zbiralec_EKOL[[#This Row],[ZC Zvezda]]="DA"),"DA","NE")</f>
        <v>DA</v>
      </c>
      <c r="C546" t="str">
        <f>_xlfn.TEXTJOIN(", ",TRUE,IF(Tabela_zbiralec_EKOL[[#This Row],[ZC Savska loka]]="DA","Savska loka",""),IF(Tabela_zbiralec_EKOL[[#This Row],[ZC Laze]]="DA","Laze",""),IF(Tabela_zbiralec_EKOL[[#This Row],[ZC Kamnik]]="DA","Kamnik",""),IF(Tabela_zbiralec_EKOL[[#This Row],[ZC Zvezda]]="DA","Zvezda",""))</f>
        <v>Laze</v>
      </c>
      <c r="D546" t="s">
        <v>203</v>
      </c>
      <c r="E546" t="s">
        <v>204</v>
      </c>
      <c r="F546" t="s">
        <v>203</v>
      </c>
      <c r="G546" t="s">
        <v>203</v>
      </c>
      <c r="H546" t="str">
        <f>INDEX(Tabela_seznam_klasifikacij[Naziv odpadka],MATCH(Tabela_zbiralec_EKOL[[#This Row],[Klasifikacija]],Tabela_seznam_klasifikacij[Klasifikacijska številka],0))</f>
        <v>Druge filtrne pogače in izrabljeni absorbenti</v>
      </c>
    </row>
    <row r="547" spans="1:8" x14ac:dyDescent="0.25">
      <c r="A547" t="s">
        <v>37</v>
      </c>
      <c r="B547" t="str">
        <f>IF(OR(Tabela_zbiralec_EKOL[[#This Row],[ZC Savska loka]]="DA",Tabela_zbiralec_EKOL[[#This Row],[ZC Laze]]="DA",Tabela_zbiralec_EKOL[[#This Row],[ZC Kamnik]]="DA",Tabela_zbiralec_EKOL[[#This Row],[ZC Zvezda]]="DA"),"DA","NE")</f>
        <v>DA</v>
      </c>
      <c r="C547" t="str">
        <f>_xlfn.TEXTJOIN(", ",TRUE,IF(Tabela_zbiralec_EKOL[[#This Row],[ZC Savska loka]]="DA","Savska loka",""),IF(Tabela_zbiralec_EKOL[[#This Row],[ZC Laze]]="DA","Laze",""),IF(Tabela_zbiralec_EKOL[[#This Row],[ZC Kamnik]]="DA","Kamnik",""),IF(Tabela_zbiralec_EKOL[[#This Row],[ZC Zvezda]]="DA","Zvezda",""))</f>
        <v>Laze</v>
      </c>
      <c r="D547" t="s">
        <v>203</v>
      </c>
      <c r="E547" t="s">
        <v>204</v>
      </c>
      <c r="F547" t="s">
        <v>203</v>
      </c>
      <c r="G547" t="s">
        <v>203</v>
      </c>
      <c r="H547" t="str">
        <f>INDEX(Tabela_seznam_klasifikacij[Naziv odpadka],MATCH(Tabela_zbiralec_EKOL[[#This Row],[Klasifikacija]],Tabela_seznam_klasifikacij[Klasifikacijska številka],0))</f>
        <v>Mulji, ki vsebujejo nevarne snovi, iz čiščenja odpadne vode na kraju nastanka</v>
      </c>
    </row>
    <row r="548" spans="1:8" x14ac:dyDescent="0.25">
      <c r="A548" t="s">
        <v>426</v>
      </c>
      <c r="B548" t="str">
        <f>IF(OR(Tabela_zbiralec_EKOL[[#This Row],[ZC Savska loka]]="DA",Tabela_zbiralec_EKOL[[#This Row],[ZC Laze]]="DA",Tabela_zbiralec_EKOL[[#This Row],[ZC Kamnik]]="DA",Tabela_zbiralec_EKOL[[#This Row],[ZC Zvezda]]="DA"),"DA","NE")</f>
        <v>DA</v>
      </c>
      <c r="C548" t="str">
        <f>_xlfn.TEXTJOIN(", ",TRUE,IF(Tabela_zbiralec_EKOL[[#This Row],[ZC Savska loka]]="DA","Savska loka",""),IF(Tabela_zbiralec_EKOL[[#This Row],[ZC Laze]]="DA","Laze",""),IF(Tabela_zbiralec_EKOL[[#This Row],[ZC Kamnik]]="DA","Kamnik",""),IF(Tabela_zbiralec_EKOL[[#This Row],[ZC Zvezda]]="DA","Zvezda",""))</f>
        <v>Laze</v>
      </c>
      <c r="D548" t="s">
        <v>203</v>
      </c>
      <c r="E548" t="s">
        <v>204</v>
      </c>
      <c r="F548" t="s">
        <v>203</v>
      </c>
      <c r="G548" t="s">
        <v>203</v>
      </c>
      <c r="H548" t="str">
        <f>INDEX(Tabela_seznam_klasifikacij[Naziv odpadka],MATCH(Tabela_zbiralec_EKOL[[#This Row],[Klasifikacija]],Tabela_seznam_klasifikacij[Klasifikacijska številka],0))</f>
        <v>Vodne pralne raztopine in matične lužnice</v>
      </c>
    </row>
    <row r="549" spans="1:8" x14ac:dyDescent="0.25">
      <c r="A549" t="s">
        <v>152</v>
      </c>
      <c r="B549" t="str">
        <f>IF(OR(Tabela_zbiralec_EKOL[[#This Row],[ZC Savska loka]]="DA",Tabela_zbiralec_EKOL[[#This Row],[ZC Laze]]="DA",Tabela_zbiralec_EKOL[[#This Row],[ZC Kamnik]]="DA",Tabela_zbiralec_EKOL[[#This Row],[ZC Zvezda]]="DA"),"DA","NE")</f>
        <v>DA</v>
      </c>
      <c r="C549" t="str">
        <f>_xlfn.TEXTJOIN(", ",TRUE,IF(Tabela_zbiralec_EKOL[[#This Row],[ZC Savska loka]]="DA","Savska loka",""),IF(Tabela_zbiralec_EKOL[[#This Row],[ZC Laze]]="DA","Laze",""),IF(Tabela_zbiralec_EKOL[[#This Row],[ZC Kamnik]]="DA","Kamnik",""),IF(Tabela_zbiralec_EKOL[[#This Row],[ZC Zvezda]]="DA","Zvezda",""))</f>
        <v>Laze</v>
      </c>
      <c r="D549" t="s">
        <v>203</v>
      </c>
      <c r="E549" t="s">
        <v>204</v>
      </c>
      <c r="F549" t="s">
        <v>203</v>
      </c>
      <c r="G549" t="s">
        <v>203</v>
      </c>
      <c r="H549" t="str">
        <f>INDEX(Tabela_seznam_klasifikacij[Naziv odpadka],MATCH(Tabela_zbiralec_EKOL[[#This Row],[Klasifikacija]],Tabela_seznam_klasifikacij[Klasifikacijska številka],0))</f>
        <v>Organska halogenirana topila, pralne tekočine in matične lužnice</v>
      </c>
    </row>
    <row r="550" spans="1:8" x14ac:dyDescent="0.25">
      <c r="A550" t="s">
        <v>153</v>
      </c>
      <c r="B550" t="str">
        <f>IF(OR(Tabela_zbiralec_EKOL[[#This Row],[ZC Savska loka]]="DA",Tabela_zbiralec_EKOL[[#This Row],[ZC Laze]]="DA",Tabela_zbiralec_EKOL[[#This Row],[ZC Kamnik]]="DA",Tabela_zbiralec_EKOL[[#This Row],[ZC Zvezda]]="DA"),"DA","NE")</f>
        <v>DA</v>
      </c>
      <c r="C550" t="str">
        <f>_xlfn.TEXTJOIN(", ",TRUE,IF(Tabela_zbiralec_EKOL[[#This Row],[ZC Savska loka]]="DA","Savska loka",""),IF(Tabela_zbiralec_EKOL[[#This Row],[ZC Laze]]="DA","Laze",""),IF(Tabela_zbiralec_EKOL[[#This Row],[ZC Kamnik]]="DA","Kamnik",""),IF(Tabela_zbiralec_EKOL[[#This Row],[ZC Zvezda]]="DA","Zvezda",""))</f>
        <v>Laze</v>
      </c>
      <c r="D550" t="s">
        <v>203</v>
      </c>
      <c r="E550" t="s">
        <v>204</v>
      </c>
      <c r="F550" t="s">
        <v>203</v>
      </c>
      <c r="G550" t="s">
        <v>203</v>
      </c>
      <c r="H550" t="str">
        <f>INDEX(Tabela_seznam_klasifikacij[Naziv odpadka],MATCH(Tabela_zbiralec_EKOL[[#This Row],[Klasifikacija]],Tabela_seznam_klasifikacij[Klasifikacijska številka],0))</f>
        <v>Druga organska topila, pralne tekočine in matične lužnice</v>
      </c>
    </row>
    <row r="551" spans="1:8" x14ac:dyDescent="0.25">
      <c r="A551" t="s">
        <v>154</v>
      </c>
      <c r="B551" t="str">
        <f>IF(OR(Tabela_zbiralec_EKOL[[#This Row],[ZC Savska loka]]="DA",Tabela_zbiralec_EKOL[[#This Row],[ZC Laze]]="DA",Tabela_zbiralec_EKOL[[#This Row],[ZC Kamnik]]="DA",Tabela_zbiralec_EKOL[[#This Row],[ZC Zvezda]]="DA"),"DA","NE")</f>
        <v>DA</v>
      </c>
      <c r="C551" t="str">
        <f>_xlfn.TEXTJOIN(", ",TRUE,IF(Tabela_zbiralec_EKOL[[#This Row],[ZC Savska loka]]="DA","Savska loka",""),IF(Tabela_zbiralec_EKOL[[#This Row],[ZC Laze]]="DA","Laze",""),IF(Tabela_zbiralec_EKOL[[#This Row],[ZC Kamnik]]="DA","Kamnik",""),IF(Tabela_zbiralec_EKOL[[#This Row],[ZC Zvezda]]="DA","Zvezda",""))</f>
        <v>Laze</v>
      </c>
      <c r="D551" t="s">
        <v>203</v>
      </c>
      <c r="E551" t="s">
        <v>204</v>
      </c>
      <c r="F551" t="s">
        <v>203</v>
      </c>
      <c r="G551" t="s">
        <v>203</v>
      </c>
      <c r="H551" t="str">
        <f>INDEX(Tabela_seznam_klasifikacij[Naziv odpadka],MATCH(Tabela_zbiralec_EKOL[[#This Row],[Klasifikacija]],Tabela_seznam_klasifikacij[Klasifikacijska številka],0))</f>
        <v>Halogenirani ostanki iz destilacij in kemijskih reakcij</v>
      </c>
    </row>
    <row r="552" spans="1:8" x14ac:dyDescent="0.25">
      <c r="A552" t="s">
        <v>155</v>
      </c>
      <c r="B552" t="str">
        <f>IF(OR(Tabela_zbiralec_EKOL[[#This Row],[ZC Savska loka]]="DA",Tabela_zbiralec_EKOL[[#This Row],[ZC Laze]]="DA",Tabela_zbiralec_EKOL[[#This Row],[ZC Kamnik]]="DA",Tabela_zbiralec_EKOL[[#This Row],[ZC Zvezda]]="DA"),"DA","NE")</f>
        <v>DA</v>
      </c>
      <c r="C552" t="str">
        <f>_xlfn.TEXTJOIN(", ",TRUE,IF(Tabela_zbiralec_EKOL[[#This Row],[ZC Savska loka]]="DA","Savska loka",""),IF(Tabela_zbiralec_EKOL[[#This Row],[ZC Laze]]="DA","Laze",""),IF(Tabela_zbiralec_EKOL[[#This Row],[ZC Kamnik]]="DA","Kamnik",""),IF(Tabela_zbiralec_EKOL[[#This Row],[ZC Zvezda]]="DA","Zvezda",""))</f>
        <v>Laze</v>
      </c>
      <c r="D552" t="s">
        <v>203</v>
      </c>
      <c r="E552" t="s">
        <v>204</v>
      </c>
      <c r="F552" t="s">
        <v>203</v>
      </c>
      <c r="G552" t="s">
        <v>203</v>
      </c>
      <c r="H552" t="str">
        <f>INDEX(Tabela_seznam_klasifikacij[Naziv odpadka],MATCH(Tabela_zbiralec_EKOL[[#This Row],[Klasifikacija]],Tabela_seznam_klasifikacij[Klasifikacijska številka],0))</f>
        <v>Drugi ostanki iz destilacij in kemijskih reakcij</v>
      </c>
    </row>
    <row r="553" spans="1:8" x14ac:dyDescent="0.25">
      <c r="A553" t="s">
        <v>427</v>
      </c>
      <c r="B553" t="str">
        <f>IF(OR(Tabela_zbiralec_EKOL[[#This Row],[ZC Savska loka]]="DA",Tabela_zbiralec_EKOL[[#This Row],[ZC Laze]]="DA",Tabela_zbiralec_EKOL[[#This Row],[ZC Kamnik]]="DA",Tabela_zbiralec_EKOL[[#This Row],[ZC Zvezda]]="DA"),"DA","NE")</f>
        <v>DA</v>
      </c>
      <c r="C553" t="str">
        <f>_xlfn.TEXTJOIN(", ",TRUE,IF(Tabela_zbiralec_EKOL[[#This Row],[ZC Savska loka]]="DA","Savska loka",""),IF(Tabela_zbiralec_EKOL[[#This Row],[ZC Laze]]="DA","Laze",""),IF(Tabela_zbiralec_EKOL[[#This Row],[ZC Kamnik]]="DA","Kamnik",""),IF(Tabela_zbiralec_EKOL[[#This Row],[ZC Zvezda]]="DA","Zvezda",""))</f>
        <v>Laze</v>
      </c>
      <c r="D553" t="s">
        <v>203</v>
      </c>
      <c r="E553" t="s">
        <v>204</v>
      </c>
      <c r="F553" t="s">
        <v>203</v>
      </c>
      <c r="G553" t="s">
        <v>203</v>
      </c>
      <c r="H553" t="str">
        <f>INDEX(Tabela_seznam_klasifikacij[Naziv odpadka],MATCH(Tabela_zbiralec_EKOL[[#This Row],[Klasifikacija]],Tabela_seznam_klasifikacij[Klasifikacijska številka],0))</f>
        <v>Halogenirane filtrne pogače in izrabljeni absorbenti</v>
      </c>
    </row>
    <row r="554" spans="1:8" x14ac:dyDescent="0.25">
      <c r="A554" t="s">
        <v>38</v>
      </c>
      <c r="B554" t="str">
        <f>IF(OR(Tabela_zbiralec_EKOL[[#This Row],[ZC Savska loka]]="DA",Tabela_zbiralec_EKOL[[#This Row],[ZC Laze]]="DA",Tabela_zbiralec_EKOL[[#This Row],[ZC Kamnik]]="DA",Tabela_zbiralec_EKOL[[#This Row],[ZC Zvezda]]="DA"),"DA","NE")</f>
        <v>DA</v>
      </c>
      <c r="C554" t="str">
        <f>_xlfn.TEXTJOIN(", ",TRUE,IF(Tabela_zbiralec_EKOL[[#This Row],[ZC Savska loka]]="DA","Savska loka",""),IF(Tabela_zbiralec_EKOL[[#This Row],[ZC Laze]]="DA","Laze",""),IF(Tabela_zbiralec_EKOL[[#This Row],[ZC Kamnik]]="DA","Kamnik",""),IF(Tabela_zbiralec_EKOL[[#This Row],[ZC Zvezda]]="DA","Zvezda",""))</f>
        <v>Laze</v>
      </c>
      <c r="D554" t="s">
        <v>203</v>
      </c>
      <c r="E554" t="s">
        <v>204</v>
      </c>
      <c r="F554" t="s">
        <v>203</v>
      </c>
      <c r="G554" t="s">
        <v>203</v>
      </c>
      <c r="H554" t="str">
        <f>INDEX(Tabela_seznam_klasifikacij[Naziv odpadka],MATCH(Tabela_zbiralec_EKOL[[#This Row],[Klasifikacija]],Tabela_seznam_klasifikacij[Klasifikacijska številka],0))</f>
        <v>Druge filtrne pogače in izrabljeni absorbenti</v>
      </c>
    </row>
    <row r="555" spans="1:8" x14ac:dyDescent="0.25">
      <c r="A555" t="s">
        <v>39</v>
      </c>
      <c r="B555" t="str">
        <f>IF(OR(Tabela_zbiralec_EKOL[[#This Row],[ZC Savska loka]]="DA",Tabela_zbiralec_EKOL[[#This Row],[ZC Laze]]="DA",Tabela_zbiralec_EKOL[[#This Row],[ZC Kamnik]]="DA",Tabela_zbiralec_EKOL[[#This Row],[ZC Zvezda]]="DA"),"DA","NE")</f>
        <v>DA</v>
      </c>
      <c r="C555" t="str">
        <f>_xlfn.TEXTJOIN(", ",TRUE,IF(Tabela_zbiralec_EKOL[[#This Row],[ZC Savska loka]]="DA","Savska loka",""),IF(Tabela_zbiralec_EKOL[[#This Row],[ZC Laze]]="DA","Laze",""),IF(Tabela_zbiralec_EKOL[[#This Row],[ZC Kamnik]]="DA","Kamnik",""),IF(Tabela_zbiralec_EKOL[[#This Row],[ZC Zvezda]]="DA","Zvezda",""))</f>
        <v>Laze</v>
      </c>
      <c r="D555" t="s">
        <v>203</v>
      </c>
      <c r="E555" t="s">
        <v>204</v>
      </c>
      <c r="F555" t="s">
        <v>203</v>
      </c>
      <c r="G555" t="s">
        <v>203</v>
      </c>
      <c r="H555" t="str">
        <f>INDEX(Tabela_seznam_klasifikacij[Naziv odpadka],MATCH(Tabela_zbiralec_EKOL[[#This Row],[Klasifikacija]],Tabela_seznam_klasifikacij[Klasifikacijska številka],0))</f>
        <v>Mulji, ki vsebujejo nevarne snovi, iz čiščenja odpadne vode na kraju nastanka</v>
      </c>
    </row>
    <row r="556" spans="1:8" x14ac:dyDescent="0.25">
      <c r="A556" t="s">
        <v>40</v>
      </c>
      <c r="B556" t="str">
        <f>IF(OR(Tabela_zbiralec_EKOL[[#This Row],[ZC Savska loka]]="DA",Tabela_zbiralec_EKOL[[#This Row],[ZC Laze]]="DA",Tabela_zbiralec_EKOL[[#This Row],[ZC Kamnik]]="DA",Tabela_zbiralec_EKOL[[#This Row],[ZC Zvezda]]="DA"),"DA","NE")</f>
        <v>DA</v>
      </c>
      <c r="C556" t="str">
        <f>_xlfn.TEXTJOIN(", ",TRUE,IF(Tabela_zbiralec_EKOL[[#This Row],[ZC Savska loka]]="DA","Savska loka",""),IF(Tabela_zbiralec_EKOL[[#This Row],[ZC Laze]]="DA","Laze",""),IF(Tabela_zbiralec_EKOL[[#This Row],[ZC Kamnik]]="DA","Kamnik",""),IF(Tabela_zbiralec_EKOL[[#This Row],[ZC Zvezda]]="DA","Zvezda",""))</f>
        <v>Laze</v>
      </c>
      <c r="D556" t="s">
        <v>203</v>
      </c>
      <c r="E556" t="s">
        <v>204</v>
      </c>
      <c r="F556" t="s">
        <v>203</v>
      </c>
      <c r="G556" t="s">
        <v>203</v>
      </c>
      <c r="H556" t="str">
        <f>INDEX(Tabela_seznam_klasifikacij[Naziv odpadka],MATCH(Tabela_zbiralec_EKOL[[#This Row],[Klasifikacija]],Tabela_seznam_klasifikacij[Klasifikacijska številka],0))</f>
        <v>Odpadne barve in laki, ki vsebujejo organska topila ali druge nevarne snovi</v>
      </c>
    </row>
    <row r="557" spans="1:8" x14ac:dyDescent="0.25">
      <c r="A557" t="s">
        <v>41</v>
      </c>
      <c r="B557" t="str">
        <f>IF(OR(Tabela_zbiralec_EKOL[[#This Row],[ZC Savska loka]]="DA",Tabela_zbiralec_EKOL[[#This Row],[ZC Laze]]="DA",Tabela_zbiralec_EKOL[[#This Row],[ZC Kamnik]]="DA",Tabela_zbiralec_EKOL[[#This Row],[ZC Zvezda]]="DA"),"DA","NE")</f>
        <v>DA</v>
      </c>
      <c r="C557" t="str">
        <f>_xlfn.TEXTJOIN(", ",TRUE,IF(Tabela_zbiralec_EKOL[[#This Row],[ZC Savska loka]]="DA","Savska loka",""),IF(Tabela_zbiralec_EKOL[[#This Row],[ZC Laze]]="DA","Laze",""),IF(Tabela_zbiralec_EKOL[[#This Row],[ZC Kamnik]]="DA","Kamnik",""),IF(Tabela_zbiralec_EKOL[[#This Row],[ZC Zvezda]]="DA","Zvezda",""))</f>
        <v>Laze</v>
      </c>
      <c r="D557" t="s">
        <v>203</v>
      </c>
      <c r="E557" t="s">
        <v>204</v>
      </c>
      <c r="F557" t="s">
        <v>203</v>
      </c>
      <c r="G557" t="s">
        <v>203</v>
      </c>
      <c r="H557" t="str">
        <f>INDEX(Tabela_seznam_klasifikacij[Naziv odpadka],MATCH(Tabela_zbiralec_EKOL[[#This Row],[Klasifikacija]],Tabela_seznam_klasifikacij[Klasifikacijska številka],0))</f>
        <v>Mulji barv ali lakov, ki vsebujejo organska topila ali druge nevarne snovi</v>
      </c>
    </row>
    <row r="558" spans="1:8" x14ac:dyDescent="0.25">
      <c r="A558" t="s">
        <v>43</v>
      </c>
      <c r="B558" t="str">
        <f>IF(OR(Tabela_zbiralec_EKOL[[#This Row],[ZC Savska loka]]="DA",Tabela_zbiralec_EKOL[[#This Row],[ZC Laze]]="DA",Tabela_zbiralec_EKOL[[#This Row],[ZC Kamnik]]="DA",Tabela_zbiralec_EKOL[[#This Row],[ZC Zvezda]]="DA"),"DA","NE")</f>
        <v>DA</v>
      </c>
      <c r="C558" t="str">
        <f>_xlfn.TEXTJOIN(", ",TRUE,IF(Tabela_zbiralec_EKOL[[#This Row],[ZC Savska loka]]="DA","Savska loka",""),IF(Tabela_zbiralec_EKOL[[#This Row],[ZC Laze]]="DA","Laze",""),IF(Tabela_zbiralec_EKOL[[#This Row],[ZC Kamnik]]="DA","Kamnik",""),IF(Tabela_zbiralec_EKOL[[#This Row],[ZC Zvezda]]="DA","Zvezda",""))</f>
        <v>Laze</v>
      </c>
      <c r="D558" t="s">
        <v>203</v>
      </c>
      <c r="E558" t="s">
        <v>204</v>
      </c>
      <c r="F558" t="s">
        <v>203</v>
      </c>
      <c r="G558" t="s">
        <v>203</v>
      </c>
      <c r="H558" t="str">
        <f>INDEX(Tabela_seznam_klasifikacij[Naziv odpadka],MATCH(Tabela_zbiralec_EKOL[[#This Row],[Klasifikacija]],Tabela_seznam_klasifikacij[Klasifikacijska številka],0))</f>
        <v>Vodni mulji, ki vsebujejo barve ali lake, ki vsebujejo organska topila ali druge nevarne snovi</v>
      </c>
    </row>
    <row r="559" spans="1:8" x14ac:dyDescent="0.25">
      <c r="A559" t="s">
        <v>45</v>
      </c>
      <c r="B559" t="str">
        <f>IF(OR(Tabela_zbiralec_EKOL[[#This Row],[ZC Savska loka]]="DA",Tabela_zbiralec_EKOL[[#This Row],[ZC Laze]]="DA",Tabela_zbiralec_EKOL[[#This Row],[ZC Kamnik]]="DA",Tabela_zbiralec_EKOL[[#This Row],[ZC Zvezda]]="DA"),"DA","NE")</f>
        <v>DA</v>
      </c>
      <c r="C559" t="str">
        <f>_xlfn.TEXTJOIN(", ",TRUE,IF(Tabela_zbiralec_EKOL[[#This Row],[ZC Savska loka]]="DA","Savska loka",""),IF(Tabela_zbiralec_EKOL[[#This Row],[ZC Laze]]="DA","Laze",""),IF(Tabela_zbiralec_EKOL[[#This Row],[ZC Kamnik]]="DA","Kamnik",""),IF(Tabela_zbiralec_EKOL[[#This Row],[ZC Zvezda]]="DA","Zvezda",""))</f>
        <v>Laze</v>
      </c>
      <c r="D559" t="s">
        <v>203</v>
      </c>
      <c r="E559" t="s">
        <v>204</v>
      </c>
      <c r="F559" t="s">
        <v>203</v>
      </c>
      <c r="G559" t="s">
        <v>203</v>
      </c>
      <c r="H559" t="str">
        <f>INDEX(Tabela_seznam_klasifikacij[Naziv odpadka],MATCH(Tabela_zbiralec_EKOL[[#This Row],[Klasifikacija]],Tabela_seznam_klasifikacij[Klasifikacijska številka],0))</f>
        <v>Odpadki iz odstranjevanja barv ali lakov, ki vsebujejo organska topila ali druge nevarne snovi</v>
      </c>
    </row>
    <row r="560" spans="1:8" x14ac:dyDescent="0.25">
      <c r="A560" t="s">
        <v>47</v>
      </c>
      <c r="B560" t="str">
        <f>IF(OR(Tabela_zbiralec_EKOL[[#This Row],[ZC Savska loka]]="DA",Tabela_zbiralec_EKOL[[#This Row],[ZC Laze]]="DA",Tabela_zbiralec_EKOL[[#This Row],[ZC Kamnik]]="DA",Tabela_zbiralec_EKOL[[#This Row],[ZC Zvezda]]="DA"),"DA","NE")</f>
        <v>DA</v>
      </c>
      <c r="C560" t="str">
        <f>_xlfn.TEXTJOIN(", ",TRUE,IF(Tabela_zbiralec_EKOL[[#This Row],[ZC Savska loka]]="DA","Savska loka",""),IF(Tabela_zbiralec_EKOL[[#This Row],[ZC Laze]]="DA","Laze",""),IF(Tabela_zbiralec_EKOL[[#This Row],[ZC Kamnik]]="DA","Kamnik",""),IF(Tabela_zbiralec_EKOL[[#This Row],[ZC Zvezda]]="DA","Zvezda",""))</f>
        <v>Laze</v>
      </c>
      <c r="D560" t="s">
        <v>203</v>
      </c>
      <c r="E560" t="s">
        <v>204</v>
      </c>
      <c r="F560" t="s">
        <v>203</v>
      </c>
      <c r="G560" t="s">
        <v>203</v>
      </c>
      <c r="H560" t="str">
        <f>INDEX(Tabela_seznam_klasifikacij[Naziv odpadka],MATCH(Tabela_zbiralec_EKOL[[#This Row],[Klasifikacija]],Tabela_seznam_klasifikacij[Klasifikacijska številka],0))</f>
        <v>Vodne suspenzije, ki vsebujejo barve in lake, ki vsebujejo organska topila ali druge nevarne snovi</v>
      </c>
    </row>
    <row r="561" spans="1:8" x14ac:dyDescent="0.25">
      <c r="A561" t="s">
        <v>48</v>
      </c>
      <c r="B561" t="str">
        <f>IF(OR(Tabela_zbiralec_EKOL[[#This Row],[ZC Savska loka]]="DA",Tabela_zbiralec_EKOL[[#This Row],[ZC Laze]]="DA",Tabela_zbiralec_EKOL[[#This Row],[ZC Kamnik]]="DA",Tabela_zbiralec_EKOL[[#This Row],[ZC Zvezda]]="DA"),"DA","NE")</f>
        <v>DA</v>
      </c>
      <c r="C561" t="str">
        <f>_xlfn.TEXTJOIN(", ",TRUE,IF(Tabela_zbiralec_EKOL[[#This Row],[ZC Savska loka]]="DA","Savska loka",""),IF(Tabela_zbiralec_EKOL[[#This Row],[ZC Laze]]="DA","Laze",""),IF(Tabela_zbiralec_EKOL[[#This Row],[ZC Kamnik]]="DA","Kamnik",""),IF(Tabela_zbiralec_EKOL[[#This Row],[ZC Zvezda]]="DA","Zvezda",""))</f>
        <v>Laze</v>
      </c>
      <c r="D561" t="s">
        <v>203</v>
      </c>
      <c r="E561" t="s">
        <v>204</v>
      </c>
      <c r="F561" t="s">
        <v>203</v>
      </c>
      <c r="G561" t="s">
        <v>203</v>
      </c>
      <c r="H561" t="str">
        <f>INDEX(Tabela_seznam_klasifikacij[Naziv odpadka],MATCH(Tabela_zbiralec_EKOL[[#This Row],[Klasifikacija]],Tabela_seznam_klasifikacij[Klasifikacijska številka],0))</f>
        <v>Odpadna sredstva za odstranjevanje barv ali lakov</v>
      </c>
    </row>
    <row r="562" spans="1:8" x14ac:dyDescent="0.25">
      <c r="A562" t="s">
        <v>54</v>
      </c>
      <c r="B562" t="str">
        <f>IF(OR(Tabela_zbiralec_EKOL[[#This Row],[ZC Savska loka]]="DA",Tabela_zbiralec_EKOL[[#This Row],[ZC Laze]]="DA",Tabela_zbiralec_EKOL[[#This Row],[ZC Kamnik]]="DA",Tabela_zbiralec_EKOL[[#This Row],[ZC Zvezda]]="DA"),"DA","NE")</f>
        <v>DA</v>
      </c>
      <c r="C562" t="str">
        <f>_xlfn.TEXTJOIN(", ",TRUE,IF(Tabela_zbiralec_EKOL[[#This Row],[ZC Savska loka]]="DA","Savska loka",""),IF(Tabela_zbiralec_EKOL[[#This Row],[ZC Laze]]="DA","Laze",""),IF(Tabela_zbiralec_EKOL[[#This Row],[ZC Kamnik]]="DA","Kamnik",""),IF(Tabela_zbiralec_EKOL[[#This Row],[ZC Zvezda]]="DA","Zvezda",""))</f>
        <v>Laze</v>
      </c>
      <c r="D562" t="s">
        <v>203</v>
      </c>
      <c r="E562" t="s">
        <v>204</v>
      </c>
      <c r="F562" t="s">
        <v>203</v>
      </c>
      <c r="G562" t="s">
        <v>203</v>
      </c>
      <c r="H562" t="str">
        <f>INDEX(Tabela_seznam_klasifikacij[Naziv odpadka],MATCH(Tabela_zbiralec_EKOL[[#This Row],[Klasifikacija]],Tabela_seznam_klasifikacij[Klasifikacijska številka],0))</f>
        <v>Odpadne tiskarske barve, ki vsebujejo nevarne snovi</v>
      </c>
    </row>
    <row r="563" spans="1:8" x14ac:dyDescent="0.25">
      <c r="A563" t="s">
        <v>55</v>
      </c>
      <c r="B563" t="str">
        <f>IF(OR(Tabela_zbiralec_EKOL[[#This Row],[ZC Savska loka]]="DA",Tabela_zbiralec_EKOL[[#This Row],[ZC Laze]]="DA",Tabela_zbiralec_EKOL[[#This Row],[ZC Kamnik]]="DA",Tabela_zbiralec_EKOL[[#This Row],[ZC Zvezda]]="DA"),"DA","NE")</f>
        <v>DA</v>
      </c>
      <c r="C563" t="str">
        <f>_xlfn.TEXTJOIN(", ",TRUE,IF(Tabela_zbiralec_EKOL[[#This Row],[ZC Savska loka]]="DA","Savska loka",""),IF(Tabela_zbiralec_EKOL[[#This Row],[ZC Laze]]="DA","Laze",""),IF(Tabela_zbiralec_EKOL[[#This Row],[ZC Kamnik]]="DA","Kamnik",""),IF(Tabela_zbiralec_EKOL[[#This Row],[ZC Zvezda]]="DA","Zvezda",""))</f>
        <v>Laze</v>
      </c>
      <c r="D563" t="s">
        <v>203</v>
      </c>
      <c r="E563" t="s">
        <v>204</v>
      </c>
      <c r="F563" t="s">
        <v>203</v>
      </c>
      <c r="G563" t="s">
        <v>203</v>
      </c>
      <c r="H563" t="str">
        <f>INDEX(Tabela_seznam_klasifikacij[Naziv odpadka],MATCH(Tabela_zbiralec_EKOL[[#This Row],[Klasifikacija]],Tabela_seznam_klasifikacij[Klasifikacijska številka],0))</f>
        <v>Mulji tiskarskih barv, ki vsebujejo nevarne snovi</v>
      </c>
    </row>
    <row r="564" spans="1:8" x14ac:dyDescent="0.25">
      <c r="A564" t="s">
        <v>160</v>
      </c>
      <c r="B564" t="str">
        <f>IF(OR(Tabela_zbiralec_EKOL[[#This Row],[ZC Savska loka]]="DA",Tabela_zbiralec_EKOL[[#This Row],[ZC Laze]]="DA",Tabela_zbiralec_EKOL[[#This Row],[ZC Kamnik]]="DA",Tabela_zbiralec_EKOL[[#This Row],[ZC Zvezda]]="DA"),"DA","NE")</f>
        <v>DA</v>
      </c>
      <c r="C564" t="str">
        <f>_xlfn.TEXTJOIN(", ",TRUE,IF(Tabela_zbiralec_EKOL[[#This Row],[ZC Savska loka]]="DA","Savska loka",""),IF(Tabela_zbiralec_EKOL[[#This Row],[ZC Laze]]="DA","Laze",""),IF(Tabela_zbiralec_EKOL[[#This Row],[ZC Kamnik]]="DA","Kamnik",""),IF(Tabela_zbiralec_EKOL[[#This Row],[ZC Zvezda]]="DA","Zvezda",""))</f>
        <v>Laze</v>
      </c>
      <c r="D564" t="s">
        <v>203</v>
      </c>
      <c r="E564" t="s">
        <v>204</v>
      </c>
      <c r="F564" t="s">
        <v>203</v>
      </c>
      <c r="G564" t="s">
        <v>203</v>
      </c>
      <c r="H564" t="str">
        <f>INDEX(Tabela_seznam_klasifikacij[Naziv odpadka],MATCH(Tabela_zbiralec_EKOL[[#This Row],[Klasifikacija]],Tabela_seznam_klasifikacij[Klasifikacijska številka],0))</f>
        <v>Odpadne raztopine za jedkanje</v>
      </c>
    </row>
    <row r="565" spans="1:8" x14ac:dyDescent="0.25">
      <c r="A565" t="s">
        <v>56</v>
      </c>
      <c r="B565" t="str">
        <f>IF(OR(Tabela_zbiralec_EKOL[[#This Row],[ZC Savska loka]]="DA",Tabela_zbiralec_EKOL[[#This Row],[ZC Laze]]="DA",Tabela_zbiralec_EKOL[[#This Row],[ZC Kamnik]]="DA",Tabela_zbiralec_EKOL[[#This Row],[ZC Zvezda]]="DA"),"DA","NE")</f>
        <v>DA</v>
      </c>
      <c r="C565" t="str">
        <f>_xlfn.TEXTJOIN(", ",TRUE,IF(Tabela_zbiralec_EKOL[[#This Row],[ZC Savska loka]]="DA","Savska loka",""),IF(Tabela_zbiralec_EKOL[[#This Row],[ZC Laze]]="DA","Laze",""),IF(Tabela_zbiralec_EKOL[[#This Row],[ZC Kamnik]]="DA","Kamnik",""),IF(Tabela_zbiralec_EKOL[[#This Row],[ZC Zvezda]]="DA","Zvezda",""))</f>
        <v>Laze</v>
      </c>
      <c r="D565" t="s">
        <v>203</v>
      </c>
      <c r="E565" t="s">
        <v>204</v>
      </c>
      <c r="F565" t="s">
        <v>203</v>
      </c>
      <c r="G565" t="s">
        <v>203</v>
      </c>
      <c r="H565" t="str">
        <f>INDEX(Tabela_seznam_klasifikacij[Naziv odpadka],MATCH(Tabela_zbiralec_EKOL[[#This Row],[Klasifikacija]],Tabela_seznam_klasifikacij[Klasifikacijska številka],0))</f>
        <v>Odpadni tiskarski tonerji, ki vsebujejo nevarne snovi</v>
      </c>
    </row>
    <row r="566" spans="1:8" x14ac:dyDescent="0.25">
      <c r="A566" t="s">
        <v>57</v>
      </c>
      <c r="B566" t="str">
        <f>IF(OR(Tabela_zbiralec_EKOL[[#This Row],[ZC Savska loka]]="DA",Tabela_zbiralec_EKOL[[#This Row],[ZC Laze]]="DA",Tabela_zbiralec_EKOL[[#This Row],[ZC Kamnik]]="DA",Tabela_zbiralec_EKOL[[#This Row],[ZC Zvezda]]="DA"),"DA","NE")</f>
        <v>DA</v>
      </c>
      <c r="C566" t="str">
        <f>_xlfn.TEXTJOIN(", ",TRUE,IF(Tabela_zbiralec_EKOL[[#This Row],[ZC Savska loka]]="DA","Savska loka",""),IF(Tabela_zbiralec_EKOL[[#This Row],[ZC Laze]]="DA","Laze",""),IF(Tabela_zbiralec_EKOL[[#This Row],[ZC Kamnik]]="DA","Kamnik",""),IF(Tabela_zbiralec_EKOL[[#This Row],[ZC Zvezda]]="DA","Zvezda",""))</f>
        <v>Laze</v>
      </c>
      <c r="D566" t="s">
        <v>203</v>
      </c>
      <c r="E566" t="s">
        <v>204</v>
      </c>
      <c r="F566" t="s">
        <v>203</v>
      </c>
      <c r="G566" t="s">
        <v>203</v>
      </c>
      <c r="H566" t="str">
        <f>INDEX(Tabela_seznam_klasifikacij[Naziv odpadka],MATCH(Tabela_zbiralec_EKOL[[#This Row],[Klasifikacija]],Tabela_seznam_klasifikacij[Klasifikacijska številka],0))</f>
        <v>Razpršena olja</v>
      </c>
    </row>
    <row r="567" spans="1:8" x14ac:dyDescent="0.25">
      <c r="A567" t="s">
        <v>59</v>
      </c>
      <c r="B567" t="str">
        <f>IF(OR(Tabela_zbiralec_EKOL[[#This Row],[ZC Savska loka]]="DA",Tabela_zbiralec_EKOL[[#This Row],[ZC Laze]]="DA",Tabela_zbiralec_EKOL[[#This Row],[ZC Kamnik]]="DA",Tabela_zbiralec_EKOL[[#This Row],[ZC Zvezda]]="DA"),"DA","NE")</f>
        <v>DA</v>
      </c>
      <c r="C567" t="str">
        <f>_xlfn.TEXTJOIN(", ",TRUE,IF(Tabela_zbiralec_EKOL[[#This Row],[ZC Savska loka]]="DA","Savska loka",""),IF(Tabela_zbiralec_EKOL[[#This Row],[ZC Laze]]="DA","Laze",""),IF(Tabela_zbiralec_EKOL[[#This Row],[ZC Kamnik]]="DA","Kamnik",""),IF(Tabela_zbiralec_EKOL[[#This Row],[ZC Zvezda]]="DA","Zvezda",""))</f>
        <v>Laze</v>
      </c>
      <c r="D567" t="s">
        <v>203</v>
      </c>
      <c r="E567" t="s">
        <v>204</v>
      </c>
      <c r="F567" t="s">
        <v>203</v>
      </c>
      <c r="G567" t="s">
        <v>203</v>
      </c>
      <c r="H567" t="str">
        <f>INDEX(Tabela_seznam_klasifikacij[Naziv odpadka],MATCH(Tabela_zbiralec_EKOL[[#This Row],[Klasifikacija]],Tabela_seznam_klasifikacij[Klasifikacijska številka],0))</f>
        <v>Odpadna lepila in tesnilne mase, ki vsebujejo organska topila ali druge nevarne snovi</v>
      </c>
    </row>
    <row r="568" spans="1:8" x14ac:dyDescent="0.25">
      <c r="A568" t="s">
        <v>61</v>
      </c>
      <c r="B568" t="str">
        <f>IF(OR(Tabela_zbiralec_EKOL[[#This Row],[ZC Savska loka]]="DA",Tabela_zbiralec_EKOL[[#This Row],[ZC Laze]]="DA",Tabela_zbiralec_EKOL[[#This Row],[ZC Kamnik]]="DA",Tabela_zbiralec_EKOL[[#This Row],[ZC Zvezda]]="DA"),"DA","NE")</f>
        <v>DA</v>
      </c>
      <c r="C568" t="str">
        <f>_xlfn.TEXTJOIN(", ",TRUE,IF(Tabela_zbiralec_EKOL[[#This Row],[ZC Savska loka]]="DA","Savska loka",""),IF(Tabela_zbiralec_EKOL[[#This Row],[ZC Laze]]="DA","Laze",""),IF(Tabela_zbiralec_EKOL[[#This Row],[ZC Kamnik]]="DA","Kamnik",""),IF(Tabela_zbiralec_EKOL[[#This Row],[ZC Zvezda]]="DA","Zvezda",""))</f>
        <v>Laze</v>
      </c>
      <c r="D568" t="s">
        <v>203</v>
      </c>
      <c r="E568" t="s">
        <v>204</v>
      </c>
      <c r="F568" t="s">
        <v>203</v>
      </c>
      <c r="G568" t="s">
        <v>203</v>
      </c>
      <c r="H568" t="str">
        <f>INDEX(Tabela_seznam_klasifikacij[Naziv odpadka],MATCH(Tabela_zbiralec_EKOL[[#This Row],[Klasifikacija]],Tabela_seznam_klasifikacij[Klasifikacijska številka],0))</f>
        <v>Mulji lepil in tesnilnih mas, ki vsebujejo organska topila ali druge nevarne snovi</v>
      </c>
    </row>
    <row r="569" spans="1:8" x14ac:dyDescent="0.25">
      <c r="A569" t="s">
        <v>63</v>
      </c>
      <c r="B569" t="str">
        <f>IF(OR(Tabela_zbiralec_EKOL[[#This Row],[ZC Savska loka]]="DA",Tabela_zbiralec_EKOL[[#This Row],[ZC Laze]]="DA",Tabela_zbiralec_EKOL[[#This Row],[ZC Kamnik]]="DA",Tabela_zbiralec_EKOL[[#This Row],[ZC Zvezda]]="DA"),"DA","NE")</f>
        <v>DA</v>
      </c>
      <c r="C569" t="str">
        <f>_xlfn.TEXTJOIN(", ",TRUE,IF(Tabela_zbiralec_EKOL[[#This Row],[ZC Savska loka]]="DA","Savska loka",""),IF(Tabela_zbiralec_EKOL[[#This Row],[ZC Laze]]="DA","Laze",""),IF(Tabela_zbiralec_EKOL[[#This Row],[ZC Kamnik]]="DA","Kamnik",""),IF(Tabela_zbiralec_EKOL[[#This Row],[ZC Zvezda]]="DA","Zvezda",""))</f>
        <v>Laze</v>
      </c>
      <c r="D569" t="s">
        <v>203</v>
      </c>
      <c r="E569" t="s">
        <v>204</v>
      </c>
      <c r="F569" t="s">
        <v>203</v>
      </c>
      <c r="G569" t="s">
        <v>203</v>
      </c>
      <c r="H569" t="str">
        <f>INDEX(Tabela_seznam_klasifikacij[Naziv odpadka],MATCH(Tabela_zbiralec_EKOL[[#This Row],[Klasifikacija]],Tabela_seznam_klasifikacij[Klasifikacijska številka],0))</f>
        <v>Vodni mulji, ki vsebujejo lepila in tesnilne mase, ki vsebujejo organska topila ali druge nevarne snovi</v>
      </c>
    </row>
    <row r="570" spans="1:8" x14ac:dyDescent="0.25">
      <c r="A570" t="s">
        <v>64</v>
      </c>
      <c r="B570" t="str">
        <f>IF(OR(Tabela_zbiralec_EKOL[[#This Row],[ZC Savska loka]]="DA",Tabela_zbiralec_EKOL[[#This Row],[ZC Laze]]="DA",Tabela_zbiralec_EKOL[[#This Row],[ZC Kamnik]]="DA",Tabela_zbiralec_EKOL[[#This Row],[ZC Zvezda]]="DA"),"DA","NE")</f>
        <v>DA</v>
      </c>
      <c r="C570" t="str">
        <f>_xlfn.TEXTJOIN(", ",TRUE,IF(Tabela_zbiralec_EKOL[[#This Row],[ZC Savska loka]]="DA","Savska loka",""),IF(Tabela_zbiralec_EKOL[[#This Row],[ZC Laze]]="DA","Laze",""),IF(Tabela_zbiralec_EKOL[[#This Row],[ZC Kamnik]]="DA","Kamnik",""),IF(Tabela_zbiralec_EKOL[[#This Row],[ZC Zvezda]]="DA","Zvezda",""))</f>
        <v>Laze</v>
      </c>
      <c r="D570" t="s">
        <v>203</v>
      </c>
      <c r="E570" t="s">
        <v>204</v>
      </c>
      <c r="F570" t="s">
        <v>203</v>
      </c>
      <c r="G570" t="s">
        <v>203</v>
      </c>
      <c r="H570" t="str">
        <f>INDEX(Tabela_seznam_klasifikacij[Naziv odpadka],MATCH(Tabela_zbiralec_EKOL[[#This Row],[Klasifikacija]],Tabela_seznam_klasifikacij[Klasifikacijska številka],0))</f>
        <v>Odpadne vodne raztopine, ki vsebujejo lepila ali tesnilne mase, ki vsebujejo organska topila ali druge nevarne snovi</v>
      </c>
    </row>
    <row r="571" spans="1:8" x14ac:dyDescent="0.25">
      <c r="A571" t="s">
        <v>448</v>
      </c>
      <c r="B571" t="str">
        <f>IF(OR(Tabela_zbiralec_EKOL[[#This Row],[ZC Savska loka]]="DA",Tabela_zbiralec_EKOL[[#This Row],[ZC Laze]]="DA",Tabela_zbiralec_EKOL[[#This Row],[ZC Kamnik]]="DA",Tabela_zbiralec_EKOL[[#This Row],[ZC Zvezda]]="DA"),"DA","NE")</f>
        <v>DA</v>
      </c>
      <c r="C571" t="str">
        <f>_xlfn.TEXTJOIN(", ",TRUE,IF(Tabela_zbiralec_EKOL[[#This Row],[ZC Savska loka]]="DA","Savska loka",""),IF(Tabela_zbiralec_EKOL[[#This Row],[ZC Laze]]="DA","Laze",""),IF(Tabela_zbiralec_EKOL[[#This Row],[ZC Kamnik]]="DA","Kamnik",""),IF(Tabela_zbiralec_EKOL[[#This Row],[ZC Zvezda]]="DA","Zvezda",""))</f>
        <v>Laze</v>
      </c>
      <c r="D571" t="s">
        <v>203</v>
      </c>
      <c r="E571" t="s">
        <v>204</v>
      </c>
      <c r="F571" t="s">
        <v>203</v>
      </c>
      <c r="G571" t="s">
        <v>203</v>
      </c>
      <c r="H571" t="str">
        <f>INDEX(Tabela_seznam_klasifikacij[Naziv odpadka],MATCH(Tabela_zbiralec_EKOL[[#This Row],[Klasifikacija]],Tabela_seznam_klasifikacij[Klasifikacijska številka],0))</f>
        <v>Olja smol (kolofonije)</v>
      </c>
    </row>
    <row r="572" spans="1:8" x14ac:dyDescent="0.25">
      <c r="A572" t="s">
        <v>450</v>
      </c>
      <c r="B572" t="str">
        <f>IF(OR(Tabela_zbiralec_EKOL[[#This Row],[ZC Savska loka]]="DA",Tabela_zbiralec_EKOL[[#This Row],[ZC Laze]]="DA",Tabela_zbiralec_EKOL[[#This Row],[ZC Kamnik]]="DA",Tabela_zbiralec_EKOL[[#This Row],[ZC Zvezda]]="DA"),"DA","NE")</f>
        <v>DA</v>
      </c>
      <c r="C572" t="str">
        <f>_xlfn.TEXTJOIN(", ",TRUE,IF(Tabela_zbiralec_EKOL[[#This Row],[ZC Savska loka]]="DA","Savska loka",""),IF(Tabela_zbiralec_EKOL[[#This Row],[ZC Laze]]="DA","Laze",""),IF(Tabela_zbiralec_EKOL[[#This Row],[ZC Kamnik]]="DA","Kamnik",""),IF(Tabela_zbiralec_EKOL[[#This Row],[ZC Zvezda]]="DA","Zvezda",""))</f>
        <v>Laze</v>
      </c>
      <c r="D572" t="s">
        <v>203</v>
      </c>
      <c r="E572" t="s">
        <v>204</v>
      </c>
      <c r="F572" t="s">
        <v>203</v>
      </c>
      <c r="G572" t="s">
        <v>203</v>
      </c>
      <c r="H572" t="str">
        <f>INDEX(Tabela_seznam_klasifikacij[Naziv odpadka],MATCH(Tabela_zbiralec_EKOL[[#This Row],[Klasifikacija]],Tabela_seznam_klasifikacij[Klasifikacijska številka],0))</f>
        <v>Odpadni izocianati</v>
      </c>
    </row>
    <row r="573" spans="1:8" x14ac:dyDescent="0.25">
      <c r="A573" t="s">
        <v>457</v>
      </c>
      <c r="B573" t="str">
        <f>IF(OR(Tabela_zbiralec_EKOL[[#This Row],[ZC Savska loka]]="DA",Tabela_zbiralec_EKOL[[#This Row],[ZC Laze]]="DA",Tabela_zbiralec_EKOL[[#This Row],[ZC Kamnik]]="DA",Tabela_zbiralec_EKOL[[#This Row],[ZC Zvezda]]="DA"),"DA","NE")</f>
        <v>DA</v>
      </c>
      <c r="C573" t="str">
        <f>_xlfn.TEXTJOIN(", ",TRUE,IF(Tabela_zbiralec_EKOL[[#This Row],[ZC Savska loka]]="DA","Savska loka",""),IF(Tabela_zbiralec_EKOL[[#This Row],[ZC Laze]]="DA","Laze",""),IF(Tabela_zbiralec_EKOL[[#This Row],[ZC Kamnik]]="DA","Kamnik",""),IF(Tabela_zbiralec_EKOL[[#This Row],[ZC Zvezda]]="DA","Zvezda",""))</f>
        <v>Laze</v>
      </c>
      <c r="D573" t="s">
        <v>203</v>
      </c>
      <c r="E573" t="s">
        <v>204</v>
      </c>
      <c r="F573" t="s">
        <v>203</v>
      </c>
      <c r="G573" t="s">
        <v>203</v>
      </c>
      <c r="H573" t="str">
        <f>INDEX(Tabela_seznam_klasifikacij[Naziv odpadka],MATCH(Tabela_zbiralec_EKOL[[#This Row],[Klasifikacija]],Tabela_seznam_klasifikacij[Klasifikacijska številka],0))</f>
        <v>Razvijalci in aktivatorji na vodni osnovi</v>
      </c>
    </row>
    <row r="574" spans="1:8" x14ac:dyDescent="0.25">
      <c r="A574" t="s">
        <v>458</v>
      </c>
      <c r="B574" t="str">
        <f>IF(OR(Tabela_zbiralec_EKOL[[#This Row],[ZC Savska loka]]="DA",Tabela_zbiralec_EKOL[[#This Row],[ZC Laze]]="DA",Tabela_zbiralec_EKOL[[#This Row],[ZC Kamnik]]="DA",Tabela_zbiralec_EKOL[[#This Row],[ZC Zvezda]]="DA"),"DA","NE")</f>
        <v>DA</v>
      </c>
      <c r="C574" t="str">
        <f>_xlfn.TEXTJOIN(", ",TRUE,IF(Tabela_zbiralec_EKOL[[#This Row],[ZC Savska loka]]="DA","Savska loka",""),IF(Tabela_zbiralec_EKOL[[#This Row],[ZC Laze]]="DA","Laze",""),IF(Tabela_zbiralec_EKOL[[#This Row],[ZC Kamnik]]="DA","Kamnik",""),IF(Tabela_zbiralec_EKOL[[#This Row],[ZC Zvezda]]="DA","Zvezda",""))</f>
        <v>Laze</v>
      </c>
      <c r="D574" t="s">
        <v>203</v>
      </c>
      <c r="E574" t="s">
        <v>204</v>
      </c>
      <c r="F574" t="s">
        <v>203</v>
      </c>
      <c r="G574" t="s">
        <v>203</v>
      </c>
      <c r="H574" t="str">
        <f>INDEX(Tabela_seznam_klasifikacij[Naziv odpadka],MATCH(Tabela_zbiralec_EKOL[[#This Row],[Klasifikacija]],Tabela_seznam_klasifikacij[Klasifikacijska številka],0))</f>
        <v>Razvijalci na vodni osnovi za off-set plošče</v>
      </c>
    </row>
    <row r="575" spans="1:8" x14ac:dyDescent="0.25">
      <c r="A575" t="s">
        <v>459</v>
      </c>
      <c r="B575" t="str">
        <f>IF(OR(Tabela_zbiralec_EKOL[[#This Row],[ZC Savska loka]]="DA",Tabela_zbiralec_EKOL[[#This Row],[ZC Laze]]="DA",Tabela_zbiralec_EKOL[[#This Row],[ZC Kamnik]]="DA",Tabela_zbiralec_EKOL[[#This Row],[ZC Zvezda]]="DA"),"DA","NE")</f>
        <v>DA</v>
      </c>
      <c r="C575" t="str">
        <f>_xlfn.TEXTJOIN(", ",TRUE,IF(Tabela_zbiralec_EKOL[[#This Row],[ZC Savska loka]]="DA","Savska loka",""),IF(Tabela_zbiralec_EKOL[[#This Row],[ZC Laze]]="DA","Laze",""),IF(Tabela_zbiralec_EKOL[[#This Row],[ZC Kamnik]]="DA","Kamnik",""),IF(Tabela_zbiralec_EKOL[[#This Row],[ZC Zvezda]]="DA","Zvezda",""))</f>
        <v>Laze</v>
      </c>
      <c r="D575" t="s">
        <v>203</v>
      </c>
      <c r="E575" t="s">
        <v>204</v>
      </c>
      <c r="F575" t="s">
        <v>203</v>
      </c>
      <c r="G575" t="s">
        <v>203</v>
      </c>
      <c r="H575" t="str">
        <f>INDEX(Tabela_seznam_klasifikacij[Naziv odpadka],MATCH(Tabela_zbiralec_EKOL[[#This Row],[Klasifikacija]],Tabela_seznam_klasifikacij[Klasifikacijska številka],0))</f>
        <v>Razvijalci na osnovi topil</v>
      </c>
    </row>
    <row r="576" spans="1:8" x14ac:dyDescent="0.25">
      <c r="A576" t="s">
        <v>460</v>
      </c>
      <c r="B576" t="str">
        <f>IF(OR(Tabela_zbiralec_EKOL[[#This Row],[ZC Savska loka]]="DA",Tabela_zbiralec_EKOL[[#This Row],[ZC Laze]]="DA",Tabela_zbiralec_EKOL[[#This Row],[ZC Kamnik]]="DA",Tabela_zbiralec_EKOL[[#This Row],[ZC Zvezda]]="DA"),"DA","NE")</f>
        <v>DA</v>
      </c>
      <c r="C576" t="str">
        <f>_xlfn.TEXTJOIN(", ",TRUE,IF(Tabela_zbiralec_EKOL[[#This Row],[ZC Savska loka]]="DA","Savska loka",""),IF(Tabela_zbiralec_EKOL[[#This Row],[ZC Laze]]="DA","Laze",""),IF(Tabela_zbiralec_EKOL[[#This Row],[ZC Kamnik]]="DA","Kamnik",""),IF(Tabela_zbiralec_EKOL[[#This Row],[ZC Zvezda]]="DA","Zvezda",""))</f>
        <v>Laze</v>
      </c>
      <c r="D576" t="s">
        <v>203</v>
      </c>
      <c r="E576" t="s">
        <v>204</v>
      </c>
      <c r="F576" t="s">
        <v>203</v>
      </c>
      <c r="G576" t="s">
        <v>203</v>
      </c>
      <c r="H576" t="str">
        <f>INDEX(Tabela_seznam_klasifikacij[Naziv odpadka],MATCH(Tabela_zbiralec_EKOL[[#This Row],[Klasifikacija]],Tabela_seznam_klasifikacij[Klasifikacijska številka],0))</f>
        <v>Fiksirne raztopine</v>
      </c>
    </row>
    <row r="577" spans="1:8" x14ac:dyDescent="0.25">
      <c r="A577" t="s">
        <v>461</v>
      </c>
      <c r="B577" t="str">
        <f>IF(OR(Tabela_zbiralec_EKOL[[#This Row],[ZC Savska loka]]="DA",Tabela_zbiralec_EKOL[[#This Row],[ZC Laze]]="DA",Tabela_zbiralec_EKOL[[#This Row],[ZC Kamnik]]="DA",Tabela_zbiralec_EKOL[[#This Row],[ZC Zvezda]]="DA"),"DA","NE")</f>
        <v>DA</v>
      </c>
      <c r="C577" t="str">
        <f>_xlfn.TEXTJOIN(", ",TRUE,IF(Tabela_zbiralec_EKOL[[#This Row],[ZC Savska loka]]="DA","Savska loka",""),IF(Tabela_zbiralec_EKOL[[#This Row],[ZC Laze]]="DA","Laze",""),IF(Tabela_zbiralec_EKOL[[#This Row],[ZC Kamnik]]="DA","Kamnik",""),IF(Tabela_zbiralec_EKOL[[#This Row],[ZC Zvezda]]="DA","Zvezda",""))</f>
        <v>Laze</v>
      </c>
      <c r="D577" t="s">
        <v>203</v>
      </c>
      <c r="E577" t="s">
        <v>204</v>
      </c>
      <c r="F577" t="s">
        <v>203</v>
      </c>
      <c r="G577" t="s">
        <v>203</v>
      </c>
      <c r="H577" t="str">
        <f>INDEX(Tabela_seznam_klasifikacij[Naziv odpadka],MATCH(Tabela_zbiralec_EKOL[[#This Row],[Klasifikacija]],Tabela_seznam_klasifikacij[Klasifikacijska številka],0))</f>
        <v>Belilne in belilno-fiksirne raztopine</v>
      </c>
    </row>
    <row r="578" spans="1:8" x14ac:dyDescent="0.25">
      <c r="A578" t="s">
        <v>462</v>
      </c>
      <c r="B578" t="str">
        <f>IF(OR(Tabela_zbiralec_EKOL[[#This Row],[ZC Savska loka]]="DA",Tabela_zbiralec_EKOL[[#This Row],[ZC Laze]]="DA",Tabela_zbiralec_EKOL[[#This Row],[ZC Kamnik]]="DA",Tabela_zbiralec_EKOL[[#This Row],[ZC Zvezda]]="DA"),"DA","NE")</f>
        <v>DA</v>
      </c>
      <c r="C578" t="str">
        <f>_xlfn.TEXTJOIN(", ",TRUE,IF(Tabela_zbiralec_EKOL[[#This Row],[ZC Savska loka]]="DA","Savska loka",""),IF(Tabela_zbiralec_EKOL[[#This Row],[ZC Laze]]="DA","Laze",""),IF(Tabela_zbiralec_EKOL[[#This Row],[ZC Kamnik]]="DA","Kamnik",""),IF(Tabela_zbiralec_EKOL[[#This Row],[ZC Zvezda]]="DA","Zvezda",""))</f>
        <v>Laze</v>
      </c>
      <c r="D578" t="s">
        <v>203</v>
      </c>
      <c r="E578" t="s">
        <v>204</v>
      </c>
      <c r="F578" t="s">
        <v>203</v>
      </c>
      <c r="G578" t="s">
        <v>203</v>
      </c>
      <c r="H578" t="str">
        <f>INDEX(Tabela_seznam_klasifikacij[Naziv odpadka],MATCH(Tabela_zbiralec_EKOL[[#This Row],[Klasifikacija]],Tabela_seznam_klasifikacij[Klasifikacijska številka],0))</f>
        <v>Odpadki z vsebnostjo srebra iz obdelave fotografskih odpadkov na kraju nastanka</v>
      </c>
    </row>
    <row r="579" spans="1:8" x14ac:dyDescent="0.25">
      <c r="A579" t="s">
        <v>466</v>
      </c>
      <c r="B579" t="str">
        <f>IF(OR(Tabela_zbiralec_EKOL[[#This Row],[ZC Savska loka]]="DA",Tabela_zbiralec_EKOL[[#This Row],[ZC Laze]]="DA",Tabela_zbiralec_EKOL[[#This Row],[ZC Kamnik]]="DA",Tabela_zbiralec_EKOL[[#This Row],[ZC Zvezda]]="DA"),"DA","NE")</f>
        <v>DA</v>
      </c>
      <c r="C579" t="str">
        <f>_xlfn.TEXTJOIN(", ",TRUE,IF(Tabela_zbiralec_EKOL[[#This Row],[ZC Savska loka]]="DA","Savska loka",""),IF(Tabela_zbiralec_EKOL[[#This Row],[ZC Laze]]="DA","Laze",""),IF(Tabela_zbiralec_EKOL[[#This Row],[ZC Kamnik]]="DA","Kamnik",""),IF(Tabela_zbiralec_EKOL[[#This Row],[ZC Zvezda]]="DA","Zvezda",""))</f>
        <v>Laze</v>
      </c>
      <c r="D579" t="s">
        <v>203</v>
      </c>
      <c r="E579" t="s">
        <v>204</v>
      </c>
      <c r="F579" t="s">
        <v>203</v>
      </c>
      <c r="G579" t="s">
        <v>203</v>
      </c>
      <c r="H579" t="str">
        <f>INDEX(Tabela_seznam_klasifikacij[Naziv odpadka],MATCH(Tabela_zbiralec_EKOL[[#This Row],[Klasifikacija]],Tabela_seznam_klasifikacij[Klasifikacijska številka],0))</f>
        <v>Fotoaparati za enkratno uporabo, z baterijami, ki so navedene pod 16 06 01, 16 06 02 ali 16 06 03</v>
      </c>
    </row>
    <row r="580" spans="1:8" x14ac:dyDescent="0.25">
      <c r="A580" t="s">
        <v>468</v>
      </c>
      <c r="B580" t="str">
        <f>IF(OR(Tabela_zbiralec_EKOL[[#This Row],[ZC Savska loka]]="DA",Tabela_zbiralec_EKOL[[#This Row],[ZC Laze]]="DA",Tabela_zbiralec_EKOL[[#This Row],[ZC Kamnik]]="DA",Tabela_zbiralec_EKOL[[#This Row],[ZC Zvezda]]="DA"),"DA","NE")</f>
        <v>DA</v>
      </c>
      <c r="C580" t="str">
        <f>_xlfn.TEXTJOIN(", ",TRUE,IF(Tabela_zbiralec_EKOL[[#This Row],[ZC Savska loka]]="DA","Savska loka",""),IF(Tabela_zbiralec_EKOL[[#This Row],[ZC Laze]]="DA","Laze",""),IF(Tabela_zbiralec_EKOL[[#This Row],[ZC Kamnik]]="DA","Kamnik",""),IF(Tabela_zbiralec_EKOL[[#This Row],[ZC Zvezda]]="DA","Zvezda",""))</f>
        <v>Laze</v>
      </c>
      <c r="D580" t="s">
        <v>203</v>
      </c>
      <c r="E580" t="s">
        <v>204</v>
      </c>
      <c r="F580" t="s">
        <v>203</v>
      </c>
      <c r="G580" t="s">
        <v>203</v>
      </c>
      <c r="H580" t="str">
        <f>INDEX(Tabela_seznam_klasifikacij[Naziv odpadka],MATCH(Tabela_zbiralec_EKOL[[#This Row],[Klasifikacija]],Tabela_seznam_klasifikacij[Klasifikacijska številka],0))</f>
        <v>Odpadne vodne raztopine iz izločanja srebra na kraju nastanka, ki niso navedene pod 09 01 06</v>
      </c>
    </row>
    <row r="581" spans="1:8" x14ac:dyDescent="0.25">
      <c r="A581" t="s">
        <v>475</v>
      </c>
      <c r="B581" t="str">
        <f>IF(OR(Tabela_zbiralec_EKOL[[#This Row],[ZC Savska loka]]="DA",Tabela_zbiralec_EKOL[[#This Row],[ZC Laze]]="DA",Tabela_zbiralec_EKOL[[#This Row],[ZC Kamnik]]="DA",Tabela_zbiralec_EKOL[[#This Row],[ZC Zvezda]]="DA"),"DA","NE")</f>
        <v>DA</v>
      </c>
      <c r="C581" t="str">
        <f>_xlfn.TEXTJOIN(", ",TRUE,IF(Tabela_zbiralec_EKOL[[#This Row],[ZC Savska loka]]="DA","Savska loka",""),IF(Tabela_zbiralec_EKOL[[#This Row],[ZC Laze]]="DA","Laze",""),IF(Tabela_zbiralec_EKOL[[#This Row],[ZC Kamnik]]="DA","Kamnik",""),IF(Tabela_zbiralec_EKOL[[#This Row],[ZC Zvezda]]="DA","Zvezda",""))</f>
        <v>Laze</v>
      </c>
      <c r="D581" t="s">
        <v>203</v>
      </c>
      <c r="E581" t="s">
        <v>204</v>
      </c>
      <c r="F581" t="s">
        <v>203</v>
      </c>
      <c r="G581" t="s">
        <v>203</v>
      </c>
      <c r="H581" t="str">
        <f>INDEX(Tabela_seznam_klasifikacij[Naziv odpadka],MATCH(Tabela_zbiralec_EKOL[[#This Row],[Klasifikacija]],Tabela_seznam_klasifikacij[Klasifikacijska številka],0))</f>
        <v>Elektrofiltrski pepel in kotlovski prah iz kurilnih naprav na olje</v>
      </c>
    </row>
    <row r="582" spans="1:8" x14ac:dyDescent="0.25">
      <c r="A582" t="s">
        <v>478</v>
      </c>
      <c r="B582" t="str">
        <f>IF(OR(Tabela_zbiralec_EKOL[[#This Row],[ZC Savska loka]]="DA",Tabela_zbiralec_EKOL[[#This Row],[ZC Laze]]="DA",Tabela_zbiralec_EKOL[[#This Row],[ZC Kamnik]]="DA",Tabela_zbiralec_EKOL[[#This Row],[ZC Zvezda]]="DA"),"DA","NE")</f>
        <v>DA</v>
      </c>
      <c r="C582" t="str">
        <f>_xlfn.TEXTJOIN(", ",TRUE,IF(Tabela_zbiralec_EKOL[[#This Row],[ZC Savska loka]]="DA","Savska loka",""),IF(Tabela_zbiralec_EKOL[[#This Row],[ZC Laze]]="DA","Laze",""),IF(Tabela_zbiralec_EKOL[[#This Row],[ZC Kamnik]]="DA","Kamnik",""),IF(Tabela_zbiralec_EKOL[[#This Row],[ZC Zvezda]]="DA","Zvezda",""))</f>
        <v>Laze</v>
      </c>
      <c r="D582" t="s">
        <v>203</v>
      </c>
      <c r="E582" t="s">
        <v>204</v>
      </c>
      <c r="F582" t="s">
        <v>203</v>
      </c>
      <c r="G582" t="s">
        <v>203</v>
      </c>
      <c r="H582" t="str">
        <f>INDEX(Tabela_seznam_klasifikacij[Naziv odpadka],MATCH(Tabela_zbiralec_EKOL[[#This Row],[Klasifikacija]],Tabela_seznam_klasifikacij[Klasifikacijska številka],0))</f>
        <v>Žveplova kislina</v>
      </c>
    </row>
    <row r="583" spans="1:8" x14ac:dyDescent="0.25">
      <c r="A583" t="s">
        <v>479</v>
      </c>
      <c r="B583" t="str">
        <f>IF(OR(Tabela_zbiralec_EKOL[[#This Row],[ZC Savska loka]]="DA",Tabela_zbiralec_EKOL[[#This Row],[ZC Laze]]="DA",Tabela_zbiralec_EKOL[[#This Row],[ZC Kamnik]]="DA",Tabela_zbiralec_EKOL[[#This Row],[ZC Zvezda]]="DA"),"DA","NE")</f>
        <v>DA</v>
      </c>
      <c r="C583" t="str">
        <f>_xlfn.TEXTJOIN(", ",TRUE,IF(Tabela_zbiralec_EKOL[[#This Row],[ZC Savska loka]]="DA","Savska loka",""),IF(Tabela_zbiralec_EKOL[[#This Row],[ZC Laze]]="DA","Laze",""),IF(Tabela_zbiralec_EKOL[[#This Row],[ZC Kamnik]]="DA","Kamnik",""),IF(Tabela_zbiralec_EKOL[[#This Row],[ZC Zvezda]]="DA","Zvezda",""))</f>
        <v>Laze</v>
      </c>
      <c r="D583" t="s">
        <v>203</v>
      </c>
      <c r="E583" t="s">
        <v>204</v>
      </c>
      <c r="F583" t="s">
        <v>203</v>
      </c>
      <c r="G583" t="s">
        <v>203</v>
      </c>
      <c r="H583" t="str">
        <f>INDEX(Tabela_seznam_klasifikacij[Naziv odpadka],MATCH(Tabela_zbiralec_EKOL[[#This Row],[Klasifikacija]],Tabela_seznam_klasifikacij[Klasifikacijska številka],0))</f>
        <v>Elektrofiltrski pepel iz sežiga emulgiranih ogljikovodikov</v>
      </c>
    </row>
    <row r="584" spans="1:8" x14ac:dyDescent="0.25">
      <c r="A584" t="s">
        <v>480</v>
      </c>
      <c r="B584" t="str">
        <f>IF(OR(Tabela_zbiralec_EKOL[[#This Row],[ZC Savska loka]]="DA",Tabela_zbiralec_EKOL[[#This Row],[ZC Laze]]="DA",Tabela_zbiralec_EKOL[[#This Row],[ZC Kamnik]]="DA",Tabela_zbiralec_EKOL[[#This Row],[ZC Zvezda]]="DA"),"DA","NE")</f>
        <v>DA</v>
      </c>
      <c r="C584" t="str">
        <f>_xlfn.TEXTJOIN(", ",TRUE,IF(Tabela_zbiralec_EKOL[[#This Row],[ZC Savska loka]]="DA","Savska loka",""),IF(Tabela_zbiralec_EKOL[[#This Row],[ZC Laze]]="DA","Laze",""),IF(Tabela_zbiralec_EKOL[[#This Row],[ZC Kamnik]]="DA","Kamnik",""),IF(Tabela_zbiralec_EKOL[[#This Row],[ZC Zvezda]]="DA","Zvezda",""))</f>
        <v>Laze</v>
      </c>
      <c r="D584" t="s">
        <v>203</v>
      </c>
      <c r="E584" t="s">
        <v>204</v>
      </c>
      <c r="F584" t="s">
        <v>203</v>
      </c>
      <c r="G584" t="s">
        <v>203</v>
      </c>
      <c r="H584" t="str">
        <f>INDEX(Tabela_seznam_klasifikacij[Naziv odpadka],MATCH(Tabela_zbiralec_EKOL[[#This Row],[Klasifikacija]],Tabela_seznam_klasifikacij[Klasifikacijska številka],0))</f>
        <v>Pepel, žlindra in kotlovski prah, ki vsebujejo nevarne snovi, iz naprav za sosežig</v>
      </c>
    </row>
    <row r="585" spans="1:8" x14ac:dyDescent="0.25">
      <c r="A585" t="s">
        <v>482</v>
      </c>
      <c r="B585" t="str">
        <f>IF(OR(Tabela_zbiralec_EKOL[[#This Row],[ZC Savska loka]]="DA",Tabela_zbiralec_EKOL[[#This Row],[ZC Laze]]="DA",Tabela_zbiralec_EKOL[[#This Row],[ZC Kamnik]]="DA",Tabela_zbiralec_EKOL[[#This Row],[ZC Zvezda]]="DA"),"DA","NE")</f>
        <v>DA</v>
      </c>
      <c r="C585" t="str">
        <f>_xlfn.TEXTJOIN(", ",TRUE,IF(Tabela_zbiralec_EKOL[[#This Row],[ZC Savska loka]]="DA","Savska loka",""),IF(Tabela_zbiralec_EKOL[[#This Row],[ZC Laze]]="DA","Laze",""),IF(Tabela_zbiralec_EKOL[[#This Row],[ZC Kamnik]]="DA","Kamnik",""),IF(Tabela_zbiralec_EKOL[[#This Row],[ZC Zvezda]]="DA","Zvezda",""))</f>
        <v>Laze</v>
      </c>
      <c r="D585" t="s">
        <v>203</v>
      </c>
      <c r="E585" t="s">
        <v>204</v>
      </c>
      <c r="F585" t="s">
        <v>203</v>
      </c>
      <c r="G585" t="s">
        <v>203</v>
      </c>
      <c r="H585" t="str">
        <f>INDEX(Tabela_seznam_klasifikacij[Naziv odpadka],MATCH(Tabela_zbiralec_EKOL[[#This Row],[Klasifikacija]],Tabela_seznam_klasifikacij[Klasifikacijska številka],0))</f>
        <v>Elektrofiltrski pepel, ki vsebuje nevarne snovi, iz naprav za sosežig</v>
      </c>
    </row>
    <row r="586" spans="1:8" x14ac:dyDescent="0.25">
      <c r="A586" t="s">
        <v>484</v>
      </c>
      <c r="B586" t="str">
        <f>IF(OR(Tabela_zbiralec_EKOL[[#This Row],[ZC Savska loka]]="DA",Tabela_zbiralec_EKOL[[#This Row],[ZC Laze]]="DA",Tabela_zbiralec_EKOL[[#This Row],[ZC Kamnik]]="DA",Tabela_zbiralec_EKOL[[#This Row],[ZC Zvezda]]="DA"),"DA","NE")</f>
        <v>DA</v>
      </c>
      <c r="C586" t="str">
        <f>_xlfn.TEXTJOIN(", ",TRUE,IF(Tabela_zbiralec_EKOL[[#This Row],[ZC Savska loka]]="DA","Savska loka",""),IF(Tabela_zbiralec_EKOL[[#This Row],[ZC Laze]]="DA","Laze",""),IF(Tabela_zbiralec_EKOL[[#This Row],[ZC Kamnik]]="DA","Kamnik",""),IF(Tabela_zbiralec_EKOL[[#This Row],[ZC Zvezda]]="DA","Zvezda",""))</f>
        <v>Laze</v>
      </c>
      <c r="D586" t="s">
        <v>203</v>
      </c>
      <c r="E586" t="s">
        <v>204</v>
      </c>
      <c r="F586" t="s">
        <v>203</v>
      </c>
      <c r="G586" t="s">
        <v>203</v>
      </c>
      <c r="H586" t="str">
        <f>INDEX(Tabela_seznam_klasifikacij[Naziv odpadka],MATCH(Tabela_zbiralec_EKOL[[#This Row],[Klasifikacija]],Tabela_seznam_klasifikacij[Klasifikacijska številka],0))</f>
        <v>Odpadki, ki vsebujejo nevarne snovi, iz čiščenja odpadnih plinov</v>
      </c>
    </row>
    <row r="587" spans="1:8" x14ac:dyDescent="0.25">
      <c r="A587" t="s">
        <v>486</v>
      </c>
      <c r="B587" t="str">
        <f>IF(OR(Tabela_zbiralec_EKOL[[#This Row],[ZC Savska loka]]="DA",Tabela_zbiralec_EKOL[[#This Row],[ZC Laze]]="DA",Tabela_zbiralec_EKOL[[#This Row],[ZC Kamnik]]="DA",Tabela_zbiralec_EKOL[[#This Row],[ZC Zvezda]]="DA"),"DA","NE")</f>
        <v>DA</v>
      </c>
      <c r="C587" t="str">
        <f>_xlfn.TEXTJOIN(", ",TRUE,IF(Tabela_zbiralec_EKOL[[#This Row],[ZC Savska loka]]="DA","Savska loka",""),IF(Tabela_zbiralec_EKOL[[#This Row],[ZC Laze]]="DA","Laze",""),IF(Tabela_zbiralec_EKOL[[#This Row],[ZC Kamnik]]="DA","Kamnik",""),IF(Tabela_zbiralec_EKOL[[#This Row],[ZC Zvezda]]="DA","Zvezda",""))</f>
        <v>Laze</v>
      </c>
      <c r="D587" t="s">
        <v>203</v>
      </c>
      <c r="E587" t="s">
        <v>204</v>
      </c>
      <c r="F587" t="s">
        <v>203</v>
      </c>
      <c r="G587" t="s">
        <v>203</v>
      </c>
      <c r="H587" t="str">
        <f>INDEX(Tabela_seznam_klasifikacij[Naziv odpadka],MATCH(Tabela_zbiralec_EKOL[[#This Row],[Klasifikacija]],Tabela_seznam_klasifikacij[Klasifikacijska številka],0))</f>
        <v>Mulji, ki vsebujejo nevarne snovi, iz čiščenja odpadne vode na kraju nastanka</v>
      </c>
    </row>
    <row r="588" spans="1:8" x14ac:dyDescent="0.25">
      <c r="A588" t="s">
        <v>488</v>
      </c>
      <c r="B588" t="str">
        <f>IF(OR(Tabela_zbiralec_EKOL[[#This Row],[ZC Savska loka]]="DA",Tabela_zbiralec_EKOL[[#This Row],[ZC Laze]]="DA",Tabela_zbiralec_EKOL[[#This Row],[ZC Kamnik]]="DA",Tabela_zbiralec_EKOL[[#This Row],[ZC Zvezda]]="DA"),"DA","NE")</f>
        <v>DA</v>
      </c>
      <c r="C588" t="str">
        <f>_xlfn.TEXTJOIN(", ",TRUE,IF(Tabela_zbiralec_EKOL[[#This Row],[ZC Savska loka]]="DA","Savska loka",""),IF(Tabela_zbiralec_EKOL[[#This Row],[ZC Laze]]="DA","Laze",""),IF(Tabela_zbiralec_EKOL[[#This Row],[ZC Kamnik]]="DA","Kamnik",""),IF(Tabela_zbiralec_EKOL[[#This Row],[ZC Zvezda]]="DA","Zvezda",""))</f>
        <v>Laze</v>
      </c>
      <c r="D588" t="s">
        <v>203</v>
      </c>
      <c r="E588" t="s">
        <v>204</v>
      </c>
      <c r="F588" t="s">
        <v>203</v>
      </c>
      <c r="G588" t="s">
        <v>203</v>
      </c>
      <c r="H588" t="str">
        <f>INDEX(Tabela_seznam_klasifikacij[Naziv odpadka],MATCH(Tabela_zbiralec_EKOL[[#This Row],[Klasifikacija]],Tabela_seznam_klasifikacij[Klasifikacijska številka],0))</f>
        <v>Vodni mulji, ki vsebujejo nevarne snovi, iz čiščenja kotlov</v>
      </c>
    </row>
    <row r="589" spans="1:8" x14ac:dyDescent="0.25">
      <c r="A589" t="s">
        <v>496</v>
      </c>
      <c r="B589" t="str">
        <f>IF(OR(Tabela_zbiralec_EKOL[[#This Row],[ZC Savska loka]]="DA",Tabela_zbiralec_EKOL[[#This Row],[ZC Laze]]="DA",Tabela_zbiralec_EKOL[[#This Row],[ZC Kamnik]]="DA",Tabela_zbiralec_EKOL[[#This Row],[ZC Zvezda]]="DA"),"DA","NE")</f>
        <v>DA</v>
      </c>
      <c r="C589" t="str">
        <f>_xlfn.TEXTJOIN(", ",TRUE,IF(Tabela_zbiralec_EKOL[[#This Row],[ZC Savska loka]]="DA","Savska loka",""),IF(Tabela_zbiralec_EKOL[[#This Row],[ZC Laze]]="DA","Laze",""),IF(Tabela_zbiralec_EKOL[[#This Row],[ZC Kamnik]]="DA","Kamnik",""),IF(Tabela_zbiralec_EKOL[[#This Row],[ZC Zvezda]]="DA","Zvezda",""))</f>
        <v>Laze</v>
      </c>
      <c r="D589" t="s">
        <v>203</v>
      </c>
      <c r="E589" t="s">
        <v>204</v>
      </c>
      <c r="F589" t="s">
        <v>203</v>
      </c>
      <c r="G589" t="s">
        <v>203</v>
      </c>
      <c r="H589" t="str">
        <f>INDEX(Tabela_seznam_klasifikacij[Naziv odpadka],MATCH(Tabela_zbiralec_EKOL[[#This Row],[Klasifikacija]],Tabela_seznam_klasifikacij[Klasifikacijska številka],0))</f>
        <v xml:space="preserve">Trdni odpadki, ki vsebujejo nevarne snovi, iz obdelave plinov </v>
      </c>
    </row>
    <row r="590" spans="1:8" x14ac:dyDescent="0.25">
      <c r="A590" t="s">
        <v>499</v>
      </c>
      <c r="B590" t="str">
        <f>IF(OR(Tabela_zbiralec_EKOL[[#This Row],[ZC Savska loka]]="DA",Tabela_zbiralec_EKOL[[#This Row],[ZC Laze]]="DA",Tabela_zbiralec_EKOL[[#This Row],[ZC Kamnik]]="DA",Tabela_zbiralec_EKOL[[#This Row],[ZC Zvezda]]="DA"),"DA","NE")</f>
        <v>DA</v>
      </c>
      <c r="C590" t="str">
        <f>_xlfn.TEXTJOIN(", ",TRUE,IF(Tabela_zbiralec_EKOL[[#This Row],[ZC Savska loka]]="DA","Savska loka",""),IF(Tabela_zbiralec_EKOL[[#This Row],[ZC Laze]]="DA","Laze",""),IF(Tabela_zbiralec_EKOL[[#This Row],[ZC Kamnik]]="DA","Kamnik",""),IF(Tabela_zbiralec_EKOL[[#This Row],[ZC Zvezda]]="DA","Zvezda",""))</f>
        <v>Laze</v>
      </c>
      <c r="D590" t="s">
        <v>203</v>
      </c>
      <c r="E590" t="s">
        <v>204</v>
      </c>
      <c r="F590" t="s">
        <v>203</v>
      </c>
      <c r="G590" t="s">
        <v>203</v>
      </c>
      <c r="H590" t="str">
        <f>INDEX(Tabela_seznam_klasifikacij[Naziv odpadka],MATCH(Tabela_zbiralec_EKOL[[#This Row],[Klasifikacija]],Tabela_seznam_klasifikacij[Klasifikacijska številka],0))</f>
        <v>Odpadki, ki vsebujejo olja, iz obdelave hladilne vode</v>
      </c>
    </row>
    <row r="591" spans="1:8" x14ac:dyDescent="0.25">
      <c r="A591" t="s">
        <v>501</v>
      </c>
      <c r="B591" t="str">
        <f>IF(OR(Tabela_zbiralec_EKOL[[#This Row],[ZC Savska loka]]="DA",Tabela_zbiralec_EKOL[[#This Row],[ZC Laze]]="DA",Tabela_zbiralec_EKOL[[#This Row],[ZC Kamnik]]="DA",Tabela_zbiralec_EKOL[[#This Row],[ZC Zvezda]]="DA"),"DA","NE")</f>
        <v>DA</v>
      </c>
      <c r="C591" t="str">
        <f>_xlfn.TEXTJOIN(", ",TRUE,IF(Tabela_zbiralec_EKOL[[#This Row],[ZC Savska loka]]="DA","Savska loka",""),IF(Tabela_zbiralec_EKOL[[#This Row],[ZC Laze]]="DA","Laze",""),IF(Tabela_zbiralec_EKOL[[#This Row],[ZC Kamnik]]="DA","Kamnik",""),IF(Tabela_zbiralec_EKOL[[#This Row],[ZC Zvezda]]="DA","Zvezda",""))</f>
        <v>Laze</v>
      </c>
      <c r="D591" t="s">
        <v>203</v>
      </c>
      <c r="E591" t="s">
        <v>204</v>
      </c>
      <c r="F591" t="s">
        <v>203</v>
      </c>
      <c r="G591" t="s">
        <v>203</v>
      </c>
      <c r="H591" t="str">
        <f>INDEX(Tabela_seznam_klasifikacij[Naziv odpadka],MATCH(Tabela_zbiralec_EKOL[[#This Row],[Klasifikacija]],Tabela_seznam_klasifikacij[Klasifikacijska številka],0))</f>
        <v>Mulji in filtrne pogače, ki vsebujejo nevarne snovi iz čiščenja odpadnih plinov</v>
      </c>
    </row>
    <row r="592" spans="1:8" x14ac:dyDescent="0.25">
      <c r="A592" t="s">
        <v>508</v>
      </c>
      <c r="B592" t="str">
        <f>IF(OR(Tabela_zbiralec_EKOL[[#This Row],[ZC Savska loka]]="DA",Tabela_zbiralec_EKOL[[#This Row],[ZC Laze]]="DA",Tabela_zbiralec_EKOL[[#This Row],[ZC Kamnik]]="DA",Tabela_zbiralec_EKOL[[#This Row],[ZC Zvezda]]="DA"),"DA","NE")</f>
        <v>DA</v>
      </c>
      <c r="C592" t="str">
        <f>_xlfn.TEXTJOIN(", ",TRUE,IF(Tabela_zbiralec_EKOL[[#This Row],[ZC Savska loka]]="DA","Savska loka",""),IF(Tabela_zbiralec_EKOL[[#This Row],[ZC Laze]]="DA","Laze",""),IF(Tabela_zbiralec_EKOL[[#This Row],[ZC Kamnik]]="DA","Kamnik",""),IF(Tabela_zbiralec_EKOL[[#This Row],[ZC Zvezda]]="DA","Zvezda",""))</f>
        <v>Laze</v>
      </c>
      <c r="D592" t="s">
        <v>203</v>
      </c>
      <c r="E592" t="s">
        <v>204</v>
      </c>
      <c r="F592" t="s">
        <v>203</v>
      </c>
      <c r="G592" t="s">
        <v>203</v>
      </c>
      <c r="H592" t="str">
        <f>INDEX(Tabela_seznam_klasifikacij[Naziv odpadka],MATCH(Tabela_zbiralec_EKOL[[#This Row],[Klasifikacija]],Tabela_seznam_klasifikacij[Klasifikacijska številka],0))</f>
        <v>Žlindra iz primarnega taljenja (beli posnemki)</v>
      </c>
    </row>
    <row r="593" spans="1:8" x14ac:dyDescent="0.25">
      <c r="A593" t="s">
        <v>510</v>
      </c>
      <c r="B593" t="str">
        <f>IF(OR(Tabela_zbiralec_EKOL[[#This Row],[ZC Savska loka]]="DA",Tabela_zbiralec_EKOL[[#This Row],[ZC Laze]]="DA",Tabela_zbiralec_EKOL[[#This Row],[ZC Kamnik]]="DA",Tabela_zbiralec_EKOL[[#This Row],[ZC Zvezda]]="DA"),"DA","NE")</f>
        <v>DA</v>
      </c>
      <c r="C593" t="str">
        <f>_xlfn.TEXTJOIN(", ",TRUE,IF(Tabela_zbiralec_EKOL[[#This Row],[ZC Savska loka]]="DA","Savska loka",""),IF(Tabela_zbiralec_EKOL[[#This Row],[ZC Laze]]="DA","Laze",""),IF(Tabela_zbiralec_EKOL[[#This Row],[ZC Kamnik]]="DA","Kamnik",""),IF(Tabela_zbiralec_EKOL[[#This Row],[ZC Zvezda]]="DA","Zvezda",""))</f>
        <v>Laze</v>
      </c>
      <c r="D593" t="s">
        <v>203</v>
      </c>
      <c r="E593" t="s">
        <v>204</v>
      </c>
      <c r="F593" t="s">
        <v>203</v>
      </c>
      <c r="G593" t="s">
        <v>203</v>
      </c>
      <c r="H593" t="str">
        <f>INDEX(Tabela_seznam_klasifikacij[Naziv odpadka],MATCH(Tabela_zbiralec_EKOL[[#This Row],[Klasifikacija]],Tabela_seznam_klasifikacij[Klasifikacijska številka],0))</f>
        <v>Solne žlindre iz sekundarnega taljenja</v>
      </c>
    </row>
    <row r="594" spans="1:8" x14ac:dyDescent="0.25">
      <c r="A594" t="s">
        <v>511</v>
      </c>
      <c r="B594" t="str">
        <f>IF(OR(Tabela_zbiralec_EKOL[[#This Row],[ZC Savska loka]]="DA",Tabela_zbiralec_EKOL[[#This Row],[ZC Laze]]="DA",Tabela_zbiralec_EKOL[[#This Row],[ZC Kamnik]]="DA",Tabela_zbiralec_EKOL[[#This Row],[ZC Zvezda]]="DA"),"DA","NE")</f>
        <v>DA</v>
      </c>
      <c r="C594" t="str">
        <f>_xlfn.TEXTJOIN(", ",TRUE,IF(Tabela_zbiralec_EKOL[[#This Row],[ZC Savska loka]]="DA","Savska loka",""),IF(Tabela_zbiralec_EKOL[[#This Row],[ZC Laze]]="DA","Laze",""),IF(Tabela_zbiralec_EKOL[[#This Row],[ZC Kamnik]]="DA","Kamnik",""),IF(Tabela_zbiralec_EKOL[[#This Row],[ZC Zvezda]]="DA","Zvezda",""))</f>
        <v>Laze</v>
      </c>
      <c r="D594" t="s">
        <v>203</v>
      </c>
      <c r="E594" t="s">
        <v>204</v>
      </c>
      <c r="F594" t="s">
        <v>203</v>
      </c>
      <c r="G594" t="s">
        <v>203</v>
      </c>
      <c r="H594" t="str">
        <f>INDEX(Tabela_seznam_klasifikacij[Naziv odpadka],MATCH(Tabela_zbiralec_EKOL[[#This Row],[Klasifikacija]],Tabela_seznam_klasifikacij[Klasifikacijska številka],0))</f>
        <v>Črni posnemki iz sekundarnega taljenja</v>
      </c>
    </row>
    <row r="595" spans="1:8" x14ac:dyDescent="0.25">
      <c r="A595" t="s">
        <v>512</v>
      </c>
      <c r="B595" t="str">
        <f>IF(OR(Tabela_zbiralec_EKOL[[#This Row],[ZC Savska loka]]="DA",Tabela_zbiralec_EKOL[[#This Row],[ZC Laze]]="DA",Tabela_zbiralec_EKOL[[#This Row],[ZC Kamnik]]="DA",Tabela_zbiralec_EKOL[[#This Row],[ZC Zvezda]]="DA"),"DA","NE")</f>
        <v>DA</v>
      </c>
      <c r="C595" t="str">
        <f>_xlfn.TEXTJOIN(", ",TRUE,IF(Tabela_zbiralec_EKOL[[#This Row],[ZC Savska loka]]="DA","Savska loka",""),IF(Tabela_zbiralec_EKOL[[#This Row],[ZC Laze]]="DA","Laze",""),IF(Tabela_zbiralec_EKOL[[#This Row],[ZC Kamnik]]="DA","Kamnik",""),IF(Tabela_zbiralec_EKOL[[#This Row],[ZC Zvezda]]="DA","Zvezda",""))</f>
        <v>Laze</v>
      </c>
      <c r="D595" t="s">
        <v>203</v>
      </c>
      <c r="E595" t="s">
        <v>204</v>
      </c>
      <c r="F595" t="s">
        <v>203</v>
      </c>
      <c r="G595" t="s">
        <v>203</v>
      </c>
      <c r="H595" t="str">
        <f>INDEX(Tabela_seznam_klasifikacij[Naziv odpadka],MATCH(Tabela_zbiralec_EKOL[[#This Row],[Klasifikacija]],Tabela_seznam_klasifikacij[Klasifikacijska številka],0))</f>
        <v>Posnemki, ki so gorljivi, ali pa pri stiku z vodo sproščajo gorljive pline v nevarnih količinah</v>
      </c>
    </row>
    <row r="596" spans="1:8" x14ac:dyDescent="0.25">
      <c r="A596" t="s">
        <v>514</v>
      </c>
      <c r="B596" t="str">
        <f>IF(OR(Tabela_zbiralec_EKOL[[#This Row],[ZC Savska loka]]="DA",Tabela_zbiralec_EKOL[[#This Row],[ZC Laze]]="DA",Tabela_zbiralec_EKOL[[#This Row],[ZC Kamnik]]="DA",Tabela_zbiralec_EKOL[[#This Row],[ZC Zvezda]]="DA"),"DA","NE")</f>
        <v>DA</v>
      </c>
      <c r="C596" t="str">
        <f>_xlfn.TEXTJOIN(", ",TRUE,IF(Tabela_zbiralec_EKOL[[#This Row],[ZC Savska loka]]="DA","Savska loka",""),IF(Tabela_zbiralec_EKOL[[#This Row],[ZC Laze]]="DA","Laze",""),IF(Tabela_zbiralec_EKOL[[#This Row],[ZC Kamnik]]="DA","Kamnik",""),IF(Tabela_zbiralec_EKOL[[#This Row],[ZC Zvezda]]="DA","Zvezda",""))</f>
        <v>Laze</v>
      </c>
      <c r="D596" t="s">
        <v>203</v>
      </c>
      <c r="E596" t="s">
        <v>204</v>
      </c>
      <c r="F596" t="s">
        <v>203</v>
      </c>
      <c r="G596" t="s">
        <v>203</v>
      </c>
      <c r="H596" t="str">
        <f>INDEX(Tabela_seznam_klasifikacij[Naziv odpadka],MATCH(Tabela_zbiralec_EKOL[[#This Row],[Klasifikacija]],Tabela_seznam_klasifikacij[Klasifikacijska številka],0))</f>
        <v>Odpadki iz proizvodnje anod, ki vsebujejo katran</v>
      </c>
    </row>
    <row r="597" spans="1:8" x14ac:dyDescent="0.25">
      <c r="A597" t="s">
        <v>516</v>
      </c>
      <c r="B597" t="str">
        <f>IF(OR(Tabela_zbiralec_EKOL[[#This Row],[ZC Savska loka]]="DA",Tabela_zbiralec_EKOL[[#This Row],[ZC Laze]]="DA",Tabela_zbiralec_EKOL[[#This Row],[ZC Kamnik]]="DA",Tabela_zbiralec_EKOL[[#This Row],[ZC Zvezda]]="DA"),"DA","NE")</f>
        <v>DA</v>
      </c>
      <c r="C597" t="str">
        <f>_xlfn.TEXTJOIN(", ",TRUE,IF(Tabela_zbiralec_EKOL[[#This Row],[ZC Savska loka]]="DA","Savska loka",""),IF(Tabela_zbiralec_EKOL[[#This Row],[ZC Laze]]="DA","Laze",""),IF(Tabela_zbiralec_EKOL[[#This Row],[ZC Kamnik]]="DA","Kamnik",""),IF(Tabela_zbiralec_EKOL[[#This Row],[ZC Zvezda]]="DA","Zvezda",""))</f>
        <v>Laze</v>
      </c>
      <c r="D597" t="s">
        <v>203</v>
      </c>
      <c r="E597" t="s">
        <v>204</v>
      </c>
      <c r="F597" t="s">
        <v>203</v>
      </c>
      <c r="G597" t="s">
        <v>203</v>
      </c>
      <c r="H597" t="str">
        <f>INDEX(Tabela_seznam_klasifikacij[Naziv odpadka],MATCH(Tabela_zbiralec_EKOL[[#This Row],[Klasifikacija]],Tabela_seznam_klasifikacij[Klasifikacijska številka],0))</f>
        <v>Prah iz odpadnih plinov, ki vsebuje nevarne snovi</v>
      </c>
    </row>
    <row r="598" spans="1:8" x14ac:dyDescent="0.25">
      <c r="A598" t="s">
        <v>518</v>
      </c>
      <c r="B598" t="str">
        <f>IF(OR(Tabela_zbiralec_EKOL[[#This Row],[ZC Savska loka]]="DA",Tabela_zbiralec_EKOL[[#This Row],[ZC Laze]]="DA",Tabela_zbiralec_EKOL[[#This Row],[ZC Kamnik]]="DA",Tabela_zbiralec_EKOL[[#This Row],[ZC Zvezda]]="DA"),"DA","NE")</f>
        <v>DA</v>
      </c>
      <c r="C598" t="str">
        <f>_xlfn.TEXTJOIN(", ",TRUE,IF(Tabela_zbiralec_EKOL[[#This Row],[ZC Savska loka]]="DA","Savska loka",""),IF(Tabela_zbiralec_EKOL[[#This Row],[ZC Laze]]="DA","Laze",""),IF(Tabela_zbiralec_EKOL[[#This Row],[ZC Kamnik]]="DA","Kamnik",""),IF(Tabela_zbiralec_EKOL[[#This Row],[ZC Zvezda]]="DA","Zvezda",""))</f>
        <v>Laze</v>
      </c>
      <c r="D598" t="s">
        <v>203</v>
      </c>
      <c r="E598" t="s">
        <v>204</v>
      </c>
      <c r="F598" t="s">
        <v>203</v>
      </c>
      <c r="G598" t="s">
        <v>203</v>
      </c>
      <c r="H598" t="str">
        <f>INDEX(Tabela_seznam_klasifikacij[Naziv odpadka],MATCH(Tabela_zbiralec_EKOL[[#This Row],[Klasifikacija]],Tabela_seznam_klasifikacij[Klasifikacijska številka],0))</f>
        <v>Drugi delci in prah (tudi prah iz krogličnih mlinov), ki vsebujejo nevarne snovi</v>
      </c>
    </row>
    <row r="599" spans="1:8" x14ac:dyDescent="0.25">
      <c r="A599" t="s">
        <v>520</v>
      </c>
      <c r="B599" t="str">
        <f>IF(OR(Tabela_zbiralec_EKOL[[#This Row],[ZC Savska loka]]="DA",Tabela_zbiralec_EKOL[[#This Row],[ZC Laze]]="DA",Tabela_zbiralec_EKOL[[#This Row],[ZC Kamnik]]="DA",Tabela_zbiralec_EKOL[[#This Row],[ZC Zvezda]]="DA"),"DA","NE")</f>
        <v>DA</v>
      </c>
      <c r="C599" t="str">
        <f>_xlfn.TEXTJOIN(", ",TRUE,IF(Tabela_zbiralec_EKOL[[#This Row],[ZC Savska loka]]="DA","Savska loka",""),IF(Tabela_zbiralec_EKOL[[#This Row],[ZC Laze]]="DA","Laze",""),IF(Tabela_zbiralec_EKOL[[#This Row],[ZC Kamnik]]="DA","Kamnik",""),IF(Tabela_zbiralec_EKOL[[#This Row],[ZC Zvezda]]="DA","Zvezda",""))</f>
        <v>Laze</v>
      </c>
      <c r="D599" t="s">
        <v>203</v>
      </c>
      <c r="E599" t="s">
        <v>204</v>
      </c>
      <c r="F599" t="s">
        <v>203</v>
      </c>
      <c r="G599" t="s">
        <v>203</v>
      </c>
      <c r="H599" t="str">
        <f>INDEX(Tabela_seznam_klasifikacij[Naziv odpadka],MATCH(Tabela_zbiralec_EKOL[[#This Row],[Klasifikacija]],Tabela_seznam_klasifikacij[Klasifikacijska številka],0))</f>
        <v>Trdni odpadki iz čiščenja odpadnih plinov, ki vsebujejo nevarne snovi</v>
      </c>
    </row>
    <row r="600" spans="1:8" x14ac:dyDescent="0.25">
      <c r="A600" t="s">
        <v>522</v>
      </c>
      <c r="B600" t="str">
        <f>IF(OR(Tabela_zbiralec_EKOL[[#This Row],[ZC Savska loka]]="DA",Tabela_zbiralec_EKOL[[#This Row],[ZC Laze]]="DA",Tabela_zbiralec_EKOL[[#This Row],[ZC Kamnik]]="DA",Tabela_zbiralec_EKOL[[#This Row],[ZC Zvezda]]="DA"),"DA","NE")</f>
        <v>DA</v>
      </c>
      <c r="C600" t="str">
        <f>_xlfn.TEXTJOIN(", ",TRUE,IF(Tabela_zbiralec_EKOL[[#This Row],[ZC Savska loka]]="DA","Savska loka",""),IF(Tabela_zbiralec_EKOL[[#This Row],[ZC Laze]]="DA","Laze",""),IF(Tabela_zbiralec_EKOL[[#This Row],[ZC Kamnik]]="DA","Kamnik",""),IF(Tabela_zbiralec_EKOL[[#This Row],[ZC Zvezda]]="DA","Zvezda",""))</f>
        <v>Laze</v>
      </c>
      <c r="D600" t="s">
        <v>203</v>
      </c>
      <c r="E600" t="s">
        <v>204</v>
      </c>
      <c r="F600" t="s">
        <v>203</v>
      </c>
      <c r="G600" t="s">
        <v>203</v>
      </c>
      <c r="H600" t="str">
        <f>INDEX(Tabela_seznam_klasifikacij[Naziv odpadka],MATCH(Tabela_zbiralec_EKOL[[#This Row],[Klasifikacija]],Tabela_seznam_klasifikacij[Klasifikacijska številka],0))</f>
        <v>Mulji in filtrne pogače iz čiščenja odpadnih plinov, ki vsebujejo nevarne snovi</v>
      </c>
    </row>
    <row r="601" spans="1:8" x14ac:dyDescent="0.25">
      <c r="A601" t="s">
        <v>1214</v>
      </c>
      <c r="B601" t="str">
        <f>IF(OR(Tabela_zbiralec_EKOL[[#This Row],[ZC Savska loka]]="DA",Tabela_zbiralec_EKOL[[#This Row],[ZC Laze]]="DA",Tabela_zbiralec_EKOL[[#This Row],[ZC Kamnik]]="DA",Tabela_zbiralec_EKOL[[#This Row],[ZC Zvezda]]="DA"),"DA","NE")</f>
        <v>DA</v>
      </c>
      <c r="C601" t="str">
        <f>_xlfn.TEXTJOIN(", ",TRUE,IF(Tabela_zbiralec_EKOL[[#This Row],[ZC Savska loka]]="DA","Savska loka",""),IF(Tabela_zbiralec_EKOL[[#This Row],[ZC Laze]]="DA","Laze",""),IF(Tabela_zbiralec_EKOL[[#This Row],[ZC Kamnik]]="DA","Kamnik",""),IF(Tabela_zbiralec_EKOL[[#This Row],[ZC Zvezda]]="DA","Zvezda",""))</f>
        <v>Laze</v>
      </c>
      <c r="D601" t="s">
        <v>203</v>
      </c>
      <c r="E601" t="s">
        <v>204</v>
      </c>
      <c r="F601" t="s">
        <v>203</v>
      </c>
      <c r="G601" t="s">
        <v>203</v>
      </c>
      <c r="H601" t="str">
        <f>INDEX(Tabela_seznam_klasifikacij[Naziv odpadka],MATCH(Tabela_zbiralec_EKOL[[#This Row],[Klasifikacija]],Tabela_seznam_klasifikacij[Klasifikacijska številka],0))</f>
        <v>Odpadki iz obdelave hladilne vode, ki vsebujejo olja</v>
      </c>
    </row>
    <row r="602" spans="1:8" x14ac:dyDescent="0.25">
      <c r="A602" t="s">
        <v>525</v>
      </c>
      <c r="B602" t="str">
        <f>IF(OR(Tabela_zbiralec_EKOL[[#This Row],[ZC Savska loka]]="DA",Tabela_zbiralec_EKOL[[#This Row],[ZC Laze]]="DA",Tabela_zbiralec_EKOL[[#This Row],[ZC Kamnik]]="DA",Tabela_zbiralec_EKOL[[#This Row],[ZC Zvezda]]="DA"),"DA","NE")</f>
        <v>DA</v>
      </c>
      <c r="C602" t="str">
        <f>_xlfn.TEXTJOIN(", ",TRUE,IF(Tabela_zbiralec_EKOL[[#This Row],[ZC Savska loka]]="DA","Savska loka",""),IF(Tabela_zbiralec_EKOL[[#This Row],[ZC Laze]]="DA","Laze",""),IF(Tabela_zbiralec_EKOL[[#This Row],[ZC Kamnik]]="DA","Kamnik",""),IF(Tabela_zbiralec_EKOL[[#This Row],[ZC Zvezda]]="DA","Zvezda",""))</f>
        <v>Laze</v>
      </c>
      <c r="D602" t="s">
        <v>203</v>
      </c>
      <c r="E602" t="s">
        <v>204</v>
      </c>
      <c r="F602" t="s">
        <v>203</v>
      </c>
      <c r="G602" t="s">
        <v>203</v>
      </c>
      <c r="H602" t="str">
        <f>INDEX(Tabela_seznam_klasifikacij[Naziv odpadka],MATCH(Tabela_zbiralec_EKOL[[#This Row],[Klasifikacija]],Tabela_seznam_klasifikacij[Klasifikacijska številka],0))</f>
        <v>Odpadki iz obdelave solne žlindre in črnih posnemkov, ki vsebujejo nevarne snovi</v>
      </c>
    </row>
    <row r="603" spans="1:8" x14ac:dyDescent="0.25">
      <c r="A603" t="s">
        <v>537</v>
      </c>
      <c r="B603" t="str">
        <f>IF(OR(Tabela_zbiralec_EKOL[[#This Row],[ZC Savska loka]]="DA",Tabela_zbiralec_EKOL[[#This Row],[ZC Laze]]="DA",Tabela_zbiralec_EKOL[[#This Row],[ZC Kamnik]]="DA",Tabela_zbiralec_EKOL[[#This Row],[ZC Zvezda]]="DA"),"DA","NE")</f>
        <v>DA</v>
      </c>
      <c r="C603" t="str">
        <f>_xlfn.TEXTJOIN(", ",TRUE,IF(Tabela_zbiralec_EKOL[[#This Row],[ZC Savska loka]]="DA","Savska loka",""),IF(Tabela_zbiralec_EKOL[[#This Row],[ZC Laze]]="DA","Laze",""),IF(Tabela_zbiralec_EKOL[[#This Row],[ZC Kamnik]]="DA","Kamnik",""),IF(Tabela_zbiralec_EKOL[[#This Row],[ZC Zvezda]]="DA","Zvezda",""))</f>
        <v>Laze</v>
      </c>
      <c r="D603" t="s">
        <v>203</v>
      </c>
      <c r="E603" t="s">
        <v>204</v>
      </c>
      <c r="F603" t="s">
        <v>203</v>
      </c>
      <c r="G603" t="s">
        <v>203</v>
      </c>
      <c r="H603" t="str">
        <f>INDEX(Tabela_seznam_klasifikacij[Naziv odpadka],MATCH(Tabela_zbiralec_EKOL[[#This Row],[Klasifikacija]],Tabela_seznam_klasifikacij[Klasifikacijska številka],0))</f>
        <v>Žlindra iz primarnega in sekundarnega taljenja</v>
      </c>
    </row>
    <row r="604" spans="1:8" x14ac:dyDescent="0.25">
      <c r="A604" t="s">
        <v>538</v>
      </c>
      <c r="B604" t="str">
        <f>IF(OR(Tabela_zbiralec_EKOL[[#This Row],[ZC Savska loka]]="DA",Tabela_zbiralec_EKOL[[#This Row],[ZC Laze]]="DA",Tabela_zbiralec_EKOL[[#This Row],[ZC Kamnik]]="DA",Tabela_zbiralec_EKOL[[#This Row],[ZC Zvezda]]="DA"),"DA","NE")</f>
        <v>DA</v>
      </c>
      <c r="C604" t="str">
        <f>_xlfn.TEXTJOIN(", ",TRUE,IF(Tabela_zbiralec_EKOL[[#This Row],[ZC Savska loka]]="DA","Savska loka",""),IF(Tabela_zbiralec_EKOL[[#This Row],[ZC Laze]]="DA","Laze",""),IF(Tabela_zbiralec_EKOL[[#This Row],[ZC Kamnik]]="DA","Kamnik",""),IF(Tabela_zbiralec_EKOL[[#This Row],[ZC Zvezda]]="DA","Zvezda",""))</f>
        <v>Laze</v>
      </c>
      <c r="D604" t="s">
        <v>203</v>
      </c>
      <c r="E604" t="s">
        <v>204</v>
      </c>
      <c r="F604" t="s">
        <v>203</v>
      </c>
      <c r="G604" t="s">
        <v>203</v>
      </c>
      <c r="H604" t="str">
        <f>INDEX(Tabela_seznam_klasifikacij[Naziv odpadka],MATCH(Tabela_zbiralec_EKOL[[#This Row],[Klasifikacija]],Tabela_seznam_klasifikacij[Klasifikacijska številka],0))</f>
        <v>Posnemki iz primarnega in sekundarnega taljenja</v>
      </c>
    </row>
    <row r="605" spans="1:8" x14ac:dyDescent="0.25">
      <c r="A605" t="s">
        <v>539</v>
      </c>
      <c r="B605" t="str">
        <f>IF(OR(Tabela_zbiralec_EKOL[[#This Row],[ZC Savska loka]]="DA",Tabela_zbiralec_EKOL[[#This Row],[ZC Laze]]="DA",Tabela_zbiralec_EKOL[[#This Row],[ZC Kamnik]]="DA",Tabela_zbiralec_EKOL[[#This Row],[ZC Zvezda]]="DA"),"DA","NE")</f>
        <v>DA</v>
      </c>
      <c r="C605" t="str">
        <f>_xlfn.TEXTJOIN(", ",TRUE,IF(Tabela_zbiralec_EKOL[[#This Row],[ZC Savska loka]]="DA","Savska loka",""),IF(Tabela_zbiralec_EKOL[[#This Row],[ZC Laze]]="DA","Laze",""),IF(Tabela_zbiralec_EKOL[[#This Row],[ZC Kamnik]]="DA","Kamnik",""),IF(Tabela_zbiralec_EKOL[[#This Row],[ZC Zvezda]]="DA","Zvezda",""))</f>
        <v>Laze</v>
      </c>
      <c r="D605" t="s">
        <v>203</v>
      </c>
      <c r="E605" t="s">
        <v>204</v>
      </c>
      <c r="F605" t="s">
        <v>203</v>
      </c>
      <c r="G605" t="s">
        <v>203</v>
      </c>
      <c r="H605" t="str">
        <f>INDEX(Tabela_seznam_klasifikacij[Naziv odpadka],MATCH(Tabela_zbiralec_EKOL[[#This Row],[Klasifikacija]],Tabela_seznam_klasifikacij[Klasifikacijska številka],0))</f>
        <v>Kalcijev arzenat</v>
      </c>
    </row>
    <row r="606" spans="1:8" x14ac:dyDescent="0.25">
      <c r="A606" t="s">
        <v>540</v>
      </c>
      <c r="B606" t="str">
        <f>IF(OR(Tabela_zbiralec_EKOL[[#This Row],[ZC Savska loka]]="DA",Tabela_zbiralec_EKOL[[#This Row],[ZC Laze]]="DA",Tabela_zbiralec_EKOL[[#This Row],[ZC Kamnik]]="DA",Tabela_zbiralec_EKOL[[#This Row],[ZC Zvezda]]="DA"),"DA","NE")</f>
        <v>DA</v>
      </c>
      <c r="C606" t="str">
        <f>_xlfn.TEXTJOIN(", ",TRUE,IF(Tabela_zbiralec_EKOL[[#This Row],[ZC Savska loka]]="DA","Savska loka",""),IF(Tabela_zbiralec_EKOL[[#This Row],[ZC Laze]]="DA","Laze",""),IF(Tabela_zbiralec_EKOL[[#This Row],[ZC Kamnik]]="DA","Kamnik",""),IF(Tabela_zbiralec_EKOL[[#This Row],[ZC Zvezda]]="DA","Zvezda",""))</f>
        <v>Laze</v>
      </c>
      <c r="D606" t="s">
        <v>203</v>
      </c>
      <c r="E606" t="s">
        <v>204</v>
      </c>
      <c r="F606" t="s">
        <v>203</v>
      </c>
      <c r="G606" t="s">
        <v>203</v>
      </c>
      <c r="H606" t="str">
        <f>INDEX(Tabela_seznam_klasifikacij[Naziv odpadka],MATCH(Tabela_zbiralec_EKOL[[#This Row],[Klasifikacija]],Tabela_seznam_klasifikacij[Klasifikacijska številka],0))</f>
        <v>Prah iz odpadnih plinov</v>
      </c>
    </row>
    <row r="607" spans="1:8" x14ac:dyDescent="0.25">
      <c r="A607" t="s">
        <v>541</v>
      </c>
      <c r="B607" t="str">
        <f>IF(OR(Tabela_zbiralec_EKOL[[#This Row],[ZC Savska loka]]="DA",Tabela_zbiralec_EKOL[[#This Row],[ZC Laze]]="DA",Tabela_zbiralec_EKOL[[#This Row],[ZC Kamnik]]="DA",Tabela_zbiralec_EKOL[[#This Row],[ZC Zvezda]]="DA"),"DA","NE")</f>
        <v>DA</v>
      </c>
      <c r="C607" t="str">
        <f>_xlfn.TEXTJOIN(", ",TRUE,IF(Tabela_zbiralec_EKOL[[#This Row],[ZC Savska loka]]="DA","Savska loka",""),IF(Tabela_zbiralec_EKOL[[#This Row],[ZC Laze]]="DA","Laze",""),IF(Tabela_zbiralec_EKOL[[#This Row],[ZC Kamnik]]="DA","Kamnik",""),IF(Tabela_zbiralec_EKOL[[#This Row],[ZC Zvezda]]="DA","Zvezda",""))</f>
        <v>Laze</v>
      </c>
      <c r="D607" t="s">
        <v>203</v>
      </c>
      <c r="E607" t="s">
        <v>204</v>
      </c>
      <c r="F607" t="s">
        <v>203</v>
      </c>
      <c r="G607" t="s">
        <v>203</v>
      </c>
      <c r="H607" t="str">
        <f>INDEX(Tabela_seznam_klasifikacij[Naziv odpadka],MATCH(Tabela_zbiralec_EKOL[[#This Row],[Klasifikacija]],Tabela_seznam_klasifikacij[Klasifikacijska številka],0))</f>
        <v>Drugi delci in prah</v>
      </c>
    </row>
    <row r="608" spans="1:8" x14ac:dyDescent="0.25">
      <c r="A608" t="s">
        <v>542</v>
      </c>
      <c r="B608" t="str">
        <f>IF(OR(Tabela_zbiralec_EKOL[[#This Row],[ZC Savska loka]]="DA",Tabela_zbiralec_EKOL[[#This Row],[ZC Laze]]="DA",Tabela_zbiralec_EKOL[[#This Row],[ZC Kamnik]]="DA",Tabela_zbiralec_EKOL[[#This Row],[ZC Zvezda]]="DA"),"DA","NE")</f>
        <v>DA</v>
      </c>
      <c r="C608" t="str">
        <f>_xlfn.TEXTJOIN(", ",TRUE,IF(Tabela_zbiralec_EKOL[[#This Row],[ZC Savska loka]]="DA","Savska loka",""),IF(Tabela_zbiralec_EKOL[[#This Row],[ZC Laze]]="DA","Laze",""),IF(Tabela_zbiralec_EKOL[[#This Row],[ZC Kamnik]]="DA","Kamnik",""),IF(Tabela_zbiralec_EKOL[[#This Row],[ZC Zvezda]]="DA","Zvezda",""))</f>
        <v>Laze</v>
      </c>
      <c r="D608" t="s">
        <v>203</v>
      </c>
      <c r="E608" t="s">
        <v>204</v>
      </c>
      <c r="F608" t="s">
        <v>203</v>
      </c>
      <c r="G608" t="s">
        <v>203</v>
      </c>
      <c r="H608" t="str">
        <f>INDEX(Tabela_seznam_klasifikacij[Naziv odpadka],MATCH(Tabela_zbiralec_EKOL[[#This Row],[Klasifikacija]],Tabela_seznam_klasifikacij[Klasifikacijska številka],0))</f>
        <v>Trdni odpadki iz čiščenja odpadnih plinov</v>
      </c>
    </row>
    <row r="609" spans="1:8" x14ac:dyDescent="0.25">
      <c r="A609" t="s">
        <v>543</v>
      </c>
      <c r="B609" t="str">
        <f>IF(OR(Tabela_zbiralec_EKOL[[#This Row],[ZC Savska loka]]="DA",Tabela_zbiralec_EKOL[[#This Row],[ZC Laze]]="DA",Tabela_zbiralec_EKOL[[#This Row],[ZC Kamnik]]="DA",Tabela_zbiralec_EKOL[[#This Row],[ZC Zvezda]]="DA"),"DA","NE")</f>
        <v>DA</v>
      </c>
      <c r="C609" t="str">
        <f>_xlfn.TEXTJOIN(", ",TRUE,IF(Tabela_zbiralec_EKOL[[#This Row],[ZC Savska loka]]="DA","Savska loka",""),IF(Tabela_zbiralec_EKOL[[#This Row],[ZC Laze]]="DA","Laze",""),IF(Tabela_zbiralec_EKOL[[#This Row],[ZC Kamnik]]="DA","Kamnik",""),IF(Tabela_zbiralec_EKOL[[#This Row],[ZC Zvezda]]="DA","Zvezda",""))</f>
        <v>Laze</v>
      </c>
      <c r="D609" t="s">
        <v>203</v>
      </c>
      <c r="E609" t="s">
        <v>204</v>
      </c>
      <c r="F609" t="s">
        <v>203</v>
      </c>
      <c r="G609" t="s">
        <v>203</v>
      </c>
      <c r="H609" t="str">
        <f>INDEX(Tabela_seznam_klasifikacij[Naziv odpadka],MATCH(Tabela_zbiralec_EKOL[[#This Row],[Klasifikacija]],Tabela_seznam_klasifikacij[Klasifikacijska številka],0))</f>
        <v>Mulji in filtrne pogače iz čiščenja odpadnih plinov</v>
      </c>
    </row>
    <row r="610" spans="1:8" x14ac:dyDescent="0.25">
      <c r="A610" t="s">
        <v>544</v>
      </c>
      <c r="B610" t="str">
        <f>IF(OR(Tabela_zbiralec_EKOL[[#This Row],[ZC Savska loka]]="DA",Tabela_zbiralec_EKOL[[#This Row],[ZC Laze]]="DA",Tabela_zbiralec_EKOL[[#This Row],[ZC Kamnik]]="DA",Tabela_zbiralec_EKOL[[#This Row],[ZC Zvezda]]="DA"),"DA","NE")</f>
        <v>DA</v>
      </c>
      <c r="C610" t="str">
        <f>_xlfn.TEXTJOIN(", ",TRUE,IF(Tabela_zbiralec_EKOL[[#This Row],[ZC Savska loka]]="DA","Savska loka",""),IF(Tabela_zbiralec_EKOL[[#This Row],[ZC Laze]]="DA","Laze",""),IF(Tabela_zbiralec_EKOL[[#This Row],[ZC Kamnik]]="DA","Kamnik",""),IF(Tabela_zbiralec_EKOL[[#This Row],[ZC Zvezda]]="DA","Zvezda",""))</f>
        <v>Laze</v>
      </c>
      <c r="D610" t="s">
        <v>203</v>
      </c>
      <c r="E610" t="s">
        <v>204</v>
      </c>
      <c r="F610" t="s">
        <v>203</v>
      </c>
      <c r="G610" t="s">
        <v>203</v>
      </c>
      <c r="H610" t="str">
        <f>INDEX(Tabela_seznam_klasifikacij[Naziv odpadka],MATCH(Tabela_zbiralec_EKOL[[#This Row],[Klasifikacija]],Tabela_seznam_klasifikacij[Klasifikacijska številka],0))</f>
        <v>Odpadki iz obdelave hladilne vode, ki vsebujejo olja</v>
      </c>
    </row>
    <row r="611" spans="1:8" x14ac:dyDescent="0.25">
      <c r="A611" t="s">
        <v>547</v>
      </c>
      <c r="B611" t="str">
        <f>IF(OR(Tabela_zbiralec_EKOL[[#This Row],[ZC Savska loka]]="DA",Tabela_zbiralec_EKOL[[#This Row],[ZC Laze]]="DA",Tabela_zbiralec_EKOL[[#This Row],[ZC Kamnik]]="DA",Tabela_zbiralec_EKOL[[#This Row],[ZC Zvezda]]="DA"),"DA","NE")</f>
        <v>DA</v>
      </c>
      <c r="C611" t="str">
        <f>_xlfn.TEXTJOIN(", ",TRUE,IF(Tabela_zbiralec_EKOL[[#This Row],[ZC Savska loka]]="DA","Savska loka",""),IF(Tabela_zbiralec_EKOL[[#This Row],[ZC Laze]]="DA","Laze",""),IF(Tabela_zbiralec_EKOL[[#This Row],[ZC Kamnik]]="DA","Kamnik",""),IF(Tabela_zbiralec_EKOL[[#This Row],[ZC Zvezda]]="DA","Zvezda",""))</f>
        <v>Laze</v>
      </c>
      <c r="D611" t="s">
        <v>203</v>
      </c>
      <c r="E611" t="s">
        <v>204</v>
      </c>
      <c r="F611" t="s">
        <v>203</v>
      </c>
      <c r="G611" t="s">
        <v>203</v>
      </c>
      <c r="H611" t="str">
        <f>INDEX(Tabela_seznam_klasifikacij[Naziv odpadka],MATCH(Tabela_zbiralec_EKOL[[#This Row],[Klasifikacija]],Tabela_seznam_klasifikacij[Klasifikacijska številka],0))</f>
        <v>Prah iz odpadnih plinov</v>
      </c>
    </row>
    <row r="612" spans="1:8" x14ac:dyDescent="0.25">
      <c r="A612" t="s">
        <v>549</v>
      </c>
      <c r="B612" t="str">
        <f>IF(OR(Tabela_zbiralec_EKOL[[#This Row],[ZC Savska loka]]="DA",Tabela_zbiralec_EKOL[[#This Row],[ZC Laze]]="DA",Tabela_zbiralec_EKOL[[#This Row],[ZC Kamnik]]="DA",Tabela_zbiralec_EKOL[[#This Row],[ZC Zvezda]]="DA"),"DA","NE")</f>
        <v>DA</v>
      </c>
      <c r="C612" t="str">
        <f>_xlfn.TEXTJOIN(", ",TRUE,IF(Tabela_zbiralec_EKOL[[#This Row],[ZC Savska loka]]="DA","Savska loka",""),IF(Tabela_zbiralec_EKOL[[#This Row],[ZC Laze]]="DA","Laze",""),IF(Tabela_zbiralec_EKOL[[#This Row],[ZC Kamnik]]="DA","Kamnik",""),IF(Tabela_zbiralec_EKOL[[#This Row],[ZC Zvezda]]="DA","Zvezda",""))</f>
        <v>Laze</v>
      </c>
      <c r="D612" t="s">
        <v>203</v>
      </c>
      <c r="E612" t="s">
        <v>204</v>
      </c>
      <c r="F612" t="s">
        <v>203</v>
      </c>
      <c r="G612" t="s">
        <v>203</v>
      </c>
      <c r="H612" t="str">
        <f>INDEX(Tabela_seznam_klasifikacij[Naziv odpadka],MATCH(Tabela_zbiralec_EKOL[[#This Row],[Klasifikacija]],Tabela_seznam_klasifikacij[Klasifikacijska številka],0))</f>
        <v>Trdni odpadki iz čiščenja odpadnih plinov</v>
      </c>
    </row>
    <row r="613" spans="1:8" x14ac:dyDescent="0.25">
      <c r="A613" t="s">
        <v>550</v>
      </c>
      <c r="B613" t="str">
        <f>IF(OR(Tabela_zbiralec_EKOL[[#This Row],[ZC Savska loka]]="DA",Tabela_zbiralec_EKOL[[#This Row],[ZC Laze]]="DA",Tabela_zbiralec_EKOL[[#This Row],[ZC Kamnik]]="DA",Tabela_zbiralec_EKOL[[#This Row],[ZC Zvezda]]="DA"),"DA","NE")</f>
        <v>DA</v>
      </c>
      <c r="C613" t="str">
        <f>_xlfn.TEXTJOIN(", ",TRUE,IF(Tabela_zbiralec_EKOL[[#This Row],[ZC Savska loka]]="DA","Savska loka",""),IF(Tabela_zbiralec_EKOL[[#This Row],[ZC Laze]]="DA","Laze",""),IF(Tabela_zbiralec_EKOL[[#This Row],[ZC Kamnik]]="DA","Kamnik",""),IF(Tabela_zbiralec_EKOL[[#This Row],[ZC Zvezda]]="DA","Zvezda",""))</f>
        <v>Laze</v>
      </c>
      <c r="D613" t="s">
        <v>203</v>
      </c>
      <c r="E613" t="s">
        <v>204</v>
      </c>
      <c r="F613" t="s">
        <v>203</v>
      </c>
      <c r="G613" t="s">
        <v>203</v>
      </c>
      <c r="H613" t="str">
        <f>INDEX(Tabela_seznam_klasifikacij[Naziv odpadka],MATCH(Tabela_zbiralec_EKOL[[#This Row],[Klasifikacija]],Tabela_seznam_klasifikacij[Klasifikacijska številka],0))</f>
        <v>Mulji iz čiščenja odpadnih plinov</v>
      </c>
    </row>
    <row r="614" spans="1:8" x14ac:dyDescent="0.25">
      <c r="A614" t="s">
        <v>551</v>
      </c>
      <c r="B614" t="str">
        <f>IF(OR(Tabela_zbiralec_EKOL[[#This Row],[ZC Savska loka]]="DA",Tabela_zbiralec_EKOL[[#This Row],[ZC Laze]]="DA",Tabela_zbiralec_EKOL[[#This Row],[ZC Kamnik]]="DA",Tabela_zbiralec_EKOL[[#This Row],[ZC Zvezda]]="DA"),"DA","NE")</f>
        <v>DA</v>
      </c>
      <c r="C614" t="str">
        <f>_xlfn.TEXTJOIN(", ",TRUE,IF(Tabela_zbiralec_EKOL[[#This Row],[ZC Savska loka]]="DA","Savska loka",""),IF(Tabela_zbiralec_EKOL[[#This Row],[ZC Laze]]="DA","Laze",""),IF(Tabela_zbiralec_EKOL[[#This Row],[ZC Kamnik]]="DA","Kamnik",""),IF(Tabela_zbiralec_EKOL[[#This Row],[ZC Zvezda]]="DA","Zvezda",""))</f>
        <v>Laze</v>
      </c>
      <c r="D614" t="s">
        <v>203</v>
      </c>
      <c r="E614" t="s">
        <v>204</v>
      </c>
      <c r="F614" t="s">
        <v>203</v>
      </c>
      <c r="G614" t="s">
        <v>203</v>
      </c>
      <c r="H614" t="str">
        <f>INDEX(Tabela_seznam_klasifikacij[Naziv odpadka],MATCH(Tabela_zbiralec_EKOL[[#This Row],[Klasifikacija]],Tabela_seznam_klasifikacij[Klasifikacijska številka],0))</f>
        <v>Odpadki iz obdelave hladilne vode, ki vsebujejo olja</v>
      </c>
    </row>
    <row r="615" spans="1:8" x14ac:dyDescent="0.25">
      <c r="A615" t="s">
        <v>554</v>
      </c>
      <c r="B615" t="str">
        <f>IF(OR(Tabela_zbiralec_EKOL[[#This Row],[ZC Savska loka]]="DA",Tabela_zbiralec_EKOL[[#This Row],[ZC Laze]]="DA",Tabela_zbiralec_EKOL[[#This Row],[ZC Kamnik]]="DA",Tabela_zbiralec_EKOL[[#This Row],[ZC Zvezda]]="DA"),"DA","NE")</f>
        <v>DA</v>
      </c>
      <c r="C615" t="str">
        <f>_xlfn.TEXTJOIN(", ",TRUE,IF(Tabela_zbiralec_EKOL[[#This Row],[ZC Savska loka]]="DA","Savska loka",""),IF(Tabela_zbiralec_EKOL[[#This Row],[ZC Laze]]="DA","Laze",""),IF(Tabela_zbiralec_EKOL[[#This Row],[ZC Kamnik]]="DA","Kamnik",""),IF(Tabela_zbiralec_EKOL[[#This Row],[ZC Zvezda]]="DA","Zvezda",""))</f>
        <v>Laze</v>
      </c>
      <c r="D615" t="s">
        <v>203</v>
      </c>
      <c r="E615" t="s">
        <v>204</v>
      </c>
      <c r="F615" t="s">
        <v>203</v>
      </c>
      <c r="G615" t="s">
        <v>203</v>
      </c>
      <c r="H615" t="str">
        <f>INDEX(Tabela_seznam_klasifikacij[Naziv odpadka],MATCH(Tabela_zbiralec_EKOL[[#This Row],[Klasifikacija]],Tabela_seznam_klasifikacij[Klasifikacijska številka],0))</f>
        <v>Posnemki, ki so gorljivi, ali pa pri stiku z vodo sproščajo gorljive pline v nevarnih količinah</v>
      </c>
    </row>
    <row r="616" spans="1:8" x14ac:dyDescent="0.25">
      <c r="A616" t="s">
        <v>558</v>
      </c>
      <c r="B616" t="str">
        <f>IF(OR(Tabela_zbiralec_EKOL[[#This Row],[ZC Savska loka]]="DA",Tabela_zbiralec_EKOL[[#This Row],[ZC Laze]]="DA",Tabela_zbiralec_EKOL[[#This Row],[ZC Kamnik]]="DA",Tabela_zbiralec_EKOL[[#This Row],[ZC Zvezda]]="DA"),"DA","NE")</f>
        <v>DA</v>
      </c>
      <c r="C616" t="str">
        <f>_xlfn.TEXTJOIN(", ",TRUE,IF(Tabela_zbiralec_EKOL[[#This Row],[ZC Savska loka]]="DA","Savska loka",""),IF(Tabela_zbiralec_EKOL[[#This Row],[ZC Laze]]="DA","Laze",""),IF(Tabela_zbiralec_EKOL[[#This Row],[ZC Kamnik]]="DA","Kamnik",""),IF(Tabela_zbiralec_EKOL[[#This Row],[ZC Zvezda]]="DA","Zvezda",""))</f>
        <v>Laze</v>
      </c>
      <c r="D616" t="s">
        <v>203</v>
      </c>
      <c r="E616" t="s">
        <v>204</v>
      </c>
      <c r="F616" t="s">
        <v>203</v>
      </c>
      <c r="G616" t="s">
        <v>203</v>
      </c>
      <c r="H616" t="str">
        <f>INDEX(Tabela_seznam_klasifikacij[Naziv odpadka],MATCH(Tabela_zbiralec_EKOL[[#This Row],[Klasifikacija]],Tabela_seznam_klasifikacij[Klasifikacijska številka],0))</f>
        <v>Prah iz odpadnih plinov</v>
      </c>
    </row>
    <row r="617" spans="1:8" x14ac:dyDescent="0.25">
      <c r="A617" t="s">
        <v>560</v>
      </c>
      <c r="B617" t="str">
        <f>IF(OR(Tabela_zbiralec_EKOL[[#This Row],[ZC Savska loka]]="DA",Tabela_zbiralec_EKOL[[#This Row],[ZC Laze]]="DA",Tabela_zbiralec_EKOL[[#This Row],[ZC Kamnik]]="DA",Tabela_zbiralec_EKOL[[#This Row],[ZC Zvezda]]="DA"),"DA","NE")</f>
        <v>DA</v>
      </c>
      <c r="C617" t="str">
        <f>_xlfn.TEXTJOIN(", ",TRUE,IF(Tabela_zbiralec_EKOL[[#This Row],[ZC Savska loka]]="DA","Savska loka",""),IF(Tabela_zbiralec_EKOL[[#This Row],[ZC Laze]]="DA","Laze",""),IF(Tabela_zbiralec_EKOL[[#This Row],[ZC Kamnik]]="DA","Kamnik",""),IF(Tabela_zbiralec_EKOL[[#This Row],[ZC Zvezda]]="DA","Zvezda",""))</f>
        <v>Laze</v>
      </c>
      <c r="D617" t="s">
        <v>203</v>
      </c>
      <c r="E617" t="s">
        <v>204</v>
      </c>
      <c r="F617" t="s">
        <v>203</v>
      </c>
      <c r="G617" t="s">
        <v>203</v>
      </c>
      <c r="H617" t="str">
        <f>INDEX(Tabela_seznam_klasifikacij[Naziv odpadka],MATCH(Tabela_zbiralec_EKOL[[#This Row],[Klasifikacija]],Tabela_seznam_klasifikacij[Klasifikacijska številka],0))</f>
        <v>Trdni odpadki iz čiščenja odpadnih plinov</v>
      </c>
    </row>
    <row r="618" spans="1:8" x14ac:dyDescent="0.25">
      <c r="A618" t="s">
        <v>561</v>
      </c>
      <c r="B618" t="str">
        <f>IF(OR(Tabela_zbiralec_EKOL[[#This Row],[ZC Savska loka]]="DA",Tabela_zbiralec_EKOL[[#This Row],[ZC Laze]]="DA",Tabela_zbiralec_EKOL[[#This Row],[ZC Kamnik]]="DA",Tabela_zbiralec_EKOL[[#This Row],[ZC Zvezda]]="DA"),"DA","NE")</f>
        <v>DA</v>
      </c>
      <c r="C618" t="str">
        <f>_xlfn.TEXTJOIN(", ",TRUE,IF(Tabela_zbiralec_EKOL[[#This Row],[ZC Savska loka]]="DA","Savska loka",""),IF(Tabela_zbiralec_EKOL[[#This Row],[ZC Laze]]="DA","Laze",""),IF(Tabela_zbiralec_EKOL[[#This Row],[ZC Kamnik]]="DA","Kamnik",""),IF(Tabela_zbiralec_EKOL[[#This Row],[ZC Zvezda]]="DA","Zvezda",""))</f>
        <v>Laze</v>
      </c>
      <c r="D618" t="s">
        <v>203</v>
      </c>
      <c r="E618" t="s">
        <v>204</v>
      </c>
      <c r="F618" t="s">
        <v>203</v>
      </c>
      <c r="G618" t="s">
        <v>203</v>
      </c>
      <c r="H618" t="str">
        <f>INDEX(Tabela_seznam_klasifikacij[Naziv odpadka],MATCH(Tabela_zbiralec_EKOL[[#This Row],[Klasifikacija]],Tabela_seznam_klasifikacij[Klasifikacijska številka],0))</f>
        <v>Mulji in filrne pogače iz čiščenja odpadnih plinov</v>
      </c>
    </row>
    <row r="619" spans="1:8" x14ac:dyDescent="0.25">
      <c r="A619" t="s">
        <v>562</v>
      </c>
      <c r="B619" t="str">
        <f>IF(OR(Tabela_zbiralec_EKOL[[#This Row],[ZC Savska loka]]="DA",Tabela_zbiralec_EKOL[[#This Row],[ZC Laze]]="DA",Tabela_zbiralec_EKOL[[#This Row],[ZC Kamnik]]="DA",Tabela_zbiralec_EKOL[[#This Row],[ZC Zvezda]]="DA"),"DA","NE")</f>
        <v>DA</v>
      </c>
      <c r="C619" t="str">
        <f>_xlfn.TEXTJOIN(", ",TRUE,IF(Tabela_zbiralec_EKOL[[#This Row],[ZC Savska loka]]="DA","Savska loka",""),IF(Tabela_zbiralec_EKOL[[#This Row],[ZC Laze]]="DA","Laze",""),IF(Tabela_zbiralec_EKOL[[#This Row],[ZC Kamnik]]="DA","Kamnik",""),IF(Tabela_zbiralec_EKOL[[#This Row],[ZC Zvezda]]="DA","Zvezda",""))</f>
        <v>Laze</v>
      </c>
      <c r="D619" t="s">
        <v>203</v>
      </c>
      <c r="E619" t="s">
        <v>204</v>
      </c>
      <c r="F619" t="s">
        <v>203</v>
      </c>
      <c r="G619" t="s">
        <v>203</v>
      </c>
      <c r="H619" t="str">
        <f>INDEX(Tabela_seznam_klasifikacij[Naziv odpadka],MATCH(Tabela_zbiralec_EKOL[[#This Row],[Klasifikacija]],Tabela_seznam_klasifikacij[Klasifikacijska številka],0))</f>
        <v>Odpadki iz obdelave hladilne vode, ki vsebujejo olja</v>
      </c>
    </row>
    <row r="620" spans="1:8" x14ac:dyDescent="0.25">
      <c r="A620" t="s">
        <v>570</v>
      </c>
      <c r="B620" t="str">
        <f>IF(OR(Tabela_zbiralec_EKOL[[#This Row],[ZC Savska loka]]="DA",Tabela_zbiralec_EKOL[[#This Row],[ZC Laze]]="DA",Tabela_zbiralec_EKOL[[#This Row],[ZC Kamnik]]="DA",Tabela_zbiralec_EKOL[[#This Row],[ZC Zvezda]]="DA"),"DA","NE")</f>
        <v>DA</v>
      </c>
      <c r="C620" t="str">
        <f>_xlfn.TEXTJOIN(", ",TRUE,IF(Tabela_zbiralec_EKOL[[#This Row],[ZC Savska loka]]="DA","Savska loka",""),IF(Tabela_zbiralec_EKOL[[#This Row],[ZC Laze]]="DA","Laze",""),IF(Tabela_zbiralec_EKOL[[#This Row],[ZC Kamnik]]="DA","Kamnik",""),IF(Tabela_zbiralec_EKOL[[#This Row],[ZC Zvezda]]="DA","Zvezda",""))</f>
        <v>Laze</v>
      </c>
      <c r="D620" t="s">
        <v>203</v>
      </c>
      <c r="E620" t="s">
        <v>204</v>
      </c>
      <c r="F620" t="s">
        <v>203</v>
      </c>
      <c r="G620" t="s">
        <v>203</v>
      </c>
      <c r="H620" t="str">
        <f>INDEX(Tabela_seznam_klasifikacij[Naziv odpadka],MATCH(Tabela_zbiralec_EKOL[[#This Row],[Klasifikacija]],Tabela_seznam_klasifikacij[Klasifikacijska številka],0))</f>
        <v>Odpadki iz obdelave hladilne vode, ki vsebujejo olja</v>
      </c>
    </row>
    <row r="621" spans="1:8" x14ac:dyDescent="0.25">
      <c r="A621" t="s">
        <v>575</v>
      </c>
      <c r="B621" t="str">
        <f>IF(OR(Tabela_zbiralec_EKOL[[#This Row],[ZC Savska loka]]="DA",Tabela_zbiralec_EKOL[[#This Row],[ZC Laze]]="DA",Tabela_zbiralec_EKOL[[#This Row],[ZC Kamnik]]="DA",Tabela_zbiralec_EKOL[[#This Row],[ZC Zvezda]]="DA"),"DA","NE")</f>
        <v>DA</v>
      </c>
      <c r="C621" t="str">
        <f>_xlfn.TEXTJOIN(", ",TRUE,IF(Tabela_zbiralec_EKOL[[#This Row],[ZC Savska loka]]="DA","Savska loka",""),IF(Tabela_zbiralec_EKOL[[#This Row],[ZC Laze]]="DA","Laze",""),IF(Tabela_zbiralec_EKOL[[#This Row],[ZC Kamnik]]="DA","Kamnik",""),IF(Tabela_zbiralec_EKOL[[#This Row],[ZC Zvezda]]="DA","Zvezda",""))</f>
        <v>Laze</v>
      </c>
      <c r="D621" t="s">
        <v>203</v>
      </c>
      <c r="E621" t="s">
        <v>204</v>
      </c>
      <c r="F621" t="s">
        <v>203</v>
      </c>
      <c r="G621" t="s">
        <v>203</v>
      </c>
      <c r="H621" t="str">
        <f>INDEX(Tabela_seznam_klasifikacij[Naziv odpadka],MATCH(Tabela_zbiralec_EKOL[[#This Row],[Klasifikacija]],Tabela_seznam_klasifikacij[Klasifikacijska številka],0))</f>
        <v>Solna žlindra iz primarnega in sekundarnega taljenja</v>
      </c>
    </row>
    <row r="622" spans="1:8" x14ac:dyDescent="0.25">
      <c r="A622" t="s">
        <v>577</v>
      </c>
      <c r="B622" t="str">
        <f>IF(OR(Tabela_zbiralec_EKOL[[#This Row],[ZC Savska loka]]="DA",Tabela_zbiralec_EKOL[[#This Row],[ZC Laze]]="DA",Tabela_zbiralec_EKOL[[#This Row],[ZC Kamnik]]="DA",Tabela_zbiralec_EKOL[[#This Row],[ZC Zvezda]]="DA"),"DA","NE")</f>
        <v>DA</v>
      </c>
      <c r="C622" t="str">
        <f>_xlfn.TEXTJOIN(", ",TRUE,IF(Tabela_zbiralec_EKOL[[#This Row],[ZC Savska loka]]="DA","Savska loka",""),IF(Tabela_zbiralec_EKOL[[#This Row],[ZC Laze]]="DA","Laze",""),IF(Tabela_zbiralec_EKOL[[#This Row],[ZC Kamnik]]="DA","Kamnik",""),IF(Tabela_zbiralec_EKOL[[#This Row],[ZC Zvezda]]="DA","Zvezda",""))</f>
        <v>Laze</v>
      </c>
      <c r="D622" t="s">
        <v>203</v>
      </c>
      <c r="E622" t="s">
        <v>204</v>
      </c>
      <c r="F622" t="s">
        <v>203</v>
      </c>
      <c r="G622" t="s">
        <v>203</v>
      </c>
      <c r="H622" t="str">
        <f>INDEX(Tabela_seznam_klasifikacij[Naziv odpadka],MATCH(Tabela_zbiralec_EKOL[[#This Row],[Klasifikacija]],Tabela_seznam_klasifikacij[Klasifikacijska številka],0))</f>
        <v>Posnemki, ki so gorljivi, ali pa pri stiku z vodo sproščajo gorljive pline v nevarnih količinah</v>
      </c>
    </row>
    <row r="623" spans="1:8" x14ac:dyDescent="0.25">
      <c r="A623" t="s">
        <v>579</v>
      </c>
      <c r="B623" t="str">
        <f>IF(OR(Tabela_zbiralec_EKOL[[#This Row],[ZC Savska loka]]="DA",Tabela_zbiralec_EKOL[[#This Row],[ZC Laze]]="DA",Tabela_zbiralec_EKOL[[#This Row],[ZC Kamnik]]="DA",Tabela_zbiralec_EKOL[[#This Row],[ZC Zvezda]]="DA"),"DA","NE")</f>
        <v>DA</v>
      </c>
      <c r="C623" t="str">
        <f>_xlfn.TEXTJOIN(", ",TRUE,IF(Tabela_zbiralec_EKOL[[#This Row],[ZC Savska loka]]="DA","Savska loka",""),IF(Tabela_zbiralec_EKOL[[#This Row],[ZC Laze]]="DA","Laze",""),IF(Tabela_zbiralec_EKOL[[#This Row],[ZC Kamnik]]="DA","Kamnik",""),IF(Tabela_zbiralec_EKOL[[#This Row],[ZC Zvezda]]="DA","Zvezda",""))</f>
        <v>Laze</v>
      </c>
      <c r="D623" t="s">
        <v>203</v>
      </c>
      <c r="E623" t="s">
        <v>204</v>
      </c>
      <c r="F623" t="s">
        <v>203</v>
      </c>
      <c r="G623" t="s">
        <v>203</v>
      </c>
      <c r="H623" t="str">
        <f>INDEX(Tabela_seznam_klasifikacij[Naziv odpadka],MATCH(Tabela_zbiralec_EKOL[[#This Row],[Klasifikacija]],Tabela_seznam_klasifikacij[Klasifikacijska številka],0))</f>
        <v>Odpadki iz proizvodnje anod, ki vsebujejo katran</v>
      </c>
    </row>
    <row r="624" spans="1:8" x14ac:dyDescent="0.25">
      <c r="A624" t="s">
        <v>582</v>
      </c>
      <c r="B624" t="str">
        <f>IF(OR(Tabela_zbiralec_EKOL[[#This Row],[ZC Savska loka]]="DA",Tabela_zbiralec_EKOL[[#This Row],[ZC Laze]]="DA",Tabela_zbiralec_EKOL[[#This Row],[ZC Kamnik]]="DA",Tabela_zbiralec_EKOL[[#This Row],[ZC Zvezda]]="DA"),"DA","NE")</f>
        <v>DA</v>
      </c>
      <c r="C624" t="str">
        <f>_xlfn.TEXTJOIN(", ",TRUE,IF(Tabela_zbiralec_EKOL[[#This Row],[ZC Savska loka]]="DA","Savska loka",""),IF(Tabela_zbiralec_EKOL[[#This Row],[ZC Laze]]="DA","Laze",""),IF(Tabela_zbiralec_EKOL[[#This Row],[ZC Kamnik]]="DA","Kamnik",""),IF(Tabela_zbiralec_EKOL[[#This Row],[ZC Zvezda]]="DA","Zvezda",""))</f>
        <v>Laze</v>
      </c>
      <c r="D624" t="s">
        <v>203</v>
      </c>
      <c r="E624" t="s">
        <v>204</v>
      </c>
      <c r="F624" t="s">
        <v>203</v>
      </c>
      <c r="G624" t="s">
        <v>203</v>
      </c>
      <c r="H624" t="str">
        <f>INDEX(Tabela_seznam_klasifikacij[Naziv odpadka],MATCH(Tabela_zbiralec_EKOL[[#This Row],[Klasifikacija]],Tabela_seznam_klasifikacij[Klasifikacijska številka],0))</f>
        <v>Prah iz čiščenja odpadnih plinov, ki vsebuje nevarne snovi</v>
      </c>
    </row>
    <row r="625" spans="1:8" x14ac:dyDescent="0.25">
      <c r="A625" t="s">
        <v>584</v>
      </c>
      <c r="B625" t="str">
        <f>IF(OR(Tabela_zbiralec_EKOL[[#This Row],[ZC Savska loka]]="DA",Tabela_zbiralec_EKOL[[#This Row],[ZC Laze]]="DA",Tabela_zbiralec_EKOL[[#This Row],[ZC Kamnik]]="DA",Tabela_zbiralec_EKOL[[#This Row],[ZC Zvezda]]="DA"),"DA","NE")</f>
        <v>DA</v>
      </c>
      <c r="C625" t="str">
        <f>_xlfn.TEXTJOIN(", ",TRUE,IF(Tabela_zbiralec_EKOL[[#This Row],[ZC Savska loka]]="DA","Savska loka",""),IF(Tabela_zbiralec_EKOL[[#This Row],[ZC Laze]]="DA","Laze",""),IF(Tabela_zbiralec_EKOL[[#This Row],[ZC Kamnik]]="DA","Kamnik",""),IF(Tabela_zbiralec_EKOL[[#This Row],[ZC Zvezda]]="DA","Zvezda",""))</f>
        <v>Laze</v>
      </c>
      <c r="D625" t="s">
        <v>203</v>
      </c>
      <c r="E625" t="s">
        <v>204</v>
      </c>
      <c r="F625" t="s">
        <v>203</v>
      </c>
      <c r="G625" t="s">
        <v>203</v>
      </c>
      <c r="H625" t="str">
        <f>INDEX(Tabela_seznam_klasifikacij[Naziv odpadka],MATCH(Tabela_zbiralec_EKOL[[#This Row],[Klasifikacija]],Tabela_seznam_klasifikacij[Klasifikacijska številka],0))</f>
        <v>Mulji in filtrne pogače iz čiščenja odpadnih plinov, ki vsebujejo nevarne snovi</v>
      </c>
    </row>
    <row r="626" spans="1:8" x14ac:dyDescent="0.25">
      <c r="A626" t="s">
        <v>586</v>
      </c>
      <c r="B626" t="str">
        <f>IF(OR(Tabela_zbiralec_EKOL[[#This Row],[ZC Savska loka]]="DA",Tabela_zbiralec_EKOL[[#This Row],[ZC Laze]]="DA",Tabela_zbiralec_EKOL[[#This Row],[ZC Kamnik]]="DA",Tabela_zbiralec_EKOL[[#This Row],[ZC Zvezda]]="DA"),"DA","NE")</f>
        <v>DA</v>
      </c>
      <c r="C626" t="str">
        <f>_xlfn.TEXTJOIN(", ",TRUE,IF(Tabela_zbiralec_EKOL[[#This Row],[ZC Savska loka]]="DA","Savska loka",""),IF(Tabela_zbiralec_EKOL[[#This Row],[ZC Laze]]="DA","Laze",""),IF(Tabela_zbiralec_EKOL[[#This Row],[ZC Kamnik]]="DA","Kamnik",""),IF(Tabela_zbiralec_EKOL[[#This Row],[ZC Zvezda]]="DA","Zvezda",""))</f>
        <v>Laze</v>
      </c>
      <c r="D626" t="s">
        <v>203</v>
      </c>
      <c r="E626" t="s">
        <v>204</v>
      </c>
      <c r="F626" t="s">
        <v>203</v>
      </c>
      <c r="G626" t="s">
        <v>203</v>
      </c>
      <c r="H626" t="str">
        <f>INDEX(Tabela_seznam_klasifikacij[Naziv odpadka],MATCH(Tabela_zbiralec_EKOL[[#This Row],[Klasifikacija]],Tabela_seznam_klasifikacij[Klasifikacijska številka],0))</f>
        <v>Odpadki iz obdelave hladilne vode, ki vsebujejo olja</v>
      </c>
    </row>
    <row r="627" spans="1:8" x14ac:dyDescent="0.25">
      <c r="A627" t="s">
        <v>592</v>
      </c>
      <c r="B627" t="str">
        <f>IF(OR(Tabela_zbiralec_EKOL[[#This Row],[ZC Savska loka]]="DA",Tabela_zbiralec_EKOL[[#This Row],[ZC Laze]]="DA",Tabela_zbiralec_EKOL[[#This Row],[ZC Kamnik]]="DA",Tabela_zbiralec_EKOL[[#This Row],[ZC Zvezda]]="DA"),"DA","NE")</f>
        <v>DA</v>
      </c>
      <c r="C627" t="str">
        <f>_xlfn.TEXTJOIN(", ",TRUE,IF(Tabela_zbiralec_EKOL[[#This Row],[ZC Savska loka]]="DA","Savska loka",""),IF(Tabela_zbiralec_EKOL[[#This Row],[ZC Laze]]="DA","Laze",""),IF(Tabela_zbiralec_EKOL[[#This Row],[ZC Kamnik]]="DA","Kamnik",""),IF(Tabela_zbiralec_EKOL[[#This Row],[ZC Zvezda]]="DA","Zvezda",""))</f>
        <v>Laze</v>
      </c>
      <c r="D627" t="s">
        <v>203</v>
      </c>
      <c r="E627" t="s">
        <v>204</v>
      </c>
      <c r="F627" t="s">
        <v>203</v>
      </c>
      <c r="G627" t="s">
        <v>203</v>
      </c>
      <c r="H627" t="str">
        <f>INDEX(Tabela_seznam_klasifikacij[Naziv odpadka],MATCH(Tabela_zbiralec_EKOL[[#This Row],[Klasifikacija]],Tabela_seznam_klasifikacij[Klasifikacijska številka],0))</f>
        <v>Odpadne neuporabljene livarske forme in jedra, ki vsebujejo nevarne snovi</v>
      </c>
    </row>
    <row r="628" spans="1:8" x14ac:dyDescent="0.25">
      <c r="A628" t="s">
        <v>594</v>
      </c>
      <c r="B628" t="str">
        <f>IF(OR(Tabela_zbiralec_EKOL[[#This Row],[ZC Savska loka]]="DA",Tabela_zbiralec_EKOL[[#This Row],[ZC Laze]]="DA",Tabela_zbiralec_EKOL[[#This Row],[ZC Kamnik]]="DA",Tabela_zbiralec_EKOL[[#This Row],[ZC Zvezda]]="DA"),"DA","NE")</f>
        <v>DA</v>
      </c>
      <c r="C628" t="str">
        <f>_xlfn.TEXTJOIN(", ",TRUE,IF(Tabela_zbiralec_EKOL[[#This Row],[ZC Savska loka]]="DA","Savska loka",""),IF(Tabela_zbiralec_EKOL[[#This Row],[ZC Laze]]="DA","Laze",""),IF(Tabela_zbiralec_EKOL[[#This Row],[ZC Kamnik]]="DA","Kamnik",""),IF(Tabela_zbiralec_EKOL[[#This Row],[ZC Zvezda]]="DA","Zvezda",""))</f>
        <v>Laze</v>
      </c>
      <c r="D628" t="s">
        <v>203</v>
      </c>
      <c r="E628" t="s">
        <v>204</v>
      </c>
      <c r="F628" t="s">
        <v>203</v>
      </c>
      <c r="G628" t="s">
        <v>203</v>
      </c>
      <c r="H628" t="str">
        <f>INDEX(Tabela_seznam_klasifikacij[Naziv odpadka],MATCH(Tabela_zbiralec_EKOL[[#This Row],[Klasifikacija]],Tabela_seznam_klasifikacij[Klasifikacijska številka],0))</f>
        <v>Odpadne uporabljene livarske forme in jedra, ki vsebujejo nevarne snovi</v>
      </c>
    </row>
    <row r="629" spans="1:8" x14ac:dyDescent="0.25">
      <c r="A629" t="s">
        <v>596</v>
      </c>
      <c r="B629" t="str">
        <f>IF(OR(Tabela_zbiralec_EKOL[[#This Row],[ZC Savska loka]]="DA",Tabela_zbiralec_EKOL[[#This Row],[ZC Laze]]="DA",Tabela_zbiralec_EKOL[[#This Row],[ZC Kamnik]]="DA",Tabela_zbiralec_EKOL[[#This Row],[ZC Zvezda]]="DA"),"DA","NE")</f>
        <v>DA</v>
      </c>
      <c r="C629" t="str">
        <f>_xlfn.TEXTJOIN(", ",TRUE,IF(Tabela_zbiralec_EKOL[[#This Row],[ZC Savska loka]]="DA","Savska loka",""),IF(Tabela_zbiralec_EKOL[[#This Row],[ZC Laze]]="DA","Laze",""),IF(Tabela_zbiralec_EKOL[[#This Row],[ZC Kamnik]]="DA","Kamnik",""),IF(Tabela_zbiralec_EKOL[[#This Row],[ZC Zvezda]]="DA","Zvezda",""))</f>
        <v>Laze</v>
      </c>
      <c r="D629" t="s">
        <v>203</v>
      </c>
      <c r="E629" t="s">
        <v>204</v>
      </c>
      <c r="F629" t="s">
        <v>203</v>
      </c>
      <c r="G629" t="s">
        <v>203</v>
      </c>
      <c r="H629" t="str">
        <f>INDEX(Tabela_seznam_klasifikacij[Naziv odpadka],MATCH(Tabela_zbiralec_EKOL[[#This Row],[Klasifikacija]],Tabela_seznam_klasifikacij[Klasifikacijska številka],0))</f>
        <v>Prah iz čiščenja odpadnih plinov, ki vsebuje nevarne snovi</v>
      </c>
    </row>
    <row r="630" spans="1:8" x14ac:dyDescent="0.25">
      <c r="A630" t="s">
        <v>598</v>
      </c>
      <c r="B630" t="str">
        <f>IF(OR(Tabela_zbiralec_EKOL[[#This Row],[ZC Savska loka]]="DA",Tabela_zbiralec_EKOL[[#This Row],[ZC Laze]]="DA",Tabela_zbiralec_EKOL[[#This Row],[ZC Kamnik]]="DA",Tabela_zbiralec_EKOL[[#This Row],[ZC Zvezda]]="DA"),"DA","NE")</f>
        <v>DA</v>
      </c>
      <c r="C630" t="str">
        <f>_xlfn.TEXTJOIN(", ",TRUE,IF(Tabela_zbiralec_EKOL[[#This Row],[ZC Savska loka]]="DA","Savska loka",""),IF(Tabela_zbiralec_EKOL[[#This Row],[ZC Laze]]="DA","Laze",""),IF(Tabela_zbiralec_EKOL[[#This Row],[ZC Kamnik]]="DA","Kamnik",""),IF(Tabela_zbiralec_EKOL[[#This Row],[ZC Zvezda]]="DA","Zvezda",""))</f>
        <v>Laze</v>
      </c>
      <c r="D630" t="s">
        <v>203</v>
      </c>
      <c r="E630" t="s">
        <v>204</v>
      </c>
      <c r="F630" t="s">
        <v>203</v>
      </c>
      <c r="G630" t="s">
        <v>203</v>
      </c>
      <c r="H630" t="str">
        <f>INDEX(Tabela_seznam_klasifikacij[Naziv odpadka],MATCH(Tabela_zbiralec_EKOL[[#This Row],[Klasifikacija]],Tabela_seznam_klasifikacij[Klasifikacijska številka],0))</f>
        <v>Drugi delci, ki vsebujejo nevarne snovi</v>
      </c>
    </row>
    <row r="631" spans="1:8" x14ac:dyDescent="0.25">
      <c r="A631" t="s">
        <v>600</v>
      </c>
      <c r="B631" t="str">
        <f>IF(OR(Tabela_zbiralec_EKOL[[#This Row],[ZC Savska loka]]="DA",Tabela_zbiralec_EKOL[[#This Row],[ZC Laze]]="DA",Tabela_zbiralec_EKOL[[#This Row],[ZC Kamnik]]="DA",Tabela_zbiralec_EKOL[[#This Row],[ZC Zvezda]]="DA"),"DA","NE")</f>
        <v>DA</v>
      </c>
      <c r="C631" t="str">
        <f>_xlfn.TEXTJOIN(", ",TRUE,IF(Tabela_zbiralec_EKOL[[#This Row],[ZC Savska loka]]="DA","Savska loka",""),IF(Tabela_zbiralec_EKOL[[#This Row],[ZC Laze]]="DA","Laze",""),IF(Tabela_zbiralec_EKOL[[#This Row],[ZC Kamnik]]="DA","Kamnik",""),IF(Tabela_zbiralec_EKOL[[#This Row],[ZC Zvezda]]="DA","Zvezda",""))</f>
        <v>Laze</v>
      </c>
      <c r="D631" t="s">
        <v>203</v>
      </c>
      <c r="E631" t="s">
        <v>204</v>
      </c>
      <c r="F631" t="s">
        <v>203</v>
      </c>
      <c r="G631" t="s">
        <v>203</v>
      </c>
      <c r="H631" t="str">
        <f>INDEX(Tabela_seznam_klasifikacij[Naziv odpadka],MATCH(Tabela_zbiralec_EKOL[[#This Row],[Klasifikacija]],Tabela_seznam_klasifikacij[Klasifikacijska številka],0))</f>
        <v>Odpadna veziva, ki vsebujejo nevarne snovi</v>
      </c>
    </row>
    <row r="632" spans="1:8" x14ac:dyDescent="0.25">
      <c r="A632" t="s">
        <v>602</v>
      </c>
      <c r="B632" t="str">
        <f>IF(OR(Tabela_zbiralec_EKOL[[#This Row],[ZC Savska loka]]="DA",Tabela_zbiralec_EKOL[[#This Row],[ZC Laze]]="DA",Tabela_zbiralec_EKOL[[#This Row],[ZC Kamnik]]="DA",Tabela_zbiralec_EKOL[[#This Row],[ZC Zvezda]]="DA"),"DA","NE")</f>
        <v>DA</v>
      </c>
      <c r="C632" t="str">
        <f>_xlfn.TEXTJOIN(", ",TRUE,IF(Tabela_zbiralec_EKOL[[#This Row],[ZC Savska loka]]="DA","Savska loka",""),IF(Tabela_zbiralec_EKOL[[#This Row],[ZC Laze]]="DA","Laze",""),IF(Tabela_zbiralec_EKOL[[#This Row],[ZC Kamnik]]="DA","Kamnik",""),IF(Tabela_zbiralec_EKOL[[#This Row],[ZC Zvezda]]="DA","Zvezda",""))</f>
        <v>Laze</v>
      </c>
      <c r="D632" t="s">
        <v>203</v>
      </c>
      <c r="E632" t="s">
        <v>204</v>
      </c>
      <c r="F632" t="s">
        <v>203</v>
      </c>
      <c r="G632" t="s">
        <v>203</v>
      </c>
      <c r="H632" t="str">
        <f>INDEX(Tabela_seznam_klasifikacij[Naziv odpadka],MATCH(Tabela_zbiralec_EKOL[[#This Row],[Klasifikacija]],Tabela_seznam_klasifikacij[Klasifikacijska številka],0))</f>
        <v>Odpadna sredstva za lociranje razpok, ki vsebujejo nevarne snovi</v>
      </c>
    </row>
    <row r="633" spans="1:8" x14ac:dyDescent="0.25">
      <c r="A633" t="s">
        <v>606</v>
      </c>
      <c r="B633" t="str">
        <f>IF(OR(Tabela_zbiralec_EKOL[[#This Row],[ZC Savska loka]]="DA",Tabela_zbiralec_EKOL[[#This Row],[ZC Laze]]="DA",Tabela_zbiralec_EKOL[[#This Row],[ZC Kamnik]]="DA",Tabela_zbiralec_EKOL[[#This Row],[ZC Zvezda]]="DA"),"DA","NE")</f>
        <v>DA</v>
      </c>
      <c r="C633" t="str">
        <f>_xlfn.TEXTJOIN(", ",TRUE,IF(Tabela_zbiralec_EKOL[[#This Row],[ZC Savska loka]]="DA","Savska loka",""),IF(Tabela_zbiralec_EKOL[[#This Row],[ZC Laze]]="DA","Laze",""),IF(Tabela_zbiralec_EKOL[[#This Row],[ZC Kamnik]]="DA","Kamnik",""),IF(Tabela_zbiralec_EKOL[[#This Row],[ZC Zvezda]]="DA","Zvezda",""))</f>
        <v>Laze</v>
      </c>
      <c r="D633" t="s">
        <v>203</v>
      </c>
      <c r="E633" t="s">
        <v>204</v>
      </c>
      <c r="F633" t="s">
        <v>203</v>
      </c>
      <c r="G633" t="s">
        <v>203</v>
      </c>
      <c r="H633" t="str">
        <f>INDEX(Tabela_seznam_klasifikacij[Naziv odpadka],MATCH(Tabela_zbiralec_EKOL[[#This Row],[Klasifikacija]],Tabela_seznam_klasifikacij[Klasifikacijska številka],0))</f>
        <v>Odpadne neuporabljene livarske forme in jedra, ki vsebujejo nevarne snovi</v>
      </c>
    </row>
    <row r="634" spans="1:8" x14ac:dyDescent="0.25">
      <c r="A634" t="s">
        <v>608</v>
      </c>
      <c r="B634" t="str">
        <f>IF(OR(Tabela_zbiralec_EKOL[[#This Row],[ZC Savska loka]]="DA",Tabela_zbiralec_EKOL[[#This Row],[ZC Laze]]="DA",Tabela_zbiralec_EKOL[[#This Row],[ZC Kamnik]]="DA",Tabela_zbiralec_EKOL[[#This Row],[ZC Zvezda]]="DA"),"DA","NE")</f>
        <v>DA</v>
      </c>
      <c r="C634" t="str">
        <f>_xlfn.TEXTJOIN(", ",TRUE,IF(Tabela_zbiralec_EKOL[[#This Row],[ZC Savska loka]]="DA","Savska loka",""),IF(Tabela_zbiralec_EKOL[[#This Row],[ZC Laze]]="DA","Laze",""),IF(Tabela_zbiralec_EKOL[[#This Row],[ZC Kamnik]]="DA","Kamnik",""),IF(Tabela_zbiralec_EKOL[[#This Row],[ZC Zvezda]]="DA","Zvezda",""))</f>
        <v>Laze</v>
      </c>
      <c r="D634" t="s">
        <v>203</v>
      </c>
      <c r="E634" t="s">
        <v>204</v>
      </c>
      <c r="F634" t="s">
        <v>203</v>
      </c>
      <c r="G634" t="s">
        <v>203</v>
      </c>
      <c r="H634" t="str">
        <f>INDEX(Tabela_seznam_klasifikacij[Naziv odpadka],MATCH(Tabela_zbiralec_EKOL[[#This Row],[Klasifikacija]],Tabela_seznam_klasifikacij[Klasifikacijska številka],0))</f>
        <v>Odpadne uporabljene livarske forme in jedra, ki vsebujejo nevarne snovi</v>
      </c>
    </row>
    <row r="635" spans="1:8" x14ac:dyDescent="0.25">
      <c r="A635" t="s">
        <v>610</v>
      </c>
      <c r="B635" t="str">
        <f>IF(OR(Tabela_zbiralec_EKOL[[#This Row],[ZC Savska loka]]="DA",Tabela_zbiralec_EKOL[[#This Row],[ZC Laze]]="DA",Tabela_zbiralec_EKOL[[#This Row],[ZC Kamnik]]="DA",Tabela_zbiralec_EKOL[[#This Row],[ZC Zvezda]]="DA"),"DA","NE")</f>
        <v>DA</v>
      </c>
      <c r="C635" t="str">
        <f>_xlfn.TEXTJOIN(", ",TRUE,IF(Tabela_zbiralec_EKOL[[#This Row],[ZC Savska loka]]="DA","Savska loka",""),IF(Tabela_zbiralec_EKOL[[#This Row],[ZC Laze]]="DA","Laze",""),IF(Tabela_zbiralec_EKOL[[#This Row],[ZC Kamnik]]="DA","Kamnik",""),IF(Tabela_zbiralec_EKOL[[#This Row],[ZC Zvezda]]="DA","Zvezda",""))</f>
        <v>Laze</v>
      </c>
      <c r="D635" t="s">
        <v>203</v>
      </c>
      <c r="E635" t="s">
        <v>204</v>
      </c>
      <c r="F635" t="s">
        <v>203</v>
      </c>
      <c r="G635" t="s">
        <v>203</v>
      </c>
      <c r="H635" t="str">
        <f>INDEX(Tabela_seznam_klasifikacij[Naziv odpadka],MATCH(Tabela_zbiralec_EKOL[[#This Row],[Klasifikacija]],Tabela_seznam_klasifikacij[Klasifikacijska številka],0))</f>
        <v>Prah iz čiščenja odpadnih plinov, ki vsebuje nevarne snovi</v>
      </c>
    </row>
    <row r="636" spans="1:8" x14ac:dyDescent="0.25">
      <c r="A636" t="s">
        <v>612</v>
      </c>
      <c r="B636" t="str">
        <f>IF(OR(Tabela_zbiralec_EKOL[[#This Row],[ZC Savska loka]]="DA",Tabela_zbiralec_EKOL[[#This Row],[ZC Laze]]="DA",Tabela_zbiralec_EKOL[[#This Row],[ZC Kamnik]]="DA",Tabela_zbiralec_EKOL[[#This Row],[ZC Zvezda]]="DA"),"DA","NE")</f>
        <v>DA</v>
      </c>
      <c r="C636" t="str">
        <f>_xlfn.TEXTJOIN(", ",TRUE,IF(Tabela_zbiralec_EKOL[[#This Row],[ZC Savska loka]]="DA","Savska loka",""),IF(Tabela_zbiralec_EKOL[[#This Row],[ZC Laze]]="DA","Laze",""),IF(Tabela_zbiralec_EKOL[[#This Row],[ZC Kamnik]]="DA","Kamnik",""),IF(Tabela_zbiralec_EKOL[[#This Row],[ZC Zvezda]]="DA","Zvezda",""))</f>
        <v>Laze</v>
      </c>
      <c r="D636" t="s">
        <v>203</v>
      </c>
      <c r="E636" t="s">
        <v>204</v>
      </c>
      <c r="F636" t="s">
        <v>203</v>
      </c>
      <c r="G636" t="s">
        <v>203</v>
      </c>
      <c r="H636" t="str">
        <f>INDEX(Tabela_seznam_klasifikacij[Naziv odpadka],MATCH(Tabela_zbiralec_EKOL[[#This Row],[Klasifikacija]],Tabela_seznam_klasifikacij[Klasifikacijska številka],0))</f>
        <v>Drugi delci, ki vsebujejo nevarne snovi</v>
      </c>
    </row>
    <row r="637" spans="1:8" x14ac:dyDescent="0.25">
      <c r="A637" t="s">
        <v>614</v>
      </c>
      <c r="B637" t="str">
        <f>IF(OR(Tabela_zbiralec_EKOL[[#This Row],[ZC Savska loka]]="DA",Tabela_zbiralec_EKOL[[#This Row],[ZC Laze]]="DA",Tabela_zbiralec_EKOL[[#This Row],[ZC Kamnik]]="DA",Tabela_zbiralec_EKOL[[#This Row],[ZC Zvezda]]="DA"),"DA","NE")</f>
        <v>DA</v>
      </c>
      <c r="C637" t="str">
        <f>_xlfn.TEXTJOIN(", ",TRUE,IF(Tabela_zbiralec_EKOL[[#This Row],[ZC Savska loka]]="DA","Savska loka",""),IF(Tabela_zbiralec_EKOL[[#This Row],[ZC Laze]]="DA","Laze",""),IF(Tabela_zbiralec_EKOL[[#This Row],[ZC Kamnik]]="DA","Kamnik",""),IF(Tabela_zbiralec_EKOL[[#This Row],[ZC Zvezda]]="DA","Zvezda",""))</f>
        <v>Laze</v>
      </c>
      <c r="D637" t="s">
        <v>203</v>
      </c>
      <c r="E637" t="s">
        <v>204</v>
      </c>
      <c r="F637" t="s">
        <v>203</v>
      </c>
      <c r="G637" t="s">
        <v>203</v>
      </c>
      <c r="H637" t="str">
        <f>INDEX(Tabela_seznam_klasifikacij[Naziv odpadka],MATCH(Tabela_zbiralec_EKOL[[#This Row],[Klasifikacija]],Tabela_seznam_klasifikacij[Klasifikacijska številka],0))</f>
        <v>Odpadna veziva, ki vsebujejo nevarne snovi</v>
      </c>
    </row>
    <row r="638" spans="1:8" x14ac:dyDescent="0.25">
      <c r="A638" t="s">
        <v>616</v>
      </c>
      <c r="B638" t="str">
        <f>IF(OR(Tabela_zbiralec_EKOL[[#This Row],[ZC Savska loka]]="DA",Tabela_zbiralec_EKOL[[#This Row],[ZC Laze]]="DA",Tabela_zbiralec_EKOL[[#This Row],[ZC Kamnik]]="DA",Tabela_zbiralec_EKOL[[#This Row],[ZC Zvezda]]="DA"),"DA","NE")</f>
        <v>DA</v>
      </c>
      <c r="C638" t="str">
        <f>_xlfn.TEXTJOIN(", ",TRUE,IF(Tabela_zbiralec_EKOL[[#This Row],[ZC Savska loka]]="DA","Savska loka",""),IF(Tabela_zbiralec_EKOL[[#This Row],[ZC Laze]]="DA","Laze",""),IF(Tabela_zbiralec_EKOL[[#This Row],[ZC Kamnik]]="DA","Kamnik",""),IF(Tabela_zbiralec_EKOL[[#This Row],[ZC Zvezda]]="DA","Zvezda",""))</f>
        <v>Laze</v>
      </c>
      <c r="D638" t="s">
        <v>203</v>
      </c>
      <c r="E638" t="s">
        <v>204</v>
      </c>
      <c r="F638" t="s">
        <v>203</v>
      </c>
      <c r="G638" t="s">
        <v>203</v>
      </c>
      <c r="H638" t="str">
        <f>INDEX(Tabela_seznam_klasifikacij[Naziv odpadka],MATCH(Tabela_zbiralec_EKOL[[#This Row],[Klasifikacija]],Tabela_seznam_klasifikacij[Klasifikacijska številka],0))</f>
        <v>Odpadna sredstva za lociranje razpok, ki vsebujejo nevarne snovi</v>
      </c>
    </row>
    <row r="639" spans="1:8" x14ac:dyDescent="0.25">
      <c r="A639" t="s">
        <v>65</v>
      </c>
      <c r="B639" t="str">
        <f>IF(OR(Tabela_zbiralec_EKOL[[#This Row],[ZC Savska loka]]="DA",Tabela_zbiralec_EKOL[[#This Row],[ZC Laze]]="DA",Tabela_zbiralec_EKOL[[#This Row],[ZC Kamnik]]="DA",Tabela_zbiralec_EKOL[[#This Row],[ZC Zvezda]]="DA"),"DA","NE")</f>
        <v>DA</v>
      </c>
      <c r="C639" t="str">
        <f>_xlfn.TEXTJOIN(", ",TRUE,IF(Tabela_zbiralec_EKOL[[#This Row],[ZC Savska loka]]="DA","Savska loka",""),IF(Tabela_zbiralec_EKOL[[#This Row],[ZC Laze]]="DA","Laze",""),IF(Tabela_zbiralec_EKOL[[#This Row],[ZC Kamnik]]="DA","Kamnik",""),IF(Tabela_zbiralec_EKOL[[#This Row],[ZC Zvezda]]="DA","Zvezda",""))</f>
        <v>Laze</v>
      </c>
      <c r="D639" t="s">
        <v>203</v>
      </c>
      <c r="E639" t="s">
        <v>204</v>
      </c>
      <c r="F639" t="s">
        <v>203</v>
      </c>
      <c r="G639" t="s">
        <v>203</v>
      </c>
      <c r="H639" t="str">
        <f>INDEX(Tabela_seznam_klasifikacij[Naziv odpadka],MATCH(Tabela_zbiralec_EKOL[[#This Row],[Klasifikacija]],Tabela_seznam_klasifikacij[Klasifikacijska številka],0))</f>
        <v>Odpadna zmes iz priprave pred toplotno obdelavo, ki vsebuje nevarne snovi</v>
      </c>
    </row>
    <row r="640" spans="1:8" x14ac:dyDescent="0.25">
      <c r="A640" t="s">
        <v>623</v>
      </c>
      <c r="B640" t="str">
        <f>IF(OR(Tabela_zbiralec_EKOL[[#This Row],[ZC Savska loka]]="DA",Tabela_zbiralec_EKOL[[#This Row],[ZC Laze]]="DA",Tabela_zbiralec_EKOL[[#This Row],[ZC Kamnik]]="DA",Tabela_zbiralec_EKOL[[#This Row],[ZC Zvezda]]="DA"),"DA","NE")</f>
        <v>DA</v>
      </c>
      <c r="C640" t="str">
        <f>_xlfn.TEXTJOIN(", ",TRUE,IF(Tabela_zbiralec_EKOL[[#This Row],[ZC Savska loka]]="DA","Savska loka",""),IF(Tabela_zbiralec_EKOL[[#This Row],[ZC Laze]]="DA","Laze",""),IF(Tabela_zbiralec_EKOL[[#This Row],[ZC Kamnik]]="DA","Kamnik",""),IF(Tabela_zbiralec_EKOL[[#This Row],[ZC Zvezda]]="DA","Zvezda",""))</f>
        <v>Laze</v>
      </c>
      <c r="D640" t="s">
        <v>203</v>
      </c>
      <c r="E640" t="s">
        <v>204</v>
      </c>
      <c r="F640" t="s">
        <v>203</v>
      </c>
      <c r="G640" t="s">
        <v>203</v>
      </c>
      <c r="H640" t="str">
        <f>INDEX(Tabela_seznam_klasifikacij[Naziv odpadka],MATCH(Tabela_zbiralec_EKOL[[#This Row],[Klasifikacija]],Tabela_seznam_klasifikacij[Klasifikacijska številka],0))</f>
        <v>Odpadno steklo v obliki delcev in prahu, ki vsebuje težke kovine (npr. steklo katodnih cevi)</v>
      </c>
    </row>
    <row r="641" spans="1:8" x14ac:dyDescent="0.25">
      <c r="A641" t="s">
        <v>66</v>
      </c>
      <c r="B641" t="str">
        <f>IF(OR(Tabela_zbiralec_EKOL[[#This Row],[ZC Savska loka]]="DA",Tabela_zbiralec_EKOL[[#This Row],[ZC Laze]]="DA",Tabela_zbiralec_EKOL[[#This Row],[ZC Kamnik]]="DA",Tabela_zbiralec_EKOL[[#This Row],[ZC Zvezda]]="DA"),"DA","NE")</f>
        <v>DA</v>
      </c>
      <c r="C641" t="str">
        <f>_xlfn.TEXTJOIN(", ",TRUE,IF(Tabela_zbiralec_EKOL[[#This Row],[ZC Savska loka]]="DA","Savska loka",""),IF(Tabela_zbiralec_EKOL[[#This Row],[ZC Laze]]="DA","Laze",""),IF(Tabela_zbiralec_EKOL[[#This Row],[ZC Kamnik]]="DA","Kamnik",""),IF(Tabela_zbiralec_EKOL[[#This Row],[ZC Zvezda]]="DA","Zvezda",""))</f>
        <v>Laze</v>
      </c>
      <c r="D641" t="s">
        <v>203</v>
      </c>
      <c r="E641" t="s">
        <v>204</v>
      </c>
      <c r="F641" t="s">
        <v>203</v>
      </c>
      <c r="G641" t="s">
        <v>203</v>
      </c>
      <c r="H641" t="str">
        <f>INDEX(Tabela_seznam_klasifikacij[Naziv odpadka],MATCH(Tabela_zbiralec_EKOL[[#This Row],[Klasifikacija]],Tabela_seznam_klasifikacij[Klasifikacijska številka],0))</f>
        <v>Mulj iz poliranja in mletja stekla, ki vsebuje nevarne snovi</v>
      </c>
    </row>
    <row r="642" spans="1:8" x14ac:dyDescent="0.25">
      <c r="A642" t="s">
        <v>1216</v>
      </c>
      <c r="B642" t="str">
        <f>IF(OR(Tabela_zbiralec_EKOL[[#This Row],[ZC Savska loka]]="DA",Tabela_zbiralec_EKOL[[#This Row],[ZC Laze]]="DA",Tabela_zbiralec_EKOL[[#This Row],[ZC Kamnik]]="DA",Tabela_zbiralec_EKOL[[#This Row],[ZC Zvezda]]="DA"),"DA","NE")</f>
        <v>DA</v>
      </c>
      <c r="C642" t="str">
        <f>_xlfn.TEXTJOIN(", ",TRUE,IF(Tabela_zbiralec_EKOL[[#This Row],[ZC Savska loka]]="DA","Savska loka",""),IF(Tabela_zbiralec_EKOL[[#This Row],[ZC Laze]]="DA","Laze",""),IF(Tabela_zbiralec_EKOL[[#This Row],[ZC Kamnik]]="DA","Kamnik",""),IF(Tabela_zbiralec_EKOL[[#This Row],[ZC Zvezda]]="DA","Zvezda",""))</f>
        <v>Laze</v>
      </c>
      <c r="D642" t="s">
        <v>203</v>
      </c>
      <c r="E642" t="s">
        <v>204</v>
      </c>
      <c r="F642" t="s">
        <v>203</v>
      </c>
      <c r="G642" t="s">
        <v>203</v>
      </c>
      <c r="H642" t="str">
        <f>INDEX(Tabela_seznam_klasifikacij[Naziv odpadka],MATCH(Tabela_zbiralec_EKOL[[#This Row],[Klasifikacija]],Tabela_seznam_klasifikacij[Klasifikacijska številka],0))</f>
        <v>Trdni odpadki iz čiščenja odpadnih plinov, ki vsebujejo nevarne snovi</v>
      </c>
    </row>
    <row r="643" spans="1:8" x14ac:dyDescent="0.25">
      <c r="A643" t="s">
        <v>627</v>
      </c>
      <c r="B643" t="str">
        <f>IF(OR(Tabela_zbiralec_EKOL[[#This Row],[ZC Savska loka]]="DA",Tabela_zbiralec_EKOL[[#This Row],[ZC Laze]]="DA",Tabela_zbiralec_EKOL[[#This Row],[ZC Kamnik]]="DA",Tabela_zbiralec_EKOL[[#This Row],[ZC Zvezda]]="DA"),"DA","NE")</f>
        <v>DA</v>
      </c>
      <c r="C643" t="str">
        <f>_xlfn.TEXTJOIN(", ",TRUE,IF(Tabela_zbiralec_EKOL[[#This Row],[ZC Savska loka]]="DA","Savska loka",""),IF(Tabela_zbiralec_EKOL[[#This Row],[ZC Laze]]="DA","Laze",""),IF(Tabela_zbiralec_EKOL[[#This Row],[ZC Kamnik]]="DA","Kamnik",""),IF(Tabela_zbiralec_EKOL[[#This Row],[ZC Zvezda]]="DA","Zvezda",""))</f>
        <v>Laze</v>
      </c>
      <c r="D643" t="s">
        <v>203</v>
      </c>
      <c r="E643" t="s">
        <v>204</v>
      </c>
      <c r="F643" t="s">
        <v>203</v>
      </c>
      <c r="G643" t="s">
        <v>203</v>
      </c>
      <c r="H643" t="str">
        <f>INDEX(Tabela_seznam_klasifikacij[Naziv odpadka],MATCH(Tabela_zbiralec_EKOL[[#This Row],[Klasifikacija]],Tabela_seznam_klasifikacij[Klasifikacijska številka],0))</f>
        <v>Mulji in filtrne pogače iz čiščenja odpadnih plinov, ki vsebujejo nevarne snovi</v>
      </c>
    </row>
    <row r="644" spans="1:8" x14ac:dyDescent="0.25">
      <c r="A644" t="s">
        <v>67</v>
      </c>
      <c r="B644" t="str">
        <f>IF(OR(Tabela_zbiralec_EKOL[[#This Row],[ZC Savska loka]]="DA",Tabela_zbiralec_EKOL[[#This Row],[ZC Laze]]="DA",Tabela_zbiralec_EKOL[[#This Row],[ZC Kamnik]]="DA",Tabela_zbiralec_EKOL[[#This Row],[ZC Zvezda]]="DA"),"DA","NE")</f>
        <v>DA</v>
      </c>
      <c r="C644" t="str">
        <f>_xlfn.TEXTJOIN(", ",TRUE,IF(Tabela_zbiralec_EKOL[[#This Row],[ZC Savska loka]]="DA","Savska loka",""),IF(Tabela_zbiralec_EKOL[[#This Row],[ZC Laze]]="DA","Laze",""),IF(Tabela_zbiralec_EKOL[[#This Row],[ZC Kamnik]]="DA","Kamnik",""),IF(Tabela_zbiralec_EKOL[[#This Row],[ZC Zvezda]]="DA","Zvezda",""))</f>
        <v>Laze</v>
      </c>
      <c r="D644" t="s">
        <v>203</v>
      </c>
      <c r="E644" t="s">
        <v>204</v>
      </c>
      <c r="F644" t="s">
        <v>203</v>
      </c>
      <c r="G644" t="s">
        <v>203</v>
      </c>
      <c r="H644" t="str">
        <f>INDEX(Tabela_seznam_klasifikacij[Naziv odpadka],MATCH(Tabela_zbiralec_EKOL[[#This Row],[Klasifikacija]],Tabela_seznam_klasifikacij[Klasifikacijska številka],0))</f>
        <v>Trdni odpadki iz čiščenja odpadne vode na kraju nastanka, ki vsebujejo nevarne snovi</v>
      </c>
    </row>
    <row r="645" spans="1:8" x14ac:dyDescent="0.25">
      <c r="A645" t="s">
        <v>1217</v>
      </c>
      <c r="B645" t="str">
        <f>IF(OR(Tabela_zbiralec_EKOL[[#This Row],[ZC Savska loka]]="DA",Tabela_zbiralec_EKOL[[#This Row],[ZC Laze]]="DA",Tabela_zbiralec_EKOL[[#This Row],[ZC Kamnik]]="DA",Tabela_zbiralec_EKOL[[#This Row],[ZC Zvezda]]="DA"),"DA","NE")</f>
        <v>DA</v>
      </c>
      <c r="C645" t="str">
        <f>_xlfn.TEXTJOIN(", ",TRUE,IF(Tabela_zbiralec_EKOL[[#This Row],[ZC Savska loka]]="DA","Savska loka",""),IF(Tabela_zbiralec_EKOL[[#This Row],[ZC Laze]]="DA","Laze",""),IF(Tabela_zbiralec_EKOL[[#This Row],[ZC Kamnik]]="DA","Kamnik",""),IF(Tabela_zbiralec_EKOL[[#This Row],[ZC Zvezda]]="DA","Zvezda",""))</f>
        <v>Laze</v>
      </c>
      <c r="D645" t="s">
        <v>203</v>
      </c>
      <c r="E645" t="s">
        <v>204</v>
      </c>
      <c r="F645" t="s">
        <v>203</v>
      </c>
      <c r="G645" t="s">
        <v>203</v>
      </c>
      <c r="H645" t="str">
        <f>INDEX(Tabela_seznam_klasifikacij[Naziv odpadka],MATCH(Tabela_zbiralec_EKOL[[#This Row],[Klasifikacija]],Tabela_seznam_klasifikacij[Klasifikacijska številka],0))</f>
        <v>Trdni odpadki iz čiščenja odpadnih plinov, ki vsebujejo nevarne snovi</v>
      </c>
    </row>
    <row r="646" spans="1:8" x14ac:dyDescent="0.25">
      <c r="A646" t="s">
        <v>637</v>
      </c>
      <c r="B646" t="str">
        <f>IF(OR(Tabela_zbiralec_EKOL[[#This Row],[ZC Savska loka]]="DA",Tabela_zbiralec_EKOL[[#This Row],[ZC Laze]]="DA",Tabela_zbiralec_EKOL[[#This Row],[ZC Kamnik]]="DA",Tabela_zbiralec_EKOL[[#This Row],[ZC Zvezda]]="DA"),"DA","NE")</f>
        <v>DA</v>
      </c>
      <c r="C646" t="str">
        <f>_xlfn.TEXTJOIN(", ",TRUE,IF(Tabela_zbiralec_EKOL[[#This Row],[ZC Savska loka]]="DA","Savska loka",""),IF(Tabela_zbiralec_EKOL[[#This Row],[ZC Laze]]="DA","Laze",""),IF(Tabela_zbiralec_EKOL[[#This Row],[ZC Kamnik]]="DA","Kamnik",""),IF(Tabela_zbiralec_EKOL[[#This Row],[ZC Zvezda]]="DA","Zvezda",""))</f>
        <v>Laze</v>
      </c>
      <c r="D646" t="s">
        <v>203</v>
      </c>
      <c r="E646" t="s">
        <v>204</v>
      </c>
      <c r="F646" t="s">
        <v>203</v>
      </c>
      <c r="G646" t="s">
        <v>203</v>
      </c>
      <c r="H646" t="str">
        <f>INDEX(Tabela_seznam_klasifikacij[Naziv odpadka],MATCH(Tabela_zbiralec_EKOL[[#This Row],[Klasifikacija]],Tabela_seznam_klasifikacij[Klasifikacijska številka],0))</f>
        <v>Odpadki iz glaziranja, ki vsebujejo težke kovine</v>
      </c>
    </row>
    <row r="647" spans="1:8" x14ac:dyDescent="0.25">
      <c r="A647" t="s">
        <v>647</v>
      </c>
      <c r="B647" t="str">
        <f>IF(OR(Tabela_zbiralec_EKOL[[#This Row],[ZC Savska loka]]="DA",Tabela_zbiralec_EKOL[[#This Row],[ZC Laze]]="DA",Tabela_zbiralec_EKOL[[#This Row],[ZC Kamnik]]="DA",Tabela_zbiralec_EKOL[[#This Row],[ZC Zvezda]]="DA"),"DA","NE")</f>
        <v>DA</v>
      </c>
      <c r="C647" t="str">
        <f>_xlfn.TEXTJOIN(", ",TRUE,IF(Tabela_zbiralec_EKOL[[#This Row],[ZC Savska loka]]="DA","Savska loka",""),IF(Tabela_zbiralec_EKOL[[#This Row],[ZC Laze]]="DA","Laze",""),IF(Tabela_zbiralec_EKOL[[#This Row],[ZC Kamnik]]="DA","Kamnik",""),IF(Tabela_zbiralec_EKOL[[#This Row],[ZC Zvezda]]="DA","Zvezda",""))</f>
        <v>Laze</v>
      </c>
      <c r="D647" t="s">
        <v>203</v>
      </c>
      <c r="E647" t="s">
        <v>204</v>
      </c>
      <c r="F647" t="s">
        <v>203</v>
      </c>
      <c r="G647" t="s">
        <v>203</v>
      </c>
      <c r="H647" t="str">
        <f>INDEX(Tabela_seznam_klasifikacij[Naziv odpadka],MATCH(Tabela_zbiralec_EKOL[[#This Row],[Klasifikacija]],Tabela_seznam_klasifikacij[Klasifikacijska številka],0))</f>
        <v>Odpadki iz proizvodnje azbest-cementa, ki vsebujejo azbest</v>
      </c>
    </row>
    <row r="648" spans="1:8" x14ac:dyDescent="0.25">
      <c r="A648" t="s">
        <v>650</v>
      </c>
      <c r="B648" t="str">
        <f>IF(OR(Tabela_zbiralec_EKOL[[#This Row],[ZC Savska loka]]="DA",Tabela_zbiralec_EKOL[[#This Row],[ZC Laze]]="DA",Tabela_zbiralec_EKOL[[#This Row],[ZC Kamnik]]="DA",Tabela_zbiralec_EKOL[[#This Row],[ZC Zvezda]]="DA"),"DA","NE")</f>
        <v>DA</v>
      </c>
      <c r="C648" t="str">
        <f>_xlfn.TEXTJOIN(", ",TRUE,IF(Tabela_zbiralec_EKOL[[#This Row],[ZC Savska loka]]="DA","Savska loka",""),IF(Tabela_zbiralec_EKOL[[#This Row],[ZC Laze]]="DA","Laze",""),IF(Tabela_zbiralec_EKOL[[#This Row],[ZC Kamnik]]="DA","Kamnik",""),IF(Tabela_zbiralec_EKOL[[#This Row],[ZC Zvezda]]="DA","Zvezda",""))</f>
        <v>Laze</v>
      </c>
      <c r="D648" t="s">
        <v>203</v>
      </c>
      <c r="E648" t="s">
        <v>204</v>
      </c>
      <c r="F648" t="s">
        <v>203</v>
      </c>
      <c r="G648" t="s">
        <v>203</v>
      </c>
      <c r="H648" t="str">
        <f>INDEX(Tabela_seznam_klasifikacij[Naziv odpadka],MATCH(Tabela_zbiralec_EKOL[[#This Row],[Klasifikacija]],Tabela_seznam_klasifikacij[Klasifikacijska številka],0))</f>
        <v>Trdni odpadki iz čiščenja odpadnih plinov, ki vsebujejo nevarne snovi</v>
      </c>
    </row>
    <row r="649" spans="1:8" x14ac:dyDescent="0.25">
      <c r="A649" t="s">
        <v>653</v>
      </c>
      <c r="B649" t="str">
        <f>IF(OR(Tabela_zbiralec_EKOL[[#This Row],[ZC Savska loka]]="DA",Tabela_zbiralec_EKOL[[#This Row],[ZC Laze]]="DA",Tabela_zbiralec_EKOL[[#This Row],[ZC Kamnik]]="DA",Tabela_zbiralec_EKOL[[#This Row],[ZC Zvezda]]="DA"),"DA","NE")</f>
        <v>DA</v>
      </c>
      <c r="C649" t="str">
        <f>_xlfn.TEXTJOIN(", ",TRUE,IF(Tabela_zbiralec_EKOL[[#This Row],[ZC Savska loka]]="DA","Savska loka",""),IF(Tabela_zbiralec_EKOL[[#This Row],[ZC Laze]]="DA","Laze",""),IF(Tabela_zbiralec_EKOL[[#This Row],[ZC Kamnik]]="DA","Kamnik",""),IF(Tabela_zbiralec_EKOL[[#This Row],[ZC Zvezda]]="DA","Zvezda",""))</f>
        <v>Laze</v>
      </c>
      <c r="D649" t="s">
        <v>203</v>
      </c>
      <c r="E649" t="s">
        <v>204</v>
      </c>
      <c r="F649" t="s">
        <v>203</v>
      </c>
      <c r="G649" t="s">
        <v>203</v>
      </c>
      <c r="H649" t="str">
        <f>INDEX(Tabela_seznam_klasifikacij[Naziv odpadka],MATCH(Tabela_zbiralec_EKOL[[#This Row],[Klasifikacija]],Tabela_seznam_klasifikacij[Klasifikacijska številka],0))</f>
        <v>Odpadki iz čiščenja odpadnih plinov, ki vsebujejo živo srebro</v>
      </c>
    </row>
    <row r="650" spans="1:8" x14ac:dyDescent="0.25">
      <c r="A650" t="s">
        <v>1218</v>
      </c>
      <c r="B650" t="str">
        <f>IF(OR(Tabela_zbiralec_EKOL[[#This Row],[ZC Savska loka]]="DA",Tabela_zbiralec_EKOL[[#This Row],[ZC Laze]]="DA",Tabela_zbiralec_EKOL[[#This Row],[ZC Kamnik]]="DA",Tabela_zbiralec_EKOL[[#This Row],[ZC Zvezda]]="DA"),"DA","NE")</f>
        <v>DA</v>
      </c>
      <c r="C650" t="str">
        <f>_xlfn.TEXTJOIN(", ",TRUE,IF(Tabela_zbiralec_EKOL[[#This Row],[ZC Savska loka]]="DA","Savska loka",""),IF(Tabela_zbiralec_EKOL[[#This Row],[ZC Laze]]="DA","Laze",""),IF(Tabela_zbiralec_EKOL[[#This Row],[ZC Kamnik]]="DA","Kamnik",""),IF(Tabela_zbiralec_EKOL[[#This Row],[ZC Zvezda]]="DA","Zvezda",""))</f>
        <v>Laze</v>
      </c>
      <c r="D650" t="s">
        <v>203</v>
      </c>
      <c r="E650" t="s">
        <v>204</v>
      </c>
      <c r="F650" t="s">
        <v>203</v>
      </c>
      <c r="G650" t="s">
        <v>203</v>
      </c>
      <c r="H650" t="str">
        <f>INDEX(Tabela_seznam_klasifikacij[Naziv odpadka],MATCH(Tabela_zbiralec_EKOL[[#This Row],[Klasifikacija]],Tabela_seznam_klasifikacij[Klasifikacijska številka],0))</f>
        <v>Kisline za luženje</v>
      </c>
    </row>
    <row r="651" spans="1:8" x14ac:dyDescent="0.25">
      <c r="A651" t="s">
        <v>1219</v>
      </c>
      <c r="B651" t="str">
        <f>IF(OR(Tabela_zbiralec_EKOL[[#This Row],[ZC Savska loka]]="DA",Tabela_zbiralec_EKOL[[#This Row],[ZC Laze]]="DA",Tabela_zbiralec_EKOL[[#This Row],[ZC Kamnik]]="DA",Tabela_zbiralec_EKOL[[#This Row],[ZC Zvezda]]="DA"),"DA","NE")</f>
        <v>DA</v>
      </c>
      <c r="C651" t="str">
        <f>_xlfn.TEXTJOIN(", ",TRUE,IF(Tabela_zbiralec_EKOL[[#This Row],[ZC Savska loka]]="DA","Savska loka",""),IF(Tabela_zbiralec_EKOL[[#This Row],[ZC Laze]]="DA","Laze",""),IF(Tabela_zbiralec_EKOL[[#This Row],[ZC Kamnik]]="DA","Kamnik",""),IF(Tabela_zbiralec_EKOL[[#This Row],[ZC Zvezda]]="DA","Zvezda",""))</f>
        <v>Laze</v>
      </c>
      <c r="D651" t="s">
        <v>203</v>
      </c>
      <c r="E651" t="s">
        <v>204</v>
      </c>
      <c r="F651" t="s">
        <v>203</v>
      </c>
      <c r="G651" t="s">
        <v>203</v>
      </c>
      <c r="H651" t="str">
        <f>INDEX(Tabela_seznam_klasifikacij[Naziv odpadka],MATCH(Tabela_zbiralec_EKOL[[#This Row],[Klasifikacija]],Tabela_seznam_klasifikacij[Klasifikacijska številka],0))</f>
        <v>Kisline, ki niso navedene drugje</v>
      </c>
    </row>
    <row r="652" spans="1:8" x14ac:dyDescent="0.25">
      <c r="A652" t="s">
        <v>1220</v>
      </c>
      <c r="B652" t="str">
        <f>IF(OR(Tabela_zbiralec_EKOL[[#This Row],[ZC Savska loka]]="DA",Tabela_zbiralec_EKOL[[#This Row],[ZC Laze]]="DA",Tabela_zbiralec_EKOL[[#This Row],[ZC Kamnik]]="DA",Tabela_zbiralec_EKOL[[#This Row],[ZC Zvezda]]="DA"),"DA","NE")</f>
        <v>DA</v>
      </c>
      <c r="C652" t="str">
        <f>_xlfn.TEXTJOIN(", ",TRUE,IF(Tabela_zbiralec_EKOL[[#This Row],[ZC Savska loka]]="DA","Savska loka",""),IF(Tabela_zbiralec_EKOL[[#This Row],[ZC Laze]]="DA","Laze",""),IF(Tabela_zbiralec_EKOL[[#This Row],[ZC Kamnik]]="DA","Kamnik",""),IF(Tabela_zbiralec_EKOL[[#This Row],[ZC Zvezda]]="DA","Zvezda",""))</f>
        <v>Laze</v>
      </c>
      <c r="D652" t="s">
        <v>203</v>
      </c>
      <c r="E652" t="s">
        <v>204</v>
      </c>
      <c r="F652" t="s">
        <v>203</v>
      </c>
      <c r="G652" t="s">
        <v>203</v>
      </c>
      <c r="H652" t="str">
        <f>INDEX(Tabela_seznam_klasifikacij[Naziv odpadka],MATCH(Tabela_zbiralec_EKOL[[#This Row],[Klasifikacija]],Tabela_seznam_klasifikacij[Klasifikacijska številka],0))</f>
        <v>Lugi za luženje</v>
      </c>
    </row>
    <row r="653" spans="1:8" x14ac:dyDescent="0.25">
      <c r="A653" t="s">
        <v>181</v>
      </c>
      <c r="B653" t="str">
        <f>IF(OR(Tabela_zbiralec_EKOL[[#This Row],[ZC Savska loka]]="DA",Tabela_zbiralec_EKOL[[#This Row],[ZC Laze]]="DA",Tabela_zbiralec_EKOL[[#This Row],[ZC Kamnik]]="DA",Tabela_zbiralec_EKOL[[#This Row],[ZC Zvezda]]="DA"),"DA","NE")</f>
        <v>DA</v>
      </c>
      <c r="C653" t="str">
        <f>_xlfn.TEXTJOIN(", ",TRUE,IF(Tabela_zbiralec_EKOL[[#This Row],[ZC Savska loka]]="DA","Savska loka",""),IF(Tabela_zbiralec_EKOL[[#This Row],[ZC Laze]]="DA","Laze",""),IF(Tabela_zbiralec_EKOL[[#This Row],[ZC Kamnik]]="DA","Kamnik",""),IF(Tabela_zbiralec_EKOL[[#This Row],[ZC Zvezda]]="DA","Zvezda",""))</f>
        <v>Laze</v>
      </c>
      <c r="D653" t="s">
        <v>203</v>
      </c>
      <c r="E653" t="s">
        <v>204</v>
      </c>
      <c r="F653" t="s">
        <v>203</v>
      </c>
      <c r="G653" t="s">
        <v>203</v>
      </c>
      <c r="H653" t="str">
        <f>INDEX(Tabela_seznam_klasifikacij[Naziv odpadka],MATCH(Tabela_zbiralec_EKOL[[#This Row],[Klasifikacija]],Tabela_seznam_klasifikacij[Klasifikacijska številka],0))</f>
        <v>Mulji iz fosfatiranja</v>
      </c>
    </row>
    <row r="654" spans="1:8" x14ac:dyDescent="0.25">
      <c r="A654" t="s">
        <v>182</v>
      </c>
      <c r="B654" t="str">
        <f>IF(OR(Tabela_zbiralec_EKOL[[#This Row],[ZC Savska loka]]="DA",Tabela_zbiralec_EKOL[[#This Row],[ZC Laze]]="DA",Tabela_zbiralec_EKOL[[#This Row],[ZC Kamnik]]="DA",Tabela_zbiralec_EKOL[[#This Row],[ZC Zvezda]]="DA"),"DA","NE")</f>
        <v>DA</v>
      </c>
      <c r="C654" t="str">
        <f>_xlfn.TEXTJOIN(", ",TRUE,IF(Tabela_zbiralec_EKOL[[#This Row],[ZC Savska loka]]="DA","Savska loka",""),IF(Tabela_zbiralec_EKOL[[#This Row],[ZC Laze]]="DA","Laze",""),IF(Tabela_zbiralec_EKOL[[#This Row],[ZC Kamnik]]="DA","Kamnik",""),IF(Tabela_zbiralec_EKOL[[#This Row],[ZC Zvezda]]="DA","Zvezda",""))</f>
        <v>Laze</v>
      </c>
      <c r="D654" t="s">
        <v>203</v>
      </c>
      <c r="E654" t="s">
        <v>204</v>
      </c>
      <c r="F654" t="s">
        <v>203</v>
      </c>
      <c r="G654" t="s">
        <v>203</v>
      </c>
      <c r="H654" t="str">
        <f>INDEX(Tabela_seznam_klasifikacij[Naziv odpadka],MATCH(Tabela_zbiralec_EKOL[[#This Row],[Klasifikacija]],Tabela_seznam_klasifikacij[Klasifikacijska številka],0))</f>
        <v>Mulji in filtrne pogače, ki vsebujejo nevarne snovi</v>
      </c>
    </row>
    <row r="655" spans="1:8" x14ac:dyDescent="0.25">
      <c r="A655" t="s">
        <v>1222</v>
      </c>
      <c r="B655" t="str">
        <f>IF(OR(Tabela_zbiralec_EKOL[[#This Row],[ZC Savska loka]]="DA",Tabela_zbiralec_EKOL[[#This Row],[ZC Laze]]="DA",Tabela_zbiralec_EKOL[[#This Row],[ZC Kamnik]]="DA",Tabela_zbiralec_EKOL[[#This Row],[ZC Zvezda]]="DA"),"DA","NE")</f>
        <v>DA</v>
      </c>
      <c r="C655" t="str">
        <f>_xlfn.TEXTJOIN(", ",TRUE,IF(Tabela_zbiralec_EKOL[[#This Row],[ZC Savska loka]]="DA","Savska loka",""),IF(Tabela_zbiralec_EKOL[[#This Row],[ZC Laze]]="DA","Laze",""),IF(Tabela_zbiralec_EKOL[[#This Row],[ZC Kamnik]]="DA","Kamnik",""),IF(Tabela_zbiralec_EKOL[[#This Row],[ZC Zvezda]]="DA","Zvezda",""))</f>
        <v>Laze</v>
      </c>
      <c r="D655" t="s">
        <v>203</v>
      </c>
      <c r="E655" t="s">
        <v>204</v>
      </c>
      <c r="F655" t="s">
        <v>203</v>
      </c>
      <c r="G655" t="s">
        <v>203</v>
      </c>
      <c r="H655" t="str">
        <f>INDEX(Tabela_seznam_klasifikacij[Naziv odpadka],MATCH(Tabela_zbiralec_EKOL[[#This Row],[Klasifikacija]],Tabela_seznam_klasifikacij[Klasifikacijska številka],0))</f>
        <v>Tekočine za izpiranje na vodni osnovi, ki vsebujejo nevarne snovi</v>
      </c>
    </row>
    <row r="656" spans="1:8" x14ac:dyDescent="0.25">
      <c r="A656" t="s">
        <v>1224</v>
      </c>
      <c r="B656" t="str">
        <f>IF(OR(Tabela_zbiralec_EKOL[[#This Row],[ZC Savska loka]]="DA",Tabela_zbiralec_EKOL[[#This Row],[ZC Laze]]="DA",Tabela_zbiralec_EKOL[[#This Row],[ZC Kamnik]]="DA",Tabela_zbiralec_EKOL[[#This Row],[ZC Zvezda]]="DA"),"DA","NE")</f>
        <v>DA</v>
      </c>
      <c r="C656" t="str">
        <f>_xlfn.TEXTJOIN(", ",TRUE,IF(Tabela_zbiralec_EKOL[[#This Row],[ZC Savska loka]]="DA","Savska loka",""),IF(Tabela_zbiralec_EKOL[[#This Row],[ZC Laze]]="DA","Laze",""),IF(Tabela_zbiralec_EKOL[[#This Row],[ZC Kamnik]]="DA","Kamnik",""),IF(Tabela_zbiralec_EKOL[[#This Row],[ZC Zvezda]]="DA","Zvezda",""))</f>
        <v>Laze</v>
      </c>
      <c r="D656" t="s">
        <v>203</v>
      </c>
      <c r="E656" t="s">
        <v>204</v>
      </c>
      <c r="F656" t="s">
        <v>203</v>
      </c>
      <c r="G656" t="s">
        <v>203</v>
      </c>
      <c r="H656" t="str">
        <f>INDEX(Tabela_seznam_klasifikacij[Naziv odpadka],MATCH(Tabela_zbiralec_EKOL[[#This Row],[Klasifikacija]],Tabela_seznam_klasifikacij[Klasifikacijska številka],0))</f>
        <v>Odpadki iz razmaščevanja, ki vsebujejo nevarne snovi</v>
      </c>
    </row>
    <row r="657" spans="1:8" x14ac:dyDescent="0.25">
      <c r="A657" t="s">
        <v>1226</v>
      </c>
      <c r="B657" t="str">
        <f>IF(OR(Tabela_zbiralec_EKOL[[#This Row],[ZC Savska loka]]="DA",Tabela_zbiralec_EKOL[[#This Row],[ZC Laze]]="DA",Tabela_zbiralec_EKOL[[#This Row],[ZC Kamnik]]="DA",Tabela_zbiralec_EKOL[[#This Row],[ZC Zvezda]]="DA"),"DA","NE")</f>
        <v>DA</v>
      </c>
      <c r="C657" t="str">
        <f>_xlfn.TEXTJOIN(", ",TRUE,IF(Tabela_zbiralec_EKOL[[#This Row],[ZC Savska loka]]="DA","Savska loka",""),IF(Tabela_zbiralec_EKOL[[#This Row],[ZC Laze]]="DA","Laze",""),IF(Tabela_zbiralec_EKOL[[#This Row],[ZC Kamnik]]="DA","Kamnik",""),IF(Tabela_zbiralec_EKOL[[#This Row],[ZC Zvezda]]="DA","Zvezda",""))</f>
        <v>Laze</v>
      </c>
      <c r="D657" t="s">
        <v>203</v>
      </c>
      <c r="E657" t="s">
        <v>204</v>
      </c>
      <c r="F657" t="s">
        <v>203</v>
      </c>
      <c r="G657" t="s">
        <v>203</v>
      </c>
      <c r="H657" t="str">
        <f>INDEX(Tabela_seznam_klasifikacij[Naziv odpadka],MATCH(Tabela_zbiralec_EKOL[[#This Row],[Klasifikacija]],Tabela_seznam_klasifikacij[Klasifikacijska številka],0))</f>
        <v>Mulji in izcedne vode iz membran ali ionskih izmenjevalcev, ki vsebujejo nevarne snovi</v>
      </c>
    </row>
    <row r="658" spans="1:8" x14ac:dyDescent="0.25">
      <c r="A658" t="s">
        <v>1227</v>
      </c>
      <c r="B658" t="str">
        <f>IF(OR(Tabela_zbiralec_EKOL[[#This Row],[ZC Savska loka]]="DA",Tabela_zbiralec_EKOL[[#This Row],[ZC Laze]]="DA",Tabela_zbiralec_EKOL[[#This Row],[ZC Kamnik]]="DA",Tabela_zbiralec_EKOL[[#This Row],[ZC Zvezda]]="DA"),"DA","NE")</f>
        <v>DA</v>
      </c>
      <c r="C658" t="str">
        <f>_xlfn.TEXTJOIN(", ",TRUE,IF(Tabela_zbiralec_EKOL[[#This Row],[ZC Savska loka]]="DA","Savska loka",""),IF(Tabela_zbiralec_EKOL[[#This Row],[ZC Laze]]="DA","Laze",""),IF(Tabela_zbiralec_EKOL[[#This Row],[ZC Kamnik]]="DA","Kamnik",""),IF(Tabela_zbiralec_EKOL[[#This Row],[ZC Zvezda]]="DA","Zvezda",""))</f>
        <v>Laze</v>
      </c>
      <c r="D658" t="s">
        <v>203</v>
      </c>
      <c r="E658" t="s">
        <v>204</v>
      </c>
      <c r="F658" t="s">
        <v>203</v>
      </c>
      <c r="G658" t="s">
        <v>203</v>
      </c>
      <c r="H658" t="str">
        <f>INDEX(Tabela_seznam_klasifikacij[Naziv odpadka],MATCH(Tabela_zbiralec_EKOL[[#This Row],[Klasifikacija]],Tabela_seznam_klasifikacij[Klasifikacijska številka],0))</f>
        <v>Nasičene ali izrabljene smole ionskih izmenjevalcev</v>
      </c>
    </row>
    <row r="659" spans="1:8" x14ac:dyDescent="0.25">
      <c r="A659" t="s">
        <v>1228</v>
      </c>
      <c r="B659" t="str">
        <f>IF(OR(Tabela_zbiralec_EKOL[[#This Row],[ZC Savska loka]]="DA",Tabela_zbiralec_EKOL[[#This Row],[ZC Laze]]="DA",Tabela_zbiralec_EKOL[[#This Row],[ZC Kamnik]]="DA",Tabela_zbiralec_EKOL[[#This Row],[ZC Zvezda]]="DA"),"DA","NE")</f>
        <v>DA</v>
      </c>
      <c r="C659" t="str">
        <f>_xlfn.TEXTJOIN(", ",TRUE,IF(Tabela_zbiralec_EKOL[[#This Row],[ZC Savska loka]]="DA","Savska loka",""),IF(Tabela_zbiralec_EKOL[[#This Row],[ZC Laze]]="DA","Laze",""),IF(Tabela_zbiralec_EKOL[[#This Row],[ZC Kamnik]]="DA","Kamnik",""),IF(Tabela_zbiralec_EKOL[[#This Row],[ZC Zvezda]]="DA","Zvezda",""))</f>
        <v>Laze</v>
      </c>
      <c r="D659" t="s">
        <v>203</v>
      </c>
      <c r="E659" t="s">
        <v>204</v>
      </c>
      <c r="F659" t="s">
        <v>203</v>
      </c>
      <c r="G659" t="s">
        <v>203</v>
      </c>
      <c r="H659" t="str">
        <f>INDEX(Tabela_seznam_klasifikacij[Naziv odpadka],MATCH(Tabela_zbiralec_EKOL[[#This Row],[Klasifikacija]],Tabela_seznam_klasifikacij[Klasifikacijska številka],0))</f>
        <v>Drugi odpadki, ki vsebujejo nevarne snovi</v>
      </c>
    </row>
    <row r="660" spans="1:8" x14ac:dyDescent="0.25">
      <c r="A660" t="s">
        <v>1230</v>
      </c>
      <c r="B660" t="str">
        <f>IF(OR(Tabela_zbiralec_EKOL[[#This Row],[ZC Savska loka]]="DA",Tabela_zbiralec_EKOL[[#This Row],[ZC Laze]]="DA",Tabela_zbiralec_EKOL[[#This Row],[ZC Kamnik]]="DA",Tabela_zbiralec_EKOL[[#This Row],[ZC Zvezda]]="DA"),"DA","NE")</f>
        <v>DA</v>
      </c>
      <c r="C660" t="str">
        <f>_xlfn.TEXTJOIN(", ",TRUE,IF(Tabela_zbiralec_EKOL[[#This Row],[ZC Savska loka]]="DA","Savska loka",""),IF(Tabela_zbiralec_EKOL[[#This Row],[ZC Laze]]="DA","Laze",""),IF(Tabela_zbiralec_EKOL[[#This Row],[ZC Kamnik]]="DA","Kamnik",""),IF(Tabela_zbiralec_EKOL[[#This Row],[ZC Zvezda]]="DA","Zvezda",""))</f>
        <v>Laze</v>
      </c>
      <c r="D660" t="s">
        <v>203</v>
      </c>
      <c r="E660" t="s">
        <v>204</v>
      </c>
      <c r="F660" t="s">
        <v>203</v>
      </c>
      <c r="G660" t="s">
        <v>203</v>
      </c>
      <c r="H660" t="str">
        <f>INDEX(Tabela_seznam_klasifikacij[Naziv odpadka],MATCH(Tabela_zbiralec_EKOL[[#This Row],[Klasifikacija]],Tabela_seznam_klasifikacij[Klasifikacijska številka],0))</f>
        <v>Mulji iz hidrometalurgije cinka (tudi jarosit in goethit)</v>
      </c>
    </row>
    <row r="661" spans="1:8" x14ac:dyDescent="0.25">
      <c r="A661" t="s">
        <v>1232</v>
      </c>
      <c r="B661" t="str">
        <f>IF(OR(Tabela_zbiralec_EKOL[[#This Row],[ZC Savska loka]]="DA",Tabela_zbiralec_EKOL[[#This Row],[ZC Laze]]="DA",Tabela_zbiralec_EKOL[[#This Row],[ZC Kamnik]]="DA",Tabela_zbiralec_EKOL[[#This Row],[ZC Zvezda]]="DA"),"DA","NE")</f>
        <v>DA</v>
      </c>
      <c r="C661" t="str">
        <f>_xlfn.TEXTJOIN(", ",TRUE,IF(Tabela_zbiralec_EKOL[[#This Row],[ZC Savska loka]]="DA","Savska loka",""),IF(Tabela_zbiralec_EKOL[[#This Row],[ZC Laze]]="DA","Laze",""),IF(Tabela_zbiralec_EKOL[[#This Row],[ZC Kamnik]]="DA","Kamnik",""),IF(Tabela_zbiralec_EKOL[[#This Row],[ZC Zvezda]]="DA","Zvezda",""))</f>
        <v>Laze</v>
      </c>
      <c r="D661" t="s">
        <v>203</v>
      </c>
      <c r="E661" t="s">
        <v>204</v>
      </c>
      <c r="F661" t="s">
        <v>203</v>
      </c>
      <c r="G661" t="s">
        <v>203</v>
      </c>
      <c r="H661" t="str">
        <f>INDEX(Tabela_seznam_klasifikacij[Naziv odpadka],MATCH(Tabela_zbiralec_EKOL[[#This Row],[Klasifikacija]],Tabela_seznam_klasifikacij[Klasifikacijska številka],0))</f>
        <v>Odpadki iz hidrometalurgije bakra, ki vsebujejo nevarne snovi</v>
      </c>
    </row>
    <row r="662" spans="1:8" x14ac:dyDescent="0.25">
      <c r="A662" t="s">
        <v>1234</v>
      </c>
      <c r="B662" t="str">
        <f>IF(OR(Tabela_zbiralec_EKOL[[#This Row],[ZC Savska loka]]="DA",Tabela_zbiralec_EKOL[[#This Row],[ZC Laze]]="DA",Tabela_zbiralec_EKOL[[#This Row],[ZC Kamnik]]="DA",Tabela_zbiralec_EKOL[[#This Row],[ZC Zvezda]]="DA"),"DA","NE")</f>
        <v>DA</v>
      </c>
      <c r="C662" t="str">
        <f>_xlfn.TEXTJOIN(", ",TRUE,IF(Tabela_zbiralec_EKOL[[#This Row],[ZC Savska loka]]="DA","Savska loka",""),IF(Tabela_zbiralec_EKOL[[#This Row],[ZC Laze]]="DA","Laze",""),IF(Tabela_zbiralec_EKOL[[#This Row],[ZC Kamnik]]="DA","Kamnik",""),IF(Tabela_zbiralec_EKOL[[#This Row],[ZC Zvezda]]="DA","Zvezda",""))</f>
        <v>Laze</v>
      </c>
      <c r="D662" t="s">
        <v>203</v>
      </c>
      <c r="E662" t="s">
        <v>204</v>
      </c>
      <c r="F662" t="s">
        <v>203</v>
      </c>
      <c r="G662" t="s">
        <v>203</v>
      </c>
      <c r="H662" t="str">
        <f>INDEX(Tabela_seznam_klasifikacij[Naziv odpadka],MATCH(Tabela_zbiralec_EKOL[[#This Row],[Klasifikacija]],Tabela_seznam_klasifikacij[Klasifikacijska številka],0))</f>
        <v>Drugi odpadki, ki vsebujejo nevarne snovi</v>
      </c>
    </row>
    <row r="663" spans="1:8" x14ac:dyDescent="0.25">
      <c r="A663" t="s">
        <v>1236</v>
      </c>
      <c r="B663" t="str">
        <f>IF(OR(Tabela_zbiralec_EKOL[[#This Row],[ZC Savska loka]]="DA",Tabela_zbiralec_EKOL[[#This Row],[ZC Laze]]="DA",Tabela_zbiralec_EKOL[[#This Row],[ZC Kamnik]]="DA",Tabela_zbiralec_EKOL[[#This Row],[ZC Zvezda]]="DA"),"DA","NE")</f>
        <v>DA</v>
      </c>
      <c r="C663" t="str">
        <f>_xlfn.TEXTJOIN(", ",TRUE,IF(Tabela_zbiralec_EKOL[[#This Row],[ZC Savska loka]]="DA","Savska loka",""),IF(Tabela_zbiralec_EKOL[[#This Row],[ZC Laze]]="DA","Laze",""),IF(Tabela_zbiralec_EKOL[[#This Row],[ZC Kamnik]]="DA","Kamnik",""),IF(Tabela_zbiralec_EKOL[[#This Row],[ZC Zvezda]]="DA","Zvezda",""))</f>
        <v>Laze</v>
      </c>
      <c r="D663" t="s">
        <v>203</v>
      </c>
      <c r="E663" t="s">
        <v>204</v>
      </c>
      <c r="F663" t="s">
        <v>203</v>
      </c>
      <c r="G663" t="s">
        <v>203</v>
      </c>
      <c r="H663" t="str">
        <f>INDEX(Tabela_seznam_klasifikacij[Naziv odpadka],MATCH(Tabela_zbiralec_EKOL[[#This Row],[Klasifikacija]],Tabela_seznam_klasifikacij[Klasifikacijska številka],0))</f>
        <v>Odpadki, ki vsebujejo cianide</v>
      </c>
    </row>
    <row r="664" spans="1:8" x14ac:dyDescent="0.25">
      <c r="A664" t="s">
        <v>1237</v>
      </c>
      <c r="B664" t="str">
        <f>IF(OR(Tabela_zbiralec_EKOL[[#This Row],[ZC Savska loka]]="DA",Tabela_zbiralec_EKOL[[#This Row],[ZC Laze]]="DA",Tabela_zbiralec_EKOL[[#This Row],[ZC Kamnik]]="DA",Tabela_zbiralec_EKOL[[#This Row],[ZC Zvezda]]="DA"),"DA","NE")</f>
        <v>DA</v>
      </c>
      <c r="C664" t="str">
        <f>_xlfn.TEXTJOIN(", ",TRUE,IF(Tabela_zbiralec_EKOL[[#This Row],[ZC Savska loka]]="DA","Savska loka",""),IF(Tabela_zbiralec_EKOL[[#This Row],[ZC Laze]]="DA","Laze",""),IF(Tabela_zbiralec_EKOL[[#This Row],[ZC Kamnik]]="DA","Kamnik",""),IF(Tabela_zbiralec_EKOL[[#This Row],[ZC Zvezda]]="DA","Zvezda",""))</f>
        <v>Laze</v>
      </c>
      <c r="D664" t="s">
        <v>203</v>
      </c>
      <c r="E664" t="s">
        <v>204</v>
      </c>
      <c r="F664" t="s">
        <v>203</v>
      </c>
      <c r="G664" t="s">
        <v>203</v>
      </c>
      <c r="H664" t="str">
        <f>INDEX(Tabela_seznam_klasifikacij[Naziv odpadka],MATCH(Tabela_zbiralec_EKOL[[#This Row],[Klasifikacija]],Tabela_seznam_klasifikacij[Klasifikacijska številka],0))</f>
        <v>Drugi odpadki</v>
      </c>
    </row>
    <row r="665" spans="1:8" x14ac:dyDescent="0.25">
      <c r="A665" t="s">
        <v>1240</v>
      </c>
      <c r="B665" t="str">
        <f>IF(OR(Tabela_zbiralec_EKOL[[#This Row],[ZC Savska loka]]="DA",Tabela_zbiralec_EKOL[[#This Row],[ZC Laze]]="DA",Tabela_zbiralec_EKOL[[#This Row],[ZC Kamnik]]="DA",Tabela_zbiralec_EKOL[[#This Row],[ZC Zvezda]]="DA"),"DA","NE")</f>
        <v>DA</v>
      </c>
      <c r="C665" t="str">
        <f>_xlfn.TEXTJOIN(", ",TRUE,IF(Tabela_zbiralec_EKOL[[#This Row],[ZC Savska loka]]="DA","Savska loka",""),IF(Tabela_zbiralec_EKOL[[#This Row],[ZC Laze]]="DA","Laze",""),IF(Tabela_zbiralec_EKOL[[#This Row],[ZC Kamnik]]="DA","Kamnik",""),IF(Tabela_zbiralec_EKOL[[#This Row],[ZC Zvezda]]="DA","Zvezda",""))</f>
        <v>Laze</v>
      </c>
      <c r="D665" t="s">
        <v>203</v>
      </c>
      <c r="E665" t="s">
        <v>204</v>
      </c>
      <c r="F665" t="s">
        <v>203</v>
      </c>
      <c r="G665" t="s">
        <v>203</v>
      </c>
      <c r="H665" t="str">
        <f>INDEX(Tabela_seznam_klasifikacij[Naziv odpadka],MATCH(Tabela_zbiralec_EKOL[[#This Row],[Klasifikacija]],Tabela_seznam_klasifikacij[Klasifikacijska številka],0))</f>
        <v>Trdni odpadki iz čiščenja odpadnih plinov</v>
      </c>
    </row>
    <row r="666" spans="1:8" x14ac:dyDescent="0.25">
      <c r="A666" t="s">
        <v>1241</v>
      </c>
      <c r="B666" t="str">
        <f>IF(OR(Tabela_zbiralec_EKOL[[#This Row],[ZC Savska loka]]="DA",Tabela_zbiralec_EKOL[[#This Row],[ZC Laze]]="DA",Tabela_zbiralec_EKOL[[#This Row],[ZC Kamnik]]="DA",Tabela_zbiralec_EKOL[[#This Row],[ZC Zvezda]]="DA"),"DA","NE")</f>
        <v>DA</v>
      </c>
      <c r="C666" t="str">
        <f>_xlfn.TEXTJOIN(", ",TRUE,IF(Tabela_zbiralec_EKOL[[#This Row],[ZC Savska loka]]="DA","Savska loka",""),IF(Tabela_zbiralec_EKOL[[#This Row],[ZC Laze]]="DA","Laze",""),IF(Tabela_zbiralec_EKOL[[#This Row],[ZC Kamnik]]="DA","Kamnik",""),IF(Tabela_zbiralec_EKOL[[#This Row],[ZC Zvezda]]="DA","Zvezda",""))</f>
        <v>Laze</v>
      </c>
      <c r="D666" t="s">
        <v>203</v>
      </c>
      <c r="E666" t="s">
        <v>204</v>
      </c>
      <c r="F666" t="s">
        <v>203</v>
      </c>
      <c r="G666" t="s">
        <v>203</v>
      </c>
      <c r="H666" t="str">
        <f>INDEX(Tabela_seznam_klasifikacij[Naziv odpadka],MATCH(Tabela_zbiralec_EKOL[[#This Row],[Klasifikacija]],Tabela_seznam_klasifikacij[Klasifikacijska številka],0))</f>
        <v>Izrabljena talina</v>
      </c>
    </row>
    <row r="667" spans="1:8" x14ac:dyDescent="0.25">
      <c r="A667" t="s">
        <v>1248</v>
      </c>
      <c r="B667" t="str">
        <f>IF(OR(Tabela_zbiralec_EKOL[[#This Row],[ZC Savska loka]]="DA",Tabela_zbiralec_EKOL[[#This Row],[ZC Laze]]="DA",Tabela_zbiralec_EKOL[[#This Row],[ZC Kamnik]]="DA",Tabela_zbiralec_EKOL[[#This Row],[ZC Zvezda]]="DA"),"DA","NE")</f>
        <v>DA</v>
      </c>
      <c r="C667" t="str">
        <f>_xlfn.TEXTJOIN(", ",TRUE,IF(Tabela_zbiralec_EKOL[[#This Row],[ZC Savska loka]]="DA","Savska loka",""),IF(Tabela_zbiralec_EKOL[[#This Row],[ZC Laze]]="DA","Laze",""),IF(Tabela_zbiralec_EKOL[[#This Row],[ZC Kamnik]]="DA","Kamnik",""),IF(Tabela_zbiralec_EKOL[[#This Row],[ZC Zvezda]]="DA","Zvezda",""))</f>
        <v>Laze</v>
      </c>
      <c r="D667" t="s">
        <v>203</v>
      </c>
      <c r="E667" t="s">
        <v>204</v>
      </c>
      <c r="F667" t="s">
        <v>203</v>
      </c>
      <c r="G667" t="s">
        <v>203</v>
      </c>
      <c r="H667" t="str">
        <f>INDEX(Tabela_seznam_klasifikacij[Naziv odpadka],MATCH(Tabela_zbiralec_EKOL[[#This Row],[Klasifikacija]],Tabela_seznam_klasifikacij[Klasifikacijska številka],0))</f>
        <v>Mineralna strojna olja, ki vsebujejo halogene (razen emulzij in raztopin)</v>
      </c>
    </row>
    <row r="668" spans="1:8" x14ac:dyDescent="0.25">
      <c r="A668" t="s">
        <v>1249</v>
      </c>
      <c r="B668" t="str">
        <f>IF(OR(Tabela_zbiralec_EKOL[[#This Row],[ZC Savska loka]]="DA",Tabela_zbiralec_EKOL[[#This Row],[ZC Laze]]="DA",Tabela_zbiralec_EKOL[[#This Row],[ZC Kamnik]]="DA",Tabela_zbiralec_EKOL[[#This Row],[ZC Zvezda]]="DA"),"DA","NE")</f>
        <v>DA</v>
      </c>
      <c r="C668" t="str">
        <f>_xlfn.TEXTJOIN(", ",TRUE,IF(Tabela_zbiralec_EKOL[[#This Row],[ZC Savska loka]]="DA","Savska loka",""),IF(Tabela_zbiralec_EKOL[[#This Row],[ZC Laze]]="DA","Laze",""),IF(Tabela_zbiralec_EKOL[[#This Row],[ZC Kamnik]]="DA","Kamnik",""),IF(Tabela_zbiralec_EKOL[[#This Row],[ZC Zvezda]]="DA","Zvezda",""))</f>
        <v>Laze</v>
      </c>
      <c r="D668" t="s">
        <v>203</v>
      </c>
      <c r="E668" t="s">
        <v>204</v>
      </c>
      <c r="F668" t="s">
        <v>203</v>
      </c>
      <c r="G668" t="s">
        <v>203</v>
      </c>
      <c r="H668" t="str">
        <f>INDEX(Tabela_seznam_klasifikacij[Naziv odpadka],MATCH(Tabela_zbiralec_EKOL[[#This Row],[Klasifikacija]],Tabela_seznam_klasifikacij[Klasifikacijska številka],0))</f>
        <v>Mineralna strojna olja, ki ne vsebujejo halogenov (razen emulzij in raztopin)</v>
      </c>
    </row>
    <row r="669" spans="1:8" x14ac:dyDescent="0.25">
      <c r="A669" t="s">
        <v>1250</v>
      </c>
      <c r="B669" t="str">
        <f>IF(OR(Tabela_zbiralec_EKOL[[#This Row],[ZC Savska loka]]="DA",Tabela_zbiralec_EKOL[[#This Row],[ZC Laze]]="DA",Tabela_zbiralec_EKOL[[#This Row],[ZC Kamnik]]="DA",Tabela_zbiralec_EKOL[[#This Row],[ZC Zvezda]]="DA"),"DA","NE")</f>
        <v>DA</v>
      </c>
      <c r="C669" t="str">
        <f>_xlfn.TEXTJOIN(", ",TRUE,IF(Tabela_zbiralec_EKOL[[#This Row],[ZC Savska loka]]="DA","Savska loka",""),IF(Tabela_zbiralec_EKOL[[#This Row],[ZC Laze]]="DA","Laze",""),IF(Tabela_zbiralec_EKOL[[#This Row],[ZC Kamnik]]="DA","Kamnik",""),IF(Tabela_zbiralec_EKOL[[#This Row],[ZC Zvezda]]="DA","Zvezda",""))</f>
        <v>Laze</v>
      </c>
      <c r="D669" t="s">
        <v>203</v>
      </c>
      <c r="E669" t="s">
        <v>204</v>
      </c>
      <c r="F669" t="s">
        <v>203</v>
      </c>
      <c r="G669" t="s">
        <v>203</v>
      </c>
      <c r="H669" t="str">
        <f>INDEX(Tabela_seznam_klasifikacij[Naziv odpadka],MATCH(Tabela_zbiralec_EKOL[[#This Row],[Klasifikacija]],Tabela_seznam_klasifikacij[Klasifikacijska številka],0))</f>
        <v>Strojne emulzije in raztopine, ki vsebujejo halogene</v>
      </c>
    </row>
    <row r="670" spans="1:8" x14ac:dyDescent="0.25">
      <c r="A670" t="s">
        <v>1251</v>
      </c>
      <c r="B670" t="str">
        <f>IF(OR(Tabela_zbiralec_EKOL[[#This Row],[ZC Savska loka]]="DA",Tabela_zbiralec_EKOL[[#This Row],[ZC Laze]]="DA",Tabela_zbiralec_EKOL[[#This Row],[ZC Kamnik]]="DA",Tabela_zbiralec_EKOL[[#This Row],[ZC Zvezda]]="DA"),"DA","NE")</f>
        <v>DA</v>
      </c>
      <c r="C670" t="str">
        <f>_xlfn.TEXTJOIN(", ",TRUE,IF(Tabela_zbiralec_EKOL[[#This Row],[ZC Savska loka]]="DA","Savska loka",""),IF(Tabela_zbiralec_EKOL[[#This Row],[ZC Laze]]="DA","Laze",""),IF(Tabela_zbiralec_EKOL[[#This Row],[ZC Kamnik]]="DA","Kamnik",""),IF(Tabela_zbiralec_EKOL[[#This Row],[ZC Zvezda]]="DA","Zvezda",""))</f>
        <v>Laze</v>
      </c>
      <c r="D670" t="s">
        <v>203</v>
      </c>
      <c r="E670" t="s">
        <v>204</v>
      </c>
      <c r="F670" t="s">
        <v>203</v>
      </c>
      <c r="G670" t="s">
        <v>203</v>
      </c>
      <c r="H670" t="str">
        <f>INDEX(Tabela_seznam_klasifikacij[Naziv odpadka],MATCH(Tabela_zbiralec_EKOL[[#This Row],[Klasifikacija]],Tabela_seznam_klasifikacij[Klasifikacijska številka],0))</f>
        <v>Strojne emulzije in raztopine, ki ne vsebujejo halogenov</v>
      </c>
    </row>
    <row r="671" spans="1:8" x14ac:dyDescent="0.25">
      <c r="A671" t="s">
        <v>1252</v>
      </c>
      <c r="B671" t="str">
        <f>IF(OR(Tabela_zbiralec_EKOL[[#This Row],[ZC Savska loka]]="DA",Tabela_zbiralec_EKOL[[#This Row],[ZC Laze]]="DA",Tabela_zbiralec_EKOL[[#This Row],[ZC Kamnik]]="DA",Tabela_zbiralec_EKOL[[#This Row],[ZC Zvezda]]="DA"),"DA","NE")</f>
        <v>DA</v>
      </c>
      <c r="C671" t="str">
        <f>_xlfn.TEXTJOIN(", ",TRUE,IF(Tabela_zbiralec_EKOL[[#This Row],[ZC Savska loka]]="DA","Savska loka",""),IF(Tabela_zbiralec_EKOL[[#This Row],[ZC Laze]]="DA","Laze",""),IF(Tabela_zbiralec_EKOL[[#This Row],[ZC Kamnik]]="DA","Kamnik",""),IF(Tabela_zbiralec_EKOL[[#This Row],[ZC Zvezda]]="DA","Zvezda",""))</f>
        <v>Laze</v>
      </c>
      <c r="D671" t="s">
        <v>203</v>
      </c>
      <c r="E671" t="s">
        <v>204</v>
      </c>
      <c r="F671" t="s">
        <v>203</v>
      </c>
      <c r="G671" t="s">
        <v>203</v>
      </c>
      <c r="H671" t="str">
        <f>INDEX(Tabela_seznam_klasifikacij[Naziv odpadka],MATCH(Tabela_zbiralec_EKOL[[#This Row],[Klasifikacija]],Tabela_seznam_klasifikacij[Klasifikacijska številka],0))</f>
        <v>Sintetična strojna olja</v>
      </c>
    </row>
    <row r="672" spans="1:8" x14ac:dyDescent="0.25">
      <c r="A672" t="s">
        <v>68</v>
      </c>
      <c r="B672" t="str">
        <f>IF(OR(Tabela_zbiralec_EKOL[[#This Row],[ZC Savska loka]]="DA",Tabela_zbiralec_EKOL[[#This Row],[ZC Laze]]="DA",Tabela_zbiralec_EKOL[[#This Row],[ZC Kamnik]]="DA",Tabela_zbiralec_EKOL[[#This Row],[ZC Zvezda]]="DA"),"DA","NE")</f>
        <v>DA</v>
      </c>
      <c r="C672" t="str">
        <f>_xlfn.TEXTJOIN(", ",TRUE,IF(Tabela_zbiralec_EKOL[[#This Row],[ZC Savska loka]]="DA","Savska loka",""),IF(Tabela_zbiralec_EKOL[[#This Row],[ZC Laze]]="DA","Laze",""),IF(Tabela_zbiralec_EKOL[[#This Row],[ZC Kamnik]]="DA","Kamnik",""),IF(Tabela_zbiralec_EKOL[[#This Row],[ZC Zvezda]]="DA","Zvezda",""))</f>
        <v>Laze</v>
      </c>
      <c r="D672" t="s">
        <v>203</v>
      </c>
      <c r="E672" t="s">
        <v>204</v>
      </c>
      <c r="F672" t="s">
        <v>203</v>
      </c>
      <c r="G672" t="s">
        <v>203</v>
      </c>
      <c r="H672" t="str">
        <f>INDEX(Tabela_seznam_klasifikacij[Naziv odpadka],MATCH(Tabela_zbiralec_EKOL[[#This Row],[Klasifikacija]],Tabela_seznam_klasifikacij[Klasifikacijska številka],0))</f>
        <v>Izrabljeni voski in masti</v>
      </c>
    </row>
    <row r="673" spans="1:8" x14ac:dyDescent="0.25">
      <c r="A673" t="s">
        <v>69</v>
      </c>
      <c r="B673" t="str">
        <f>IF(OR(Tabela_zbiralec_EKOL[[#This Row],[ZC Savska loka]]="DA",Tabela_zbiralec_EKOL[[#This Row],[ZC Laze]]="DA",Tabela_zbiralec_EKOL[[#This Row],[ZC Kamnik]]="DA",Tabela_zbiralec_EKOL[[#This Row],[ZC Zvezda]]="DA"),"DA","NE")</f>
        <v>DA</v>
      </c>
      <c r="C673" t="str">
        <f>_xlfn.TEXTJOIN(", ",TRUE,IF(Tabela_zbiralec_EKOL[[#This Row],[ZC Savska loka]]="DA","Savska loka",""),IF(Tabela_zbiralec_EKOL[[#This Row],[ZC Laze]]="DA","Laze",""),IF(Tabela_zbiralec_EKOL[[#This Row],[ZC Kamnik]]="DA","Kamnik",""),IF(Tabela_zbiralec_EKOL[[#This Row],[ZC Zvezda]]="DA","Zvezda",""))</f>
        <v>Laze</v>
      </c>
      <c r="D673" t="s">
        <v>203</v>
      </c>
      <c r="E673" t="s">
        <v>204</v>
      </c>
      <c r="F673" t="s">
        <v>203</v>
      </c>
      <c r="G673" t="s">
        <v>203</v>
      </c>
      <c r="H673" t="str">
        <f>INDEX(Tabela_seznam_klasifikacij[Naziv odpadka],MATCH(Tabela_zbiralec_EKOL[[#This Row],[Klasifikacija]],Tabela_seznam_klasifikacij[Klasifikacijska številka],0))</f>
        <v>Strojni mulji, ki vsebujejo nevarne snovi</v>
      </c>
    </row>
    <row r="674" spans="1:8" x14ac:dyDescent="0.25">
      <c r="A674" t="s">
        <v>1254</v>
      </c>
      <c r="B674" t="str">
        <f>IF(OR(Tabela_zbiralec_EKOL[[#This Row],[ZC Savska loka]]="DA",Tabela_zbiralec_EKOL[[#This Row],[ZC Laze]]="DA",Tabela_zbiralec_EKOL[[#This Row],[ZC Kamnik]]="DA",Tabela_zbiralec_EKOL[[#This Row],[ZC Zvezda]]="DA"),"DA","NE")</f>
        <v>DA</v>
      </c>
      <c r="C674" t="str">
        <f>_xlfn.TEXTJOIN(", ",TRUE,IF(Tabela_zbiralec_EKOL[[#This Row],[ZC Savska loka]]="DA","Savska loka",""),IF(Tabela_zbiralec_EKOL[[#This Row],[ZC Laze]]="DA","Laze",""),IF(Tabela_zbiralec_EKOL[[#This Row],[ZC Kamnik]]="DA","Kamnik",""),IF(Tabela_zbiralec_EKOL[[#This Row],[ZC Zvezda]]="DA","Zvezda",""))</f>
        <v>Laze</v>
      </c>
      <c r="D674" t="s">
        <v>203</v>
      </c>
      <c r="E674" t="s">
        <v>204</v>
      </c>
      <c r="F674" t="s">
        <v>203</v>
      </c>
      <c r="G674" t="s">
        <v>203</v>
      </c>
      <c r="H674" t="str">
        <f>INDEX(Tabela_seznam_klasifikacij[Naziv odpadka],MATCH(Tabela_zbiralec_EKOL[[#This Row],[Klasifikacija]],Tabela_seznam_klasifikacij[Klasifikacijska številka],0))</f>
        <v>Odpadki iz peskanja, ki vsebujejo nevarne snovi</v>
      </c>
    </row>
    <row r="675" spans="1:8" x14ac:dyDescent="0.25">
      <c r="A675" t="s">
        <v>71</v>
      </c>
      <c r="B675" t="str">
        <f>IF(OR(Tabela_zbiralec_EKOL[[#This Row],[ZC Savska loka]]="DA",Tabela_zbiralec_EKOL[[#This Row],[ZC Laze]]="DA",Tabela_zbiralec_EKOL[[#This Row],[ZC Kamnik]]="DA",Tabela_zbiralec_EKOL[[#This Row],[ZC Zvezda]]="DA"),"DA","NE")</f>
        <v>DA</v>
      </c>
      <c r="C675" t="str">
        <f>_xlfn.TEXTJOIN(", ",TRUE,IF(Tabela_zbiralec_EKOL[[#This Row],[ZC Savska loka]]="DA","Savska loka",""),IF(Tabela_zbiralec_EKOL[[#This Row],[ZC Laze]]="DA","Laze",""),IF(Tabela_zbiralec_EKOL[[#This Row],[ZC Kamnik]]="DA","Kamnik",""),IF(Tabela_zbiralec_EKOL[[#This Row],[ZC Zvezda]]="DA","Zvezda",""))</f>
        <v>Laze</v>
      </c>
      <c r="D675" t="s">
        <v>203</v>
      </c>
      <c r="E675" t="s">
        <v>204</v>
      </c>
      <c r="F675" t="s">
        <v>203</v>
      </c>
      <c r="G675" t="s">
        <v>203</v>
      </c>
      <c r="H675" t="str">
        <f>INDEX(Tabela_seznam_klasifikacij[Naziv odpadka],MATCH(Tabela_zbiralec_EKOL[[#This Row],[Klasifikacija]],Tabela_seznam_klasifikacij[Klasifikacijska številka],0))</f>
        <v>Kovinski mulji iz brušenja, honanja in lepanja, ki vsebujejo olja</v>
      </c>
    </row>
    <row r="676" spans="1:8" x14ac:dyDescent="0.25">
      <c r="A676" t="s">
        <v>1256</v>
      </c>
      <c r="B676" t="str">
        <f>IF(OR(Tabela_zbiralec_EKOL[[#This Row],[ZC Savska loka]]="DA",Tabela_zbiralec_EKOL[[#This Row],[ZC Laze]]="DA",Tabela_zbiralec_EKOL[[#This Row],[ZC Kamnik]]="DA",Tabela_zbiralec_EKOL[[#This Row],[ZC Zvezda]]="DA"),"DA","NE")</f>
        <v>DA</v>
      </c>
      <c r="C676" t="str">
        <f>_xlfn.TEXTJOIN(", ",TRUE,IF(Tabela_zbiralec_EKOL[[#This Row],[ZC Savska loka]]="DA","Savska loka",""),IF(Tabela_zbiralec_EKOL[[#This Row],[ZC Laze]]="DA","Laze",""),IF(Tabela_zbiralec_EKOL[[#This Row],[ZC Kamnik]]="DA","Kamnik",""),IF(Tabela_zbiralec_EKOL[[#This Row],[ZC Zvezda]]="DA","Zvezda",""))</f>
        <v>Laze</v>
      </c>
      <c r="D676" t="s">
        <v>203</v>
      </c>
      <c r="E676" t="s">
        <v>204</v>
      </c>
      <c r="F676" t="s">
        <v>203</v>
      </c>
      <c r="G676" t="s">
        <v>203</v>
      </c>
      <c r="H676" t="str">
        <f>INDEX(Tabela_seznam_klasifikacij[Naziv odpadka],MATCH(Tabela_zbiralec_EKOL[[#This Row],[Klasifikacija]],Tabela_seznam_klasifikacij[Klasifikacijska številka],0))</f>
        <v>Lahko biorazgradljiva strojna olja</v>
      </c>
    </row>
    <row r="677" spans="1:8" x14ac:dyDescent="0.25">
      <c r="A677" t="s">
        <v>72</v>
      </c>
      <c r="B677" t="str">
        <f>IF(OR(Tabela_zbiralec_EKOL[[#This Row],[ZC Savska loka]]="DA",Tabela_zbiralec_EKOL[[#This Row],[ZC Laze]]="DA",Tabela_zbiralec_EKOL[[#This Row],[ZC Kamnik]]="DA",Tabela_zbiralec_EKOL[[#This Row],[ZC Zvezda]]="DA"),"DA","NE")</f>
        <v>DA</v>
      </c>
      <c r="C677" t="str">
        <f>_xlfn.TEXTJOIN(", ",TRUE,IF(Tabela_zbiralec_EKOL[[#This Row],[ZC Savska loka]]="DA","Savska loka",""),IF(Tabela_zbiralec_EKOL[[#This Row],[ZC Laze]]="DA","Laze",""),IF(Tabela_zbiralec_EKOL[[#This Row],[ZC Kamnik]]="DA","Kamnik",""),IF(Tabela_zbiralec_EKOL[[#This Row],[ZC Zvezda]]="DA","Zvezda",""))</f>
        <v>Laze</v>
      </c>
      <c r="D677" t="s">
        <v>203</v>
      </c>
      <c r="E677" t="s">
        <v>204</v>
      </c>
      <c r="F677" t="s">
        <v>203</v>
      </c>
      <c r="G677" t="s">
        <v>203</v>
      </c>
      <c r="H677" t="str">
        <f>INDEX(Tabela_seznam_klasifikacij[Naziv odpadka],MATCH(Tabela_zbiralec_EKOL[[#This Row],[Klasifikacija]],Tabela_seznam_klasifikacij[Klasifikacijska številka],0))</f>
        <v>Izrabljena brusilna telesa in brusilni material, ki vsebujejo nevarne snovi</v>
      </c>
    </row>
    <row r="678" spans="1:8" x14ac:dyDescent="0.25">
      <c r="A678" t="s">
        <v>161</v>
      </c>
      <c r="B678" t="str">
        <f>IF(OR(Tabela_zbiralec_EKOL[[#This Row],[ZC Savska loka]]="DA",Tabela_zbiralec_EKOL[[#This Row],[ZC Laze]]="DA",Tabela_zbiralec_EKOL[[#This Row],[ZC Kamnik]]="DA",Tabela_zbiralec_EKOL[[#This Row],[ZC Zvezda]]="DA"),"DA","NE")</f>
        <v>DA</v>
      </c>
      <c r="C678" t="str">
        <f>_xlfn.TEXTJOIN(", ",TRUE,IF(Tabela_zbiralec_EKOL[[#This Row],[ZC Savska loka]]="DA","Savska loka",""),IF(Tabela_zbiralec_EKOL[[#This Row],[ZC Laze]]="DA","Laze",""),IF(Tabela_zbiralec_EKOL[[#This Row],[ZC Kamnik]]="DA","Kamnik",""),IF(Tabela_zbiralec_EKOL[[#This Row],[ZC Zvezda]]="DA","Zvezda",""))</f>
        <v>Laze</v>
      </c>
      <c r="D678" t="s">
        <v>203</v>
      </c>
      <c r="E678" t="s">
        <v>204</v>
      </c>
      <c r="F678" t="s">
        <v>203</v>
      </c>
      <c r="G678" t="s">
        <v>203</v>
      </c>
      <c r="H678" t="str">
        <f>INDEX(Tabela_seznam_klasifikacij[Naziv odpadka],MATCH(Tabela_zbiralec_EKOL[[#This Row],[Klasifikacija]],Tabela_seznam_klasifikacij[Klasifikacijska številka],0))</f>
        <v>Vodne pralne tekočine</v>
      </c>
    </row>
    <row r="679" spans="1:8" x14ac:dyDescent="0.25">
      <c r="A679" t="s">
        <v>1258</v>
      </c>
      <c r="B679" t="str">
        <f>IF(OR(Tabela_zbiralec_EKOL[[#This Row],[ZC Savska loka]]="DA",Tabela_zbiralec_EKOL[[#This Row],[ZC Laze]]="DA",Tabela_zbiralec_EKOL[[#This Row],[ZC Kamnik]]="DA",Tabela_zbiralec_EKOL[[#This Row],[ZC Zvezda]]="DA"),"DA","NE")</f>
        <v>DA</v>
      </c>
      <c r="C679" t="str">
        <f>_xlfn.TEXTJOIN(", ",TRUE,IF(Tabela_zbiralec_EKOL[[#This Row],[ZC Savska loka]]="DA","Savska loka",""),IF(Tabela_zbiralec_EKOL[[#This Row],[ZC Laze]]="DA","Laze",""),IF(Tabela_zbiralec_EKOL[[#This Row],[ZC Kamnik]]="DA","Kamnik",""),IF(Tabela_zbiralec_EKOL[[#This Row],[ZC Zvezda]]="DA","Zvezda",""))</f>
        <v>Laze</v>
      </c>
      <c r="D679" t="s">
        <v>203</v>
      </c>
      <c r="E679" t="s">
        <v>204</v>
      </c>
      <c r="F679" t="s">
        <v>203</v>
      </c>
      <c r="G679" t="s">
        <v>203</v>
      </c>
      <c r="H679" t="str">
        <f>INDEX(Tabela_seznam_klasifikacij[Naziv odpadka],MATCH(Tabela_zbiralec_EKOL[[#This Row],[Klasifikacija]],Tabela_seznam_klasifikacij[Klasifikacijska številka],0))</f>
        <v>Odpadki iz razmaščevanja s paro</v>
      </c>
    </row>
    <row r="680" spans="1:8" x14ac:dyDescent="0.25">
      <c r="A680" t="s">
        <v>1259</v>
      </c>
      <c r="B680" t="str">
        <f>IF(OR(Tabela_zbiralec_EKOL[[#This Row],[ZC Savska loka]]="DA",Tabela_zbiralec_EKOL[[#This Row],[ZC Laze]]="DA",Tabela_zbiralec_EKOL[[#This Row],[ZC Kamnik]]="DA",Tabela_zbiralec_EKOL[[#This Row],[ZC Zvezda]]="DA"),"DA","NE")</f>
        <v>NE</v>
      </c>
      <c r="C680" t="str">
        <f>_xlfn.TEXTJOIN(", ",TRUE,IF(Tabela_zbiralec_EKOL[[#This Row],[ZC Savska loka]]="DA","Savska loka",""),IF(Tabela_zbiralec_EKOL[[#This Row],[ZC Laze]]="DA","Laze",""),IF(Tabela_zbiralec_EKOL[[#This Row],[ZC Kamnik]]="DA","Kamnik",""),IF(Tabela_zbiralec_EKOL[[#This Row],[ZC Zvezda]]="DA","Zvezda",""))</f>
        <v/>
      </c>
      <c r="D680" t="s">
        <v>203</v>
      </c>
      <c r="E680" t="s">
        <v>203</v>
      </c>
      <c r="F680" t="s">
        <v>203</v>
      </c>
      <c r="G680" t="s">
        <v>203</v>
      </c>
      <c r="H680" t="str">
        <f>INDEX(Tabela_seznam_klasifikacij[Naziv odpadka],MATCH(Tabela_zbiralec_EKOL[[#This Row],[Klasifikacija]],Tabela_seznam_klasifikacij[Klasifikacijska številka],0))</f>
        <v>Hidravlična olja, ki vsebujejo PCB2</v>
      </c>
    </row>
    <row r="681" spans="1:8" x14ac:dyDescent="0.25">
      <c r="A681" t="s">
        <v>1260</v>
      </c>
      <c r="B681" t="str">
        <f>IF(OR(Tabela_zbiralec_EKOL[[#This Row],[ZC Savska loka]]="DA",Tabela_zbiralec_EKOL[[#This Row],[ZC Laze]]="DA",Tabela_zbiralec_EKOL[[#This Row],[ZC Kamnik]]="DA",Tabela_zbiralec_EKOL[[#This Row],[ZC Zvezda]]="DA"),"DA","NE")</f>
        <v>NE</v>
      </c>
      <c r="C681" t="str">
        <f>_xlfn.TEXTJOIN(", ",TRUE,IF(Tabela_zbiralec_EKOL[[#This Row],[ZC Savska loka]]="DA","Savska loka",""),IF(Tabela_zbiralec_EKOL[[#This Row],[ZC Laze]]="DA","Laze",""),IF(Tabela_zbiralec_EKOL[[#This Row],[ZC Kamnik]]="DA","Kamnik",""),IF(Tabela_zbiralec_EKOL[[#This Row],[ZC Zvezda]]="DA","Zvezda",""))</f>
        <v/>
      </c>
      <c r="D681" t="s">
        <v>203</v>
      </c>
      <c r="E681" t="s">
        <v>203</v>
      </c>
      <c r="F681" t="s">
        <v>203</v>
      </c>
      <c r="G681" t="s">
        <v>203</v>
      </c>
      <c r="H681" t="str">
        <f>INDEX(Tabela_seznam_klasifikacij[Naziv odpadka],MATCH(Tabela_zbiralec_EKOL[[#This Row],[Klasifikacija]],Tabela_seznam_klasifikacij[Klasifikacijska številka],0))</f>
        <v>Klorirane emulzije</v>
      </c>
    </row>
    <row r="682" spans="1:8" x14ac:dyDescent="0.25">
      <c r="A682" t="s">
        <v>1261</v>
      </c>
      <c r="B682" t="str">
        <f>IF(OR(Tabela_zbiralec_EKOL[[#This Row],[ZC Savska loka]]="DA",Tabela_zbiralec_EKOL[[#This Row],[ZC Laze]]="DA",Tabela_zbiralec_EKOL[[#This Row],[ZC Kamnik]]="DA",Tabela_zbiralec_EKOL[[#This Row],[ZC Zvezda]]="DA"),"DA","NE")</f>
        <v>NE</v>
      </c>
      <c r="C682" t="str">
        <f>_xlfn.TEXTJOIN(", ",TRUE,IF(Tabela_zbiralec_EKOL[[#This Row],[ZC Savska loka]]="DA","Savska loka",""),IF(Tabela_zbiralec_EKOL[[#This Row],[ZC Laze]]="DA","Laze",""),IF(Tabela_zbiralec_EKOL[[#This Row],[ZC Kamnik]]="DA","Kamnik",""),IF(Tabela_zbiralec_EKOL[[#This Row],[ZC Zvezda]]="DA","Zvezda",""))</f>
        <v/>
      </c>
      <c r="D682" t="s">
        <v>203</v>
      </c>
      <c r="E682" t="s">
        <v>203</v>
      </c>
      <c r="F682" t="s">
        <v>203</v>
      </c>
      <c r="G682" t="s">
        <v>203</v>
      </c>
      <c r="H682" t="str">
        <f>INDEX(Tabela_seznam_klasifikacij[Naziv odpadka],MATCH(Tabela_zbiralec_EKOL[[#This Row],[Klasifikacija]],Tabela_seznam_klasifikacij[Klasifikacijska številka],0))</f>
        <v>Neklorirane emulzije</v>
      </c>
    </row>
    <row r="683" spans="1:8" x14ac:dyDescent="0.25">
      <c r="A683" t="s">
        <v>1262</v>
      </c>
      <c r="B683" t="str">
        <f>IF(OR(Tabela_zbiralec_EKOL[[#This Row],[ZC Savska loka]]="DA",Tabela_zbiralec_EKOL[[#This Row],[ZC Laze]]="DA",Tabela_zbiralec_EKOL[[#This Row],[ZC Kamnik]]="DA",Tabela_zbiralec_EKOL[[#This Row],[ZC Zvezda]]="DA"),"DA","NE")</f>
        <v>NE</v>
      </c>
      <c r="C683" t="str">
        <f>_xlfn.TEXTJOIN(", ",TRUE,IF(Tabela_zbiralec_EKOL[[#This Row],[ZC Savska loka]]="DA","Savska loka",""),IF(Tabela_zbiralec_EKOL[[#This Row],[ZC Laze]]="DA","Laze",""),IF(Tabela_zbiralec_EKOL[[#This Row],[ZC Kamnik]]="DA","Kamnik",""),IF(Tabela_zbiralec_EKOL[[#This Row],[ZC Zvezda]]="DA","Zvezda",""))</f>
        <v/>
      </c>
      <c r="D683" t="s">
        <v>203</v>
      </c>
      <c r="E683" t="s">
        <v>203</v>
      </c>
      <c r="F683" t="s">
        <v>203</v>
      </c>
      <c r="G683" t="s">
        <v>203</v>
      </c>
      <c r="H683" t="str">
        <f>INDEX(Tabela_seznam_klasifikacij[Naziv odpadka],MATCH(Tabela_zbiralec_EKOL[[#This Row],[Klasifikacija]],Tabela_seznam_klasifikacij[Klasifikacijska številka],0))</f>
        <v>Mineralna klorirana hidravlična olja</v>
      </c>
    </row>
    <row r="684" spans="1:8" x14ac:dyDescent="0.25">
      <c r="A684" t="s">
        <v>1263</v>
      </c>
      <c r="B684" t="str">
        <f>IF(OR(Tabela_zbiralec_EKOL[[#This Row],[ZC Savska loka]]="DA",Tabela_zbiralec_EKOL[[#This Row],[ZC Laze]]="DA",Tabela_zbiralec_EKOL[[#This Row],[ZC Kamnik]]="DA",Tabela_zbiralec_EKOL[[#This Row],[ZC Zvezda]]="DA"),"DA","NE")</f>
        <v>DA</v>
      </c>
      <c r="C684" t="str">
        <f>_xlfn.TEXTJOIN(", ",TRUE,IF(Tabela_zbiralec_EKOL[[#This Row],[ZC Savska loka]]="DA","Savska loka",""),IF(Tabela_zbiralec_EKOL[[#This Row],[ZC Laze]]="DA","Laze",""),IF(Tabela_zbiralec_EKOL[[#This Row],[ZC Kamnik]]="DA","Kamnik",""),IF(Tabela_zbiralec_EKOL[[#This Row],[ZC Zvezda]]="DA","Zvezda",""))</f>
        <v>Kamnik, Zvezda</v>
      </c>
      <c r="D684" t="s">
        <v>203</v>
      </c>
      <c r="E684" t="s">
        <v>203</v>
      </c>
      <c r="F684" t="s">
        <v>204</v>
      </c>
      <c r="G684" t="s">
        <v>204</v>
      </c>
      <c r="H684" t="str">
        <f>INDEX(Tabela_seznam_klasifikacij[Naziv odpadka],MATCH(Tabela_zbiralec_EKOL[[#This Row],[Klasifikacija]],Tabela_seznam_klasifikacij[Klasifikacijska številka],0))</f>
        <v>Mineralna neklorirana hidravlična olja</v>
      </c>
    </row>
    <row r="685" spans="1:8" x14ac:dyDescent="0.25">
      <c r="A685" t="s">
        <v>1264</v>
      </c>
      <c r="B685" t="str">
        <f>IF(OR(Tabela_zbiralec_EKOL[[#This Row],[ZC Savska loka]]="DA",Tabela_zbiralec_EKOL[[#This Row],[ZC Laze]]="DA",Tabela_zbiralec_EKOL[[#This Row],[ZC Kamnik]]="DA",Tabela_zbiralec_EKOL[[#This Row],[ZC Zvezda]]="DA"),"DA","NE")</f>
        <v>DA</v>
      </c>
      <c r="C685" t="str">
        <f>_xlfn.TEXTJOIN(", ",TRUE,IF(Tabela_zbiralec_EKOL[[#This Row],[ZC Savska loka]]="DA","Savska loka",""),IF(Tabela_zbiralec_EKOL[[#This Row],[ZC Laze]]="DA","Laze",""),IF(Tabela_zbiralec_EKOL[[#This Row],[ZC Kamnik]]="DA","Kamnik",""),IF(Tabela_zbiralec_EKOL[[#This Row],[ZC Zvezda]]="DA","Zvezda",""))</f>
        <v>Kamnik, Zvezda</v>
      </c>
      <c r="D685" t="s">
        <v>203</v>
      </c>
      <c r="E685" t="s">
        <v>203</v>
      </c>
      <c r="F685" t="s">
        <v>204</v>
      </c>
      <c r="G685" t="s">
        <v>204</v>
      </c>
      <c r="H685" t="str">
        <f>INDEX(Tabela_seznam_klasifikacij[Naziv odpadka],MATCH(Tabela_zbiralec_EKOL[[#This Row],[Klasifikacija]],Tabela_seznam_klasifikacij[Klasifikacijska številka],0))</f>
        <v>Sintetična hidravlična olja</v>
      </c>
    </row>
    <row r="686" spans="1:8" x14ac:dyDescent="0.25">
      <c r="A686" t="s">
        <v>1265</v>
      </c>
      <c r="B686" t="str">
        <f>IF(OR(Tabela_zbiralec_EKOL[[#This Row],[ZC Savska loka]]="DA",Tabela_zbiralec_EKOL[[#This Row],[ZC Laze]]="DA",Tabela_zbiralec_EKOL[[#This Row],[ZC Kamnik]]="DA",Tabela_zbiralec_EKOL[[#This Row],[ZC Zvezda]]="DA"),"DA","NE")</f>
        <v>NE</v>
      </c>
      <c r="C686" t="str">
        <f>_xlfn.TEXTJOIN(", ",TRUE,IF(Tabela_zbiralec_EKOL[[#This Row],[ZC Savska loka]]="DA","Savska loka",""),IF(Tabela_zbiralec_EKOL[[#This Row],[ZC Laze]]="DA","Laze",""),IF(Tabela_zbiralec_EKOL[[#This Row],[ZC Kamnik]]="DA","Kamnik",""),IF(Tabela_zbiralec_EKOL[[#This Row],[ZC Zvezda]]="DA","Zvezda",""))</f>
        <v/>
      </c>
      <c r="D686" t="s">
        <v>203</v>
      </c>
      <c r="E686" t="s">
        <v>203</v>
      </c>
      <c r="F686" t="s">
        <v>203</v>
      </c>
      <c r="G686" t="s">
        <v>203</v>
      </c>
      <c r="H686" t="str">
        <f>INDEX(Tabela_seznam_klasifikacij[Naziv odpadka],MATCH(Tabela_zbiralec_EKOL[[#This Row],[Klasifikacija]],Tabela_seznam_klasifikacij[Klasifikacijska številka],0))</f>
        <v>Lahko biorazgradljiva hidravlična olja</v>
      </c>
    </row>
    <row r="687" spans="1:8" x14ac:dyDescent="0.25">
      <c r="A687" t="s">
        <v>1266</v>
      </c>
      <c r="B687" t="str">
        <f>IF(OR(Tabela_zbiralec_EKOL[[#This Row],[ZC Savska loka]]="DA",Tabela_zbiralec_EKOL[[#This Row],[ZC Laze]]="DA",Tabela_zbiralec_EKOL[[#This Row],[ZC Kamnik]]="DA",Tabela_zbiralec_EKOL[[#This Row],[ZC Zvezda]]="DA"),"DA","NE")</f>
        <v>DA</v>
      </c>
      <c r="C687" t="str">
        <f>_xlfn.TEXTJOIN(", ",TRUE,IF(Tabela_zbiralec_EKOL[[#This Row],[ZC Savska loka]]="DA","Savska loka",""),IF(Tabela_zbiralec_EKOL[[#This Row],[ZC Laze]]="DA","Laze",""),IF(Tabela_zbiralec_EKOL[[#This Row],[ZC Kamnik]]="DA","Kamnik",""),IF(Tabela_zbiralec_EKOL[[#This Row],[ZC Zvezda]]="DA","Zvezda",""))</f>
        <v>Kamnik, Zvezda</v>
      </c>
      <c r="D687" t="s">
        <v>203</v>
      </c>
      <c r="E687" t="s">
        <v>203</v>
      </c>
      <c r="F687" t="s">
        <v>204</v>
      </c>
      <c r="G687" t="s">
        <v>204</v>
      </c>
      <c r="H687" t="str">
        <f>INDEX(Tabela_seznam_klasifikacij[Naziv odpadka],MATCH(Tabela_zbiralec_EKOL[[#This Row],[Klasifikacija]],Tabela_seznam_klasifikacij[Klasifikacijska številka],0))</f>
        <v>Druga hidravlična olja</v>
      </c>
    </row>
    <row r="688" spans="1:8" x14ac:dyDescent="0.25">
      <c r="A688" t="s">
        <v>1267</v>
      </c>
      <c r="B688" t="str">
        <f>IF(OR(Tabela_zbiralec_EKOL[[#This Row],[ZC Savska loka]]="DA",Tabela_zbiralec_EKOL[[#This Row],[ZC Laze]]="DA",Tabela_zbiralec_EKOL[[#This Row],[ZC Kamnik]]="DA",Tabela_zbiralec_EKOL[[#This Row],[ZC Zvezda]]="DA"),"DA","NE")</f>
        <v>NE</v>
      </c>
      <c r="C688" t="str">
        <f>_xlfn.TEXTJOIN(", ",TRUE,IF(Tabela_zbiralec_EKOL[[#This Row],[ZC Savska loka]]="DA","Savska loka",""),IF(Tabela_zbiralec_EKOL[[#This Row],[ZC Laze]]="DA","Laze",""),IF(Tabela_zbiralec_EKOL[[#This Row],[ZC Kamnik]]="DA","Kamnik",""),IF(Tabela_zbiralec_EKOL[[#This Row],[ZC Zvezda]]="DA","Zvezda",""))</f>
        <v/>
      </c>
      <c r="D688" t="s">
        <v>203</v>
      </c>
      <c r="E688" t="s">
        <v>203</v>
      </c>
      <c r="F688" t="s">
        <v>203</v>
      </c>
      <c r="G688" t="s">
        <v>203</v>
      </c>
      <c r="H688" t="str">
        <f>INDEX(Tabela_seznam_klasifikacij[Naziv odpadka],MATCH(Tabela_zbiralec_EKOL[[#This Row],[Klasifikacija]],Tabela_seznam_klasifikacij[Klasifikacijska številka],0))</f>
        <v>Mineralna klorirana motorna olja, olja prestavnih mehanizmov in mazalna olja</v>
      </c>
    </row>
    <row r="689" spans="1:8" x14ac:dyDescent="0.25">
      <c r="A689" t="s">
        <v>1268</v>
      </c>
      <c r="B689" t="str">
        <f>IF(OR(Tabela_zbiralec_EKOL[[#This Row],[ZC Savska loka]]="DA",Tabela_zbiralec_EKOL[[#This Row],[ZC Laze]]="DA",Tabela_zbiralec_EKOL[[#This Row],[ZC Kamnik]]="DA",Tabela_zbiralec_EKOL[[#This Row],[ZC Zvezda]]="DA"),"DA","NE")</f>
        <v>DA</v>
      </c>
      <c r="C689" t="str">
        <f>_xlfn.TEXTJOIN(", ",TRUE,IF(Tabela_zbiralec_EKOL[[#This Row],[ZC Savska loka]]="DA","Savska loka",""),IF(Tabela_zbiralec_EKOL[[#This Row],[ZC Laze]]="DA","Laze",""),IF(Tabela_zbiralec_EKOL[[#This Row],[ZC Kamnik]]="DA","Kamnik",""),IF(Tabela_zbiralec_EKOL[[#This Row],[ZC Zvezda]]="DA","Zvezda",""))</f>
        <v>Kamnik, Zvezda</v>
      </c>
      <c r="D689" t="s">
        <v>203</v>
      </c>
      <c r="E689" t="s">
        <v>203</v>
      </c>
      <c r="F689" t="s">
        <v>204</v>
      </c>
      <c r="G689" t="s">
        <v>204</v>
      </c>
      <c r="H689" t="str">
        <f>INDEX(Tabela_seznam_klasifikacij[Naziv odpadka],MATCH(Tabela_zbiralec_EKOL[[#This Row],[Klasifikacija]],Tabela_seznam_klasifikacij[Klasifikacijska številka],0))</f>
        <v>Mineralna neklorirana motorna olja, olja prestavnih mehanizmov in mazalna olja</v>
      </c>
    </row>
    <row r="690" spans="1:8" x14ac:dyDescent="0.25">
      <c r="A690" t="s">
        <v>1269</v>
      </c>
      <c r="B690" t="str">
        <f>IF(OR(Tabela_zbiralec_EKOL[[#This Row],[ZC Savska loka]]="DA",Tabela_zbiralec_EKOL[[#This Row],[ZC Laze]]="DA",Tabela_zbiralec_EKOL[[#This Row],[ZC Kamnik]]="DA",Tabela_zbiralec_EKOL[[#This Row],[ZC Zvezda]]="DA"),"DA","NE")</f>
        <v>DA</v>
      </c>
      <c r="C690" t="str">
        <f>_xlfn.TEXTJOIN(", ",TRUE,IF(Tabela_zbiralec_EKOL[[#This Row],[ZC Savska loka]]="DA","Savska loka",""),IF(Tabela_zbiralec_EKOL[[#This Row],[ZC Laze]]="DA","Laze",""),IF(Tabela_zbiralec_EKOL[[#This Row],[ZC Kamnik]]="DA","Kamnik",""),IF(Tabela_zbiralec_EKOL[[#This Row],[ZC Zvezda]]="DA","Zvezda",""))</f>
        <v>Kamnik, Zvezda</v>
      </c>
      <c r="D690" t="s">
        <v>203</v>
      </c>
      <c r="E690" t="s">
        <v>203</v>
      </c>
      <c r="F690" t="s">
        <v>204</v>
      </c>
      <c r="G690" t="s">
        <v>204</v>
      </c>
      <c r="H690" t="str">
        <f>INDEX(Tabela_seznam_klasifikacij[Naziv odpadka],MATCH(Tabela_zbiralec_EKOL[[#This Row],[Klasifikacija]],Tabela_seznam_klasifikacij[Klasifikacijska številka],0))</f>
        <v>Sintetična motorna olja, olja prestavnih mehanizmov in mazalna olja</v>
      </c>
    </row>
    <row r="691" spans="1:8" x14ac:dyDescent="0.25">
      <c r="A691" t="s">
        <v>1270</v>
      </c>
      <c r="B691" t="str">
        <f>IF(OR(Tabela_zbiralec_EKOL[[#This Row],[ZC Savska loka]]="DA",Tabela_zbiralec_EKOL[[#This Row],[ZC Laze]]="DA",Tabela_zbiralec_EKOL[[#This Row],[ZC Kamnik]]="DA",Tabela_zbiralec_EKOL[[#This Row],[ZC Zvezda]]="DA"),"DA","NE")</f>
        <v>NE</v>
      </c>
      <c r="C691" t="str">
        <f>_xlfn.TEXTJOIN(", ",TRUE,IF(Tabela_zbiralec_EKOL[[#This Row],[ZC Savska loka]]="DA","Savska loka",""),IF(Tabela_zbiralec_EKOL[[#This Row],[ZC Laze]]="DA","Laze",""),IF(Tabela_zbiralec_EKOL[[#This Row],[ZC Kamnik]]="DA","Kamnik",""),IF(Tabela_zbiralec_EKOL[[#This Row],[ZC Zvezda]]="DA","Zvezda",""))</f>
        <v/>
      </c>
      <c r="D691" t="s">
        <v>203</v>
      </c>
      <c r="E691" t="s">
        <v>203</v>
      </c>
      <c r="F691" t="s">
        <v>203</v>
      </c>
      <c r="G691" t="s">
        <v>203</v>
      </c>
      <c r="H691" t="str">
        <f>INDEX(Tabela_seznam_klasifikacij[Naziv odpadka],MATCH(Tabela_zbiralec_EKOL[[#This Row],[Klasifikacija]],Tabela_seznam_klasifikacij[Klasifikacijska številka],0))</f>
        <v>Lahko biorazgradljiva motorna olja, olja prestavnih mehanizmov in mazalna olja</v>
      </c>
    </row>
    <row r="692" spans="1:8" x14ac:dyDescent="0.25">
      <c r="A692" t="s">
        <v>1271</v>
      </c>
      <c r="B692" t="str">
        <f>IF(OR(Tabela_zbiralec_EKOL[[#This Row],[ZC Savska loka]]="DA",Tabela_zbiralec_EKOL[[#This Row],[ZC Laze]]="DA",Tabela_zbiralec_EKOL[[#This Row],[ZC Kamnik]]="DA",Tabela_zbiralec_EKOL[[#This Row],[ZC Zvezda]]="DA"),"DA","NE")</f>
        <v>DA</v>
      </c>
      <c r="C692" t="str">
        <f>_xlfn.TEXTJOIN(", ",TRUE,IF(Tabela_zbiralec_EKOL[[#This Row],[ZC Savska loka]]="DA","Savska loka",""),IF(Tabela_zbiralec_EKOL[[#This Row],[ZC Laze]]="DA","Laze",""),IF(Tabela_zbiralec_EKOL[[#This Row],[ZC Kamnik]]="DA","Kamnik",""),IF(Tabela_zbiralec_EKOL[[#This Row],[ZC Zvezda]]="DA","Zvezda",""))</f>
        <v>Kamnik, Zvezda</v>
      </c>
      <c r="D692" t="s">
        <v>203</v>
      </c>
      <c r="E692" t="s">
        <v>203</v>
      </c>
      <c r="F692" t="s">
        <v>204</v>
      </c>
      <c r="G692" t="s">
        <v>204</v>
      </c>
      <c r="H692" t="str">
        <f>INDEX(Tabela_seznam_klasifikacij[Naziv odpadka],MATCH(Tabela_zbiralec_EKOL[[#This Row],[Klasifikacija]],Tabela_seznam_klasifikacij[Klasifikacijska številka],0))</f>
        <v>Druga motorna olja, olja prestavnih mehanizmov in mazalna olja</v>
      </c>
    </row>
    <row r="693" spans="1:8" x14ac:dyDescent="0.25">
      <c r="A693" t="s">
        <v>1272</v>
      </c>
      <c r="B693" t="str">
        <f>IF(OR(Tabela_zbiralec_EKOL[[#This Row],[ZC Savska loka]]="DA",Tabela_zbiralec_EKOL[[#This Row],[ZC Laze]]="DA",Tabela_zbiralec_EKOL[[#This Row],[ZC Kamnik]]="DA",Tabela_zbiralec_EKOL[[#This Row],[ZC Zvezda]]="DA"),"DA","NE")</f>
        <v>NE</v>
      </c>
      <c r="C693" t="str">
        <f>_xlfn.TEXTJOIN(", ",TRUE,IF(Tabela_zbiralec_EKOL[[#This Row],[ZC Savska loka]]="DA","Savska loka",""),IF(Tabela_zbiralec_EKOL[[#This Row],[ZC Laze]]="DA","Laze",""),IF(Tabela_zbiralec_EKOL[[#This Row],[ZC Kamnik]]="DA","Kamnik",""),IF(Tabela_zbiralec_EKOL[[#This Row],[ZC Zvezda]]="DA","Zvezda",""))</f>
        <v/>
      </c>
      <c r="D693" t="s">
        <v>203</v>
      </c>
      <c r="E693" t="s">
        <v>203</v>
      </c>
      <c r="F693" t="s">
        <v>203</v>
      </c>
      <c r="G693" t="s">
        <v>203</v>
      </c>
      <c r="H693" t="str">
        <f>INDEX(Tabela_seznam_klasifikacij[Naziv odpadka],MATCH(Tabela_zbiralec_EKOL[[#This Row],[Klasifikacija]],Tabela_seznam_klasifikacij[Klasifikacijska številka],0))</f>
        <v>Olja za izolacijo ali prenos toplote, ki vsebujejo PCB</v>
      </c>
    </row>
    <row r="694" spans="1:8" x14ac:dyDescent="0.25">
      <c r="A694" t="s">
        <v>1273</v>
      </c>
      <c r="B694" t="str">
        <f>IF(OR(Tabela_zbiralec_EKOL[[#This Row],[ZC Savska loka]]="DA",Tabela_zbiralec_EKOL[[#This Row],[ZC Laze]]="DA",Tabela_zbiralec_EKOL[[#This Row],[ZC Kamnik]]="DA",Tabela_zbiralec_EKOL[[#This Row],[ZC Zvezda]]="DA"),"DA","NE")</f>
        <v>DA</v>
      </c>
      <c r="C694" t="str">
        <f>_xlfn.TEXTJOIN(", ",TRUE,IF(Tabela_zbiralec_EKOL[[#This Row],[ZC Savska loka]]="DA","Savska loka",""),IF(Tabela_zbiralec_EKOL[[#This Row],[ZC Laze]]="DA","Laze",""),IF(Tabela_zbiralec_EKOL[[#This Row],[ZC Kamnik]]="DA","Kamnik",""),IF(Tabela_zbiralec_EKOL[[#This Row],[ZC Zvezda]]="DA","Zvezda",""))</f>
        <v>Kamnik, Zvezda</v>
      </c>
      <c r="D694" t="s">
        <v>203</v>
      </c>
      <c r="E694" t="s">
        <v>203</v>
      </c>
      <c r="F694" t="s">
        <v>204</v>
      </c>
      <c r="G694" t="s">
        <v>204</v>
      </c>
      <c r="H694" t="str">
        <f>INDEX(Tabela_seznam_klasifikacij[Naziv odpadka],MATCH(Tabela_zbiralec_EKOL[[#This Row],[Klasifikacija]],Tabela_seznam_klasifikacij[Klasifikacijska številka],0))</f>
        <v>Mineralna klorirana olja za izolacijo in prenos toplote, ki niso navedena pod 13 03 01</v>
      </c>
    </row>
    <row r="695" spans="1:8" x14ac:dyDescent="0.25">
      <c r="A695" t="s">
        <v>1274</v>
      </c>
      <c r="B695" t="str">
        <f>IF(OR(Tabela_zbiralec_EKOL[[#This Row],[ZC Savska loka]]="DA",Tabela_zbiralec_EKOL[[#This Row],[ZC Laze]]="DA",Tabela_zbiralec_EKOL[[#This Row],[ZC Kamnik]]="DA",Tabela_zbiralec_EKOL[[#This Row],[ZC Zvezda]]="DA"),"DA","NE")</f>
        <v>DA</v>
      </c>
      <c r="C695" t="str">
        <f>_xlfn.TEXTJOIN(", ",TRUE,IF(Tabela_zbiralec_EKOL[[#This Row],[ZC Savska loka]]="DA","Savska loka",""),IF(Tabela_zbiralec_EKOL[[#This Row],[ZC Laze]]="DA","Laze",""),IF(Tabela_zbiralec_EKOL[[#This Row],[ZC Kamnik]]="DA","Kamnik",""),IF(Tabela_zbiralec_EKOL[[#This Row],[ZC Zvezda]]="DA","Zvezda",""))</f>
        <v>Kamnik, Zvezda</v>
      </c>
      <c r="D695" t="s">
        <v>203</v>
      </c>
      <c r="E695" t="s">
        <v>203</v>
      </c>
      <c r="F695" t="s">
        <v>204</v>
      </c>
      <c r="G695" t="s">
        <v>204</v>
      </c>
      <c r="H695" t="str">
        <f>INDEX(Tabela_seznam_klasifikacij[Naziv odpadka],MATCH(Tabela_zbiralec_EKOL[[#This Row],[Klasifikacija]],Tabela_seznam_klasifikacij[Klasifikacijska številka],0))</f>
        <v>Mineralna neklorirana olja za izolacijo in prenos toplote</v>
      </c>
    </row>
    <row r="696" spans="1:8" x14ac:dyDescent="0.25">
      <c r="A696" t="s">
        <v>1275</v>
      </c>
      <c r="B696" t="str">
        <f>IF(OR(Tabela_zbiralec_EKOL[[#This Row],[ZC Savska loka]]="DA",Tabela_zbiralec_EKOL[[#This Row],[ZC Laze]]="DA",Tabela_zbiralec_EKOL[[#This Row],[ZC Kamnik]]="DA",Tabela_zbiralec_EKOL[[#This Row],[ZC Zvezda]]="DA"),"DA","NE")</f>
        <v>DA</v>
      </c>
      <c r="C696" t="str">
        <f>_xlfn.TEXTJOIN(", ",TRUE,IF(Tabela_zbiralec_EKOL[[#This Row],[ZC Savska loka]]="DA","Savska loka",""),IF(Tabela_zbiralec_EKOL[[#This Row],[ZC Laze]]="DA","Laze",""),IF(Tabela_zbiralec_EKOL[[#This Row],[ZC Kamnik]]="DA","Kamnik",""),IF(Tabela_zbiralec_EKOL[[#This Row],[ZC Zvezda]]="DA","Zvezda",""))</f>
        <v>Kamnik, Zvezda</v>
      </c>
      <c r="D696" t="s">
        <v>203</v>
      </c>
      <c r="E696" t="s">
        <v>203</v>
      </c>
      <c r="F696" t="s">
        <v>204</v>
      </c>
      <c r="G696" t="s">
        <v>204</v>
      </c>
      <c r="H696" t="str">
        <f>INDEX(Tabela_seznam_klasifikacij[Naziv odpadka],MATCH(Tabela_zbiralec_EKOL[[#This Row],[Klasifikacija]],Tabela_seznam_klasifikacij[Klasifikacijska številka],0))</f>
        <v>Sintetična olja za izolacijo in prenos toplote</v>
      </c>
    </row>
    <row r="697" spans="1:8" x14ac:dyDescent="0.25">
      <c r="A697" t="s">
        <v>1276</v>
      </c>
      <c r="B697" t="str">
        <f>IF(OR(Tabela_zbiralec_EKOL[[#This Row],[ZC Savska loka]]="DA",Tabela_zbiralec_EKOL[[#This Row],[ZC Laze]]="DA",Tabela_zbiralec_EKOL[[#This Row],[ZC Kamnik]]="DA",Tabela_zbiralec_EKOL[[#This Row],[ZC Zvezda]]="DA"),"DA","NE")</f>
        <v>NE</v>
      </c>
      <c r="C697" t="str">
        <f>_xlfn.TEXTJOIN(", ",TRUE,IF(Tabela_zbiralec_EKOL[[#This Row],[ZC Savska loka]]="DA","Savska loka",""),IF(Tabela_zbiralec_EKOL[[#This Row],[ZC Laze]]="DA","Laze",""),IF(Tabela_zbiralec_EKOL[[#This Row],[ZC Kamnik]]="DA","Kamnik",""),IF(Tabela_zbiralec_EKOL[[#This Row],[ZC Zvezda]]="DA","Zvezda",""))</f>
        <v/>
      </c>
      <c r="D697" t="s">
        <v>203</v>
      </c>
      <c r="E697" t="s">
        <v>203</v>
      </c>
      <c r="F697" t="s">
        <v>203</v>
      </c>
      <c r="G697" t="s">
        <v>203</v>
      </c>
      <c r="H697" t="str">
        <f>INDEX(Tabela_seznam_klasifikacij[Naziv odpadka],MATCH(Tabela_zbiralec_EKOL[[#This Row],[Klasifikacija]],Tabela_seznam_klasifikacij[Klasifikacijska številka],0))</f>
        <v>Lahko biorazgradljiva olja za izolacijo in prenos toplote</v>
      </c>
    </row>
    <row r="698" spans="1:8" x14ac:dyDescent="0.25">
      <c r="A698" t="s">
        <v>1277</v>
      </c>
      <c r="B698" t="str">
        <f>IF(OR(Tabela_zbiralec_EKOL[[#This Row],[ZC Savska loka]]="DA",Tabela_zbiralec_EKOL[[#This Row],[ZC Laze]]="DA",Tabela_zbiralec_EKOL[[#This Row],[ZC Kamnik]]="DA",Tabela_zbiralec_EKOL[[#This Row],[ZC Zvezda]]="DA"),"DA","NE")</f>
        <v>DA</v>
      </c>
      <c r="C698" t="str">
        <f>_xlfn.TEXTJOIN(", ",TRUE,IF(Tabela_zbiralec_EKOL[[#This Row],[ZC Savska loka]]="DA","Savska loka",""),IF(Tabela_zbiralec_EKOL[[#This Row],[ZC Laze]]="DA","Laze",""),IF(Tabela_zbiralec_EKOL[[#This Row],[ZC Kamnik]]="DA","Kamnik",""),IF(Tabela_zbiralec_EKOL[[#This Row],[ZC Zvezda]]="DA","Zvezda",""))</f>
        <v>Kamnik, Zvezda</v>
      </c>
      <c r="D698" t="s">
        <v>203</v>
      </c>
      <c r="E698" t="s">
        <v>203</v>
      </c>
      <c r="F698" t="s">
        <v>204</v>
      </c>
      <c r="G698" t="s">
        <v>204</v>
      </c>
      <c r="H698" t="str">
        <f>INDEX(Tabela_seznam_klasifikacij[Naziv odpadka],MATCH(Tabela_zbiralec_EKOL[[#This Row],[Klasifikacija]],Tabela_seznam_klasifikacij[Klasifikacijska številka],0))</f>
        <v>Druga olja za izolacijo in prenos toplote</v>
      </c>
    </row>
    <row r="699" spans="1:8" x14ac:dyDescent="0.25">
      <c r="A699" t="s">
        <v>1278</v>
      </c>
      <c r="B699" t="str">
        <f>IF(OR(Tabela_zbiralec_EKOL[[#This Row],[ZC Savska loka]]="DA",Tabela_zbiralec_EKOL[[#This Row],[ZC Laze]]="DA",Tabela_zbiralec_EKOL[[#This Row],[ZC Kamnik]]="DA",Tabela_zbiralec_EKOL[[#This Row],[ZC Zvezda]]="DA"),"DA","NE")</f>
        <v>DA</v>
      </c>
      <c r="C699" t="str">
        <f>_xlfn.TEXTJOIN(", ",TRUE,IF(Tabela_zbiralec_EKOL[[#This Row],[ZC Savska loka]]="DA","Savska loka",""),IF(Tabela_zbiralec_EKOL[[#This Row],[ZC Laze]]="DA","Laze",""),IF(Tabela_zbiralec_EKOL[[#This Row],[ZC Kamnik]]="DA","Kamnik",""),IF(Tabela_zbiralec_EKOL[[#This Row],[ZC Zvezda]]="DA","Zvezda",""))</f>
        <v>Kamnik, Zvezda</v>
      </c>
      <c r="D699" t="s">
        <v>203</v>
      </c>
      <c r="E699" t="s">
        <v>203</v>
      </c>
      <c r="F699" t="s">
        <v>204</v>
      </c>
      <c r="G699" t="s">
        <v>204</v>
      </c>
      <c r="H699" t="str">
        <f>INDEX(Tabela_seznam_klasifikacij[Naziv odpadka],MATCH(Tabela_zbiralec_EKOL[[#This Row],[Klasifikacija]],Tabela_seznam_klasifikacij[Klasifikacijska številka],0))</f>
        <v>Ladijska (kalužna) olja iz notranjega ladijskega prometa</v>
      </c>
    </row>
    <row r="700" spans="1:8" x14ac:dyDescent="0.25">
      <c r="A700" t="s">
        <v>1279</v>
      </c>
      <c r="B700" t="str">
        <f>IF(OR(Tabela_zbiralec_EKOL[[#This Row],[ZC Savska loka]]="DA",Tabela_zbiralec_EKOL[[#This Row],[ZC Laze]]="DA",Tabela_zbiralec_EKOL[[#This Row],[ZC Kamnik]]="DA",Tabela_zbiralec_EKOL[[#This Row],[ZC Zvezda]]="DA"),"DA","NE")</f>
        <v>DA</v>
      </c>
      <c r="C700" t="str">
        <f>_xlfn.TEXTJOIN(", ",TRUE,IF(Tabela_zbiralec_EKOL[[#This Row],[ZC Savska loka]]="DA","Savska loka",""),IF(Tabela_zbiralec_EKOL[[#This Row],[ZC Laze]]="DA","Laze",""),IF(Tabela_zbiralec_EKOL[[#This Row],[ZC Kamnik]]="DA","Kamnik",""),IF(Tabela_zbiralec_EKOL[[#This Row],[ZC Zvezda]]="DA","Zvezda",""))</f>
        <v>Kamnik, Zvezda</v>
      </c>
      <c r="D700" t="s">
        <v>203</v>
      </c>
      <c r="E700" t="s">
        <v>203</v>
      </c>
      <c r="F700" t="s">
        <v>204</v>
      </c>
      <c r="G700" t="s">
        <v>204</v>
      </c>
      <c r="H700" t="str">
        <f>INDEX(Tabela_seznam_klasifikacij[Naziv odpadka],MATCH(Tabela_zbiralec_EKOL[[#This Row],[Klasifikacija]],Tabela_seznam_klasifikacij[Klasifikacijska številka],0))</f>
        <v>Ladijska (kalužna) olja iz odtočnih kanalov na privezih</v>
      </c>
    </row>
    <row r="701" spans="1:8" x14ac:dyDescent="0.25">
      <c r="A701" t="s">
        <v>1280</v>
      </c>
      <c r="B701" t="str">
        <f>IF(OR(Tabela_zbiralec_EKOL[[#This Row],[ZC Savska loka]]="DA",Tabela_zbiralec_EKOL[[#This Row],[ZC Laze]]="DA",Tabela_zbiralec_EKOL[[#This Row],[ZC Kamnik]]="DA",Tabela_zbiralec_EKOL[[#This Row],[ZC Zvezda]]="DA"),"DA","NE")</f>
        <v>DA</v>
      </c>
      <c r="C701" t="str">
        <f>_xlfn.TEXTJOIN(", ",TRUE,IF(Tabela_zbiralec_EKOL[[#This Row],[ZC Savska loka]]="DA","Savska loka",""),IF(Tabela_zbiralec_EKOL[[#This Row],[ZC Laze]]="DA","Laze",""),IF(Tabela_zbiralec_EKOL[[#This Row],[ZC Kamnik]]="DA","Kamnik",""),IF(Tabela_zbiralec_EKOL[[#This Row],[ZC Zvezda]]="DA","Zvezda",""))</f>
        <v>Kamnik, Zvezda</v>
      </c>
      <c r="D701" t="s">
        <v>203</v>
      </c>
      <c r="E701" t="s">
        <v>203</v>
      </c>
      <c r="F701" t="s">
        <v>204</v>
      </c>
      <c r="G701" t="s">
        <v>204</v>
      </c>
      <c r="H701" t="str">
        <f>INDEX(Tabela_seznam_klasifikacij[Naziv odpadka],MATCH(Tabela_zbiralec_EKOL[[#This Row],[Klasifikacija]],Tabela_seznam_klasifikacij[Klasifikacijska številka],0))</f>
        <v>Ladijska (kalužna) olja iz drugega ladijskega prometa</v>
      </c>
    </row>
    <row r="702" spans="1:8" x14ac:dyDescent="0.25">
      <c r="A702" t="s">
        <v>74</v>
      </c>
      <c r="B702" t="str">
        <f>IF(OR(Tabela_zbiralec_EKOL[[#This Row],[ZC Savska loka]]="DA",Tabela_zbiralec_EKOL[[#This Row],[ZC Laze]]="DA",Tabela_zbiralec_EKOL[[#This Row],[ZC Kamnik]]="DA",Tabela_zbiralec_EKOL[[#This Row],[ZC Zvezda]]="DA"),"DA","NE")</f>
        <v>DA</v>
      </c>
      <c r="C702" t="str">
        <f>_xlfn.TEXTJOIN(", ",TRUE,IF(Tabela_zbiralec_EKOL[[#This Row],[ZC Savska loka]]="DA","Savska loka",""),IF(Tabela_zbiralec_EKOL[[#This Row],[ZC Laze]]="DA","Laze",""),IF(Tabela_zbiralec_EKOL[[#This Row],[ZC Kamnik]]="DA","Kamnik",""),IF(Tabela_zbiralec_EKOL[[#This Row],[ZC Zvezda]]="DA","Zvezda",""))</f>
        <v>Laze</v>
      </c>
      <c r="D702" t="s">
        <v>203</v>
      </c>
      <c r="E702" t="s">
        <v>204</v>
      </c>
      <c r="F702" t="s">
        <v>203</v>
      </c>
      <c r="G702" t="s">
        <v>203</v>
      </c>
      <c r="H702" t="str">
        <f>INDEX(Tabela_seznam_klasifikacij[Naziv odpadka],MATCH(Tabela_zbiralec_EKOL[[#This Row],[Klasifikacija]],Tabela_seznam_klasifikacij[Klasifikacijska številka],0))</f>
        <v>Trdne snovi iz naprav za ločevanje olja in vode</v>
      </c>
    </row>
    <row r="703" spans="1:8" x14ac:dyDescent="0.25">
      <c r="A703" t="s">
        <v>75</v>
      </c>
      <c r="B703" t="str">
        <f>IF(OR(Tabela_zbiralec_EKOL[[#This Row],[ZC Savska loka]]="DA",Tabela_zbiralec_EKOL[[#This Row],[ZC Laze]]="DA",Tabela_zbiralec_EKOL[[#This Row],[ZC Kamnik]]="DA",Tabela_zbiralec_EKOL[[#This Row],[ZC Zvezda]]="DA"),"DA","NE")</f>
        <v>DA</v>
      </c>
      <c r="C703" t="str">
        <f>_xlfn.TEXTJOIN(", ",TRUE,IF(Tabela_zbiralec_EKOL[[#This Row],[ZC Savska loka]]="DA","Savska loka",""),IF(Tabela_zbiralec_EKOL[[#This Row],[ZC Laze]]="DA","Laze",""),IF(Tabela_zbiralec_EKOL[[#This Row],[ZC Kamnik]]="DA","Kamnik",""),IF(Tabela_zbiralec_EKOL[[#This Row],[ZC Zvezda]]="DA","Zvezda",""))</f>
        <v>Laze</v>
      </c>
      <c r="D703" t="s">
        <v>203</v>
      </c>
      <c r="E703" t="s">
        <v>204</v>
      </c>
      <c r="F703" t="s">
        <v>203</v>
      </c>
      <c r="G703" t="s">
        <v>203</v>
      </c>
      <c r="H703" t="str">
        <f>INDEX(Tabela_seznam_klasifikacij[Naziv odpadka],MATCH(Tabela_zbiralec_EKOL[[#This Row],[Klasifikacija]],Tabela_seznam_klasifikacij[Klasifikacijska številka],0))</f>
        <v>Mulji iz naprav za ločevanje olja in vode</v>
      </c>
    </row>
    <row r="704" spans="1:8" x14ac:dyDescent="0.25">
      <c r="A704" t="s">
        <v>76</v>
      </c>
      <c r="B704" t="str">
        <f>IF(OR(Tabela_zbiralec_EKOL[[#This Row],[ZC Savska loka]]="DA",Tabela_zbiralec_EKOL[[#This Row],[ZC Laze]]="DA",Tabela_zbiralec_EKOL[[#This Row],[ZC Kamnik]]="DA",Tabela_zbiralec_EKOL[[#This Row],[ZC Zvezda]]="DA"),"DA","NE")</f>
        <v>DA</v>
      </c>
      <c r="C704" t="str">
        <f>_xlfn.TEXTJOIN(", ",TRUE,IF(Tabela_zbiralec_EKOL[[#This Row],[ZC Savska loka]]="DA","Savska loka",""),IF(Tabela_zbiralec_EKOL[[#This Row],[ZC Laze]]="DA","Laze",""),IF(Tabela_zbiralec_EKOL[[#This Row],[ZC Kamnik]]="DA","Kamnik",""),IF(Tabela_zbiralec_EKOL[[#This Row],[ZC Zvezda]]="DA","Zvezda",""))</f>
        <v>Laze</v>
      </c>
      <c r="D704" t="s">
        <v>203</v>
      </c>
      <c r="E704" t="s">
        <v>204</v>
      </c>
      <c r="F704" t="s">
        <v>203</v>
      </c>
      <c r="G704" t="s">
        <v>203</v>
      </c>
      <c r="H704" t="str">
        <f>INDEX(Tabela_seznam_klasifikacij[Naziv odpadka],MATCH(Tabela_zbiralec_EKOL[[#This Row],[Klasifikacija]],Tabela_seznam_klasifikacij[Klasifikacijska številka],0))</f>
        <v>Mulji iz lovilcev olj</v>
      </c>
    </row>
    <row r="705" spans="1:8" x14ac:dyDescent="0.25">
      <c r="A705" t="s">
        <v>1281</v>
      </c>
      <c r="B705" t="str">
        <f>IF(OR(Tabela_zbiralec_EKOL[[#This Row],[ZC Savska loka]]="DA",Tabela_zbiralec_EKOL[[#This Row],[ZC Laze]]="DA",Tabela_zbiralec_EKOL[[#This Row],[ZC Kamnik]]="DA",Tabela_zbiralec_EKOL[[#This Row],[ZC Zvezda]]="DA"),"DA","NE")</f>
        <v>DA</v>
      </c>
      <c r="C705" t="str">
        <f>_xlfn.TEXTJOIN(", ",TRUE,IF(Tabela_zbiralec_EKOL[[#This Row],[ZC Savska loka]]="DA","Savska loka",""),IF(Tabela_zbiralec_EKOL[[#This Row],[ZC Laze]]="DA","Laze",""),IF(Tabela_zbiralec_EKOL[[#This Row],[ZC Kamnik]]="DA","Kamnik",""),IF(Tabela_zbiralec_EKOL[[#This Row],[ZC Zvezda]]="DA","Zvezda",""))</f>
        <v>Kamnik, Zvezda</v>
      </c>
      <c r="D705" t="s">
        <v>203</v>
      </c>
      <c r="E705" t="s">
        <v>203</v>
      </c>
      <c r="F705" t="s">
        <v>204</v>
      </c>
      <c r="G705" t="s">
        <v>204</v>
      </c>
      <c r="H705" t="str">
        <f>INDEX(Tabela_seznam_klasifikacij[Naziv odpadka],MATCH(Tabela_zbiralec_EKOL[[#This Row],[Klasifikacija]],Tabela_seznam_klasifikacij[Klasifikacijska številka],0))</f>
        <v>Olje iz naprav za ločevanje olja in vode</v>
      </c>
    </row>
    <row r="706" spans="1:8" x14ac:dyDescent="0.25">
      <c r="A706" t="s">
        <v>1282</v>
      </c>
      <c r="B706" t="str">
        <f>IF(OR(Tabela_zbiralec_EKOL[[#This Row],[ZC Savska loka]]="DA",Tabela_zbiralec_EKOL[[#This Row],[ZC Laze]]="DA",Tabela_zbiralec_EKOL[[#This Row],[ZC Kamnik]]="DA",Tabela_zbiralec_EKOL[[#This Row],[ZC Zvezda]]="DA"),"DA","NE")</f>
        <v>DA</v>
      </c>
      <c r="C706" t="str">
        <f>_xlfn.TEXTJOIN(", ",TRUE,IF(Tabela_zbiralec_EKOL[[#This Row],[ZC Savska loka]]="DA","Savska loka",""),IF(Tabela_zbiralec_EKOL[[#This Row],[ZC Laze]]="DA","Laze",""),IF(Tabela_zbiralec_EKOL[[#This Row],[ZC Kamnik]]="DA","Kamnik",""),IF(Tabela_zbiralec_EKOL[[#This Row],[ZC Zvezda]]="DA","Zvezda",""))</f>
        <v>Laze</v>
      </c>
      <c r="D706" t="s">
        <v>203</v>
      </c>
      <c r="E706" t="s">
        <v>204</v>
      </c>
      <c r="F706" t="s">
        <v>203</v>
      </c>
      <c r="G706" t="s">
        <v>203</v>
      </c>
      <c r="H706" t="str">
        <f>INDEX(Tabela_seznam_klasifikacij[Naziv odpadka],MATCH(Tabela_zbiralec_EKOL[[#This Row],[Klasifikacija]],Tabela_seznam_klasifikacij[Klasifikacijska številka],0))</f>
        <v>Z oljem onesnažena voda iz naprav za ločevanje olja in vode</v>
      </c>
    </row>
    <row r="707" spans="1:8" x14ac:dyDescent="0.25">
      <c r="A707" t="s">
        <v>77</v>
      </c>
      <c r="B707" t="str">
        <f>IF(OR(Tabela_zbiralec_EKOL[[#This Row],[ZC Savska loka]]="DA",Tabela_zbiralec_EKOL[[#This Row],[ZC Laze]]="DA",Tabela_zbiralec_EKOL[[#This Row],[ZC Kamnik]]="DA",Tabela_zbiralec_EKOL[[#This Row],[ZC Zvezda]]="DA"),"DA","NE")</f>
        <v>DA</v>
      </c>
      <c r="C707" t="str">
        <f>_xlfn.TEXTJOIN(", ",TRUE,IF(Tabela_zbiralec_EKOL[[#This Row],[ZC Savska loka]]="DA","Savska loka",""),IF(Tabela_zbiralec_EKOL[[#This Row],[ZC Laze]]="DA","Laze",""),IF(Tabela_zbiralec_EKOL[[#This Row],[ZC Kamnik]]="DA","Kamnik",""),IF(Tabela_zbiralec_EKOL[[#This Row],[ZC Zvezda]]="DA","Zvezda",""))</f>
        <v>Laze</v>
      </c>
      <c r="D707" t="s">
        <v>203</v>
      </c>
      <c r="E707" t="s">
        <v>204</v>
      </c>
      <c r="F707" t="s">
        <v>203</v>
      </c>
      <c r="G707" t="s">
        <v>203</v>
      </c>
      <c r="H707" t="str">
        <f>INDEX(Tabela_seznam_klasifikacij[Naziv odpadka],MATCH(Tabela_zbiralec_EKOL[[#This Row],[Klasifikacija]],Tabela_seznam_klasifikacij[Klasifikacijska številka],0))</f>
        <v>Mešanica odpadkov iz peščenih komor in naprav za ločevanje olja in vode</v>
      </c>
    </row>
    <row r="708" spans="1:8" x14ac:dyDescent="0.25">
      <c r="A708" t="s">
        <v>162</v>
      </c>
      <c r="B708" t="str">
        <f>IF(OR(Tabela_zbiralec_EKOL[[#This Row],[ZC Savska loka]]="DA",Tabela_zbiralec_EKOL[[#This Row],[ZC Laze]]="DA",Tabela_zbiralec_EKOL[[#This Row],[ZC Kamnik]]="DA",Tabela_zbiralec_EKOL[[#This Row],[ZC Zvezda]]="DA"),"DA","NE")</f>
        <v>DA</v>
      </c>
      <c r="C708" t="str">
        <f>_xlfn.TEXTJOIN(", ",TRUE,IF(Tabela_zbiralec_EKOL[[#This Row],[ZC Savska loka]]="DA","Savska loka",""),IF(Tabela_zbiralec_EKOL[[#This Row],[ZC Laze]]="DA","Laze",""),IF(Tabela_zbiralec_EKOL[[#This Row],[ZC Kamnik]]="DA","Kamnik",""),IF(Tabela_zbiralec_EKOL[[#This Row],[ZC Zvezda]]="DA","Zvezda",""))</f>
        <v>Laze</v>
      </c>
      <c r="D708" t="s">
        <v>203</v>
      </c>
      <c r="E708" t="s">
        <v>204</v>
      </c>
      <c r="F708" t="s">
        <v>203</v>
      </c>
      <c r="G708" t="s">
        <v>203</v>
      </c>
      <c r="H708" t="str">
        <f>INDEX(Tabela_seznam_klasifikacij[Naziv odpadka],MATCH(Tabela_zbiralec_EKOL[[#This Row],[Klasifikacija]],Tabela_seznam_klasifikacij[Klasifikacijska številka],0))</f>
        <v>Kurilno olje in dizel</v>
      </c>
    </row>
    <row r="709" spans="1:8" x14ac:dyDescent="0.25">
      <c r="A709" t="s">
        <v>163</v>
      </c>
      <c r="B709" t="str">
        <f>IF(OR(Tabela_zbiralec_EKOL[[#This Row],[ZC Savska loka]]="DA",Tabela_zbiralec_EKOL[[#This Row],[ZC Laze]]="DA",Tabela_zbiralec_EKOL[[#This Row],[ZC Kamnik]]="DA",Tabela_zbiralec_EKOL[[#This Row],[ZC Zvezda]]="DA"),"DA","NE")</f>
        <v>DA</v>
      </c>
      <c r="C709" t="str">
        <f>_xlfn.TEXTJOIN(", ",TRUE,IF(Tabela_zbiralec_EKOL[[#This Row],[ZC Savska loka]]="DA","Savska loka",""),IF(Tabela_zbiralec_EKOL[[#This Row],[ZC Laze]]="DA","Laze",""),IF(Tabela_zbiralec_EKOL[[#This Row],[ZC Kamnik]]="DA","Kamnik",""),IF(Tabela_zbiralec_EKOL[[#This Row],[ZC Zvezda]]="DA","Zvezda",""))</f>
        <v>Laze</v>
      </c>
      <c r="D709" t="s">
        <v>203</v>
      </c>
      <c r="E709" t="s">
        <v>204</v>
      </c>
      <c r="F709" t="s">
        <v>203</v>
      </c>
      <c r="G709" t="s">
        <v>203</v>
      </c>
      <c r="H709" t="str">
        <f>INDEX(Tabela_seznam_klasifikacij[Naziv odpadka],MATCH(Tabela_zbiralec_EKOL[[#This Row],[Klasifikacija]],Tabela_seznam_klasifikacij[Klasifikacijska številka],0))</f>
        <v>Bencin</v>
      </c>
    </row>
    <row r="710" spans="1:8" x14ac:dyDescent="0.25">
      <c r="A710" t="s">
        <v>164</v>
      </c>
      <c r="B710" t="str">
        <f>IF(OR(Tabela_zbiralec_EKOL[[#This Row],[ZC Savska loka]]="DA",Tabela_zbiralec_EKOL[[#This Row],[ZC Laze]]="DA",Tabela_zbiralec_EKOL[[#This Row],[ZC Kamnik]]="DA",Tabela_zbiralec_EKOL[[#This Row],[ZC Zvezda]]="DA"),"DA","NE")</f>
        <v>DA</v>
      </c>
      <c r="C710" t="str">
        <f>_xlfn.TEXTJOIN(", ",TRUE,IF(Tabela_zbiralec_EKOL[[#This Row],[ZC Savska loka]]="DA","Savska loka",""),IF(Tabela_zbiralec_EKOL[[#This Row],[ZC Laze]]="DA","Laze",""),IF(Tabela_zbiralec_EKOL[[#This Row],[ZC Kamnik]]="DA","Kamnik",""),IF(Tabela_zbiralec_EKOL[[#This Row],[ZC Zvezda]]="DA","Zvezda",""))</f>
        <v>Laze</v>
      </c>
      <c r="D710" t="s">
        <v>203</v>
      </c>
      <c r="E710" t="s">
        <v>204</v>
      </c>
      <c r="F710" t="s">
        <v>203</v>
      </c>
      <c r="G710" t="s">
        <v>203</v>
      </c>
      <c r="H710" t="str">
        <f>INDEX(Tabela_seznam_klasifikacij[Naziv odpadka],MATCH(Tabela_zbiralec_EKOL[[#This Row],[Klasifikacija]],Tabela_seznam_klasifikacij[Klasifikacijska številka],0))</f>
        <v>Druga goriva, tudi mešanice</v>
      </c>
    </row>
    <row r="711" spans="1:8" x14ac:dyDescent="0.25">
      <c r="A711" t="s">
        <v>78</v>
      </c>
      <c r="B711" t="str">
        <f>IF(OR(Tabela_zbiralec_EKOL[[#This Row],[ZC Savska loka]]="DA",Tabela_zbiralec_EKOL[[#This Row],[ZC Laze]]="DA",Tabela_zbiralec_EKOL[[#This Row],[ZC Kamnik]]="DA",Tabela_zbiralec_EKOL[[#This Row],[ZC Zvezda]]="DA"),"DA","NE")</f>
        <v>DA</v>
      </c>
      <c r="C711" t="str">
        <f>_xlfn.TEXTJOIN(", ",TRUE,IF(Tabela_zbiralec_EKOL[[#This Row],[ZC Savska loka]]="DA","Savska loka",""),IF(Tabela_zbiralec_EKOL[[#This Row],[ZC Laze]]="DA","Laze",""),IF(Tabela_zbiralec_EKOL[[#This Row],[ZC Kamnik]]="DA","Kamnik",""),IF(Tabela_zbiralec_EKOL[[#This Row],[ZC Zvezda]]="DA","Zvezda",""))</f>
        <v>Laze</v>
      </c>
      <c r="D711" t="s">
        <v>203</v>
      </c>
      <c r="E711" t="s">
        <v>204</v>
      </c>
      <c r="F711" t="s">
        <v>203</v>
      </c>
      <c r="G711" t="s">
        <v>203</v>
      </c>
      <c r="H711" t="str">
        <f>INDEX(Tabela_seznam_klasifikacij[Naziv odpadka],MATCH(Tabela_zbiralec_EKOL[[#This Row],[Klasifikacija]],Tabela_seznam_klasifikacij[Klasifikacijska številka],0))</f>
        <v>Mulji ali emulzije iz razsoljevanja</v>
      </c>
    </row>
    <row r="712" spans="1:8" x14ac:dyDescent="0.25">
      <c r="A712" t="s">
        <v>1283</v>
      </c>
      <c r="B712" t="str">
        <f>IF(OR(Tabela_zbiralec_EKOL[[#This Row],[ZC Savska loka]]="DA",Tabela_zbiralec_EKOL[[#This Row],[ZC Laze]]="DA",Tabela_zbiralec_EKOL[[#This Row],[ZC Kamnik]]="DA",Tabela_zbiralec_EKOL[[#This Row],[ZC Zvezda]]="DA"),"DA","NE")</f>
        <v>DA</v>
      </c>
      <c r="C712" t="str">
        <f>_xlfn.TEXTJOIN(", ",TRUE,IF(Tabela_zbiralec_EKOL[[#This Row],[ZC Savska loka]]="DA","Savska loka",""),IF(Tabela_zbiralec_EKOL[[#This Row],[ZC Laze]]="DA","Laze",""),IF(Tabela_zbiralec_EKOL[[#This Row],[ZC Kamnik]]="DA","Kamnik",""),IF(Tabela_zbiralec_EKOL[[#This Row],[ZC Zvezda]]="DA","Zvezda",""))</f>
        <v>Laze</v>
      </c>
      <c r="D712" t="s">
        <v>203</v>
      </c>
      <c r="E712" t="s">
        <v>204</v>
      </c>
      <c r="F712" t="s">
        <v>203</v>
      </c>
      <c r="G712" t="s">
        <v>203</v>
      </c>
      <c r="H712" t="str">
        <f>INDEX(Tabela_seznam_klasifikacij[Naziv odpadka],MATCH(Tabela_zbiralec_EKOL[[#This Row],[Klasifikacija]],Tabela_seznam_klasifikacij[Klasifikacijska številka],0))</f>
        <v>Druge emulzije</v>
      </c>
    </row>
    <row r="713" spans="1:8" x14ac:dyDescent="0.25">
      <c r="A713" t="s">
        <v>1284</v>
      </c>
      <c r="B713" t="str">
        <f>IF(OR(Tabela_zbiralec_EKOL[[#This Row],[ZC Savska loka]]="DA",Tabela_zbiralec_EKOL[[#This Row],[ZC Laze]]="DA",Tabela_zbiralec_EKOL[[#This Row],[ZC Kamnik]]="DA",Tabela_zbiralec_EKOL[[#This Row],[ZC Zvezda]]="DA"),"DA","NE")</f>
        <v>DA</v>
      </c>
      <c r="C713" t="str">
        <f>_xlfn.TEXTJOIN(", ",TRUE,IF(Tabela_zbiralec_EKOL[[#This Row],[ZC Savska loka]]="DA","Savska loka",""),IF(Tabela_zbiralec_EKOL[[#This Row],[ZC Laze]]="DA","Laze",""),IF(Tabela_zbiralec_EKOL[[#This Row],[ZC Kamnik]]="DA","Kamnik",""),IF(Tabela_zbiralec_EKOL[[#This Row],[ZC Zvezda]]="DA","Zvezda",""))</f>
        <v>Laze</v>
      </c>
      <c r="D713" t="s">
        <v>203</v>
      </c>
      <c r="E713" t="s">
        <v>204</v>
      </c>
      <c r="F713" t="s">
        <v>203</v>
      </c>
      <c r="G713" t="s">
        <v>203</v>
      </c>
      <c r="H713" t="str">
        <f>INDEX(Tabela_seznam_klasifikacij[Naziv odpadka],MATCH(Tabela_zbiralec_EKOL[[#This Row],[Klasifikacija]],Tabela_seznam_klasifikacij[Klasifikacijska številka],0))</f>
        <v>Drugi tovrstni odpadki</v>
      </c>
    </row>
    <row r="714" spans="1:8" x14ac:dyDescent="0.25">
      <c r="A714" t="s">
        <v>165</v>
      </c>
      <c r="B714" t="str">
        <f>IF(OR(Tabela_zbiralec_EKOL[[#This Row],[ZC Savska loka]]="DA",Tabela_zbiralec_EKOL[[#This Row],[ZC Laze]]="DA",Tabela_zbiralec_EKOL[[#This Row],[ZC Kamnik]]="DA",Tabela_zbiralec_EKOL[[#This Row],[ZC Zvezda]]="DA"),"DA","NE")</f>
        <v>DA</v>
      </c>
      <c r="C714" t="str">
        <f>_xlfn.TEXTJOIN(", ",TRUE,IF(Tabela_zbiralec_EKOL[[#This Row],[ZC Savska loka]]="DA","Savska loka",""),IF(Tabela_zbiralec_EKOL[[#This Row],[ZC Laze]]="DA","Laze",""),IF(Tabela_zbiralec_EKOL[[#This Row],[ZC Kamnik]]="DA","Kamnik",""),IF(Tabela_zbiralec_EKOL[[#This Row],[ZC Zvezda]]="DA","Zvezda",""))</f>
        <v>Laze</v>
      </c>
      <c r="D714" t="s">
        <v>203</v>
      </c>
      <c r="E714" t="s">
        <v>204</v>
      </c>
      <c r="F714" t="s">
        <v>203</v>
      </c>
      <c r="G714" t="s">
        <v>203</v>
      </c>
      <c r="H714" t="str">
        <f>INDEX(Tabela_seznam_klasifikacij[Naziv odpadka],MATCH(Tabela_zbiralec_EKOL[[#This Row],[Klasifikacija]],Tabela_seznam_klasifikacij[Klasifikacijska številka],0))</f>
        <v>Klorofluoroogljiki, HCFC, HFC</v>
      </c>
    </row>
    <row r="715" spans="1:8" x14ac:dyDescent="0.25">
      <c r="A715" t="s">
        <v>178</v>
      </c>
      <c r="B715" t="str">
        <f>IF(OR(Tabela_zbiralec_EKOL[[#This Row],[ZC Savska loka]]="DA",Tabela_zbiralec_EKOL[[#This Row],[ZC Laze]]="DA",Tabela_zbiralec_EKOL[[#This Row],[ZC Kamnik]]="DA",Tabela_zbiralec_EKOL[[#This Row],[ZC Zvezda]]="DA"),"DA","NE")</f>
        <v>DA</v>
      </c>
      <c r="C715" t="str">
        <f>_xlfn.TEXTJOIN(", ",TRUE,IF(Tabela_zbiralec_EKOL[[#This Row],[ZC Savska loka]]="DA","Savska loka",""),IF(Tabela_zbiralec_EKOL[[#This Row],[ZC Laze]]="DA","Laze",""),IF(Tabela_zbiralec_EKOL[[#This Row],[ZC Kamnik]]="DA","Kamnik",""),IF(Tabela_zbiralec_EKOL[[#This Row],[ZC Zvezda]]="DA","Zvezda",""))</f>
        <v>Laze</v>
      </c>
      <c r="D715" t="s">
        <v>203</v>
      </c>
      <c r="E715" t="s">
        <v>204</v>
      </c>
      <c r="F715" t="s">
        <v>203</v>
      </c>
      <c r="G715" t="s">
        <v>203</v>
      </c>
      <c r="H715" t="str">
        <f>INDEX(Tabela_seznam_klasifikacij[Naziv odpadka],MATCH(Tabela_zbiralec_EKOL[[#This Row],[Klasifikacija]],Tabela_seznam_klasifikacij[Klasifikacijska številka],0))</f>
        <v>Druga halogenirana topila in mešanice topil</v>
      </c>
    </row>
    <row r="716" spans="1:8" x14ac:dyDescent="0.25">
      <c r="A716" t="s">
        <v>166</v>
      </c>
      <c r="B716" t="str">
        <f>IF(OR(Tabela_zbiralec_EKOL[[#This Row],[ZC Savska loka]]="DA",Tabela_zbiralec_EKOL[[#This Row],[ZC Laze]]="DA",Tabela_zbiralec_EKOL[[#This Row],[ZC Kamnik]]="DA",Tabela_zbiralec_EKOL[[#This Row],[ZC Zvezda]]="DA"),"DA","NE")</f>
        <v>DA</v>
      </c>
      <c r="C716" t="str">
        <f>_xlfn.TEXTJOIN(", ",TRUE,IF(Tabela_zbiralec_EKOL[[#This Row],[ZC Savska loka]]="DA","Savska loka",""),IF(Tabela_zbiralec_EKOL[[#This Row],[ZC Laze]]="DA","Laze",""),IF(Tabela_zbiralec_EKOL[[#This Row],[ZC Kamnik]]="DA","Kamnik",""),IF(Tabela_zbiralec_EKOL[[#This Row],[ZC Zvezda]]="DA","Zvezda",""))</f>
        <v>Laze</v>
      </c>
      <c r="D716" t="s">
        <v>203</v>
      </c>
      <c r="E716" t="s">
        <v>204</v>
      </c>
      <c r="F716" t="s">
        <v>203</v>
      </c>
      <c r="G716" t="s">
        <v>203</v>
      </c>
      <c r="H716" t="str">
        <f>INDEX(Tabela_seznam_klasifikacij[Naziv odpadka],MATCH(Tabela_zbiralec_EKOL[[#This Row],[Klasifikacija]],Tabela_seznam_klasifikacij[Klasifikacijska številka],0))</f>
        <v>Druga topila in mešanice topil</v>
      </c>
    </row>
    <row r="717" spans="1:8" x14ac:dyDescent="0.25">
      <c r="A717" t="s">
        <v>79</v>
      </c>
      <c r="B717" t="str">
        <f>IF(OR(Tabela_zbiralec_EKOL[[#This Row],[ZC Savska loka]]="DA",Tabela_zbiralec_EKOL[[#This Row],[ZC Laze]]="DA",Tabela_zbiralec_EKOL[[#This Row],[ZC Kamnik]]="DA",Tabela_zbiralec_EKOL[[#This Row],[ZC Zvezda]]="DA"),"DA","NE")</f>
        <v>DA</v>
      </c>
      <c r="C717" t="str">
        <f>_xlfn.TEXTJOIN(", ",TRUE,IF(Tabela_zbiralec_EKOL[[#This Row],[ZC Savska loka]]="DA","Savska loka",""),IF(Tabela_zbiralec_EKOL[[#This Row],[ZC Laze]]="DA","Laze",""),IF(Tabela_zbiralec_EKOL[[#This Row],[ZC Kamnik]]="DA","Kamnik",""),IF(Tabela_zbiralec_EKOL[[#This Row],[ZC Zvezda]]="DA","Zvezda",""))</f>
        <v>Laze</v>
      </c>
      <c r="D717" t="s">
        <v>203</v>
      </c>
      <c r="E717" t="s">
        <v>204</v>
      </c>
      <c r="F717" t="s">
        <v>203</v>
      </c>
      <c r="G717" t="s">
        <v>203</v>
      </c>
      <c r="H717" t="str">
        <f>INDEX(Tabela_seznam_klasifikacij[Naziv odpadka],MATCH(Tabela_zbiralec_EKOL[[#This Row],[Klasifikacija]],Tabela_seznam_klasifikacij[Klasifikacijska številka],0))</f>
        <v>Mulji ali trdni odpadki, ki vsebujejo halogenirana topila</v>
      </c>
    </row>
    <row r="718" spans="1:8" x14ac:dyDescent="0.25">
      <c r="A718" t="s">
        <v>80</v>
      </c>
      <c r="B718" t="str">
        <f>IF(OR(Tabela_zbiralec_EKOL[[#This Row],[ZC Savska loka]]="DA",Tabela_zbiralec_EKOL[[#This Row],[ZC Laze]]="DA",Tabela_zbiralec_EKOL[[#This Row],[ZC Kamnik]]="DA",Tabela_zbiralec_EKOL[[#This Row],[ZC Zvezda]]="DA"),"DA","NE")</f>
        <v>DA</v>
      </c>
      <c r="C718" t="str">
        <f>_xlfn.TEXTJOIN(", ",TRUE,IF(Tabela_zbiralec_EKOL[[#This Row],[ZC Savska loka]]="DA","Savska loka",""),IF(Tabela_zbiralec_EKOL[[#This Row],[ZC Laze]]="DA","Laze",""),IF(Tabela_zbiralec_EKOL[[#This Row],[ZC Kamnik]]="DA","Kamnik",""),IF(Tabela_zbiralec_EKOL[[#This Row],[ZC Zvezda]]="DA","Zvezda",""))</f>
        <v>Laze</v>
      </c>
      <c r="D718" t="s">
        <v>203</v>
      </c>
      <c r="E718" t="s">
        <v>204</v>
      </c>
      <c r="F718" t="s">
        <v>203</v>
      </c>
      <c r="G718" t="s">
        <v>203</v>
      </c>
      <c r="H718" t="str">
        <f>INDEX(Tabela_seznam_klasifikacij[Naziv odpadka],MATCH(Tabela_zbiralec_EKOL[[#This Row],[Klasifikacija]],Tabela_seznam_klasifikacij[Klasifikacijska številka],0))</f>
        <v>Mulji ali trdni odpadki, ki vsebujejo druga topila</v>
      </c>
    </row>
    <row r="719" spans="1:8" x14ac:dyDescent="0.25">
      <c r="A719" t="s">
        <v>87</v>
      </c>
      <c r="B719" t="str">
        <f>IF(OR(Tabela_zbiralec_EKOL[[#This Row],[ZC Savska loka]]="DA",Tabela_zbiralec_EKOL[[#This Row],[ZC Laze]]="DA",Tabela_zbiralec_EKOL[[#This Row],[ZC Kamnik]]="DA",Tabela_zbiralec_EKOL[[#This Row],[ZC Zvezda]]="DA"),"DA","NE")</f>
        <v>DA</v>
      </c>
      <c r="C719" t="str">
        <f>_xlfn.TEXTJOIN(", ",TRUE,IF(Tabela_zbiralec_EKOL[[#This Row],[ZC Savska loka]]="DA","Savska loka",""),IF(Tabela_zbiralec_EKOL[[#This Row],[ZC Laze]]="DA","Laze",""),IF(Tabela_zbiralec_EKOL[[#This Row],[ZC Kamnik]]="DA","Kamnik",""),IF(Tabela_zbiralec_EKOL[[#This Row],[ZC Zvezda]]="DA","Zvezda",""))</f>
        <v>Laze</v>
      </c>
      <c r="D719" t="s">
        <v>203</v>
      </c>
      <c r="E719" t="s">
        <v>204</v>
      </c>
      <c r="F719" t="s">
        <v>203</v>
      </c>
      <c r="G719" t="s">
        <v>203</v>
      </c>
      <c r="H719" t="str">
        <f>INDEX(Tabela_seznam_klasifikacij[Naziv odpadka],MATCH(Tabela_zbiralec_EKOL[[#This Row],[Klasifikacija]],Tabela_seznam_klasifikacij[Klasifikacijska številka],0))</f>
        <v>Embalaža, ki vsebuje ostanke nevarnih snovi ali je onesnažena z nevarnimi snovmi</v>
      </c>
    </row>
    <row r="720" spans="1:8" x14ac:dyDescent="0.25">
      <c r="A720" t="s">
        <v>183</v>
      </c>
      <c r="B720" t="str">
        <f>IF(OR(Tabela_zbiralec_EKOL[[#This Row],[ZC Savska loka]]="DA",Tabela_zbiralec_EKOL[[#This Row],[ZC Laze]]="DA",Tabela_zbiralec_EKOL[[#This Row],[ZC Kamnik]]="DA",Tabela_zbiralec_EKOL[[#This Row],[ZC Zvezda]]="DA"),"DA","NE")</f>
        <v>DA</v>
      </c>
      <c r="C720" t="str">
        <f>_xlfn.TEXTJOIN(", ",TRUE,IF(Tabela_zbiralec_EKOL[[#This Row],[ZC Savska loka]]="DA","Savska loka",""),IF(Tabela_zbiralec_EKOL[[#This Row],[ZC Laze]]="DA","Laze",""),IF(Tabela_zbiralec_EKOL[[#This Row],[ZC Kamnik]]="DA","Kamnik",""),IF(Tabela_zbiralec_EKOL[[#This Row],[ZC Zvezda]]="DA","Zvezda",""))</f>
        <v>Laze</v>
      </c>
      <c r="D720" t="s">
        <v>203</v>
      </c>
      <c r="E720" t="s">
        <v>204</v>
      </c>
      <c r="F720" t="s">
        <v>203</v>
      </c>
      <c r="G720" t="s">
        <v>203</v>
      </c>
      <c r="H720" t="str">
        <f>INDEX(Tabela_seznam_klasifikacij[Naziv odpadka],MATCH(Tabela_zbiralec_EKOL[[#This Row],[Klasifikacija]],Tabela_seznam_klasifikacij[Klasifikacijska številka],0))</f>
        <v>Kovinska embalaža, ki vsebuje nevaren trden oklop (npr. iz azbesta), vključno s praznimi tlačnimi posodami</v>
      </c>
    </row>
    <row r="721" spans="1:8" x14ac:dyDescent="0.25">
      <c r="A721" t="s">
        <v>88</v>
      </c>
      <c r="B721" t="str">
        <f>IF(OR(Tabela_zbiralec_EKOL[[#This Row],[ZC Savska loka]]="DA",Tabela_zbiralec_EKOL[[#This Row],[ZC Laze]]="DA",Tabela_zbiralec_EKOL[[#This Row],[ZC Kamnik]]="DA",Tabela_zbiralec_EKOL[[#This Row],[ZC Zvezda]]="DA"),"DA","NE")</f>
        <v>DA</v>
      </c>
      <c r="C721" t="str">
        <f>_xlfn.TEXTJOIN(", ",TRUE,IF(Tabela_zbiralec_EKOL[[#This Row],[ZC Savska loka]]="DA","Savska loka",""),IF(Tabela_zbiralec_EKOL[[#This Row],[ZC Laze]]="DA","Laze",""),IF(Tabela_zbiralec_EKOL[[#This Row],[ZC Kamnik]]="DA","Kamnik",""),IF(Tabela_zbiralec_EKOL[[#This Row],[ZC Zvezda]]="DA","Zvezda",""))</f>
        <v>Laze</v>
      </c>
      <c r="D721" t="s">
        <v>203</v>
      </c>
      <c r="E721" t="s">
        <v>204</v>
      </c>
      <c r="F721" t="s">
        <v>203</v>
      </c>
      <c r="G721" t="s">
        <v>203</v>
      </c>
      <c r="H721" t="str">
        <f>INDEX(Tabela_seznam_klasifikacij[Naziv odpadka],MATCH(Tabela_zbiralec_EKOL[[#This Row],[Klasifikacija]],Tabela_seznam_klasifikacij[Klasifikacijska številka],0))</f>
        <v>Absorbenti, filtrirna sredstva (tudi oljni filtri, ki niso navedeni drugje), čistilne krpe, zaščitna oblačila, onesnaženi z nevarnimi snovmi</v>
      </c>
    </row>
    <row r="722" spans="1:8" x14ac:dyDescent="0.25">
      <c r="A722" t="s">
        <v>1288</v>
      </c>
      <c r="B722" t="str">
        <f>IF(OR(Tabela_zbiralec_EKOL[[#This Row],[ZC Savska loka]]="DA",Tabela_zbiralec_EKOL[[#This Row],[ZC Laze]]="DA",Tabela_zbiralec_EKOL[[#This Row],[ZC Kamnik]]="DA",Tabela_zbiralec_EKOL[[#This Row],[ZC Zvezda]]="DA"),"DA","NE")</f>
        <v>NE</v>
      </c>
      <c r="C722" t="str">
        <f>_xlfn.TEXTJOIN(", ",TRUE,IF(Tabela_zbiralec_EKOL[[#This Row],[ZC Savska loka]]="DA","Savska loka",""),IF(Tabela_zbiralec_EKOL[[#This Row],[ZC Laze]]="DA","Laze",""),IF(Tabela_zbiralec_EKOL[[#This Row],[ZC Kamnik]]="DA","Kamnik",""),IF(Tabela_zbiralec_EKOL[[#This Row],[ZC Zvezda]]="DA","Zvezda",""))</f>
        <v/>
      </c>
      <c r="D722" t="s">
        <v>203</v>
      </c>
      <c r="E722" t="s">
        <v>203</v>
      </c>
      <c r="F722" t="s">
        <v>203</v>
      </c>
      <c r="G722" t="s">
        <v>203</v>
      </c>
      <c r="H722" t="str">
        <f>INDEX(Tabela_seznam_klasifikacij[Naziv odpadka],MATCH(Tabela_zbiralec_EKOL[[#This Row],[Klasifikacija]],Tabela_seznam_klasifikacij[Klasifikacijska številka],0))</f>
        <v>Izrabljena vozila</v>
      </c>
    </row>
    <row r="723" spans="1:8" x14ac:dyDescent="0.25">
      <c r="A723" t="s">
        <v>90</v>
      </c>
      <c r="B723" t="str">
        <f>IF(OR(Tabela_zbiralec_EKOL[[#This Row],[ZC Savska loka]]="DA",Tabela_zbiralec_EKOL[[#This Row],[ZC Laze]]="DA",Tabela_zbiralec_EKOL[[#This Row],[ZC Kamnik]]="DA",Tabela_zbiralec_EKOL[[#This Row],[ZC Zvezda]]="DA"),"DA","NE")</f>
        <v>DA</v>
      </c>
      <c r="C723" t="str">
        <f>_xlfn.TEXTJOIN(", ",TRUE,IF(Tabela_zbiralec_EKOL[[#This Row],[ZC Savska loka]]="DA","Savska loka",""),IF(Tabela_zbiralec_EKOL[[#This Row],[ZC Laze]]="DA","Laze",""),IF(Tabela_zbiralec_EKOL[[#This Row],[ZC Kamnik]]="DA","Kamnik",""),IF(Tabela_zbiralec_EKOL[[#This Row],[ZC Zvezda]]="DA","Zvezda",""))</f>
        <v>Laze</v>
      </c>
      <c r="D723" t="s">
        <v>203</v>
      </c>
      <c r="E723" t="s">
        <v>204</v>
      </c>
      <c r="F723" t="s">
        <v>203</v>
      </c>
      <c r="G723" t="s">
        <v>203</v>
      </c>
      <c r="H723" t="str">
        <f>INDEX(Tabela_seznam_klasifikacij[Naziv odpadka],MATCH(Tabela_zbiralec_EKOL[[#This Row],[Klasifikacija]],Tabela_seznam_klasifikacij[Klasifikacijska številka],0))</f>
        <v>Oljni filtri</v>
      </c>
    </row>
    <row r="724" spans="1:8" x14ac:dyDescent="0.25">
      <c r="A724" t="s">
        <v>1290</v>
      </c>
      <c r="B724" t="str">
        <f>IF(OR(Tabela_zbiralec_EKOL[[#This Row],[ZC Savska loka]]="DA",Tabela_zbiralec_EKOL[[#This Row],[ZC Laze]]="DA",Tabela_zbiralec_EKOL[[#This Row],[ZC Kamnik]]="DA",Tabela_zbiralec_EKOL[[#This Row],[ZC Zvezda]]="DA"),"DA","NE")</f>
        <v>DA</v>
      </c>
      <c r="C724" t="str">
        <f>_xlfn.TEXTJOIN(", ",TRUE,IF(Tabela_zbiralec_EKOL[[#This Row],[ZC Savska loka]]="DA","Savska loka",""),IF(Tabela_zbiralec_EKOL[[#This Row],[ZC Laze]]="DA","Laze",""),IF(Tabela_zbiralec_EKOL[[#This Row],[ZC Kamnik]]="DA","Kamnik",""),IF(Tabela_zbiralec_EKOL[[#This Row],[ZC Zvezda]]="DA","Zvezda",""))</f>
        <v>Laze</v>
      </c>
      <c r="D724" t="s">
        <v>203</v>
      </c>
      <c r="E724" t="s">
        <v>204</v>
      </c>
      <c r="F724" t="s">
        <v>203</v>
      </c>
      <c r="G724" t="s">
        <v>203</v>
      </c>
      <c r="H724" t="str">
        <f>INDEX(Tabela_seznam_klasifikacij[Naziv odpadka],MATCH(Tabela_zbiralec_EKOL[[#This Row],[Klasifikacija]],Tabela_seznam_klasifikacij[Klasifikacijska številka],0))</f>
        <v>Sestavine, ki vsebujejo živo srebro</v>
      </c>
    </row>
    <row r="725" spans="1:8" x14ac:dyDescent="0.25">
      <c r="A725" t="s">
        <v>1291</v>
      </c>
      <c r="B725" t="str">
        <f>IF(OR(Tabela_zbiralec_EKOL[[#This Row],[ZC Savska loka]]="DA",Tabela_zbiralec_EKOL[[#This Row],[ZC Laze]]="DA",Tabela_zbiralec_EKOL[[#This Row],[ZC Kamnik]]="DA",Tabela_zbiralec_EKOL[[#This Row],[ZC Zvezda]]="DA"),"DA","NE")</f>
        <v>DA</v>
      </c>
      <c r="C725" t="str">
        <f>_xlfn.TEXTJOIN(", ",TRUE,IF(Tabela_zbiralec_EKOL[[#This Row],[ZC Savska loka]]="DA","Savska loka",""),IF(Tabela_zbiralec_EKOL[[#This Row],[ZC Laze]]="DA","Laze",""),IF(Tabela_zbiralec_EKOL[[#This Row],[ZC Kamnik]]="DA","Kamnik",""),IF(Tabela_zbiralec_EKOL[[#This Row],[ZC Zvezda]]="DA","Zvezda",""))</f>
        <v>Laze</v>
      </c>
      <c r="D725" t="s">
        <v>203</v>
      </c>
      <c r="E725" t="s">
        <v>204</v>
      </c>
      <c r="F725" t="s">
        <v>203</v>
      </c>
      <c r="G725" t="s">
        <v>203</v>
      </c>
      <c r="H725" t="str">
        <f>INDEX(Tabela_seznam_klasifikacij[Naziv odpadka],MATCH(Tabela_zbiralec_EKOL[[#This Row],[Klasifikacija]],Tabela_seznam_klasifikacij[Klasifikacijska številka],0))</f>
        <v>Sestavine, ki vsebujejo PCB</v>
      </c>
    </row>
    <row r="726" spans="1:8" x14ac:dyDescent="0.25">
      <c r="A726" t="s">
        <v>1292</v>
      </c>
      <c r="B726" t="str">
        <f>IF(OR(Tabela_zbiralec_EKOL[[#This Row],[ZC Savska loka]]="DA",Tabela_zbiralec_EKOL[[#This Row],[ZC Laze]]="DA",Tabela_zbiralec_EKOL[[#This Row],[ZC Kamnik]]="DA",Tabela_zbiralec_EKOL[[#This Row],[ZC Zvezda]]="DA"),"DA","NE")</f>
        <v>NE</v>
      </c>
      <c r="C726" t="str">
        <f>_xlfn.TEXTJOIN(", ",TRUE,IF(Tabela_zbiralec_EKOL[[#This Row],[ZC Savska loka]]="DA","Savska loka",""),IF(Tabela_zbiralec_EKOL[[#This Row],[ZC Laze]]="DA","Laze",""),IF(Tabela_zbiralec_EKOL[[#This Row],[ZC Kamnik]]="DA","Kamnik",""),IF(Tabela_zbiralec_EKOL[[#This Row],[ZC Zvezda]]="DA","Zvezda",""))</f>
        <v/>
      </c>
      <c r="D726" t="s">
        <v>203</v>
      </c>
      <c r="E726" t="s">
        <v>203</v>
      </c>
      <c r="F726" t="s">
        <v>203</v>
      </c>
      <c r="G726" t="s">
        <v>203</v>
      </c>
      <c r="H726" t="str">
        <f>INDEX(Tabela_seznam_klasifikacij[Naziv odpadka],MATCH(Tabela_zbiralec_EKOL[[#This Row],[Klasifikacija]],Tabela_seznam_klasifikacij[Klasifikacijska številka],0))</f>
        <v>Eksplozivne sestavine (npr. iz zračnih blazin)</v>
      </c>
    </row>
    <row r="727" spans="1:8" x14ac:dyDescent="0.25">
      <c r="A727" t="s">
        <v>1293</v>
      </c>
      <c r="B727" t="str">
        <f>IF(OR(Tabela_zbiralec_EKOL[[#This Row],[ZC Savska loka]]="DA",Tabela_zbiralec_EKOL[[#This Row],[ZC Laze]]="DA",Tabela_zbiralec_EKOL[[#This Row],[ZC Kamnik]]="DA",Tabela_zbiralec_EKOL[[#This Row],[ZC Zvezda]]="DA"),"DA","NE")</f>
        <v>DA</v>
      </c>
      <c r="C727" t="str">
        <f>_xlfn.TEXTJOIN(", ",TRUE,IF(Tabela_zbiralec_EKOL[[#This Row],[ZC Savska loka]]="DA","Savska loka",""),IF(Tabela_zbiralec_EKOL[[#This Row],[ZC Laze]]="DA","Laze",""),IF(Tabela_zbiralec_EKOL[[#This Row],[ZC Kamnik]]="DA","Kamnik",""),IF(Tabela_zbiralec_EKOL[[#This Row],[ZC Zvezda]]="DA","Zvezda",""))</f>
        <v>Laze</v>
      </c>
      <c r="D727" t="s">
        <v>203</v>
      </c>
      <c r="E727" t="s">
        <v>204</v>
      </c>
      <c r="F727" t="s">
        <v>203</v>
      </c>
      <c r="G727" t="s">
        <v>203</v>
      </c>
      <c r="H727" t="str">
        <f>INDEX(Tabela_seznam_klasifikacij[Naziv odpadka],MATCH(Tabela_zbiralec_EKOL[[#This Row],[Klasifikacija]],Tabela_seznam_klasifikacij[Klasifikacijska številka],0))</f>
        <v>Zavorne obloge, ki vsebujejo azbest</v>
      </c>
    </row>
    <row r="728" spans="1:8" x14ac:dyDescent="0.25">
      <c r="A728" t="s">
        <v>179</v>
      </c>
      <c r="B728" t="str">
        <f>IF(OR(Tabela_zbiralec_EKOL[[#This Row],[ZC Savska loka]]="DA",Tabela_zbiralec_EKOL[[#This Row],[ZC Laze]]="DA",Tabela_zbiralec_EKOL[[#This Row],[ZC Kamnik]]="DA",Tabela_zbiralec_EKOL[[#This Row],[ZC Zvezda]]="DA"),"DA","NE")</f>
        <v>DA</v>
      </c>
      <c r="C728" t="str">
        <f>_xlfn.TEXTJOIN(", ",TRUE,IF(Tabela_zbiralec_EKOL[[#This Row],[ZC Savska loka]]="DA","Savska loka",""),IF(Tabela_zbiralec_EKOL[[#This Row],[ZC Laze]]="DA","Laze",""),IF(Tabela_zbiralec_EKOL[[#This Row],[ZC Kamnik]]="DA","Kamnik",""),IF(Tabela_zbiralec_EKOL[[#This Row],[ZC Zvezda]]="DA","Zvezda",""))</f>
        <v>Laze</v>
      </c>
      <c r="D728" t="s">
        <v>203</v>
      </c>
      <c r="E728" t="s">
        <v>204</v>
      </c>
      <c r="F728" t="s">
        <v>203</v>
      </c>
      <c r="G728" t="s">
        <v>203</v>
      </c>
      <c r="H728" t="str">
        <f>INDEX(Tabela_seznam_klasifikacij[Naziv odpadka],MATCH(Tabela_zbiralec_EKOL[[#This Row],[Klasifikacija]],Tabela_seznam_klasifikacij[Klasifikacijska številka],0))</f>
        <v>Zavorne tekočine</v>
      </c>
    </row>
    <row r="729" spans="1:8" x14ac:dyDescent="0.25">
      <c r="A729" t="s">
        <v>167</v>
      </c>
      <c r="B729" t="str">
        <f>IF(OR(Tabela_zbiralec_EKOL[[#This Row],[ZC Savska loka]]="DA",Tabela_zbiralec_EKOL[[#This Row],[ZC Laze]]="DA",Tabela_zbiralec_EKOL[[#This Row],[ZC Kamnik]]="DA",Tabela_zbiralec_EKOL[[#This Row],[ZC Zvezda]]="DA"),"DA","NE")</f>
        <v>DA</v>
      </c>
      <c r="C729" t="str">
        <f>_xlfn.TEXTJOIN(", ",TRUE,IF(Tabela_zbiralec_EKOL[[#This Row],[ZC Savska loka]]="DA","Savska loka",""),IF(Tabela_zbiralec_EKOL[[#This Row],[ZC Laze]]="DA","Laze",""),IF(Tabela_zbiralec_EKOL[[#This Row],[ZC Kamnik]]="DA","Kamnik",""),IF(Tabela_zbiralec_EKOL[[#This Row],[ZC Zvezda]]="DA","Zvezda",""))</f>
        <v>Laze</v>
      </c>
      <c r="D729" t="s">
        <v>203</v>
      </c>
      <c r="E729" t="s">
        <v>204</v>
      </c>
      <c r="F729" t="s">
        <v>203</v>
      </c>
      <c r="G729" t="s">
        <v>203</v>
      </c>
      <c r="H729" t="str">
        <f>INDEX(Tabela_seznam_klasifikacij[Naziv odpadka],MATCH(Tabela_zbiralec_EKOL[[#This Row],[Klasifikacija]],Tabela_seznam_klasifikacij[Klasifikacijska številka],0))</f>
        <v>Tekočine proti zmrzovanju, ki vsebujejo nevarne snovi</v>
      </c>
    </row>
    <row r="730" spans="1:8" x14ac:dyDescent="0.25">
      <c r="A730" t="s">
        <v>1299</v>
      </c>
      <c r="B730" t="str">
        <f>IF(OR(Tabela_zbiralec_EKOL[[#This Row],[ZC Savska loka]]="DA",Tabela_zbiralec_EKOL[[#This Row],[ZC Laze]]="DA",Tabela_zbiralec_EKOL[[#This Row],[ZC Kamnik]]="DA",Tabela_zbiralec_EKOL[[#This Row],[ZC Zvezda]]="DA"),"DA","NE")</f>
        <v>DA</v>
      </c>
      <c r="C730" t="str">
        <f>_xlfn.TEXTJOIN(", ",TRUE,IF(Tabela_zbiralec_EKOL[[#This Row],[ZC Savska loka]]="DA","Savska loka",""),IF(Tabela_zbiralec_EKOL[[#This Row],[ZC Laze]]="DA","Laze",""),IF(Tabela_zbiralec_EKOL[[#This Row],[ZC Kamnik]]="DA","Kamnik",""),IF(Tabela_zbiralec_EKOL[[#This Row],[ZC Zvezda]]="DA","Zvezda",""))</f>
        <v>Laze</v>
      </c>
      <c r="D730" t="s">
        <v>203</v>
      </c>
      <c r="E730" t="s">
        <v>204</v>
      </c>
      <c r="F730" t="s">
        <v>203</v>
      </c>
      <c r="G730" t="s">
        <v>203</v>
      </c>
      <c r="H730" t="str">
        <f>INDEX(Tabela_seznam_klasifikacij[Naziv odpadka],MATCH(Tabela_zbiralec_EKOL[[#This Row],[Klasifikacija]],Tabela_seznam_klasifikacij[Klasifikacijska številka],0))</f>
        <v>Nevarne sestavine, ki niso navedene pod 16 01 07 do 16 01 11 ter 16 01 13 in 16 01 14</v>
      </c>
    </row>
    <row r="731" spans="1:8" x14ac:dyDescent="0.25">
      <c r="A731" t="s">
        <v>1302</v>
      </c>
      <c r="B731" t="str">
        <f>IF(OR(Tabela_zbiralec_EKOL[[#This Row],[ZC Savska loka]]="DA",Tabela_zbiralec_EKOL[[#This Row],[ZC Laze]]="DA",Tabela_zbiralec_EKOL[[#This Row],[ZC Kamnik]]="DA",Tabela_zbiralec_EKOL[[#This Row],[ZC Zvezda]]="DA"),"DA","NE")</f>
        <v>NE</v>
      </c>
      <c r="C731" t="str">
        <f>_xlfn.TEXTJOIN(", ",TRUE,IF(Tabela_zbiralec_EKOL[[#This Row],[ZC Savska loka]]="DA","Savska loka",""),IF(Tabela_zbiralec_EKOL[[#This Row],[ZC Laze]]="DA","Laze",""),IF(Tabela_zbiralec_EKOL[[#This Row],[ZC Kamnik]]="DA","Kamnik",""),IF(Tabela_zbiralec_EKOL[[#This Row],[ZC Zvezda]]="DA","Zvezda",""))</f>
        <v/>
      </c>
      <c r="D731" t="s">
        <v>203</v>
      </c>
      <c r="E731" t="s">
        <v>203</v>
      </c>
      <c r="F731" t="s">
        <v>203</v>
      </c>
      <c r="G731" t="s">
        <v>203</v>
      </c>
      <c r="H731" t="str">
        <f>INDEX(Tabela_seznam_klasifikacij[Naziv odpadka],MATCH(Tabela_zbiralec_EKOL[[#This Row],[Klasifikacija]],Tabela_seznam_klasifikacij[Klasifikacijska številka],0))</f>
        <v>Transformatorji in kondenzatorji, ki vsebujejo PCB</v>
      </c>
    </row>
    <row r="732" spans="1:8" x14ac:dyDescent="0.25">
      <c r="A732" t="s">
        <v>1303</v>
      </c>
      <c r="B732" t="str">
        <f>IF(OR(Tabela_zbiralec_EKOL[[#This Row],[ZC Savska loka]]="DA",Tabela_zbiralec_EKOL[[#This Row],[ZC Laze]]="DA",Tabela_zbiralec_EKOL[[#This Row],[ZC Kamnik]]="DA",Tabela_zbiralec_EKOL[[#This Row],[ZC Zvezda]]="DA"),"DA","NE")</f>
        <v>NE</v>
      </c>
      <c r="C732" t="str">
        <f>_xlfn.TEXTJOIN(", ",TRUE,IF(Tabela_zbiralec_EKOL[[#This Row],[ZC Savska loka]]="DA","Savska loka",""),IF(Tabela_zbiralec_EKOL[[#This Row],[ZC Laze]]="DA","Laze",""),IF(Tabela_zbiralec_EKOL[[#This Row],[ZC Kamnik]]="DA","Kamnik",""),IF(Tabela_zbiralec_EKOL[[#This Row],[ZC Zvezda]]="DA","Zvezda",""))</f>
        <v/>
      </c>
      <c r="D732" t="s">
        <v>203</v>
      </c>
      <c r="E732" t="s">
        <v>203</v>
      </c>
      <c r="F732" t="s">
        <v>203</v>
      </c>
      <c r="G732" t="s">
        <v>203</v>
      </c>
      <c r="H732" t="str">
        <f>INDEX(Tabela_seznam_klasifikacij[Naziv odpadka],MATCH(Tabela_zbiralec_EKOL[[#This Row],[Klasifikacija]],Tabela_seznam_klasifikacij[Klasifikacijska številka],0))</f>
        <v>Zavržena oprema, ki vsebuje PCB ali je onesnažena s PCB in ni navedena pod 16 02 09</v>
      </c>
    </row>
    <row r="733" spans="1:8" x14ac:dyDescent="0.25">
      <c r="A733" t="s">
        <v>1304</v>
      </c>
      <c r="B733" t="str">
        <f>IF(OR(Tabela_zbiralec_EKOL[[#This Row],[ZC Savska loka]]="DA",Tabela_zbiralec_EKOL[[#This Row],[ZC Laze]]="DA",Tabela_zbiralec_EKOL[[#This Row],[ZC Kamnik]]="DA",Tabela_zbiralec_EKOL[[#This Row],[ZC Zvezda]]="DA"),"DA","NE")</f>
        <v>NE</v>
      </c>
      <c r="C733" t="str">
        <f>_xlfn.TEXTJOIN(", ",TRUE,IF(Tabela_zbiralec_EKOL[[#This Row],[ZC Savska loka]]="DA","Savska loka",""),IF(Tabela_zbiralec_EKOL[[#This Row],[ZC Laze]]="DA","Laze",""),IF(Tabela_zbiralec_EKOL[[#This Row],[ZC Kamnik]]="DA","Kamnik",""),IF(Tabela_zbiralec_EKOL[[#This Row],[ZC Zvezda]]="DA","Zvezda",""))</f>
        <v/>
      </c>
      <c r="D733" t="s">
        <v>203</v>
      </c>
      <c r="E733" t="s">
        <v>203</v>
      </c>
      <c r="F733" t="s">
        <v>203</v>
      </c>
      <c r="G733" t="s">
        <v>203</v>
      </c>
      <c r="H733" t="str">
        <f>INDEX(Tabela_seznam_klasifikacij[Naziv odpadka],MATCH(Tabela_zbiralec_EKOL[[#This Row],[Klasifikacija]],Tabela_seznam_klasifikacij[Klasifikacijska številka],0))</f>
        <v>Zavržena oprema, ki vsebuje klorofluoroogljike, HCFC, HFC</v>
      </c>
    </row>
    <row r="734" spans="1:8" x14ac:dyDescent="0.25">
      <c r="A734" t="s">
        <v>1305</v>
      </c>
      <c r="B734" t="str">
        <f>IF(OR(Tabela_zbiralec_EKOL[[#This Row],[ZC Savska loka]]="DA",Tabela_zbiralec_EKOL[[#This Row],[ZC Laze]]="DA",Tabela_zbiralec_EKOL[[#This Row],[ZC Kamnik]]="DA",Tabela_zbiralec_EKOL[[#This Row],[ZC Zvezda]]="DA"),"DA","NE")</f>
        <v>NE</v>
      </c>
      <c r="C734" t="str">
        <f>_xlfn.TEXTJOIN(", ",TRUE,IF(Tabela_zbiralec_EKOL[[#This Row],[ZC Savska loka]]="DA","Savska loka",""),IF(Tabela_zbiralec_EKOL[[#This Row],[ZC Laze]]="DA","Laze",""),IF(Tabela_zbiralec_EKOL[[#This Row],[ZC Kamnik]]="DA","Kamnik",""),IF(Tabela_zbiralec_EKOL[[#This Row],[ZC Zvezda]]="DA","Zvezda",""))</f>
        <v/>
      </c>
      <c r="D734" t="s">
        <v>203</v>
      </c>
      <c r="E734" t="s">
        <v>203</v>
      </c>
      <c r="F734" t="s">
        <v>203</v>
      </c>
      <c r="G734" t="s">
        <v>203</v>
      </c>
      <c r="H734" t="str">
        <f>INDEX(Tabela_seznam_klasifikacij[Naziv odpadka],MATCH(Tabela_zbiralec_EKOL[[#This Row],[Klasifikacija]],Tabela_seznam_klasifikacij[Klasifikacijska številka],0))</f>
        <v>Zavržena oprema, ki vsebuje prosti azbest</v>
      </c>
    </row>
    <row r="735" spans="1:8" x14ac:dyDescent="0.25">
      <c r="A735" t="s">
        <v>1306</v>
      </c>
      <c r="B735" t="str">
        <f>IF(OR(Tabela_zbiralec_EKOL[[#This Row],[ZC Savska loka]]="DA",Tabela_zbiralec_EKOL[[#This Row],[ZC Laze]]="DA",Tabela_zbiralec_EKOL[[#This Row],[ZC Kamnik]]="DA",Tabela_zbiralec_EKOL[[#This Row],[ZC Zvezda]]="DA"),"DA","NE")</f>
        <v>NE</v>
      </c>
      <c r="C735" t="str">
        <f>_xlfn.TEXTJOIN(", ",TRUE,IF(Tabela_zbiralec_EKOL[[#This Row],[ZC Savska loka]]="DA","Savska loka",""),IF(Tabela_zbiralec_EKOL[[#This Row],[ZC Laze]]="DA","Laze",""),IF(Tabela_zbiralec_EKOL[[#This Row],[ZC Kamnik]]="DA","Kamnik",""),IF(Tabela_zbiralec_EKOL[[#This Row],[ZC Zvezda]]="DA","Zvezda",""))</f>
        <v/>
      </c>
      <c r="D735" t="s">
        <v>203</v>
      </c>
      <c r="E735" t="s">
        <v>203</v>
      </c>
      <c r="F735" t="s">
        <v>203</v>
      </c>
      <c r="G735" t="s">
        <v>203</v>
      </c>
      <c r="H735" t="str">
        <f>INDEX(Tabela_seznam_klasifikacij[Naziv odpadka],MATCH(Tabela_zbiralec_EKOL[[#This Row],[Klasifikacija]],Tabela_seznam_klasifikacij[Klasifikacijska številka],0))</f>
        <v>Zavržena oprema, ki vsebuje nevarne sestavine3 in ni navedena pod 16 02 09 do 16 02 12</v>
      </c>
    </row>
    <row r="736" spans="1:8" x14ac:dyDescent="0.25">
      <c r="A736" t="s">
        <v>1308</v>
      </c>
      <c r="B736" t="str">
        <f>IF(OR(Tabela_zbiralec_EKOL[[#This Row],[ZC Savska loka]]="DA",Tabela_zbiralec_EKOL[[#This Row],[ZC Laze]]="DA",Tabela_zbiralec_EKOL[[#This Row],[ZC Kamnik]]="DA",Tabela_zbiralec_EKOL[[#This Row],[ZC Zvezda]]="DA"),"DA","NE")</f>
        <v>NE</v>
      </c>
      <c r="C736" t="str">
        <f>_xlfn.TEXTJOIN(", ",TRUE,IF(Tabela_zbiralec_EKOL[[#This Row],[ZC Savska loka]]="DA","Savska loka",""),IF(Tabela_zbiralec_EKOL[[#This Row],[ZC Laze]]="DA","Laze",""),IF(Tabela_zbiralec_EKOL[[#This Row],[ZC Kamnik]]="DA","Kamnik",""),IF(Tabela_zbiralec_EKOL[[#This Row],[ZC Zvezda]]="DA","Zvezda",""))</f>
        <v/>
      </c>
      <c r="D736" t="s">
        <v>203</v>
      </c>
      <c r="E736" t="s">
        <v>203</v>
      </c>
      <c r="F736" t="s">
        <v>203</v>
      </c>
      <c r="G736" t="s">
        <v>203</v>
      </c>
      <c r="H736" t="str">
        <f>INDEX(Tabela_seznam_klasifikacij[Naziv odpadka],MATCH(Tabela_zbiralec_EKOL[[#This Row],[Klasifikacija]],Tabela_seznam_klasifikacij[Klasifikacijska številka],0))</f>
        <v>Nevarne sestavine, odstranjene iz zavržene opreme</v>
      </c>
    </row>
    <row r="737" spans="1:8" x14ac:dyDescent="0.25">
      <c r="A737" t="s">
        <v>184</v>
      </c>
      <c r="B737" t="str">
        <f>IF(OR(Tabela_zbiralec_EKOL[[#This Row],[ZC Savska loka]]="DA",Tabela_zbiralec_EKOL[[#This Row],[ZC Laze]]="DA",Tabela_zbiralec_EKOL[[#This Row],[ZC Kamnik]]="DA",Tabela_zbiralec_EKOL[[#This Row],[ZC Zvezda]]="DA"),"DA","NE")</f>
        <v>DA</v>
      </c>
      <c r="C737" t="str">
        <f>_xlfn.TEXTJOIN(", ",TRUE,IF(Tabela_zbiralec_EKOL[[#This Row],[ZC Savska loka]]="DA","Savska loka",""),IF(Tabela_zbiralec_EKOL[[#This Row],[ZC Laze]]="DA","Laze",""),IF(Tabela_zbiralec_EKOL[[#This Row],[ZC Kamnik]]="DA","Kamnik",""),IF(Tabela_zbiralec_EKOL[[#This Row],[ZC Zvezda]]="DA","Zvezda",""))</f>
        <v>Laze</v>
      </c>
      <c r="D737" t="s">
        <v>203</v>
      </c>
      <c r="E737" t="s">
        <v>204</v>
      </c>
      <c r="F737" t="s">
        <v>203</v>
      </c>
      <c r="G737" t="s">
        <v>203</v>
      </c>
      <c r="H737" t="str">
        <f>INDEX(Tabela_seznam_klasifikacij[Naziv odpadka],MATCH(Tabela_zbiralec_EKOL[[#This Row],[Klasifikacija]],Tabela_seznam_klasifikacij[Klasifikacijska številka],0))</f>
        <v>Anorganski odpadki, ki vsebujejo nevarne snovi</v>
      </c>
    </row>
    <row r="738" spans="1:8" x14ac:dyDescent="0.25">
      <c r="A738" t="s">
        <v>186</v>
      </c>
      <c r="B738" t="str">
        <f>IF(OR(Tabela_zbiralec_EKOL[[#This Row],[ZC Savska loka]]="DA",Tabela_zbiralec_EKOL[[#This Row],[ZC Laze]]="DA",Tabela_zbiralec_EKOL[[#This Row],[ZC Kamnik]]="DA",Tabela_zbiralec_EKOL[[#This Row],[ZC Zvezda]]="DA"),"DA","NE")</f>
        <v>DA</v>
      </c>
      <c r="C738" t="str">
        <f>_xlfn.TEXTJOIN(", ",TRUE,IF(Tabela_zbiralec_EKOL[[#This Row],[ZC Savska loka]]="DA","Savska loka",""),IF(Tabela_zbiralec_EKOL[[#This Row],[ZC Laze]]="DA","Laze",""),IF(Tabela_zbiralec_EKOL[[#This Row],[ZC Kamnik]]="DA","Kamnik",""),IF(Tabela_zbiralec_EKOL[[#This Row],[ZC Zvezda]]="DA","Zvezda",""))</f>
        <v>Laze</v>
      </c>
      <c r="D738" t="s">
        <v>203</v>
      </c>
      <c r="E738" t="s">
        <v>204</v>
      </c>
      <c r="F738" t="s">
        <v>203</v>
      </c>
      <c r="G738" t="s">
        <v>203</v>
      </c>
      <c r="H738" t="str">
        <f>INDEX(Tabela_seznam_klasifikacij[Naziv odpadka],MATCH(Tabela_zbiralec_EKOL[[#This Row],[Klasifikacija]],Tabela_seznam_klasifikacij[Klasifikacijska številka],0))</f>
        <v>Organski odpadki, ki vsebujejo nevarne snovi</v>
      </c>
    </row>
    <row r="739" spans="1:8" x14ac:dyDescent="0.25">
      <c r="A739" t="s">
        <v>1310</v>
      </c>
      <c r="B739" t="str">
        <f>IF(OR(Tabela_zbiralec_EKOL[[#This Row],[ZC Savska loka]]="DA",Tabela_zbiralec_EKOL[[#This Row],[ZC Laze]]="DA",Tabela_zbiralec_EKOL[[#This Row],[ZC Kamnik]]="DA",Tabela_zbiralec_EKOL[[#This Row],[ZC Zvezda]]="DA"),"DA","NE")</f>
        <v>NE</v>
      </c>
      <c r="C739" t="str">
        <f>_xlfn.TEXTJOIN(", ",TRUE,IF(Tabela_zbiralec_EKOL[[#This Row],[ZC Savska loka]]="DA","Savska loka",""),IF(Tabela_zbiralec_EKOL[[#This Row],[ZC Laze]]="DA","Laze",""),IF(Tabela_zbiralec_EKOL[[#This Row],[ZC Kamnik]]="DA","Kamnik",""),IF(Tabela_zbiralec_EKOL[[#This Row],[ZC Zvezda]]="DA","Zvezda",""))</f>
        <v/>
      </c>
      <c r="D739" t="s">
        <v>203</v>
      </c>
      <c r="E739" t="s">
        <v>203</v>
      </c>
      <c r="F739" t="s">
        <v>203</v>
      </c>
      <c r="G739" t="s">
        <v>203</v>
      </c>
      <c r="H739" t="str">
        <f>INDEX(Tabela_seznam_klasifikacij[Naziv odpadka],MATCH(Tabela_zbiralec_EKOL[[#This Row],[Klasifikacija]],Tabela_seznam_klasifikacij[Klasifikacijska številka],0))</f>
        <v>Odpadno strelivo</v>
      </c>
    </row>
    <row r="740" spans="1:8" x14ac:dyDescent="0.25">
      <c r="A740" t="s">
        <v>1311</v>
      </c>
      <c r="B740" t="str">
        <f>IF(OR(Tabela_zbiralec_EKOL[[#This Row],[ZC Savska loka]]="DA",Tabela_zbiralec_EKOL[[#This Row],[ZC Laze]]="DA",Tabela_zbiralec_EKOL[[#This Row],[ZC Kamnik]]="DA",Tabela_zbiralec_EKOL[[#This Row],[ZC Zvezda]]="DA"),"DA","NE")</f>
        <v>NE</v>
      </c>
      <c r="C740" t="str">
        <f>_xlfn.TEXTJOIN(", ",TRUE,IF(Tabela_zbiralec_EKOL[[#This Row],[ZC Savska loka]]="DA","Savska loka",""),IF(Tabela_zbiralec_EKOL[[#This Row],[ZC Laze]]="DA","Laze",""),IF(Tabela_zbiralec_EKOL[[#This Row],[ZC Kamnik]]="DA","Kamnik",""),IF(Tabela_zbiralec_EKOL[[#This Row],[ZC Zvezda]]="DA","Zvezda",""))</f>
        <v/>
      </c>
      <c r="D740" t="s">
        <v>203</v>
      </c>
      <c r="E740" t="s">
        <v>203</v>
      </c>
      <c r="F740" t="s">
        <v>203</v>
      </c>
      <c r="G740" t="s">
        <v>203</v>
      </c>
      <c r="H740" t="str">
        <f>INDEX(Tabela_seznam_klasifikacij[Naziv odpadka],MATCH(Tabela_zbiralec_EKOL[[#This Row],[Klasifikacija]],Tabela_seznam_klasifikacij[Klasifikacijska številka],0))</f>
        <v>Odpadni ognjemetni izdelki</v>
      </c>
    </row>
    <row r="741" spans="1:8" x14ac:dyDescent="0.25">
      <c r="A741" t="s">
        <v>1312</v>
      </c>
      <c r="B741" t="str">
        <f>IF(OR(Tabela_zbiralec_EKOL[[#This Row],[ZC Savska loka]]="DA",Tabela_zbiralec_EKOL[[#This Row],[ZC Laze]]="DA",Tabela_zbiralec_EKOL[[#This Row],[ZC Kamnik]]="DA",Tabela_zbiralec_EKOL[[#This Row],[ZC Zvezda]]="DA"),"DA","NE")</f>
        <v>NE</v>
      </c>
      <c r="C741" t="str">
        <f>_xlfn.TEXTJOIN(", ",TRUE,IF(Tabela_zbiralec_EKOL[[#This Row],[ZC Savska loka]]="DA","Savska loka",""),IF(Tabela_zbiralec_EKOL[[#This Row],[ZC Laze]]="DA","Laze",""),IF(Tabela_zbiralec_EKOL[[#This Row],[ZC Kamnik]]="DA","Kamnik",""),IF(Tabela_zbiralec_EKOL[[#This Row],[ZC Zvezda]]="DA","Zvezda",""))</f>
        <v/>
      </c>
      <c r="D741" t="s">
        <v>203</v>
      </c>
      <c r="E741" t="s">
        <v>203</v>
      </c>
      <c r="F741" t="s">
        <v>203</v>
      </c>
      <c r="G741" t="s">
        <v>203</v>
      </c>
      <c r="H741" t="str">
        <f>INDEX(Tabela_seznam_klasifikacij[Naziv odpadka],MATCH(Tabela_zbiralec_EKOL[[#This Row],[Klasifikacija]],Tabela_seznam_klasifikacij[Klasifikacijska številka],0))</f>
        <v>Druga odpadna razstreliva</v>
      </c>
    </row>
    <row r="742" spans="1:8" x14ac:dyDescent="0.25">
      <c r="A742" t="s">
        <v>1313</v>
      </c>
      <c r="B742" t="str">
        <f>IF(OR(Tabela_zbiralec_EKOL[[#This Row],[ZC Savska loka]]="DA",Tabela_zbiralec_EKOL[[#This Row],[ZC Laze]]="DA",Tabela_zbiralec_EKOL[[#This Row],[ZC Kamnik]]="DA",Tabela_zbiralec_EKOL[[#This Row],[ZC Zvezda]]="DA"),"DA","NE")</f>
        <v>DA</v>
      </c>
      <c r="C742" t="str">
        <f>_xlfn.TEXTJOIN(", ",TRUE,IF(Tabela_zbiralec_EKOL[[#This Row],[ZC Savska loka]]="DA","Savska loka",""),IF(Tabela_zbiralec_EKOL[[#This Row],[ZC Laze]]="DA","Laze",""),IF(Tabela_zbiralec_EKOL[[#This Row],[ZC Kamnik]]="DA","Kamnik",""),IF(Tabela_zbiralec_EKOL[[#This Row],[ZC Zvezda]]="DA","Zvezda",""))</f>
        <v>Laze</v>
      </c>
      <c r="D742" t="s">
        <v>203</v>
      </c>
      <c r="E742" t="s">
        <v>204</v>
      </c>
      <c r="F742" t="s">
        <v>203</v>
      </c>
      <c r="G742" t="s">
        <v>203</v>
      </c>
      <c r="H742" t="str">
        <f>INDEX(Tabela_seznam_klasifikacij[Naziv odpadka],MATCH(Tabela_zbiralec_EKOL[[#This Row],[Klasifikacija]],Tabela_seznam_klasifikacij[Klasifikacijska številka],0))</f>
        <v>Plini v tlačnih posodah (tudi haloni), ki vsebujejo nevarne snovi</v>
      </c>
    </row>
    <row r="743" spans="1:8" x14ac:dyDescent="0.25">
      <c r="A743" t="s">
        <v>1315</v>
      </c>
      <c r="B743" t="str">
        <f>IF(OR(Tabela_zbiralec_EKOL[[#This Row],[ZC Savska loka]]="DA",Tabela_zbiralec_EKOL[[#This Row],[ZC Laze]]="DA",Tabela_zbiralec_EKOL[[#This Row],[ZC Kamnik]]="DA",Tabela_zbiralec_EKOL[[#This Row],[ZC Zvezda]]="DA"),"DA","NE")</f>
        <v>DA</v>
      </c>
      <c r="C743" t="str">
        <f>_xlfn.TEXTJOIN(", ",TRUE,IF(Tabela_zbiralec_EKOL[[#This Row],[ZC Savska loka]]="DA","Savska loka",""),IF(Tabela_zbiralec_EKOL[[#This Row],[ZC Laze]]="DA","Laze",""),IF(Tabela_zbiralec_EKOL[[#This Row],[ZC Kamnik]]="DA","Kamnik",""),IF(Tabela_zbiralec_EKOL[[#This Row],[ZC Zvezda]]="DA","Zvezda",""))</f>
        <v>Laze</v>
      </c>
      <c r="D743" t="s">
        <v>203</v>
      </c>
      <c r="E743" t="s">
        <v>204</v>
      </c>
      <c r="F743" t="s">
        <v>203</v>
      </c>
      <c r="G743" t="s">
        <v>203</v>
      </c>
      <c r="H743" t="str">
        <f>INDEX(Tabela_seznam_klasifikacij[Naziv odpadka],MATCH(Tabela_zbiralec_EKOL[[#This Row],[Klasifikacija]],Tabela_seznam_klasifikacij[Klasifikacijska številka],0))</f>
        <v>Laboratorijske kemikalije, ki so sestavljene iz nevarne snovi ali jih vsebujejo, vključno z mešanicami laboratorijskih kemikalij</v>
      </c>
    </row>
    <row r="744" spans="1:8" x14ac:dyDescent="0.25">
      <c r="A744" t="s">
        <v>1316</v>
      </c>
      <c r="B744" t="str">
        <f>IF(OR(Tabela_zbiralec_EKOL[[#This Row],[ZC Savska loka]]="DA",Tabela_zbiralec_EKOL[[#This Row],[ZC Laze]]="DA",Tabela_zbiralec_EKOL[[#This Row],[ZC Kamnik]]="DA",Tabela_zbiralec_EKOL[[#This Row],[ZC Zvezda]]="DA"),"DA","NE")</f>
        <v>DA</v>
      </c>
      <c r="C744" t="str">
        <f>_xlfn.TEXTJOIN(", ",TRUE,IF(Tabela_zbiralec_EKOL[[#This Row],[ZC Savska loka]]="DA","Savska loka",""),IF(Tabela_zbiralec_EKOL[[#This Row],[ZC Laze]]="DA","Laze",""),IF(Tabela_zbiralec_EKOL[[#This Row],[ZC Kamnik]]="DA","Kamnik",""),IF(Tabela_zbiralec_EKOL[[#This Row],[ZC Zvezda]]="DA","Zvezda",""))</f>
        <v>Laze</v>
      </c>
      <c r="D744" t="s">
        <v>203</v>
      </c>
      <c r="E744" t="s">
        <v>204</v>
      </c>
      <c r="F744" t="s">
        <v>203</v>
      </c>
      <c r="G744" t="s">
        <v>203</v>
      </c>
      <c r="H744" t="str">
        <f>INDEX(Tabela_seznam_klasifikacij[Naziv odpadka],MATCH(Tabela_zbiralec_EKOL[[#This Row],[Klasifikacija]],Tabela_seznam_klasifikacij[Klasifikacijska številka],0))</f>
        <v>Zavržene anorganske kemikalije, ki so sestavljene iz nevarnih snovi ali jih vsebujejo</v>
      </c>
    </row>
    <row r="745" spans="1:8" x14ac:dyDescent="0.25">
      <c r="A745" t="s">
        <v>169</v>
      </c>
      <c r="B745" t="str">
        <f>IF(OR(Tabela_zbiralec_EKOL[[#This Row],[ZC Savska loka]]="DA",Tabela_zbiralec_EKOL[[#This Row],[ZC Laze]]="DA",Tabela_zbiralec_EKOL[[#This Row],[ZC Kamnik]]="DA",Tabela_zbiralec_EKOL[[#This Row],[ZC Zvezda]]="DA"),"DA","NE")</f>
        <v>DA</v>
      </c>
      <c r="C745" t="str">
        <f>_xlfn.TEXTJOIN(", ",TRUE,IF(Tabela_zbiralec_EKOL[[#This Row],[ZC Savska loka]]="DA","Savska loka",""),IF(Tabela_zbiralec_EKOL[[#This Row],[ZC Laze]]="DA","Laze",""),IF(Tabela_zbiralec_EKOL[[#This Row],[ZC Kamnik]]="DA","Kamnik",""),IF(Tabela_zbiralec_EKOL[[#This Row],[ZC Zvezda]]="DA","Zvezda",""))</f>
        <v>Laze</v>
      </c>
      <c r="D745" t="s">
        <v>203</v>
      </c>
      <c r="E745" t="s">
        <v>204</v>
      </c>
      <c r="F745" t="s">
        <v>203</v>
      </c>
      <c r="G745" t="s">
        <v>203</v>
      </c>
      <c r="H745" t="str">
        <f>INDEX(Tabela_seznam_klasifikacij[Naziv odpadka],MATCH(Tabela_zbiralec_EKOL[[#This Row],[Klasifikacija]],Tabela_seznam_klasifikacij[Klasifikacijska številka],0))</f>
        <v>Zavržene organske kemikalije, ki so sestavljene iz ali vsebujejo nevarne snovi</v>
      </c>
    </row>
    <row r="746" spans="1:8" x14ac:dyDescent="0.25">
      <c r="A746" t="s">
        <v>1318</v>
      </c>
      <c r="B746" t="str">
        <f>IF(OR(Tabela_zbiralec_EKOL[[#This Row],[ZC Savska loka]]="DA",Tabela_zbiralec_EKOL[[#This Row],[ZC Laze]]="DA",Tabela_zbiralec_EKOL[[#This Row],[ZC Kamnik]]="DA",Tabela_zbiralec_EKOL[[#This Row],[ZC Zvezda]]="DA"),"DA","NE")</f>
        <v>DA</v>
      </c>
      <c r="C746" t="str">
        <f>_xlfn.TEXTJOIN(", ",TRUE,IF(Tabela_zbiralec_EKOL[[#This Row],[ZC Savska loka]]="DA","Savska loka",""),IF(Tabela_zbiralec_EKOL[[#This Row],[ZC Laze]]="DA","Laze",""),IF(Tabela_zbiralec_EKOL[[#This Row],[ZC Kamnik]]="DA","Kamnik",""),IF(Tabela_zbiralec_EKOL[[#This Row],[ZC Zvezda]]="DA","Zvezda",""))</f>
        <v>Laze</v>
      </c>
      <c r="D746" t="s">
        <v>203</v>
      </c>
      <c r="E746" t="s">
        <v>204</v>
      </c>
      <c r="F746" t="s">
        <v>203</v>
      </c>
      <c r="G746" t="s">
        <v>203</v>
      </c>
      <c r="H746" t="str">
        <f>INDEX(Tabela_seznam_klasifikacij[Naziv odpadka],MATCH(Tabela_zbiralec_EKOL[[#This Row],[Klasifikacija]],Tabela_seznam_klasifikacij[Klasifikacijska številka],0))</f>
        <v>Svinčeve baterije</v>
      </c>
    </row>
    <row r="747" spans="1:8" x14ac:dyDescent="0.25">
      <c r="A747" t="s">
        <v>1319</v>
      </c>
      <c r="B747" t="str">
        <f>IF(OR(Tabela_zbiralec_EKOL[[#This Row],[ZC Savska loka]]="DA",Tabela_zbiralec_EKOL[[#This Row],[ZC Laze]]="DA",Tabela_zbiralec_EKOL[[#This Row],[ZC Kamnik]]="DA",Tabela_zbiralec_EKOL[[#This Row],[ZC Zvezda]]="DA"),"DA","NE")</f>
        <v>NE</v>
      </c>
      <c r="C747" t="str">
        <f>_xlfn.TEXTJOIN(", ",TRUE,IF(Tabela_zbiralec_EKOL[[#This Row],[ZC Savska loka]]="DA","Savska loka",""),IF(Tabela_zbiralec_EKOL[[#This Row],[ZC Laze]]="DA","Laze",""),IF(Tabela_zbiralec_EKOL[[#This Row],[ZC Kamnik]]="DA","Kamnik",""),IF(Tabela_zbiralec_EKOL[[#This Row],[ZC Zvezda]]="DA","Zvezda",""))</f>
        <v/>
      </c>
      <c r="D747" t="s">
        <v>203</v>
      </c>
      <c r="E747" t="s">
        <v>203</v>
      </c>
      <c r="F747" t="s">
        <v>203</v>
      </c>
      <c r="G747" t="s">
        <v>203</v>
      </c>
      <c r="H747" t="str">
        <f>INDEX(Tabela_seznam_klasifikacij[Naziv odpadka],MATCH(Tabela_zbiralec_EKOL[[#This Row],[Klasifikacija]],Tabela_seznam_klasifikacij[Klasifikacijska številka],0))</f>
        <v>Nikelj-kadmijeve baterije</v>
      </c>
    </row>
    <row r="748" spans="1:8" x14ac:dyDescent="0.25">
      <c r="A748" t="s">
        <v>1320</v>
      </c>
      <c r="B748" t="str">
        <f>IF(OR(Tabela_zbiralec_EKOL[[#This Row],[ZC Savska loka]]="DA",Tabela_zbiralec_EKOL[[#This Row],[ZC Laze]]="DA",Tabela_zbiralec_EKOL[[#This Row],[ZC Kamnik]]="DA",Tabela_zbiralec_EKOL[[#This Row],[ZC Zvezda]]="DA"),"DA","NE")</f>
        <v>NE</v>
      </c>
      <c r="C748" t="str">
        <f>_xlfn.TEXTJOIN(", ",TRUE,IF(Tabela_zbiralec_EKOL[[#This Row],[ZC Savska loka]]="DA","Savska loka",""),IF(Tabela_zbiralec_EKOL[[#This Row],[ZC Laze]]="DA","Laze",""),IF(Tabela_zbiralec_EKOL[[#This Row],[ZC Kamnik]]="DA","Kamnik",""),IF(Tabela_zbiralec_EKOL[[#This Row],[ZC Zvezda]]="DA","Zvezda",""))</f>
        <v/>
      </c>
      <c r="D748" t="s">
        <v>203</v>
      </c>
      <c r="E748" t="s">
        <v>203</v>
      </c>
      <c r="F748" t="s">
        <v>203</v>
      </c>
      <c r="G748" t="s">
        <v>203</v>
      </c>
      <c r="H748" t="str">
        <f>INDEX(Tabela_seznam_klasifikacij[Naziv odpadka],MATCH(Tabela_zbiralec_EKOL[[#This Row],[Klasifikacija]],Tabela_seznam_klasifikacij[Klasifikacijska številka],0))</f>
        <v>Baterije, ki vsebujejo živo srebro</v>
      </c>
    </row>
    <row r="749" spans="1:8" x14ac:dyDescent="0.25">
      <c r="A749" t="s">
        <v>1323</v>
      </c>
      <c r="B749" t="str">
        <f>IF(OR(Tabela_zbiralec_EKOL[[#This Row],[ZC Savska loka]]="DA",Tabela_zbiralec_EKOL[[#This Row],[ZC Laze]]="DA",Tabela_zbiralec_EKOL[[#This Row],[ZC Kamnik]]="DA",Tabela_zbiralec_EKOL[[#This Row],[ZC Zvezda]]="DA"),"DA","NE")</f>
        <v>DA</v>
      </c>
      <c r="C749" t="str">
        <f>_xlfn.TEXTJOIN(", ",TRUE,IF(Tabela_zbiralec_EKOL[[#This Row],[ZC Savska loka]]="DA","Savska loka",""),IF(Tabela_zbiralec_EKOL[[#This Row],[ZC Laze]]="DA","Laze",""),IF(Tabela_zbiralec_EKOL[[#This Row],[ZC Kamnik]]="DA","Kamnik",""),IF(Tabela_zbiralec_EKOL[[#This Row],[ZC Zvezda]]="DA","Zvezda",""))</f>
        <v>Laze</v>
      </c>
      <c r="D749" t="s">
        <v>203</v>
      </c>
      <c r="E749" t="s">
        <v>204</v>
      </c>
      <c r="F749" t="s">
        <v>203</v>
      </c>
      <c r="G749" t="s">
        <v>203</v>
      </c>
      <c r="H749" t="str">
        <f>INDEX(Tabela_seznam_klasifikacij[Naziv odpadka],MATCH(Tabela_zbiralec_EKOL[[#This Row],[Klasifikacija]],Tabela_seznam_klasifikacij[Klasifikacijska številka],0))</f>
        <v>Ločeno zbrani elektroliti iz baterij in akumulatorjev</v>
      </c>
    </row>
    <row r="750" spans="1:8" x14ac:dyDescent="0.25">
      <c r="A750" t="s">
        <v>92</v>
      </c>
      <c r="B750" t="str">
        <f>IF(OR(Tabela_zbiralec_EKOL[[#This Row],[ZC Savska loka]]="DA",Tabela_zbiralec_EKOL[[#This Row],[ZC Laze]]="DA",Tabela_zbiralec_EKOL[[#This Row],[ZC Kamnik]]="DA",Tabela_zbiralec_EKOL[[#This Row],[ZC Zvezda]]="DA"),"DA","NE")</f>
        <v>DA</v>
      </c>
      <c r="C750" t="str">
        <f>_xlfn.TEXTJOIN(", ",TRUE,IF(Tabela_zbiralec_EKOL[[#This Row],[ZC Savska loka]]="DA","Savska loka",""),IF(Tabela_zbiralec_EKOL[[#This Row],[ZC Laze]]="DA","Laze",""),IF(Tabela_zbiralec_EKOL[[#This Row],[ZC Kamnik]]="DA","Kamnik",""),IF(Tabela_zbiralec_EKOL[[#This Row],[ZC Zvezda]]="DA","Zvezda",""))</f>
        <v>Laze</v>
      </c>
      <c r="D750" t="s">
        <v>203</v>
      </c>
      <c r="E750" t="s">
        <v>204</v>
      </c>
      <c r="F750" t="s">
        <v>203</v>
      </c>
      <c r="G750" t="s">
        <v>203</v>
      </c>
      <c r="H750" t="str">
        <f>INDEX(Tabela_seznam_klasifikacij[Naziv odpadka],MATCH(Tabela_zbiralec_EKOL[[#This Row],[Klasifikacija]],Tabela_seznam_klasifikacij[Klasifikacijska številka],0))</f>
        <v>Odpadki, ki vsebujejo mineralno olje</v>
      </c>
    </row>
    <row r="751" spans="1:8" x14ac:dyDescent="0.25">
      <c r="A751" t="s">
        <v>93</v>
      </c>
      <c r="B751" t="str">
        <f>IF(OR(Tabela_zbiralec_EKOL[[#This Row],[ZC Savska loka]]="DA",Tabela_zbiralec_EKOL[[#This Row],[ZC Laze]]="DA",Tabela_zbiralec_EKOL[[#This Row],[ZC Kamnik]]="DA",Tabela_zbiralec_EKOL[[#This Row],[ZC Zvezda]]="DA"),"DA","NE")</f>
        <v>DA</v>
      </c>
      <c r="C751" t="str">
        <f>_xlfn.TEXTJOIN(", ",TRUE,IF(Tabela_zbiralec_EKOL[[#This Row],[ZC Savska loka]]="DA","Savska loka",""),IF(Tabela_zbiralec_EKOL[[#This Row],[ZC Laze]]="DA","Laze",""),IF(Tabela_zbiralec_EKOL[[#This Row],[ZC Kamnik]]="DA","Kamnik",""),IF(Tabela_zbiralec_EKOL[[#This Row],[ZC Zvezda]]="DA","Zvezda",""))</f>
        <v>Laze</v>
      </c>
      <c r="D751" t="s">
        <v>203</v>
      </c>
      <c r="E751" t="s">
        <v>204</v>
      </c>
      <c r="F751" t="s">
        <v>203</v>
      </c>
      <c r="G751" t="s">
        <v>203</v>
      </c>
      <c r="H751" t="str">
        <f>INDEX(Tabela_seznam_klasifikacij[Naziv odpadka],MATCH(Tabela_zbiralec_EKOL[[#This Row],[Klasifikacija]],Tabela_seznam_klasifikacij[Klasifikacijska številka],0))</f>
        <v>Odpadki, ki vsebujejo druge nevarne snovi</v>
      </c>
    </row>
    <row r="752" spans="1:8" x14ac:dyDescent="0.25">
      <c r="A752" t="s">
        <v>1325</v>
      </c>
      <c r="B752" t="str">
        <f>IF(OR(Tabela_zbiralec_EKOL[[#This Row],[ZC Savska loka]]="DA",Tabela_zbiralec_EKOL[[#This Row],[ZC Laze]]="DA",Tabela_zbiralec_EKOL[[#This Row],[ZC Kamnik]]="DA",Tabela_zbiralec_EKOL[[#This Row],[ZC Zvezda]]="DA"),"DA","NE")</f>
        <v>DA</v>
      </c>
      <c r="C752" t="str">
        <f>_xlfn.TEXTJOIN(", ",TRUE,IF(Tabela_zbiralec_EKOL[[#This Row],[ZC Savska loka]]="DA","Savska loka",""),IF(Tabela_zbiralec_EKOL[[#This Row],[ZC Laze]]="DA","Laze",""),IF(Tabela_zbiralec_EKOL[[#This Row],[ZC Kamnik]]="DA","Kamnik",""),IF(Tabela_zbiralec_EKOL[[#This Row],[ZC Zvezda]]="DA","Zvezda",""))</f>
        <v>Laze</v>
      </c>
      <c r="D752" t="s">
        <v>203</v>
      </c>
      <c r="E752" t="s">
        <v>204</v>
      </c>
      <c r="F752" t="s">
        <v>203</v>
      </c>
      <c r="G752" t="s">
        <v>203</v>
      </c>
      <c r="H752" t="str">
        <f>INDEX(Tabela_seznam_klasifikacij[Naziv odpadka],MATCH(Tabela_zbiralec_EKOL[[#This Row],[Klasifikacija]],Tabela_seznam_klasifikacij[Klasifikacijska številka],0))</f>
        <v>Izrabljeni katalizatorji, ki vsebujejo nevarne prehodne kovine4 ali njihove spojine</v>
      </c>
    </row>
    <row r="753" spans="1:8" x14ac:dyDescent="0.25">
      <c r="A753" t="s">
        <v>1328</v>
      </c>
      <c r="B753" t="str">
        <f>IF(OR(Tabela_zbiralec_EKOL[[#This Row],[ZC Savska loka]]="DA",Tabela_zbiralec_EKOL[[#This Row],[ZC Laze]]="DA",Tabela_zbiralec_EKOL[[#This Row],[ZC Kamnik]]="DA",Tabela_zbiralec_EKOL[[#This Row],[ZC Zvezda]]="DA"),"DA","NE")</f>
        <v>DA</v>
      </c>
      <c r="C753" t="str">
        <f>_xlfn.TEXTJOIN(", ",TRUE,IF(Tabela_zbiralec_EKOL[[#This Row],[ZC Savska loka]]="DA","Savska loka",""),IF(Tabela_zbiralec_EKOL[[#This Row],[ZC Laze]]="DA","Laze",""),IF(Tabela_zbiralec_EKOL[[#This Row],[ZC Kamnik]]="DA","Kamnik",""),IF(Tabela_zbiralec_EKOL[[#This Row],[ZC Zvezda]]="DA","Zvezda",""))</f>
        <v>Laze</v>
      </c>
      <c r="D753" t="s">
        <v>203</v>
      </c>
      <c r="E753" t="s">
        <v>204</v>
      </c>
      <c r="F753" t="s">
        <v>203</v>
      </c>
      <c r="G753" t="s">
        <v>203</v>
      </c>
      <c r="H753" t="str">
        <f>INDEX(Tabela_seznam_klasifikacij[Naziv odpadka],MATCH(Tabela_zbiralec_EKOL[[#This Row],[Klasifikacija]],Tabela_seznam_klasifikacij[Klasifikacijska številka],0))</f>
        <v>Izrabljeni katalizatorji, ki vsebujejo fosforjevo kislino</v>
      </c>
    </row>
    <row r="754" spans="1:8" x14ac:dyDescent="0.25">
      <c r="A754" t="s">
        <v>1329</v>
      </c>
      <c r="B754" t="str">
        <f>IF(OR(Tabela_zbiralec_EKOL[[#This Row],[ZC Savska loka]]="DA",Tabela_zbiralec_EKOL[[#This Row],[ZC Laze]]="DA",Tabela_zbiralec_EKOL[[#This Row],[ZC Kamnik]]="DA",Tabela_zbiralec_EKOL[[#This Row],[ZC Zvezda]]="DA"),"DA","NE")</f>
        <v>DA</v>
      </c>
      <c r="C754" t="str">
        <f>_xlfn.TEXTJOIN(", ",TRUE,IF(Tabela_zbiralec_EKOL[[#This Row],[ZC Savska loka]]="DA","Savska loka",""),IF(Tabela_zbiralec_EKOL[[#This Row],[ZC Laze]]="DA","Laze",""),IF(Tabela_zbiralec_EKOL[[#This Row],[ZC Kamnik]]="DA","Kamnik",""),IF(Tabela_zbiralec_EKOL[[#This Row],[ZC Zvezda]]="DA","Zvezda",""))</f>
        <v>Laze</v>
      </c>
      <c r="D754" t="s">
        <v>203</v>
      </c>
      <c r="E754" t="s">
        <v>204</v>
      </c>
      <c r="F754" t="s">
        <v>203</v>
      </c>
      <c r="G754" t="s">
        <v>203</v>
      </c>
      <c r="H754" t="str">
        <f>INDEX(Tabela_seznam_klasifikacij[Naziv odpadka],MATCH(Tabela_zbiralec_EKOL[[#This Row],[Klasifikacija]],Tabela_seznam_klasifikacij[Klasifikacijska številka],0))</f>
        <v>Izrabljene tekočine, uporabljene kot katalizatorji</v>
      </c>
    </row>
    <row r="755" spans="1:8" x14ac:dyDescent="0.25">
      <c r="A755" t="s">
        <v>1330</v>
      </c>
      <c r="B755" t="str">
        <f>IF(OR(Tabela_zbiralec_EKOL[[#This Row],[ZC Savska loka]]="DA",Tabela_zbiralec_EKOL[[#This Row],[ZC Laze]]="DA",Tabela_zbiralec_EKOL[[#This Row],[ZC Kamnik]]="DA",Tabela_zbiralec_EKOL[[#This Row],[ZC Zvezda]]="DA"),"DA","NE")</f>
        <v>DA</v>
      </c>
      <c r="C755" t="str">
        <f>_xlfn.TEXTJOIN(", ",TRUE,IF(Tabela_zbiralec_EKOL[[#This Row],[ZC Savska loka]]="DA","Savska loka",""),IF(Tabela_zbiralec_EKOL[[#This Row],[ZC Laze]]="DA","Laze",""),IF(Tabela_zbiralec_EKOL[[#This Row],[ZC Kamnik]]="DA","Kamnik",""),IF(Tabela_zbiralec_EKOL[[#This Row],[ZC Zvezda]]="DA","Zvezda",""))</f>
        <v>Laze</v>
      </c>
      <c r="D755" t="s">
        <v>203</v>
      </c>
      <c r="E755" t="s">
        <v>204</v>
      </c>
      <c r="F755" t="s">
        <v>203</v>
      </c>
      <c r="G755" t="s">
        <v>203</v>
      </c>
      <c r="H755" t="str">
        <f>INDEX(Tabela_seznam_klasifikacij[Naziv odpadka],MATCH(Tabela_zbiralec_EKOL[[#This Row],[Klasifikacija]],Tabela_seznam_klasifikacij[Klasifikacijska številka],0))</f>
        <v>Izrabljeni katalizatorji, onesnaženi z nevarnimi snovmi</v>
      </c>
    </row>
    <row r="756" spans="1:8" x14ac:dyDescent="0.25">
      <c r="A756" t="s">
        <v>1331</v>
      </c>
      <c r="B756" t="str">
        <f>IF(OR(Tabela_zbiralec_EKOL[[#This Row],[ZC Savska loka]]="DA",Tabela_zbiralec_EKOL[[#This Row],[ZC Laze]]="DA",Tabela_zbiralec_EKOL[[#This Row],[ZC Kamnik]]="DA",Tabela_zbiralec_EKOL[[#This Row],[ZC Zvezda]]="DA"),"DA","NE")</f>
        <v>DA</v>
      </c>
      <c r="C756" t="str">
        <f>_xlfn.TEXTJOIN(", ",TRUE,IF(Tabela_zbiralec_EKOL[[#This Row],[ZC Savska loka]]="DA","Savska loka",""),IF(Tabela_zbiralec_EKOL[[#This Row],[ZC Laze]]="DA","Laze",""),IF(Tabela_zbiralec_EKOL[[#This Row],[ZC Kamnik]]="DA","Kamnik",""),IF(Tabela_zbiralec_EKOL[[#This Row],[ZC Zvezda]]="DA","Zvezda",""))</f>
        <v>Laze</v>
      </c>
      <c r="D756" t="s">
        <v>203</v>
      </c>
      <c r="E756" t="s">
        <v>204</v>
      </c>
      <c r="F756" t="s">
        <v>203</v>
      </c>
      <c r="G756" t="s">
        <v>203</v>
      </c>
      <c r="H756" t="str">
        <f>INDEX(Tabela_seznam_klasifikacij[Naziv odpadka],MATCH(Tabela_zbiralec_EKOL[[#This Row],[Klasifikacija]],Tabela_seznam_klasifikacij[Klasifikacijska številka],0))</f>
        <v>Permanganati, npr. kalijev permanganat</v>
      </c>
    </row>
    <row r="757" spans="1:8" x14ac:dyDescent="0.25">
      <c r="A757" t="s">
        <v>1332</v>
      </c>
      <c r="B757" t="str">
        <f>IF(OR(Tabela_zbiralec_EKOL[[#This Row],[ZC Savska loka]]="DA",Tabela_zbiralec_EKOL[[#This Row],[ZC Laze]]="DA",Tabela_zbiralec_EKOL[[#This Row],[ZC Kamnik]]="DA",Tabela_zbiralec_EKOL[[#This Row],[ZC Zvezda]]="DA"),"DA","NE")</f>
        <v>DA</v>
      </c>
      <c r="C757" t="str">
        <f>_xlfn.TEXTJOIN(", ",TRUE,IF(Tabela_zbiralec_EKOL[[#This Row],[ZC Savska loka]]="DA","Savska loka",""),IF(Tabela_zbiralec_EKOL[[#This Row],[ZC Laze]]="DA","Laze",""),IF(Tabela_zbiralec_EKOL[[#This Row],[ZC Kamnik]]="DA","Kamnik",""),IF(Tabela_zbiralec_EKOL[[#This Row],[ZC Zvezda]]="DA","Zvezda",""))</f>
        <v>Laze</v>
      </c>
      <c r="D757" t="s">
        <v>203</v>
      </c>
      <c r="E757" t="s">
        <v>204</v>
      </c>
      <c r="F757" t="s">
        <v>203</v>
      </c>
      <c r="G757" t="s">
        <v>203</v>
      </c>
      <c r="H757" t="str">
        <f>INDEX(Tabela_seznam_klasifikacij[Naziv odpadka],MATCH(Tabela_zbiralec_EKOL[[#This Row],[Klasifikacija]],Tabela_seznam_klasifikacij[Klasifikacijska številka],0))</f>
        <v>Kromati, npr. kalijev kromat, kalijev ali natrijev dikromat</v>
      </c>
    </row>
    <row r="758" spans="1:8" x14ac:dyDescent="0.25">
      <c r="A758" t="s">
        <v>1333</v>
      </c>
      <c r="B758" t="str">
        <f>IF(OR(Tabela_zbiralec_EKOL[[#This Row],[ZC Savska loka]]="DA",Tabela_zbiralec_EKOL[[#This Row],[ZC Laze]]="DA",Tabela_zbiralec_EKOL[[#This Row],[ZC Kamnik]]="DA",Tabela_zbiralec_EKOL[[#This Row],[ZC Zvezda]]="DA"),"DA","NE")</f>
        <v>DA</v>
      </c>
      <c r="C758" t="str">
        <f>_xlfn.TEXTJOIN(", ",TRUE,IF(Tabela_zbiralec_EKOL[[#This Row],[ZC Savska loka]]="DA","Savska loka",""),IF(Tabela_zbiralec_EKOL[[#This Row],[ZC Laze]]="DA","Laze",""),IF(Tabela_zbiralec_EKOL[[#This Row],[ZC Kamnik]]="DA","Kamnik",""),IF(Tabela_zbiralec_EKOL[[#This Row],[ZC Zvezda]]="DA","Zvezda",""))</f>
        <v>Laze</v>
      </c>
      <c r="D758" t="s">
        <v>203</v>
      </c>
      <c r="E758" t="s">
        <v>204</v>
      </c>
      <c r="F758" t="s">
        <v>203</v>
      </c>
      <c r="G758" t="s">
        <v>203</v>
      </c>
      <c r="H758" t="str">
        <f>INDEX(Tabela_seznam_klasifikacij[Naziv odpadka],MATCH(Tabela_zbiralec_EKOL[[#This Row],[Klasifikacija]],Tabela_seznam_klasifikacij[Klasifikacijska številka],0))</f>
        <v>Peroksidi, npr. vodikov peroksid</v>
      </c>
    </row>
    <row r="759" spans="1:8" x14ac:dyDescent="0.25">
      <c r="A759" t="s">
        <v>1334</v>
      </c>
      <c r="B759" t="str">
        <f>IF(OR(Tabela_zbiralec_EKOL[[#This Row],[ZC Savska loka]]="DA",Tabela_zbiralec_EKOL[[#This Row],[ZC Laze]]="DA",Tabela_zbiralec_EKOL[[#This Row],[ZC Kamnik]]="DA",Tabela_zbiralec_EKOL[[#This Row],[ZC Zvezda]]="DA"),"DA","NE")</f>
        <v>DA</v>
      </c>
      <c r="C759" t="str">
        <f>_xlfn.TEXTJOIN(", ",TRUE,IF(Tabela_zbiralec_EKOL[[#This Row],[ZC Savska loka]]="DA","Savska loka",""),IF(Tabela_zbiralec_EKOL[[#This Row],[ZC Laze]]="DA","Laze",""),IF(Tabela_zbiralec_EKOL[[#This Row],[ZC Kamnik]]="DA","Kamnik",""),IF(Tabela_zbiralec_EKOL[[#This Row],[ZC Zvezda]]="DA","Zvezda",""))</f>
        <v>Laze</v>
      </c>
      <c r="D759" t="s">
        <v>203</v>
      </c>
      <c r="E759" t="s">
        <v>204</v>
      </c>
      <c r="F759" t="s">
        <v>203</v>
      </c>
      <c r="G759" t="s">
        <v>203</v>
      </c>
      <c r="H759" t="str">
        <f>INDEX(Tabela_seznam_klasifikacij[Naziv odpadka],MATCH(Tabela_zbiralec_EKOL[[#This Row],[Klasifikacija]],Tabela_seznam_klasifikacij[Klasifikacijska številka],0))</f>
        <v>Drugi oksidanti, ki niso navedeni drugje</v>
      </c>
    </row>
    <row r="760" spans="1:8" x14ac:dyDescent="0.25">
      <c r="A760" t="s">
        <v>170</v>
      </c>
      <c r="B760" t="str">
        <f>IF(OR(Tabela_zbiralec_EKOL[[#This Row],[ZC Savska loka]]="DA",Tabela_zbiralec_EKOL[[#This Row],[ZC Laze]]="DA",Tabela_zbiralec_EKOL[[#This Row],[ZC Kamnik]]="DA",Tabela_zbiralec_EKOL[[#This Row],[ZC Zvezda]]="DA"),"DA","NE")</f>
        <v>DA</v>
      </c>
      <c r="C760" t="str">
        <f>_xlfn.TEXTJOIN(", ",TRUE,IF(Tabela_zbiralec_EKOL[[#This Row],[ZC Savska loka]]="DA","Savska loka",""),IF(Tabela_zbiralec_EKOL[[#This Row],[ZC Laze]]="DA","Laze",""),IF(Tabela_zbiralec_EKOL[[#This Row],[ZC Kamnik]]="DA","Kamnik",""),IF(Tabela_zbiralec_EKOL[[#This Row],[ZC Zvezda]]="DA","Zvezda",""))</f>
        <v>Laze</v>
      </c>
      <c r="D760" t="s">
        <v>203</v>
      </c>
      <c r="E760" t="s">
        <v>204</v>
      </c>
      <c r="F760" t="s">
        <v>203</v>
      </c>
      <c r="G760" t="s">
        <v>203</v>
      </c>
      <c r="H760" t="str">
        <f>INDEX(Tabela_seznam_klasifikacij[Naziv odpadka],MATCH(Tabela_zbiralec_EKOL[[#This Row],[Klasifikacija]],Tabela_seznam_klasifikacij[Klasifikacijska številka],0))</f>
        <v>Odpadne vodne raztopine, ki vsebujejo nevarne snovi</v>
      </c>
    </row>
    <row r="761" spans="1:8" x14ac:dyDescent="0.25">
      <c r="A761" t="s">
        <v>172</v>
      </c>
      <c r="B761" t="str">
        <f>IF(OR(Tabela_zbiralec_EKOL[[#This Row],[ZC Savska loka]]="DA",Tabela_zbiralec_EKOL[[#This Row],[ZC Laze]]="DA",Tabela_zbiralec_EKOL[[#This Row],[ZC Kamnik]]="DA",Tabela_zbiralec_EKOL[[#This Row],[ZC Zvezda]]="DA"),"DA","NE")</f>
        <v>DA</v>
      </c>
      <c r="C761" t="str">
        <f>_xlfn.TEXTJOIN(", ",TRUE,IF(Tabela_zbiralec_EKOL[[#This Row],[ZC Savska loka]]="DA","Savska loka",""),IF(Tabela_zbiralec_EKOL[[#This Row],[ZC Laze]]="DA","Laze",""),IF(Tabela_zbiralec_EKOL[[#This Row],[ZC Kamnik]]="DA","Kamnik",""),IF(Tabela_zbiralec_EKOL[[#This Row],[ZC Zvezda]]="DA","Zvezda",""))</f>
        <v>Laze</v>
      </c>
      <c r="D761" t="s">
        <v>203</v>
      </c>
      <c r="E761" t="s">
        <v>204</v>
      </c>
      <c r="F761" t="s">
        <v>203</v>
      </c>
      <c r="G761" t="s">
        <v>203</v>
      </c>
      <c r="H761" t="str">
        <f>INDEX(Tabela_seznam_klasifikacij[Naziv odpadka],MATCH(Tabela_zbiralec_EKOL[[#This Row],[Klasifikacija]],Tabela_seznam_klasifikacij[Klasifikacijska številka],0))</f>
        <v>Vodni koncentrati, ki vsebujejo nevarne snovi</v>
      </c>
    </row>
    <row r="762" spans="1:8" x14ac:dyDescent="0.25">
      <c r="A762" t="s">
        <v>1335</v>
      </c>
      <c r="B762" t="str">
        <f>IF(OR(Tabela_zbiralec_EKOL[[#This Row],[ZC Savska loka]]="DA",Tabela_zbiralec_EKOL[[#This Row],[ZC Laze]]="DA",Tabela_zbiralec_EKOL[[#This Row],[ZC Kamnik]]="DA",Tabela_zbiralec_EKOL[[#This Row],[ZC Zvezda]]="DA"),"DA","NE")</f>
        <v>DA</v>
      </c>
      <c r="C762" t="str">
        <f>_xlfn.TEXTJOIN(", ",TRUE,IF(Tabela_zbiralec_EKOL[[#This Row],[ZC Savska loka]]="DA","Savska loka",""),IF(Tabela_zbiralec_EKOL[[#This Row],[ZC Laze]]="DA","Laze",""),IF(Tabela_zbiralec_EKOL[[#This Row],[ZC Kamnik]]="DA","Kamnik",""),IF(Tabela_zbiralec_EKOL[[#This Row],[ZC Zvezda]]="DA","Zvezda",""))</f>
        <v>Laze</v>
      </c>
      <c r="D762" t="s">
        <v>203</v>
      </c>
      <c r="E762" t="s">
        <v>204</v>
      </c>
      <c r="F762" t="s">
        <v>203</v>
      </c>
      <c r="G762" t="s">
        <v>203</v>
      </c>
      <c r="H762" t="str">
        <f>INDEX(Tabela_seznam_klasifikacij[Naziv odpadka],MATCH(Tabela_zbiralec_EKOL[[#This Row],[Klasifikacija]],Tabela_seznam_klasifikacij[Klasifikacijska številka],0))</f>
        <v>Izrabljene obloge in materiali, odporni proti ognju, iz metalurških procesov na osnovi ogljika, ki vsebujejo nevarne snovi</v>
      </c>
    </row>
    <row r="763" spans="1:8" x14ac:dyDescent="0.25">
      <c r="A763" t="s">
        <v>1337</v>
      </c>
      <c r="B763" t="str">
        <f>IF(OR(Tabela_zbiralec_EKOL[[#This Row],[ZC Savska loka]]="DA",Tabela_zbiralec_EKOL[[#This Row],[ZC Laze]]="DA",Tabela_zbiralec_EKOL[[#This Row],[ZC Kamnik]]="DA",Tabela_zbiralec_EKOL[[#This Row],[ZC Zvezda]]="DA"),"DA","NE")</f>
        <v>DA</v>
      </c>
      <c r="C763" t="str">
        <f>_xlfn.TEXTJOIN(", ",TRUE,IF(Tabela_zbiralec_EKOL[[#This Row],[ZC Savska loka]]="DA","Savska loka",""),IF(Tabela_zbiralec_EKOL[[#This Row],[ZC Laze]]="DA","Laze",""),IF(Tabela_zbiralec_EKOL[[#This Row],[ZC Kamnik]]="DA","Kamnik",""),IF(Tabela_zbiralec_EKOL[[#This Row],[ZC Zvezda]]="DA","Zvezda",""))</f>
        <v>Laze</v>
      </c>
      <c r="D763" t="s">
        <v>203</v>
      </c>
      <c r="E763" t="s">
        <v>204</v>
      </c>
      <c r="F763" t="s">
        <v>203</v>
      </c>
      <c r="G763" t="s">
        <v>203</v>
      </c>
      <c r="H763" t="str">
        <f>INDEX(Tabela_seznam_klasifikacij[Naziv odpadka],MATCH(Tabela_zbiralec_EKOL[[#This Row],[Klasifikacija]],Tabela_seznam_klasifikacij[Klasifikacijska številka],0))</f>
        <v>Druge obloge in materiali, odporni proti ognju, iz metalurških procesov, ki vsebujejo nevarne snovi</v>
      </c>
    </row>
    <row r="764" spans="1:8" x14ac:dyDescent="0.25">
      <c r="A764" t="s">
        <v>1339</v>
      </c>
      <c r="B764" t="str">
        <f>IF(OR(Tabela_zbiralec_EKOL[[#This Row],[ZC Savska loka]]="DA",Tabela_zbiralec_EKOL[[#This Row],[ZC Laze]]="DA",Tabela_zbiralec_EKOL[[#This Row],[ZC Kamnik]]="DA",Tabela_zbiralec_EKOL[[#This Row],[ZC Zvezda]]="DA"),"DA","NE")</f>
        <v>DA</v>
      </c>
      <c r="C764" t="str">
        <f>_xlfn.TEXTJOIN(", ",TRUE,IF(Tabela_zbiralec_EKOL[[#This Row],[ZC Savska loka]]="DA","Savska loka",""),IF(Tabela_zbiralec_EKOL[[#This Row],[ZC Laze]]="DA","Laze",""),IF(Tabela_zbiralec_EKOL[[#This Row],[ZC Kamnik]]="DA","Kamnik",""),IF(Tabela_zbiralec_EKOL[[#This Row],[ZC Zvezda]]="DA","Zvezda",""))</f>
        <v>Laze</v>
      </c>
      <c r="D764" t="s">
        <v>203</v>
      </c>
      <c r="E764" t="s">
        <v>204</v>
      </c>
      <c r="F764" t="s">
        <v>203</v>
      </c>
      <c r="G764" t="s">
        <v>203</v>
      </c>
      <c r="H764" t="str">
        <f>INDEX(Tabela_seznam_klasifikacij[Naziv odpadka],MATCH(Tabela_zbiralec_EKOL[[#This Row],[Klasifikacija]],Tabela_seznam_klasifikacij[Klasifikacijska številka],0))</f>
        <v>Obloge in materiali, odporni proti ognju, iz nemetalurških procesov, ki vsebujejo nevarne snovi</v>
      </c>
    </row>
    <row r="765" spans="1:8" x14ac:dyDescent="0.25">
      <c r="A765" t="s">
        <v>1344</v>
      </c>
      <c r="B765" t="str">
        <f>IF(OR(Tabela_zbiralec_EKOL[[#This Row],[ZC Savska loka]]="DA",Tabela_zbiralec_EKOL[[#This Row],[ZC Laze]]="DA",Tabela_zbiralec_EKOL[[#This Row],[ZC Kamnik]]="DA",Tabela_zbiralec_EKOL[[#This Row],[ZC Zvezda]]="DA"),"DA","NE")</f>
        <v>NE</v>
      </c>
      <c r="C765" t="str">
        <f>_xlfn.TEXTJOIN(", ",TRUE,IF(Tabela_zbiralec_EKOL[[#This Row],[ZC Savska loka]]="DA","Savska loka",""),IF(Tabela_zbiralec_EKOL[[#This Row],[ZC Laze]]="DA","Laze",""),IF(Tabela_zbiralec_EKOL[[#This Row],[ZC Kamnik]]="DA","Kamnik",""),IF(Tabela_zbiralec_EKOL[[#This Row],[ZC Zvezda]]="DA","Zvezda",""))</f>
        <v/>
      </c>
      <c r="D765" t="s">
        <v>203</v>
      </c>
      <c r="E765" t="s">
        <v>203</v>
      </c>
      <c r="F765" t="s">
        <v>203</v>
      </c>
      <c r="G765" t="s">
        <v>203</v>
      </c>
      <c r="H765" t="str">
        <f>INDEX(Tabela_seznam_klasifikacij[Naziv odpadka],MATCH(Tabela_zbiralec_EKOL[[#This Row],[Klasifikacija]],Tabela_seznam_klasifikacij[Klasifikacijska številka],0))</f>
        <v>Mešanice ali ločene frakcije betona, opek, ploščic in keramike, ki vsebujejo nevarne snovi</v>
      </c>
    </row>
    <row r="766" spans="1:8" x14ac:dyDescent="0.25">
      <c r="A766" t="s">
        <v>97</v>
      </c>
      <c r="B766" t="str">
        <f>IF(OR(Tabela_zbiralec_EKOL[[#This Row],[ZC Savska loka]]="DA",Tabela_zbiralec_EKOL[[#This Row],[ZC Laze]]="DA",Tabela_zbiralec_EKOL[[#This Row],[ZC Kamnik]]="DA",Tabela_zbiralec_EKOL[[#This Row],[ZC Zvezda]]="DA"),"DA","NE")</f>
        <v>NE</v>
      </c>
      <c r="C766" t="str">
        <f>_xlfn.TEXTJOIN(", ",TRUE,IF(Tabela_zbiralec_EKOL[[#This Row],[ZC Savska loka]]="DA","Savska loka",""),IF(Tabela_zbiralec_EKOL[[#This Row],[ZC Laze]]="DA","Laze",""),IF(Tabela_zbiralec_EKOL[[#This Row],[ZC Kamnik]]="DA","Kamnik",""),IF(Tabela_zbiralec_EKOL[[#This Row],[ZC Zvezda]]="DA","Zvezda",""))</f>
        <v/>
      </c>
      <c r="D766" t="s">
        <v>203</v>
      </c>
      <c r="E766" t="s">
        <v>203</v>
      </c>
      <c r="F766" t="s">
        <v>203</v>
      </c>
      <c r="G766" t="s">
        <v>203</v>
      </c>
      <c r="H766" t="str">
        <f>INDEX(Tabela_seznam_klasifikacij[Naziv odpadka],MATCH(Tabela_zbiralec_EKOL[[#This Row],[Klasifikacija]],Tabela_seznam_klasifikacij[Klasifikacijska številka],0))</f>
        <v>Steklo, plastika in les, ki vsebujejo nevarne snovi ali so z njimi onesnaženi</v>
      </c>
    </row>
    <row r="767" spans="1:8" x14ac:dyDescent="0.25">
      <c r="A767" t="s">
        <v>1347</v>
      </c>
      <c r="B767" t="str">
        <f>IF(OR(Tabela_zbiralec_EKOL[[#This Row],[ZC Savska loka]]="DA",Tabela_zbiralec_EKOL[[#This Row],[ZC Laze]]="DA",Tabela_zbiralec_EKOL[[#This Row],[ZC Kamnik]]="DA",Tabela_zbiralec_EKOL[[#This Row],[ZC Zvezda]]="DA"),"DA","NE")</f>
        <v>NE</v>
      </c>
      <c r="C767" t="str">
        <f>_xlfn.TEXTJOIN(", ",TRUE,IF(Tabela_zbiralec_EKOL[[#This Row],[ZC Savska loka]]="DA","Savska loka",""),IF(Tabela_zbiralec_EKOL[[#This Row],[ZC Laze]]="DA","Laze",""),IF(Tabela_zbiralec_EKOL[[#This Row],[ZC Kamnik]]="DA","Kamnik",""),IF(Tabela_zbiralec_EKOL[[#This Row],[ZC Zvezda]]="DA","Zvezda",""))</f>
        <v/>
      </c>
      <c r="D767" t="s">
        <v>203</v>
      </c>
      <c r="E767" t="s">
        <v>203</v>
      </c>
      <c r="F767" t="s">
        <v>203</v>
      </c>
      <c r="G767" t="s">
        <v>203</v>
      </c>
      <c r="H767" t="str">
        <f>INDEX(Tabela_seznam_klasifikacij[Naziv odpadka],MATCH(Tabela_zbiralec_EKOL[[#This Row],[Klasifikacija]],Tabela_seznam_klasifikacij[Klasifikacijska številka],0))</f>
        <v>Bitumenske mešanice, ki vsebujejo premogov katran</v>
      </c>
    </row>
    <row r="768" spans="1:8" x14ac:dyDescent="0.25">
      <c r="A768" t="s">
        <v>1349</v>
      </c>
      <c r="B768" t="str">
        <f>IF(OR(Tabela_zbiralec_EKOL[[#This Row],[ZC Savska loka]]="DA",Tabela_zbiralec_EKOL[[#This Row],[ZC Laze]]="DA",Tabela_zbiralec_EKOL[[#This Row],[ZC Kamnik]]="DA",Tabela_zbiralec_EKOL[[#This Row],[ZC Zvezda]]="DA"),"DA","NE")</f>
        <v>NE</v>
      </c>
      <c r="C768" t="str">
        <f>_xlfn.TEXTJOIN(", ",TRUE,IF(Tabela_zbiralec_EKOL[[#This Row],[ZC Savska loka]]="DA","Savska loka",""),IF(Tabela_zbiralec_EKOL[[#This Row],[ZC Laze]]="DA","Laze",""),IF(Tabela_zbiralec_EKOL[[#This Row],[ZC Kamnik]]="DA","Kamnik",""),IF(Tabela_zbiralec_EKOL[[#This Row],[ZC Zvezda]]="DA","Zvezda",""))</f>
        <v/>
      </c>
      <c r="D768" t="s">
        <v>203</v>
      </c>
      <c r="E768" t="s">
        <v>203</v>
      </c>
      <c r="F768" t="s">
        <v>203</v>
      </c>
      <c r="G768" t="s">
        <v>203</v>
      </c>
      <c r="H768" t="str">
        <f>INDEX(Tabela_seznam_klasifikacij[Naziv odpadka],MATCH(Tabela_zbiralec_EKOL[[#This Row],[Klasifikacija]],Tabela_seznam_klasifikacij[Klasifikacijska številka],0))</f>
        <v>Premogov katran in katranski izdelki</v>
      </c>
    </row>
    <row r="769" spans="1:8" x14ac:dyDescent="0.25">
      <c r="A769" t="s">
        <v>1357</v>
      </c>
      <c r="B769" t="str">
        <f>IF(OR(Tabela_zbiralec_EKOL[[#This Row],[ZC Savska loka]]="DA",Tabela_zbiralec_EKOL[[#This Row],[ZC Laze]]="DA",Tabela_zbiralec_EKOL[[#This Row],[ZC Kamnik]]="DA",Tabela_zbiralec_EKOL[[#This Row],[ZC Zvezda]]="DA"),"DA","NE")</f>
        <v>NE</v>
      </c>
      <c r="C769" t="str">
        <f>_xlfn.TEXTJOIN(", ",TRUE,IF(Tabela_zbiralec_EKOL[[#This Row],[ZC Savska loka]]="DA","Savska loka",""),IF(Tabela_zbiralec_EKOL[[#This Row],[ZC Laze]]="DA","Laze",""),IF(Tabela_zbiralec_EKOL[[#This Row],[ZC Kamnik]]="DA","Kamnik",""),IF(Tabela_zbiralec_EKOL[[#This Row],[ZC Zvezda]]="DA","Zvezda",""))</f>
        <v/>
      </c>
      <c r="D769" t="s">
        <v>203</v>
      </c>
      <c r="E769" t="s">
        <v>203</v>
      </c>
      <c r="F769" t="s">
        <v>203</v>
      </c>
      <c r="G769" t="s">
        <v>203</v>
      </c>
      <c r="H769" t="str">
        <f>INDEX(Tabela_seznam_klasifikacij[Naziv odpadka],MATCH(Tabela_zbiralec_EKOL[[#This Row],[Klasifikacija]],Tabela_seznam_klasifikacij[Klasifikacijska številka],0))</f>
        <v>Kovinski odpadki, ki so onesnaženi z nevarnimi snovmi</v>
      </c>
    </row>
    <row r="770" spans="1:8" x14ac:dyDescent="0.25">
      <c r="A770" t="s">
        <v>1358</v>
      </c>
      <c r="B770" t="str">
        <f>IF(OR(Tabela_zbiralec_EKOL[[#This Row],[ZC Savska loka]]="DA",Tabela_zbiralec_EKOL[[#This Row],[ZC Laze]]="DA",Tabela_zbiralec_EKOL[[#This Row],[ZC Kamnik]]="DA",Tabela_zbiralec_EKOL[[#This Row],[ZC Zvezda]]="DA"),"DA","NE")</f>
        <v>NE</v>
      </c>
      <c r="C770" t="str">
        <f>_xlfn.TEXTJOIN(", ",TRUE,IF(Tabela_zbiralec_EKOL[[#This Row],[ZC Savska loka]]="DA","Savska loka",""),IF(Tabela_zbiralec_EKOL[[#This Row],[ZC Laze]]="DA","Laze",""),IF(Tabela_zbiralec_EKOL[[#This Row],[ZC Kamnik]]="DA","Kamnik",""),IF(Tabela_zbiralec_EKOL[[#This Row],[ZC Zvezda]]="DA","Zvezda",""))</f>
        <v/>
      </c>
      <c r="D770" t="s">
        <v>203</v>
      </c>
      <c r="E770" t="s">
        <v>203</v>
      </c>
      <c r="F770" t="s">
        <v>203</v>
      </c>
      <c r="G770" t="s">
        <v>203</v>
      </c>
      <c r="H770" t="str">
        <f>INDEX(Tabela_seznam_klasifikacij[Naziv odpadka],MATCH(Tabela_zbiralec_EKOL[[#This Row],[Klasifikacija]],Tabela_seznam_klasifikacij[Klasifikacijska številka],0))</f>
        <v>Kabli, ki vsebujejo mineralna olja, premogov katran in druge nevarne snovi</v>
      </c>
    </row>
    <row r="771" spans="1:8" x14ac:dyDescent="0.25">
      <c r="A771" t="s">
        <v>1360</v>
      </c>
      <c r="B771" t="str">
        <f>IF(OR(Tabela_zbiralec_EKOL[[#This Row],[ZC Savska loka]]="DA",Tabela_zbiralec_EKOL[[#This Row],[ZC Laze]]="DA",Tabela_zbiralec_EKOL[[#This Row],[ZC Kamnik]]="DA",Tabela_zbiralec_EKOL[[#This Row],[ZC Zvezda]]="DA"),"DA","NE")</f>
        <v>NE</v>
      </c>
      <c r="C771" t="str">
        <f>_xlfn.TEXTJOIN(", ",TRUE,IF(Tabela_zbiralec_EKOL[[#This Row],[ZC Savska loka]]="DA","Savska loka",""),IF(Tabela_zbiralec_EKOL[[#This Row],[ZC Laze]]="DA","Laze",""),IF(Tabela_zbiralec_EKOL[[#This Row],[ZC Kamnik]]="DA","Kamnik",""),IF(Tabela_zbiralec_EKOL[[#This Row],[ZC Zvezda]]="DA","Zvezda",""))</f>
        <v/>
      </c>
      <c r="D771" t="s">
        <v>203</v>
      </c>
      <c r="E771" t="s">
        <v>203</v>
      </c>
      <c r="F771" t="s">
        <v>203</v>
      </c>
      <c r="G771" t="s">
        <v>203</v>
      </c>
      <c r="H771" t="str">
        <f>INDEX(Tabela_seznam_klasifikacij[Naziv odpadka],MATCH(Tabela_zbiralec_EKOL[[#This Row],[Klasifikacija]],Tabela_seznam_klasifikacij[Klasifikacijska številka],0))</f>
        <v>Zemljina in kamenje, ki vsebujeta nevarne snovi</v>
      </c>
    </row>
    <row r="772" spans="1:8" x14ac:dyDescent="0.25">
      <c r="A772" t="s">
        <v>1362</v>
      </c>
      <c r="B772" t="str">
        <f>IF(OR(Tabela_zbiralec_EKOL[[#This Row],[ZC Savska loka]]="DA",Tabela_zbiralec_EKOL[[#This Row],[ZC Laze]]="DA",Tabela_zbiralec_EKOL[[#This Row],[ZC Kamnik]]="DA",Tabela_zbiralec_EKOL[[#This Row],[ZC Zvezda]]="DA"),"DA","NE")</f>
        <v>NE</v>
      </c>
      <c r="C772" t="str">
        <f>_xlfn.TEXTJOIN(", ",TRUE,IF(Tabela_zbiralec_EKOL[[#This Row],[ZC Savska loka]]="DA","Savska loka",""),IF(Tabela_zbiralec_EKOL[[#This Row],[ZC Laze]]="DA","Laze",""),IF(Tabela_zbiralec_EKOL[[#This Row],[ZC Kamnik]]="DA","Kamnik",""),IF(Tabela_zbiralec_EKOL[[#This Row],[ZC Zvezda]]="DA","Zvezda",""))</f>
        <v/>
      </c>
      <c r="D772" t="s">
        <v>203</v>
      </c>
      <c r="E772" t="s">
        <v>203</v>
      </c>
      <c r="F772" t="s">
        <v>203</v>
      </c>
      <c r="G772" t="s">
        <v>203</v>
      </c>
      <c r="H772" t="str">
        <f>INDEX(Tabela_seznam_klasifikacij[Naziv odpadka],MATCH(Tabela_zbiralec_EKOL[[#This Row],[Klasifikacija]],Tabela_seznam_klasifikacij[Klasifikacijska številka],0))</f>
        <v>Izkopani material, ki vsebuje nevarne snovi</v>
      </c>
    </row>
    <row r="773" spans="1:8" x14ac:dyDescent="0.25">
      <c r="A773" t="s">
        <v>1364</v>
      </c>
      <c r="B773" t="str">
        <f>IF(OR(Tabela_zbiralec_EKOL[[#This Row],[ZC Savska loka]]="DA",Tabela_zbiralec_EKOL[[#This Row],[ZC Laze]]="DA",Tabela_zbiralec_EKOL[[#This Row],[ZC Kamnik]]="DA",Tabela_zbiralec_EKOL[[#This Row],[ZC Zvezda]]="DA"),"DA","NE")</f>
        <v>NE</v>
      </c>
      <c r="C773" t="str">
        <f>_xlfn.TEXTJOIN(", ",TRUE,IF(Tabela_zbiralec_EKOL[[#This Row],[ZC Savska loka]]="DA","Savska loka",""),IF(Tabela_zbiralec_EKOL[[#This Row],[ZC Laze]]="DA","Laze",""),IF(Tabela_zbiralec_EKOL[[#This Row],[ZC Kamnik]]="DA","Kamnik",""),IF(Tabela_zbiralec_EKOL[[#This Row],[ZC Zvezda]]="DA","Zvezda",""))</f>
        <v/>
      </c>
      <c r="D773" t="s">
        <v>203</v>
      </c>
      <c r="E773" t="s">
        <v>203</v>
      </c>
      <c r="F773" t="s">
        <v>203</v>
      </c>
      <c r="G773" t="s">
        <v>203</v>
      </c>
      <c r="H773" t="str">
        <f>INDEX(Tabela_seznam_klasifikacij[Naziv odpadka],MATCH(Tabela_zbiralec_EKOL[[#This Row],[Klasifikacija]],Tabela_seznam_klasifikacij[Klasifikacijska številka],0))</f>
        <v>Tolčenec izpod železniških tirov in pragov, ki vsebuje nevarne snovi</v>
      </c>
    </row>
    <row r="774" spans="1:8" x14ac:dyDescent="0.25">
      <c r="A774" t="s">
        <v>1366</v>
      </c>
      <c r="B774" t="str">
        <f>IF(OR(Tabela_zbiralec_EKOL[[#This Row],[ZC Savska loka]]="DA",Tabela_zbiralec_EKOL[[#This Row],[ZC Laze]]="DA",Tabela_zbiralec_EKOL[[#This Row],[ZC Kamnik]]="DA",Tabela_zbiralec_EKOL[[#This Row],[ZC Zvezda]]="DA"),"DA","NE")</f>
        <v>NE</v>
      </c>
      <c r="C774" t="str">
        <f>_xlfn.TEXTJOIN(", ",TRUE,IF(Tabela_zbiralec_EKOL[[#This Row],[ZC Savska loka]]="DA","Savska loka",""),IF(Tabela_zbiralec_EKOL[[#This Row],[ZC Laze]]="DA","Laze",""),IF(Tabela_zbiralec_EKOL[[#This Row],[ZC Kamnik]]="DA","Kamnik",""),IF(Tabela_zbiralec_EKOL[[#This Row],[ZC Zvezda]]="DA","Zvezda",""))</f>
        <v/>
      </c>
      <c r="D774" t="s">
        <v>203</v>
      </c>
      <c r="E774" t="s">
        <v>203</v>
      </c>
      <c r="F774" t="s">
        <v>203</v>
      </c>
      <c r="G774" t="s">
        <v>203</v>
      </c>
      <c r="H774" t="str">
        <f>INDEX(Tabela_seznam_klasifikacij[Naziv odpadka],MATCH(Tabela_zbiralec_EKOL[[#This Row],[Klasifikacija]],Tabela_seznam_klasifikacij[Klasifikacijska številka],0))</f>
        <v>Izolirni materiali, ki vsebujejo azbest</v>
      </c>
    </row>
    <row r="775" spans="1:8" x14ac:dyDescent="0.25">
      <c r="A775" t="s">
        <v>1367</v>
      </c>
      <c r="B775" t="str">
        <f>IF(OR(Tabela_zbiralec_EKOL[[#This Row],[ZC Savska loka]]="DA",Tabela_zbiralec_EKOL[[#This Row],[ZC Laze]]="DA",Tabela_zbiralec_EKOL[[#This Row],[ZC Kamnik]]="DA",Tabela_zbiralec_EKOL[[#This Row],[ZC Zvezda]]="DA"),"DA","NE")</f>
        <v>NE</v>
      </c>
      <c r="C775" t="str">
        <f>_xlfn.TEXTJOIN(", ",TRUE,IF(Tabela_zbiralec_EKOL[[#This Row],[ZC Savska loka]]="DA","Savska loka",""),IF(Tabela_zbiralec_EKOL[[#This Row],[ZC Laze]]="DA","Laze",""),IF(Tabela_zbiralec_EKOL[[#This Row],[ZC Kamnik]]="DA","Kamnik",""),IF(Tabela_zbiralec_EKOL[[#This Row],[ZC Zvezda]]="DA","Zvezda",""))</f>
        <v/>
      </c>
      <c r="D775" t="s">
        <v>203</v>
      </c>
      <c r="E775" t="s">
        <v>203</v>
      </c>
      <c r="F775" t="s">
        <v>203</v>
      </c>
      <c r="G775" t="s">
        <v>203</v>
      </c>
      <c r="H775" t="str">
        <f>INDEX(Tabela_seznam_klasifikacij[Naziv odpadka],MATCH(Tabela_zbiralec_EKOL[[#This Row],[Klasifikacija]],Tabela_seznam_klasifikacij[Klasifikacijska številka],0))</f>
        <v>Drugi izolirni materiali, ki so sestavljeni iz nevarnih snovi ali jih vsebujejo</v>
      </c>
    </row>
    <row r="776" spans="1:8" x14ac:dyDescent="0.25">
      <c r="A776" t="s">
        <v>1369</v>
      </c>
      <c r="B776" t="str">
        <f>IF(OR(Tabela_zbiralec_EKOL[[#This Row],[ZC Savska loka]]="DA",Tabela_zbiralec_EKOL[[#This Row],[ZC Laze]]="DA",Tabela_zbiralec_EKOL[[#This Row],[ZC Kamnik]]="DA",Tabela_zbiralec_EKOL[[#This Row],[ZC Zvezda]]="DA"),"DA","NE")</f>
        <v>DA</v>
      </c>
      <c r="C776" t="str">
        <f>_xlfn.TEXTJOIN(", ",TRUE,IF(Tabela_zbiralec_EKOL[[#This Row],[ZC Savska loka]]="DA","Savska loka",""),IF(Tabela_zbiralec_EKOL[[#This Row],[ZC Laze]]="DA","Laze",""),IF(Tabela_zbiralec_EKOL[[#This Row],[ZC Kamnik]]="DA","Kamnik",""),IF(Tabela_zbiralec_EKOL[[#This Row],[ZC Zvezda]]="DA","Zvezda",""))</f>
        <v>Savska loka</v>
      </c>
      <c r="D776" t="s">
        <v>204</v>
      </c>
      <c r="E776" t="s">
        <v>203</v>
      </c>
      <c r="F776" t="s">
        <v>203</v>
      </c>
      <c r="G776" t="s">
        <v>203</v>
      </c>
      <c r="H776" t="str">
        <f>INDEX(Tabela_seznam_klasifikacij[Naziv odpadka],MATCH(Tabela_zbiralec_EKOL[[#This Row],[Klasifikacija]],Tabela_seznam_klasifikacij[Klasifikacijska številka],0))</f>
        <v>Gradbeni materiali, ki vsebujejo azbest</v>
      </c>
    </row>
    <row r="777" spans="1:8" x14ac:dyDescent="0.25">
      <c r="A777" t="s">
        <v>98</v>
      </c>
      <c r="B777" t="str">
        <f>IF(OR(Tabela_zbiralec_EKOL[[#This Row],[ZC Savska loka]]="DA",Tabela_zbiralec_EKOL[[#This Row],[ZC Laze]]="DA",Tabela_zbiralec_EKOL[[#This Row],[ZC Kamnik]]="DA",Tabela_zbiralec_EKOL[[#This Row],[ZC Zvezda]]="DA"),"DA","NE")</f>
        <v>NE</v>
      </c>
      <c r="C777" t="str">
        <f>_xlfn.TEXTJOIN(", ",TRUE,IF(Tabela_zbiralec_EKOL[[#This Row],[ZC Savska loka]]="DA","Savska loka",""),IF(Tabela_zbiralec_EKOL[[#This Row],[ZC Laze]]="DA","Laze",""),IF(Tabela_zbiralec_EKOL[[#This Row],[ZC Kamnik]]="DA","Kamnik",""),IF(Tabela_zbiralec_EKOL[[#This Row],[ZC Zvezda]]="DA","Zvezda",""))</f>
        <v/>
      </c>
      <c r="D777" t="s">
        <v>203</v>
      </c>
      <c r="E777" t="s">
        <v>203</v>
      </c>
      <c r="F777" t="s">
        <v>203</v>
      </c>
      <c r="G777" t="s">
        <v>203</v>
      </c>
      <c r="H777" t="str">
        <f>INDEX(Tabela_seznam_klasifikacij[Naziv odpadka],MATCH(Tabela_zbiralec_EKOL[[#This Row],[Klasifikacija]],Tabela_seznam_klasifikacij[Klasifikacijska številka],0))</f>
        <v>Gradbeni materiali na osnovi sadre, onesnaženi z nevarnimi snovmi</v>
      </c>
    </row>
    <row r="778" spans="1:8" x14ac:dyDescent="0.25">
      <c r="A778" t="s">
        <v>1370</v>
      </c>
      <c r="B778" t="str">
        <f>IF(OR(Tabela_zbiralec_EKOL[[#This Row],[ZC Savska loka]]="DA",Tabela_zbiralec_EKOL[[#This Row],[ZC Laze]]="DA",Tabela_zbiralec_EKOL[[#This Row],[ZC Kamnik]]="DA",Tabela_zbiralec_EKOL[[#This Row],[ZC Zvezda]]="DA"),"DA","NE")</f>
        <v>NE</v>
      </c>
      <c r="C778" t="str">
        <f>_xlfn.TEXTJOIN(", ",TRUE,IF(Tabela_zbiralec_EKOL[[#This Row],[ZC Savska loka]]="DA","Savska loka",""),IF(Tabela_zbiralec_EKOL[[#This Row],[ZC Laze]]="DA","Laze",""),IF(Tabela_zbiralec_EKOL[[#This Row],[ZC Kamnik]]="DA","Kamnik",""),IF(Tabela_zbiralec_EKOL[[#This Row],[ZC Zvezda]]="DA","Zvezda",""))</f>
        <v/>
      </c>
      <c r="D778" t="s">
        <v>203</v>
      </c>
      <c r="E778" t="s">
        <v>203</v>
      </c>
      <c r="F778" t="s">
        <v>203</v>
      </c>
      <c r="G778" t="s">
        <v>203</v>
      </c>
      <c r="H778" t="str">
        <f>INDEX(Tabela_seznam_klasifikacij[Naziv odpadka],MATCH(Tabela_zbiralec_EKOL[[#This Row],[Klasifikacija]],Tabela_seznam_klasifikacij[Klasifikacijska številka],0))</f>
        <v>Gradbeni odpadki in odpadki iz rušenja objektov, ki vsebujejo živo srebro</v>
      </c>
    </row>
    <row r="779" spans="1:8" x14ac:dyDescent="0.25">
      <c r="A779" t="s">
        <v>1371</v>
      </c>
      <c r="B779" t="str">
        <f>IF(OR(Tabela_zbiralec_EKOL[[#This Row],[ZC Savska loka]]="DA",Tabela_zbiralec_EKOL[[#This Row],[ZC Laze]]="DA",Tabela_zbiralec_EKOL[[#This Row],[ZC Kamnik]]="DA",Tabela_zbiralec_EKOL[[#This Row],[ZC Zvezda]]="DA"),"DA","NE")</f>
        <v>NE</v>
      </c>
      <c r="C779" t="str">
        <f>_xlfn.TEXTJOIN(", ",TRUE,IF(Tabela_zbiralec_EKOL[[#This Row],[ZC Savska loka]]="DA","Savska loka",""),IF(Tabela_zbiralec_EKOL[[#This Row],[ZC Laze]]="DA","Laze",""),IF(Tabela_zbiralec_EKOL[[#This Row],[ZC Kamnik]]="DA","Kamnik",""),IF(Tabela_zbiralec_EKOL[[#This Row],[ZC Zvezda]]="DA","Zvezda",""))</f>
        <v/>
      </c>
      <c r="D779" t="s">
        <v>203</v>
      </c>
      <c r="E779" t="s">
        <v>203</v>
      </c>
      <c r="F779" t="s">
        <v>203</v>
      </c>
      <c r="G779" t="s">
        <v>203</v>
      </c>
      <c r="H779" t="str">
        <f>INDEX(Tabela_seznam_klasifikacij[Naziv odpadka],MATCH(Tabela_zbiralec_EKOL[[#This Row],[Klasifikacija]],Tabela_seznam_klasifikacij[Klasifikacijska številka],0))</f>
        <v>Gradbeni materiali in odpadki iz rušenja objektov, ki vsebujejo PCB (npr. tesnila, ki vsebujejo PCB, tlaki na osnovi smol, ki vsebujejo PCB, zatesnjene enote za zastekljevanje, ki vsebujejo PCB, kondenzatorji, ki vsebujejo PCB)</v>
      </c>
    </row>
    <row r="780" spans="1:8" x14ac:dyDescent="0.25">
      <c r="A780" t="s">
        <v>1372</v>
      </c>
      <c r="B780" t="str">
        <f>IF(OR(Tabela_zbiralec_EKOL[[#This Row],[ZC Savska loka]]="DA",Tabela_zbiralec_EKOL[[#This Row],[ZC Laze]]="DA",Tabela_zbiralec_EKOL[[#This Row],[ZC Kamnik]]="DA",Tabela_zbiralec_EKOL[[#This Row],[ZC Zvezda]]="DA"),"DA","NE")</f>
        <v>NE</v>
      </c>
      <c r="C780" t="str">
        <f>_xlfn.TEXTJOIN(", ",TRUE,IF(Tabela_zbiralec_EKOL[[#This Row],[ZC Savska loka]]="DA","Savska loka",""),IF(Tabela_zbiralec_EKOL[[#This Row],[ZC Laze]]="DA","Laze",""),IF(Tabela_zbiralec_EKOL[[#This Row],[ZC Kamnik]]="DA","Kamnik",""),IF(Tabela_zbiralec_EKOL[[#This Row],[ZC Zvezda]]="DA","Zvezda",""))</f>
        <v/>
      </c>
      <c r="D780" t="s">
        <v>203</v>
      </c>
      <c r="E780" t="s">
        <v>203</v>
      </c>
      <c r="F780" t="s">
        <v>203</v>
      </c>
      <c r="G780" t="s">
        <v>203</v>
      </c>
      <c r="H780" t="str">
        <f>INDEX(Tabela_seznam_klasifikacij[Naziv odpadka],MATCH(Tabela_zbiralec_EKOL[[#This Row],[Klasifikacija]],Tabela_seznam_klasifikacij[Klasifikacijska številka],0))</f>
        <v>Drugi gradbeni odpadki in odpadki iz rušenja objektov (tudi mešani odpadki), ki vsebujejo nevarne snovi</v>
      </c>
    </row>
    <row r="781" spans="1:8" x14ac:dyDescent="0.25">
      <c r="A781" t="s">
        <v>1376</v>
      </c>
      <c r="B781" t="str">
        <f>IF(OR(Tabela_zbiralec_EKOL[[#This Row],[ZC Savska loka]]="DA",Tabela_zbiralec_EKOL[[#This Row],[ZC Laze]]="DA",Tabela_zbiralec_EKOL[[#This Row],[ZC Kamnik]]="DA",Tabela_zbiralec_EKOL[[#This Row],[ZC Zvezda]]="DA"),"DA","NE")</f>
        <v>NE</v>
      </c>
      <c r="C781" t="str">
        <f>_xlfn.TEXTJOIN(", ",TRUE,IF(Tabela_zbiralec_EKOL[[#This Row],[ZC Savska loka]]="DA","Savska loka",""),IF(Tabela_zbiralec_EKOL[[#This Row],[ZC Laze]]="DA","Laze",""),IF(Tabela_zbiralec_EKOL[[#This Row],[ZC Kamnik]]="DA","Kamnik",""),IF(Tabela_zbiralec_EKOL[[#This Row],[ZC Zvezda]]="DA","Zvezda",""))</f>
        <v/>
      </c>
      <c r="D781" t="s">
        <v>203</v>
      </c>
      <c r="E781" t="s">
        <v>203</v>
      </c>
      <c r="F781" t="s">
        <v>203</v>
      </c>
      <c r="G781" t="s">
        <v>203</v>
      </c>
      <c r="H781" t="str">
        <f>INDEX(Tabela_seznam_klasifikacij[Naziv odpadka],MATCH(Tabela_zbiralec_EKOL[[#This Row],[Klasifikacija]],Tabela_seznam_klasifikacij[Klasifikacijska številka],0))</f>
        <v>Odpadki, ki z vidika preventive pred infekcijo zahtevajo posebno ravnanje pri zbiranju in odstranjevanju</v>
      </c>
    </row>
    <row r="782" spans="1:8" x14ac:dyDescent="0.25">
      <c r="A782" t="s">
        <v>1378</v>
      </c>
      <c r="B782" t="str">
        <f>IF(OR(Tabela_zbiralec_EKOL[[#This Row],[ZC Savska loka]]="DA",Tabela_zbiralec_EKOL[[#This Row],[ZC Laze]]="DA",Tabela_zbiralec_EKOL[[#This Row],[ZC Kamnik]]="DA",Tabela_zbiralec_EKOL[[#This Row],[ZC Zvezda]]="DA"),"DA","NE")</f>
        <v>DA</v>
      </c>
      <c r="C782" t="str">
        <f>_xlfn.TEXTJOIN(", ",TRUE,IF(Tabela_zbiralec_EKOL[[#This Row],[ZC Savska loka]]="DA","Savska loka",""),IF(Tabela_zbiralec_EKOL[[#This Row],[ZC Laze]]="DA","Laze",""),IF(Tabela_zbiralec_EKOL[[#This Row],[ZC Kamnik]]="DA","Kamnik",""),IF(Tabela_zbiralec_EKOL[[#This Row],[ZC Zvezda]]="DA","Zvezda",""))</f>
        <v>Laze</v>
      </c>
      <c r="D782" t="s">
        <v>203</v>
      </c>
      <c r="E782" t="s">
        <v>204</v>
      </c>
      <c r="F782" t="s">
        <v>203</v>
      </c>
      <c r="G782" t="s">
        <v>203</v>
      </c>
      <c r="H782" t="str">
        <f>INDEX(Tabela_seznam_klasifikacij[Naziv odpadka],MATCH(Tabela_zbiralec_EKOL[[#This Row],[Klasifikacija]],Tabela_seznam_klasifikacij[Klasifikacijska številka],0))</f>
        <v>Kemikalije, ki so sestavljene iz nevarnih snovi ali jih vsebujejo</v>
      </c>
    </row>
    <row r="783" spans="1:8" x14ac:dyDescent="0.25">
      <c r="A783" t="s">
        <v>1380</v>
      </c>
      <c r="B783" t="str">
        <f>IF(OR(Tabela_zbiralec_EKOL[[#This Row],[ZC Savska loka]]="DA",Tabela_zbiralec_EKOL[[#This Row],[ZC Laze]]="DA",Tabela_zbiralec_EKOL[[#This Row],[ZC Kamnik]]="DA",Tabela_zbiralec_EKOL[[#This Row],[ZC Zvezda]]="DA"),"DA","NE")</f>
        <v>NE</v>
      </c>
      <c r="C783" t="str">
        <f>_xlfn.TEXTJOIN(", ",TRUE,IF(Tabela_zbiralec_EKOL[[#This Row],[ZC Savska loka]]="DA","Savska loka",""),IF(Tabela_zbiralec_EKOL[[#This Row],[ZC Laze]]="DA","Laze",""),IF(Tabela_zbiralec_EKOL[[#This Row],[ZC Kamnik]]="DA","Kamnik",""),IF(Tabela_zbiralec_EKOL[[#This Row],[ZC Zvezda]]="DA","Zvezda",""))</f>
        <v/>
      </c>
      <c r="D783" t="s">
        <v>203</v>
      </c>
      <c r="E783" t="s">
        <v>203</v>
      </c>
      <c r="F783" t="s">
        <v>203</v>
      </c>
      <c r="G783" t="s">
        <v>203</v>
      </c>
      <c r="H783" t="str">
        <f>INDEX(Tabela_seznam_klasifikacij[Naziv odpadka],MATCH(Tabela_zbiralec_EKOL[[#This Row],[Klasifikacija]],Tabela_seznam_klasifikacij[Klasifikacijska številka],0))</f>
        <v>Citotoksična in citostatična zdravila</v>
      </c>
    </row>
    <row r="784" spans="1:8" x14ac:dyDescent="0.25">
      <c r="A784" t="s">
        <v>1382</v>
      </c>
      <c r="B784" t="str">
        <f>IF(OR(Tabela_zbiralec_EKOL[[#This Row],[ZC Savska loka]]="DA",Tabela_zbiralec_EKOL[[#This Row],[ZC Laze]]="DA",Tabela_zbiralec_EKOL[[#This Row],[ZC Kamnik]]="DA",Tabela_zbiralec_EKOL[[#This Row],[ZC Zvezda]]="DA"),"DA","NE")</f>
        <v>DA</v>
      </c>
      <c r="C784" t="str">
        <f>_xlfn.TEXTJOIN(", ",TRUE,IF(Tabela_zbiralec_EKOL[[#This Row],[ZC Savska loka]]="DA","Savska loka",""),IF(Tabela_zbiralec_EKOL[[#This Row],[ZC Laze]]="DA","Laze",""),IF(Tabela_zbiralec_EKOL[[#This Row],[ZC Kamnik]]="DA","Kamnik",""),IF(Tabela_zbiralec_EKOL[[#This Row],[ZC Zvezda]]="DA","Zvezda",""))</f>
        <v>Laze</v>
      </c>
      <c r="D784" t="s">
        <v>203</v>
      </c>
      <c r="E784" t="s">
        <v>204</v>
      </c>
      <c r="F784" t="s">
        <v>203</v>
      </c>
      <c r="G784" t="s">
        <v>203</v>
      </c>
      <c r="H784" t="str">
        <f>INDEX(Tabela_seznam_klasifikacij[Naziv odpadka],MATCH(Tabela_zbiralec_EKOL[[#This Row],[Klasifikacija]],Tabela_seznam_klasifikacij[Klasifikacijska številka],0))</f>
        <v>Amalgamski odpadki iz zobozdravstva</v>
      </c>
    </row>
    <row r="785" spans="1:8" x14ac:dyDescent="0.25">
      <c r="A785" t="s">
        <v>1384</v>
      </c>
      <c r="B785" t="str">
        <f>IF(OR(Tabela_zbiralec_EKOL[[#This Row],[ZC Savska loka]]="DA",Tabela_zbiralec_EKOL[[#This Row],[ZC Laze]]="DA",Tabela_zbiralec_EKOL[[#This Row],[ZC Kamnik]]="DA",Tabela_zbiralec_EKOL[[#This Row],[ZC Zvezda]]="DA"),"DA","NE")</f>
        <v>NE</v>
      </c>
      <c r="C785" t="str">
        <f>_xlfn.TEXTJOIN(", ",TRUE,IF(Tabela_zbiralec_EKOL[[#This Row],[ZC Savska loka]]="DA","Savska loka",""),IF(Tabela_zbiralec_EKOL[[#This Row],[ZC Laze]]="DA","Laze",""),IF(Tabela_zbiralec_EKOL[[#This Row],[ZC Kamnik]]="DA","Kamnik",""),IF(Tabela_zbiralec_EKOL[[#This Row],[ZC Zvezda]]="DA","Zvezda",""))</f>
        <v/>
      </c>
      <c r="D785" t="s">
        <v>203</v>
      </c>
      <c r="E785" t="s">
        <v>203</v>
      </c>
      <c r="F785" t="s">
        <v>203</v>
      </c>
      <c r="G785" t="s">
        <v>203</v>
      </c>
      <c r="H785" t="str">
        <f>INDEX(Tabela_seznam_klasifikacij[Naziv odpadka],MATCH(Tabela_zbiralec_EKOL[[#This Row],[Klasifikacija]],Tabela_seznam_klasifikacij[Klasifikacijska številka],0))</f>
        <v>Odpadki, ki z vidika preventive pred infekcijo zahtevajo posebno ravnanje pri zbiranju in odstranjevanju</v>
      </c>
    </row>
    <row r="786" spans="1:8" x14ac:dyDescent="0.25">
      <c r="A786" t="s">
        <v>1386</v>
      </c>
      <c r="B786" t="str">
        <f>IF(OR(Tabela_zbiralec_EKOL[[#This Row],[ZC Savska loka]]="DA",Tabela_zbiralec_EKOL[[#This Row],[ZC Laze]]="DA",Tabela_zbiralec_EKOL[[#This Row],[ZC Kamnik]]="DA",Tabela_zbiralec_EKOL[[#This Row],[ZC Zvezda]]="DA"),"DA","NE")</f>
        <v>DA</v>
      </c>
      <c r="C786" t="str">
        <f>_xlfn.TEXTJOIN(", ",TRUE,IF(Tabela_zbiralec_EKOL[[#This Row],[ZC Savska loka]]="DA","Savska loka",""),IF(Tabela_zbiralec_EKOL[[#This Row],[ZC Laze]]="DA","Laze",""),IF(Tabela_zbiralec_EKOL[[#This Row],[ZC Kamnik]]="DA","Kamnik",""),IF(Tabela_zbiralec_EKOL[[#This Row],[ZC Zvezda]]="DA","Zvezda",""))</f>
        <v>Laze</v>
      </c>
      <c r="D786" t="s">
        <v>203</v>
      </c>
      <c r="E786" t="s">
        <v>204</v>
      </c>
      <c r="F786" t="s">
        <v>203</v>
      </c>
      <c r="G786" t="s">
        <v>203</v>
      </c>
      <c r="H786" t="str">
        <f>INDEX(Tabela_seznam_klasifikacij[Naziv odpadka],MATCH(Tabela_zbiralec_EKOL[[#This Row],[Klasifikacija]],Tabela_seznam_klasifikacij[Klasifikacijska številka],0))</f>
        <v>Kemikalije, ki so sestavljene iz nevarnih snovi ali jih vsebujejo</v>
      </c>
    </row>
    <row r="787" spans="1:8" x14ac:dyDescent="0.25">
      <c r="A787" t="s">
        <v>1388</v>
      </c>
      <c r="B787" t="str">
        <f>IF(OR(Tabela_zbiralec_EKOL[[#This Row],[ZC Savska loka]]="DA",Tabela_zbiralec_EKOL[[#This Row],[ZC Laze]]="DA",Tabela_zbiralec_EKOL[[#This Row],[ZC Kamnik]]="DA",Tabela_zbiralec_EKOL[[#This Row],[ZC Zvezda]]="DA"),"DA","NE")</f>
        <v>NE</v>
      </c>
      <c r="C787" t="str">
        <f>_xlfn.TEXTJOIN(", ",TRUE,IF(Tabela_zbiralec_EKOL[[#This Row],[ZC Savska loka]]="DA","Savska loka",""),IF(Tabela_zbiralec_EKOL[[#This Row],[ZC Laze]]="DA","Laze",""),IF(Tabela_zbiralec_EKOL[[#This Row],[ZC Kamnik]]="DA","Kamnik",""),IF(Tabela_zbiralec_EKOL[[#This Row],[ZC Zvezda]]="DA","Zvezda",""))</f>
        <v/>
      </c>
      <c r="D787" t="s">
        <v>203</v>
      </c>
      <c r="E787" t="s">
        <v>203</v>
      </c>
      <c r="F787" t="s">
        <v>203</v>
      </c>
      <c r="G787" t="s">
        <v>203</v>
      </c>
      <c r="H787" t="str">
        <f>INDEX(Tabela_seznam_klasifikacij[Naziv odpadka],MATCH(Tabela_zbiralec_EKOL[[#This Row],[Klasifikacija]],Tabela_seznam_klasifikacij[Klasifikacijska številka],0))</f>
        <v>Citotoksična in citostatična zdravila</v>
      </c>
    </row>
    <row r="788" spans="1:8" x14ac:dyDescent="0.25">
      <c r="A788" t="s">
        <v>1391</v>
      </c>
      <c r="B788" t="str">
        <f>IF(OR(Tabela_zbiralec_EKOL[[#This Row],[ZC Savska loka]]="DA",Tabela_zbiralec_EKOL[[#This Row],[ZC Laze]]="DA",Tabela_zbiralec_EKOL[[#This Row],[ZC Kamnik]]="DA",Tabela_zbiralec_EKOL[[#This Row],[ZC Zvezda]]="DA"),"DA","NE")</f>
        <v>DA</v>
      </c>
      <c r="C788" t="str">
        <f>_xlfn.TEXTJOIN(", ",TRUE,IF(Tabela_zbiralec_EKOL[[#This Row],[ZC Savska loka]]="DA","Savska loka",""),IF(Tabela_zbiralec_EKOL[[#This Row],[ZC Laze]]="DA","Laze",""),IF(Tabela_zbiralec_EKOL[[#This Row],[ZC Kamnik]]="DA","Kamnik",""),IF(Tabela_zbiralec_EKOL[[#This Row],[ZC Zvezda]]="DA","Zvezda",""))</f>
        <v>Laze</v>
      </c>
      <c r="D788" t="s">
        <v>203</v>
      </c>
      <c r="E788" t="s">
        <v>204</v>
      </c>
      <c r="F788" t="s">
        <v>203</v>
      </c>
      <c r="G788" t="s">
        <v>203</v>
      </c>
      <c r="H788" t="str">
        <f>INDEX(Tabela_seznam_klasifikacij[Naziv odpadka],MATCH(Tabela_zbiralec_EKOL[[#This Row],[Klasifikacija]],Tabela_seznam_klasifikacij[Klasifikacijska številka],0))</f>
        <v>Filtrna pogača iz čiščenja odpadnih plinov</v>
      </c>
    </row>
    <row r="789" spans="1:8" x14ac:dyDescent="0.25">
      <c r="A789" t="s">
        <v>1392</v>
      </c>
      <c r="B789" t="str">
        <f>IF(OR(Tabela_zbiralec_EKOL[[#This Row],[ZC Savska loka]]="DA",Tabela_zbiralec_EKOL[[#This Row],[ZC Laze]]="DA",Tabela_zbiralec_EKOL[[#This Row],[ZC Kamnik]]="DA",Tabela_zbiralec_EKOL[[#This Row],[ZC Zvezda]]="DA"),"DA","NE")</f>
        <v>DA</v>
      </c>
      <c r="C789" t="str">
        <f>_xlfn.TEXTJOIN(", ",TRUE,IF(Tabela_zbiralec_EKOL[[#This Row],[ZC Savska loka]]="DA","Savska loka",""),IF(Tabela_zbiralec_EKOL[[#This Row],[ZC Laze]]="DA","Laze",""),IF(Tabela_zbiralec_EKOL[[#This Row],[ZC Kamnik]]="DA","Kamnik",""),IF(Tabela_zbiralec_EKOL[[#This Row],[ZC Zvezda]]="DA","Zvezda",""))</f>
        <v>Laze</v>
      </c>
      <c r="D789" t="s">
        <v>203</v>
      </c>
      <c r="E789" t="s">
        <v>204</v>
      </c>
      <c r="F789" t="s">
        <v>203</v>
      </c>
      <c r="G789" t="s">
        <v>203</v>
      </c>
      <c r="H789" t="str">
        <f>INDEX(Tabela_seznam_klasifikacij[Naziv odpadka],MATCH(Tabela_zbiralec_EKOL[[#This Row],[Klasifikacija]],Tabela_seznam_klasifikacij[Klasifikacijska številka],0))</f>
        <v>Tekoči odpadki iz čiščenja odpadnih plinov in drugi tekoči odpadki na vodni osnovi</v>
      </c>
    </row>
    <row r="790" spans="1:8" x14ac:dyDescent="0.25">
      <c r="A790" t="s">
        <v>1393</v>
      </c>
      <c r="B790" t="str">
        <f>IF(OR(Tabela_zbiralec_EKOL[[#This Row],[ZC Savska loka]]="DA",Tabela_zbiralec_EKOL[[#This Row],[ZC Laze]]="DA",Tabela_zbiralec_EKOL[[#This Row],[ZC Kamnik]]="DA",Tabela_zbiralec_EKOL[[#This Row],[ZC Zvezda]]="DA"),"DA","NE")</f>
        <v>DA</v>
      </c>
      <c r="C790" t="str">
        <f>_xlfn.TEXTJOIN(", ",TRUE,IF(Tabela_zbiralec_EKOL[[#This Row],[ZC Savska loka]]="DA","Savska loka",""),IF(Tabela_zbiralec_EKOL[[#This Row],[ZC Laze]]="DA","Laze",""),IF(Tabela_zbiralec_EKOL[[#This Row],[ZC Kamnik]]="DA","Kamnik",""),IF(Tabela_zbiralec_EKOL[[#This Row],[ZC Zvezda]]="DA","Zvezda",""))</f>
        <v>Laze</v>
      </c>
      <c r="D790" t="s">
        <v>203</v>
      </c>
      <c r="E790" t="s">
        <v>204</v>
      </c>
      <c r="F790" t="s">
        <v>203</v>
      </c>
      <c r="G790" t="s">
        <v>203</v>
      </c>
      <c r="H790" t="str">
        <f>INDEX(Tabela_seznam_klasifikacij[Naziv odpadka],MATCH(Tabela_zbiralec_EKOL[[#This Row],[Klasifikacija]],Tabela_seznam_klasifikacij[Klasifikacijska številka],0))</f>
        <v>Trdni odpadki iz čiščenja odpadnih plinov</v>
      </c>
    </row>
    <row r="791" spans="1:8" x14ac:dyDescent="0.25">
      <c r="A791" t="s">
        <v>1394</v>
      </c>
      <c r="B791" t="str">
        <f>IF(OR(Tabela_zbiralec_EKOL[[#This Row],[ZC Savska loka]]="DA",Tabela_zbiralec_EKOL[[#This Row],[ZC Laze]]="DA",Tabela_zbiralec_EKOL[[#This Row],[ZC Kamnik]]="DA",Tabela_zbiralec_EKOL[[#This Row],[ZC Zvezda]]="DA"),"DA","NE")</f>
        <v>DA</v>
      </c>
      <c r="C791" t="str">
        <f>_xlfn.TEXTJOIN(", ",TRUE,IF(Tabela_zbiralec_EKOL[[#This Row],[ZC Savska loka]]="DA","Savska loka",""),IF(Tabela_zbiralec_EKOL[[#This Row],[ZC Laze]]="DA","Laze",""),IF(Tabela_zbiralec_EKOL[[#This Row],[ZC Kamnik]]="DA","Kamnik",""),IF(Tabela_zbiralec_EKOL[[#This Row],[ZC Zvezda]]="DA","Zvezda",""))</f>
        <v>Laze</v>
      </c>
      <c r="D791" t="s">
        <v>203</v>
      </c>
      <c r="E791" t="s">
        <v>204</v>
      </c>
      <c r="F791" t="s">
        <v>203</v>
      </c>
      <c r="G791" t="s">
        <v>203</v>
      </c>
      <c r="H791" t="str">
        <f>INDEX(Tabela_seznam_klasifikacij[Naziv odpadka],MATCH(Tabela_zbiralec_EKOL[[#This Row],[Klasifikacija]],Tabela_seznam_klasifikacij[Klasifikacijska številka],0))</f>
        <v>Izrabljeno aktivno oglje iz čiščenja dimnih plinov</v>
      </c>
    </row>
    <row r="792" spans="1:8" x14ac:dyDescent="0.25">
      <c r="A792" t="s">
        <v>1395</v>
      </c>
      <c r="B792" t="str">
        <f>IF(OR(Tabela_zbiralec_EKOL[[#This Row],[ZC Savska loka]]="DA",Tabela_zbiralec_EKOL[[#This Row],[ZC Laze]]="DA",Tabela_zbiralec_EKOL[[#This Row],[ZC Kamnik]]="DA",Tabela_zbiralec_EKOL[[#This Row],[ZC Zvezda]]="DA"),"DA","NE")</f>
        <v>DA</v>
      </c>
      <c r="C792" t="str">
        <f>_xlfn.TEXTJOIN(", ",TRUE,IF(Tabela_zbiralec_EKOL[[#This Row],[ZC Savska loka]]="DA","Savska loka",""),IF(Tabela_zbiralec_EKOL[[#This Row],[ZC Laze]]="DA","Laze",""),IF(Tabela_zbiralec_EKOL[[#This Row],[ZC Kamnik]]="DA","Kamnik",""),IF(Tabela_zbiralec_EKOL[[#This Row],[ZC Zvezda]]="DA","Zvezda",""))</f>
        <v>Laze</v>
      </c>
      <c r="D792" t="s">
        <v>203</v>
      </c>
      <c r="E792" t="s">
        <v>204</v>
      </c>
      <c r="F792" t="s">
        <v>203</v>
      </c>
      <c r="G792" t="s">
        <v>203</v>
      </c>
      <c r="H792" t="str">
        <f>INDEX(Tabela_seznam_klasifikacij[Naziv odpadka],MATCH(Tabela_zbiralec_EKOL[[#This Row],[Klasifikacija]],Tabela_seznam_klasifikacij[Klasifikacijska številka],0))</f>
        <v>Ogorki in žlindra, ki vsebujejo nevarne snovi</v>
      </c>
    </row>
    <row r="793" spans="1:8" x14ac:dyDescent="0.25">
      <c r="A793" t="s">
        <v>1397</v>
      </c>
      <c r="B793" t="str">
        <f>IF(OR(Tabela_zbiralec_EKOL[[#This Row],[ZC Savska loka]]="DA",Tabela_zbiralec_EKOL[[#This Row],[ZC Laze]]="DA",Tabela_zbiralec_EKOL[[#This Row],[ZC Kamnik]]="DA",Tabela_zbiralec_EKOL[[#This Row],[ZC Zvezda]]="DA"),"DA","NE")</f>
        <v>DA</v>
      </c>
      <c r="C793" t="str">
        <f>_xlfn.TEXTJOIN(", ",TRUE,IF(Tabela_zbiralec_EKOL[[#This Row],[ZC Savska loka]]="DA","Savska loka",""),IF(Tabela_zbiralec_EKOL[[#This Row],[ZC Laze]]="DA","Laze",""),IF(Tabela_zbiralec_EKOL[[#This Row],[ZC Kamnik]]="DA","Kamnik",""),IF(Tabela_zbiralec_EKOL[[#This Row],[ZC Zvezda]]="DA","Zvezda",""))</f>
        <v>Laze</v>
      </c>
      <c r="D793" t="s">
        <v>203</v>
      </c>
      <c r="E793" t="s">
        <v>204</v>
      </c>
      <c r="F793" t="s">
        <v>203</v>
      </c>
      <c r="G793" t="s">
        <v>203</v>
      </c>
      <c r="H793" t="str">
        <f>INDEX(Tabela_seznam_klasifikacij[Naziv odpadka],MATCH(Tabela_zbiralec_EKOL[[#This Row],[Klasifikacija]],Tabela_seznam_klasifikacij[Klasifikacijska številka],0))</f>
        <v>Pepel, ki vsebuje nevarne snovi</v>
      </c>
    </row>
    <row r="794" spans="1:8" x14ac:dyDescent="0.25">
      <c r="A794" t="s">
        <v>1399</v>
      </c>
      <c r="B794" t="str">
        <f>IF(OR(Tabela_zbiralec_EKOL[[#This Row],[ZC Savska loka]]="DA",Tabela_zbiralec_EKOL[[#This Row],[ZC Laze]]="DA",Tabela_zbiralec_EKOL[[#This Row],[ZC Kamnik]]="DA",Tabela_zbiralec_EKOL[[#This Row],[ZC Zvezda]]="DA"),"DA","NE")</f>
        <v>DA</v>
      </c>
      <c r="C794" t="str">
        <f>_xlfn.TEXTJOIN(", ",TRUE,IF(Tabela_zbiralec_EKOL[[#This Row],[ZC Savska loka]]="DA","Savska loka",""),IF(Tabela_zbiralec_EKOL[[#This Row],[ZC Laze]]="DA","Laze",""),IF(Tabela_zbiralec_EKOL[[#This Row],[ZC Kamnik]]="DA","Kamnik",""),IF(Tabela_zbiralec_EKOL[[#This Row],[ZC Zvezda]]="DA","Zvezda",""))</f>
        <v>Laze</v>
      </c>
      <c r="D794" t="s">
        <v>203</v>
      </c>
      <c r="E794" t="s">
        <v>204</v>
      </c>
      <c r="F794" t="s">
        <v>203</v>
      </c>
      <c r="G794" t="s">
        <v>203</v>
      </c>
      <c r="H794" t="str">
        <f>INDEX(Tabela_seznam_klasifikacij[Naziv odpadka],MATCH(Tabela_zbiralec_EKOL[[#This Row],[Klasifikacija]],Tabela_seznam_klasifikacij[Klasifikacijska številka],0))</f>
        <v>Kotlovski prah, ki vsebuje nevarne snovi</v>
      </c>
    </row>
    <row r="795" spans="1:8" x14ac:dyDescent="0.25">
      <c r="A795" t="s">
        <v>1401</v>
      </c>
      <c r="B795" t="str">
        <f>IF(OR(Tabela_zbiralec_EKOL[[#This Row],[ZC Savska loka]]="DA",Tabela_zbiralec_EKOL[[#This Row],[ZC Laze]]="DA",Tabela_zbiralec_EKOL[[#This Row],[ZC Kamnik]]="DA",Tabela_zbiralec_EKOL[[#This Row],[ZC Zvezda]]="DA"),"DA","NE")</f>
        <v>DA</v>
      </c>
      <c r="C795" t="str">
        <f>_xlfn.TEXTJOIN(", ",TRUE,IF(Tabela_zbiralec_EKOL[[#This Row],[ZC Savska loka]]="DA","Savska loka",""),IF(Tabela_zbiralec_EKOL[[#This Row],[ZC Laze]]="DA","Laze",""),IF(Tabela_zbiralec_EKOL[[#This Row],[ZC Kamnik]]="DA","Kamnik",""),IF(Tabela_zbiralec_EKOL[[#This Row],[ZC Zvezda]]="DA","Zvezda",""))</f>
        <v>Laze</v>
      </c>
      <c r="D795" t="s">
        <v>203</v>
      </c>
      <c r="E795" t="s">
        <v>204</v>
      </c>
      <c r="F795" t="s">
        <v>203</v>
      </c>
      <c r="G795" t="s">
        <v>203</v>
      </c>
      <c r="H795" t="str">
        <f>INDEX(Tabela_seznam_klasifikacij[Naziv odpadka],MATCH(Tabela_zbiralec_EKOL[[#This Row],[Klasifikacija]],Tabela_seznam_klasifikacij[Klasifikacijska številka],0))</f>
        <v>Odpadki iz pirolize, ki vsebujejo nevarne snovi</v>
      </c>
    </row>
    <row r="796" spans="1:8" x14ac:dyDescent="0.25">
      <c r="A796" t="s">
        <v>1406</v>
      </c>
      <c r="B796" t="str">
        <f>IF(OR(Tabela_zbiralec_EKOL[[#This Row],[ZC Savska loka]]="DA",Tabela_zbiralec_EKOL[[#This Row],[ZC Laze]]="DA",Tabela_zbiralec_EKOL[[#This Row],[ZC Kamnik]]="DA",Tabela_zbiralec_EKOL[[#This Row],[ZC Zvezda]]="DA"),"DA","NE")</f>
        <v>DA</v>
      </c>
      <c r="C796" t="str">
        <f>_xlfn.TEXTJOIN(", ",TRUE,IF(Tabela_zbiralec_EKOL[[#This Row],[ZC Savska loka]]="DA","Savska loka",""),IF(Tabela_zbiralec_EKOL[[#This Row],[ZC Laze]]="DA","Laze",""),IF(Tabela_zbiralec_EKOL[[#This Row],[ZC Kamnik]]="DA","Kamnik",""),IF(Tabela_zbiralec_EKOL[[#This Row],[ZC Zvezda]]="DA","Zvezda",""))</f>
        <v>Laze</v>
      </c>
      <c r="D796" t="s">
        <v>203</v>
      </c>
      <c r="E796" t="s">
        <v>204</v>
      </c>
      <c r="F796" t="s">
        <v>203</v>
      </c>
      <c r="G796" t="s">
        <v>203</v>
      </c>
      <c r="H796" t="str">
        <f>INDEX(Tabela_seznam_klasifikacij[Naziv odpadka],MATCH(Tabela_zbiralec_EKOL[[#This Row],[Klasifikacija]],Tabela_seznam_klasifikacij[Klasifikacijska številka],0))</f>
        <v>Pomešani odpadki, v katerih je vsaj en odpadek označen kot nevaren</v>
      </c>
    </row>
    <row r="797" spans="1:8" x14ac:dyDescent="0.25">
      <c r="A797" t="s">
        <v>100</v>
      </c>
      <c r="B797" t="str">
        <f>IF(OR(Tabela_zbiralec_EKOL[[#This Row],[ZC Savska loka]]="DA",Tabela_zbiralec_EKOL[[#This Row],[ZC Laze]]="DA",Tabela_zbiralec_EKOL[[#This Row],[ZC Kamnik]]="DA",Tabela_zbiralec_EKOL[[#This Row],[ZC Zvezda]]="DA"),"DA","NE")</f>
        <v>DA</v>
      </c>
      <c r="C797" t="str">
        <f>_xlfn.TEXTJOIN(", ",TRUE,IF(Tabela_zbiralec_EKOL[[#This Row],[ZC Savska loka]]="DA","Savska loka",""),IF(Tabela_zbiralec_EKOL[[#This Row],[ZC Laze]]="DA","Laze",""),IF(Tabela_zbiralec_EKOL[[#This Row],[ZC Kamnik]]="DA","Kamnik",""),IF(Tabela_zbiralec_EKOL[[#This Row],[ZC Zvezda]]="DA","Zvezda",""))</f>
        <v>Laze</v>
      </c>
      <c r="D797" t="s">
        <v>203</v>
      </c>
      <c r="E797" t="s">
        <v>204</v>
      </c>
      <c r="F797" t="s">
        <v>203</v>
      </c>
      <c r="G797" t="s">
        <v>203</v>
      </c>
      <c r="H797" t="str">
        <f>INDEX(Tabela_seznam_klasifikacij[Naziv odpadka],MATCH(Tabela_zbiralec_EKOL[[#This Row],[Klasifikacija]],Tabela_seznam_klasifikacij[Klasifikacijska številka],0))</f>
        <v>Mulji, ki nastanejo pri fizikalno-kemijski obdelavi in vsebujejo nevarne snovi</v>
      </c>
    </row>
    <row r="798" spans="1:8" x14ac:dyDescent="0.25">
      <c r="A798" t="s">
        <v>1408</v>
      </c>
      <c r="B798" t="str">
        <f>IF(OR(Tabela_zbiralec_EKOL[[#This Row],[ZC Savska loka]]="DA",Tabela_zbiralec_EKOL[[#This Row],[ZC Laze]]="DA",Tabela_zbiralec_EKOL[[#This Row],[ZC Kamnik]]="DA",Tabela_zbiralec_EKOL[[#This Row],[ZC Zvezda]]="DA"),"DA","NE")</f>
        <v>DA</v>
      </c>
      <c r="C798" t="str">
        <f>_xlfn.TEXTJOIN(", ",TRUE,IF(Tabela_zbiralec_EKOL[[#This Row],[ZC Savska loka]]="DA","Savska loka",""),IF(Tabela_zbiralec_EKOL[[#This Row],[ZC Laze]]="DA","Laze",""),IF(Tabela_zbiralec_EKOL[[#This Row],[ZC Kamnik]]="DA","Kamnik",""),IF(Tabela_zbiralec_EKOL[[#This Row],[ZC Zvezda]]="DA","Zvezda",""))</f>
        <v>Laze</v>
      </c>
      <c r="D798" t="s">
        <v>203</v>
      </c>
      <c r="E798" t="s">
        <v>204</v>
      </c>
      <c r="F798" t="s">
        <v>203</v>
      </c>
      <c r="G798" t="s">
        <v>203</v>
      </c>
      <c r="H798" t="str">
        <f>INDEX(Tabela_seznam_klasifikacij[Naziv odpadka],MATCH(Tabela_zbiralec_EKOL[[#This Row],[Klasifikacija]],Tabela_seznam_klasifikacij[Klasifikacijska številka],0))</f>
        <v>Olje in koncentrati iz separacije</v>
      </c>
    </row>
    <row r="799" spans="1:8" x14ac:dyDescent="0.25">
      <c r="A799" t="s">
        <v>1409</v>
      </c>
      <c r="B799" t="str">
        <f>IF(OR(Tabela_zbiralec_EKOL[[#This Row],[ZC Savska loka]]="DA",Tabela_zbiralec_EKOL[[#This Row],[ZC Laze]]="DA",Tabela_zbiralec_EKOL[[#This Row],[ZC Kamnik]]="DA",Tabela_zbiralec_EKOL[[#This Row],[ZC Zvezda]]="DA"),"DA","NE")</f>
        <v>DA</v>
      </c>
      <c r="C799" t="str">
        <f>_xlfn.TEXTJOIN(", ",TRUE,IF(Tabela_zbiralec_EKOL[[#This Row],[ZC Savska loka]]="DA","Savska loka",""),IF(Tabela_zbiralec_EKOL[[#This Row],[ZC Laze]]="DA","Laze",""),IF(Tabela_zbiralec_EKOL[[#This Row],[ZC Kamnik]]="DA","Kamnik",""),IF(Tabela_zbiralec_EKOL[[#This Row],[ZC Zvezda]]="DA","Zvezda",""))</f>
        <v>Laze</v>
      </c>
      <c r="D799" t="s">
        <v>203</v>
      </c>
      <c r="E799" t="s">
        <v>204</v>
      </c>
      <c r="F799" t="s">
        <v>203</v>
      </c>
      <c r="G799" t="s">
        <v>203</v>
      </c>
      <c r="H799" t="str">
        <f>INDEX(Tabela_seznam_klasifikacij[Naziv odpadka],MATCH(Tabela_zbiralec_EKOL[[#This Row],[Klasifikacija]],Tabela_seznam_klasifikacij[Klasifikacijska številka],0))</f>
        <v>Tekoči gorljivi odpadki, ki vsebujejo nevarne snovi</v>
      </c>
    </row>
    <row r="800" spans="1:8" x14ac:dyDescent="0.25">
      <c r="A800" t="s">
        <v>101</v>
      </c>
      <c r="B800" t="str">
        <f>IF(OR(Tabela_zbiralec_EKOL[[#This Row],[ZC Savska loka]]="DA",Tabela_zbiralec_EKOL[[#This Row],[ZC Laze]]="DA",Tabela_zbiralec_EKOL[[#This Row],[ZC Kamnik]]="DA",Tabela_zbiralec_EKOL[[#This Row],[ZC Zvezda]]="DA"),"DA","NE")</f>
        <v>DA</v>
      </c>
      <c r="C800" t="str">
        <f>_xlfn.TEXTJOIN(", ",TRUE,IF(Tabela_zbiralec_EKOL[[#This Row],[ZC Savska loka]]="DA","Savska loka",""),IF(Tabela_zbiralec_EKOL[[#This Row],[ZC Laze]]="DA","Laze",""),IF(Tabela_zbiralec_EKOL[[#This Row],[ZC Kamnik]]="DA","Kamnik",""),IF(Tabela_zbiralec_EKOL[[#This Row],[ZC Zvezda]]="DA","Zvezda",""))</f>
        <v>Laze</v>
      </c>
      <c r="D800" t="s">
        <v>203</v>
      </c>
      <c r="E800" t="s">
        <v>204</v>
      </c>
      <c r="F800" t="s">
        <v>203</v>
      </c>
      <c r="G800" t="s">
        <v>203</v>
      </c>
      <c r="H800" t="str">
        <f>INDEX(Tabela_seznam_klasifikacij[Naziv odpadka],MATCH(Tabela_zbiralec_EKOL[[#This Row],[Klasifikacija]],Tabela_seznam_klasifikacij[Klasifikacijska številka],0))</f>
        <v>Trdni gorljivi odpadki, ki vsebujejo nevarne snovi</v>
      </c>
    </row>
    <row r="801" spans="1:8" x14ac:dyDescent="0.25">
      <c r="A801" t="s">
        <v>102</v>
      </c>
      <c r="B801" t="str">
        <f>IF(OR(Tabela_zbiralec_EKOL[[#This Row],[ZC Savska loka]]="DA",Tabela_zbiralec_EKOL[[#This Row],[ZC Laze]]="DA",Tabela_zbiralec_EKOL[[#This Row],[ZC Kamnik]]="DA",Tabela_zbiralec_EKOL[[#This Row],[ZC Zvezda]]="DA"),"DA","NE")</f>
        <v>DA</v>
      </c>
      <c r="C801" t="str">
        <f>_xlfn.TEXTJOIN(", ",TRUE,IF(Tabela_zbiralec_EKOL[[#This Row],[ZC Savska loka]]="DA","Savska loka",""),IF(Tabela_zbiralec_EKOL[[#This Row],[ZC Laze]]="DA","Laze",""),IF(Tabela_zbiralec_EKOL[[#This Row],[ZC Kamnik]]="DA","Kamnik",""),IF(Tabela_zbiralec_EKOL[[#This Row],[ZC Zvezda]]="DA","Zvezda",""))</f>
        <v>Laze</v>
      </c>
      <c r="D801" t="s">
        <v>203</v>
      </c>
      <c r="E801" t="s">
        <v>204</v>
      </c>
      <c r="F801" t="s">
        <v>203</v>
      </c>
      <c r="G801" t="s">
        <v>203</v>
      </c>
      <c r="H801" t="str">
        <f>INDEX(Tabela_seznam_klasifikacij[Naziv odpadka],MATCH(Tabela_zbiralec_EKOL[[#This Row],[Klasifikacija]],Tabela_seznam_klasifikacij[Klasifikacijska številka],0))</f>
        <v>Drugi odpadki, ki vsebujejo nevarne snovi</v>
      </c>
    </row>
    <row r="802" spans="1:8" x14ac:dyDescent="0.25">
      <c r="A802" t="s">
        <v>1412</v>
      </c>
      <c r="B802" t="str">
        <f>IF(OR(Tabela_zbiralec_EKOL[[#This Row],[ZC Savska loka]]="DA",Tabela_zbiralec_EKOL[[#This Row],[ZC Laze]]="DA",Tabela_zbiralec_EKOL[[#This Row],[ZC Kamnik]]="DA",Tabela_zbiralec_EKOL[[#This Row],[ZC Zvezda]]="DA"),"DA","NE")</f>
        <v>DA</v>
      </c>
      <c r="C802" t="str">
        <f>_xlfn.TEXTJOIN(", ",TRUE,IF(Tabela_zbiralec_EKOL[[#This Row],[ZC Savska loka]]="DA","Savska loka",""),IF(Tabela_zbiralec_EKOL[[#This Row],[ZC Laze]]="DA","Laze",""),IF(Tabela_zbiralec_EKOL[[#This Row],[ZC Kamnik]]="DA","Kamnik",""),IF(Tabela_zbiralec_EKOL[[#This Row],[ZC Zvezda]]="DA","Zvezda",""))</f>
        <v>Laze</v>
      </c>
      <c r="D802" t="s">
        <v>203</v>
      </c>
      <c r="E802" t="s">
        <v>204</v>
      </c>
      <c r="F802" t="s">
        <v>203</v>
      </c>
      <c r="G802" t="s">
        <v>203</v>
      </c>
      <c r="H802" t="str">
        <f>INDEX(Tabela_seznam_klasifikacij[Naziv odpadka],MATCH(Tabela_zbiralec_EKOL[[#This Row],[Klasifikacija]],Tabela_seznam_klasifikacij[Klasifikacijska številka],0))</f>
        <v>Odpadki, označeni kot nevarni, delno stabilizirani6</v>
      </c>
    </row>
    <row r="803" spans="1:8" x14ac:dyDescent="0.25">
      <c r="A803" t="s">
        <v>1414</v>
      </c>
      <c r="B803" t="str">
        <f>IF(OR(Tabela_zbiralec_EKOL[[#This Row],[ZC Savska loka]]="DA",Tabela_zbiralec_EKOL[[#This Row],[ZC Laze]]="DA",Tabela_zbiralec_EKOL[[#This Row],[ZC Kamnik]]="DA",Tabela_zbiralec_EKOL[[#This Row],[ZC Zvezda]]="DA"),"DA","NE")</f>
        <v>DA</v>
      </c>
      <c r="C803" t="str">
        <f>_xlfn.TEXTJOIN(", ",TRUE,IF(Tabela_zbiralec_EKOL[[#This Row],[ZC Savska loka]]="DA","Savska loka",""),IF(Tabela_zbiralec_EKOL[[#This Row],[ZC Laze]]="DA","Laze",""),IF(Tabela_zbiralec_EKOL[[#This Row],[ZC Kamnik]]="DA","Kamnik",""),IF(Tabela_zbiralec_EKOL[[#This Row],[ZC Zvezda]]="DA","Zvezda",""))</f>
        <v>Laze</v>
      </c>
      <c r="D803" t="s">
        <v>203</v>
      </c>
      <c r="E803" t="s">
        <v>204</v>
      </c>
      <c r="F803" t="s">
        <v>203</v>
      </c>
      <c r="G803" t="s">
        <v>203</v>
      </c>
      <c r="H803" t="str">
        <f>INDEX(Tabela_seznam_klasifikacij[Naziv odpadka],MATCH(Tabela_zbiralec_EKOL[[#This Row],[Klasifikacija]],Tabela_seznam_klasifikacij[Klasifikacijska številka],0))</f>
        <v>Utrjeni (soldificirani) odpadki, označeni kot nevarni</v>
      </c>
    </row>
    <row r="804" spans="1:8" x14ac:dyDescent="0.25">
      <c r="A804" t="s">
        <v>1417</v>
      </c>
      <c r="B804" t="str">
        <f>IF(OR(Tabela_zbiralec_EKOL[[#This Row],[ZC Savska loka]]="DA",Tabela_zbiralec_EKOL[[#This Row],[ZC Laze]]="DA",Tabela_zbiralec_EKOL[[#This Row],[ZC Kamnik]]="DA",Tabela_zbiralec_EKOL[[#This Row],[ZC Zvezda]]="DA"),"DA","NE")</f>
        <v>DA</v>
      </c>
      <c r="C804" t="str">
        <f>_xlfn.TEXTJOIN(", ",TRUE,IF(Tabela_zbiralec_EKOL[[#This Row],[ZC Savska loka]]="DA","Savska loka",""),IF(Tabela_zbiralec_EKOL[[#This Row],[ZC Laze]]="DA","Laze",""),IF(Tabela_zbiralec_EKOL[[#This Row],[ZC Kamnik]]="DA","Kamnik",""),IF(Tabela_zbiralec_EKOL[[#This Row],[ZC Zvezda]]="DA","Zvezda",""))</f>
        <v>Laze</v>
      </c>
      <c r="D804" t="s">
        <v>203</v>
      </c>
      <c r="E804" t="s">
        <v>204</v>
      </c>
      <c r="F804" t="s">
        <v>203</v>
      </c>
      <c r="G804" t="s">
        <v>203</v>
      </c>
      <c r="H804" t="str">
        <f>INDEX(Tabela_seznam_klasifikacij[Naziv odpadka],MATCH(Tabela_zbiralec_EKOL[[#This Row],[Klasifikacija]],Tabela_seznam_klasifikacij[Klasifikacijska številka],0))</f>
        <v>Pepel in drugi odpadki iz čiščenja odpadnih plinov</v>
      </c>
    </row>
    <row r="805" spans="1:8" x14ac:dyDescent="0.25">
      <c r="A805" t="s">
        <v>1418</v>
      </c>
      <c r="B805" t="str">
        <f>IF(OR(Tabela_zbiralec_EKOL[[#This Row],[ZC Savska loka]]="DA",Tabela_zbiralec_EKOL[[#This Row],[ZC Laze]]="DA",Tabela_zbiralec_EKOL[[#This Row],[ZC Kamnik]]="DA",Tabela_zbiralec_EKOL[[#This Row],[ZC Zvezda]]="DA"),"DA","NE")</f>
        <v>DA</v>
      </c>
      <c r="C805" t="str">
        <f>_xlfn.TEXTJOIN(", ",TRUE,IF(Tabela_zbiralec_EKOL[[#This Row],[ZC Savska loka]]="DA","Savska loka",""),IF(Tabela_zbiralec_EKOL[[#This Row],[ZC Laze]]="DA","Laze",""),IF(Tabela_zbiralec_EKOL[[#This Row],[ZC Kamnik]]="DA","Kamnik",""),IF(Tabela_zbiralec_EKOL[[#This Row],[ZC Zvezda]]="DA","Zvezda",""))</f>
        <v>Laze</v>
      </c>
      <c r="D805" t="s">
        <v>203</v>
      </c>
      <c r="E805" t="s">
        <v>204</v>
      </c>
      <c r="F805" t="s">
        <v>203</v>
      </c>
      <c r="G805" t="s">
        <v>203</v>
      </c>
      <c r="H805" t="str">
        <f>INDEX(Tabela_seznam_klasifikacij[Naziv odpadka],MATCH(Tabela_zbiralec_EKOL[[#This Row],[Klasifikacija]],Tabela_seznam_klasifikacij[Klasifikacijska številka],0))</f>
        <v>Nevitrificirana trdna faza</v>
      </c>
    </row>
    <row r="806" spans="1:8" x14ac:dyDescent="0.25">
      <c r="A806" t="s">
        <v>1429</v>
      </c>
      <c r="B806" t="str">
        <f>IF(OR(Tabela_zbiralec_EKOL[[#This Row],[ZC Savska loka]]="DA",Tabela_zbiralec_EKOL[[#This Row],[ZC Laze]]="DA",Tabela_zbiralec_EKOL[[#This Row],[ZC Kamnik]]="DA",Tabela_zbiralec_EKOL[[#This Row],[ZC Zvezda]]="DA"),"DA","NE")</f>
        <v>DA</v>
      </c>
      <c r="C806" t="str">
        <f>_xlfn.TEXTJOIN(", ",TRUE,IF(Tabela_zbiralec_EKOL[[#This Row],[ZC Savska loka]]="DA","Savska loka",""),IF(Tabela_zbiralec_EKOL[[#This Row],[ZC Laze]]="DA","Laze",""),IF(Tabela_zbiralec_EKOL[[#This Row],[ZC Kamnik]]="DA","Kamnik",""),IF(Tabela_zbiralec_EKOL[[#This Row],[ZC Zvezda]]="DA","Zvezda",""))</f>
        <v>Laze</v>
      </c>
      <c r="D806" t="s">
        <v>203</v>
      </c>
      <c r="E806" t="s">
        <v>204</v>
      </c>
      <c r="F806" t="s">
        <v>203</v>
      </c>
      <c r="G806" t="s">
        <v>203</v>
      </c>
      <c r="H806" t="str">
        <f>INDEX(Tabela_seznam_klasifikacij[Naziv odpadka],MATCH(Tabela_zbiralec_EKOL[[#This Row],[Klasifikacija]],Tabela_seznam_klasifikacij[Klasifikacijska številka],0))</f>
        <v>Izcedne vode iz odlagališč, ki vsebujejo nevarne snovi</v>
      </c>
    </row>
    <row r="807" spans="1:8" x14ac:dyDescent="0.25">
      <c r="A807" t="s">
        <v>103</v>
      </c>
      <c r="B807" t="str">
        <f>IF(OR(Tabela_zbiralec_EKOL[[#This Row],[ZC Savska loka]]="DA",Tabela_zbiralec_EKOL[[#This Row],[ZC Laze]]="DA",Tabela_zbiralec_EKOL[[#This Row],[ZC Kamnik]]="DA",Tabela_zbiralec_EKOL[[#This Row],[ZC Zvezda]]="DA"),"DA","NE")</f>
        <v>DA</v>
      </c>
      <c r="C807" t="str">
        <f>_xlfn.TEXTJOIN(", ",TRUE,IF(Tabela_zbiralec_EKOL[[#This Row],[ZC Savska loka]]="DA","Savska loka",""),IF(Tabela_zbiralec_EKOL[[#This Row],[ZC Laze]]="DA","Laze",""),IF(Tabela_zbiralec_EKOL[[#This Row],[ZC Kamnik]]="DA","Kamnik",""),IF(Tabela_zbiralec_EKOL[[#This Row],[ZC Zvezda]]="DA","Zvezda",""))</f>
        <v>Laze</v>
      </c>
      <c r="D807" t="s">
        <v>203</v>
      </c>
      <c r="E807" t="s">
        <v>204</v>
      </c>
      <c r="F807" t="s">
        <v>203</v>
      </c>
      <c r="G807" t="s">
        <v>203</v>
      </c>
      <c r="H807" t="str">
        <f>INDEX(Tabela_seznam_klasifikacij[Naziv odpadka],MATCH(Tabela_zbiralec_EKOL[[#This Row],[Klasifikacija]],Tabela_seznam_klasifikacij[Klasifikacijska številka],0))</f>
        <v>Nasičene ali izrabljene smole ionskih izmenjevalnikov</v>
      </c>
    </row>
    <row r="808" spans="1:8" x14ac:dyDescent="0.25">
      <c r="A808" t="s">
        <v>104</v>
      </c>
      <c r="B808" t="str">
        <f>IF(OR(Tabela_zbiralec_EKOL[[#This Row],[ZC Savska loka]]="DA",Tabela_zbiralec_EKOL[[#This Row],[ZC Laze]]="DA",Tabela_zbiralec_EKOL[[#This Row],[ZC Kamnik]]="DA",Tabela_zbiralec_EKOL[[#This Row],[ZC Zvezda]]="DA"),"DA","NE")</f>
        <v>DA</v>
      </c>
      <c r="C808" t="str">
        <f>_xlfn.TEXTJOIN(", ",TRUE,IF(Tabela_zbiralec_EKOL[[#This Row],[ZC Savska loka]]="DA","Savska loka",""),IF(Tabela_zbiralec_EKOL[[#This Row],[ZC Laze]]="DA","Laze",""),IF(Tabela_zbiralec_EKOL[[#This Row],[ZC Kamnik]]="DA","Kamnik",""),IF(Tabela_zbiralec_EKOL[[#This Row],[ZC Zvezda]]="DA","Zvezda",""))</f>
        <v>Laze</v>
      </c>
      <c r="D808" t="s">
        <v>203</v>
      </c>
      <c r="E808" t="s">
        <v>204</v>
      </c>
      <c r="F808" t="s">
        <v>203</v>
      </c>
      <c r="G808" t="s">
        <v>203</v>
      </c>
      <c r="H808" t="str">
        <f>INDEX(Tabela_seznam_klasifikacij[Naziv odpadka],MATCH(Tabela_zbiralec_EKOL[[#This Row],[Klasifikacija]],Tabela_seznam_klasifikacij[Klasifikacijska številka],0))</f>
        <v>Raztopine in mulji iz regeneracije ionskih izmenjevalnikov</v>
      </c>
    </row>
    <row r="809" spans="1:8" x14ac:dyDescent="0.25">
      <c r="A809" t="s">
        <v>1434</v>
      </c>
      <c r="B809" t="str">
        <f>IF(OR(Tabela_zbiralec_EKOL[[#This Row],[ZC Savska loka]]="DA",Tabela_zbiralec_EKOL[[#This Row],[ZC Laze]]="DA",Tabela_zbiralec_EKOL[[#This Row],[ZC Kamnik]]="DA",Tabela_zbiralec_EKOL[[#This Row],[ZC Zvezda]]="DA"),"DA","NE")</f>
        <v>DA</v>
      </c>
      <c r="C809" t="str">
        <f>_xlfn.TEXTJOIN(", ",TRUE,IF(Tabela_zbiralec_EKOL[[#This Row],[ZC Savska loka]]="DA","Savska loka",""),IF(Tabela_zbiralec_EKOL[[#This Row],[ZC Laze]]="DA","Laze",""),IF(Tabela_zbiralec_EKOL[[#This Row],[ZC Kamnik]]="DA","Kamnik",""),IF(Tabela_zbiralec_EKOL[[#This Row],[ZC Zvezda]]="DA","Zvezda",""))</f>
        <v>Laze</v>
      </c>
      <c r="D809" t="s">
        <v>203</v>
      </c>
      <c r="E809" t="s">
        <v>204</v>
      </c>
      <c r="F809" t="s">
        <v>203</v>
      </c>
      <c r="G809" t="s">
        <v>203</v>
      </c>
      <c r="H809" t="str">
        <f>INDEX(Tabela_seznam_klasifikacij[Naziv odpadka],MATCH(Tabela_zbiralec_EKOL[[#This Row],[Klasifikacija]],Tabela_seznam_klasifikacij[Klasifikacijska številka],0))</f>
        <v>Odpadki iz membranskih sistemov, ki vsebujejo nevarne snovi</v>
      </c>
    </row>
    <row r="810" spans="1:8" x14ac:dyDescent="0.25">
      <c r="A810" t="s">
        <v>106</v>
      </c>
      <c r="B810" t="str">
        <f>IF(OR(Tabela_zbiralec_EKOL[[#This Row],[ZC Savska loka]]="DA",Tabela_zbiralec_EKOL[[#This Row],[ZC Laze]]="DA",Tabela_zbiralec_EKOL[[#This Row],[ZC Kamnik]]="DA",Tabela_zbiralec_EKOL[[#This Row],[ZC Zvezda]]="DA"),"DA","NE")</f>
        <v>DA</v>
      </c>
      <c r="C810" t="str">
        <f>_xlfn.TEXTJOIN(", ",TRUE,IF(Tabela_zbiralec_EKOL[[#This Row],[ZC Savska loka]]="DA","Savska loka",""),IF(Tabela_zbiralec_EKOL[[#This Row],[ZC Laze]]="DA","Laze",""),IF(Tabela_zbiralec_EKOL[[#This Row],[ZC Kamnik]]="DA","Kamnik",""),IF(Tabela_zbiralec_EKOL[[#This Row],[ZC Zvezda]]="DA","Zvezda",""))</f>
        <v>Laze</v>
      </c>
      <c r="D810" t="s">
        <v>203</v>
      </c>
      <c r="E810" t="s">
        <v>204</v>
      </c>
      <c r="F810" t="s">
        <v>203</v>
      </c>
      <c r="G810" t="s">
        <v>203</v>
      </c>
      <c r="H810" t="str">
        <f>INDEX(Tabela_seznam_klasifikacij[Naziv odpadka],MATCH(Tabela_zbiralec_EKOL[[#This Row],[Klasifikacija]],Tabela_seznam_klasifikacij[Klasifikacijska številka],0))</f>
        <v>Masti in oljne mešanice iz naprav za ločevanje olja in vode, ki niso navedene pod 19 08 09</v>
      </c>
    </row>
    <row r="811" spans="1:8" x14ac:dyDescent="0.25">
      <c r="A811" t="s">
        <v>107</v>
      </c>
      <c r="B811" t="str">
        <f>IF(OR(Tabela_zbiralec_EKOL[[#This Row],[ZC Savska loka]]="DA",Tabela_zbiralec_EKOL[[#This Row],[ZC Laze]]="DA",Tabela_zbiralec_EKOL[[#This Row],[ZC Kamnik]]="DA",Tabela_zbiralec_EKOL[[#This Row],[ZC Zvezda]]="DA"),"DA","NE")</f>
        <v>DA</v>
      </c>
      <c r="C811" t="str">
        <f>_xlfn.TEXTJOIN(", ",TRUE,IF(Tabela_zbiralec_EKOL[[#This Row],[ZC Savska loka]]="DA","Savska loka",""),IF(Tabela_zbiralec_EKOL[[#This Row],[ZC Laze]]="DA","Laze",""),IF(Tabela_zbiralec_EKOL[[#This Row],[ZC Kamnik]]="DA","Kamnik",""),IF(Tabela_zbiralec_EKOL[[#This Row],[ZC Zvezda]]="DA","Zvezda",""))</f>
        <v>Laze</v>
      </c>
      <c r="D811" t="s">
        <v>203</v>
      </c>
      <c r="E811" t="s">
        <v>204</v>
      </c>
      <c r="F811" t="s">
        <v>203</v>
      </c>
      <c r="G811" t="s">
        <v>203</v>
      </c>
      <c r="H811" t="str">
        <f>INDEX(Tabela_seznam_klasifikacij[Naziv odpadka],MATCH(Tabela_zbiralec_EKOL[[#This Row],[Klasifikacija]],Tabela_seznam_klasifikacij[Klasifikacijska številka],0))</f>
        <v>Mulji iz bioloških čistilnih naprav tehnoloških odpadnih voda, ki vsebujejo nevarne snovi</v>
      </c>
    </row>
    <row r="812" spans="1:8" x14ac:dyDescent="0.25">
      <c r="A812" t="s">
        <v>188</v>
      </c>
      <c r="B812" t="str">
        <f>IF(OR(Tabela_zbiralec_EKOL[[#This Row],[ZC Savska loka]]="DA",Tabela_zbiralec_EKOL[[#This Row],[ZC Laze]]="DA",Tabela_zbiralec_EKOL[[#This Row],[ZC Kamnik]]="DA",Tabela_zbiralec_EKOL[[#This Row],[ZC Zvezda]]="DA"),"DA","NE")</f>
        <v>DA</v>
      </c>
      <c r="C812" t="str">
        <f>_xlfn.TEXTJOIN(", ",TRUE,IF(Tabela_zbiralec_EKOL[[#This Row],[ZC Savska loka]]="DA","Savska loka",""),IF(Tabela_zbiralec_EKOL[[#This Row],[ZC Laze]]="DA","Laze",""),IF(Tabela_zbiralec_EKOL[[#This Row],[ZC Kamnik]]="DA","Kamnik",""),IF(Tabela_zbiralec_EKOL[[#This Row],[ZC Zvezda]]="DA","Zvezda",""))</f>
        <v>Laze</v>
      </c>
      <c r="D812" t="s">
        <v>203</v>
      </c>
      <c r="E812" t="s">
        <v>204</v>
      </c>
      <c r="F812" t="s">
        <v>203</v>
      </c>
      <c r="G812" t="s">
        <v>203</v>
      </c>
      <c r="H812" t="str">
        <f>INDEX(Tabela_seznam_klasifikacij[Naziv odpadka],MATCH(Tabela_zbiralec_EKOL[[#This Row],[Klasifikacija]],Tabela_seznam_klasifikacij[Klasifikacijska številka],0))</f>
        <v>Mulji iz drugih čistilnih naprav tehnoloških odpadnih voda, ki vsebujejo nevarne snovi</v>
      </c>
    </row>
    <row r="813" spans="1:8" x14ac:dyDescent="0.25">
      <c r="A813" t="s">
        <v>1445</v>
      </c>
      <c r="B813" t="str">
        <f>IF(OR(Tabela_zbiralec_EKOL[[#This Row],[ZC Savska loka]]="DA",Tabela_zbiralec_EKOL[[#This Row],[ZC Laze]]="DA",Tabela_zbiralec_EKOL[[#This Row],[ZC Kamnik]]="DA",Tabela_zbiralec_EKOL[[#This Row],[ZC Zvezda]]="DA"),"DA","NE")</f>
        <v>DA</v>
      </c>
      <c r="C813" t="str">
        <f>_xlfn.TEXTJOIN(", ",TRUE,IF(Tabela_zbiralec_EKOL[[#This Row],[ZC Savska loka]]="DA","Savska loka",""),IF(Tabela_zbiralec_EKOL[[#This Row],[ZC Laze]]="DA","Laze",""),IF(Tabela_zbiralec_EKOL[[#This Row],[ZC Kamnik]]="DA","Kamnik",""),IF(Tabela_zbiralec_EKOL[[#This Row],[ZC Zvezda]]="DA","Zvezda",""))</f>
        <v>Laze</v>
      </c>
      <c r="D813" t="s">
        <v>203</v>
      </c>
      <c r="E813" t="s">
        <v>204</v>
      </c>
      <c r="F813" t="s">
        <v>203</v>
      </c>
      <c r="G813" t="s">
        <v>203</v>
      </c>
      <c r="H813" t="str">
        <f>INDEX(Tabela_seznam_klasifikacij[Naziv odpadka],MATCH(Tabela_zbiralec_EKOL[[#This Row],[Klasifikacija]],Tabela_seznam_klasifikacij[Klasifikacijska številka],0))</f>
        <v>Lahka šredrska frakcija in prah, ki vsebujeta nevarne snovi</v>
      </c>
    </row>
    <row r="814" spans="1:8" x14ac:dyDescent="0.25">
      <c r="A814" t="s">
        <v>1447</v>
      </c>
      <c r="B814" t="str">
        <f>IF(OR(Tabela_zbiralec_EKOL[[#This Row],[ZC Savska loka]]="DA",Tabela_zbiralec_EKOL[[#This Row],[ZC Laze]]="DA",Tabela_zbiralec_EKOL[[#This Row],[ZC Kamnik]]="DA",Tabela_zbiralec_EKOL[[#This Row],[ZC Zvezda]]="DA"),"DA","NE")</f>
        <v>DA</v>
      </c>
      <c r="C814" t="str">
        <f>_xlfn.TEXTJOIN(", ",TRUE,IF(Tabela_zbiralec_EKOL[[#This Row],[ZC Savska loka]]="DA","Savska loka",""),IF(Tabela_zbiralec_EKOL[[#This Row],[ZC Laze]]="DA","Laze",""),IF(Tabela_zbiralec_EKOL[[#This Row],[ZC Kamnik]]="DA","Kamnik",""),IF(Tabela_zbiralec_EKOL[[#This Row],[ZC Zvezda]]="DA","Zvezda",""))</f>
        <v>Laze</v>
      </c>
      <c r="D814" t="s">
        <v>203</v>
      </c>
      <c r="E814" t="s">
        <v>204</v>
      </c>
      <c r="F814" t="s">
        <v>203</v>
      </c>
      <c r="G814" t="s">
        <v>203</v>
      </c>
      <c r="H814" t="str">
        <f>INDEX(Tabela_seznam_klasifikacij[Naziv odpadka],MATCH(Tabela_zbiralec_EKOL[[#This Row],[Klasifikacija]],Tabela_seznam_klasifikacij[Klasifikacijska številka],0))</f>
        <v>Druge frakcije, ki vsebujejo nevarne snovi</v>
      </c>
    </row>
    <row r="815" spans="1:8" x14ac:dyDescent="0.25">
      <c r="A815" t="s">
        <v>108</v>
      </c>
      <c r="B815" t="str">
        <f>IF(OR(Tabela_zbiralec_EKOL[[#This Row],[ZC Savska loka]]="DA",Tabela_zbiralec_EKOL[[#This Row],[ZC Laze]]="DA",Tabela_zbiralec_EKOL[[#This Row],[ZC Kamnik]]="DA",Tabela_zbiralec_EKOL[[#This Row],[ZC Zvezda]]="DA"),"DA","NE")</f>
        <v>DA</v>
      </c>
      <c r="C815" t="str">
        <f>_xlfn.TEXTJOIN(", ",TRUE,IF(Tabela_zbiralec_EKOL[[#This Row],[ZC Savska loka]]="DA","Savska loka",""),IF(Tabela_zbiralec_EKOL[[#This Row],[ZC Laze]]="DA","Laze",""),IF(Tabela_zbiralec_EKOL[[#This Row],[ZC Kamnik]]="DA","Kamnik",""),IF(Tabela_zbiralec_EKOL[[#This Row],[ZC Zvezda]]="DA","Zvezda",""))</f>
        <v>Laze</v>
      </c>
      <c r="D815" t="s">
        <v>203</v>
      </c>
      <c r="E815" t="s">
        <v>204</v>
      </c>
      <c r="F815" t="s">
        <v>203</v>
      </c>
      <c r="G815" t="s">
        <v>203</v>
      </c>
      <c r="H815" t="str">
        <f>INDEX(Tabela_seznam_klasifikacij[Naziv odpadka],MATCH(Tabela_zbiralec_EKOL[[#This Row],[Klasifikacija]],Tabela_seznam_klasifikacij[Klasifikacijska številka],0))</f>
        <v>Izrabljene filtrirne zemlje</v>
      </c>
    </row>
    <row r="816" spans="1:8" x14ac:dyDescent="0.25">
      <c r="A816" t="s">
        <v>109</v>
      </c>
      <c r="B816" t="str">
        <f>IF(OR(Tabela_zbiralec_EKOL[[#This Row],[ZC Savska loka]]="DA",Tabela_zbiralec_EKOL[[#This Row],[ZC Laze]]="DA",Tabela_zbiralec_EKOL[[#This Row],[ZC Kamnik]]="DA",Tabela_zbiralec_EKOL[[#This Row],[ZC Zvezda]]="DA"),"DA","NE")</f>
        <v>DA</v>
      </c>
      <c r="C816" t="str">
        <f>_xlfn.TEXTJOIN(", ",TRUE,IF(Tabela_zbiralec_EKOL[[#This Row],[ZC Savska loka]]="DA","Savska loka",""),IF(Tabela_zbiralec_EKOL[[#This Row],[ZC Laze]]="DA","Laze",""),IF(Tabela_zbiralec_EKOL[[#This Row],[ZC Kamnik]]="DA","Kamnik",""),IF(Tabela_zbiralec_EKOL[[#This Row],[ZC Zvezda]]="DA","Zvezda",""))</f>
        <v>Laze</v>
      </c>
      <c r="D816" t="s">
        <v>203</v>
      </c>
      <c r="E816" t="s">
        <v>204</v>
      </c>
      <c r="F816" t="s">
        <v>203</v>
      </c>
      <c r="G816" t="s">
        <v>203</v>
      </c>
      <c r="H816" t="str">
        <f>INDEX(Tabela_seznam_klasifikacij[Naziv odpadka],MATCH(Tabela_zbiralec_EKOL[[#This Row],[Klasifikacija]],Tabela_seznam_klasifikacij[Klasifikacijska številka],0))</f>
        <v>Kisli katrani</v>
      </c>
    </row>
    <row r="817" spans="1:8" x14ac:dyDescent="0.25">
      <c r="A817" t="s">
        <v>1449</v>
      </c>
      <c r="B817" t="str">
        <f>IF(OR(Tabela_zbiralec_EKOL[[#This Row],[ZC Savska loka]]="DA",Tabela_zbiralec_EKOL[[#This Row],[ZC Laze]]="DA",Tabela_zbiralec_EKOL[[#This Row],[ZC Kamnik]]="DA",Tabela_zbiralec_EKOL[[#This Row],[ZC Zvezda]]="DA"),"DA","NE")</f>
        <v>DA</v>
      </c>
      <c r="C817" t="str">
        <f>_xlfn.TEXTJOIN(", ",TRUE,IF(Tabela_zbiralec_EKOL[[#This Row],[ZC Savska loka]]="DA","Savska loka",""),IF(Tabela_zbiralec_EKOL[[#This Row],[ZC Laze]]="DA","Laze",""),IF(Tabela_zbiralec_EKOL[[#This Row],[ZC Kamnik]]="DA","Kamnik",""),IF(Tabela_zbiralec_EKOL[[#This Row],[ZC Zvezda]]="DA","Zvezda",""))</f>
        <v>Laze</v>
      </c>
      <c r="D817" t="s">
        <v>203</v>
      </c>
      <c r="E817" t="s">
        <v>204</v>
      </c>
      <c r="F817" t="s">
        <v>203</v>
      </c>
      <c r="G817" t="s">
        <v>203</v>
      </c>
      <c r="H817" t="str">
        <f>INDEX(Tabela_seznam_klasifikacij[Naziv odpadka],MATCH(Tabela_zbiralec_EKOL[[#This Row],[Klasifikacija]],Tabela_seznam_klasifikacij[Klasifikacijska številka],0))</f>
        <v>Odpadne vodne raztopine</v>
      </c>
    </row>
    <row r="818" spans="1:8" x14ac:dyDescent="0.25">
      <c r="A818" t="s">
        <v>1450</v>
      </c>
      <c r="B818" t="str">
        <f>IF(OR(Tabela_zbiralec_EKOL[[#This Row],[ZC Savska loka]]="DA",Tabela_zbiralec_EKOL[[#This Row],[ZC Laze]]="DA",Tabela_zbiralec_EKOL[[#This Row],[ZC Kamnik]]="DA",Tabela_zbiralec_EKOL[[#This Row],[ZC Zvezda]]="DA"),"DA","NE")</f>
        <v>DA</v>
      </c>
      <c r="C818" t="str">
        <f>_xlfn.TEXTJOIN(", ",TRUE,IF(Tabela_zbiralec_EKOL[[#This Row],[ZC Savska loka]]="DA","Savska loka",""),IF(Tabela_zbiralec_EKOL[[#This Row],[ZC Laze]]="DA","Laze",""),IF(Tabela_zbiralec_EKOL[[#This Row],[ZC Kamnik]]="DA","Kamnik",""),IF(Tabela_zbiralec_EKOL[[#This Row],[ZC Zvezda]]="DA","Zvezda",""))</f>
        <v>Laze</v>
      </c>
      <c r="D818" t="s">
        <v>203</v>
      </c>
      <c r="E818" t="s">
        <v>204</v>
      </c>
      <c r="F818" t="s">
        <v>203</v>
      </c>
      <c r="G818" t="s">
        <v>203</v>
      </c>
      <c r="H818" t="str">
        <f>INDEX(Tabela_seznam_klasifikacij[Naziv odpadka],MATCH(Tabela_zbiralec_EKOL[[#This Row],[Klasifikacija]],Tabela_seznam_klasifikacij[Klasifikacijska številka],0))</f>
        <v>Odpadki iz čiščenja goriva z lugi</v>
      </c>
    </row>
    <row r="819" spans="1:8" x14ac:dyDescent="0.25">
      <c r="A819" t="s">
        <v>110</v>
      </c>
      <c r="B819" t="str">
        <f>IF(OR(Tabela_zbiralec_EKOL[[#This Row],[ZC Savska loka]]="DA",Tabela_zbiralec_EKOL[[#This Row],[ZC Laze]]="DA",Tabela_zbiralec_EKOL[[#This Row],[ZC Kamnik]]="DA",Tabela_zbiralec_EKOL[[#This Row],[ZC Zvezda]]="DA"),"DA","NE")</f>
        <v>DA</v>
      </c>
      <c r="C819" t="str">
        <f>_xlfn.TEXTJOIN(", ",TRUE,IF(Tabela_zbiralec_EKOL[[#This Row],[ZC Savska loka]]="DA","Savska loka",""),IF(Tabela_zbiralec_EKOL[[#This Row],[ZC Laze]]="DA","Laze",""),IF(Tabela_zbiralec_EKOL[[#This Row],[ZC Kamnik]]="DA","Kamnik",""),IF(Tabela_zbiralec_EKOL[[#This Row],[ZC Zvezda]]="DA","Zvezda",""))</f>
        <v>Laze</v>
      </c>
      <c r="D819" t="s">
        <v>203</v>
      </c>
      <c r="E819" t="s">
        <v>204</v>
      </c>
      <c r="F819" t="s">
        <v>203</v>
      </c>
      <c r="G819" t="s">
        <v>203</v>
      </c>
      <c r="H819" t="str">
        <f>INDEX(Tabela_seznam_klasifikacij[Naziv odpadka],MATCH(Tabela_zbiralec_EKOL[[#This Row],[Klasifikacija]],Tabela_seznam_klasifikacij[Klasifikacijska številka],0))</f>
        <v>Mulji iz čiščenja odpadne vode na kraju nastanka, ki vsebujejo nevarne snovi</v>
      </c>
    </row>
    <row r="820" spans="1:8" x14ac:dyDescent="0.25">
      <c r="A820" t="s">
        <v>1452</v>
      </c>
      <c r="B820" t="str">
        <f>IF(OR(Tabela_zbiralec_EKOL[[#This Row],[ZC Savska loka]]="DA",Tabela_zbiralec_EKOL[[#This Row],[ZC Laze]]="DA",Tabela_zbiralec_EKOL[[#This Row],[ZC Kamnik]]="DA",Tabela_zbiralec_EKOL[[#This Row],[ZC Zvezda]]="DA"),"DA","NE")</f>
        <v>DA</v>
      </c>
      <c r="C820" t="str">
        <f>_xlfn.TEXTJOIN(", ",TRUE,IF(Tabela_zbiralec_EKOL[[#This Row],[ZC Savska loka]]="DA","Savska loka",""),IF(Tabela_zbiralec_EKOL[[#This Row],[ZC Laze]]="DA","Laze",""),IF(Tabela_zbiralec_EKOL[[#This Row],[ZC Kamnik]]="DA","Kamnik",""),IF(Tabela_zbiralec_EKOL[[#This Row],[ZC Zvezda]]="DA","Zvezda",""))</f>
        <v>Laze</v>
      </c>
      <c r="D820" t="s">
        <v>203</v>
      </c>
      <c r="E820" t="s">
        <v>204</v>
      </c>
      <c r="F820" t="s">
        <v>203</v>
      </c>
      <c r="G820" t="s">
        <v>203</v>
      </c>
      <c r="H820" t="str">
        <f>INDEX(Tabela_seznam_klasifikacij[Naziv odpadka],MATCH(Tabela_zbiralec_EKOL[[#This Row],[Klasifikacija]],Tabela_seznam_klasifikacij[Klasifikacijska številka],0))</f>
        <v>Odpadki iz čiščenja odpadnih plinov</v>
      </c>
    </row>
    <row r="821" spans="1:8" x14ac:dyDescent="0.25">
      <c r="A821" t="s">
        <v>111</v>
      </c>
      <c r="B821" t="str">
        <f>IF(OR(Tabela_zbiralec_EKOL[[#This Row],[ZC Savska loka]]="DA",Tabela_zbiralec_EKOL[[#This Row],[ZC Laze]]="DA",Tabela_zbiralec_EKOL[[#This Row],[ZC Kamnik]]="DA",Tabela_zbiralec_EKOL[[#This Row],[ZC Zvezda]]="DA"),"DA","NE")</f>
        <v>DA</v>
      </c>
      <c r="C821" t="str">
        <f>_xlfn.TEXTJOIN(", ",TRUE,IF(Tabela_zbiralec_EKOL[[#This Row],[ZC Savska loka]]="DA","Savska loka",""),IF(Tabela_zbiralec_EKOL[[#This Row],[ZC Laze]]="DA","Laze",""),IF(Tabela_zbiralec_EKOL[[#This Row],[ZC Kamnik]]="DA","Kamnik",""),IF(Tabela_zbiralec_EKOL[[#This Row],[ZC Zvezda]]="DA","Zvezda",""))</f>
        <v>Laze</v>
      </c>
      <c r="D821" t="s">
        <v>203</v>
      </c>
      <c r="E821" t="s">
        <v>204</v>
      </c>
      <c r="F821" t="s">
        <v>203</v>
      </c>
      <c r="G821" t="s">
        <v>203</v>
      </c>
      <c r="H821" t="str">
        <f>INDEX(Tabela_seznam_klasifikacij[Naziv odpadka],MATCH(Tabela_zbiralec_EKOL[[#This Row],[Klasifikacija]],Tabela_seznam_klasifikacij[Klasifikacijska številka],0))</f>
        <v>Les, ki vsebuje nevarne snovi</v>
      </c>
    </row>
    <row r="822" spans="1:8" x14ac:dyDescent="0.25">
      <c r="A822" t="s">
        <v>113</v>
      </c>
      <c r="B822" t="str">
        <f>IF(OR(Tabela_zbiralec_EKOL[[#This Row],[ZC Savska loka]]="DA",Tabela_zbiralec_EKOL[[#This Row],[ZC Laze]]="DA",Tabela_zbiralec_EKOL[[#This Row],[ZC Kamnik]]="DA",Tabela_zbiralec_EKOL[[#This Row],[ZC Zvezda]]="DA"),"DA","NE")</f>
        <v>DA</v>
      </c>
      <c r="C822" t="str">
        <f>_xlfn.TEXTJOIN(", ",TRUE,IF(Tabela_zbiralec_EKOL[[#This Row],[ZC Savska loka]]="DA","Savska loka",""),IF(Tabela_zbiralec_EKOL[[#This Row],[ZC Laze]]="DA","Laze",""),IF(Tabela_zbiralec_EKOL[[#This Row],[ZC Kamnik]]="DA","Kamnik",""),IF(Tabela_zbiralec_EKOL[[#This Row],[ZC Zvezda]]="DA","Zvezda",""))</f>
        <v>Laze</v>
      </c>
      <c r="D822" t="s">
        <v>203</v>
      </c>
      <c r="E822" t="s">
        <v>204</v>
      </c>
      <c r="F822" t="s">
        <v>203</v>
      </c>
      <c r="G822" t="s">
        <v>203</v>
      </c>
      <c r="H822" t="str">
        <f>INDEX(Tabela_seznam_klasifikacij[Naziv odpadka],MATCH(Tabela_zbiralec_EKOL[[#This Row],[Klasifikacija]],Tabela_seznam_klasifikacij[Klasifikacijska številka],0))</f>
        <v>Drugi odpadki (tudi mešanice materialov) iz mehanske obdelave odpadkov, ki vsebujejo nevarne snovi</v>
      </c>
    </row>
    <row r="823" spans="1:8" x14ac:dyDescent="0.25">
      <c r="A823" t="s">
        <v>1463</v>
      </c>
      <c r="B823" t="str">
        <f>IF(OR(Tabela_zbiralec_EKOL[[#This Row],[ZC Savska loka]]="DA",Tabela_zbiralec_EKOL[[#This Row],[ZC Laze]]="DA",Tabela_zbiralec_EKOL[[#This Row],[ZC Kamnik]]="DA",Tabela_zbiralec_EKOL[[#This Row],[ZC Zvezda]]="DA"),"DA","NE")</f>
        <v>DA</v>
      </c>
      <c r="C823" t="str">
        <f>_xlfn.TEXTJOIN(", ",TRUE,IF(Tabela_zbiralec_EKOL[[#This Row],[ZC Savska loka]]="DA","Savska loka",""),IF(Tabela_zbiralec_EKOL[[#This Row],[ZC Laze]]="DA","Laze",""),IF(Tabela_zbiralec_EKOL[[#This Row],[ZC Kamnik]]="DA","Kamnik",""),IF(Tabela_zbiralec_EKOL[[#This Row],[ZC Zvezda]]="DA","Zvezda",""))</f>
        <v>Laze</v>
      </c>
      <c r="D823" t="s">
        <v>203</v>
      </c>
      <c r="E823" t="s">
        <v>204</v>
      </c>
      <c r="F823" t="s">
        <v>203</v>
      </c>
      <c r="G823" t="s">
        <v>203</v>
      </c>
      <c r="H823" t="str">
        <f>INDEX(Tabela_seznam_klasifikacij[Naziv odpadka],MATCH(Tabela_zbiralec_EKOL[[#This Row],[Klasifikacija]],Tabela_seznam_klasifikacij[Klasifikacijska številka],0))</f>
        <v>Trdni odpadki iz sanacije tal, ki vsebujejo nevarne snovi</v>
      </c>
    </row>
    <row r="824" spans="1:8" x14ac:dyDescent="0.25">
      <c r="A824" t="s">
        <v>1465</v>
      </c>
      <c r="B824" t="str">
        <f>IF(OR(Tabela_zbiralec_EKOL[[#This Row],[ZC Savska loka]]="DA",Tabela_zbiralec_EKOL[[#This Row],[ZC Laze]]="DA",Tabela_zbiralec_EKOL[[#This Row],[ZC Kamnik]]="DA",Tabela_zbiralec_EKOL[[#This Row],[ZC Zvezda]]="DA"),"DA","NE")</f>
        <v>DA</v>
      </c>
      <c r="C824" t="str">
        <f>_xlfn.TEXTJOIN(", ",TRUE,IF(Tabela_zbiralec_EKOL[[#This Row],[ZC Savska loka]]="DA","Savska loka",""),IF(Tabela_zbiralec_EKOL[[#This Row],[ZC Laze]]="DA","Laze",""),IF(Tabela_zbiralec_EKOL[[#This Row],[ZC Kamnik]]="DA","Kamnik",""),IF(Tabela_zbiralec_EKOL[[#This Row],[ZC Zvezda]]="DA","Zvezda",""))</f>
        <v>Laze</v>
      </c>
      <c r="D824" t="s">
        <v>203</v>
      </c>
      <c r="E824" t="s">
        <v>204</v>
      </c>
      <c r="F824" t="s">
        <v>203</v>
      </c>
      <c r="G824" t="s">
        <v>203</v>
      </c>
      <c r="H824" t="str">
        <f>INDEX(Tabela_seznam_klasifikacij[Naziv odpadka],MATCH(Tabela_zbiralec_EKOL[[#This Row],[Klasifikacija]],Tabela_seznam_klasifikacij[Klasifikacijska številka],0))</f>
        <v>Mulji iz sanacije tal, ki vsebujejo nevarne snovi</v>
      </c>
    </row>
    <row r="825" spans="1:8" x14ac:dyDescent="0.25">
      <c r="A825" t="s">
        <v>1467</v>
      </c>
      <c r="B825" t="str">
        <f>IF(OR(Tabela_zbiralec_EKOL[[#This Row],[ZC Savska loka]]="DA",Tabela_zbiralec_EKOL[[#This Row],[ZC Laze]]="DA",Tabela_zbiralec_EKOL[[#This Row],[ZC Kamnik]]="DA",Tabela_zbiralec_EKOL[[#This Row],[ZC Zvezda]]="DA"),"DA","NE")</f>
        <v>DA</v>
      </c>
      <c r="C825" t="str">
        <f>_xlfn.TEXTJOIN(", ",TRUE,IF(Tabela_zbiralec_EKOL[[#This Row],[ZC Savska loka]]="DA","Savska loka",""),IF(Tabela_zbiralec_EKOL[[#This Row],[ZC Laze]]="DA","Laze",""),IF(Tabela_zbiralec_EKOL[[#This Row],[ZC Kamnik]]="DA","Kamnik",""),IF(Tabela_zbiralec_EKOL[[#This Row],[ZC Zvezda]]="DA","Zvezda",""))</f>
        <v>Laze</v>
      </c>
      <c r="D825" t="s">
        <v>203</v>
      </c>
      <c r="E825" t="s">
        <v>204</v>
      </c>
      <c r="F825" t="s">
        <v>203</v>
      </c>
      <c r="G825" t="s">
        <v>203</v>
      </c>
      <c r="H825" t="str">
        <f>INDEX(Tabela_seznam_klasifikacij[Naziv odpadka],MATCH(Tabela_zbiralec_EKOL[[#This Row],[Klasifikacija]],Tabela_seznam_klasifikacij[Klasifikacijska številka],0))</f>
        <v>Mulji iz sanacije podtalnice, ki vsebujejo nevarne snovi</v>
      </c>
    </row>
    <row r="826" spans="1:8" x14ac:dyDescent="0.25">
      <c r="A826" t="s">
        <v>1469</v>
      </c>
      <c r="B826" t="str">
        <f>IF(OR(Tabela_zbiralec_EKOL[[#This Row],[ZC Savska loka]]="DA",Tabela_zbiralec_EKOL[[#This Row],[ZC Laze]]="DA",Tabela_zbiralec_EKOL[[#This Row],[ZC Kamnik]]="DA",Tabela_zbiralec_EKOL[[#This Row],[ZC Zvezda]]="DA"),"DA","NE")</f>
        <v>DA</v>
      </c>
      <c r="C826" t="str">
        <f>_xlfn.TEXTJOIN(", ",TRUE,IF(Tabela_zbiralec_EKOL[[#This Row],[ZC Savska loka]]="DA","Savska loka",""),IF(Tabela_zbiralec_EKOL[[#This Row],[ZC Laze]]="DA","Laze",""),IF(Tabela_zbiralec_EKOL[[#This Row],[ZC Kamnik]]="DA","Kamnik",""),IF(Tabela_zbiralec_EKOL[[#This Row],[ZC Zvezda]]="DA","Zvezda",""))</f>
        <v>Laze</v>
      </c>
      <c r="D826" t="s">
        <v>203</v>
      </c>
      <c r="E826" t="s">
        <v>204</v>
      </c>
      <c r="F826" t="s">
        <v>203</v>
      </c>
      <c r="G826" t="s">
        <v>203</v>
      </c>
      <c r="H826" t="str">
        <f>INDEX(Tabela_seznam_klasifikacij[Naziv odpadka],MATCH(Tabela_zbiralec_EKOL[[#This Row],[Klasifikacija]],Tabela_seznam_klasifikacij[Klasifikacijska številka],0))</f>
        <v>Odpadne vodne raztopine in vodni koncentrati iz sanacije podtalnice, ki vsebujejo nevarne snovi</v>
      </c>
    </row>
    <row r="827" spans="1:8" x14ac:dyDescent="0.25">
      <c r="A827" t="s">
        <v>174</v>
      </c>
      <c r="B827" t="str">
        <f>IF(OR(Tabela_zbiralec_EKOL[[#This Row],[ZC Savska loka]]="DA",Tabela_zbiralec_EKOL[[#This Row],[ZC Laze]]="DA",Tabela_zbiralec_EKOL[[#This Row],[ZC Kamnik]]="DA",Tabela_zbiralec_EKOL[[#This Row],[ZC Zvezda]]="DA"),"DA","NE")</f>
        <v>NE</v>
      </c>
      <c r="C827" t="str">
        <f>_xlfn.TEXTJOIN(", ",TRUE,IF(Tabela_zbiralec_EKOL[[#This Row],[ZC Savska loka]]="DA","Savska loka",""),IF(Tabela_zbiralec_EKOL[[#This Row],[ZC Laze]]="DA","Laze",""),IF(Tabela_zbiralec_EKOL[[#This Row],[ZC Kamnik]]="DA","Kamnik",""),IF(Tabela_zbiralec_EKOL[[#This Row],[ZC Zvezda]]="DA","Zvezda",""))</f>
        <v/>
      </c>
      <c r="D827" t="s">
        <v>203</v>
      </c>
      <c r="E827" t="s">
        <v>203</v>
      </c>
      <c r="F827" t="s">
        <v>203</v>
      </c>
      <c r="G827" t="s">
        <v>203</v>
      </c>
      <c r="H827" t="str">
        <f>INDEX(Tabela_seznam_klasifikacij[Naziv odpadka],MATCH(Tabela_zbiralec_EKOL[[#This Row],[Klasifikacija]],Tabela_seznam_klasifikacij[Klasifikacijska številka],0))</f>
        <v>Topila</v>
      </c>
    </row>
    <row r="828" spans="1:8" x14ac:dyDescent="0.25">
      <c r="A828" t="s">
        <v>1473</v>
      </c>
      <c r="B828" t="str">
        <f>IF(OR(Tabela_zbiralec_EKOL[[#This Row],[ZC Savska loka]]="DA",Tabela_zbiralec_EKOL[[#This Row],[ZC Laze]]="DA",Tabela_zbiralec_EKOL[[#This Row],[ZC Kamnik]]="DA",Tabela_zbiralec_EKOL[[#This Row],[ZC Zvezda]]="DA"),"DA","NE")</f>
        <v>NE</v>
      </c>
      <c r="C828" t="str">
        <f>_xlfn.TEXTJOIN(", ",TRUE,IF(Tabela_zbiralec_EKOL[[#This Row],[ZC Savska loka]]="DA","Savska loka",""),IF(Tabela_zbiralec_EKOL[[#This Row],[ZC Laze]]="DA","Laze",""),IF(Tabela_zbiralec_EKOL[[#This Row],[ZC Kamnik]]="DA","Kamnik",""),IF(Tabela_zbiralec_EKOL[[#This Row],[ZC Zvezda]]="DA","Zvezda",""))</f>
        <v/>
      </c>
      <c r="D828" t="s">
        <v>203</v>
      </c>
      <c r="E828" t="s">
        <v>203</v>
      </c>
      <c r="F828" t="s">
        <v>203</v>
      </c>
      <c r="G828" t="s">
        <v>203</v>
      </c>
      <c r="H828" t="str">
        <f>INDEX(Tabela_seznam_klasifikacij[Naziv odpadka],MATCH(Tabela_zbiralec_EKOL[[#This Row],[Klasifikacija]],Tabela_seznam_klasifikacij[Klasifikacijska številka],0))</f>
        <v>Kisline</v>
      </c>
    </row>
    <row r="829" spans="1:8" x14ac:dyDescent="0.25">
      <c r="A829" t="s">
        <v>1474</v>
      </c>
      <c r="B829" t="str">
        <f>IF(OR(Tabela_zbiralec_EKOL[[#This Row],[ZC Savska loka]]="DA",Tabela_zbiralec_EKOL[[#This Row],[ZC Laze]]="DA",Tabela_zbiralec_EKOL[[#This Row],[ZC Kamnik]]="DA",Tabela_zbiralec_EKOL[[#This Row],[ZC Zvezda]]="DA"),"DA","NE")</f>
        <v>NE</v>
      </c>
      <c r="C829" t="str">
        <f>_xlfn.TEXTJOIN(", ",TRUE,IF(Tabela_zbiralec_EKOL[[#This Row],[ZC Savska loka]]="DA","Savska loka",""),IF(Tabela_zbiralec_EKOL[[#This Row],[ZC Laze]]="DA","Laze",""),IF(Tabela_zbiralec_EKOL[[#This Row],[ZC Kamnik]]="DA","Kamnik",""),IF(Tabela_zbiralec_EKOL[[#This Row],[ZC Zvezda]]="DA","Zvezda",""))</f>
        <v/>
      </c>
      <c r="D829" t="s">
        <v>203</v>
      </c>
      <c r="E829" t="s">
        <v>203</v>
      </c>
      <c r="F829" t="s">
        <v>203</v>
      </c>
      <c r="G829" t="s">
        <v>203</v>
      </c>
      <c r="H829" t="str">
        <f>INDEX(Tabela_seznam_klasifikacij[Naziv odpadka],MATCH(Tabela_zbiralec_EKOL[[#This Row],[Klasifikacija]],Tabela_seznam_klasifikacij[Klasifikacijska številka],0))</f>
        <v>Alkalije</v>
      </c>
    </row>
    <row r="830" spans="1:8" x14ac:dyDescent="0.25">
      <c r="A830" t="s">
        <v>1475</v>
      </c>
      <c r="B830" t="str">
        <f>IF(OR(Tabela_zbiralec_EKOL[[#This Row],[ZC Savska loka]]="DA",Tabela_zbiralec_EKOL[[#This Row],[ZC Laze]]="DA",Tabela_zbiralec_EKOL[[#This Row],[ZC Kamnik]]="DA",Tabela_zbiralec_EKOL[[#This Row],[ZC Zvezda]]="DA"),"DA","NE")</f>
        <v>NE</v>
      </c>
      <c r="C830" t="str">
        <f>_xlfn.TEXTJOIN(", ",TRUE,IF(Tabela_zbiralec_EKOL[[#This Row],[ZC Savska loka]]="DA","Savska loka",""),IF(Tabela_zbiralec_EKOL[[#This Row],[ZC Laze]]="DA","Laze",""),IF(Tabela_zbiralec_EKOL[[#This Row],[ZC Kamnik]]="DA","Kamnik",""),IF(Tabela_zbiralec_EKOL[[#This Row],[ZC Zvezda]]="DA","Zvezda",""))</f>
        <v/>
      </c>
      <c r="D830" t="s">
        <v>203</v>
      </c>
      <c r="E830" t="s">
        <v>203</v>
      </c>
      <c r="F830" t="s">
        <v>203</v>
      </c>
      <c r="G830" t="s">
        <v>203</v>
      </c>
      <c r="H830" t="str">
        <f>INDEX(Tabela_seznam_klasifikacij[Naziv odpadka],MATCH(Tabela_zbiralec_EKOL[[#This Row],[Klasifikacija]],Tabela_seznam_klasifikacij[Klasifikacijska številka],0))</f>
        <v>Fotokemikalije</v>
      </c>
    </row>
    <row r="831" spans="1:8" x14ac:dyDescent="0.25">
      <c r="A831" t="s">
        <v>1476</v>
      </c>
      <c r="B831" t="str">
        <f>IF(OR(Tabela_zbiralec_EKOL[[#This Row],[ZC Savska loka]]="DA",Tabela_zbiralec_EKOL[[#This Row],[ZC Laze]]="DA",Tabela_zbiralec_EKOL[[#This Row],[ZC Kamnik]]="DA",Tabela_zbiralec_EKOL[[#This Row],[ZC Zvezda]]="DA"),"DA","NE")</f>
        <v>NE</v>
      </c>
      <c r="C831" t="str">
        <f>_xlfn.TEXTJOIN(", ",TRUE,IF(Tabela_zbiralec_EKOL[[#This Row],[ZC Savska loka]]="DA","Savska loka",""),IF(Tabela_zbiralec_EKOL[[#This Row],[ZC Laze]]="DA","Laze",""),IF(Tabela_zbiralec_EKOL[[#This Row],[ZC Kamnik]]="DA","Kamnik",""),IF(Tabela_zbiralec_EKOL[[#This Row],[ZC Zvezda]]="DA","Zvezda",""))</f>
        <v/>
      </c>
      <c r="D831" t="s">
        <v>203</v>
      </c>
      <c r="E831" t="s">
        <v>203</v>
      </c>
      <c r="F831" t="s">
        <v>203</v>
      </c>
      <c r="G831" t="s">
        <v>203</v>
      </c>
      <c r="H831" t="str">
        <f>INDEX(Tabela_seznam_klasifikacij[Naziv odpadka],MATCH(Tabela_zbiralec_EKOL[[#This Row],[Klasifikacija]],Tabela_seznam_klasifikacij[Klasifikacijska številka],0))</f>
        <v>Pesticidi</v>
      </c>
    </row>
    <row r="832" spans="1:8" x14ac:dyDescent="0.25">
      <c r="A832" t="s">
        <v>1477</v>
      </c>
      <c r="B832" t="str">
        <f>IF(OR(Tabela_zbiralec_EKOL[[#This Row],[ZC Savska loka]]="DA",Tabela_zbiralec_EKOL[[#This Row],[ZC Laze]]="DA",Tabela_zbiralec_EKOL[[#This Row],[ZC Kamnik]]="DA",Tabela_zbiralec_EKOL[[#This Row],[ZC Zvezda]]="DA"),"DA","NE")</f>
        <v>NE</v>
      </c>
      <c r="C832" t="str">
        <f>_xlfn.TEXTJOIN(", ",TRUE,IF(Tabela_zbiralec_EKOL[[#This Row],[ZC Savska loka]]="DA","Savska loka",""),IF(Tabela_zbiralec_EKOL[[#This Row],[ZC Laze]]="DA","Laze",""),IF(Tabela_zbiralec_EKOL[[#This Row],[ZC Kamnik]]="DA","Kamnik",""),IF(Tabela_zbiralec_EKOL[[#This Row],[ZC Zvezda]]="DA","Zvezda",""))</f>
        <v/>
      </c>
      <c r="D832" t="s">
        <v>203</v>
      </c>
      <c r="E832" t="s">
        <v>203</v>
      </c>
      <c r="F832" t="s">
        <v>203</v>
      </c>
      <c r="G832" t="s">
        <v>203</v>
      </c>
      <c r="H832" t="str">
        <f>INDEX(Tabela_seznam_klasifikacij[Naziv odpadka],MATCH(Tabela_zbiralec_EKOL[[#This Row],[Klasifikacija]],Tabela_seznam_klasifikacij[Klasifikacijska številka],0))</f>
        <v>Fluorescentne cevi in drugi odpadki, ki vsebujejo živo srebro</v>
      </c>
    </row>
    <row r="833" spans="1:8" x14ac:dyDescent="0.25">
      <c r="A833" t="s">
        <v>1478</v>
      </c>
      <c r="B833" t="str">
        <f>IF(OR(Tabela_zbiralec_EKOL[[#This Row],[ZC Savska loka]]="DA",Tabela_zbiralec_EKOL[[#This Row],[ZC Laze]]="DA",Tabela_zbiralec_EKOL[[#This Row],[ZC Kamnik]]="DA",Tabela_zbiralec_EKOL[[#This Row],[ZC Zvezda]]="DA"),"DA","NE")</f>
        <v>NE</v>
      </c>
      <c r="C833" t="str">
        <f>_xlfn.TEXTJOIN(", ",TRUE,IF(Tabela_zbiralec_EKOL[[#This Row],[ZC Savska loka]]="DA","Savska loka",""),IF(Tabela_zbiralec_EKOL[[#This Row],[ZC Laze]]="DA","Laze",""),IF(Tabela_zbiralec_EKOL[[#This Row],[ZC Kamnik]]="DA","Kamnik",""),IF(Tabela_zbiralec_EKOL[[#This Row],[ZC Zvezda]]="DA","Zvezda",""))</f>
        <v/>
      </c>
      <c r="D833" t="s">
        <v>203</v>
      </c>
      <c r="E833" t="s">
        <v>203</v>
      </c>
      <c r="F833" t="s">
        <v>203</v>
      </c>
      <c r="G833" t="s">
        <v>203</v>
      </c>
      <c r="H833" t="str">
        <f>INDEX(Tabela_seznam_klasifikacij[Naziv odpadka],MATCH(Tabela_zbiralec_EKOL[[#This Row],[Klasifikacija]],Tabela_seznam_klasifikacij[Klasifikacijska številka],0))</f>
        <v>Zavržena oprema, ki vsebuje klorofluoroogljike</v>
      </c>
    </row>
    <row r="834" spans="1:8" x14ac:dyDescent="0.25">
      <c r="A834" t="s">
        <v>117</v>
      </c>
      <c r="B834" t="str">
        <f>IF(OR(Tabela_zbiralec_EKOL[[#This Row],[ZC Savska loka]]="DA",Tabela_zbiralec_EKOL[[#This Row],[ZC Laze]]="DA",Tabela_zbiralec_EKOL[[#This Row],[ZC Kamnik]]="DA",Tabela_zbiralec_EKOL[[#This Row],[ZC Zvezda]]="DA"),"DA","NE")</f>
        <v>NE</v>
      </c>
      <c r="C834" t="str">
        <f>_xlfn.TEXTJOIN(", ",TRUE,IF(Tabela_zbiralec_EKOL[[#This Row],[ZC Savska loka]]="DA","Savska loka",""),IF(Tabela_zbiralec_EKOL[[#This Row],[ZC Laze]]="DA","Laze",""),IF(Tabela_zbiralec_EKOL[[#This Row],[ZC Kamnik]]="DA","Kamnik",""),IF(Tabela_zbiralec_EKOL[[#This Row],[ZC Zvezda]]="DA","Zvezda",""))</f>
        <v/>
      </c>
      <c r="D834" t="s">
        <v>203</v>
      </c>
      <c r="E834" t="s">
        <v>203</v>
      </c>
      <c r="F834" t="s">
        <v>203</v>
      </c>
      <c r="G834" t="s">
        <v>203</v>
      </c>
      <c r="H834" t="str">
        <f>INDEX(Tabela_seznam_klasifikacij[Naziv odpadka],MATCH(Tabela_zbiralec_EKOL[[#This Row],[Klasifikacija]],Tabela_seznam_klasifikacij[Klasifikacijska številka],0))</f>
        <v>Olja in maščobe, ki niso navedeni pod 20 01 25</v>
      </c>
    </row>
    <row r="835" spans="1:8" x14ac:dyDescent="0.25">
      <c r="A835" t="s">
        <v>119</v>
      </c>
      <c r="B835" t="str">
        <f>IF(OR(Tabela_zbiralec_EKOL[[#This Row],[ZC Savska loka]]="DA",Tabela_zbiralec_EKOL[[#This Row],[ZC Laze]]="DA",Tabela_zbiralec_EKOL[[#This Row],[ZC Kamnik]]="DA",Tabela_zbiralec_EKOL[[#This Row],[ZC Zvezda]]="DA"),"DA","NE")</f>
        <v>NE</v>
      </c>
      <c r="C835" t="str">
        <f>_xlfn.TEXTJOIN(", ",TRUE,IF(Tabela_zbiralec_EKOL[[#This Row],[ZC Savska loka]]="DA","Savska loka",""),IF(Tabela_zbiralec_EKOL[[#This Row],[ZC Laze]]="DA","Laze",""),IF(Tabela_zbiralec_EKOL[[#This Row],[ZC Kamnik]]="DA","Kamnik",""),IF(Tabela_zbiralec_EKOL[[#This Row],[ZC Zvezda]]="DA","Zvezda",""))</f>
        <v/>
      </c>
      <c r="D835" t="s">
        <v>203</v>
      </c>
      <c r="E835" t="s">
        <v>203</v>
      </c>
      <c r="F835" t="s">
        <v>203</v>
      </c>
      <c r="G835" t="s">
        <v>203</v>
      </c>
      <c r="H835" t="str">
        <f>INDEX(Tabela_seznam_klasifikacij[Naziv odpadka],MATCH(Tabela_zbiralec_EKOL[[#This Row],[Klasifikacija]],Tabela_seznam_klasifikacij[Klasifikacijska številka],0))</f>
        <v>Barve, tiskarske barve, lepila in smole, ki vsebujejo nevarne snovi</v>
      </c>
    </row>
    <row r="836" spans="1:8" x14ac:dyDescent="0.25">
      <c r="A836" t="s">
        <v>175</v>
      </c>
      <c r="B836" t="str">
        <f>IF(OR(Tabela_zbiralec_EKOL[[#This Row],[ZC Savska loka]]="DA",Tabela_zbiralec_EKOL[[#This Row],[ZC Laze]]="DA",Tabela_zbiralec_EKOL[[#This Row],[ZC Kamnik]]="DA",Tabela_zbiralec_EKOL[[#This Row],[ZC Zvezda]]="DA"),"DA","NE")</f>
        <v>NE</v>
      </c>
      <c r="C836" t="str">
        <f>_xlfn.TEXTJOIN(", ",TRUE,IF(Tabela_zbiralec_EKOL[[#This Row],[ZC Savska loka]]="DA","Savska loka",""),IF(Tabela_zbiralec_EKOL[[#This Row],[ZC Laze]]="DA","Laze",""),IF(Tabela_zbiralec_EKOL[[#This Row],[ZC Kamnik]]="DA","Kamnik",""),IF(Tabela_zbiralec_EKOL[[#This Row],[ZC Zvezda]]="DA","Zvezda",""))</f>
        <v/>
      </c>
      <c r="D836" t="s">
        <v>203</v>
      </c>
      <c r="E836" t="s">
        <v>203</v>
      </c>
      <c r="F836" t="s">
        <v>203</v>
      </c>
      <c r="G836" t="s">
        <v>203</v>
      </c>
      <c r="H836" t="str">
        <f>INDEX(Tabela_seznam_klasifikacij[Naziv odpadka],MATCH(Tabela_zbiralec_EKOL[[#This Row],[Klasifikacija]],Tabela_seznam_klasifikacij[Klasifikacijska številka],0))</f>
        <v>Čistila (detergenti), ki vsebujejo nevarne snovi</v>
      </c>
    </row>
    <row r="837" spans="1:8" x14ac:dyDescent="0.25">
      <c r="A837" t="s">
        <v>1480</v>
      </c>
      <c r="B837" t="str">
        <f>IF(OR(Tabela_zbiralec_EKOL[[#This Row],[ZC Savska loka]]="DA",Tabela_zbiralec_EKOL[[#This Row],[ZC Laze]]="DA",Tabela_zbiralec_EKOL[[#This Row],[ZC Kamnik]]="DA",Tabela_zbiralec_EKOL[[#This Row],[ZC Zvezda]]="DA"),"DA","NE")</f>
        <v>NE</v>
      </c>
      <c r="C837" t="str">
        <f>_xlfn.TEXTJOIN(", ",TRUE,IF(Tabela_zbiralec_EKOL[[#This Row],[ZC Savska loka]]="DA","Savska loka",""),IF(Tabela_zbiralec_EKOL[[#This Row],[ZC Laze]]="DA","Laze",""),IF(Tabela_zbiralec_EKOL[[#This Row],[ZC Kamnik]]="DA","Kamnik",""),IF(Tabela_zbiralec_EKOL[[#This Row],[ZC Zvezda]]="DA","Zvezda",""))</f>
        <v/>
      </c>
      <c r="D837" t="s">
        <v>203</v>
      </c>
      <c r="E837" t="s">
        <v>203</v>
      </c>
      <c r="F837" t="s">
        <v>203</v>
      </c>
      <c r="G837" t="s">
        <v>203</v>
      </c>
      <c r="H837" t="str">
        <f>INDEX(Tabela_seznam_klasifikacij[Naziv odpadka],MATCH(Tabela_zbiralec_EKOL[[#This Row],[Klasifikacija]],Tabela_seznam_klasifikacij[Klasifikacijska številka],0))</f>
        <v>Citotoksična in citostatična zdravila</v>
      </c>
    </row>
    <row r="838" spans="1:8" x14ac:dyDescent="0.25">
      <c r="A838" t="s">
        <v>1482</v>
      </c>
      <c r="B838" t="str">
        <f>IF(OR(Tabela_zbiralec_EKOL[[#This Row],[ZC Savska loka]]="DA",Tabela_zbiralec_EKOL[[#This Row],[ZC Laze]]="DA",Tabela_zbiralec_EKOL[[#This Row],[ZC Kamnik]]="DA",Tabela_zbiralec_EKOL[[#This Row],[ZC Zvezda]]="DA"),"DA","NE")</f>
        <v>DA</v>
      </c>
      <c r="C838" t="str">
        <f>_xlfn.TEXTJOIN(", ",TRUE,IF(Tabela_zbiralec_EKOL[[#This Row],[ZC Savska loka]]="DA","Savska loka",""),IF(Tabela_zbiralec_EKOL[[#This Row],[ZC Laze]]="DA","Laze",""),IF(Tabela_zbiralec_EKOL[[#This Row],[ZC Kamnik]]="DA","Kamnik",""),IF(Tabela_zbiralec_EKOL[[#This Row],[ZC Zvezda]]="DA","Zvezda",""))</f>
        <v>Laze</v>
      </c>
      <c r="D838" t="s">
        <v>203</v>
      </c>
      <c r="E838" t="s">
        <v>204</v>
      </c>
      <c r="F838" t="s">
        <v>203</v>
      </c>
      <c r="G838" t="s">
        <v>203</v>
      </c>
      <c r="H838" t="str">
        <f>INDEX(Tabela_seznam_klasifikacij[Naziv odpadka],MATCH(Tabela_zbiralec_EKOL[[#This Row],[Klasifikacija]],Tabela_seznam_klasifikacij[Klasifikacijska številka],0))</f>
        <v>Baterije in akumulatorji, ki so navedeni pod 16 06 01, 16 06 02 ali 16 06 03 ter nesortirane baterije in akumulatorji, ki vsebujejo te baterije in akumulatorje</v>
      </c>
    </row>
    <row r="839" spans="1:8" x14ac:dyDescent="0.25">
      <c r="A839" t="s">
        <v>1484</v>
      </c>
      <c r="B839" t="str">
        <f>IF(OR(Tabela_zbiralec_EKOL[[#This Row],[ZC Savska loka]]="DA",Tabela_zbiralec_EKOL[[#This Row],[ZC Laze]]="DA",Tabela_zbiralec_EKOL[[#This Row],[ZC Kamnik]]="DA",Tabela_zbiralec_EKOL[[#This Row],[ZC Zvezda]]="DA"),"DA","NE")</f>
        <v>NE</v>
      </c>
      <c r="C839" t="str">
        <f>_xlfn.TEXTJOIN(", ",TRUE,IF(Tabela_zbiralec_EKOL[[#This Row],[ZC Savska loka]]="DA","Savska loka",""),IF(Tabela_zbiralec_EKOL[[#This Row],[ZC Laze]]="DA","Laze",""),IF(Tabela_zbiralec_EKOL[[#This Row],[ZC Kamnik]]="DA","Kamnik",""),IF(Tabela_zbiralec_EKOL[[#This Row],[ZC Zvezda]]="DA","Zvezda",""))</f>
        <v/>
      </c>
      <c r="D839" t="s">
        <v>203</v>
      </c>
      <c r="E839" t="s">
        <v>203</v>
      </c>
      <c r="F839" t="s">
        <v>203</v>
      </c>
      <c r="G839" t="s">
        <v>203</v>
      </c>
      <c r="H839" t="str">
        <f>INDEX(Tabela_seznam_klasifikacij[Naziv odpadka],MATCH(Tabela_zbiralec_EKOL[[#This Row],[Klasifikacija]],Tabela_seznam_klasifikacij[Klasifikacijska številka],0))</f>
        <v>Zavržena električna in elektronska oprema, ki vsebuje nevarne snovi in ni navedena pod 20 01 21 in 20 01 237,</v>
      </c>
    </row>
    <row r="840" spans="1:8" x14ac:dyDescent="0.25">
      <c r="A840" t="s">
        <v>120</v>
      </c>
      <c r="B840" t="str">
        <f>IF(OR(Tabela_zbiralec_EKOL[[#This Row],[ZC Savska loka]]="DA",Tabela_zbiralec_EKOL[[#This Row],[ZC Laze]]="DA",Tabela_zbiralec_EKOL[[#This Row],[ZC Kamnik]]="DA",Tabela_zbiralec_EKOL[[#This Row],[ZC Zvezda]]="DA"),"DA","NE")</f>
        <v>NE</v>
      </c>
      <c r="C840" t="str">
        <f>_xlfn.TEXTJOIN(", ",TRUE,IF(Tabela_zbiralec_EKOL[[#This Row],[ZC Savska loka]]="DA","Savska loka",""),IF(Tabela_zbiralec_EKOL[[#This Row],[ZC Laze]]="DA","Laze",""),IF(Tabela_zbiralec_EKOL[[#This Row],[ZC Kamnik]]="DA","Kamnik",""),IF(Tabela_zbiralec_EKOL[[#This Row],[ZC Zvezda]]="DA","Zvezda",""))</f>
        <v/>
      </c>
      <c r="D840" t="s">
        <v>203</v>
      </c>
      <c r="E840" t="s">
        <v>203</v>
      </c>
      <c r="F840" t="s">
        <v>203</v>
      </c>
      <c r="G840" t="s">
        <v>203</v>
      </c>
      <c r="H840" t="str">
        <f>INDEX(Tabela_seznam_klasifikacij[Naziv odpadka],MATCH(Tabela_zbiralec_EKOL[[#This Row],[Klasifikacija]],Tabela_seznam_klasifikacij[Klasifikacijska številka],0))</f>
        <v>Les, ki vsebuje nevarne snovi</v>
      </c>
    </row>
  </sheetData>
  <sheetProtection autoFilter="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3608-46C3-4C86-B3F8-419490EAC6F9}">
  <dimension ref="A1:G200"/>
  <sheetViews>
    <sheetView workbookViewId="0">
      <pane ySplit="1" topLeftCell="A2" activePane="bottomLeft" state="frozen"/>
      <selection activeCell="C30" sqref="C30"/>
      <selection pane="bottomLeft" activeCell="C101" sqref="C101"/>
    </sheetView>
  </sheetViews>
  <sheetFormatPr defaultRowHeight="15" x14ac:dyDescent="0.25"/>
  <cols>
    <col min="1" max="1" width="25.140625" customWidth="1"/>
    <col min="2" max="2" width="25.7109375" customWidth="1"/>
    <col min="3" max="3" width="18" customWidth="1"/>
    <col min="4" max="4" width="21" customWidth="1"/>
    <col min="5" max="5" width="11.5703125" customWidth="1"/>
    <col min="6" max="6" width="71.85546875" customWidth="1"/>
    <col min="7" max="7" width="56.85546875" customWidth="1"/>
  </cols>
  <sheetData>
    <row r="1" spans="1:7" ht="30" customHeight="1" x14ac:dyDescent="0.25">
      <c r="A1" t="s">
        <v>1</v>
      </c>
      <c r="B1" t="s">
        <v>2387</v>
      </c>
      <c r="C1" t="s">
        <v>2388</v>
      </c>
      <c r="D1" t="s">
        <v>2390</v>
      </c>
      <c r="E1" t="s">
        <v>2389</v>
      </c>
      <c r="F1" t="s">
        <v>528</v>
      </c>
      <c r="G1" t="s">
        <v>2417</v>
      </c>
    </row>
    <row r="2" spans="1:7" ht="30" customHeight="1" x14ac:dyDescent="0.25">
      <c r="A2" t="s">
        <v>47</v>
      </c>
      <c r="B2" s="23" t="s">
        <v>2420</v>
      </c>
      <c r="C2" s="27">
        <v>44165</v>
      </c>
      <c r="D2" s="23" t="s">
        <v>2418</v>
      </c>
      <c r="E2" s="23" t="s">
        <v>2419</v>
      </c>
      <c r="F2" s="28" t="str">
        <f>INDEX(Tabela_seznam_klasifikacij[Naziv odpadka],MATCH(Tabela_odstranjevanje[[#This Row],[Klasifikacija]],Tabela_seznam_klasifikacij[Klasifikacijska številka],0))</f>
        <v>Vodne suspenzije, ki vsebujejo barve in lake, ki vsebujejo organska topila ali druge nevarne snovi</v>
      </c>
    </row>
    <row r="3" spans="1:7" ht="30" customHeight="1" x14ac:dyDescent="0.25">
      <c r="A3" t="s">
        <v>1268</v>
      </c>
      <c r="B3" s="23" t="s">
        <v>2408</v>
      </c>
      <c r="C3" s="27">
        <v>44255</v>
      </c>
      <c r="D3" s="23" t="s">
        <v>2407</v>
      </c>
      <c r="E3" s="23" t="s">
        <v>2406</v>
      </c>
      <c r="F3" s="28" t="str">
        <f>INDEX(Tabela_seznam_klasifikacij[Naziv odpadka],MATCH(Tabela_odstranjevanje[[#This Row],[Klasifikacija]],Tabela_seznam_klasifikacij[Klasifikacijska številka],0))</f>
        <v>Mineralna neklorirana motorna olja, olja prestavnih mehanizmov in mazalna olja</v>
      </c>
    </row>
    <row r="4" spans="1:7" ht="30" customHeight="1" x14ac:dyDescent="0.25">
      <c r="A4" t="s">
        <v>75</v>
      </c>
      <c r="B4" s="23" t="s">
        <v>2392</v>
      </c>
      <c r="C4" s="27">
        <v>44316</v>
      </c>
      <c r="D4" s="23" t="s">
        <v>2405</v>
      </c>
      <c r="E4" s="23" t="s">
        <v>2399</v>
      </c>
      <c r="F4" s="28" t="str">
        <f>INDEX(Tabela_seznam_klasifikacij[Naziv odpadka],MATCH(Tabela_odstranjevanje[[#This Row],[Klasifikacija]],Tabela_seznam_klasifikacij[Klasifikacijska številka],0))</f>
        <v>Mulji iz naprav za ločevanje olja in vode</v>
      </c>
    </row>
    <row r="5" spans="1:7" ht="30" customHeight="1" x14ac:dyDescent="0.25">
      <c r="A5" t="s">
        <v>88</v>
      </c>
      <c r="B5" t="s">
        <v>2392</v>
      </c>
      <c r="C5" s="27">
        <v>44286</v>
      </c>
      <c r="D5" s="23" t="s">
        <v>2391</v>
      </c>
      <c r="E5" s="23" t="s">
        <v>2400</v>
      </c>
      <c r="F5" s="5" t="str">
        <f>INDEX(Tabela_seznam_klasifikacij[Naziv odpadka],MATCH(Tabela_odstranjevanje[[#This Row],[Klasifikacija]],Tabela_seznam_klasifikacij[Klasifikacijska številka],0))</f>
        <v>Absorbenti, filtrirna sredstva (tudi oljni filtri, ki niso navedeni drugje), čistilne krpe, zaščitna oblačila, onesnaženi z nevarnimi snovmi</v>
      </c>
    </row>
    <row r="6" spans="1:7" ht="30" customHeight="1" x14ac:dyDescent="0.25">
      <c r="A6" t="s">
        <v>1406</v>
      </c>
      <c r="B6" s="23" t="s">
        <v>533</v>
      </c>
      <c r="C6" s="27">
        <f>DATE(RIGHT('19 02 04 AVG'!C1,4),LEFT(RIGHT('19 02 04 AVG'!C1,7),2),LEFT(RIGHT('19 02 04 AVG'!C1,10),2))</f>
        <v>44377</v>
      </c>
      <c r="D6" s="23" t="s">
        <v>2409</v>
      </c>
      <c r="E6" s="23" t="s">
        <v>2424</v>
      </c>
      <c r="F6" s="28" t="str">
        <f>INDEX(Tabela_seznam_klasifikacij[Naziv odpadka],MATCH(Tabela_odstranjevanje[[#This Row],[Klasifikacija]],Tabela_seznam_klasifikacij[Klasifikacijska številka],0))</f>
        <v>Pomešani odpadki, v katerih je vsaj en odpadek označen kot nevaren</v>
      </c>
    </row>
    <row r="7" spans="1:7" ht="30" customHeight="1" x14ac:dyDescent="0.25">
      <c r="A7" t="s">
        <v>1406</v>
      </c>
      <c r="B7" s="23" t="s">
        <v>2411</v>
      </c>
      <c r="C7" s="27">
        <f>DATE(RIGHT('19 02 04 GSB'!C1,4),LEFT(RIGHT('19 02 04 GSB'!C1,7),2),LEFT(RIGHT('19 02 04 GSB'!C1,10),2))</f>
        <v>44227</v>
      </c>
      <c r="D7" s="23" t="s">
        <v>2410</v>
      </c>
      <c r="E7" s="23" t="s">
        <v>2422</v>
      </c>
      <c r="F7" s="28" t="str">
        <f>INDEX(Tabela_seznam_klasifikacij[Naziv odpadka],MATCH(Tabela_odstranjevanje[[#This Row],[Klasifikacija]],Tabela_seznam_klasifikacij[Klasifikacijska številka],0))</f>
        <v>Pomešani odpadki, v katerih je vsaj en odpadek označen kot nevaren</v>
      </c>
    </row>
    <row r="8" spans="1:7" ht="30" customHeight="1" x14ac:dyDescent="0.25">
      <c r="A8" t="s">
        <v>1406</v>
      </c>
      <c r="B8" s="23" t="s">
        <v>2413</v>
      </c>
      <c r="C8" s="27">
        <f>DATE(RIGHT('19 02 04 Wien Energie'!C1,4),LEFT(RIGHT('19 02 04 Wien Energie'!C1,7),2),LEFT(RIGHT('19 02 04 Wien Energie'!C1,10),2))</f>
        <v>44255</v>
      </c>
      <c r="D8" s="23" t="s">
        <v>2412</v>
      </c>
      <c r="E8" s="23" t="s">
        <v>2423</v>
      </c>
      <c r="F8" s="28" t="str">
        <f>INDEX(Tabela_seznam_klasifikacij[Naziv odpadka],MATCH(Tabela_odstranjevanje[[#This Row],[Klasifikacija]],Tabela_seznam_klasifikacij[Klasifikacijska številka],0))</f>
        <v>Pomešani odpadki, v katerih je vsaj en odpadek označen kot nevaren</v>
      </c>
    </row>
    <row r="9" spans="1:7" ht="30" customHeight="1" x14ac:dyDescent="0.25">
      <c r="A9" t="s">
        <v>1406</v>
      </c>
      <c r="B9" s="23" t="s">
        <v>2414</v>
      </c>
      <c r="C9" s="27">
        <f>DATE(RIGHT('19 02 04 AGR'!C1,4),LEFT(RIGHT('19 02 04 AGR'!C1,7),2),LEFT(RIGHT('19 02 04 AGR'!C1,10),2))</f>
        <v>44316</v>
      </c>
      <c r="D9" s="23" t="s">
        <v>2415</v>
      </c>
      <c r="E9" s="23" t="s">
        <v>2421</v>
      </c>
      <c r="F9" s="28" t="str">
        <f>INDEX(Tabela_seznam_klasifikacij[Naziv odpadka],MATCH(Tabela_odstranjevanje[[#This Row],[Klasifikacija]],Tabela_seznam_klasifikacij[Klasifikacijska številka],0))</f>
        <v>Pomešani odpadki, v katerih je vsaj en odpadek označen kot nevaren</v>
      </c>
    </row>
    <row r="10" spans="1:7" ht="30" customHeight="1" x14ac:dyDescent="0.25">
      <c r="A10" t="s">
        <v>1414</v>
      </c>
      <c r="B10" s="23" t="s">
        <v>2392</v>
      </c>
      <c r="C10" s="27">
        <v>44165</v>
      </c>
      <c r="D10" s="23" t="s">
        <v>2380</v>
      </c>
      <c r="E10" s="23" t="s">
        <v>2401</v>
      </c>
      <c r="F10" s="28" t="str">
        <f>INDEX(Tabela_seznam_klasifikacij[Naziv odpadka],MATCH(Tabela_odstranjevanje[[#This Row],[Klasifikacija]],Tabela_seznam_klasifikacij[Klasifikacijska številka],0))</f>
        <v>Utrjeni (soldificirani) odpadki, označeni kot nevarni</v>
      </c>
    </row>
    <row r="11" spans="1:7" ht="30" customHeight="1" x14ac:dyDescent="0.25">
      <c r="A11" t="s">
        <v>113</v>
      </c>
      <c r="B11" s="23" t="s">
        <v>2395</v>
      </c>
      <c r="C11" s="27">
        <v>43889</v>
      </c>
      <c r="D11" s="23" t="s">
        <v>2396</v>
      </c>
      <c r="E11" s="23" t="s">
        <v>2402</v>
      </c>
      <c r="F11" s="28" t="str">
        <f>INDEX(Tabela_seznam_klasifikacij[Naziv odpadka],MATCH(Tabela_odstranjevanje[[#This Row],[Klasifikacija]],Tabela_seznam_klasifikacij[Klasifikacijska številka],0))</f>
        <v>Drugi odpadki (tudi mešanice materialov) iz mehanske obdelave odpadkov, ki vsebujejo nevarne snovi</v>
      </c>
    </row>
    <row r="12" spans="1:7" ht="30" customHeight="1" x14ac:dyDescent="0.25">
      <c r="A12" t="s">
        <v>1476</v>
      </c>
      <c r="B12" s="23" t="s">
        <v>2393</v>
      </c>
      <c r="C12" s="27">
        <v>43951</v>
      </c>
      <c r="D12" s="23" t="s">
        <v>2394</v>
      </c>
      <c r="E12" s="23" t="s">
        <v>2404</v>
      </c>
      <c r="F12" s="28" t="str">
        <f>INDEX(Tabela_seznam_klasifikacij[Naziv odpadka],MATCH(Tabela_odstranjevanje[[#This Row],[Klasifikacija]],Tabela_seznam_klasifikacij[Klasifikacijska številka],0))</f>
        <v>Pesticidi</v>
      </c>
    </row>
    <row r="13" spans="1:7" ht="30" customHeight="1" x14ac:dyDescent="0.25">
      <c r="A13" t="s">
        <v>1482</v>
      </c>
      <c r="B13" s="23" t="s">
        <v>2398</v>
      </c>
      <c r="C13" s="27">
        <v>44165</v>
      </c>
      <c r="D13" s="23" t="s">
        <v>2397</v>
      </c>
      <c r="E13" s="23" t="s">
        <v>2403</v>
      </c>
      <c r="F13" s="28" t="str">
        <f>INDEX(Tabela_seznam_klasifikacij[Naziv odpadka],MATCH(Tabela_odstranjevanje[[#This Row],[Klasifikacija]],Tabela_seznam_klasifikacij[Klasifikacijska številka],0))</f>
        <v>Baterije in akumulatorji, ki so navedeni pod 16 06 01, 16 06 02 ali 16 06 03 ter nesortirane baterije in akumulatorji, ki vsebujejo te baterije in akumulatorje</v>
      </c>
    </row>
    <row r="14" spans="1:7" ht="30" customHeight="1" x14ac:dyDescent="0.25">
      <c r="A14" t="s">
        <v>337</v>
      </c>
      <c r="B14" s="23" t="s">
        <v>1595</v>
      </c>
      <c r="C14" s="33" t="s">
        <v>2430</v>
      </c>
      <c r="D14" s="23"/>
      <c r="E14" s="23"/>
      <c r="F14" s="28" t="str">
        <f>INDEX(Tabela_seznam_klasifikacij[Naziv odpadka],MATCH(Tabela_odstranjevanje[[#This Row],[Klasifikacija]],Tabela_seznam_klasifikacij[Klasifikacijska številka],0))</f>
        <v>Klorovodikova kislina</v>
      </c>
    </row>
    <row r="15" spans="1:7" ht="30" customHeight="1" x14ac:dyDescent="0.25">
      <c r="A15" t="s">
        <v>341</v>
      </c>
      <c r="B15" s="23" t="s">
        <v>1595</v>
      </c>
      <c r="C15" s="33" t="s">
        <v>2430</v>
      </c>
      <c r="D15" s="23"/>
      <c r="E15" s="23"/>
      <c r="F15" s="28" t="str">
        <f>INDEX(Tabela_seznam_klasifikacij[Naziv odpadka],MATCH(Tabela_odstranjevanje[[#This Row],[Klasifikacija]],Tabela_seznam_klasifikacij[Klasifikacijska številka],0))</f>
        <v>Druge kisline</v>
      </c>
    </row>
    <row r="16" spans="1:7" ht="30" customHeight="1" x14ac:dyDescent="0.25">
      <c r="A16" t="s">
        <v>341</v>
      </c>
      <c r="B16" s="23" t="s">
        <v>1625</v>
      </c>
      <c r="C16" s="33" t="s">
        <v>2430</v>
      </c>
      <c r="D16" s="23"/>
      <c r="E16" s="23"/>
      <c r="F16" s="28" t="str">
        <f>INDEX(Tabela_seznam_klasifikacij[Naziv odpadka],MATCH(Tabela_odstranjevanje[[#This Row],[Klasifikacija]],Tabela_seznam_klasifikacij[Klasifikacijska številka],0))</f>
        <v>Druge kisline</v>
      </c>
    </row>
    <row r="17" spans="1:6" ht="30" customHeight="1" x14ac:dyDescent="0.25">
      <c r="A17" t="s">
        <v>349</v>
      </c>
      <c r="B17" s="23" t="s">
        <v>1595</v>
      </c>
      <c r="C17" s="33" t="s">
        <v>2430</v>
      </c>
      <c r="D17" s="23"/>
      <c r="E17" s="23"/>
      <c r="F17" s="28" t="str">
        <f>INDEX(Tabela_seznam_klasifikacij[Naziv odpadka],MATCH(Tabela_odstranjevanje[[#This Row],[Klasifikacija]],Tabela_seznam_klasifikacij[Klasifikacijska številka],0))</f>
        <v>Drugi lugi</v>
      </c>
    </row>
    <row r="18" spans="1:6" ht="30" customHeight="1" x14ac:dyDescent="0.25">
      <c r="A18" t="s">
        <v>349</v>
      </c>
      <c r="B18" s="23" t="s">
        <v>1625</v>
      </c>
      <c r="C18" s="33" t="s">
        <v>2430</v>
      </c>
      <c r="D18" s="23"/>
      <c r="E18" s="23"/>
      <c r="F18" s="28" t="str">
        <f>INDEX(Tabela_seznam_klasifikacij[Naziv odpadka],MATCH(Tabela_odstranjevanje[[#This Row],[Klasifikacija]],Tabela_seznam_klasifikacij[Klasifikacijska številka],0))</f>
        <v>Drugi lugi</v>
      </c>
    </row>
    <row r="19" spans="1:6" ht="30" customHeight="1" x14ac:dyDescent="0.25">
      <c r="A19" t="s">
        <v>135</v>
      </c>
      <c r="B19" s="23" t="s">
        <v>1625</v>
      </c>
      <c r="C19" s="33" t="s">
        <v>2430</v>
      </c>
      <c r="D19" s="23"/>
      <c r="E19" s="23"/>
      <c r="F19" s="28" t="str">
        <f>INDEX(Tabela_seznam_klasifikacij[Naziv odpadka],MATCH(Tabela_odstranjevanje[[#This Row],[Klasifikacija]],Tabela_seznam_klasifikacij[Klasifikacijska številka],0))</f>
        <v>Drugi ostanki iz destilacij in kemijskih reakcij</v>
      </c>
    </row>
    <row r="20" spans="1:6" ht="30" customHeight="1" x14ac:dyDescent="0.25">
      <c r="A20" t="s">
        <v>28</v>
      </c>
      <c r="B20" s="23" t="s">
        <v>2431</v>
      </c>
      <c r="C20" s="33" t="s">
        <v>2430</v>
      </c>
      <c r="D20" s="23"/>
      <c r="E20" s="23"/>
      <c r="F20" s="28" t="str">
        <f>INDEX(Tabela_seznam_klasifikacij[Naziv odpadka],MATCH(Tabela_odstranjevanje[[#This Row],[Klasifikacija]],Tabela_seznam_klasifikacij[Klasifikacijska številka],0))</f>
        <v>Odpadna plastika</v>
      </c>
    </row>
    <row r="21" spans="1:6" ht="30" customHeight="1" x14ac:dyDescent="0.25">
      <c r="A21" t="s">
        <v>422</v>
      </c>
      <c r="B21" s="23" t="s">
        <v>1625</v>
      </c>
      <c r="C21" s="33" t="s">
        <v>2430</v>
      </c>
      <c r="D21" s="23"/>
      <c r="E21" s="23"/>
      <c r="F21" s="28" t="str">
        <f>INDEX(Tabela_seznam_klasifikacij[Naziv odpadka],MATCH(Tabela_odstranjevanje[[#This Row],[Klasifikacija]],Tabela_seznam_klasifikacij[Klasifikacijska številka],0))</f>
        <v>Vodne pralne raztopine in matične lužnice</v>
      </c>
    </row>
    <row r="22" spans="1:6" ht="30" customHeight="1" x14ac:dyDescent="0.25">
      <c r="A22" t="s">
        <v>149</v>
      </c>
      <c r="B22" s="23" t="s">
        <v>1625</v>
      </c>
      <c r="C22" s="33" t="s">
        <v>2430</v>
      </c>
      <c r="D22" s="23"/>
      <c r="E22" s="23"/>
      <c r="F22" s="28" t="str">
        <f>INDEX(Tabela_seznam_klasifikacij[Naziv odpadka],MATCH(Tabela_odstranjevanje[[#This Row],[Klasifikacija]],Tabela_seznam_klasifikacij[Klasifikacijska številka],0))</f>
        <v>Druga organska topila, pralne tekočine in matične lužnice</v>
      </c>
    </row>
    <row r="23" spans="1:6" ht="30" customHeight="1" x14ac:dyDescent="0.25">
      <c r="A23" t="s">
        <v>45</v>
      </c>
      <c r="B23" s="23" t="s">
        <v>1625</v>
      </c>
      <c r="C23" s="33" t="s">
        <v>2430</v>
      </c>
      <c r="D23" s="23"/>
      <c r="E23" s="23"/>
      <c r="F23" s="28" t="str">
        <f>INDEX(Tabela_seznam_klasifikacij[Naziv odpadka],MATCH(Tabela_odstranjevanje[[#This Row],[Klasifikacija]],Tabela_seznam_klasifikacij[Klasifikacijska številka],0))</f>
        <v>Odpadki iz odstranjevanja barv ali lakov, ki vsebujejo organska topila ali druge nevarne snovi</v>
      </c>
    </row>
    <row r="24" spans="1:6" ht="30" customHeight="1" x14ac:dyDescent="0.25">
      <c r="A24" t="s">
        <v>47</v>
      </c>
      <c r="B24" s="23" t="s">
        <v>1625</v>
      </c>
      <c r="C24" s="33" t="s">
        <v>2430</v>
      </c>
      <c r="D24" s="23"/>
      <c r="E24" s="23"/>
      <c r="F24" s="28" t="str">
        <f>INDEX(Tabela_seznam_klasifikacij[Naziv odpadka],MATCH(Tabela_odstranjevanje[[#This Row],[Klasifikacija]],Tabela_seznam_klasifikacij[Klasifikacijska številka],0))</f>
        <v>Vodne suspenzije, ki vsebujejo barve in lake, ki vsebujejo organska topila ali druge nevarne snovi</v>
      </c>
    </row>
    <row r="25" spans="1:6" ht="30" customHeight="1" x14ac:dyDescent="0.25">
      <c r="A25" t="s">
        <v>47</v>
      </c>
      <c r="B25" s="23" t="s">
        <v>2432</v>
      </c>
      <c r="C25" s="33" t="s">
        <v>2430</v>
      </c>
      <c r="D25" s="23"/>
      <c r="E25" s="23"/>
      <c r="F25" s="28" t="str">
        <f>INDEX(Tabela_seznam_klasifikacij[Naziv odpadka],MATCH(Tabela_odstranjevanje[[#This Row],[Klasifikacija]],Tabela_seznam_klasifikacij[Klasifikacijska številka],0))</f>
        <v>Vodne suspenzije, ki vsebujejo barve in lake, ki vsebujejo organska topila ali druge nevarne snovi</v>
      </c>
    </row>
    <row r="26" spans="1:6" ht="30" customHeight="1" x14ac:dyDescent="0.25">
      <c r="A26" t="s">
        <v>50</v>
      </c>
      <c r="B26" s="23" t="s">
        <v>1625</v>
      </c>
      <c r="C26" s="33" t="s">
        <v>2430</v>
      </c>
      <c r="D26" s="23"/>
      <c r="E26" s="23"/>
      <c r="F26" s="28" t="str">
        <f>INDEX(Tabela_seznam_klasifikacij[Naziv odpadka],MATCH(Tabela_odstranjevanje[[#This Row],[Klasifikacija]],Tabela_seznam_klasifikacij[Klasifikacijska številka],0))</f>
        <v>Odpadna praškasta sredstva za površinsko zaščito</v>
      </c>
    </row>
    <row r="27" spans="1:6" ht="30" customHeight="1" x14ac:dyDescent="0.25">
      <c r="A27" t="s">
        <v>50</v>
      </c>
      <c r="B27" s="23" t="s">
        <v>1595</v>
      </c>
      <c r="C27" s="33" t="s">
        <v>2430</v>
      </c>
      <c r="D27" s="23"/>
      <c r="E27" s="23"/>
      <c r="F27" s="28" t="str">
        <f>INDEX(Tabela_seznam_klasifikacij[Naziv odpadka],MATCH(Tabela_odstranjevanje[[#This Row],[Klasifikacija]],Tabela_seznam_klasifikacij[Klasifikacijska številka],0))</f>
        <v>Odpadna praškasta sredstva za površinsko zaščito</v>
      </c>
    </row>
    <row r="28" spans="1:6" ht="30" customHeight="1" x14ac:dyDescent="0.25">
      <c r="A28" t="s">
        <v>191</v>
      </c>
      <c r="B28" s="23" t="s">
        <v>2433</v>
      </c>
      <c r="C28" s="33" t="s">
        <v>2430</v>
      </c>
      <c r="D28" s="23"/>
      <c r="E28" s="23"/>
      <c r="F28" s="28" t="str">
        <f>INDEX(Tabela_seznam_klasifikacij[Naziv odpadka],MATCH(Tabela_odstranjevanje[[#This Row],[Klasifikacija]],Tabela_seznam_klasifikacij[Klasifikacijska številka],0))</f>
        <v>Odpadni tiskarski tonerji, ki niso navedeni pod 08 03 17</v>
      </c>
    </row>
    <row r="29" spans="1:6" ht="30" customHeight="1" x14ac:dyDescent="0.25">
      <c r="A29" t="s">
        <v>191</v>
      </c>
      <c r="B29" s="23" t="s">
        <v>2434</v>
      </c>
      <c r="C29" s="33" t="s">
        <v>2430</v>
      </c>
      <c r="D29" s="23"/>
      <c r="E29" s="23"/>
      <c r="F29" s="28" t="str">
        <f>INDEX(Tabela_seznam_klasifikacij[Naziv odpadka],MATCH(Tabela_odstranjevanje[[#This Row],[Klasifikacija]],Tabela_seznam_klasifikacij[Klasifikacijska številka],0))</f>
        <v>Odpadni tiskarski tonerji, ki niso navedeni pod 08 03 17</v>
      </c>
    </row>
    <row r="30" spans="1:6" ht="30" customHeight="1" x14ac:dyDescent="0.25">
      <c r="A30" t="s">
        <v>457</v>
      </c>
      <c r="B30" s="23" t="s">
        <v>1625</v>
      </c>
      <c r="C30" s="33" t="s">
        <v>2430</v>
      </c>
      <c r="D30" s="23"/>
      <c r="E30" s="23"/>
      <c r="F30" s="28" t="str">
        <f>INDEX(Tabela_seznam_klasifikacij[Naziv odpadka],MATCH(Tabela_odstranjevanje[[#This Row],[Klasifikacija]],Tabela_seznam_klasifikacij[Klasifikacijska številka],0))</f>
        <v>Razvijalci in aktivatorji na vodni osnovi</v>
      </c>
    </row>
    <row r="31" spans="1:6" ht="30" customHeight="1" x14ac:dyDescent="0.25">
      <c r="A31" t="s">
        <v>458</v>
      </c>
      <c r="B31" s="23" t="s">
        <v>1625</v>
      </c>
      <c r="C31" s="33" t="s">
        <v>2430</v>
      </c>
      <c r="D31" s="23"/>
      <c r="E31" s="23"/>
      <c r="F31" s="28" t="str">
        <f>INDEX(Tabela_seznam_klasifikacij[Naziv odpadka],MATCH(Tabela_odstranjevanje[[#This Row],[Klasifikacija]],Tabela_seznam_klasifikacij[Klasifikacijska številka],0))</f>
        <v>Razvijalci na vodni osnovi za off-set plošče</v>
      </c>
    </row>
    <row r="32" spans="1:6" ht="30" customHeight="1" x14ac:dyDescent="0.25">
      <c r="A32" t="s">
        <v>459</v>
      </c>
      <c r="B32" s="23" t="s">
        <v>1625</v>
      </c>
      <c r="C32" s="33" t="s">
        <v>2430</v>
      </c>
      <c r="D32" s="23"/>
      <c r="E32" s="23"/>
      <c r="F32" s="28" t="str">
        <f>INDEX(Tabela_seznam_klasifikacij[Naziv odpadka],MATCH(Tabela_odstranjevanje[[#This Row],[Klasifikacija]],Tabela_seznam_klasifikacij[Klasifikacijska številka],0))</f>
        <v>Razvijalci na osnovi topil</v>
      </c>
    </row>
    <row r="33" spans="1:6" ht="30" customHeight="1" x14ac:dyDescent="0.25">
      <c r="A33" t="s">
        <v>460</v>
      </c>
      <c r="B33" s="23" t="s">
        <v>1625</v>
      </c>
      <c r="C33" s="33" t="s">
        <v>2430</v>
      </c>
      <c r="D33" s="23"/>
      <c r="E33" s="23"/>
      <c r="F33" s="28" t="str">
        <f>INDEX(Tabela_seznam_klasifikacij[Naziv odpadka],MATCH(Tabela_odstranjevanje[[#This Row],[Klasifikacija]],Tabela_seznam_klasifikacij[Klasifikacijska številka],0))</f>
        <v>Fiksirne raztopine</v>
      </c>
    </row>
    <row r="34" spans="1:6" ht="30" customHeight="1" x14ac:dyDescent="0.25">
      <c r="A34" t="s">
        <v>470</v>
      </c>
      <c r="B34" s="23" t="s">
        <v>2435</v>
      </c>
      <c r="C34" s="33" t="s">
        <v>2430</v>
      </c>
      <c r="D34" s="23"/>
      <c r="E34" s="23"/>
      <c r="F34" s="28" t="str">
        <f>INDEX(Tabela_seznam_klasifikacij[Naziv odpadka],MATCH(Tabela_odstranjevanje[[#This Row],[Klasifikacija]],Tabela_seznam_klasifikacij[Klasifikacijska številka],0))</f>
        <v>Pepel, žlindra in kotlovni prah (razen kotlovskega prahu, ki je naveden pod 10 01 04)</v>
      </c>
    </row>
    <row r="35" spans="1:6" ht="30" customHeight="1" x14ac:dyDescent="0.25">
      <c r="A35" t="s">
        <v>181</v>
      </c>
      <c r="B35" t="s">
        <v>2392</v>
      </c>
      <c r="C35" s="33" t="s">
        <v>2430</v>
      </c>
      <c r="D35" s="23"/>
      <c r="E35" s="23"/>
      <c r="F35" s="28" t="str">
        <f>INDEX(Tabela_seznam_klasifikacij[Naziv odpadka],MATCH(Tabela_odstranjevanje[[#This Row],[Klasifikacija]],Tabela_seznam_klasifikacij[Klasifikacijska številka],0))</f>
        <v>Mulji iz fosfatiranja</v>
      </c>
    </row>
    <row r="36" spans="1:6" ht="30" customHeight="1" x14ac:dyDescent="0.25">
      <c r="A36" t="s">
        <v>181</v>
      </c>
      <c r="B36" t="s">
        <v>1625</v>
      </c>
      <c r="C36" s="33" t="s">
        <v>2430</v>
      </c>
      <c r="D36" s="23"/>
      <c r="E36" s="23"/>
      <c r="F36" s="28" t="str">
        <f>INDEX(Tabela_seznam_klasifikacij[Naziv odpadka],MATCH(Tabela_odstranjevanje[[#This Row],[Klasifikacija]],Tabela_seznam_klasifikacij[Klasifikacijska številka],0))</f>
        <v>Mulji iz fosfatiranja</v>
      </c>
    </row>
    <row r="37" spans="1:6" ht="30" customHeight="1" x14ac:dyDescent="0.25">
      <c r="A37" t="s">
        <v>182</v>
      </c>
      <c r="B37" t="s">
        <v>1625</v>
      </c>
      <c r="C37" s="33" t="s">
        <v>2430</v>
      </c>
      <c r="D37" s="23"/>
      <c r="E37" s="23"/>
      <c r="F37" s="28" t="str">
        <f>INDEX(Tabela_seznam_klasifikacij[Naziv odpadka],MATCH(Tabela_odstranjevanje[[#This Row],[Klasifikacija]],Tabela_seznam_klasifikacij[Klasifikacijska številka],0))</f>
        <v>Mulji in filtrne pogače, ki vsebujejo nevarne snovi</v>
      </c>
    </row>
    <row r="38" spans="1:6" ht="30" customHeight="1" x14ac:dyDescent="0.25">
      <c r="A38" t="s">
        <v>1222</v>
      </c>
      <c r="B38" t="s">
        <v>1595</v>
      </c>
      <c r="C38" s="33" t="s">
        <v>2430</v>
      </c>
      <c r="D38" s="23"/>
      <c r="E38" s="23"/>
      <c r="F38" s="28" t="str">
        <f>INDEX(Tabela_seznam_klasifikacij[Naziv odpadka],MATCH(Tabela_odstranjevanje[[#This Row],[Klasifikacija]],Tabela_seznam_klasifikacij[Klasifikacijska številka],0))</f>
        <v>Tekočine za izpiranje na vodni osnovi, ki vsebujejo nevarne snovi</v>
      </c>
    </row>
    <row r="39" spans="1:6" ht="30" customHeight="1" x14ac:dyDescent="0.25">
      <c r="A39" t="s">
        <v>1224</v>
      </c>
      <c r="B39" t="s">
        <v>1595</v>
      </c>
      <c r="C39" s="33" t="s">
        <v>2430</v>
      </c>
      <c r="D39" s="23"/>
      <c r="E39" s="23"/>
      <c r="F39" s="28" t="str">
        <f>INDEX(Tabela_seznam_klasifikacij[Naziv odpadka],MATCH(Tabela_odstranjevanje[[#This Row],[Klasifikacija]],Tabela_seznam_klasifikacij[Klasifikacijska številka],0))</f>
        <v>Odpadki iz razmaščevanja, ki vsebujejo nevarne snovi</v>
      </c>
    </row>
    <row r="40" spans="1:6" ht="30" customHeight="1" x14ac:dyDescent="0.25">
      <c r="A40" t="s">
        <v>1244</v>
      </c>
      <c r="B40" t="s">
        <v>2436</v>
      </c>
      <c r="C40" s="33" t="s">
        <v>2430</v>
      </c>
      <c r="D40" s="23"/>
      <c r="E40" s="23"/>
      <c r="F40" s="28" t="str">
        <f>INDEX(Tabela_seznam_klasifikacij[Naziv odpadka],MATCH(Tabela_odstranjevanje[[#This Row],[Klasifikacija]],Tabela_seznam_klasifikacij[Klasifikacijska številka],0))</f>
        <v>Prah in delci železa</v>
      </c>
    </row>
    <row r="41" spans="1:6" ht="30" customHeight="1" x14ac:dyDescent="0.25">
      <c r="A41" t="s">
        <v>1247</v>
      </c>
      <c r="B41" t="s">
        <v>2431</v>
      </c>
      <c r="C41" s="33" t="s">
        <v>2430</v>
      </c>
      <c r="D41" s="23"/>
      <c r="E41" s="23"/>
      <c r="F41" s="28" t="str">
        <f>INDEX(Tabela_seznam_klasifikacij[Naziv odpadka],MATCH(Tabela_odstranjevanje[[#This Row],[Klasifikacija]],Tabela_seznam_klasifikacij[Klasifikacijska številka],0))</f>
        <v>Ostružki plastike</v>
      </c>
    </row>
    <row r="42" spans="1:6" ht="30" customHeight="1" x14ac:dyDescent="0.25">
      <c r="A42" t="s">
        <v>1249</v>
      </c>
      <c r="B42" t="s">
        <v>1625</v>
      </c>
      <c r="C42" s="33" t="s">
        <v>2430</v>
      </c>
      <c r="D42" s="23"/>
      <c r="E42" s="23"/>
      <c r="F42" s="28" t="str">
        <f>INDEX(Tabela_seznam_klasifikacij[Naziv odpadka],MATCH(Tabela_odstranjevanje[[#This Row],[Klasifikacija]],Tabela_seznam_klasifikacij[Klasifikacijska številka],0))</f>
        <v>Mineralna strojna olja, ki ne vsebujejo halogenov (razen emulzij in raztopin)</v>
      </c>
    </row>
    <row r="43" spans="1:6" ht="30" customHeight="1" x14ac:dyDescent="0.25">
      <c r="A43" t="s">
        <v>1282</v>
      </c>
      <c r="B43" t="s">
        <v>1625</v>
      </c>
      <c r="C43" s="33" t="s">
        <v>2430</v>
      </c>
      <c r="D43" s="23"/>
      <c r="E43" s="23"/>
      <c r="F43" s="28" t="str">
        <f>INDEX(Tabela_seznam_klasifikacij[Naziv odpadka],MATCH(Tabela_odstranjevanje[[#This Row],[Klasifikacija]],Tabela_seznam_klasifikacij[Klasifikacijska številka],0))</f>
        <v>Z oljem onesnažena voda iz naprav za ločevanje olja in vode</v>
      </c>
    </row>
    <row r="44" spans="1:6" ht="30" customHeight="1" x14ac:dyDescent="0.25">
      <c r="A44" t="s">
        <v>162</v>
      </c>
      <c r="B44" t="s">
        <v>1625</v>
      </c>
      <c r="C44" s="33" t="s">
        <v>2430</v>
      </c>
      <c r="D44" s="23"/>
      <c r="E44" s="23"/>
      <c r="F44" s="28" t="str">
        <f>INDEX(Tabela_seznam_klasifikacij[Naziv odpadka],MATCH(Tabela_odstranjevanje[[#This Row],[Klasifikacija]],Tabela_seznam_klasifikacij[Klasifikacijska številka],0))</f>
        <v>Kurilno olje in dizel</v>
      </c>
    </row>
    <row r="45" spans="1:6" ht="30" customHeight="1" x14ac:dyDescent="0.25">
      <c r="A45" t="s">
        <v>163</v>
      </c>
      <c r="B45" t="s">
        <v>1625</v>
      </c>
      <c r="C45" s="33" t="s">
        <v>2430</v>
      </c>
      <c r="D45" s="23"/>
      <c r="E45" s="23"/>
      <c r="F45" s="28" t="str">
        <f>INDEX(Tabela_seznam_klasifikacij[Naziv odpadka],MATCH(Tabela_odstranjevanje[[#This Row],[Klasifikacija]],Tabela_seznam_klasifikacij[Klasifikacijska številka],0))</f>
        <v>Bencin</v>
      </c>
    </row>
    <row r="46" spans="1:6" ht="30" customHeight="1" x14ac:dyDescent="0.25">
      <c r="A46" t="s">
        <v>164</v>
      </c>
      <c r="B46" t="s">
        <v>1625</v>
      </c>
      <c r="C46" s="33" t="s">
        <v>2430</v>
      </c>
      <c r="D46" s="23"/>
      <c r="E46" s="23"/>
      <c r="F46" s="28" t="str">
        <f>INDEX(Tabela_seznam_klasifikacij[Naziv odpadka],MATCH(Tabela_odstranjevanje[[#This Row],[Klasifikacija]],Tabela_seznam_klasifikacij[Klasifikacijska številka],0))</f>
        <v>Druga goriva, tudi mešanice</v>
      </c>
    </row>
    <row r="47" spans="1:6" ht="30" customHeight="1" x14ac:dyDescent="0.25">
      <c r="A47" t="s">
        <v>166</v>
      </c>
      <c r="B47" t="s">
        <v>1625</v>
      </c>
      <c r="C47" s="33" t="s">
        <v>2430</v>
      </c>
      <c r="D47" s="23"/>
      <c r="E47" s="23"/>
      <c r="F47" s="28" t="str">
        <f>INDEX(Tabela_seznam_klasifikacij[Naziv odpadka],MATCH(Tabela_odstranjevanje[[#This Row],[Klasifikacija]],Tabela_seznam_klasifikacij[Klasifikacijska številka],0))</f>
        <v>Druga topila in mešanice topil</v>
      </c>
    </row>
    <row r="48" spans="1:6" ht="30" customHeight="1" x14ac:dyDescent="0.25">
      <c r="A48" t="s">
        <v>179</v>
      </c>
      <c r="B48" t="s">
        <v>1625</v>
      </c>
      <c r="C48" s="33" t="s">
        <v>2430</v>
      </c>
      <c r="D48" s="23"/>
      <c r="E48" s="23"/>
      <c r="F48" s="28" t="str">
        <f>INDEX(Tabela_seznam_klasifikacij[Naziv odpadka],MATCH(Tabela_odstranjevanje[[#This Row],[Klasifikacija]],Tabela_seznam_klasifikacij[Klasifikacijska številka],0))</f>
        <v>Zavorne tekočine</v>
      </c>
    </row>
    <row r="49" spans="1:6" ht="30" customHeight="1" x14ac:dyDescent="0.25">
      <c r="A49" t="s">
        <v>167</v>
      </c>
      <c r="B49" t="s">
        <v>1625</v>
      </c>
      <c r="C49" s="33" t="s">
        <v>2430</v>
      </c>
      <c r="D49" s="23"/>
      <c r="E49" s="23"/>
      <c r="F49" s="28" t="str">
        <f>INDEX(Tabela_seznam_klasifikacij[Naziv odpadka],MATCH(Tabela_odstranjevanje[[#This Row],[Klasifikacija]],Tabela_seznam_klasifikacij[Klasifikacijska številka],0))</f>
        <v>Tekočine proti zmrzovanju, ki vsebujejo nevarne snovi</v>
      </c>
    </row>
    <row r="50" spans="1:6" ht="30" customHeight="1" x14ac:dyDescent="0.25">
      <c r="A50" t="s">
        <v>168</v>
      </c>
      <c r="B50" t="s">
        <v>1625</v>
      </c>
      <c r="C50" s="33" t="s">
        <v>2430</v>
      </c>
      <c r="D50" s="23"/>
      <c r="E50" s="23"/>
      <c r="F50" s="28" t="str">
        <f>INDEX(Tabela_seznam_klasifikacij[Naziv odpadka],MATCH(Tabela_odstranjevanje[[#This Row],[Klasifikacija]],Tabela_seznam_klasifikacij[Klasifikacijska številka],0))</f>
        <v>Tekočine proti zmrzovanju, ki niso navedene pod 16 01 14</v>
      </c>
    </row>
    <row r="51" spans="1:6" ht="30" customHeight="1" x14ac:dyDescent="0.25">
      <c r="A51" t="s">
        <v>91</v>
      </c>
      <c r="B51" t="s">
        <v>2431</v>
      </c>
      <c r="C51" s="33" t="s">
        <v>2430</v>
      </c>
      <c r="D51" s="23"/>
      <c r="E51" s="23"/>
      <c r="F51" s="28" t="str">
        <f>INDEX(Tabela_seznam_klasifikacij[Naziv odpadka],MATCH(Tabela_odstranjevanje[[#This Row],[Klasifikacija]],Tabela_seznam_klasifikacij[Klasifikacijska številka],0))</f>
        <v>Plastika</v>
      </c>
    </row>
    <row r="52" spans="1:6" ht="30" customHeight="1" x14ac:dyDescent="0.25">
      <c r="A52" t="s">
        <v>91</v>
      </c>
      <c r="B52" t="s">
        <v>2437</v>
      </c>
      <c r="C52" s="33" t="s">
        <v>2430</v>
      </c>
      <c r="D52" s="23"/>
      <c r="E52" s="23"/>
      <c r="F52" s="28" t="str">
        <f>INDEX(Tabela_seznam_klasifikacij[Naziv odpadka],MATCH(Tabela_odstranjevanje[[#This Row],[Klasifikacija]],Tabela_seznam_klasifikacij[Klasifikacijska številka],0))</f>
        <v>Plastika</v>
      </c>
    </row>
    <row r="53" spans="1:6" ht="30" customHeight="1" x14ac:dyDescent="0.25">
      <c r="A53" t="s">
        <v>1315</v>
      </c>
      <c r="B53" t="s">
        <v>533</v>
      </c>
      <c r="C53" s="33" t="s">
        <v>2430</v>
      </c>
      <c r="D53" s="23"/>
      <c r="E53" s="23"/>
      <c r="F53" s="28" t="str">
        <f>INDEX(Tabela_seznam_klasifikacij[Naziv odpadka],MATCH(Tabela_odstranjevanje[[#This Row],[Klasifikacija]],Tabela_seznam_klasifikacij[Klasifikacijska številka],0))</f>
        <v>Laboratorijske kemikalije, ki so sestavljene iz nevarne snovi ali jih vsebujejo, vključno z mešanicami laboratorijskih kemikalij</v>
      </c>
    </row>
    <row r="54" spans="1:6" ht="30" customHeight="1" x14ac:dyDescent="0.25">
      <c r="A54" t="s">
        <v>169</v>
      </c>
      <c r="B54" t="s">
        <v>1595</v>
      </c>
      <c r="C54" s="33" t="s">
        <v>2430</v>
      </c>
      <c r="D54" s="23"/>
      <c r="E54" s="23"/>
      <c r="F54" s="28" t="str">
        <f>INDEX(Tabela_seznam_klasifikacij[Naziv odpadka],MATCH(Tabela_odstranjevanje[[#This Row],[Klasifikacija]],Tabela_seznam_klasifikacij[Klasifikacijska številka],0))</f>
        <v>Zavržene organske kemikalije, ki so sestavljene iz ali vsebujejo nevarne snovi</v>
      </c>
    </row>
    <row r="55" spans="1:6" ht="30" customHeight="1" x14ac:dyDescent="0.25">
      <c r="A55" t="s">
        <v>169</v>
      </c>
      <c r="B55" t="s">
        <v>1625</v>
      </c>
      <c r="C55" s="33" t="s">
        <v>2430</v>
      </c>
      <c r="D55" s="23"/>
      <c r="E55" s="23"/>
      <c r="F55" s="28" t="str">
        <f>INDEX(Tabela_seznam_klasifikacij[Naziv odpadka],MATCH(Tabela_odstranjevanje[[#This Row],[Klasifikacija]],Tabela_seznam_klasifikacij[Klasifikacijska številka],0))</f>
        <v>Zavržene organske kemikalije, ki so sestavljene iz ali vsebujejo nevarne snovi</v>
      </c>
    </row>
    <row r="56" spans="1:6" ht="30" customHeight="1" x14ac:dyDescent="0.25">
      <c r="A56" t="s">
        <v>1323</v>
      </c>
      <c r="B56" t="s">
        <v>1595</v>
      </c>
      <c r="C56" s="33" t="s">
        <v>2430</v>
      </c>
      <c r="D56" s="23"/>
      <c r="E56" s="23"/>
      <c r="F56" s="28" t="str">
        <f>INDEX(Tabela_seznam_klasifikacij[Naziv odpadka],MATCH(Tabela_odstranjevanje[[#This Row],[Klasifikacija]],Tabela_seznam_klasifikacij[Klasifikacijska številka],0))</f>
        <v>Ločeno zbrani elektroliti iz baterij in akumulatorjev</v>
      </c>
    </row>
    <row r="57" spans="1:6" ht="30" customHeight="1" x14ac:dyDescent="0.25">
      <c r="A57" t="s">
        <v>170</v>
      </c>
      <c r="B57" t="s">
        <v>1625</v>
      </c>
      <c r="C57" s="33" t="s">
        <v>2430</v>
      </c>
      <c r="D57" s="23"/>
      <c r="E57" s="23"/>
      <c r="F57" s="28" t="str">
        <f>INDEX(Tabela_seznam_klasifikacij[Naziv odpadka],MATCH(Tabela_odstranjevanje[[#This Row],[Klasifikacija]],Tabela_seznam_klasifikacij[Klasifikacijska številka],0))</f>
        <v>Odpadne vodne raztopine, ki vsebujejo nevarne snovi</v>
      </c>
    </row>
    <row r="58" spans="1:6" ht="30" customHeight="1" x14ac:dyDescent="0.25">
      <c r="A58" t="s">
        <v>171</v>
      </c>
      <c r="B58" t="s">
        <v>1625</v>
      </c>
      <c r="C58" s="33" t="s">
        <v>2430</v>
      </c>
      <c r="D58" s="23"/>
      <c r="E58" s="23"/>
      <c r="F58" s="28" t="str">
        <f>INDEX(Tabela_seznam_klasifikacij[Naziv odpadka],MATCH(Tabela_odstranjevanje[[#This Row],[Klasifikacija]],Tabela_seznam_klasifikacij[Klasifikacijska številka],0))</f>
        <v>Odpadne vodne raztopine, ki niso navedene pod 16 10 01</v>
      </c>
    </row>
    <row r="59" spans="1:6" ht="30" customHeight="1" x14ac:dyDescent="0.25">
      <c r="A59" t="s">
        <v>100</v>
      </c>
      <c r="B59" t="s">
        <v>1625</v>
      </c>
      <c r="C59" s="33" t="s">
        <v>2430</v>
      </c>
      <c r="D59" s="23"/>
      <c r="E59" s="23"/>
      <c r="F59" s="28" t="str">
        <f>INDEX(Tabela_seznam_klasifikacij[Naziv odpadka],MATCH(Tabela_odstranjevanje[[#This Row],[Klasifikacija]],Tabela_seznam_klasifikacij[Klasifikacijska številka],0))</f>
        <v>Mulji, ki nastanejo pri fizikalno-kemijski obdelavi in vsebujejo nevarne snovi</v>
      </c>
    </row>
    <row r="60" spans="1:6" ht="30" customHeight="1" x14ac:dyDescent="0.25">
      <c r="A60" t="s">
        <v>1432</v>
      </c>
      <c r="B60" t="s">
        <v>2438</v>
      </c>
      <c r="C60" s="33" t="s">
        <v>2430</v>
      </c>
      <c r="D60" s="23"/>
      <c r="E60" s="23"/>
      <c r="F60" s="28" t="str">
        <f>INDEX(Tabela_seznam_klasifikacij[Naziv odpadka],MATCH(Tabela_odstranjevanje[[#This Row],[Klasifikacija]],Tabela_seznam_klasifikacij[Klasifikacijska številka],0))</f>
        <v>Odpadki iz peskolovov</v>
      </c>
    </row>
    <row r="61" spans="1:6" ht="30" customHeight="1" x14ac:dyDescent="0.25">
      <c r="A61" t="s">
        <v>105</v>
      </c>
      <c r="B61" t="s">
        <v>2439</v>
      </c>
      <c r="C61" s="33" t="s">
        <v>2430</v>
      </c>
      <c r="D61" s="23"/>
      <c r="E61" s="23"/>
      <c r="F61" s="28" t="str">
        <f>INDEX(Tabela_seznam_klasifikacij[Naziv odpadka],MATCH(Tabela_odstranjevanje[[#This Row],[Klasifikacija]],Tabela_seznam_klasifikacij[Klasifikacijska številka],0))</f>
        <v>Masti in oljne mešanice iz naprav za ločevanje olja in vode, ki vsebujejo le jedilna olja in masti</v>
      </c>
    </row>
    <row r="62" spans="1:6" ht="30" customHeight="1" x14ac:dyDescent="0.25">
      <c r="A62" t="s">
        <v>188</v>
      </c>
      <c r="B62" t="s">
        <v>1625</v>
      </c>
      <c r="C62" s="33" t="s">
        <v>2430</v>
      </c>
      <c r="D62" s="23"/>
      <c r="E62" s="23"/>
      <c r="F62" s="28" t="str">
        <f>INDEX(Tabela_seznam_klasifikacij[Naziv odpadka],MATCH(Tabela_odstranjevanje[[#This Row],[Klasifikacija]],Tabela_seznam_klasifikacij[Klasifikacijska številka],0))</f>
        <v>Mulji iz drugih čistilnih naprav tehnoloških odpadnih voda, ki vsebujejo nevarne snovi</v>
      </c>
    </row>
    <row r="63" spans="1:6" ht="30" customHeight="1" x14ac:dyDescent="0.25">
      <c r="A63" t="s">
        <v>104</v>
      </c>
      <c r="B63" t="s">
        <v>1625</v>
      </c>
      <c r="C63" s="33" t="s">
        <v>2430</v>
      </c>
      <c r="D63" s="23"/>
      <c r="E63" s="23"/>
      <c r="F63" s="28" t="str">
        <f>INDEX(Tabela_seznam_klasifikacij[Naziv odpadka],MATCH(Tabela_odstranjevanje[[#This Row],[Klasifikacija]],Tabela_seznam_klasifikacij[Klasifikacijska številka],0))</f>
        <v>Raztopine in mulji iz regeneracije ionskih izmenjevalnikov</v>
      </c>
    </row>
    <row r="64" spans="1:6" ht="30" customHeight="1" x14ac:dyDescent="0.25">
      <c r="A64" t="s">
        <v>189</v>
      </c>
      <c r="B64" t="s">
        <v>1625</v>
      </c>
      <c r="C64" s="33" t="s">
        <v>2430</v>
      </c>
      <c r="D64" s="23"/>
      <c r="E64" s="23"/>
      <c r="F64" s="28" t="str">
        <f>INDEX(Tabela_seznam_klasifikacij[Naziv odpadka],MATCH(Tabela_odstranjevanje[[#This Row],[Klasifikacija]],Tabela_seznam_klasifikacij[Klasifikacijska številka],0))</f>
        <v>Nasičene ali izrabljene smole ionskih izmenjevalnikov</v>
      </c>
    </row>
    <row r="65" spans="1:6" ht="30" customHeight="1" x14ac:dyDescent="0.25">
      <c r="A65" t="s">
        <v>1455</v>
      </c>
      <c r="B65" t="s">
        <v>2436</v>
      </c>
      <c r="C65" s="33" t="s">
        <v>2430</v>
      </c>
      <c r="D65" s="23"/>
      <c r="E65" s="23"/>
      <c r="F65" s="28" t="str">
        <f>INDEX(Tabela_seznam_klasifikacij[Naziv odpadka],MATCH(Tabela_odstranjevanje[[#This Row],[Klasifikacija]],Tabela_seznam_klasifikacij[Klasifikacijska številka],0))</f>
        <v>Železne kovine</v>
      </c>
    </row>
    <row r="66" spans="1:6" ht="30" customHeight="1" x14ac:dyDescent="0.25">
      <c r="A66" t="s">
        <v>1457</v>
      </c>
      <c r="B66" t="s">
        <v>2431</v>
      </c>
      <c r="C66" s="33" t="s">
        <v>2430</v>
      </c>
      <c r="D66" s="23"/>
      <c r="E66" s="23"/>
      <c r="F66" s="28" t="str">
        <f>INDEX(Tabela_seznam_klasifikacij[Naziv odpadka],MATCH(Tabela_odstranjevanje[[#This Row],[Klasifikacija]],Tabela_seznam_klasifikacij[Klasifikacijska številka],0))</f>
        <v>Plastika in gume</v>
      </c>
    </row>
    <row r="67" spans="1:6" ht="30" customHeight="1" x14ac:dyDescent="0.25">
      <c r="A67" t="s">
        <v>242</v>
      </c>
      <c r="B67" t="s">
        <v>2439</v>
      </c>
      <c r="C67" s="33" t="s">
        <v>2430</v>
      </c>
      <c r="D67" s="23"/>
      <c r="E67" s="23"/>
      <c r="F67" s="28" t="str">
        <f>INDEX(Tabela_seznam_klasifikacij[Naziv odpadka],MATCH(Tabela_odstranjevanje[[#This Row],[Klasifikacija]],Tabela_seznam_klasifikacij[Klasifikacijska številka],0))</f>
        <v>Mulji iz pranja, čiščenja, lupljenja, centrifugiranja in ločevanja</v>
      </c>
    </row>
    <row r="68" spans="1:6" ht="30" customHeight="1" x14ac:dyDescent="0.25">
      <c r="A68" t="s">
        <v>288</v>
      </c>
      <c r="B68" t="s">
        <v>1625</v>
      </c>
      <c r="C68" s="33" t="s">
        <v>2430</v>
      </c>
      <c r="D68" s="23"/>
      <c r="E68" s="23"/>
      <c r="F68" s="28" t="str">
        <f>INDEX(Tabela_seznam_klasifikacij[Naziv odpadka],MATCH(Tabela_odstranjevanje[[#This Row],[Klasifikacija]],Tabela_seznam_klasifikacij[Klasifikacijska številka],0))</f>
        <v>Mulji iz čiščenja odpadne vode na kraju nastanka, ki niso navedeni pod 03 03 10</v>
      </c>
    </row>
    <row r="69" spans="1:6" ht="30" customHeight="1" x14ac:dyDescent="0.25">
      <c r="A69" t="s">
        <v>347</v>
      </c>
      <c r="B69" t="s">
        <v>2472</v>
      </c>
      <c r="C69" s="33" t="s">
        <v>2430</v>
      </c>
      <c r="D69" s="23"/>
      <c r="E69" s="23"/>
      <c r="F69" s="28" t="str">
        <f>INDEX(Tabela_seznam_klasifikacij[Naziv odpadka],MATCH(Tabela_odstranjevanje[[#This Row],[Klasifikacija]],Tabela_seznam_klasifikacij[Klasifikacijska številka],0))</f>
        <v>Amonijev hidroksid</v>
      </c>
    </row>
    <row r="70" spans="1:6" ht="30" customHeight="1" x14ac:dyDescent="0.25">
      <c r="A70" t="s">
        <v>352</v>
      </c>
      <c r="B70" t="s">
        <v>1595</v>
      </c>
      <c r="C70" s="33" t="s">
        <v>2430</v>
      </c>
      <c r="D70" s="23"/>
      <c r="E70" s="23"/>
      <c r="F70" s="28" t="str">
        <f>INDEX(Tabela_seznam_klasifikacij[Naziv odpadka],MATCH(Tabela_odstranjevanje[[#This Row],[Klasifikacija]],Tabela_seznam_klasifikacij[Klasifikacijska številka],0))</f>
        <v>Trdne soli in raztopine, ki vsebujejo cianide</v>
      </c>
    </row>
    <row r="71" spans="1:6" ht="30" customHeight="1" x14ac:dyDescent="0.25">
      <c r="A71" t="s">
        <v>353</v>
      </c>
      <c r="B71" t="s">
        <v>1595</v>
      </c>
      <c r="C71" s="33" t="s">
        <v>2430</v>
      </c>
      <c r="D71" s="23"/>
      <c r="E71" s="23"/>
      <c r="F71" s="28" t="str">
        <f>INDEX(Tabela_seznam_klasifikacij[Naziv odpadka],MATCH(Tabela_odstranjevanje[[#This Row],[Klasifikacija]],Tabela_seznam_klasifikacij[Klasifikacijska številka],0))</f>
        <v>Trdne soli in raztopine, ki vsebujejo težke kovine</v>
      </c>
    </row>
    <row r="72" spans="1:6" ht="30" customHeight="1" x14ac:dyDescent="0.25">
      <c r="A72" t="s">
        <v>40</v>
      </c>
      <c r="B72" t="s">
        <v>1625</v>
      </c>
      <c r="C72" s="33" t="s">
        <v>2430</v>
      </c>
      <c r="D72" s="23"/>
      <c r="E72" s="23"/>
      <c r="F72" s="28" t="str">
        <f>INDEX(Tabela_seznam_klasifikacij[Naziv odpadka],MATCH(Tabela_odstranjevanje[[#This Row],[Klasifikacija]],Tabela_seznam_klasifikacij[Klasifikacijska številka],0))</f>
        <v>Odpadne barve in laki, ki vsebujejo organska topila ali druge nevarne snovi</v>
      </c>
    </row>
    <row r="73" spans="1:6" ht="30" customHeight="1" x14ac:dyDescent="0.25">
      <c r="A73" t="s">
        <v>158</v>
      </c>
      <c r="B73" t="s">
        <v>1625</v>
      </c>
      <c r="C73" s="33" t="s">
        <v>2430</v>
      </c>
      <c r="D73" s="23"/>
      <c r="E73" s="23"/>
      <c r="F73" s="28" t="str">
        <f>INDEX(Tabela_seznam_klasifikacij[Naziv odpadka],MATCH(Tabela_odstranjevanje[[#This Row],[Klasifikacija]],Tabela_seznam_klasifikacij[Klasifikacijska številka],0))</f>
        <v>Vodne suspenzije, ki vsebujejo barve ali lake, ki niso navedene pod 08 01 19</v>
      </c>
    </row>
    <row r="74" spans="1:6" ht="30" customHeight="1" x14ac:dyDescent="0.25">
      <c r="A74" t="s">
        <v>609</v>
      </c>
      <c r="B74" t="s">
        <v>2473</v>
      </c>
      <c r="C74" s="33" t="s">
        <v>2430</v>
      </c>
      <c r="D74" s="23"/>
      <c r="E74" s="23"/>
      <c r="F74" s="28" t="str">
        <f>INDEX(Tabela_seznam_klasifikacij[Naziv odpadka],MATCH(Tabela_odstranjevanje[[#This Row],[Klasifikacija]],Tabela_seznam_klasifikacij[Klasifikacijska številka],0))</f>
        <v>Odpadne uporabljene livarske forme in jedra, ki niso navedeni pod 10 10 07</v>
      </c>
    </row>
    <row r="75" spans="1:6" ht="30" customHeight="1" x14ac:dyDescent="0.25">
      <c r="A75" t="s">
        <v>612</v>
      </c>
      <c r="B75" t="s">
        <v>2474</v>
      </c>
      <c r="C75" s="33" t="s">
        <v>2430</v>
      </c>
      <c r="D75" s="23"/>
      <c r="E75" s="23"/>
      <c r="F75" s="28" t="str">
        <f>INDEX(Tabela_seznam_klasifikacij[Naziv odpadka],MATCH(Tabela_odstranjevanje[[#This Row],[Klasifikacija]],Tabela_seznam_klasifikacij[Klasifikacijska številka],0))</f>
        <v>Drugi delci, ki vsebujejo nevarne snovi</v>
      </c>
    </row>
    <row r="76" spans="1:6" ht="30" customHeight="1" x14ac:dyDescent="0.25">
      <c r="A76" t="s">
        <v>615</v>
      </c>
      <c r="B76" t="s">
        <v>1625</v>
      </c>
      <c r="C76" s="33" t="s">
        <v>2430</v>
      </c>
      <c r="D76" s="23"/>
      <c r="E76" s="23"/>
      <c r="F76" s="28" t="str">
        <f>INDEX(Tabela_seznam_klasifikacij[Naziv odpadka],MATCH(Tabela_odstranjevanje[[#This Row],[Klasifikacija]],Tabela_seznam_klasifikacij[Klasifikacijska številka],0))</f>
        <v>Odpadna veziva, ki niso navedena pod 10 10 13</v>
      </c>
    </row>
    <row r="77" spans="1:6" ht="30" customHeight="1" x14ac:dyDescent="0.25">
      <c r="A77" t="s">
        <v>631</v>
      </c>
      <c r="B77" t="s">
        <v>1625</v>
      </c>
      <c r="C77" s="33" t="s">
        <v>2430</v>
      </c>
      <c r="D77" s="23"/>
      <c r="E77" s="23"/>
      <c r="F77" s="28" t="str">
        <f>INDEX(Tabela_seznam_klasifikacij[Naziv odpadka],MATCH(Tabela_odstranjevanje[[#This Row],[Klasifikacija]],Tabela_seznam_klasifikacij[Klasifikacijska številka],0))</f>
        <v>Odpadna zmes iz priprave pred žganjem</v>
      </c>
    </row>
    <row r="78" spans="1:6" ht="30" customHeight="1" x14ac:dyDescent="0.25">
      <c r="A78" t="s">
        <v>1220</v>
      </c>
      <c r="B78" t="s">
        <v>1625</v>
      </c>
      <c r="C78" s="33" t="s">
        <v>2430</v>
      </c>
      <c r="D78" s="23"/>
      <c r="E78" s="23"/>
      <c r="F78" s="28" t="str">
        <f>INDEX(Tabela_seznam_klasifikacij[Naziv odpadka],MATCH(Tabela_odstranjevanje[[#This Row],[Klasifikacija]],Tabela_seznam_klasifikacij[Klasifikacijska številka],0))</f>
        <v>Lugi za luženje</v>
      </c>
    </row>
    <row r="79" spans="1:6" ht="30" customHeight="1" x14ac:dyDescent="0.25">
      <c r="A79" t="s">
        <v>615</v>
      </c>
      <c r="B79" t="s">
        <v>1625</v>
      </c>
      <c r="C79" s="33" t="s">
        <v>2430</v>
      </c>
      <c r="D79" s="23"/>
      <c r="E79" s="23"/>
      <c r="F79" s="28" t="str">
        <f>INDEX(Tabela_seznam_klasifikacij[Naziv odpadka],MATCH(Tabela_odstranjevanje[[#This Row],[Klasifikacija]],Tabela_seznam_klasifikacij[Klasifikacijska številka],0))</f>
        <v>Odpadna veziva, ki niso navedena pod 10 10 13</v>
      </c>
    </row>
    <row r="80" spans="1:6" ht="30" customHeight="1" x14ac:dyDescent="0.25">
      <c r="A80" t="s">
        <v>1220</v>
      </c>
      <c r="B80" t="s">
        <v>1595</v>
      </c>
      <c r="C80" s="33" t="s">
        <v>2430</v>
      </c>
      <c r="D80" s="23"/>
      <c r="E80" s="23"/>
      <c r="F80" s="28" t="str">
        <f>INDEX(Tabela_seznam_klasifikacij[Naziv odpadka],MATCH(Tabela_odstranjevanje[[#This Row],[Klasifikacija]],Tabela_seznam_klasifikacij[Klasifikacijska številka],0))</f>
        <v>Lugi za luženje</v>
      </c>
    </row>
    <row r="81" spans="1:6" ht="30" customHeight="1" x14ac:dyDescent="0.25">
      <c r="A81" t="s">
        <v>1244</v>
      </c>
      <c r="B81" t="s">
        <v>2437</v>
      </c>
      <c r="C81" s="33" t="s">
        <v>2430</v>
      </c>
      <c r="D81" s="23"/>
      <c r="E81" s="23"/>
      <c r="F81" s="28" t="str">
        <f>INDEX(Tabela_seznam_klasifikacij[Naziv odpadka],MATCH(Tabela_odstranjevanje[[#This Row],[Klasifikacija]],Tabela_seznam_klasifikacij[Klasifikacijska številka],0))</f>
        <v>Prah in delci železa</v>
      </c>
    </row>
    <row r="82" spans="1:6" ht="30" customHeight="1" x14ac:dyDescent="0.25">
      <c r="A82" t="s">
        <v>1251</v>
      </c>
      <c r="B82" t="s">
        <v>2475</v>
      </c>
      <c r="C82" s="33" t="s">
        <v>2430</v>
      </c>
      <c r="D82" s="23"/>
      <c r="E82" s="23"/>
      <c r="F82" s="28" t="str">
        <f>INDEX(Tabela_seznam_klasifikacij[Naziv odpadka],MATCH(Tabela_odstranjevanje[[#This Row],[Klasifikacija]],Tabela_seznam_klasifikacij[Klasifikacijska številka],0))</f>
        <v>Strojne emulzije in raztopine, ki ne vsebujejo halogenov</v>
      </c>
    </row>
    <row r="83" spans="1:6" ht="30" customHeight="1" x14ac:dyDescent="0.25">
      <c r="A83" t="s">
        <v>1251</v>
      </c>
      <c r="B83" t="s">
        <v>2476</v>
      </c>
      <c r="C83" s="33" t="s">
        <v>2430</v>
      </c>
      <c r="D83" s="23"/>
      <c r="E83" s="23"/>
      <c r="F83" s="28" t="str">
        <f>INDEX(Tabela_seznam_klasifikacij[Naziv odpadka],MATCH(Tabela_odstranjevanje[[#This Row],[Klasifikacija]],Tabela_seznam_klasifikacij[Klasifikacijska številka],0))</f>
        <v>Strojne emulzije in raztopine, ki ne vsebujejo halogenov</v>
      </c>
    </row>
    <row r="84" spans="1:6" ht="30" customHeight="1" x14ac:dyDescent="0.25">
      <c r="A84" t="s">
        <v>70</v>
      </c>
      <c r="B84" t="s">
        <v>1625</v>
      </c>
      <c r="C84" s="33" t="s">
        <v>2430</v>
      </c>
      <c r="D84" s="23"/>
      <c r="E84" s="23"/>
      <c r="F84" s="28" t="str">
        <f>INDEX(Tabela_seznam_klasifikacij[Naziv odpadka],MATCH(Tabela_odstranjevanje[[#This Row],[Klasifikacija]],Tabela_seznam_klasifikacij[Klasifikacijska številka],0))</f>
        <v>Strojni mulji, ki niso navedeni pod 12 01 14</v>
      </c>
    </row>
    <row r="85" spans="1:6" ht="30" customHeight="1" x14ac:dyDescent="0.25">
      <c r="A85" t="s">
        <v>1254</v>
      </c>
      <c r="B85" t="s">
        <v>1625</v>
      </c>
      <c r="C85" s="33" t="s">
        <v>2430</v>
      </c>
      <c r="D85" s="23"/>
      <c r="E85" s="23"/>
      <c r="F85" s="28" t="str">
        <f>INDEX(Tabela_seznam_klasifikacij[Naziv odpadka],MATCH(Tabela_odstranjevanje[[#This Row],[Klasifikacija]],Tabela_seznam_klasifikacij[Klasifikacijska številka],0))</f>
        <v>Odpadki iz peskanja, ki vsebujejo nevarne snovi</v>
      </c>
    </row>
    <row r="86" spans="1:6" ht="30" customHeight="1" x14ac:dyDescent="0.25">
      <c r="A86" t="s">
        <v>2477</v>
      </c>
      <c r="B86" t="s">
        <v>1625</v>
      </c>
      <c r="C86" s="33" t="s">
        <v>2430</v>
      </c>
      <c r="D86" s="23"/>
      <c r="E86" s="23"/>
      <c r="F86" s="28" t="str">
        <f>INDEX(Tabela_seznam_klasifikacij[Naziv odpadka],MATCH(Tabela_odstranjevanje[[#This Row],[Klasifikacija]],Tabela_seznam_klasifikacij[Klasifikacijska številka],0))</f>
        <v>Odpadki iz peskanja, ki niso navedeni pod 12 01 16</v>
      </c>
    </row>
    <row r="87" spans="1:6" ht="30" customHeight="1" x14ac:dyDescent="0.25">
      <c r="A87" t="s">
        <v>161</v>
      </c>
      <c r="B87" t="s">
        <v>2475</v>
      </c>
      <c r="C87" s="33" t="s">
        <v>2430</v>
      </c>
      <c r="D87" s="23"/>
      <c r="E87" s="23"/>
      <c r="F87" s="28" t="str">
        <f>INDEX(Tabela_seznam_klasifikacij[Naziv odpadka],MATCH(Tabela_odstranjevanje[[#This Row],[Klasifikacija]],Tabela_seznam_klasifikacij[Klasifikacijska številka],0))</f>
        <v>Vodne pralne tekočine</v>
      </c>
    </row>
    <row r="88" spans="1:6" ht="30" customHeight="1" x14ac:dyDescent="0.25">
      <c r="A88" t="s">
        <v>161</v>
      </c>
      <c r="B88" t="s">
        <v>2476</v>
      </c>
      <c r="C88" s="33" t="s">
        <v>2430</v>
      </c>
      <c r="D88" s="23"/>
      <c r="E88" s="23"/>
      <c r="F88" s="28" t="str">
        <f>INDEX(Tabela_seznam_klasifikacij[Naziv odpadka],MATCH(Tabela_odstranjevanje[[#This Row],[Klasifikacija]],Tabela_seznam_klasifikacij[Klasifikacijska številka],0))</f>
        <v>Vodne pralne tekočine</v>
      </c>
    </row>
    <row r="89" spans="1:6" ht="30" customHeight="1" x14ac:dyDescent="0.25">
      <c r="A89" t="s">
        <v>1282</v>
      </c>
      <c r="B89" t="s">
        <v>2478</v>
      </c>
      <c r="C89" s="33" t="s">
        <v>2430</v>
      </c>
      <c r="D89" s="23"/>
      <c r="E89" s="23"/>
      <c r="F89" s="28" t="str">
        <f>INDEX(Tabela_seznam_klasifikacij[Naziv odpadka],MATCH(Tabela_odstranjevanje[[#This Row],[Klasifikacija]],Tabela_seznam_klasifikacij[Klasifikacijska številka],0))</f>
        <v>Z oljem onesnažena voda iz naprav za ločevanje olja in vode</v>
      </c>
    </row>
    <row r="90" spans="1:6" ht="30" customHeight="1" x14ac:dyDescent="0.25">
      <c r="A90" t="s">
        <v>82</v>
      </c>
      <c r="B90" t="s">
        <v>2431</v>
      </c>
      <c r="C90" s="33" t="s">
        <v>2430</v>
      </c>
      <c r="D90" s="23"/>
      <c r="E90" s="23"/>
      <c r="F90" s="28" t="str">
        <f>INDEX(Tabela_seznam_klasifikacij[Naziv odpadka],MATCH(Tabela_odstranjevanje[[#This Row],[Klasifikacija]],Tabela_seznam_klasifikacij[Klasifikacijska številka],0))</f>
        <v>Plastična embalaža</v>
      </c>
    </row>
    <row r="91" spans="1:6" ht="30" customHeight="1" x14ac:dyDescent="0.25">
      <c r="A91" t="s">
        <v>84</v>
      </c>
      <c r="B91" t="s">
        <v>2437</v>
      </c>
      <c r="C91" s="33" t="s">
        <v>2430</v>
      </c>
      <c r="D91" s="23"/>
      <c r="E91" s="23"/>
      <c r="F91" s="28" t="str">
        <f>INDEX(Tabela_seznam_klasifikacij[Naziv odpadka],MATCH(Tabela_odstranjevanje[[#This Row],[Klasifikacija]],Tabela_seznam_klasifikacij[Klasifikacijska številka],0))</f>
        <v>Kovinska embalaža</v>
      </c>
    </row>
    <row r="92" spans="1:6" ht="30" customHeight="1" x14ac:dyDescent="0.25">
      <c r="A92" t="s">
        <v>84</v>
      </c>
      <c r="B92" t="s">
        <v>2436</v>
      </c>
      <c r="C92" s="33" t="s">
        <v>2430</v>
      </c>
      <c r="D92" s="23"/>
      <c r="E92" s="23"/>
      <c r="F92" s="28" t="str">
        <f>INDEX(Tabela_seznam_klasifikacij[Naziv odpadka],MATCH(Tabela_odstranjevanje[[#This Row],[Klasifikacija]],Tabela_seznam_klasifikacij[Klasifikacijska številka],0))</f>
        <v>Kovinska embalaža</v>
      </c>
    </row>
    <row r="93" spans="1:6" ht="30" customHeight="1" x14ac:dyDescent="0.25">
      <c r="A93" t="s">
        <v>1298</v>
      </c>
      <c r="B93" t="s">
        <v>2437</v>
      </c>
      <c r="C93" s="33" t="s">
        <v>2430</v>
      </c>
      <c r="D93" s="23"/>
      <c r="E93" s="23"/>
      <c r="F93" s="28" t="str">
        <f>INDEX(Tabela_seznam_klasifikacij[Naziv odpadka],MATCH(Tabela_odstranjevanje[[#This Row],[Klasifikacija]],Tabela_seznam_klasifikacij[Klasifikacijska številka],0))</f>
        <v>Steklo</v>
      </c>
    </row>
    <row r="94" spans="1:6" ht="30" customHeight="1" x14ac:dyDescent="0.25">
      <c r="A94" t="s">
        <v>1299</v>
      </c>
      <c r="B94" t="s">
        <v>1625</v>
      </c>
      <c r="C94" s="33" t="s">
        <v>2430</v>
      </c>
      <c r="D94" s="23"/>
      <c r="E94" s="23"/>
      <c r="F94" s="28" t="str">
        <f>INDEX(Tabela_seznam_klasifikacij[Naziv odpadka],MATCH(Tabela_odstranjevanje[[#This Row],[Klasifikacija]],Tabela_seznam_klasifikacij[Klasifikacijska številka],0))</f>
        <v>Nevarne sestavine, ki niso navedene pod 16 01 07 do 16 01 11 ter 16 01 13 in 16 01 14</v>
      </c>
    </row>
    <row r="95" spans="1:6" ht="30" customHeight="1" x14ac:dyDescent="0.25">
      <c r="A95" t="s">
        <v>1300</v>
      </c>
      <c r="B95" t="s">
        <v>2437</v>
      </c>
      <c r="C95" s="33" t="s">
        <v>2430</v>
      </c>
      <c r="D95" s="23"/>
      <c r="E95" s="23"/>
      <c r="F95" s="28" t="str">
        <f>INDEX(Tabela_seznam_klasifikacij[Naziv odpadka],MATCH(Tabela_odstranjevanje[[#This Row],[Klasifikacija]],Tabela_seznam_klasifikacij[Klasifikacijska številka],0))</f>
        <v>Druge tovrstne sestavine</v>
      </c>
    </row>
    <row r="96" spans="1:6" ht="30" customHeight="1" x14ac:dyDescent="0.25">
      <c r="A96" t="s">
        <v>184</v>
      </c>
      <c r="B96" t="s">
        <v>1625</v>
      </c>
      <c r="C96" s="33" t="s">
        <v>2430</v>
      </c>
      <c r="D96" s="23"/>
      <c r="E96" s="23"/>
      <c r="F96" s="28" t="str">
        <f>INDEX(Tabela_seznam_klasifikacij[Naziv odpadka],MATCH(Tabela_odstranjevanje[[#This Row],[Klasifikacija]],Tabela_seznam_klasifikacij[Klasifikacijska številka],0))</f>
        <v>Anorganski odpadki, ki vsebujejo nevarne snovi</v>
      </c>
    </row>
    <row r="97" spans="1:6" ht="30" customHeight="1" x14ac:dyDescent="0.25">
      <c r="A97" t="s">
        <v>185</v>
      </c>
      <c r="B97" t="s">
        <v>1625</v>
      </c>
      <c r="C97" s="33" t="s">
        <v>2430</v>
      </c>
      <c r="D97" s="23"/>
      <c r="E97" s="23"/>
      <c r="F97" s="28" t="str">
        <f>INDEX(Tabela_seznam_klasifikacij[Naziv odpadka],MATCH(Tabela_odstranjevanje[[#This Row],[Klasifikacija]],Tabela_seznam_klasifikacij[Klasifikacijska številka],0))</f>
        <v>Anorganski odpadki, ki niso navedeni pod 16 03 03</v>
      </c>
    </row>
    <row r="98" spans="1:6" ht="30" customHeight="1" x14ac:dyDescent="0.25">
      <c r="A98" t="s">
        <v>186</v>
      </c>
      <c r="B98" t="s">
        <v>1625</v>
      </c>
      <c r="C98" s="33" t="s">
        <v>2430</v>
      </c>
      <c r="D98" s="23"/>
      <c r="E98" s="23"/>
      <c r="F98" s="28" t="str">
        <f>INDEX(Tabela_seznam_klasifikacij[Naziv odpadka],MATCH(Tabela_odstranjevanje[[#This Row],[Klasifikacija]],Tabela_seznam_klasifikacij[Klasifikacijska številka],0))</f>
        <v>Organski odpadki, ki vsebujejo nevarne snovi</v>
      </c>
    </row>
    <row r="99" spans="1:6" ht="30" customHeight="1" x14ac:dyDescent="0.25">
      <c r="A99" t="s">
        <v>2479</v>
      </c>
      <c r="B99" t="s">
        <v>1625</v>
      </c>
      <c r="C99" s="33" t="s">
        <v>2430</v>
      </c>
      <c r="D99" s="23"/>
      <c r="E99" s="23"/>
      <c r="F99" s="28" t="str">
        <f>INDEX(Tabela_seznam_klasifikacij[Naziv odpadka],MATCH(Tabela_odstranjevanje[[#This Row],[Klasifikacija]],Tabela_seznam_klasifikacij[Klasifikacijska številka],0))</f>
        <v>Organski odpadki, ki niso navedeni pod 16 03 05</v>
      </c>
    </row>
    <row r="100" spans="1:6" ht="30" customHeight="1" x14ac:dyDescent="0.25">
      <c r="A100" t="s">
        <v>1318</v>
      </c>
      <c r="B100" t="s">
        <v>2480</v>
      </c>
      <c r="C100" s="33" t="s">
        <v>2430</v>
      </c>
      <c r="D100" s="23"/>
      <c r="E100" s="23"/>
      <c r="F100" s="28" t="str">
        <f>INDEX(Tabela_seznam_klasifikacij[Naziv odpadka],MATCH(Tabela_odstranjevanje[[#This Row],[Klasifikacija]],Tabela_seznam_klasifikacij[Klasifikacijska številka],0))</f>
        <v>Svinčeve baterije</v>
      </c>
    </row>
    <row r="101" spans="1:6" ht="30" customHeight="1" x14ac:dyDescent="0.25">
      <c r="A101" t="s">
        <v>1382</v>
      </c>
      <c r="B101" t="s">
        <v>2481</v>
      </c>
      <c r="C101" s="33" t="s">
        <v>2430</v>
      </c>
      <c r="D101" s="23"/>
      <c r="E101" s="23"/>
      <c r="F101" s="28" t="str">
        <f>INDEX(Tabela_seznam_klasifikacij[Naziv odpadka],MATCH(Tabela_odstranjevanje[[#This Row],[Klasifikacija]],Tabela_seznam_klasifikacij[Klasifikacijska številka],0))</f>
        <v>Amalgamski odpadki iz zobozdravstva</v>
      </c>
    </row>
    <row r="102" spans="1:6" ht="30" customHeight="1" x14ac:dyDescent="0.25">
      <c r="A102" t="s">
        <v>1479</v>
      </c>
      <c r="B102" t="s">
        <v>2482</v>
      </c>
      <c r="C102" s="33" t="s">
        <v>2430</v>
      </c>
      <c r="D102" s="23"/>
      <c r="E102" s="23"/>
      <c r="F102" s="28" t="str">
        <f>INDEX(Tabela_seznam_klasifikacij[Naziv odpadka],MATCH(Tabela_odstranjevanje[[#This Row],[Klasifikacija]],Tabela_seznam_klasifikacij[Klasifikacijska številka],0))</f>
        <v>Jedilno olje in maščobe</v>
      </c>
    </row>
    <row r="103" spans="1:6" ht="30" customHeight="1" x14ac:dyDescent="0.25"/>
    <row r="104" spans="1:6" ht="30" customHeight="1" x14ac:dyDescent="0.25"/>
    <row r="105" spans="1:6" ht="30" customHeight="1" x14ac:dyDescent="0.25"/>
    <row r="106" spans="1:6" ht="30" customHeight="1" x14ac:dyDescent="0.25"/>
    <row r="107" spans="1:6" ht="30" customHeight="1" x14ac:dyDescent="0.25"/>
    <row r="108" spans="1:6" ht="30" customHeight="1" x14ac:dyDescent="0.25"/>
    <row r="109" spans="1:6" ht="30" customHeight="1" x14ac:dyDescent="0.25"/>
    <row r="110" spans="1:6" ht="30" customHeight="1" x14ac:dyDescent="0.25"/>
    <row r="111" spans="1:6" ht="30" customHeight="1" x14ac:dyDescent="0.25"/>
    <row r="112" spans="1:6"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row r="172" ht="30" customHeight="1" x14ac:dyDescent="0.25"/>
    <row r="173" ht="30" customHeight="1" x14ac:dyDescent="0.25"/>
    <row r="174" ht="30" customHeight="1" x14ac:dyDescent="0.25"/>
    <row r="175" ht="30" customHeight="1" x14ac:dyDescent="0.25"/>
    <row r="176" ht="30" customHeight="1" x14ac:dyDescent="0.25"/>
    <row r="177" ht="30" customHeight="1" x14ac:dyDescent="0.25"/>
    <row r="178" ht="30" customHeight="1" x14ac:dyDescent="0.25"/>
    <row r="179" ht="30" customHeight="1" x14ac:dyDescent="0.25"/>
    <row r="180" ht="30" customHeight="1" x14ac:dyDescent="0.25"/>
    <row r="181" ht="30" customHeight="1" x14ac:dyDescent="0.25"/>
    <row r="182" ht="30" customHeight="1" x14ac:dyDescent="0.25"/>
    <row r="183" ht="30" customHeight="1" x14ac:dyDescent="0.25"/>
    <row r="184" ht="30" customHeight="1" x14ac:dyDescent="0.25"/>
    <row r="185" ht="30" customHeight="1" x14ac:dyDescent="0.25"/>
    <row r="186" ht="30" customHeight="1" x14ac:dyDescent="0.25"/>
    <row r="187" ht="30" customHeight="1" x14ac:dyDescent="0.25"/>
    <row r="188" ht="30" customHeight="1" x14ac:dyDescent="0.25"/>
    <row r="189" ht="30" customHeight="1" x14ac:dyDescent="0.25"/>
    <row r="190" ht="30" customHeight="1" x14ac:dyDescent="0.25"/>
    <row r="191" ht="30" customHeight="1" x14ac:dyDescent="0.25"/>
    <row r="192" ht="30" customHeight="1" x14ac:dyDescent="0.25"/>
    <row r="193" ht="30" customHeight="1" x14ac:dyDescent="0.25"/>
    <row r="194" ht="30" customHeight="1" x14ac:dyDescent="0.25"/>
    <row r="195" ht="30" customHeight="1" x14ac:dyDescent="0.25"/>
    <row r="196" ht="30" customHeight="1" x14ac:dyDescent="0.25"/>
    <row r="197" ht="30" customHeight="1" x14ac:dyDescent="0.25"/>
    <row r="198" ht="30" customHeight="1" x14ac:dyDescent="0.25"/>
    <row r="199" ht="30" customHeight="1" x14ac:dyDescent="0.25"/>
    <row r="200" ht="30" customHeight="1" x14ac:dyDescent="0.25"/>
  </sheetData>
  <sheetProtection autoFilter="0"/>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7A2B8-53E8-4179-858F-7AB1AEF7EEA2}">
  <dimension ref="A1:C27"/>
  <sheetViews>
    <sheetView workbookViewId="0">
      <pane ySplit="1" topLeftCell="A2" activePane="bottomLeft" state="frozen"/>
      <selection activeCell="C30" sqref="C30"/>
      <selection pane="bottomLeft" activeCell="C30" sqref="C30"/>
    </sheetView>
  </sheetViews>
  <sheetFormatPr defaultRowHeight="15" x14ac:dyDescent="0.25"/>
  <cols>
    <col min="1" max="1" width="17.28515625" customWidth="1"/>
    <col min="2" max="2" width="16.85546875" customWidth="1"/>
    <col min="3" max="3" width="74.85546875" customWidth="1"/>
  </cols>
  <sheetData>
    <row r="1" spans="1:3" x14ac:dyDescent="0.25">
      <c r="A1" t="s">
        <v>1</v>
      </c>
      <c r="B1" t="s">
        <v>2417</v>
      </c>
      <c r="C1" t="s">
        <v>528</v>
      </c>
    </row>
    <row r="2" spans="1:3" x14ac:dyDescent="0.25">
      <c r="A2" s="32" t="s">
        <v>10</v>
      </c>
      <c r="B2" t="s">
        <v>2429</v>
      </c>
      <c r="C2" t="str">
        <f>INDEX(Tabela_seznam_klasifikacij[Naziv odpadka],MATCH(Tabela_porocilo_o_nevarnih_lastnostih[[#This Row],[Klasifikacija]],Tabela_seznam_klasifikacij[Klasifikacijska številka],0))</f>
        <v>Odpadki iz dodelave, ki niso navedeni pod 04 02 14</v>
      </c>
    </row>
    <row r="3" spans="1:3" x14ac:dyDescent="0.25">
      <c r="A3" s="32" t="s">
        <v>127</v>
      </c>
      <c r="B3" t="s">
        <v>2429</v>
      </c>
      <c r="C3" t="str">
        <f>INDEX(Tabela_seznam_klasifikacij[Naziv odpadka],MATCH(Tabela_porocilo_o_nevarnih_lastnostih[[#This Row],[Klasifikacija]],Tabela_seznam_klasifikacij[Klasifikacijska številka],0))</f>
        <v>Barvila in pigmenti, ki niso navedeni pod 04 02 16</v>
      </c>
    </row>
    <row r="4" spans="1:3" x14ac:dyDescent="0.25">
      <c r="A4" s="32" t="s">
        <v>27</v>
      </c>
      <c r="B4" t="s">
        <v>2429</v>
      </c>
      <c r="C4" t="str">
        <f>INDEX(Tabela_seznam_klasifikacij[Naziv odpadka],MATCH(Tabela_porocilo_o_nevarnih_lastnostih[[#This Row],[Klasifikacija]],Tabela_seznam_klasifikacij[Klasifikacijska številka],0))</f>
        <v>Mulji iz čiščenja odpadne vode na kraju nastanka, ki niso navedeni pod 07 02 11</v>
      </c>
    </row>
    <row r="5" spans="1:3" x14ac:dyDescent="0.25">
      <c r="A5" s="32" t="s">
        <v>156</v>
      </c>
      <c r="B5" t="s">
        <v>2429</v>
      </c>
      <c r="C5" t="str">
        <f>INDEX(Tabela_seznam_klasifikacij[Naziv odpadka],MATCH(Tabela_porocilo_o_nevarnih_lastnostih[[#This Row],[Klasifikacija]],Tabela_seznam_klasifikacij[Klasifikacijska številka],0))</f>
        <v>Odpadne barve in laki, ki niso navedeni pod 08 01 11</v>
      </c>
    </row>
    <row r="6" spans="1:3" x14ac:dyDescent="0.25">
      <c r="A6" s="32" t="s">
        <v>42</v>
      </c>
      <c r="B6" t="s">
        <v>2429</v>
      </c>
      <c r="C6" t="str">
        <f>INDEX(Tabela_seznam_klasifikacij[Naziv odpadka],MATCH(Tabela_porocilo_o_nevarnih_lastnostih[[#This Row],[Klasifikacija]],Tabela_seznam_klasifikacij[Klasifikacijska številka],0))</f>
        <v>Mulji barv ali lakov, ki niso navedeni pod 08 01 13</v>
      </c>
    </row>
    <row r="7" spans="1:3" x14ac:dyDescent="0.25">
      <c r="A7" s="32" t="s">
        <v>44</v>
      </c>
      <c r="B7" t="s">
        <v>2429</v>
      </c>
      <c r="C7" t="str">
        <f>INDEX(Tabela_seznam_klasifikacij[Naziv odpadka],MATCH(Tabela_porocilo_o_nevarnih_lastnostih[[#This Row],[Klasifikacija]],Tabela_seznam_klasifikacij[Klasifikacijska številka],0))</f>
        <v>Vodni mulji, ki vsebujejo barve ali lake, ki niso navedeni pod 08 01 15</v>
      </c>
    </row>
    <row r="8" spans="1:3" x14ac:dyDescent="0.25">
      <c r="A8" s="32" t="s">
        <v>46</v>
      </c>
      <c r="B8" t="s">
        <v>2429</v>
      </c>
      <c r="C8" t="str">
        <f>INDEX(Tabela_seznam_klasifikacij[Naziv odpadka],MATCH(Tabela_porocilo_o_nevarnih_lastnostih[[#This Row],[Klasifikacija]],Tabela_seznam_klasifikacij[Klasifikacijska številka],0))</f>
        <v>Odpadki iz odstranjevanja barv ali lakov, ki niso navedeni pod 08 01 17</v>
      </c>
    </row>
    <row r="9" spans="1:3" x14ac:dyDescent="0.25">
      <c r="A9" s="32" t="s">
        <v>158</v>
      </c>
      <c r="B9" t="s">
        <v>2429</v>
      </c>
      <c r="C9" t="str">
        <f>INDEX(Tabela_seznam_klasifikacij[Naziv odpadka],MATCH(Tabela_porocilo_o_nevarnih_lastnostih[[#This Row],[Klasifikacija]],Tabela_seznam_klasifikacij[Klasifikacijska številka],0))</f>
        <v>Vodne suspenzije, ki vsebujejo barve ali lake, ki niso navedene pod 08 01 19</v>
      </c>
    </row>
    <row r="10" spans="1:3" x14ac:dyDescent="0.25">
      <c r="A10" s="32" t="s">
        <v>49</v>
      </c>
      <c r="B10" t="s">
        <v>2429</v>
      </c>
      <c r="C10" t="str">
        <f>INDEX(Tabela_seznam_klasifikacij[Naziv odpadka],MATCH(Tabela_porocilo_o_nevarnih_lastnostih[[#This Row],[Klasifikacija]],Tabela_seznam_klasifikacij[Klasifikacijska številka],0))</f>
        <v>Drugi tovrstni odpadki</v>
      </c>
    </row>
    <row r="11" spans="1:3" x14ac:dyDescent="0.25">
      <c r="A11" s="32" t="s">
        <v>159</v>
      </c>
      <c r="B11" t="s">
        <v>2429</v>
      </c>
      <c r="C11" t="str">
        <f>INDEX(Tabela_seznam_klasifikacij[Naziv odpadka],MATCH(Tabela_porocilo_o_nevarnih_lastnostih[[#This Row],[Klasifikacija]],Tabela_seznam_klasifikacij[Klasifikacijska številka],0))</f>
        <v>Odpadne tiskarske barve, ki niso navedene pod 08 03 12</v>
      </c>
    </row>
    <row r="12" spans="1:3" x14ac:dyDescent="0.25">
      <c r="A12" s="32" t="s">
        <v>191</v>
      </c>
      <c r="B12" t="s">
        <v>2429</v>
      </c>
      <c r="C12" t="str">
        <f>INDEX(Tabela_seznam_klasifikacij[Naziv odpadka],MATCH(Tabela_porocilo_o_nevarnih_lastnostih[[#This Row],[Klasifikacija]],Tabela_seznam_klasifikacij[Klasifikacijska številka],0))</f>
        <v>Odpadni tiskarski tonerji, ki niso navedeni pod 08 03 17</v>
      </c>
    </row>
    <row r="13" spans="1:3" x14ac:dyDescent="0.25">
      <c r="A13" s="32" t="s">
        <v>58</v>
      </c>
      <c r="B13" t="s">
        <v>2429</v>
      </c>
      <c r="C13" t="str">
        <f>INDEX(Tabela_seznam_klasifikacij[Naziv odpadka],MATCH(Tabela_porocilo_o_nevarnih_lastnostih[[#This Row],[Klasifikacija]],Tabela_seznam_klasifikacij[Klasifikacijska številka],0))</f>
        <v>Drugi tovrstni odpadki</v>
      </c>
    </row>
    <row r="14" spans="1:3" x14ac:dyDescent="0.25">
      <c r="A14" s="32" t="s">
        <v>60</v>
      </c>
      <c r="B14" t="s">
        <v>2429</v>
      </c>
      <c r="C14" t="str">
        <f>INDEX(Tabela_seznam_klasifikacij[Naziv odpadka],MATCH(Tabela_porocilo_o_nevarnih_lastnostih[[#This Row],[Klasifikacija]],Tabela_seznam_klasifikacij[Klasifikacijska številka],0))</f>
        <v>Odpadna lepila in tesnilne mase, ki niso navedene pod 08 04 09</v>
      </c>
    </row>
    <row r="15" spans="1:3" x14ac:dyDescent="0.25">
      <c r="A15" s="32" t="s">
        <v>62</v>
      </c>
      <c r="B15" t="s">
        <v>2429</v>
      </c>
      <c r="C15" s="31" t="str">
        <f>INDEX(Tabela_seznam_klasifikacij[Naziv odpadka],MATCH(Tabela_porocilo_o_nevarnih_lastnostih[[#This Row],[Klasifikacija]],Tabela_seznam_klasifikacij[Klasifikacijska številka],0))</f>
        <v>Mulji lepil in tesnilnih mas, ki niso navedeni pod 08 04 11</v>
      </c>
    </row>
    <row r="16" spans="1:3" x14ac:dyDescent="0.25">
      <c r="A16" s="32" t="s">
        <v>70</v>
      </c>
      <c r="B16" t="s">
        <v>2429</v>
      </c>
      <c r="C16" t="str">
        <f>INDEX(Tabela_seznam_klasifikacij[Naziv odpadka],MATCH(Tabela_porocilo_o_nevarnih_lastnostih[[#This Row],[Klasifikacija]],Tabela_seznam_klasifikacij[Klasifikacijska številka],0))</f>
        <v>Strojni mulji, ki niso navedeni pod 12 01 14</v>
      </c>
    </row>
    <row r="17" spans="1:3" x14ac:dyDescent="0.25">
      <c r="A17" s="32" t="s">
        <v>73</v>
      </c>
      <c r="B17" t="s">
        <v>2429</v>
      </c>
      <c r="C17" t="str">
        <f>INDEX(Tabela_seznam_klasifikacij[Naziv odpadka],MATCH(Tabela_porocilo_o_nevarnih_lastnostih[[#This Row],[Klasifikacija]],Tabela_seznam_klasifikacij[Klasifikacijska številka],0))</f>
        <v>Izrabljena brusilna telesa in brusilni materiali, ki niso navedeni pod 12 01 20</v>
      </c>
    </row>
    <row r="18" spans="1:3" x14ac:dyDescent="0.25">
      <c r="A18" s="32" t="s">
        <v>168</v>
      </c>
      <c r="B18" t="s">
        <v>2429</v>
      </c>
      <c r="C18" t="str">
        <f>INDEX(Tabela_seznam_klasifikacij[Naziv odpadka],MATCH(Tabela_porocilo_o_nevarnih_lastnostih[[#This Row],[Klasifikacija]],Tabela_seznam_klasifikacij[Klasifikacijska številka],0))</f>
        <v>Tekočine proti zmrzovanju, ki niso navedene pod 16 01 14</v>
      </c>
    </row>
    <row r="19" spans="1:3" x14ac:dyDescent="0.25">
      <c r="A19" s="32" t="s">
        <v>185</v>
      </c>
      <c r="B19" t="s">
        <v>2429</v>
      </c>
      <c r="C19" t="str">
        <f>INDEX(Tabela_seznam_klasifikacij[Naziv odpadka],MATCH(Tabela_porocilo_o_nevarnih_lastnostih[[#This Row],[Klasifikacija]],Tabela_seznam_klasifikacij[Klasifikacijska številka],0))</f>
        <v>Anorganski odpadki, ki niso navedeni pod 16 03 03</v>
      </c>
    </row>
    <row r="20" spans="1:3" x14ac:dyDescent="0.25">
      <c r="A20" s="32" t="s">
        <v>187</v>
      </c>
      <c r="B20" t="s">
        <v>2429</v>
      </c>
      <c r="C20" t="str">
        <f>INDEX(Tabela_seznam_klasifikacij[Naziv odpadka],MATCH(Tabela_porocilo_o_nevarnih_lastnostih[[#This Row],[Klasifikacija]],Tabela_seznam_klasifikacij[Klasifikacijska številka],0))</f>
        <v>Organski odpadki, ki niso navedeni pod 16 03 05</v>
      </c>
    </row>
    <row r="21" spans="1:3" x14ac:dyDescent="0.25">
      <c r="A21" s="32" t="s">
        <v>94</v>
      </c>
      <c r="B21" t="s">
        <v>2429</v>
      </c>
      <c r="C21" t="str">
        <f>INDEX(Tabela_seznam_klasifikacij[Naziv odpadka],MATCH(Tabela_porocilo_o_nevarnih_lastnostih[[#This Row],[Klasifikacija]],Tabela_seznam_klasifikacij[Klasifikacijska številka],0))</f>
        <v>Drugi tovrstni odpadki</v>
      </c>
    </row>
    <row r="22" spans="1:3" x14ac:dyDescent="0.25">
      <c r="A22" s="32" t="s">
        <v>171</v>
      </c>
      <c r="B22" t="s">
        <v>2429</v>
      </c>
      <c r="C22" s="31" t="str">
        <f>INDEX(Tabela_seznam_klasifikacij[Naziv odpadka],MATCH(Tabela_porocilo_o_nevarnih_lastnostih[[#This Row],[Klasifikacija]],Tabela_seznam_klasifikacij[Klasifikacijska številka],0))</f>
        <v>Odpadne vodne raztopine, ki niso navedene pod 16 10 01</v>
      </c>
    </row>
    <row r="23" spans="1:3" x14ac:dyDescent="0.25">
      <c r="A23" s="32" t="s">
        <v>173</v>
      </c>
      <c r="B23" t="s">
        <v>2429</v>
      </c>
      <c r="C23" t="str">
        <f>INDEX(Tabela_seznam_klasifikacij[Naziv odpadka],MATCH(Tabela_porocilo_o_nevarnih_lastnostih[[#This Row],[Klasifikacija]],Tabela_seznam_klasifikacij[Klasifikacijska številka],0))</f>
        <v>Vodni koncentrati, ki niso navedeni pod 16 10 03</v>
      </c>
    </row>
    <row r="24" spans="1:3" x14ac:dyDescent="0.25">
      <c r="A24" s="32" t="s">
        <v>118</v>
      </c>
      <c r="B24" t="s">
        <v>2429</v>
      </c>
      <c r="C24" t="str">
        <f>INDEX(Tabela_seznam_klasifikacij[Naziv odpadka],MATCH(Tabela_porocilo_o_nevarnih_lastnostih[[#This Row],[Klasifikacija]],Tabela_seznam_klasifikacij[Klasifikacijska številka],0))</f>
        <v>Barve, tiskarske barve, lepila in smole, ki niso navedeni pod 20 01 27</v>
      </c>
    </row>
    <row r="25" spans="1:3" x14ac:dyDescent="0.25">
      <c r="A25" s="32" t="s">
        <v>176</v>
      </c>
      <c r="B25" t="s">
        <v>2429</v>
      </c>
      <c r="C25" t="str">
        <f>INDEX(Tabela_seznam_klasifikacij[Naziv odpadka],MATCH(Tabela_porocilo_o_nevarnih_lastnostih[[#This Row],[Klasifikacija]],Tabela_seznam_klasifikacij[Klasifikacijska številka],0))</f>
        <v>Čistila, ki niso navedena pod 20 01 29</v>
      </c>
    </row>
    <row r="26" spans="1:3" x14ac:dyDescent="0.25">
      <c r="A26" s="32" t="s">
        <v>121</v>
      </c>
      <c r="B26" t="s">
        <v>2429</v>
      </c>
      <c r="C26" t="str">
        <f>INDEX(Tabela_seznam_klasifikacij[Naziv odpadka],MATCH(Tabela_porocilo_o_nevarnih_lastnostih[[#This Row],[Klasifikacija]],Tabela_seznam_klasifikacij[Klasifikacijska številka],0))</f>
        <v>Les, ki ni naveden pod 20 01 37</v>
      </c>
    </row>
    <row r="27" spans="1:3" x14ac:dyDescent="0.25">
      <c r="A27" s="32" t="s">
        <v>123</v>
      </c>
      <c r="B27" t="s">
        <v>2429</v>
      </c>
      <c r="C27" s="31" t="str">
        <f>INDEX(Tabela_seznam_klasifikacij[Naziv odpadka],MATCH(Tabela_porocilo_o_nevarnih_lastnostih[[#This Row],[Klasifikacija]],Tabela_seznam_klasifikacij[Klasifikacijska številka],0))</f>
        <v>Drugi tovrstni odpadki</v>
      </c>
    </row>
  </sheetData>
  <sheetProtection autoFilter="0"/>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EEF1D-BEB4-45D8-9221-6DC31668BE76}">
  <dimension ref="A1:H125"/>
  <sheetViews>
    <sheetView workbookViewId="0">
      <selection activeCell="Y57" sqref="Y57"/>
    </sheetView>
  </sheetViews>
  <sheetFormatPr defaultRowHeight="15" x14ac:dyDescent="0.25"/>
  <cols>
    <col min="1" max="1" width="28.42578125" customWidth="1"/>
    <col min="2" max="2" width="16.85546875" customWidth="1"/>
    <col min="6" max="6" width="22.28515625" customWidth="1"/>
    <col min="7" max="7" width="9.28515625" customWidth="1"/>
  </cols>
  <sheetData>
    <row r="1" spans="1:8" x14ac:dyDescent="0.25">
      <c r="A1" s="36" t="s">
        <v>0</v>
      </c>
      <c r="B1" s="36"/>
      <c r="F1" s="36" t="s">
        <v>2441</v>
      </c>
      <c r="G1" s="36"/>
    </row>
    <row r="2" spans="1:8" x14ac:dyDescent="0.25">
      <c r="A2" t="s">
        <v>1</v>
      </c>
      <c r="B2" t="s">
        <v>2</v>
      </c>
      <c r="F2" t="s">
        <v>1</v>
      </c>
      <c r="G2" t="s">
        <v>2</v>
      </c>
      <c r="H2" t="s">
        <v>2442</v>
      </c>
    </row>
    <row r="3" spans="1:8" x14ac:dyDescent="0.25">
      <c r="A3" t="s">
        <v>3</v>
      </c>
      <c r="B3">
        <v>4</v>
      </c>
      <c r="F3" t="s">
        <v>124</v>
      </c>
      <c r="G3">
        <v>3</v>
      </c>
      <c r="H3">
        <v>1</v>
      </c>
    </row>
    <row r="4" spans="1:8" x14ac:dyDescent="0.25">
      <c r="A4" t="s">
        <v>4</v>
      </c>
      <c r="B4">
        <v>4</v>
      </c>
      <c r="F4" t="s">
        <v>125</v>
      </c>
      <c r="G4">
        <v>3</v>
      </c>
      <c r="H4">
        <f t="shared" ref="H4:H67" si="0">H3+1</f>
        <v>2</v>
      </c>
    </row>
    <row r="5" spans="1:8" x14ac:dyDescent="0.25">
      <c r="A5" t="s">
        <v>5</v>
      </c>
      <c r="B5">
        <v>4</v>
      </c>
      <c r="F5" t="s">
        <v>9</v>
      </c>
      <c r="G5">
        <v>3</v>
      </c>
      <c r="H5">
        <f t="shared" si="0"/>
        <v>3</v>
      </c>
    </row>
    <row r="6" spans="1:8" x14ac:dyDescent="0.25">
      <c r="A6" t="s">
        <v>6</v>
      </c>
      <c r="B6">
        <v>4</v>
      </c>
      <c r="F6" t="s">
        <v>126</v>
      </c>
      <c r="G6">
        <v>3</v>
      </c>
      <c r="H6">
        <f t="shared" si="0"/>
        <v>4</v>
      </c>
    </row>
    <row r="7" spans="1:8" x14ac:dyDescent="0.25">
      <c r="A7" t="s">
        <v>7</v>
      </c>
      <c r="B7">
        <v>4</v>
      </c>
      <c r="F7" t="s">
        <v>10</v>
      </c>
      <c r="G7">
        <v>3</v>
      </c>
      <c r="H7">
        <f t="shared" si="0"/>
        <v>5</v>
      </c>
    </row>
    <row r="8" spans="1:8" x14ac:dyDescent="0.25">
      <c r="A8" t="s">
        <v>8</v>
      </c>
      <c r="B8">
        <v>4</v>
      </c>
      <c r="F8" t="s">
        <v>11</v>
      </c>
      <c r="G8">
        <v>3</v>
      </c>
      <c r="H8">
        <f t="shared" si="0"/>
        <v>6</v>
      </c>
    </row>
    <row r="9" spans="1:8" x14ac:dyDescent="0.25">
      <c r="A9" t="s">
        <v>9</v>
      </c>
      <c r="B9">
        <v>4</v>
      </c>
      <c r="F9" t="s">
        <v>127</v>
      </c>
      <c r="G9">
        <v>3</v>
      </c>
      <c r="H9">
        <f t="shared" si="0"/>
        <v>7</v>
      </c>
    </row>
    <row r="10" spans="1:8" x14ac:dyDescent="0.25">
      <c r="A10" t="s">
        <v>10</v>
      </c>
      <c r="B10">
        <v>4</v>
      </c>
      <c r="F10" t="s">
        <v>128</v>
      </c>
      <c r="G10">
        <v>3</v>
      </c>
      <c r="H10">
        <f t="shared" si="0"/>
        <v>8</v>
      </c>
    </row>
    <row r="11" spans="1:8" x14ac:dyDescent="0.25">
      <c r="A11" t="s">
        <v>11</v>
      </c>
      <c r="B11">
        <v>4</v>
      </c>
      <c r="F11" t="s">
        <v>129</v>
      </c>
      <c r="G11">
        <v>3</v>
      </c>
      <c r="H11">
        <f t="shared" si="0"/>
        <v>9</v>
      </c>
    </row>
    <row r="12" spans="1:8" x14ac:dyDescent="0.25">
      <c r="A12" t="s">
        <v>12</v>
      </c>
      <c r="B12">
        <v>4</v>
      </c>
      <c r="F12" t="s">
        <v>130</v>
      </c>
      <c r="G12">
        <v>3</v>
      </c>
      <c r="H12">
        <f t="shared" si="0"/>
        <v>10</v>
      </c>
    </row>
    <row r="13" spans="1:8" x14ac:dyDescent="0.25">
      <c r="A13" t="s">
        <v>13</v>
      </c>
      <c r="B13">
        <v>4</v>
      </c>
      <c r="F13" t="s">
        <v>131</v>
      </c>
      <c r="G13">
        <v>3</v>
      </c>
      <c r="H13">
        <f t="shared" si="0"/>
        <v>11</v>
      </c>
    </row>
    <row r="14" spans="1:8" x14ac:dyDescent="0.25">
      <c r="A14" t="s">
        <v>14</v>
      </c>
      <c r="B14">
        <v>4</v>
      </c>
      <c r="F14" t="s">
        <v>132</v>
      </c>
      <c r="G14">
        <v>3</v>
      </c>
      <c r="H14">
        <f t="shared" si="0"/>
        <v>12</v>
      </c>
    </row>
    <row r="15" spans="1:8" x14ac:dyDescent="0.25">
      <c r="A15" t="s">
        <v>15</v>
      </c>
      <c r="B15">
        <v>10</v>
      </c>
      <c r="F15" t="s">
        <v>133</v>
      </c>
      <c r="G15">
        <v>3</v>
      </c>
      <c r="H15">
        <f t="shared" si="0"/>
        <v>13</v>
      </c>
    </row>
    <row r="16" spans="1:8" x14ac:dyDescent="0.25">
      <c r="A16" t="s">
        <v>16</v>
      </c>
      <c r="B16">
        <v>10</v>
      </c>
      <c r="F16" t="s">
        <v>134</v>
      </c>
      <c r="G16">
        <v>3</v>
      </c>
      <c r="H16">
        <f t="shared" si="0"/>
        <v>14</v>
      </c>
    </row>
    <row r="17" spans="1:8" x14ac:dyDescent="0.25">
      <c r="A17" t="s">
        <v>17</v>
      </c>
      <c r="B17">
        <v>4</v>
      </c>
      <c r="F17" t="s">
        <v>135</v>
      </c>
      <c r="G17">
        <v>3</v>
      </c>
      <c r="H17">
        <f t="shared" si="0"/>
        <v>15</v>
      </c>
    </row>
    <row r="18" spans="1:8" x14ac:dyDescent="0.25">
      <c r="A18" t="s">
        <v>18</v>
      </c>
      <c r="B18">
        <v>4</v>
      </c>
      <c r="F18" t="s">
        <v>136</v>
      </c>
      <c r="G18">
        <v>3</v>
      </c>
      <c r="H18">
        <f t="shared" si="0"/>
        <v>16</v>
      </c>
    </row>
    <row r="19" spans="1:8" x14ac:dyDescent="0.25">
      <c r="A19" t="s">
        <v>19</v>
      </c>
      <c r="B19">
        <v>4</v>
      </c>
      <c r="F19" t="s">
        <v>137</v>
      </c>
      <c r="G19">
        <v>3</v>
      </c>
      <c r="H19">
        <f t="shared" si="0"/>
        <v>17</v>
      </c>
    </row>
    <row r="20" spans="1:8" x14ac:dyDescent="0.25">
      <c r="A20" t="s">
        <v>20</v>
      </c>
      <c r="B20">
        <v>10</v>
      </c>
      <c r="F20" t="s">
        <v>138</v>
      </c>
      <c r="G20">
        <v>3</v>
      </c>
      <c r="H20">
        <f t="shared" si="0"/>
        <v>18</v>
      </c>
    </row>
    <row r="21" spans="1:8" x14ac:dyDescent="0.25">
      <c r="A21" t="s">
        <v>21</v>
      </c>
      <c r="B21">
        <v>4</v>
      </c>
      <c r="F21" t="s">
        <v>139</v>
      </c>
      <c r="G21">
        <v>3</v>
      </c>
      <c r="H21">
        <f t="shared" si="0"/>
        <v>19</v>
      </c>
    </row>
    <row r="22" spans="1:8" x14ac:dyDescent="0.25">
      <c r="A22" t="s">
        <v>22</v>
      </c>
      <c r="B22">
        <v>10</v>
      </c>
      <c r="F22" t="s">
        <v>140</v>
      </c>
      <c r="G22">
        <v>3</v>
      </c>
      <c r="H22">
        <f t="shared" si="0"/>
        <v>20</v>
      </c>
    </row>
    <row r="23" spans="1:8" x14ac:dyDescent="0.25">
      <c r="A23" t="s">
        <v>23</v>
      </c>
      <c r="B23">
        <v>4</v>
      </c>
      <c r="F23" t="s">
        <v>141</v>
      </c>
      <c r="G23">
        <v>3</v>
      </c>
      <c r="H23">
        <f t="shared" si="0"/>
        <v>21</v>
      </c>
    </row>
    <row r="24" spans="1:8" x14ac:dyDescent="0.25">
      <c r="A24" t="s">
        <v>24</v>
      </c>
      <c r="B24">
        <v>4</v>
      </c>
      <c r="F24" t="s">
        <v>142</v>
      </c>
      <c r="G24">
        <v>3</v>
      </c>
      <c r="H24">
        <f t="shared" si="0"/>
        <v>22</v>
      </c>
    </row>
    <row r="25" spans="1:8" x14ac:dyDescent="0.25">
      <c r="A25" t="s">
        <v>25</v>
      </c>
      <c r="B25">
        <v>4</v>
      </c>
      <c r="F25" t="s">
        <v>143</v>
      </c>
      <c r="G25">
        <v>3</v>
      </c>
      <c r="H25">
        <f t="shared" si="0"/>
        <v>23</v>
      </c>
    </row>
    <row r="26" spans="1:8" x14ac:dyDescent="0.25">
      <c r="A26" t="s">
        <v>26</v>
      </c>
      <c r="B26">
        <v>4</v>
      </c>
      <c r="F26" t="s">
        <v>144</v>
      </c>
      <c r="G26">
        <v>3</v>
      </c>
      <c r="H26">
        <f t="shared" si="0"/>
        <v>24</v>
      </c>
    </row>
    <row r="27" spans="1:8" x14ac:dyDescent="0.25">
      <c r="A27" t="s">
        <v>27</v>
      </c>
      <c r="B27">
        <v>50</v>
      </c>
      <c r="F27" t="s">
        <v>145</v>
      </c>
      <c r="G27">
        <v>3</v>
      </c>
      <c r="H27">
        <f t="shared" si="0"/>
        <v>25</v>
      </c>
    </row>
    <row r="28" spans="1:8" x14ac:dyDescent="0.25">
      <c r="A28" t="s">
        <v>28</v>
      </c>
      <c r="B28">
        <v>5</v>
      </c>
      <c r="F28" t="s">
        <v>147</v>
      </c>
      <c r="G28">
        <v>3</v>
      </c>
      <c r="H28">
        <f t="shared" si="0"/>
        <v>26</v>
      </c>
    </row>
    <row r="29" spans="1:8" x14ac:dyDescent="0.25">
      <c r="A29" t="s">
        <v>29</v>
      </c>
      <c r="B29">
        <v>5</v>
      </c>
      <c r="F29" t="s">
        <v>146</v>
      </c>
      <c r="G29">
        <v>3</v>
      </c>
      <c r="H29">
        <f t="shared" si="0"/>
        <v>27</v>
      </c>
    </row>
    <row r="30" spans="1:8" x14ac:dyDescent="0.25">
      <c r="A30" t="s">
        <v>30</v>
      </c>
      <c r="B30">
        <v>4</v>
      </c>
      <c r="F30" t="s">
        <v>148</v>
      </c>
      <c r="G30">
        <v>3</v>
      </c>
      <c r="H30">
        <f t="shared" si="0"/>
        <v>28</v>
      </c>
    </row>
    <row r="31" spans="1:8" x14ac:dyDescent="0.25">
      <c r="A31" t="s">
        <v>31</v>
      </c>
      <c r="B31">
        <v>4</v>
      </c>
      <c r="F31" t="s">
        <v>149</v>
      </c>
      <c r="G31">
        <v>3</v>
      </c>
      <c r="H31">
        <f t="shared" si="0"/>
        <v>29</v>
      </c>
    </row>
    <row r="32" spans="1:8" x14ac:dyDescent="0.25">
      <c r="A32" t="s">
        <v>32</v>
      </c>
      <c r="B32">
        <v>4</v>
      </c>
      <c r="F32" t="s">
        <v>150</v>
      </c>
      <c r="G32">
        <v>3</v>
      </c>
      <c r="H32">
        <f t="shared" si="0"/>
        <v>30</v>
      </c>
    </row>
    <row r="33" spans="1:8" x14ac:dyDescent="0.25">
      <c r="A33" t="s">
        <v>33</v>
      </c>
      <c r="B33">
        <v>4</v>
      </c>
      <c r="F33" t="s">
        <v>151</v>
      </c>
      <c r="G33">
        <v>3</v>
      </c>
      <c r="H33">
        <f t="shared" si="0"/>
        <v>31</v>
      </c>
    </row>
    <row r="34" spans="1:8" x14ac:dyDescent="0.25">
      <c r="A34" t="s">
        <v>34</v>
      </c>
      <c r="B34">
        <v>4</v>
      </c>
      <c r="F34" t="s">
        <v>152</v>
      </c>
      <c r="G34">
        <v>3</v>
      </c>
      <c r="H34">
        <f t="shared" si="0"/>
        <v>32</v>
      </c>
    </row>
    <row r="35" spans="1:8" x14ac:dyDescent="0.25">
      <c r="A35" t="s">
        <v>35</v>
      </c>
      <c r="B35">
        <v>4</v>
      </c>
      <c r="F35" t="s">
        <v>153</v>
      </c>
      <c r="G35">
        <v>3</v>
      </c>
      <c r="H35">
        <f t="shared" si="0"/>
        <v>33</v>
      </c>
    </row>
    <row r="36" spans="1:8" x14ac:dyDescent="0.25">
      <c r="A36" t="s">
        <v>36</v>
      </c>
      <c r="B36">
        <v>4</v>
      </c>
      <c r="F36" t="s">
        <v>154</v>
      </c>
      <c r="G36">
        <v>3</v>
      </c>
      <c r="H36">
        <f t="shared" si="0"/>
        <v>34</v>
      </c>
    </row>
    <row r="37" spans="1:8" x14ac:dyDescent="0.25">
      <c r="A37" t="s">
        <v>37</v>
      </c>
      <c r="B37">
        <v>4</v>
      </c>
      <c r="F37" t="s">
        <v>155</v>
      </c>
      <c r="G37">
        <v>3</v>
      </c>
      <c r="H37">
        <f t="shared" si="0"/>
        <v>35</v>
      </c>
    </row>
    <row r="38" spans="1:8" x14ac:dyDescent="0.25">
      <c r="A38" t="s">
        <v>38</v>
      </c>
      <c r="B38">
        <v>4</v>
      </c>
      <c r="F38" t="s">
        <v>40</v>
      </c>
      <c r="G38">
        <v>5</v>
      </c>
      <c r="H38">
        <f t="shared" si="0"/>
        <v>36</v>
      </c>
    </row>
    <row r="39" spans="1:8" x14ac:dyDescent="0.25">
      <c r="A39" t="s">
        <v>39</v>
      </c>
      <c r="B39">
        <v>4</v>
      </c>
      <c r="F39" t="s">
        <v>156</v>
      </c>
      <c r="G39">
        <v>3</v>
      </c>
      <c r="H39">
        <f t="shared" si="0"/>
        <v>37</v>
      </c>
    </row>
    <row r="40" spans="1:8" x14ac:dyDescent="0.25">
      <c r="A40" t="s">
        <v>40</v>
      </c>
      <c r="B40">
        <v>350</v>
      </c>
      <c r="F40" t="s">
        <v>157</v>
      </c>
      <c r="G40">
        <v>30</v>
      </c>
      <c r="H40">
        <f t="shared" si="0"/>
        <v>38</v>
      </c>
    </row>
    <row r="41" spans="1:8" x14ac:dyDescent="0.25">
      <c r="A41" t="s">
        <v>156</v>
      </c>
      <c r="B41">
        <v>20</v>
      </c>
      <c r="F41" t="s">
        <v>45</v>
      </c>
      <c r="G41">
        <v>30</v>
      </c>
      <c r="H41">
        <f t="shared" si="0"/>
        <v>39</v>
      </c>
    </row>
    <row r="42" spans="1:8" x14ac:dyDescent="0.25">
      <c r="A42" t="s">
        <v>41</v>
      </c>
      <c r="B42">
        <v>50</v>
      </c>
      <c r="F42" t="s">
        <v>46</v>
      </c>
      <c r="G42">
        <v>3</v>
      </c>
      <c r="H42">
        <f t="shared" si="0"/>
        <v>40</v>
      </c>
    </row>
    <row r="43" spans="1:8" x14ac:dyDescent="0.25">
      <c r="A43" t="s">
        <v>42</v>
      </c>
      <c r="B43">
        <v>10</v>
      </c>
      <c r="F43" t="s">
        <v>47</v>
      </c>
      <c r="G43">
        <v>30</v>
      </c>
      <c r="H43">
        <f t="shared" si="0"/>
        <v>41</v>
      </c>
    </row>
    <row r="44" spans="1:8" x14ac:dyDescent="0.25">
      <c r="A44" t="s">
        <v>43</v>
      </c>
      <c r="B44">
        <v>20</v>
      </c>
      <c r="F44" t="s">
        <v>158</v>
      </c>
      <c r="G44">
        <v>3</v>
      </c>
      <c r="H44">
        <f t="shared" si="0"/>
        <v>42</v>
      </c>
    </row>
    <row r="45" spans="1:8" x14ac:dyDescent="0.25">
      <c r="A45" t="s">
        <v>44</v>
      </c>
      <c r="B45">
        <v>15</v>
      </c>
      <c r="F45" t="s">
        <v>48</v>
      </c>
      <c r="G45">
        <v>3</v>
      </c>
      <c r="H45">
        <f t="shared" si="0"/>
        <v>43</v>
      </c>
    </row>
    <row r="46" spans="1:8" x14ac:dyDescent="0.25">
      <c r="A46" t="s">
        <v>45</v>
      </c>
      <c r="B46">
        <v>15</v>
      </c>
      <c r="F46" t="s">
        <v>54</v>
      </c>
      <c r="G46">
        <v>8</v>
      </c>
      <c r="H46">
        <f t="shared" si="0"/>
        <v>44</v>
      </c>
    </row>
    <row r="47" spans="1:8" x14ac:dyDescent="0.25">
      <c r="A47" t="s">
        <v>46</v>
      </c>
      <c r="B47">
        <v>5</v>
      </c>
      <c r="F47" t="s">
        <v>159</v>
      </c>
      <c r="G47">
        <v>3</v>
      </c>
      <c r="H47">
        <f t="shared" si="0"/>
        <v>45</v>
      </c>
    </row>
    <row r="48" spans="1:8" x14ac:dyDescent="0.25">
      <c r="A48" t="s">
        <v>47</v>
      </c>
      <c r="B48">
        <v>10</v>
      </c>
      <c r="F48" t="s">
        <v>160</v>
      </c>
      <c r="G48">
        <v>3</v>
      </c>
      <c r="H48">
        <f t="shared" si="0"/>
        <v>46</v>
      </c>
    </row>
    <row r="49" spans="1:8" x14ac:dyDescent="0.25">
      <c r="A49" t="s">
        <v>48</v>
      </c>
      <c r="B49">
        <v>10</v>
      </c>
      <c r="F49" t="s">
        <v>64</v>
      </c>
      <c r="G49">
        <v>8</v>
      </c>
      <c r="H49">
        <f t="shared" si="0"/>
        <v>47</v>
      </c>
    </row>
    <row r="50" spans="1:8" x14ac:dyDescent="0.25">
      <c r="A50" t="s">
        <v>49</v>
      </c>
      <c r="B50">
        <v>10</v>
      </c>
      <c r="F50" t="s">
        <v>161</v>
      </c>
      <c r="G50">
        <v>8</v>
      </c>
      <c r="H50">
        <f t="shared" si="0"/>
        <v>48</v>
      </c>
    </row>
    <row r="51" spans="1:8" x14ac:dyDescent="0.25">
      <c r="A51" t="s">
        <v>50</v>
      </c>
      <c r="B51">
        <v>4</v>
      </c>
      <c r="F51" t="s">
        <v>162</v>
      </c>
      <c r="G51">
        <v>3</v>
      </c>
      <c r="H51">
        <f t="shared" si="0"/>
        <v>49</v>
      </c>
    </row>
    <row r="52" spans="1:8" x14ac:dyDescent="0.25">
      <c r="A52" t="s">
        <v>51</v>
      </c>
      <c r="B52">
        <v>4</v>
      </c>
      <c r="F52" t="s">
        <v>163</v>
      </c>
      <c r="G52">
        <v>3</v>
      </c>
      <c r="H52">
        <f t="shared" si="0"/>
        <v>50</v>
      </c>
    </row>
    <row r="53" spans="1:8" x14ac:dyDescent="0.25">
      <c r="A53" t="s">
        <v>52</v>
      </c>
      <c r="B53">
        <v>40</v>
      </c>
      <c r="F53" t="s">
        <v>164</v>
      </c>
      <c r="G53">
        <v>100</v>
      </c>
      <c r="H53">
        <f t="shared" si="0"/>
        <v>51</v>
      </c>
    </row>
    <row r="54" spans="1:8" x14ac:dyDescent="0.25">
      <c r="A54" t="s">
        <v>53</v>
      </c>
      <c r="B54">
        <v>40</v>
      </c>
      <c r="F54" t="s">
        <v>165</v>
      </c>
      <c r="G54">
        <v>3</v>
      </c>
      <c r="H54">
        <f t="shared" si="0"/>
        <v>52</v>
      </c>
    </row>
    <row r="55" spans="1:8" x14ac:dyDescent="0.25">
      <c r="A55" t="s">
        <v>54</v>
      </c>
      <c r="B55">
        <v>10</v>
      </c>
      <c r="F55" t="s">
        <v>178</v>
      </c>
      <c r="G55">
        <v>3</v>
      </c>
      <c r="H55">
        <f t="shared" si="0"/>
        <v>53</v>
      </c>
    </row>
    <row r="56" spans="1:8" x14ac:dyDescent="0.25">
      <c r="A56" t="s">
        <v>55</v>
      </c>
      <c r="B56">
        <v>5</v>
      </c>
      <c r="F56" t="s">
        <v>166</v>
      </c>
      <c r="G56">
        <v>100</v>
      </c>
      <c r="H56">
        <f>H55+1</f>
        <v>54</v>
      </c>
    </row>
    <row r="57" spans="1:8" x14ac:dyDescent="0.25">
      <c r="A57" t="s">
        <v>56</v>
      </c>
      <c r="B57">
        <v>5</v>
      </c>
      <c r="F57" t="s">
        <v>167</v>
      </c>
      <c r="G57">
        <v>3</v>
      </c>
      <c r="H57">
        <f>H56+1</f>
        <v>55</v>
      </c>
    </row>
    <row r="58" spans="1:8" x14ac:dyDescent="0.25">
      <c r="A58" t="s">
        <v>57</v>
      </c>
      <c r="B58">
        <v>5</v>
      </c>
      <c r="F58" t="s">
        <v>168</v>
      </c>
      <c r="G58">
        <v>3</v>
      </c>
      <c r="H58">
        <f t="shared" si="0"/>
        <v>56</v>
      </c>
    </row>
    <row r="59" spans="1:8" x14ac:dyDescent="0.25">
      <c r="A59" t="s">
        <v>58</v>
      </c>
      <c r="B59">
        <v>5</v>
      </c>
      <c r="F59" t="s">
        <v>169</v>
      </c>
      <c r="G59">
        <v>30</v>
      </c>
      <c r="H59">
        <f t="shared" si="0"/>
        <v>57</v>
      </c>
    </row>
    <row r="60" spans="1:8" x14ac:dyDescent="0.25">
      <c r="A60" t="s">
        <v>59</v>
      </c>
      <c r="B60">
        <v>70</v>
      </c>
      <c r="F60" t="s">
        <v>93</v>
      </c>
      <c r="G60">
        <v>20</v>
      </c>
      <c r="H60">
        <f t="shared" si="0"/>
        <v>58</v>
      </c>
    </row>
    <row r="61" spans="1:8" x14ac:dyDescent="0.25">
      <c r="A61" t="s">
        <v>60</v>
      </c>
      <c r="B61">
        <v>10</v>
      </c>
      <c r="F61" t="s">
        <v>170</v>
      </c>
      <c r="G61">
        <v>30</v>
      </c>
      <c r="H61">
        <f t="shared" si="0"/>
        <v>59</v>
      </c>
    </row>
    <row r="62" spans="1:8" x14ac:dyDescent="0.25">
      <c r="A62" t="s">
        <v>61</v>
      </c>
      <c r="B62">
        <v>4</v>
      </c>
      <c r="F62" t="s">
        <v>171</v>
      </c>
      <c r="G62">
        <v>3</v>
      </c>
      <c r="H62">
        <f t="shared" si="0"/>
        <v>60</v>
      </c>
    </row>
    <row r="63" spans="1:8" x14ac:dyDescent="0.25">
      <c r="A63" t="s">
        <v>62</v>
      </c>
      <c r="B63">
        <v>4</v>
      </c>
      <c r="F63" t="s">
        <v>172</v>
      </c>
      <c r="G63">
        <v>3</v>
      </c>
      <c r="H63">
        <f t="shared" si="0"/>
        <v>61</v>
      </c>
    </row>
    <row r="64" spans="1:8" x14ac:dyDescent="0.25">
      <c r="A64" t="s">
        <v>63</v>
      </c>
      <c r="B64">
        <v>4</v>
      </c>
      <c r="F64" t="s">
        <v>173</v>
      </c>
      <c r="G64">
        <v>3</v>
      </c>
      <c r="H64">
        <f t="shared" si="0"/>
        <v>62</v>
      </c>
    </row>
    <row r="65" spans="1:8" x14ac:dyDescent="0.25">
      <c r="A65" t="s">
        <v>64</v>
      </c>
      <c r="B65">
        <v>10</v>
      </c>
      <c r="F65" t="s">
        <v>174</v>
      </c>
      <c r="G65">
        <v>30</v>
      </c>
      <c r="H65">
        <f t="shared" si="0"/>
        <v>63</v>
      </c>
    </row>
    <row r="66" spans="1:8" x14ac:dyDescent="0.25">
      <c r="A66" t="s">
        <v>65</v>
      </c>
      <c r="B66">
        <v>4</v>
      </c>
      <c r="F66" t="s">
        <v>175</v>
      </c>
      <c r="G66">
        <v>30</v>
      </c>
      <c r="H66">
        <f t="shared" si="0"/>
        <v>64</v>
      </c>
    </row>
    <row r="67" spans="1:8" x14ac:dyDescent="0.25">
      <c r="A67" t="s">
        <v>66</v>
      </c>
      <c r="B67">
        <v>4</v>
      </c>
      <c r="F67" t="s">
        <v>176</v>
      </c>
      <c r="G67">
        <v>30</v>
      </c>
      <c r="H67">
        <f t="shared" si="0"/>
        <v>65</v>
      </c>
    </row>
    <row r="68" spans="1:8" x14ac:dyDescent="0.25">
      <c r="A68" t="s">
        <v>67</v>
      </c>
      <c r="B68">
        <v>4</v>
      </c>
    </row>
    <row r="69" spans="1:8" x14ac:dyDescent="0.25">
      <c r="A69" t="s">
        <v>2443</v>
      </c>
      <c r="B69">
        <v>40</v>
      </c>
    </row>
    <row r="70" spans="1:8" x14ac:dyDescent="0.25">
      <c r="A70" t="s">
        <v>68</v>
      </c>
      <c r="B70">
        <v>40</v>
      </c>
    </row>
    <row r="71" spans="1:8" x14ac:dyDescent="0.25">
      <c r="A71" t="s">
        <v>69</v>
      </c>
      <c r="B71">
        <v>30</v>
      </c>
    </row>
    <row r="72" spans="1:8" x14ac:dyDescent="0.25">
      <c r="A72" t="s">
        <v>70</v>
      </c>
      <c r="B72">
        <v>5</v>
      </c>
    </row>
    <row r="73" spans="1:8" x14ac:dyDescent="0.25">
      <c r="A73" t="s">
        <v>71</v>
      </c>
      <c r="B73">
        <v>200</v>
      </c>
    </row>
    <row r="74" spans="1:8" x14ac:dyDescent="0.25">
      <c r="A74" t="s">
        <v>72</v>
      </c>
      <c r="B74">
        <v>4</v>
      </c>
    </row>
    <row r="75" spans="1:8" x14ac:dyDescent="0.25">
      <c r="A75" t="s">
        <v>73</v>
      </c>
      <c r="B75">
        <v>4</v>
      </c>
    </row>
    <row r="76" spans="1:8" x14ac:dyDescent="0.25">
      <c r="A76" t="s">
        <v>74</v>
      </c>
      <c r="B76">
        <v>4</v>
      </c>
    </row>
    <row r="77" spans="1:8" x14ac:dyDescent="0.25">
      <c r="A77" t="s">
        <v>75</v>
      </c>
      <c r="B77">
        <v>200</v>
      </c>
    </row>
    <row r="78" spans="1:8" x14ac:dyDescent="0.25">
      <c r="A78" t="s">
        <v>76</v>
      </c>
      <c r="B78">
        <v>110</v>
      </c>
    </row>
    <row r="79" spans="1:8" x14ac:dyDescent="0.25">
      <c r="A79" t="s">
        <v>77</v>
      </c>
      <c r="B79">
        <v>110</v>
      </c>
    </row>
    <row r="80" spans="1:8" x14ac:dyDescent="0.25">
      <c r="A80" t="s">
        <v>78</v>
      </c>
      <c r="B80">
        <v>4</v>
      </c>
    </row>
    <row r="81" spans="1:2" x14ac:dyDescent="0.25">
      <c r="A81" t="s">
        <v>79</v>
      </c>
      <c r="B81">
        <v>10</v>
      </c>
    </row>
    <row r="82" spans="1:2" x14ac:dyDescent="0.25">
      <c r="A82" t="s">
        <v>80</v>
      </c>
      <c r="B82">
        <v>4</v>
      </c>
    </row>
    <row r="83" spans="1:2" x14ac:dyDescent="0.25">
      <c r="A83" t="s">
        <v>81</v>
      </c>
      <c r="B83">
        <v>5</v>
      </c>
    </row>
    <row r="84" spans="1:2" x14ac:dyDescent="0.25">
      <c r="A84" t="s">
        <v>82</v>
      </c>
      <c r="B84">
        <v>4</v>
      </c>
    </row>
    <row r="85" spans="1:2" x14ac:dyDescent="0.25">
      <c r="A85" t="s">
        <v>83</v>
      </c>
      <c r="B85">
        <v>30</v>
      </c>
    </row>
    <row r="86" spans="1:2" x14ac:dyDescent="0.25">
      <c r="A86" t="s">
        <v>84</v>
      </c>
      <c r="B86">
        <v>20</v>
      </c>
    </row>
    <row r="87" spans="1:2" x14ac:dyDescent="0.25">
      <c r="A87" t="s">
        <v>85</v>
      </c>
      <c r="B87">
        <v>5</v>
      </c>
    </row>
    <row r="88" spans="1:2" x14ac:dyDescent="0.25">
      <c r="A88" t="s">
        <v>86</v>
      </c>
      <c r="B88">
        <v>4</v>
      </c>
    </row>
    <row r="89" spans="1:2" x14ac:dyDescent="0.25">
      <c r="A89" t="s">
        <v>87</v>
      </c>
      <c r="B89">
        <v>70</v>
      </c>
    </row>
    <row r="90" spans="1:2" x14ac:dyDescent="0.25">
      <c r="A90" t="s">
        <v>88</v>
      </c>
      <c r="B90">
        <v>200</v>
      </c>
    </row>
    <row r="91" spans="1:2" x14ac:dyDescent="0.25">
      <c r="A91" t="s">
        <v>89</v>
      </c>
      <c r="B91">
        <v>40</v>
      </c>
    </row>
    <row r="92" spans="1:2" x14ac:dyDescent="0.25">
      <c r="A92" t="s">
        <v>90</v>
      </c>
      <c r="B92">
        <v>200</v>
      </c>
    </row>
    <row r="93" spans="1:2" x14ac:dyDescent="0.25">
      <c r="A93" t="s">
        <v>91</v>
      </c>
      <c r="B93">
        <v>20</v>
      </c>
    </row>
    <row r="94" spans="1:2" x14ac:dyDescent="0.25">
      <c r="A94" t="s">
        <v>92</v>
      </c>
      <c r="B94">
        <v>20</v>
      </c>
    </row>
    <row r="95" spans="1:2" x14ac:dyDescent="0.25">
      <c r="A95" t="s">
        <v>93</v>
      </c>
      <c r="B95">
        <v>200</v>
      </c>
    </row>
    <row r="96" spans="1:2" x14ac:dyDescent="0.25">
      <c r="A96" t="s">
        <v>94</v>
      </c>
      <c r="B96">
        <v>1</v>
      </c>
    </row>
    <row r="97" spans="1:2" x14ac:dyDescent="0.25">
      <c r="A97" t="s">
        <v>95</v>
      </c>
      <c r="B97">
        <v>40</v>
      </c>
    </row>
    <row r="98" spans="1:2" x14ac:dyDescent="0.25">
      <c r="A98" t="s">
        <v>96</v>
      </c>
      <c r="B98">
        <v>20</v>
      </c>
    </row>
    <row r="99" spans="1:2" x14ac:dyDescent="0.25">
      <c r="A99" t="s">
        <v>97</v>
      </c>
      <c r="B99">
        <v>4</v>
      </c>
    </row>
    <row r="100" spans="1:2" x14ac:dyDescent="0.25">
      <c r="A100" t="s">
        <v>98</v>
      </c>
      <c r="B100">
        <v>4</v>
      </c>
    </row>
    <row r="101" spans="1:2" x14ac:dyDescent="0.25">
      <c r="A101" t="s">
        <v>99</v>
      </c>
      <c r="B101">
        <v>4</v>
      </c>
    </row>
    <row r="102" spans="1:2" x14ac:dyDescent="0.25">
      <c r="A102" t="s">
        <v>100</v>
      </c>
      <c r="B102">
        <v>50</v>
      </c>
    </row>
    <row r="103" spans="1:2" x14ac:dyDescent="0.25">
      <c r="A103" t="s">
        <v>101</v>
      </c>
      <c r="B103">
        <v>4</v>
      </c>
    </row>
    <row r="104" spans="1:2" x14ac:dyDescent="0.25">
      <c r="A104" t="s">
        <v>102</v>
      </c>
      <c r="B104">
        <v>4</v>
      </c>
    </row>
    <row r="105" spans="1:2" x14ac:dyDescent="0.25">
      <c r="A105" t="s">
        <v>103</v>
      </c>
      <c r="B105">
        <v>4</v>
      </c>
    </row>
    <row r="106" spans="1:2" x14ac:dyDescent="0.25">
      <c r="A106" t="s">
        <v>104</v>
      </c>
      <c r="B106">
        <v>4</v>
      </c>
    </row>
    <row r="107" spans="1:2" x14ac:dyDescent="0.25">
      <c r="A107" t="s">
        <v>105</v>
      </c>
      <c r="B107">
        <v>10</v>
      </c>
    </row>
    <row r="108" spans="1:2" x14ac:dyDescent="0.25">
      <c r="A108" t="s">
        <v>106</v>
      </c>
      <c r="B108">
        <v>4</v>
      </c>
    </row>
    <row r="109" spans="1:2" x14ac:dyDescent="0.25">
      <c r="A109" t="s">
        <v>107</v>
      </c>
      <c r="B109">
        <v>110</v>
      </c>
    </row>
    <row r="110" spans="1:2" x14ac:dyDescent="0.25">
      <c r="A110" t="s">
        <v>108</v>
      </c>
      <c r="B110">
        <v>4</v>
      </c>
    </row>
    <row r="111" spans="1:2" x14ac:dyDescent="0.25">
      <c r="A111" t="s">
        <v>109</v>
      </c>
      <c r="B111">
        <v>4</v>
      </c>
    </row>
    <row r="112" spans="1:2" x14ac:dyDescent="0.25">
      <c r="A112" t="s">
        <v>110</v>
      </c>
      <c r="B112">
        <v>4</v>
      </c>
    </row>
    <row r="113" spans="1:2" x14ac:dyDescent="0.25">
      <c r="A113" t="s">
        <v>111</v>
      </c>
      <c r="B113">
        <v>4</v>
      </c>
    </row>
    <row r="114" spans="1:2" x14ac:dyDescent="0.25">
      <c r="A114" t="s">
        <v>112</v>
      </c>
      <c r="B114">
        <v>10</v>
      </c>
    </row>
    <row r="115" spans="1:2" x14ac:dyDescent="0.25">
      <c r="A115" t="s">
        <v>113</v>
      </c>
      <c r="B115">
        <v>4</v>
      </c>
    </row>
    <row r="116" spans="1:2" x14ac:dyDescent="0.25">
      <c r="A116" t="s">
        <v>114</v>
      </c>
      <c r="B116">
        <v>5</v>
      </c>
    </row>
    <row r="117" spans="1:2" x14ac:dyDescent="0.25">
      <c r="A117" t="s">
        <v>115</v>
      </c>
      <c r="B117">
        <v>5</v>
      </c>
    </row>
    <row r="118" spans="1:2" x14ac:dyDescent="0.25">
      <c r="A118" t="s">
        <v>116</v>
      </c>
      <c r="B118">
        <v>5</v>
      </c>
    </row>
    <row r="119" spans="1:2" x14ac:dyDescent="0.25">
      <c r="A119" t="s">
        <v>117</v>
      </c>
      <c r="B119">
        <v>5</v>
      </c>
    </row>
    <row r="120" spans="1:2" x14ac:dyDescent="0.25">
      <c r="A120" t="s">
        <v>119</v>
      </c>
      <c r="B120">
        <v>50</v>
      </c>
    </row>
    <row r="121" spans="1:2" x14ac:dyDescent="0.25">
      <c r="A121" t="s">
        <v>118</v>
      </c>
      <c r="B121">
        <v>50</v>
      </c>
    </row>
    <row r="122" spans="1:2" x14ac:dyDescent="0.25">
      <c r="A122" t="s">
        <v>120</v>
      </c>
      <c r="B122">
        <v>40</v>
      </c>
    </row>
    <row r="123" spans="1:2" x14ac:dyDescent="0.25">
      <c r="A123" t="s">
        <v>121</v>
      </c>
      <c r="B123">
        <v>3</v>
      </c>
    </row>
    <row r="124" spans="1:2" x14ac:dyDescent="0.25">
      <c r="A124" t="s">
        <v>122</v>
      </c>
      <c r="B124">
        <v>3</v>
      </c>
    </row>
    <row r="125" spans="1:2" x14ac:dyDescent="0.25">
      <c r="A125" t="s">
        <v>123</v>
      </c>
      <c r="B125">
        <v>5</v>
      </c>
    </row>
  </sheetData>
  <mergeCells count="2">
    <mergeCell ref="A1:B1"/>
    <mergeCell ref="F1:G1"/>
  </mergeCells>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77CA-EDCF-4DEF-A0B9-6865E8104828}">
  <dimension ref="A1:M113"/>
  <sheetViews>
    <sheetView workbookViewId="0">
      <selection activeCell="C30" sqref="C30"/>
    </sheetView>
  </sheetViews>
  <sheetFormatPr defaultRowHeight="15" x14ac:dyDescent="0.25"/>
  <cols>
    <col min="1" max="1" width="13.5703125" customWidth="1"/>
    <col min="6" max="6" width="13.5703125" customWidth="1"/>
    <col min="7" max="7" width="17.85546875" customWidth="1"/>
    <col min="11" max="11" width="12.28515625" customWidth="1"/>
  </cols>
  <sheetData>
    <row r="1" spans="1:13" x14ac:dyDescent="0.25">
      <c r="A1" s="36" t="s">
        <v>0</v>
      </c>
      <c r="B1" s="36"/>
      <c r="F1" s="36" t="s">
        <v>177</v>
      </c>
      <c r="G1" s="36"/>
      <c r="K1" s="37" t="s">
        <v>1508</v>
      </c>
      <c r="L1" s="37"/>
      <c r="M1" s="37"/>
    </row>
    <row r="2" spans="1:13" x14ac:dyDescent="0.25">
      <c r="A2" t="s">
        <v>1</v>
      </c>
      <c r="B2" t="s">
        <v>2</v>
      </c>
      <c r="C2" t="s">
        <v>192</v>
      </c>
      <c r="F2" t="s">
        <v>1</v>
      </c>
      <c r="G2" t="s">
        <v>2</v>
      </c>
      <c r="H2" t="s">
        <v>193</v>
      </c>
      <c r="K2" s="6" t="s">
        <v>1</v>
      </c>
      <c r="L2" s="6" t="s">
        <v>2</v>
      </c>
      <c r="M2" s="6" t="s">
        <v>193</v>
      </c>
    </row>
    <row r="3" spans="1:13" x14ac:dyDescent="0.25">
      <c r="A3" t="s">
        <v>3</v>
      </c>
      <c r="B3" t="str">
        <f t="shared" ref="B3:B34" si="0">"Ni letne omejitve teže po klasifikaciji"</f>
        <v>Ni letne omejitve teže po klasifikaciji</v>
      </c>
      <c r="C3">
        <f>1</f>
        <v>1</v>
      </c>
      <c r="F3" t="s">
        <v>124</v>
      </c>
      <c r="G3" t="str">
        <f t="shared" ref="G3:G34" si="1">"Ni letne omejitve teže po klasifikaciji"</f>
        <v>Ni letne omejitve teže po klasifikaciji</v>
      </c>
      <c r="H3">
        <v>1</v>
      </c>
      <c r="K3" s="4" t="s">
        <v>1319</v>
      </c>
      <c r="L3" s="4" t="str">
        <f t="shared" ref="L3:L5" si="2">"Ni letne omejitve teže po klasifikaciji"</f>
        <v>Ni letne omejitve teže po klasifikaciji</v>
      </c>
      <c r="M3" s="4">
        <v>1</v>
      </c>
    </row>
    <row r="4" spans="1:13" x14ac:dyDescent="0.25">
      <c r="A4" t="s">
        <v>4</v>
      </c>
      <c r="B4" t="str">
        <f t="shared" si="0"/>
        <v>Ni letne omejitve teže po klasifikaciji</v>
      </c>
      <c r="C4">
        <f t="shared" ref="C4:C35" si="3">C3+1</f>
        <v>2</v>
      </c>
      <c r="F4" t="s">
        <v>125</v>
      </c>
      <c r="G4" t="str">
        <f t="shared" si="1"/>
        <v>Ni letne omejitve teže po klasifikaciji</v>
      </c>
      <c r="H4">
        <f t="shared" ref="H4:H35" si="4">H3+1</f>
        <v>2</v>
      </c>
      <c r="K4" s="3" t="s">
        <v>1321</v>
      </c>
      <c r="L4" s="3" t="str">
        <f t="shared" si="2"/>
        <v>Ni letne omejitve teže po klasifikaciji</v>
      </c>
      <c r="M4" s="3">
        <f t="shared" ref="M4:M5" si="5">M3+1</f>
        <v>2</v>
      </c>
    </row>
    <row r="5" spans="1:13" x14ac:dyDescent="0.25">
      <c r="A5" t="s">
        <v>5</v>
      </c>
      <c r="B5" t="str">
        <f t="shared" si="0"/>
        <v>Ni letne omejitve teže po klasifikaciji</v>
      </c>
      <c r="C5">
        <f t="shared" si="3"/>
        <v>3</v>
      </c>
      <c r="F5" t="s">
        <v>9</v>
      </c>
      <c r="G5" t="str">
        <f t="shared" si="1"/>
        <v>Ni letne omejitve teže po klasifikaciji</v>
      </c>
      <c r="H5">
        <f t="shared" si="4"/>
        <v>3</v>
      </c>
      <c r="K5" s="7" t="s">
        <v>1322</v>
      </c>
      <c r="L5" s="7" t="str">
        <f t="shared" si="2"/>
        <v>Ni letne omejitve teže po klasifikaciji</v>
      </c>
      <c r="M5" s="7">
        <f t="shared" si="5"/>
        <v>3</v>
      </c>
    </row>
    <row r="6" spans="1:13" x14ac:dyDescent="0.25">
      <c r="A6" t="s">
        <v>7</v>
      </c>
      <c r="B6" t="str">
        <f t="shared" si="0"/>
        <v>Ni letne omejitve teže po klasifikaciji</v>
      </c>
      <c r="C6">
        <f t="shared" si="3"/>
        <v>4</v>
      </c>
      <c r="F6" t="s">
        <v>126</v>
      </c>
      <c r="G6" t="str">
        <f t="shared" si="1"/>
        <v>Ni letne omejitve teže po klasifikaciji</v>
      </c>
      <c r="H6">
        <f t="shared" si="4"/>
        <v>4</v>
      </c>
      <c r="K6" t="s">
        <v>1482</v>
      </c>
      <c r="L6" t="str">
        <f>"Ni letne omejitve teže po klasifikaciji"</f>
        <v>Ni letne omejitve teže po klasifikaciji</v>
      </c>
      <c r="M6">
        <f>M5+1</f>
        <v>4</v>
      </c>
    </row>
    <row r="7" spans="1:13" x14ac:dyDescent="0.25">
      <c r="A7" t="s">
        <v>9</v>
      </c>
      <c r="B7" s="1" t="str">
        <f t="shared" si="0"/>
        <v>Ni letne omejitve teže po klasifikaciji</v>
      </c>
      <c r="C7">
        <f t="shared" si="3"/>
        <v>5</v>
      </c>
      <c r="F7" t="s">
        <v>10</v>
      </c>
      <c r="G7" s="1" t="str">
        <f t="shared" si="1"/>
        <v>Ni letne omejitve teže po klasifikaciji</v>
      </c>
      <c r="H7">
        <f t="shared" si="4"/>
        <v>5</v>
      </c>
      <c r="K7" t="s">
        <v>1483</v>
      </c>
      <c r="L7" t="str">
        <f>"Ni letne omejitve teže po klasifikaciji"</f>
        <v>Ni letne omejitve teže po klasifikaciji</v>
      </c>
      <c r="M7">
        <f>M6+1</f>
        <v>5</v>
      </c>
    </row>
    <row r="8" spans="1:13" x14ac:dyDescent="0.25">
      <c r="A8" t="s">
        <v>10</v>
      </c>
      <c r="B8" s="1" t="str">
        <f t="shared" si="0"/>
        <v>Ni letne omejitve teže po klasifikaciji</v>
      </c>
      <c r="C8">
        <f t="shared" si="3"/>
        <v>6</v>
      </c>
      <c r="F8" t="s">
        <v>11</v>
      </c>
      <c r="G8" s="1" t="str">
        <f t="shared" si="1"/>
        <v>Ni letne omejitve teže po klasifikaciji</v>
      </c>
      <c r="H8">
        <f t="shared" si="4"/>
        <v>6</v>
      </c>
    </row>
    <row r="9" spans="1:13" x14ac:dyDescent="0.25">
      <c r="A9" t="s">
        <v>11</v>
      </c>
      <c r="B9" s="1" t="str">
        <f t="shared" si="0"/>
        <v>Ni letne omejitve teže po klasifikaciji</v>
      </c>
      <c r="C9">
        <f t="shared" si="3"/>
        <v>7</v>
      </c>
      <c r="F9" t="s">
        <v>127</v>
      </c>
      <c r="G9" s="1" t="str">
        <f t="shared" si="1"/>
        <v>Ni letne omejitve teže po klasifikaciji</v>
      </c>
      <c r="H9">
        <f t="shared" si="4"/>
        <v>7</v>
      </c>
    </row>
    <row r="10" spans="1:13" x14ac:dyDescent="0.25">
      <c r="A10" t="s">
        <v>12</v>
      </c>
      <c r="B10" s="1" t="str">
        <f t="shared" si="0"/>
        <v>Ni letne omejitve teže po klasifikaciji</v>
      </c>
      <c r="C10">
        <f t="shared" si="3"/>
        <v>8</v>
      </c>
      <c r="F10" t="s">
        <v>128</v>
      </c>
      <c r="G10" s="1" t="str">
        <f t="shared" si="1"/>
        <v>Ni letne omejitve teže po klasifikaciji</v>
      </c>
      <c r="H10">
        <f t="shared" si="4"/>
        <v>8</v>
      </c>
    </row>
    <row r="11" spans="1:13" x14ac:dyDescent="0.25">
      <c r="A11" t="s">
        <v>13</v>
      </c>
      <c r="B11" s="1" t="str">
        <f t="shared" si="0"/>
        <v>Ni letne omejitve teže po klasifikaciji</v>
      </c>
      <c r="C11">
        <f t="shared" si="3"/>
        <v>9</v>
      </c>
      <c r="F11" t="s">
        <v>129</v>
      </c>
      <c r="G11" s="1" t="str">
        <f t="shared" si="1"/>
        <v>Ni letne omejitve teže po klasifikaciji</v>
      </c>
      <c r="H11">
        <f t="shared" si="4"/>
        <v>9</v>
      </c>
    </row>
    <row r="12" spans="1:13" x14ac:dyDescent="0.25">
      <c r="A12" t="s">
        <v>14</v>
      </c>
      <c r="B12" s="1" t="str">
        <f t="shared" si="0"/>
        <v>Ni letne omejitve teže po klasifikaciji</v>
      </c>
      <c r="C12">
        <f t="shared" si="3"/>
        <v>10</v>
      </c>
      <c r="F12" t="s">
        <v>130</v>
      </c>
      <c r="G12" s="1" t="str">
        <f t="shared" si="1"/>
        <v>Ni letne omejitve teže po klasifikaciji</v>
      </c>
      <c r="H12">
        <f t="shared" si="4"/>
        <v>10</v>
      </c>
    </row>
    <row r="13" spans="1:13" x14ac:dyDescent="0.25">
      <c r="A13" t="s">
        <v>15</v>
      </c>
      <c r="B13" s="1" t="str">
        <f t="shared" si="0"/>
        <v>Ni letne omejitve teže po klasifikaciji</v>
      </c>
      <c r="C13">
        <f t="shared" si="3"/>
        <v>11</v>
      </c>
      <c r="F13" t="s">
        <v>131</v>
      </c>
      <c r="G13" s="1" t="str">
        <f t="shared" si="1"/>
        <v>Ni letne omejitve teže po klasifikaciji</v>
      </c>
      <c r="H13">
        <f t="shared" si="4"/>
        <v>11</v>
      </c>
    </row>
    <row r="14" spans="1:13" x14ac:dyDescent="0.25">
      <c r="A14" t="s">
        <v>16</v>
      </c>
      <c r="B14" s="1" t="str">
        <f t="shared" si="0"/>
        <v>Ni letne omejitve teže po klasifikaciji</v>
      </c>
      <c r="C14">
        <f t="shared" si="3"/>
        <v>12</v>
      </c>
      <c r="F14" t="s">
        <v>132</v>
      </c>
      <c r="G14" s="1" t="str">
        <f t="shared" si="1"/>
        <v>Ni letne omejitve teže po klasifikaciji</v>
      </c>
      <c r="H14">
        <f t="shared" si="4"/>
        <v>12</v>
      </c>
    </row>
    <row r="15" spans="1:13" x14ac:dyDescent="0.25">
      <c r="A15" t="s">
        <v>17</v>
      </c>
      <c r="B15" s="1" t="str">
        <f t="shared" si="0"/>
        <v>Ni letne omejitve teže po klasifikaciji</v>
      </c>
      <c r="C15">
        <f t="shared" si="3"/>
        <v>13</v>
      </c>
      <c r="F15" t="s">
        <v>133</v>
      </c>
      <c r="G15" s="1" t="str">
        <f t="shared" si="1"/>
        <v>Ni letne omejitve teže po klasifikaciji</v>
      </c>
      <c r="H15">
        <f t="shared" si="4"/>
        <v>13</v>
      </c>
    </row>
    <row r="16" spans="1:13" x14ac:dyDescent="0.25">
      <c r="A16" t="s">
        <v>18</v>
      </c>
      <c r="B16" s="1" t="str">
        <f t="shared" si="0"/>
        <v>Ni letne omejitve teže po klasifikaciji</v>
      </c>
      <c r="C16">
        <f t="shared" si="3"/>
        <v>14</v>
      </c>
      <c r="F16" t="s">
        <v>134</v>
      </c>
      <c r="G16" s="1" t="str">
        <f t="shared" si="1"/>
        <v>Ni letne omejitve teže po klasifikaciji</v>
      </c>
      <c r="H16">
        <f t="shared" si="4"/>
        <v>14</v>
      </c>
    </row>
    <row r="17" spans="1:8" x14ac:dyDescent="0.25">
      <c r="A17" t="s">
        <v>19</v>
      </c>
      <c r="B17" s="1" t="str">
        <f t="shared" si="0"/>
        <v>Ni letne omejitve teže po klasifikaciji</v>
      </c>
      <c r="C17">
        <f t="shared" si="3"/>
        <v>15</v>
      </c>
      <c r="F17" t="s">
        <v>135</v>
      </c>
      <c r="G17" s="1" t="str">
        <f t="shared" si="1"/>
        <v>Ni letne omejitve teže po klasifikaciji</v>
      </c>
      <c r="H17">
        <f t="shared" si="4"/>
        <v>15</v>
      </c>
    </row>
    <row r="18" spans="1:8" x14ac:dyDescent="0.25">
      <c r="A18" t="s">
        <v>20</v>
      </c>
      <c r="B18" s="1" t="str">
        <f t="shared" si="0"/>
        <v>Ni letne omejitve teže po klasifikaciji</v>
      </c>
      <c r="C18">
        <f t="shared" si="3"/>
        <v>16</v>
      </c>
      <c r="F18" t="s">
        <v>136</v>
      </c>
      <c r="G18" s="1" t="str">
        <f t="shared" si="1"/>
        <v>Ni letne omejitve teže po klasifikaciji</v>
      </c>
      <c r="H18">
        <f t="shared" si="4"/>
        <v>16</v>
      </c>
    </row>
    <row r="19" spans="1:8" x14ac:dyDescent="0.25">
      <c r="A19" t="s">
        <v>21</v>
      </c>
      <c r="B19" s="1" t="str">
        <f t="shared" si="0"/>
        <v>Ni letne omejitve teže po klasifikaciji</v>
      </c>
      <c r="C19">
        <f t="shared" si="3"/>
        <v>17</v>
      </c>
      <c r="F19" t="s">
        <v>137</v>
      </c>
      <c r="G19" s="1" t="str">
        <f t="shared" si="1"/>
        <v>Ni letne omejitve teže po klasifikaciji</v>
      </c>
      <c r="H19">
        <f t="shared" si="4"/>
        <v>17</v>
      </c>
    </row>
    <row r="20" spans="1:8" x14ac:dyDescent="0.25">
      <c r="A20" t="s">
        <v>22</v>
      </c>
      <c r="B20" s="1" t="str">
        <f t="shared" si="0"/>
        <v>Ni letne omejitve teže po klasifikaciji</v>
      </c>
      <c r="C20">
        <f t="shared" si="3"/>
        <v>18</v>
      </c>
      <c r="F20" t="s">
        <v>138</v>
      </c>
      <c r="G20" s="1" t="str">
        <f t="shared" si="1"/>
        <v>Ni letne omejitve teže po klasifikaciji</v>
      </c>
      <c r="H20">
        <f t="shared" si="4"/>
        <v>18</v>
      </c>
    </row>
    <row r="21" spans="1:8" x14ac:dyDescent="0.25">
      <c r="A21" t="s">
        <v>23</v>
      </c>
      <c r="B21" s="1" t="str">
        <f t="shared" si="0"/>
        <v>Ni letne omejitve teže po klasifikaciji</v>
      </c>
      <c r="C21">
        <f t="shared" si="3"/>
        <v>19</v>
      </c>
      <c r="F21" t="s">
        <v>139</v>
      </c>
      <c r="G21" s="1" t="str">
        <f t="shared" si="1"/>
        <v>Ni letne omejitve teže po klasifikaciji</v>
      </c>
      <c r="H21">
        <f t="shared" si="4"/>
        <v>19</v>
      </c>
    </row>
    <row r="22" spans="1:8" x14ac:dyDescent="0.25">
      <c r="A22" t="s">
        <v>24</v>
      </c>
      <c r="B22" s="1" t="str">
        <f t="shared" si="0"/>
        <v>Ni letne omejitve teže po klasifikaciji</v>
      </c>
      <c r="C22">
        <f t="shared" si="3"/>
        <v>20</v>
      </c>
      <c r="F22" t="s">
        <v>140</v>
      </c>
      <c r="G22" s="1" t="str">
        <f t="shared" si="1"/>
        <v>Ni letne omejitve teže po klasifikaciji</v>
      </c>
      <c r="H22">
        <f t="shared" si="4"/>
        <v>20</v>
      </c>
    </row>
    <row r="23" spans="1:8" x14ac:dyDescent="0.25">
      <c r="A23" t="s">
        <v>25</v>
      </c>
      <c r="B23" s="1" t="str">
        <f t="shared" si="0"/>
        <v>Ni letne omejitve teže po klasifikaciji</v>
      </c>
      <c r="C23">
        <f t="shared" si="3"/>
        <v>21</v>
      </c>
      <c r="F23" t="s">
        <v>141</v>
      </c>
      <c r="G23" s="1" t="str">
        <f t="shared" si="1"/>
        <v>Ni letne omejitve teže po klasifikaciji</v>
      </c>
      <c r="H23">
        <f t="shared" si="4"/>
        <v>21</v>
      </c>
    </row>
    <row r="24" spans="1:8" x14ac:dyDescent="0.25">
      <c r="A24" t="s">
        <v>26</v>
      </c>
      <c r="B24" s="1" t="str">
        <f t="shared" si="0"/>
        <v>Ni letne omejitve teže po klasifikaciji</v>
      </c>
      <c r="C24">
        <f t="shared" si="3"/>
        <v>22</v>
      </c>
      <c r="F24" t="s">
        <v>142</v>
      </c>
      <c r="G24" s="1" t="str">
        <f t="shared" si="1"/>
        <v>Ni letne omejitve teže po klasifikaciji</v>
      </c>
      <c r="H24">
        <f t="shared" si="4"/>
        <v>22</v>
      </c>
    </row>
    <row r="25" spans="1:8" x14ac:dyDescent="0.25">
      <c r="A25" t="s">
        <v>27</v>
      </c>
      <c r="B25" s="1" t="str">
        <f t="shared" si="0"/>
        <v>Ni letne omejitve teže po klasifikaciji</v>
      </c>
      <c r="C25">
        <f t="shared" si="3"/>
        <v>23</v>
      </c>
      <c r="F25" t="s">
        <v>143</v>
      </c>
      <c r="G25" s="1" t="str">
        <f t="shared" si="1"/>
        <v>Ni letne omejitve teže po klasifikaciji</v>
      </c>
      <c r="H25">
        <f t="shared" si="4"/>
        <v>23</v>
      </c>
    </row>
    <row r="26" spans="1:8" x14ac:dyDescent="0.25">
      <c r="A26" t="s">
        <v>180</v>
      </c>
      <c r="B26" s="1" t="str">
        <f t="shared" si="0"/>
        <v>Ni letne omejitve teže po klasifikaciji</v>
      </c>
      <c r="C26">
        <f t="shared" si="3"/>
        <v>24</v>
      </c>
      <c r="F26" t="s">
        <v>144</v>
      </c>
      <c r="G26" s="1" t="str">
        <f t="shared" si="1"/>
        <v>Ni letne omejitve teže po klasifikaciji</v>
      </c>
      <c r="H26">
        <f t="shared" si="4"/>
        <v>24</v>
      </c>
    </row>
    <row r="27" spans="1:8" x14ac:dyDescent="0.25">
      <c r="A27" t="s">
        <v>30</v>
      </c>
      <c r="B27" s="1" t="str">
        <f t="shared" si="0"/>
        <v>Ni letne omejitve teže po klasifikaciji</v>
      </c>
      <c r="C27">
        <f t="shared" si="3"/>
        <v>25</v>
      </c>
      <c r="F27" t="s">
        <v>145</v>
      </c>
      <c r="G27" s="1" t="str">
        <f t="shared" si="1"/>
        <v>Ni letne omejitve teže po klasifikaciji</v>
      </c>
      <c r="H27">
        <f t="shared" si="4"/>
        <v>25</v>
      </c>
    </row>
    <row r="28" spans="1:8" x14ac:dyDescent="0.25">
      <c r="A28" t="s">
        <v>31</v>
      </c>
      <c r="B28" s="1" t="str">
        <f t="shared" si="0"/>
        <v>Ni letne omejitve teže po klasifikaciji</v>
      </c>
      <c r="C28">
        <f t="shared" si="3"/>
        <v>26</v>
      </c>
      <c r="F28" t="s">
        <v>147</v>
      </c>
      <c r="G28" s="1" t="str">
        <f t="shared" si="1"/>
        <v>Ni letne omejitve teže po klasifikaciji</v>
      </c>
      <c r="H28">
        <f t="shared" si="4"/>
        <v>26</v>
      </c>
    </row>
    <row r="29" spans="1:8" x14ac:dyDescent="0.25">
      <c r="A29" t="s">
        <v>32</v>
      </c>
      <c r="B29" s="1" t="str">
        <f t="shared" si="0"/>
        <v>Ni letne omejitve teže po klasifikaciji</v>
      </c>
      <c r="C29">
        <f t="shared" si="3"/>
        <v>27</v>
      </c>
      <c r="F29" t="s">
        <v>146</v>
      </c>
      <c r="G29" s="1" t="str">
        <f t="shared" si="1"/>
        <v>Ni letne omejitve teže po klasifikaciji</v>
      </c>
      <c r="H29">
        <f t="shared" si="4"/>
        <v>27</v>
      </c>
    </row>
    <row r="30" spans="1:8" x14ac:dyDescent="0.25">
      <c r="A30" t="s">
        <v>33</v>
      </c>
      <c r="B30" s="1" t="str">
        <f t="shared" si="0"/>
        <v>Ni letne omejitve teže po klasifikaciji</v>
      </c>
      <c r="C30">
        <f t="shared" si="3"/>
        <v>28</v>
      </c>
      <c r="F30" t="s">
        <v>148</v>
      </c>
      <c r="G30" s="1" t="str">
        <f t="shared" si="1"/>
        <v>Ni letne omejitve teže po klasifikaciji</v>
      </c>
      <c r="H30">
        <f t="shared" si="4"/>
        <v>28</v>
      </c>
    </row>
    <row r="31" spans="1:8" x14ac:dyDescent="0.25">
      <c r="A31" t="s">
        <v>34</v>
      </c>
      <c r="B31" s="1" t="str">
        <f t="shared" si="0"/>
        <v>Ni letne omejitve teže po klasifikaciji</v>
      </c>
      <c r="C31">
        <f t="shared" si="3"/>
        <v>29</v>
      </c>
      <c r="F31" t="s">
        <v>149</v>
      </c>
      <c r="G31" s="1" t="str">
        <f t="shared" si="1"/>
        <v>Ni letne omejitve teže po klasifikaciji</v>
      </c>
      <c r="H31">
        <f t="shared" si="4"/>
        <v>29</v>
      </c>
    </row>
    <row r="32" spans="1:8" x14ac:dyDescent="0.25">
      <c r="A32" t="s">
        <v>35</v>
      </c>
      <c r="B32" s="1" t="str">
        <f t="shared" si="0"/>
        <v>Ni letne omejitve teže po klasifikaciji</v>
      </c>
      <c r="C32">
        <f t="shared" si="3"/>
        <v>30</v>
      </c>
      <c r="F32" t="s">
        <v>150</v>
      </c>
      <c r="G32" s="1" t="str">
        <f t="shared" si="1"/>
        <v>Ni letne omejitve teže po klasifikaciji</v>
      </c>
      <c r="H32">
        <f t="shared" si="4"/>
        <v>30</v>
      </c>
    </row>
    <row r="33" spans="1:8" x14ac:dyDescent="0.25">
      <c r="A33" t="s">
        <v>36</v>
      </c>
      <c r="B33" s="1" t="str">
        <f t="shared" si="0"/>
        <v>Ni letne omejitve teže po klasifikaciji</v>
      </c>
      <c r="C33">
        <f t="shared" si="3"/>
        <v>31</v>
      </c>
      <c r="F33" t="s">
        <v>151</v>
      </c>
      <c r="G33" s="1" t="str">
        <f t="shared" si="1"/>
        <v>Ni letne omejitve teže po klasifikaciji</v>
      </c>
      <c r="H33">
        <f t="shared" si="4"/>
        <v>31</v>
      </c>
    </row>
    <row r="34" spans="1:8" x14ac:dyDescent="0.25">
      <c r="A34" t="s">
        <v>37</v>
      </c>
      <c r="B34" s="1" t="str">
        <f t="shared" si="0"/>
        <v>Ni letne omejitve teže po klasifikaciji</v>
      </c>
      <c r="C34">
        <f t="shared" si="3"/>
        <v>32</v>
      </c>
      <c r="F34" t="s">
        <v>152</v>
      </c>
      <c r="G34" s="1" t="str">
        <f t="shared" si="1"/>
        <v>Ni letne omejitve teže po klasifikaciji</v>
      </c>
      <c r="H34">
        <f t="shared" si="4"/>
        <v>32</v>
      </c>
    </row>
    <row r="35" spans="1:8" x14ac:dyDescent="0.25">
      <c r="A35" t="s">
        <v>38</v>
      </c>
      <c r="B35" s="1" t="str">
        <f t="shared" ref="B35:B66" si="6">"Ni letne omejitve teže po klasifikaciji"</f>
        <v>Ni letne omejitve teže po klasifikaciji</v>
      </c>
      <c r="C35">
        <f t="shared" si="3"/>
        <v>33</v>
      </c>
      <c r="F35" t="s">
        <v>153</v>
      </c>
      <c r="G35" s="1" t="str">
        <f t="shared" ref="G35:G69" si="7">"Ni letne omejitve teže po klasifikaciji"</f>
        <v>Ni letne omejitve teže po klasifikaciji</v>
      </c>
      <c r="H35">
        <f t="shared" si="4"/>
        <v>33</v>
      </c>
    </row>
    <row r="36" spans="1:8" x14ac:dyDescent="0.25">
      <c r="A36" t="s">
        <v>39</v>
      </c>
      <c r="B36" s="1" t="str">
        <f t="shared" si="6"/>
        <v>Ni letne omejitve teže po klasifikaciji</v>
      </c>
      <c r="C36">
        <f t="shared" ref="C36:C67" si="8">C35+1</f>
        <v>34</v>
      </c>
      <c r="F36" t="s">
        <v>154</v>
      </c>
      <c r="G36" s="1" t="str">
        <f t="shared" si="7"/>
        <v>Ni letne omejitve teže po klasifikaciji</v>
      </c>
      <c r="H36">
        <f t="shared" ref="H36:H69" si="9">H35+1</f>
        <v>34</v>
      </c>
    </row>
    <row r="37" spans="1:8" x14ac:dyDescent="0.25">
      <c r="A37" t="s">
        <v>40</v>
      </c>
      <c r="B37" s="1" t="str">
        <f t="shared" si="6"/>
        <v>Ni letne omejitve teže po klasifikaciji</v>
      </c>
      <c r="C37">
        <f t="shared" si="8"/>
        <v>35</v>
      </c>
      <c r="F37" t="s">
        <v>155</v>
      </c>
      <c r="G37" s="1" t="str">
        <f t="shared" si="7"/>
        <v>Ni letne omejitve teže po klasifikaciji</v>
      </c>
      <c r="H37">
        <f t="shared" si="9"/>
        <v>35</v>
      </c>
    </row>
    <row r="38" spans="1:8" x14ac:dyDescent="0.25">
      <c r="A38" t="s">
        <v>156</v>
      </c>
      <c r="B38" s="1" t="str">
        <f t="shared" si="6"/>
        <v>Ni letne omejitve teže po klasifikaciji</v>
      </c>
      <c r="C38">
        <f t="shared" si="8"/>
        <v>36</v>
      </c>
      <c r="F38" t="s">
        <v>40</v>
      </c>
      <c r="G38" s="1" t="str">
        <f t="shared" si="7"/>
        <v>Ni letne omejitve teže po klasifikaciji</v>
      </c>
      <c r="H38">
        <f t="shared" si="9"/>
        <v>36</v>
      </c>
    </row>
    <row r="39" spans="1:8" x14ac:dyDescent="0.25">
      <c r="A39" t="s">
        <v>41</v>
      </c>
      <c r="B39" s="1" t="str">
        <f t="shared" si="6"/>
        <v>Ni letne omejitve teže po klasifikaciji</v>
      </c>
      <c r="C39">
        <f t="shared" si="8"/>
        <v>37</v>
      </c>
      <c r="F39" t="s">
        <v>156</v>
      </c>
      <c r="G39" s="1" t="str">
        <f t="shared" si="7"/>
        <v>Ni letne omejitve teže po klasifikaciji</v>
      </c>
      <c r="H39">
        <f t="shared" si="9"/>
        <v>37</v>
      </c>
    </row>
    <row r="40" spans="1:8" x14ac:dyDescent="0.25">
      <c r="A40" t="s">
        <v>42</v>
      </c>
      <c r="B40" s="1" t="str">
        <f t="shared" si="6"/>
        <v>Ni letne omejitve teže po klasifikaciji</v>
      </c>
      <c r="C40">
        <f t="shared" si="8"/>
        <v>38</v>
      </c>
      <c r="F40" t="s">
        <v>157</v>
      </c>
      <c r="G40" s="1" t="str">
        <f t="shared" si="7"/>
        <v>Ni letne omejitve teže po klasifikaciji</v>
      </c>
      <c r="H40">
        <f t="shared" si="9"/>
        <v>38</v>
      </c>
    </row>
    <row r="41" spans="1:8" x14ac:dyDescent="0.25">
      <c r="A41" t="s">
        <v>43</v>
      </c>
      <c r="B41" s="1" t="str">
        <f t="shared" si="6"/>
        <v>Ni letne omejitve teže po klasifikaciji</v>
      </c>
      <c r="C41">
        <f t="shared" si="8"/>
        <v>39</v>
      </c>
      <c r="F41" t="s">
        <v>45</v>
      </c>
      <c r="G41" s="1" t="str">
        <f t="shared" si="7"/>
        <v>Ni letne omejitve teže po klasifikaciji</v>
      </c>
      <c r="H41">
        <f t="shared" si="9"/>
        <v>39</v>
      </c>
    </row>
    <row r="42" spans="1:8" x14ac:dyDescent="0.25">
      <c r="A42" t="s">
        <v>44</v>
      </c>
      <c r="B42" s="1" t="str">
        <f t="shared" si="6"/>
        <v>Ni letne omejitve teže po klasifikaciji</v>
      </c>
      <c r="C42">
        <f t="shared" si="8"/>
        <v>40</v>
      </c>
      <c r="F42" t="s">
        <v>46</v>
      </c>
      <c r="G42" s="1" t="str">
        <f t="shared" si="7"/>
        <v>Ni letne omejitve teže po klasifikaciji</v>
      </c>
      <c r="H42">
        <f t="shared" si="9"/>
        <v>40</v>
      </c>
    </row>
    <row r="43" spans="1:8" x14ac:dyDescent="0.25">
      <c r="A43" t="s">
        <v>45</v>
      </c>
      <c r="B43" s="1" t="str">
        <f t="shared" si="6"/>
        <v>Ni letne omejitve teže po klasifikaciji</v>
      </c>
      <c r="C43">
        <f t="shared" si="8"/>
        <v>41</v>
      </c>
      <c r="F43" t="s">
        <v>47</v>
      </c>
      <c r="G43" s="1" t="str">
        <f t="shared" si="7"/>
        <v>Ni letne omejitve teže po klasifikaciji</v>
      </c>
      <c r="H43">
        <f t="shared" si="9"/>
        <v>41</v>
      </c>
    </row>
    <row r="44" spans="1:8" x14ac:dyDescent="0.25">
      <c r="A44" t="s">
        <v>46</v>
      </c>
      <c r="B44" s="1" t="str">
        <f t="shared" si="6"/>
        <v>Ni letne omejitve teže po klasifikaciji</v>
      </c>
      <c r="C44">
        <f t="shared" si="8"/>
        <v>42</v>
      </c>
      <c r="F44" t="s">
        <v>158</v>
      </c>
      <c r="G44" s="1" t="str">
        <f t="shared" si="7"/>
        <v>Ni letne omejitve teže po klasifikaciji</v>
      </c>
      <c r="H44">
        <f t="shared" si="9"/>
        <v>42</v>
      </c>
    </row>
    <row r="45" spans="1:8" x14ac:dyDescent="0.25">
      <c r="A45" t="s">
        <v>48</v>
      </c>
      <c r="B45" s="1" t="str">
        <f t="shared" si="6"/>
        <v>Ni letne omejitve teže po klasifikaciji</v>
      </c>
      <c r="C45">
        <f t="shared" si="8"/>
        <v>43</v>
      </c>
      <c r="F45" t="s">
        <v>48</v>
      </c>
      <c r="G45" s="1" t="str">
        <f t="shared" si="7"/>
        <v>Ni letne omejitve teže po klasifikaciji</v>
      </c>
      <c r="H45">
        <f t="shared" si="9"/>
        <v>43</v>
      </c>
    </row>
    <row r="46" spans="1:8" x14ac:dyDescent="0.25">
      <c r="A46" t="s">
        <v>49</v>
      </c>
      <c r="B46" s="1" t="str">
        <f t="shared" si="6"/>
        <v>Ni letne omejitve teže po klasifikaciji</v>
      </c>
      <c r="C46">
        <f t="shared" si="8"/>
        <v>44</v>
      </c>
      <c r="F46" t="s">
        <v>53</v>
      </c>
      <c r="G46" s="1" t="str">
        <f t="shared" si="7"/>
        <v>Ni letne omejitve teže po klasifikaciji</v>
      </c>
      <c r="H46">
        <f t="shared" si="9"/>
        <v>44</v>
      </c>
    </row>
    <row r="47" spans="1:8" x14ac:dyDescent="0.25">
      <c r="A47" t="s">
        <v>50</v>
      </c>
      <c r="B47" s="1" t="str">
        <f t="shared" si="6"/>
        <v>Ni letne omejitve teže po klasifikaciji</v>
      </c>
      <c r="C47">
        <f t="shared" si="8"/>
        <v>45</v>
      </c>
      <c r="F47" t="s">
        <v>54</v>
      </c>
      <c r="G47" s="1" t="str">
        <f t="shared" si="7"/>
        <v>Ni letne omejitve teže po klasifikaciji</v>
      </c>
      <c r="H47">
        <f t="shared" si="9"/>
        <v>45</v>
      </c>
    </row>
    <row r="48" spans="1:8" x14ac:dyDescent="0.25">
      <c r="A48" t="s">
        <v>51</v>
      </c>
      <c r="B48" s="1" t="str">
        <f t="shared" si="6"/>
        <v>Ni letne omejitve teže po klasifikaciji</v>
      </c>
      <c r="C48">
        <f t="shared" si="8"/>
        <v>46</v>
      </c>
      <c r="F48" t="s">
        <v>159</v>
      </c>
      <c r="G48" s="1" t="str">
        <f t="shared" si="7"/>
        <v>Ni letne omejitve teže po klasifikaciji</v>
      </c>
      <c r="H48">
        <f t="shared" si="9"/>
        <v>46</v>
      </c>
    </row>
    <row r="49" spans="1:8" x14ac:dyDescent="0.25">
      <c r="A49" t="s">
        <v>52</v>
      </c>
      <c r="B49" s="1" t="str">
        <f t="shared" si="6"/>
        <v>Ni letne omejitve teže po klasifikaciji</v>
      </c>
      <c r="C49">
        <f t="shared" si="8"/>
        <v>47</v>
      </c>
      <c r="F49" t="s">
        <v>160</v>
      </c>
      <c r="G49" s="1" t="str">
        <f t="shared" si="7"/>
        <v>Ni letne omejitve teže po klasifikaciji</v>
      </c>
      <c r="H49">
        <f t="shared" si="9"/>
        <v>47</v>
      </c>
    </row>
    <row r="50" spans="1:8" x14ac:dyDescent="0.25">
      <c r="A50" t="s">
        <v>54</v>
      </c>
      <c r="B50" s="1" t="str">
        <f t="shared" si="6"/>
        <v>Ni letne omejitve teže po klasifikaciji</v>
      </c>
      <c r="C50">
        <f t="shared" si="8"/>
        <v>48</v>
      </c>
      <c r="F50" t="s">
        <v>64</v>
      </c>
      <c r="G50" s="1" t="str">
        <f t="shared" si="7"/>
        <v>Ni letne omejitve teže po klasifikaciji</v>
      </c>
      <c r="H50">
        <f t="shared" si="9"/>
        <v>48</v>
      </c>
    </row>
    <row r="51" spans="1:8" x14ac:dyDescent="0.25">
      <c r="A51" t="s">
        <v>55</v>
      </c>
      <c r="B51" s="1" t="str">
        <f t="shared" si="6"/>
        <v>Ni letne omejitve teže po klasifikaciji</v>
      </c>
      <c r="C51">
        <f t="shared" si="8"/>
        <v>49</v>
      </c>
      <c r="F51" t="s">
        <v>161</v>
      </c>
      <c r="G51" s="1" t="str">
        <f t="shared" si="7"/>
        <v>Ni letne omejitve teže po klasifikaciji</v>
      </c>
      <c r="H51">
        <f t="shared" si="9"/>
        <v>49</v>
      </c>
    </row>
    <row r="52" spans="1:8" x14ac:dyDescent="0.25">
      <c r="A52" t="s">
        <v>56</v>
      </c>
      <c r="B52" s="1" t="str">
        <f t="shared" si="6"/>
        <v>Ni letne omejitve teže po klasifikaciji</v>
      </c>
      <c r="C52">
        <f t="shared" si="8"/>
        <v>50</v>
      </c>
      <c r="F52" t="s">
        <v>162</v>
      </c>
      <c r="G52" s="1" t="str">
        <f t="shared" si="7"/>
        <v>Ni letne omejitve teže po klasifikaciji</v>
      </c>
      <c r="H52">
        <f t="shared" si="9"/>
        <v>50</v>
      </c>
    </row>
    <row r="53" spans="1:8" x14ac:dyDescent="0.25">
      <c r="A53" t="s">
        <v>191</v>
      </c>
      <c r="B53" s="1" t="str">
        <f t="shared" si="6"/>
        <v>Ni letne omejitve teže po klasifikaciji</v>
      </c>
      <c r="C53">
        <f t="shared" si="8"/>
        <v>51</v>
      </c>
      <c r="F53" t="s">
        <v>163</v>
      </c>
      <c r="G53" s="1" t="str">
        <f t="shared" si="7"/>
        <v>Ni letne omejitve teže po klasifikaciji</v>
      </c>
      <c r="H53">
        <f t="shared" si="9"/>
        <v>51</v>
      </c>
    </row>
    <row r="54" spans="1:8" x14ac:dyDescent="0.25">
      <c r="A54" t="s">
        <v>57</v>
      </c>
      <c r="B54" s="1" t="str">
        <f t="shared" si="6"/>
        <v>Ni letne omejitve teže po klasifikaciji</v>
      </c>
      <c r="C54">
        <f t="shared" si="8"/>
        <v>52</v>
      </c>
      <c r="F54" t="s">
        <v>164</v>
      </c>
      <c r="G54" s="1" t="str">
        <f t="shared" si="7"/>
        <v>Ni letne omejitve teže po klasifikaciji</v>
      </c>
      <c r="H54">
        <f t="shared" si="9"/>
        <v>52</v>
      </c>
    </row>
    <row r="55" spans="1:8" x14ac:dyDescent="0.25">
      <c r="A55" t="s">
        <v>58</v>
      </c>
      <c r="B55" s="1" t="str">
        <f t="shared" si="6"/>
        <v>Ni letne omejitve teže po klasifikaciji</v>
      </c>
      <c r="C55">
        <f t="shared" si="8"/>
        <v>53</v>
      </c>
      <c r="F55" t="s">
        <v>165</v>
      </c>
      <c r="G55" s="1" t="str">
        <f t="shared" si="7"/>
        <v>Ni letne omejitve teže po klasifikaciji</v>
      </c>
      <c r="H55">
        <f t="shared" si="9"/>
        <v>53</v>
      </c>
    </row>
    <row r="56" spans="1:8" x14ac:dyDescent="0.25">
      <c r="A56" t="s">
        <v>59</v>
      </c>
      <c r="B56" s="1" t="str">
        <f t="shared" si="6"/>
        <v>Ni letne omejitve teže po klasifikaciji</v>
      </c>
      <c r="C56">
        <f t="shared" si="8"/>
        <v>54</v>
      </c>
      <c r="F56" t="s">
        <v>178</v>
      </c>
      <c r="G56" s="1" t="str">
        <f t="shared" si="7"/>
        <v>Ni letne omejitve teže po klasifikaciji</v>
      </c>
      <c r="H56">
        <f t="shared" si="9"/>
        <v>54</v>
      </c>
    </row>
    <row r="57" spans="1:8" x14ac:dyDescent="0.25">
      <c r="A57" t="s">
        <v>60</v>
      </c>
      <c r="B57" s="1" t="str">
        <f t="shared" si="6"/>
        <v>Ni letne omejitve teže po klasifikaciji</v>
      </c>
      <c r="C57">
        <f t="shared" si="8"/>
        <v>55</v>
      </c>
      <c r="F57" t="s">
        <v>166</v>
      </c>
      <c r="G57" s="1" t="str">
        <f t="shared" si="7"/>
        <v>Ni letne omejitve teže po klasifikaciji</v>
      </c>
      <c r="H57">
        <f t="shared" si="9"/>
        <v>55</v>
      </c>
    </row>
    <row r="58" spans="1:8" x14ac:dyDescent="0.25">
      <c r="A58" t="s">
        <v>61</v>
      </c>
      <c r="B58" s="1" t="str">
        <f t="shared" si="6"/>
        <v>Ni letne omejitve teže po klasifikaciji</v>
      </c>
      <c r="C58">
        <f t="shared" si="8"/>
        <v>56</v>
      </c>
      <c r="F58" t="s">
        <v>179</v>
      </c>
      <c r="G58" s="1" t="str">
        <f t="shared" si="7"/>
        <v>Ni letne omejitve teže po klasifikaciji</v>
      </c>
      <c r="H58">
        <f t="shared" si="9"/>
        <v>56</v>
      </c>
    </row>
    <row r="59" spans="1:8" x14ac:dyDescent="0.25">
      <c r="A59" t="s">
        <v>62</v>
      </c>
      <c r="B59" s="1" t="str">
        <f t="shared" si="6"/>
        <v>Ni letne omejitve teže po klasifikaciji</v>
      </c>
      <c r="C59">
        <f t="shared" si="8"/>
        <v>57</v>
      </c>
      <c r="F59" t="s">
        <v>167</v>
      </c>
      <c r="G59" s="1" t="str">
        <f t="shared" si="7"/>
        <v>Ni letne omejitve teže po klasifikaciji</v>
      </c>
      <c r="H59">
        <f t="shared" si="9"/>
        <v>57</v>
      </c>
    </row>
    <row r="60" spans="1:8" x14ac:dyDescent="0.25">
      <c r="A60" t="s">
        <v>63</v>
      </c>
      <c r="B60" s="1" t="str">
        <f t="shared" si="6"/>
        <v>Ni letne omejitve teže po klasifikaciji</v>
      </c>
      <c r="C60">
        <f t="shared" si="8"/>
        <v>58</v>
      </c>
      <c r="F60" t="s">
        <v>168</v>
      </c>
      <c r="G60" s="1" t="str">
        <f t="shared" si="7"/>
        <v>Ni letne omejitve teže po klasifikaciji</v>
      </c>
      <c r="H60">
        <f t="shared" si="9"/>
        <v>58</v>
      </c>
    </row>
    <row r="61" spans="1:8" x14ac:dyDescent="0.25">
      <c r="A61" t="s">
        <v>65</v>
      </c>
      <c r="B61" s="1" t="str">
        <f t="shared" si="6"/>
        <v>Ni letne omejitve teže po klasifikaciji</v>
      </c>
      <c r="C61">
        <f t="shared" si="8"/>
        <v>59</v>
      </c>
      <c r="F61" t="s">
        <v>169</v>
      </c>
      <c r="G61" s="1" t="str">
        <f t="shared" si="7"/>
        <v>Ni letne omejitve teže po klasifikaciji</v>
      </c>
      <c r="H61">
        <f t="shared" si="9"/>
        <v>59</v>
      </c>
    </row>
    <row r="62" spans="1:8" x14ac:dyDescent="0.25">
      <c r="A62" t="s">
        <v>66</v>
      </c>
      <c r="B62" s="1" t="str">
        <f t="shared" si="6"/>
        <v>Ni letne omejitve teže po klasifikaciji</v>
      </c>
      <c r="C62">
        <f t="shared" si="8"/>
        <v>60</v>
      </c>
      <c r="F62" t="s">
        <v>93</v>
      </c>
      <c r="G62" s="1" t="str">
        <f t="shared" si="7"/>
        <v>Ni letne omejitve teže po klasifikaciji</v>
      </c>
      <c r="H62">
        <f t="shared" si="9"/>
        <v>60</v>
      </c>
    </row>
    <row r="63" spans="1:8" x14ac:dyDescent="0.25">
      <c r="A63" t="s">
        <v>67</v>
      </c>
      <c r="B63" s="1" t="str">
        <f t="shared" si="6"/>
        <v>Ni letne omejitve teže po klasifikaciji</v>
      </c>
      <c r="C63">
        <f t="shared" si="8"/>
        <v>61</v>
      </c>
      <c r="F63" t="s">
        <v>170</v>
      </c>
      <c r="G63" s="1" t="str">
        <f t="shared" si="7"/>
        <v>Ni letne omejitve teže po klasifikaciji</v>
      </c>
      <c r="H63">
        <f t="shared" si="9"/>
        <v>61</v>
      </c>
    </row>
    <row r="64" spans="1:8" x14ac:dyDescent="0.25">
      <c r="A64" t="s">
        <v>181</v>
      </c>
      <c r="B64" s="1" t="str">
        <f t="shared" si="6"/>
        <v>Ni letne omejitve teže po klasifikaciji</v>
      </c>
      <c r="C64">
        <f t="shared" si="8"/>
        <v>62</v>
      </c>
      <c r="F64" t="s">
        <v>171</v>
      </c>
      <c r="G64" s="1" t="str">
        <f t="shared" si="7"/>
        <v>Ni letne omejitve teže po klasifikaciji</v>
      </c>
      <c r="H64">
        <f t="shared" si="9"/>
        <v>62</v>
      </c>
    </row>
    <row r="65" spans="1:8" x14ac:dyDescent="0.25">
      <c r="A65" t="s">
        <v>182</v>
      </c>
      <c r="B65" s="1" t="str">
        <f t="shared" si="6"/>
        <v>Ni letne omejitve teže po klasifikaciji</v>
      </c>
      <c r="C65">
        <f t="shared" si="8"/>
        <v>63</v>
      </c>
      <c r="F65" t="s">
        <v>172</v>
      </c>
      <c r="G65" s="1" t="str">
        <f t="shared" si="7"/>
        <v>Ni letne omejitve teže po klasifikaciji</v>
      </c>
      <c r="H65">
        <f t="shared" si="9"/>
        <v>63</v>
      </c>
    </row>
    <row r="66" spans="1:8" x14ac:dyDescent="0.25">
      <c r="A66" t="s">
        <v>68</v>
      </c>
      <c r="B66" s="1" t="str">
        <f t="shared" si="6"/>
        <v>Ni letne omejitve teže po klasifikaciji</v>
      </c>
      <c r="C66">
        <f t="shared" si="8"/>
        <v>64</v>
      </c>
      <c r="F66" t="s">
        <v>173</v>
      </c>
      <c r="G66" s="1" t="str">
        <f t="shared" si="7"/>
        <v>Ni letne omejitve teže po klasifikaciji</v>
      </c>
      <c r="H66">
        <f t="shared" si="9"/>
        <v>64</v>
      </c>
    </row>
    <row r="67" spans="1:8" x14ac:dyDescent="0.25">
      <c r="A67" t="s">
        <v>69</v>
      </c>
      <c r="B67" s="1" t="str">
        <f t="shared" ref="B67:B98" si="10">"Ni letne omejitve teže po klasifikaciji"</f>
        <v>Ni letne omejitve teže po klasifikaciji</v>
      </c>
      <c r="C67" s="1">
        <f t="shared" si="8"/>
        <v>65</v>
      </c>
      <c r="F67" t="s">
        <v>174</v>
      </c>
      <c r="G67" s="1" t="str">
        <f t="shared" si="7"/>
        <v>Ni letne omejitve teže po klasifikaciji</v>
      </c>
      <c r="H67">
        <f t="shared" si="9"/>
        <v>65</v>
      </c>
    </row>
    <row r="68" spans="1:8" x14ac:dyDescent="0.25">
      <c r="A68" t="s">
        <v>70</v>
      </c>
      <c r="B68" s="1" t="str">
        <f t="shared" si="10"/>
        <v>Ni letne omejitve teže po klasifikaciji</v>
      </c>
      <c r="C68">
        <f t="shared" ref="C68:C99" si="11">C67+1</f>
        <v>66</v>
      </c>
      <c r="F68" t="s">
        <v>175</v>
      </c>
      <c r="G68" s="1" t="str">
        <f t="shared" si="7"/>
        <v>Ni letne omejitve teže po klasifikaciji</v>
      </c>
      <c r="H68">
        <f t="shared" si="9"/>
        <v>66</v>
      </c>
    </row>
    <row r="69" spans="1:8" x14ac:dyDescent="0.25">
      <c r="A69" t="s">
        <v>71</v>
      </c>
      <c r="B69" s="1" t="str">
        <f t="shared" si="10"/>
        <v>Ni letne omejitve teže po klasifikaciji</v>
      </c>
      <c r="C69">
        <f t="shared" si="11"/>
        <v>67</v>
      </c>
      <c r="F69" t="s">
        <v>176</v>
      </c>
      <c r="G69" s="1" t="str">
        <f t="shared" si="7"/>
        <v>Ni letne omejitve teže po klasifikaciji</v>
      </c>
      <c r="H69">
        <f t="shared" si="9"/>
        <v>67</v>
      </c>
    </row>
    <row r="70" spans="1:8" x14ac:dyDescent="0.25">
      <c r="A70" t="s">
        <v>72</v>
      </c>
      <c r="B70" s="1" t="str">
        <f t="shared" si="10"/>
        <v>Ni letne omejitve teže po klasifikaciji</v>
      </c>
      <c r="C70">
        <f t="shared" si="11"/>
        <v>68</v>
      </c>
    </row>
    <row r="71" spans="1:8" x14ac:dyDescent="0.25">
      <c r="A71" t="s">
        <v>73</v>
      </c>
      <c r="B71" s="1" t="str">
        <f t="shared" si="10"/>
        <v>Ni letne omejitve teže po klasifikaciji</v>
      </c>
      <c r="C71">
        <f t="shared" si="11"/>
        <v>69</v>
      </c>
    </row>
    <row r="72" spans="1:8" x14ac:dyDescent="0.25">
      <c r="A72" t="s">
        <v>74</v>
      </c>
      <c r="B72" s="1" t="str">
        <f t="shared" si="10"/>
        <v>Ni letne omejitve teže po klasifikaciji</v>
      </c>
      <c r="C72">
        <f t="shared" si="11"/>
        <v>70</v>
      </c>
    </row>
    <row r="73" spans="1:8" x14ac:dyDescent="0.25">
      <c r="A73" t="s">
        <v>75</v>
      </c>
      <c r="B73" s="1" t="str">
        <f t="shared" si="10"/>
        <v>Ni letne omejitve teže po klasifikaciji</v>
      </c>
      <c r="C73">
        <f t="shared" si="11"/>
        <v>71</v>
      </c>
    </row>
    <row r="74" spans="1:8" x14ac:dyDescent="0.25">
      <c r="A74" t="s">
        <v>76</v>
      </c>
      <c r="B74" s="1" t="str">
        <f t="shared" si="10"/>
        <v>Ni letne omejitve teže po klasifikaciji</v>
      </c>
      <c r="C74">
        <f t="shared" si="11"/>
        <v>72</v>
      </c>
    </row>
    <row r="75" spans="1:8" x14ac:dyDescent="0.25">
      <c r="A75" t="s">
        <v>77</v>
      </c>
      <c r="B75" s="1" t="str">
        <f t="shared" si="10"/>
        <v>Ni letne omejitve teže po klasifikaciji</v>
      </c>
      <c r="C75">
        <f t="shared" si="11"/>
        <v>73</v>
      </c>
    </row>
    <row r="76" spans="1:8" x14ac:dyDescent="0.25">
      <c r="A76" t="s">
        <v>78</v>
      </c>
      <c r="B76" s="1" t="str">
        <f t="shared" si="10"/>
        <v>Ni letne omejitve teže po klasifikaciji</v>
      </c>
      <c r="C76">
        <f t="shared" si="11"/>
        <v>74</v>
      </c>
    </row>
    <row r="77" spans="1:8" x14ac:dyDescent="0.25">
      <c r="A77" t="s">
        <v>79</v>
      </c>
      <c r="B77" s="1" t="str">
        <f t="shared" si="10"/>
        <v>Ni letne omejitve teže po klasifikaciji</v>
      </c>
      <c r="C77">
        <f t="shared" si="11"/>
        <v>75</v>
      </c>
    </row>
    <row r="78" spans="1:8" x14ac:dyDescent="0.25">
      <c r="A78" t="s">
        <v>80</v>
      </c>
      <c r="B78" s="1" t="str">
        <f t="shared" si="10"/>
        <v>Ni letne omejitve teže po klasifikaciji</v>
      </c>
      <c r="C78">
        <f t="shared" si="11"/>
        <v>76</v>
      </c>
    </row>
    <row r="79" spans="1:8" x14ac:dyDescent="0.25">
      <c r="A79" t="s">
        <v>87</v>
      </c>
      <c r="B79" s="1" t="str">
        <f t="shared" si="10"/>
        <v>Ni letne omejitve teže po klasifikaciji</v>
      </c>
      <c r="C79">
        <f t="shared" si="11"/>
        <v>77</v>
      </c>
    </row>
    <row r="80" spans="1:8" x14ac:dyDescent="0.25">
      <c r="A80" t="s">
        <v>183</v>
      </c>
      <c r="B80" s="1" t="str">
        <f t="shared" si="10"/>
        <v>Ni letne omejitve teže po klasifikaciji</v>
      </c>
      <c r="C80">
        <f t="shared" si="11"/>
        <v>78</v>
      </c>
    </row>
    <row r="81" spans="1:3" x14ac:dyDescent="0.25">
      <c r="A81" t="s">
        <v>88</v>
      </c>
      <c r="B81" s="1" t="str">
        <f t="shared" si="10"/>
        <v>Ni letne omejitve teže po klasifikaciji</v>
      </c>
      <c r="C81">
        <f t="shared" si="11"/>
        <v>79</v>
      </c>
    </row>
    <row r="82" spans="1:3" x14ac:dyDescent="0.25">
      <c r="A82" t="s">
        <v>90</v>
      </c>
      <c r="B82" s="1" t="str">
        <f t="shared" si="10"/>
        <v>Ni letne omejitve teže po klasifikaciji</v>
      </c>
      <c r="C82">
        <f t="shared" si="11"/>
        <v>80</v>
      </c>
    </row>
    <row r="83" spans="1:3" x14ac:dyDescent="0.25">
      <c r="A83" t="s">
        <v>184</v>
      </c>
      <c r="B83" s="1" t="str">
        <f t="shared" si="10"/>
        <v>Ni letne omejitve teže po klasifikaciji</v>
      </c>
      <c r="C83">
        <f t="shared" si="11"/>
        <v>81</v>
      </c>
    </row>
    <row r="84" spans="1:3" x14ac:dyDescent="0.25">
      <c r="A84" t="s">
        <v>185</v>
      </c>
      <c r="B84" s="1" t="str">
        <f t="shared" si="10"/>
        <v>Ni letne omejitve teže po klasifikaciji</v>
      </c>
      <c r="C84">
        <f t="shared" si="11"/>
        <v>82</v>
      </c>
    </row>
    <row r="85" spans="1:3" x14ac:dyDescent="0.25">
      <c r="A85" t="s">
        <v>186</v>
      </c>
      <c r="B85" s="1" t="str">
        <f t="shared" si="10"/>
        <v>Ni letne omejitve teže po klasifikaciji</v>
      </c>
      <c r="C85">
        <f t="shared" si="11"/>
        <v>83</v>
      </c>
    </row>
    <row r="86" spans="1:3" x14ac:dyDescent="0.25">
      <c r="A86" t="s">
        <v>187</v>
      </c>
      <c r="B86" s="1" t="str">
        <f t="shared" si="10"/>
        <v>Ni letne omejitve teže po klasifikaciji</v>
      </c>
      <c r="C86">
        <f t="shared" si="11"/>
        <v>84</v>
      </c>
    </row>
    <row r="87" spans="1:3" x14ac:dyDescent="0.25">
      <c r="A87" t="s">
        <v>92</v>
      </c>
      <c r="B87" s="1" t="str">
        <f t="shared" si="10"/>
        <v>Ni letne omejitve teže po klasifikaciji</v>
      </c>
      <c r="C87">
        <f t="shared" si="11"/>
        <v>85</v>
      </c>
    </row>
    <row r="88" spans="1:3" x14ac:dyDescent="0.25">
      <c r="A88" t="s">
        <v>93</v>
      </c>
      <c r="B88" s="1" t="str">
        <f t="shared" si="10"/>
        <v>Ni letne omejitve teže po klasifikaciji</v>
      </c>
      <c r="C88">
        <f t="shared" si="11"/>
        <v>86</v>
      </c>
    </row>
    <row r="89" spans="1:3" x14ac:dyDescent="0.25">
      <c r="A89" t="s">
        <v>94</v>
      </c>
      <c r="B89" s="1" t="str">
        <f t="shared" si="10"/>
        <v>Ni letne omejitve teže po klasifikaciji</v>
      </c>
      <c r="C89">
        <f t="shared" si="11"/>
        <v>87</v>
      </c>
    </row>
    <row r="90" spans="1:3" x14ac:dyDescent="0.25">
      <c r="A90" t="s">
        <v>97</v>
      </c>
      <c r="B90" s="1" t="str">
        <f t="shared" si="10"/>
        <v>Ni letne omejitve teže po klasifikaciji</v>
      </c>
      <c r="C90">
        <f t="shared" si="11"/>
        <v>88</v>
      </c>
    </row>
    <row r="91" spans="1:3" x14ac:dyDescent="0.25">
      <c r="A91" t="s">
        <v>98</v>
      </c>
      <c r="B91" s="1" t="str">
        <f t="shared" si="10"/>
        <v>Ni letne omejitve teže po klasifikaciji</v>
      </c>
      <c r="C91">
        <f t="shared" si="11"/>
        <v>89</v>
      </c>
    </row>
    <row r="92" spans="1:3" x14ac:dyDescent="0.25">
      <c r="A92" t="s">
        <v>100</v>
      </c>
      <c r="B92" s="1" t="str">
        <f t="shared" si="10"/>
        <v>Ni letne omejitve teže po klasifikaciji</v>
      </c>
      <c r="C92">
        <f t="shared" si="11"/>
        <v>90</v>
      </c>
    </row>
    <row r="93" spans="1:3" x14ac:dyDescent="0.25">
      <c r="A93" t="s">
        <v>101</v>
      </c>
      <c r="B93" s="1" t="str">
        <f t="shared" si="10"/>
        <v>Ni letne omejitve teže po klasifikaciji</v>
      </c>
      <c r="C93">
        <f t="shared" si="11"/>
        <v>91</v>
      </c>
    </row>
    <row r="94" spans="1:3" x14ac:dyDescent="0.25">
      <c r="A94" t="s">
        <v>102</v>
      </c>
      <c r="B94" s="1" t="str">
        <f t="shared" si="10"/>
        <v>Ni letne omejitve teže po klasifikaciji</v>
      </c>
      <c r="C94">
        <f t="shared" si="11"/>
        <v>92</v>
      </c>
    </row>
    <row r="95" spans="1:3" x14ac:dyDescent="0.25">
      <c r="A95" t="s">
        <v>103</v>
      </c>
      <c r="B95" s="1" t="str">
        <f t="shared" si="10"/>
        <v>Ni letne omejitve teže po klasifikaciji</v>
      </c>
      <c r="C95">
        <f t="shared" si="11"/>
        <v>93</v>
      </c>
    </row>
    <row r="96" spans="1:3" x14ac:dyDescent="0.25">
      <c r="A96" t="s">
        <v>104</v>
      </c>
      <c r="B96" s="1" t="str">
        <f t="shared" si="10"/>
        <v>Ni letne omejitve teže po klasifikaciji</v>
      </c>
      <c r="C96">
        <f t="shared" si="11"/>
        <v>94</v>
      </c>
    </row>
    <row r="97" spans="1:3" x14ac:dyDescent="0.25">
      <c r="A97" t="s">
        <v>106</v>
      </c>
      <c r="B97" s="1" t="str">
        <f t="shared" si="10"/>
        <v>Ni letne omejitve teže po klasifikaciji</v>
      </c>
      <c r="C97">
        <f t="shared" si="11"/>
        <v>95</v>
      </c>
    </row>
    <row r="98" spans="1:3" x14ac:dyDescent="0.25">
      <c r="A98" t="s">
        <v>107</v>
      </c>
      <c r="B98" s="1" t="str">
        <f t="shared" si="10"/>
        <v>Ni letne omejitve teže po klasifikaciji</v>
      </c>
      <c r="C98">
        <f t="shared" si="11"/>
        <v>96</v>
      </c>
    </row>
    <row r="99" spans="1:3" x14ac:dyDescent="0.25">
      <c r="A99" t="s">
        <v>188</v>
      </c>
      <c r="B99" s="1" t="str">
        <f t="shared" ref="B99:B113" si="12">"Ni letne omejitve teže po klasifikaciji"</f>
        <v>Ni letne omejitve teže po klasifikaciji</v>
      </c>
      <c r="C99">
        <f t="shared" si="11"/>
        <v>97</v>
      </c>
    </row>
    <row r="100" spans="1:3" x14ac:dyDescent="0.25">
      <c r="A100" t="s">
        <v>190</v>
      </c>
      <c r="B100" s="1" t="str">
        <f t="shared" si="12"/>
        <v>Ni letne omejitve teže po klasifikaciji</v>
      </c>
      <c r="C100">
        <f t="shared" ref="C100:C113" si="13">C99+1</f>
        <v>98</v>
      </c>
    </row>
    <row r="101" spans="1:3" x14ac:dyDescent="0.25">
      <c r="A101" t="s">
        <v>189</v>
      </c>
      <c r="B101" s="1" t="str">
        <f t="shared" si="12"/>
        <v>Ni letne omejitve teže po klasifikaciji</v>
      </c>
      <c r="C101">
        <f t="shared" si="13"/>
        <v>99</v>
      </c>
    </row>
    <row r="102" spans="1:3" x14ac:dyDescent="0.25">
      <c r="A102" t="s">
        <v>108</v>
      </c>
      <c r="B102" s="1" t="str">
        <f t="shared" si="12"/>
        <v>Ni letne omejitve teže po klasifikaciji</v>
      </c>
      <c r="C102">
        <f t="shared" si="13"/>
        <v>100</v>
      </c>
    </row>
    <row r="103" spans="1:3" x14ac:dyDescent="0.25">
      <c r="A103" t="s">
        <v>109</v>
      </c>
      <c r="B103" s="1" t="str">
        <f t="shared" si="12"/>
        <v>Ni letne omejitve teže po klasifikaciji</v>
      </c>
      <c r="C103">
        <f t="shared" si="13"/>
        <v>101</v>
      </c>
    </row>
    <row r="104" spans="1:3" x14ac:dyDescent="0.25">
      <c r="A104" t="s">
        <v>110</v>
      </c>
      <c r="B104" s="1" t="str">
        <f t="shared" si="12"/>
        <v>Ni letne omejitve teže po klasifikaciji</v>
      </c>
      <c r="C104">
        <f t="shared" si="13"/>
        <v>102</v>
      </c>
    </row>
    <row r="105" spans="1:3" x14ac:dyDescent="0.25">
      <c r="A105" t="s">
        <v>111</v>
      </c>
      <c r="B105" s="1" t="str">
        <f t="shared" si="12"/>
        <v>Ni letne omejitve teže po klasifikaciji</v>
      </c>
      <c r="C105">
        <f t="shared" si="13"/>
        <v>103</v>
      </c>
    </row>
    <row r="106" spans="1:3" x14ac:dyDescent="0.25">
      <c r="A106" t="s">
        <v>113</v>
      </c>
      <c r="B106" s="1" t="str">
        <f t="shared" si="12"/>
        <v>Ni letne omejitve teže po klasifikaciji</v>
      </c>
      <c r="C106">
        <f t="shared" si="13"/>
        <v>104</v>
      </c>
    </row>
    <row r="107" spans="1:3" x14ac:dyDescent="0.25">
      <c r="A107" t="s">
        <v>117</v>
      </c>
      <c r="B107" s="1" t="str">
        <f t="shared" si="12"/>
        <v>Ni letne omejitve teže po klasifikaciji</v>
      </c>
      <c r="C107">
        <f t="shared" si="13"/>
        <v>105</v>
      </c>
    </row>
    <row r="108" spans="1:3" x14ac:dyDescent="0.25">
      <c r="A108" t="s">
        <v>119</v>
      </c>
      <c r="B108" s="1" t="str">
        <f t="shared" si="12"/>
        <v>Ni letne omejitve teže po klasifikaciji</v>
      </c>
      <c r="C108">
        <f t="shared" si="13"/>
        <v>106</v>
      </c>
    </row>
    <row r="109" spans="1:3" x14ac:dyDescent="0.25">
      <c r="A109" t="s">
        <v>118</v>
      </c>
      <c r="B109" s="1" t="str">
        <f t="shared" si="12"/>
        <v>Ni letne omejitve teže po klasifikaciji</v>
      </c>
      <c r="C109">
        <f t="shared" si="13"/>
        <v>107</v>
      </c>
    </row>
    <row r="110" spans="1:3" x14ac:dyDescent="0.25">
      <c r="A110" t="s">
        <v>120</v>
      </c>
      <c r="B110" s="1" t="str">
        <f t="shared" si="12"/>
        <v>Ni letne omejitve teže po klasifikaciji</v>
      </c>
      <c r="C110">
        <f t="shared" si="13"/>
        <v>108</v>
      </c>
    </row>
    <row r="111" spans="1:3" x14ac:dyDescent="0.25">
      <c r="A111" t="s">
        <v>121</v>
      </c>
      <c r="B111" s="1" t="str">
        <f t="shared" si="12"/>
        <v>Ni letne omejitve teže po klasifikaciji</v>
      </c>
      <c r="C111">
        <f t="shared" si="13"/>
        <v>109</v>
      </c>
    </row>
    <row r="112" spans="1:3" x14ac:dyDescent="0.25">
      <c r="A112" t="s">
        <v>122</v>
      </c>
      <c r="B112" s="1" t="str">
        <f t="shared" si="12"/>
        <v>Ni letne omejitve teže po klasifikaciji</v>
      </c>
      <c r="C112">
        <f t="shared" si="13"/>
        <v>110</v>
      </c>
    </row>
    <row r="113" spans="1:3" x14ac:dyDescent="0.25">
      <c r="A113" t="s">
        <v>123</v>
      </c>
      <c r="B113" s="1" t="str">
        <f t="shared" si="12"/>
        <v>Ni letne omejitve teže po klasifikaciji</v>
      </c>
      <c r="C113">
        <f t="shared" si="13"/>
        <v>111</v>
      </c>
    </row>
  </sheetData>
  <sheetProtection autoFilter="0"/>
  <mergeCells count="3">
    <mergeCell ref="A1:B1"/>
    <mergeCell ref="F1:G1"/>
    <mergeCell ref="K1:M1"/>
  </mergeCells>
  <pageMargins left="0.7" right="0.7" top="0.75" bottom="0.75" header="0.3" footer="0.3"/>
  <tableParts count="3">
    <tablePart r:id="rId1"/>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00FC-F9EE-4E6A-BB2B-B17D32EEEA6B}">
  <dimension ref="A1:C38"/>
  <sheetViews>
    <sheetView workbookViewId="0">
      <selection activeCell="C30" sqref="C30"/>
    </sheetView>
  </sheetViews>
  <sheetFormatPr defaultRowHeight="15" x14ac:dyDescent="0.25"/>
  <cols>
    <col min="1" max="1" width="21.5703125" customWidth="1"/>
    <col min="2" max="2" width="15.28515625" customWidth="1"/>
    <col min="3" max="3" width="108.85546875" customWidth="1"/>
  </cols>
  <sheetData>
    <row r="1" spans="1:3" x14ac:dyDescent="0.25">
      <c r="A1" s="25" t="s">
        <v>2409</v>
      </c>
      <c r="B1" s="25" t="str">
        <f ca="1">IF(DATE(RIGHT(C1,4),LEFT(RIGHT(C1,7),2),LEFT(RIGHT(C1,10),2))&gt;TODAY(),"VELJAVNO","NI VELJAVNO")</f>
        <v>VELJAVNO</v>
      </c>
      <c r="C1" s="26" t="s">
        <v>2379</v>
      </c>
    </row>
    <row r="2" spans="1:3" x14ac:dyDescent="0.25">
      <c r="A2" t="s">
        <v>1</v>
      </c>
      <c r="B2" t="s">
        <v>2372</v>
      </c>
      <c r="C2" t="s">
        <v>528</v>
      </c>
    </row>
    <row r="3" spans="1:3" x14ac:dyDescent="0.25">
      <c r="A3" t="s">
        <v>29</v>
      </c>
      <c r="B3" s="23" t="s">
        <v>2373</v>
      </c>
      <c r="C3" t="str">
        <f>INDEX(Tabela_seznam_klasifikacij[Naziv odpadka],MATCH(Tabela_190204_AVG[[#This Row],[Klasifikacija]],Tabela_seznam_klasifikacij[Klasifikacijska številka],0))</f>
        <v>Odpadni aditivi, ki vsebujejo nevarne snovi</v>
      </c>
    </row>
    <row r="4" spans="1:3" x14ac:dyDescent="0.25">
      <c r="A4" t="s">
        <v>40</v>
      </c>
      <c r="B4" s="23" t="s">
        <v>2375</v>
      </c>
      <c r="C4" t="str">
        <f>INDEX(Tabela_seznam_klasifikacij[Naziv odpadka],MATCH(Tabela_190204_AVG[[#This Row],[Klasifikacija]],Tabela_seznam_klasifikacij[Klasifikacijska številka],0))</f>
        <v>Odpadne barve in laki, ki vsebujejo organska topila ali druge nevarne snovi</v>
      </c>
    </row>
    <row r="5" spans="1:3" x14ac:dyDescent="0.25">
      <c r="A5" t="s">
        <v>156</v>
      </c>
      <c r="B5" s="23" t="s">
        <v>2376</v>
      </c>
      <c r="C5" t="str">
        <f>INDEX(Tabela_seznam_klasifikacij[Naziv odpadka],MATCH(Tabela_190204_AVG[[#This Row],[Klasifikacija]],Tabela_seznam_klasifikacij[Klasifikacijska številka],0))</f>
        <v>Odpadne barve in laki, ki niso navedeni pod 08 01 11</v>
      </c>
    </row>
    <row r="6" spans="1:3" x14ac:dyDescent="0.25">
      <c r="A6" t="s">
        <v>41</v>
      </c>
      <c r="B6" s="23" t="s">
        <v>2377</v>
      </c>
      <c r="C6" t="str">
        <f>INDEX(Tabela_seznam_klasifikacij[Naziv odpadka],MATCH(Tabela_190204_AVG[[#This Row],[Klasifikacija]],Tabela_seznam_klasifikacij[Klasifikacijska številka],0))</f>
        <v>Mulji barv ali lakov, ki vsebujejo organska topila ali druge nevarne snovi</v>
      </c>
    </row>
    <row r="7" spans="1:3" x14ac:dyDescent="0.25">
      <c r="A7" t="s">
        <v>42</v>
      </c>
      <c r="B7" s="23" t="s">
        <v>2376</v>
      </c>
      <c r="C7" t="str">
        <f>INDEX(Tabela_seznam_klasifikacij[Naziv odpadka],MATCH(Tabela_190204_AVG[[#This Row],[Klasifikacija]],Tabela_seznam_klasifikacij[Klasifikacijska številka],0))</f>
        <v>Mulji barv ali lakov, ki niso navedeni pod 08 01 13</v>
      </c>
    </row>
    <row r="8" spans="1:3" x14ac:dyDescent="0.25">
      <c r="A8" t="s">
        <v>43</v>
      </c>
      <c r="B8" s="23" t="s">
        <v>2377</v>
      </c>
      <c r="C8" t="str">
        <f>INDEX(Tabela_seznam_klasifikacij[Naziv odpadka],MATCH(Tabela_190204_AVG[[#This Row],[Klasifikacija]],Tabela_seznam_klasifikacij[Klasifikacijska številka],0))</f>
        <v>Vodni mulji, ki vsebujejo barve ali lake, ki vsebujejo organska topila ali druge nevarne snovi</v>
      </c>
    </row>
    <row r="9" spans="1:3" x14ac:dyDescent="0.25">
      <c r="A9" t="s">
        <v>2371</v>
      </c>
      <c r="B9" s="23" t="s">
        <v>2373</v>
      </c>
      <c r="C9" t="str">
        <f>INDEX(Tabela_seznam_klasifikacij[Naziv odpadka],MATCH(Tabela_190204_AVG[[#This Row],[Klasifikacija]],Tabela_seznam_klasifikacij[Klasifikacijska številka],0))</f>
        <v>Vodni mulji, ki vsebujejo barve ali lake, ki niso navedeni pod 08 01 15</v>
      </c>
    </row>
    <row r="10" spans="1:3" x14ac:dyDescent="0.25">
      <c r="A10" t="s">
        <v>45</v>
      </c>
      <c r="B10" s="23" t="s">
        <v>2376</v>
      </c>
      <c r="C10" t="str">
        <f>INDEX(Tabela_seznam_klasifikacij[Naziv odpadka],MATCH(Tabela_190204_AVG[[#This Row],[Klasifikacija]],Tabela_seznam_klasifikacij[Klasifikacijska številka],0))</f>
        <v>Odpadki iz odstranjevanja barv ali lakov, ki vsebujejo organska topila ali druge nevarne snovi</v>
      </c>
    </row>
    <row r="11" spans="1:3" x14ac:dyDescent="0.25">
      <c r="A11" s="29" t="s">
        <v>47</v>
      </c>
      <c r="B11" s="23" t="s">
        <v>2376</v>
      </c>
      <c r="C11" t="str">
        <f>INDEX(Tabela_seznam_klasifikacij[Naziv odpadka],MATCH(Tabela_190204_AVG[[#This Row],[Klasifikacija]],Tabela_seznam_klasifikacij[Klasifikacijska številka],0))</f>
        <v>Vodne suspenzije, ki vsebujejo barve in lake, ki vsebujejo organska topila ali druge nevarne snovi</v>
      </c>
    </row>
    <row r="12" spans="1:3" x14ac:dyDescent="0.25">
      <c r="A12" t="s">
        <v>48</v>
      </c>
      <c r="B12" s="23" t="s">
        <v>2373</v>
      </c>
      <c r="C12" t="str">
        <f>INDEX(Tabela_seznam_klasifikacij[Naziv odpadka],MATCH(Tabela_190204_AVG[[#This Row],[Klasifikacija]],Tabela_seznam_klasifikacij[Klasifikacijska številka],0))</f>
        <v>Odpadna sredstva za odstranjevanje barv ali lakov</v>
      </c>
    </row>
    <row r="13" spans="1:3" x14ac:dyDescent="0.25">
      <c r="A13" t="s">
        <v>54</v>
      </c>
      <c r="B13" s="23" t="s">
        <v>2373</v>
      </c>
      <c r="C13" t="str">
        <f>INDEX(Tabela_seznam_klasifikacij[Naziv odpadka],MATCH(Tabela_190204_AVG[[#This Row],[Klasifikacija]],Tabela_seznam_klasifikacij[Klasifikacijska številka],0))</f>
        <v>Odpadne tiskarske barve, ki vsebujejo nevarne snovi</v>
      </c>
    </row>
    <row r="14" spans="1:3" x14ac:dyDescent="0.25">
      <c r="A14" t="s">
        <v>55</v>
      </c>
      <c r="B14" s="23" t="s">
        <v>2376</v>
      </c>
      <c r="C14" t="str">
        <f>INDEX(Tabela_seznam_klasifikacij[Naziv odpadka],MATCH(Tabela_190204_AVG[[#This Row],[Klasifikacija]],Tabela_seznam_klasifikacij[Klasifikacijska številka],0))</f>
        <v>Mulji tiskarskih barv, ki vsebujejo nevarne snovi</v>
      </c>
    </row>
    <row r="15" spans="1:3" x14ac:dyDescent="0.25">
      <c r="A15" t="s">
        <v>56</v>
      </c>
      <c r="B15" s="23" t="s">
        <v>2373</v>
      </c>
      <c r="C15" t="str">
        <f>INDEX(Tabela_seznam_klasifikacij[Naziv odpadka],MATCH(Tabela_190204_AVG[[#This Row],[Klasifikacija]],Tabela_seznam_klasifikacij[Klasifikacijska številka],0))</f>
        <v>Odpadni tiskarski tonerji, ki vsebujejo nevarne snovi</v>
      </c>
    </row>
    <row r="16" spans="1:3" x14ac:dyDescent="0.25">
      <c r="A16" t="s">
        <v>59</v>
      </c>
      <c r="B16" s="23" t="s">
        <v>2375</v>
      </c>
      <c r="C16" t="str">
        <f>INDEX(Tabela_seznam_klasifikacij[Naziv odpadka],MATCH(Tabela_190204_AVG[[#This Row],[Klasifikacija]],Tabela_seznam_klasifikacij[Klasifikacijska številka],0))</f>
        <v>Odpadna lepila in tesnilne mase, ki vsebujejo organska topila ali druge nevarne snovi</v>
      </c>
    </row>
    <row r="17" spans="1:3" x14ac:dyDescent="0.25">
      <c r="A17" t="s">
        <v>60</v>
      </c>
      <c r="B17" s="23" t="s">
        <v>2373</v>
      </c>
      <c r="C17" t="str">
        <f>INDEX(Tabela_seznam_klasifikacij[Naziv odpadka],MATCH(Tabela_190204_AVG[[#This Row],[Klasifikacija]],Tabela_seznam_klasifikacij[Klasifikacijska številka],0))</f>
        <v>Odpadna lepila in tesnilne mase, ki niso navedene pod 08 04 09</v>
      </c>
    </row>
    <row r="18" spans="1:3" x14ac:dyDescent="0.25">
      <c r="A18" t="s">
        <v>67</v>
      </c>
      <c r="B18" s="23" t="s">
        <v>2376</v>
      </c>
      <c r="C18" t="str">
        <f>INDEX(Tabela_seznam_klasifikacij[Naziv odpadka],MATCH(Tabela_190204_AVG[[#This Row],[Klasifikacija]],Tabela_seznam_klasifikacij[Klasifikacijska številka],0))</f>
        <v>Trdni odpadki iz čiščenja odpadne vode na kraju nastanka, ki vsebujejo nevarne snovi</v>
      </c>
    </row>
    <row r="19" spans="1:3" x14ac:dyDescent="0.25">
      <c r="A19" t="s">
        <v>68</v>
      </c>
      <c r="B19" s="23" t="s">
        <v>2376</v>
      </c>
      <c r="C19" t="str">
        <f>INDEX(Tabela_seznam_klasifikacij[Naziv odpadka],MATCH(Tabela_190204_AVG[[#This Row],[Klasifikacija]],Tabela_seznam_klasifikacij[Klasifikacijska številka],0))</f>
        <v>Izrabljeni voski in masti</v>
      </c>
    </row>
    <row r="20" spans="1:3" x14ac:dyDescent="0.25">
      <c r="A20" t="s">
        <v>69</v>
      </c>
      <c r="B20" s="23" t="s">
        <v>2373</v>
      </c>
      <c r="C20" t="str">
        <f>INDEX(Tabela_seznam_klasifikacij[Naziv odpadka],MATCH(Tabela_190204_AVG[[#This Row],[Klasifikacija]],Tabela_seznam_klasifikacij[Klasifikacijska številka],0))</f>
        <v>Strojni mulji, ki vsebujejo nevarne snovi</v>
      </c>
    </row>
    <row r="21" spans="1:3" x14ac:dyDescent="0.25">
      <c r="A21" t="s">
        <v>70</v>
      </c>
      <c r="B21" s="23" t="s">
        <v>2373</v>
      </c>
      <c r="C21" s="1" t="str">
        <f>INDEX(Tabela_seznam_klasifikacij[Naziv odpadka],MATCH(Tabela_190204_AVG[[#This Row],[Klasifikacija]],Tabela_seznam_klasifikacij[Klasifikacijska številka],0))</f>
        <v>Strojni mulji, ki niso navedeni pod 12 01 14</v>
      </c>
    </row>
    <row r="22" spans="1:3" x14ac:dyDescent="0.25">
      <c r="A22" t="s">
        <v>71</v>
      </c>
      <c r="B22" s="23" t="s">
        <v>2376</v>
      </c>
      <c r="C22" s="1" t="str">
        <f>INDEX(Tabela_seznam_klasifikacij[Naziv odpadka],MATCH(Tabela_190204_AVG[[#This Row],[Klasifikacija]],Tabela_seznam_klasifikacij[Klasifikacijska številka],0))</f>
        <v>Kovinski mulji iz brušenja, honanja in lepanja, ki vsebujejo olja</v>
      </c>
    </row>
    <row r="23" spans="1:3" x14ac:dyDescent="0.25">
      <c r="A23" t="s">
        <v>72</v>
      </c>
      <c r="B23" s="23" t="s">
        <v>2373</v>
      </c>
      <c r="C23" t="str">
        <f>INDEX(Tabela_seznam_klasifikacij[Naziv odpadka],MATCH(Tabela_190204_AVG[[#This Row],[Klasifikacija]],Tabela_seznam_klasifikacij[Klasifikacijska številka],0))</f>
        <v>Izrabljena brusilna telesa in brusilni material, ki vsebujejo nevarne snovi</v>
      </c>
    </row>
    <row r="24" spans="1:3" x14ac:dyDescent="0.25">
      <c r="A24" t="s">
        <v>73</v>
      </c>
      <c r="B24" s="23" t="s">
        <v>2373</v>
      </c>
      <c r="C24" t="str">
        <f>INDEX(Tabela_seznam_klasifikacij[Naziv odpadka],MATCH(Tabela_190204_AVG[[#This Row],[Klasifikacija]],Tabela_seznam_klasifikacij[Klasifikacijska številka],0))</f>
        <v>Izrabljena brusilna telesa in brusilni materiali, ki niso navedeni pod 12 01 20</v>
      </c>
    </row>
    <row r="25" spans="1:3" x14ac:dyDescent="0.25">
      <c r="A25" t="s">
        <v>75</v>
      </c>
      <c r="B25" s="23" t="s">
        <v>2376</v>
      </c>
      <c r="C25" t="str">
        <f>INDEX(Tabela_seznam_klasifikacij[Naziv odpadka],MATCH(Tabela_190204_AVG[[#This Row],[Klasifikacija]],Tabela_seznam_klasifikacij[Klasifikacijska številka],0))</f>
        <v>Mulji iz naprav za ločevanje olja in vode</v>
      </c>
    </row>
    <row r="26" spans="1:3" x14ac:dyDescent="0.25">
      <c r="A26" t="s">
        <v>76</v>
      </c>
      <c r="B26" s="23" t="s">
        <v>2376</v>
      </c>
      <c r="C26" t="str">
        <f>INDEX(Tabela_seznam_klasifikacij[Naziv odpadka],MATCH(Tabela_190204_AVG[[#This Row],[Klasifikacija]],Tabela_seznam_klasifikacij[Klasifikacijska številka],0))</f>
        <v>Mulji iz lovilcev olj</v>
      </c>
    </row>
    <row r="27" spans="1:3" x14ac:dyDescent="0.25">
      <c r="A27" t="s">
        <v>79</v>
      </c>
      <c r="B27" s="23" t="s">
        <v>2376</v>
      </c>
      <c r="C27" s="1" t="str">
        <f>INDEX(Tabela_seznam_klasifikacij[Naziv odpadka],MATCH(Tabela_190204_AVG[[#This Row],[Klasifikacija]],Tabela_seznam_klasifikacij[Klasifikacijska številka],0))</f>
        <v>Mulji ali trdni odpadki, ki vsebujejo halogenirana topila</v>
      </c>
    </row>
    <row r="28" spans="1:3" x14ac:dyDescent="0.25">
      <c r="A28" t="s">
        <v>80</v>
      </c>
      <c r="B28" s="23" t="s">
        <v>2377</v>
      </c>
      <c r="C28" t="str">
        <f>INDEX(Tabela_seznam_klasifikacij[Naziv odpadka],MATCH(Tabela_190204_AVG[[#This Row],[Klasifikacija]],Tabela_seznam_klasifikacij[Klasifikacijska številka],0))</f>
        <v>Mulji ali trdni odpadki, ki vsebujejo druga topila</v>
      </c>
    </row>
    <row r="29" spans="1:3" x14ac:dyDescent="0.25">
      <c r="A29" t="s">
        <v>87</v>
      </c>
      <c r="B29" s="23" t="s">
        <v>2378</v>
      </c>
      <c r="C29" t="str">
        <f>INDEX(Tabela_seznam_klasifikacij[Naziv odpadka],MATCH(Tabela_190204_AVG[[#This Row],[Klasifikacija]],Tabela_seznam_klasifikacij[Klasifikacijska številka],0))</f>
        <v>Embalaža, ki vsebuje ostanke nevarnih snovi ali je onesnažena z nevarnimi snovmi</v>
      </c>
    </row>
    <row r="30" spans="1:3" x14ac:dyDescent="0.25">
      <c r="A30" t="s">
        <v>88</v>
      </c>
      <c r="B30" s="23" t="s">
        <v>2378</v>
      </c>
      <c r="C30" t="str">
        <f>INDEX(Tabela_seznam_klasifikacij[Naziv odpadka],MATCH(Tabela_190204_AVG[[#This Row],[Klasifikacija]],Tabela_seznam_klasifikacij[Klasifikacijska številka],0))</f>
        <v>Absorbenti, filtrirna sredstva (tudi oljni filtri, ki niso navedeni drugje), čistilne krpe, zaščitna oblačila, onesnaženi z nevarnimi snovmi</v>
      </c>
    </row>
    <row r="31" spans="1:3" x14ac:dyDescent="0.25">
      <c r="A31" t="s">
        <v>89</v>
      </c>
      <c r="B31" s="23" t="s">
        <v>2376</v>
      </c>
      <c r="C31" t="str">
        <f>INDEX(Tabela_seznam_klasifikacij[Naziv odpadka],MATCH(Tabela_190204_AVG[[#This Row],[Klasifikacija]],Tabela_seznam_klasifikacij[Klasifikacijska številka],0))</f>
        <v>Absorbenti, filtrirna sredstva, čistilne krpe in zaščitna oblačila, ki niso navedeni pod 15 02 02</v>
      </c>
    </row>
    <row r="32" spans="1:3" x14ac:dyDescent="0.25">
      <c r="A32" t="s">
        <v>90</v>
      </c>
      <c r="B32" s="23" t="s">
        <v>2376</v>
      </c>
      <c r="C32" t="str">
        <f>INDEX(Tabela_seznam_klasifikacij[Naziv odpadka],MATCH(Tabela_190204_AVG[[#This Row],[Klasifikacija]],Tabela_seznam_klasifikacij[Klasifikacijska številka],0))</f>
        <v>Oljni filtri</v>
      </c>
    </row>
    <row r="33" spans="1:3" x14ac:dyDescent="0.25">
      <c r="A33" t="s">
        <v>93</v>
      </c>
      <c r="B33" s="23" t="s">
        <v>2373</v>
      </c>
      <c r="C33" t="str">
        <f>INDEX(Tabela_seznam_klasifikacij[Naziv odpadka],MATCH(Tabela_190204_AVG[[#This Row],[Klasifikacija]],Tabela_seznam_klasifikacij[Klasifikacijska številka],0))</f>
        <v>Odpadki, ki vsebujejo druge nevarne snovi</v>
      </c>
    </row>
    <row r="34" spans="1:3" x14ac:dyDescent="0.25">
      <c r="A34" t="s">
        <v>103</v>
      </c>
      <c r="B34" s="23" t="s">
        <v>2373</v>
      </c>
      <c r="C34" t="str">
        <f>INDEX(Tabela_seznam_klasifikacij[Naziv odpadka],MATCH(Tabela_190204_AVG[[#This Row],[Klasifikacija]],Tabela_seznam_klasifikacij[Klasifikacijska številka],0))</f>
        <v>Nasičene ali izrabljene smole ionskih izmenjevalnikov</v>
      </c>
    </row>
    <row r="35" spans="1:3" x14ac:dyDescent="0.25">
      <c r="A35" t="s">
        <v>117</v>
      </c>
      <c r="B35" s="23" t="s">
        <v>2376</v>
      </c>
      <c r="C35" t="str">
        <f>INDEX(Tabela_seznam_klasifikacij[Naziv odpadka],MATCH(Tabela_190204_AVG[[#This Row],[Klasifikacija]],Tabela_seznam_klasifikacij[Klasifikacijska številka],0))</f>
        <v>Olja in maščobe, ki niso navedeni pod 20 01 25</v>
      </c>
    </row>
    <row r="36" spans="1:3" x14ac:dyDescent="0.25">
      <c r="A36" t="s">
        <v>119</v>
      </c>
      <c r="B36" s="23" t="s">
        <v>2376</v>
      </c>
      <c r="C36" t="str">
        <f>INDEX(Tabela_seznam_klasifikacij[Naziv odpadka],MATCH(Tabela_190204_AVG[[#This Row],[Klasifikacija]],Tabela_seznam_klasifikacij[Klasifikacijska številka],0))</f>
        <v>Barve, tiskarske barve, lepila in smole, ki vsebujejo nevarne snovi</v>
      </c>
    </row>
    <row r="37" spans="1:3" x14ac:dyDescent="0.25">
      <c r="A37" t="s">
        <v>118</v>
      </c>
      <c r="B37" s="23" t="s">
        <v>2376</v>
      </c>
      <c r="C37" t="str">
        <f>INDEX(Tabela_seznam_klasifikacij[Naziv odpadka],MATCH(Tabela_190204_AVG[[#This Row],[Klasifikacija]],Tabela_seznam_klasifikacij[Klasifikacijska številka],0))</f>
        <v>Barve, tiskarske barve, lepila in smole, ki niso navedeni pod 20 01 27</v>
      </c>
    </row>
    <row r="38" spans="1:3" x14ac:dyDescent="0.25">
      <c r="A38" t="s">
        <v>123</v>
      </c>
      <c r="B38" s="23" t="s">
        <v>2376</v>
      </c>
      <c r="C38" t="str">
        <f>INDEX(Tabela_seznam_klasifikacij[Naziv odpadka],MATCH(Tabela_190204_AVG[[#This Row],[Klasifikacija]],Tabela_seznam_klasifikacij[Klasifikacijska številka],0))</f>
        <v>Drugi tovrstni odpadki</v>
      </c>
    </row>
  </sheetData>
  <sheetProtection autoFilter="0"/>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80A7-9646-4949-B07A-D26716AFF091}">
  <dimension ref="A1:C34"/>
  <sheetViews>
    <sheetView workbookViewId="0">
      <selection activeCell="C30" sqref="C30"/>
    </sheetView>
  </sheetViews>
  <sheetFormatPr defaultRowHeight="15" x14ac:dyDescent="0.25"/>
  <cols>
    <col min="1" max="1" width="25.140625" customWidth="1"/>
    <col min="2" max="2" width="13.7109375" customWidth="1"/>
    <col min="3" max="3" width="127.5703125" customWidth="1"/>
  </cols>
  <sheetData>
    <row r="1" spans="1:3" x14ac:dyDescent="0.25">
      <c r="A1" s="24" t="s">
        <v>2410</v>
      </c>
      <c r="B1" s="24" t="str">
        <f ca="1">IF(DATE(RIGHT(C1,4),LEFT(RIGHT(C1,7),2),LEFT(RIGHT(C1,10),2))&gt;TODAY(),"VELJAVNO","NI VELJAVNO")</f>
        <v>VELJAVNO</v>
      </c>
      <c r="C1" t="s">
        <v>2381</v>
      </c>
    </row>
    <row r="2" spans="1:3" x14ac:dyDescent="0.25">
      <c r="A2" t="s">
        <v>1</v>
      </c>
      <c r="B2" t="s">
        <v>2372</v>
      </c>
      <c r="C2" t="s">
        <v>528</v>
      </c>
    </row>
    <row r="3" spans="1:3" x14ac:dyDescent="0.25">
      <c r="A3" t="s">
        <v>40</v>
      </c>
      <c r="B3" s="23" t="s">
        <v>2375</v>
      </c>
      <c r="C3" t="str">
        <f>INDEX(Tabela_seznam_klasifikacij[Naziv odpadka],MATCH(Tabela_190204_GSB[[#This Row],[Klasifikacija]],Tabela_seznam_klasifikacij[Klasifikacijska številka],0))</f>
        <v>Odpadne barve in laki, ki vsebujejo organska topila ali druge nevarne snovi</v>
      </c>
    </row>
    <row r="4" spans="1:3" x14ac:dyDescent="0.25">
      <c r="A4" t="s">
        <v>45</v>
      </c>
      <c r="B4" s="23" t="s">
        <v>2376</v>
      </c>
      <c r="C4" s="1" t="str">
        <f>INDEX(Tabela_seznam_klasifikacij[Naziv odpadka],MATCH(Tabela_190204_GSB[[#This Row],[Klasifikacija]],Tabela_seznam_klasifikacij[Klasifikacijska številka],0))</f>
        <v>Odpadki iz odstranjevanja barv ali lakov, ki vsebujejo organska topila ali druge nevarne snovi</v>
      </c>
    </row>
    <row r="5" spans="1:3" x14ac:dyDescent="0.25">
      <c r="A5" t="s">
        <v>48</v>
      </c>
      <c r="B5" s="23" t="s">
        <v>2373</v>
      </c>
      <c r="C5" s="1" t="str">
        <f>INDEX(Tabela_seznam_klasifikacij[Naziv odpadka],MATCH(Tabela_190204_GSB[[#This Row],[Klasifikacija]],Tabela_seznam_klasifikacij[Klasifikacijska številka],0))</f>
        <v>Odpadna sredstva za odstranjevanje barv ali lakov</v>
      </c>
    </row>
    <row r="6" spans="1:3" x14ac:dyDescent="0.25">
      <c r="A6" t="s">
        <v>54</v>
      </c>
      <c r="B6" s="23" t="s">
        <v>2373</v>
      </c>
      <c r="C6" s="1" t="str">
        <f>INDEX(Tabela_seznam_klasifikacij[Naziv odpadka],MATCH(Tabela_190204_GSB[[#This Row],[Klasifikacija]],Tabela_seznam_klasifikacij[Klasifikacijska številka],0))</f>
        <v>Odpadne tiskarske barve, ki vsebujejo nevarne snovi</v>
      </c>
    </row>
    <row r="7" spans="1:3" x14ac:dyDescent="0.25">
      <c r="A7" t="s">
        <v>56</v>
      </c>
      <c r="B7" s="23" t="s">
        <v>2373</v>
      </c>
      <c r="C7" s="1" t="str">
        <f>INDEX(Tabela_seznam_klasifikacij[Naziv odpadka],MATCH(Tabela_190204_GSB[[#This Row],[Klasifikacija]],Tabela_seznam_klasifikacij[Klasifikacijska številka],0))</f>
        <v>Odpadni tiskarski tonerji, ki vsebujejo nevarne snovi</v>
      </c>
    </row>
    <row r="8" spans="1:3" x14ac:dyDescent="0.25">
      <c r="A8" t="s">
        <v>59</v>
      </c>
      <c r="B8" s="23" t="s">
        <v>2382</v>
      </c>
      <c r="C8" s="1" t="str">
        <f>INDEX(Tabela_seznam_klasifikacij[Naziv odpadka],MATCH(Tabela_190204_GSB[[#This Row],[Klasifikacija]],Tabela_seznam_klasifikacij[Klasifikacijska številka],0))</f>
        <v>Odpadna lepila in tesnilne mase, ki vsebujejo organska topila ali druge nevarne snovi</v>
      </c>
    </row>
    <row r="9" spans="1:3" x14ac:dyDescent="0.25">
      <c r="A9" t="s">
        <v>61</v>
      </c>
      <c r="B9" s="23" t="s">
        <v>2373</v>
      </c>
      <c r="C9" s="1" t="str">
        <f>INDEX(Tabela_seznam_klasifikacij[Naziv odpadka],MATCH(Tabela_190204_GSB[[#This Row],[Klasifikacija]],Tabela_seznam_klasifikacij[Klasifikacijska številka],0))</f>
        <v>Mulji lepil in tesnilnih mas, ki vsebujejo organska topila ali druge nevarne snovi</v>
      </c>
    </row>
    <row r="10" spans="1:3" x14ac:dyDescent="0.25">
      <c r="A10" t="s">
        <v>68</v>
      </c>
      <c r="B10" s="23" t="s">
        <v>2383</v>
      </c>
      <c r="C10" s="1" t="str">
        <f>INDEX(Tabela_seznam_klasifikacij[Naziv odpadka],MATCH(Tabela_190204_GSB[[#This Row],[Klasifikacija]],Tabela_seznam_klasifikacij[Klasifikacijska številka],0))</f>
        <v>Izrabljeni voski in masti</v>
      </c>
    </row>
    <row r="11" spans="1:3" x14ac:dyDescent="0.25">
      <c r="A11" t="s">
        <v>69</v>
      </c>
      <c r="B11" s="23" t="s">
        <v>2373</v>
      </c>
      <c r="C11" s="1" t="str">
        <f>INDEX(Tabela_seznam_klasifikacij[Naziv odpadka],MATCH(Tabela_190204_GSB[[#This Row],[Klasifikacija]],Tabela_seznam_klasifikacij[Klasifikacijska številka],0))</f>
        <v>Strojni mulji, ki vsebujejo nevarne snovi</v>
      </c>
    </row>
    <row r="12" spans="1:3" x14ac:dyDescent="0.25">
      <c r="A12" t="s">
        <v>71</v>
      </c>
      <c r="B12" s="23" t="s">
        <v>2374</v>
      </c>
      <c r="C12" s="1" t="str">
        <f>INDEX(Tabela_seznam_klasifikacij[Naziv odpadka],MATCH(Tabela_190204_GSB[[#This Row],[Klasifikacija]],Tabela_seznam_klasifikacij[Klasifikacijska številka],0))</f>
        <v>Kovinski mulji iz brušenja, honanja in lepanja, ki vsebujejo olja</v>
      </c>
    </row>
    <row r="13" spans="1:3" x14ac:dyDescent="0.25">
      <c r="A13" t="s">
        <v>72</v>
      </c>
      <c r="B13" s="23" t="s">
        <v>2373</v>
      </c>
      <c r="C13" s="1" t="str">
        <f>INDEX(Tabela_seznam_klasifikacij[Naziv odpadka],MATCH(Tabela_190204_GSB[[#This Row],[Klasifikacija]],Tabela_seznam_klasifikacij[Klasifikacijska številka],0))</f>
        <v>Izrabljena brusilna telesa in brusilni material, ki vsebujejo nevarne snovi</v>
      </c>
    </row>
    <row r="14" spans="1:3" x14ac:dyDescent="0.25">
      <c r="A14" t="s">
        <v>75</v>
      </c>
      <c r="B14" s="23" t="s">
        <v>2384</v>
      </c>
      <c r="C14" s="1" t="str">
        <f>INDEX(Tabela_seznam_klasifikacij[Naziv odpadka],MATCH(Tabela_190204_GSB[[#This Row],[Klasifikacija]],Tabela_seznam_klasifikacij[Klasifikacijska številka],0))</f>
        <v>Mulji iz naprav za ločevanje olja in vode</v>
      </c>
    </row>
    <row r="15" spans="1:3" x14ac:dyDescent="0.25">
      <c r="A15" t="s">
        <v>76</v>
      </c>
      <c r="B15" s="23" t="s">
        <v>2384</v>
      </c>
      <c r="C15" s="1" t="str">
        <f>INDEX(Tabela_seznam_klasifikacij[Naziv odpadka],MATCH(Tabela_190204_GSB[[#This Row],[Klasifikacija]],Tabela_seznam_klasifikacij[Klasifikacijska številka],0))</f>
        <v>Mulji iz lovilcev olj</v>
      </c>
    </row>
    <row r="16" spans="1:3" x14ac:dyDescent="0.25">
      <c r="A16" t="s">
        <v>87</v>
      </c>
      <c r="B16" s="23" t="s">
        <v>2384</v>
      </c>
      <c r="C16" s="1" t="str">
        <f>INDEX(Tabela_seznam_klasifikacij[Naziv odpadka],MATCH(Tabela_190204_GSB[[#This Row],[Klasifikacija]],Tabela_seznam_klasifikacij[Klasifikacijska številka],0))</f>
        <v>Embalaža, ki vsebuje ostanke nevarnih snovi ali je onesnažena z nevarnimi snovmi</v>
      </c>
    </row>
    <row r="17" spans="1:3" x14ac:dyDescent="0.25">
      <c r="A17" t="s">
        <v>88</v>
      </c>
      <c r="B17" s="23" t="s">
        <v>2384</v>
      </c>
      <c r="C17" s="1" t="str">
        <f>INDEX(Tabela_seznam_klasifikacij[Naziv odpadka],MATCH(Tabela_190204_GSB[[#This Row],[Klasifikacija]],Tabela_seznam_klasifikacij[Klasifikacijska številka],0))</f>
        <v>Absorbenti, filtrirna sredstva (tudi oljni filtri, ki niso navedeni drugje), čistilne krpe, zaščitna oblačila, onesnaženi z nevarnimi snovmi</v>
      </c>
    </row>
    <row r="18" spans="1:3" x14ac:dyDescent="0.25">
      <c r="A18" t="s">
        <v>90</v>
      </c>
      <c r="B18" s="23" t="s">
        <v>2383</v>
      </c>
      <c r="C18" s="1" t="str">
        <f>INDEX(Tabela_seznam_klasifikacij[Naziv odpadka],MATCH(Tabela_190204_GSB[[#This Row],[Klasifikacija]],Tabela_seznam_klasifikacij[Klasifikacijska številka],0))</f>
        <v>Oljni filtri</v>
      </c>
    </row>
    <row r="19" spans="1:3" x14ac:dyDescent="0.25">
      <c r="A19" t="s">
        <v>117</v>
      </c>
      <c r="B19" s="23" t="s">
        <v>2384</v>
      </c>
      <c r="C19" s="1" t="str">
        <f>INDEX(Tabela_seznam_klasifikacij[Naziv odpadka],MATCH(Tabela_190204_GSB[[#This Row],[Klasifikacija]],Tabela_seznam_klasifikacij[Klasifikacijska številka],0))</f>
        <v>Olja in maščobe, ki niso navedeni pod 20 01 25</v>
      </c>
    </row>
    <row r="20" spans="1:3" x14ac:dyDescent="0.25">
      <c r="B20" s="23"/>
    </row>
    <row r="21" spans="1:3" x14ac:dyDescent="0.25">
      <c r="B21" s="23"/>
    </row>
    <row r="22" spans="1:3" x14ac:dyDescent="0.25">
      <c r="B22" s="23"/>
    </row>
    <row r="23" spans="1:3" x14ac:dyDescent="0.25">
      <c r="B23" s="23"/>
    </row>
    <row r="24" spans="1:3" x14ac:dyDescent="0.25">
      <c r="B24" s="23"/>
    </row>
    <row r="25" spans="1:3" x14ac:dyDescent="0.25">
      <c r="B25" s="23"/>
    </row>
    <row r="26" spans="1:3" x14ac:dyDescent="0.25">
      <c r="B26" s="23"/>
    </row>
    <row r="27" spans="1:3" x14ac:dyDescent="0.25">
      <c r="B27" s="23"/>
    </row>
    <row r="28" spans="1:3" x14ac:dyDescent="0.25">
      <c r="B28" s="23"/>
    </row>
    <row r="29" spans="1:3" x14ac:dyDescent="0.25">
      <c r="B29" s="23"/>
    </row>
    <row r="30" spans="1:3" x14ac:dyDescent="0.25">
      <c r="B30" s="23"/>
    </row>
    <row r="31" spans="1:3" x14ac:dyDescent="0.25">
      <c r="B31" s="23"/>
    </row>
    <row r="32" spans="1:3" x14ac:dyDescent="0.25">
      <c r="B32" s="23"/>
    </row>
    <row r="33" spans="2:2" x14ac:dyDescent="0.25">
      <c r="B33" s="23"/>
    </row>
    <row r="34" spans="2:2" x14ac:dyDescent="0.25">
      <c r="B34" s="23"/>
    </row>
  </sheetData>
  <sheetProtection autoFilter="0"/>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5B1C8-1491-47F9-ADE6-B0BC6110E223}">
  <dimension ref="A1:C35"/>
  <sheetViews>
    <sheetView topLeftCell="C1" workbookViewId="0">
      <selection activeCell="C30" sqref="C30"/>
    </sheetView>
  </sheetViews>
  <sheetFormatPr defaultRowHeight="15" x14ac:dyDescent="0.25"/>
  <cols>
    <col min="1" max="1" width="25.140625" customWidth="1"/>
    <col min="2" max="2" width="13.7109375" customWidth="1"/>
    <col min="3" max="3" width="127.5703125" customWidth="1"/>
  </cols>
  <sheetData>
    <row r="1" spans="1:3" x14ac:dyDescent="0.25">
      <c r="A1" s="24" t="s">
        <v>2412</v>
      </c>
      <c r="B1" s="24" t="str">
        <f ca="1">IF(DATE(RIGHT(C1,4),LEFT(RIGHT(C1,7),2),LEFT(RIGHT(C1,10),2))&gt;TODAY(),"VELJAVNO","NI VELJAVNO")</f>
        <v>VELJAVNO</v>
      </c>
      <c r="C1" t="s">
        <v>2385</v>
      </c>
    </row>
    <row r="2" spans="1:3" x14ac:dyDescent="0.25">
      <c r="A2" t="s">
        <v>1</v>
      </c>
      <c r="B2" t="s">
        <v>2372</v>
      </c>
      <c r="C2" t="s">
        <v>528</v>
      </c>
    </row>
    <row r="3" spans="1:3" x14ac:dyDescent="0.25">
      <c r="A3" t="s">
        <v>40</v>
      </c>
      <c r="B3" s="23" t="s">
        <v>2375</v>
      </c>
      <c r="C3" t="str">
        <f>INDEX(Tabela_seznam_klasifikacij[Naziv odpadka],MATCH(Tabela_190204_Wien_Enerie[[#This Row],[Klasifikacija]],Tabela_seznam_klasifikacij[Klasifikacijska številka],0))</f>
        <v>Odpadne barve in laki, ki vsebujejo organska topila ali druge nevarne snovi</v>
      </c>
    </row>
    <row r="4" spans="1:3" x14ac:dyDescent="0.25">
      <c r="A4" t="s">
        <v>45</v>
      </c>
      <c r="B4" s="23" t="s">
        <v>2376</v>
      </c>
      <c r="C4" s="1" t="str">
        <f>INDEX(Tabela_seznam_klasifikacij[Naziv odpadka],MATCH(Tabela_190204_Wien_Enerie[[#This Row],[Klasifikacija]],Tabela_seznam_klasifikacij[Klasifikacijska številka],0))</f>
        <v>Odpadki iz odstranjevanja barv ali lakov, ki vsebujejo organska topila ali druge nevarne snovi</v>
      </c>
    </row>
    <row r="5" spans="1:3" x14ac:dyDescent="0.25">
      <c r="A5" t="s">
        <v>48</v>
      </c>
      <c r="B5" s="23" t="s">
        <v>2373</v>
      </c>
      <c r="C5" s="1" t="str">
        <f>INDEX(Tabela_seznam_klasifikacij[Naziv odpadka],MATCH(Tabela_190204_Wien_Enerie[[#This Row],[Klasifikacija]],Tabela_seznam_klasifikacij[Klasifikacijska številka],0))</f>
        <v>Odpadna sredstva za odstranjevanje barv ali lakov</v>
      </c>
    </row>
    <row r="6" spans="1:3" x14ac:dyDescent="0.25">
      <c r="A6" t="s">
        <v>54</v>
      </c>
      <c r="B6" s="23" t="s">
        <v>2373</v>
      </c>
      <c r="C6" s="1" t="str">
        <f>INDEX(Tabela_seznam_klasifikacij[Naziv odpadka],MATCH(Tabela_190204_Wien_Enerie[[#This Row],[Klasifikacija]],Tabela_seznam_klasifikacij[Klasifikacijska številka],0))</f>
        <v>Odpadne tiskarske barve, ki vsebujejo nevarne snovi</v>
      </c>
    </row>
    <row r="7" spans="1:3" x14ac:dyDescent="0.25">
      <c r="A7" t="s">
        <v>56</v>
      </c>
      <c r="B7" s="23" t="s">
        <v>2373</v>
      </c>
      <c r="C7" s="1" t="str">
        <f>INDEX(Tabela_seznam_klasifikacij[Naziv odpadka],MATCH(Tabela_190204_Wien_Enerie[[#This Row],[Klasifikacija]],Tabela_seznam_klasifikacij[Klasifikacijska številka],0))</f>
        <v>Odpadni tiskarski tonerji, ki vsebujejo nevarne snovi</v>
      </c>
    </row>
    <row r="8" spans="1:3" x14ac:dyDescent="0.25">
      <c r="A8" t="s">
        <v>59</v>
      </c>
      <c r="B8" s="23" t="s">
        <v>2382</v>
      </c>
      <c r="C8" s="1" t="str">
        <f>INDEX(Tabela_seznam_klasifikacij[Naziv odpadka],MATCH(Tabela_190204_Wien_Enerie[[#This Row],[Klasifikacija]],Tabela_seznam_klasifikacij[Klasifikacijska številka],0))</f>
        <v>Odpadna lepila in tesnilne mase, ki vsebujejo organska topila ali druge nevarne snovi</v>
      </c>
    </row>
    <row r="9" spans="1:3" x14ac:dyDescent="0.25">
      <c r="A9" t="s">
        <v>61</v>
      </c>
      <c r="B9" s="23" t="s">
        <v>2373</v>
      </c>
      <c r="C9" s="1" t="str">
        <f>INDEX(Tabela_seznam_klasifikacij[Naziv odpadka],MATCH(Tabela_190204_Wien_Enerie[[#This Row],[Klasifikacija]],Tabela_seznam_klasifikacij[Klasifikacijska številka],0))</f>
        <v>Mulji lepil in tesnilnih mas, ki vsebujejo organska topila ali druge nevarne snovi</v>
      </c>
    </row>
    <row r="10" spans="1:3" x14ac:dyDescent="0.25">
      <c r="A10" t="s">
        <v>68</v>
      </c>
      <c r="B10" s="23" t="s">
        <v>2383</v>
      </c>
      <c r="C10" s="1" t="str">
        <f>INDEX(Tabela_seznam_klasifikacij[Naziv odpadka],MATCH(Tabela_190204_Wien_Enerie[[#This Row],[Klasifikacija]],Tabela_seznam_klasifikacij[Klasifikacijska številka],0))</f>
        <v>Izrabljeni voski in masti</v>
      </c>
    </row>
    <row r="11" spans="1:3" x14ac:dyDescent="0.25">
      <c r="A11" t="s">
        <v>69</v>
      </c>
      <c r="B11" s="23" t="s">
        <v>2373</v>
      </c>
      <c r="C11" s="1" t="str">
        <f>INDEX(Tabela_seznam_klasifikacij[Naziv odpadka],MATCH(Tabela_190204_Wien_Enerie[[#This Row],[Klasifikacija]],Tabela_seznam_klasifikacij[Klasifikacijska številka],0))</f>
        <v>Strojni mulji, ki vsebujejo nevarne snovi</v>
      </c>
    </row>
    <row r="12" spans="1:3" x14ac:dyDescent="0.25">
      <c r="A12" t="s">
        <v>71</v>
      </c>
      <c r="B12" s="23" t="s">
        <v>2374</v>
      </c>
      <c r="C12" s="1" t="str">
        <f>INDEX(Tabela_seznam_klasifikacij[Naziv odpadka],MATCH(Tabela_190204_Wien_Enerie[[#This Row],[Klasifikacija]],Tabela_seznam_klasifikacij[Klasifikacijska številka],0))</f>
        <v>Kovinski mulji iz brušenja, honanja in lepanja, ki vsebujejo olja</v>
      </c>
    </row>
    <row r="13" spans="1:3" x14ac:dyDescent="0.25">
      <c r="A13" t="s">
        <v>72</v>
      </c>
      <c r="B13" s="23" t="s">
        <v>2373</v>
      </c>
      <c r="C13" s="1" t="str">
        <f>INDEX(Tabela_seznam_klasifikacij[Naziv odpadka],MATCH(Tabela_190204_Wien_Enerie[[#This Row],[Klasifikacija]],Tabela_seznam_klasifikacij[Klasifikacijska številka],0))</f>
        <v>Izrabljena brusilna telesa in brusilni material, ki vsebujejo nevarne snovi</v>
      </c>
    </row>
    <row r="14" spans="1:3" x14ac:dyDescent="0.25">
      <c r="A14" t="s">
        <v>75</v>
      </c>
      <c r="B14" s="23" t="s">
        <v>2384</v>
      </c>
      <c r="C14" s="1" t="str">
        <f>INDEX(Tabela_seznam_klasifikacij[Naziv odpadka],MATCH(Tabela_190204_Wien_Enerie[[#This Row],[Klasifikacija]],Tabela_seznam_klasifikacij[Klasifikacijska številka],0))</f>
        <v>Mulji iz naprav za ločevanje olja in vode</v>
      </c>
    </row>
    <row r="15" spans="1:3" x14ac:dyDescent="0.25">
      <c r="A15" t="s">
        <v>76</v>
      </c>
      <c r="B15" s="23" t="s">
        <v>2384</v>
      </c>
      <c r="C15" s="1" t="str">
        <f>INDEX(Tabela_seznam_klasifikacij[Naziv odpadka],MATCH(Tabela_190204_Wien_Enerie[[#This Row],[Klasifikacija]],Tabela_seznam_klasifikacij[Klasifikacijska številka],0))</f>
        <v>Mulji iz lovilcev olj</v>
      </c>
    </row>
    <row r="16" spans="1:3" x14ac:dyDescent="0.25">
      <c r="A16" t="s">
        <v>87</v>
      </c>
      <c r="B16" s="23" t="s">
        <v>2384</v>
      </c>
      <c r="C16" s="1" t="str">
        <f>INDEX(Tabela_seznam_klasifikacij[Naziv odpadka],MATCH(Tabela_190204_Wien_Enerie[[#This Row],[Klasifikacija]],Tabela_seznam_klasifikacij[Klasifikacijska številka],0))</f>
        <v>Embalaža, ki vsebuje ostanke nevarnih snovi ali je onesnažena z nevarnimi snovmi</v>
      </c>
    </row>
    <row r="17" spans="1:3" x14ac:dyDescent="0.25">
      <c r="A17" t="s">
        <v>88</v>
      </c>
      <c r="B17" s="23" t="s">
        <v>2384</v>
      </c>
      <c r="C17" s="1" t="str">
        <f>INDEX(Tabela_seznam_klasifikacij[Naziv odpadka],MATCH(Tabela_190204_Wien_Enerie[[#This Row],[Klasifikacija]],Tabela_seznam_klasifikacij[Klasifikacijska številka],0))</f>
        <v>Absorbenti, filtrirna sredstva (tudi oljni filtri, ki niso navedeni drugje), čistilne krpe, zaščitna oblačila, onesnaženi z nevarnimi snovmi</v>
      </c>
    </row>
    <row r="18" spans="1:3" x14ac:dyDescent="0.25">
      <c r="A18" t="s">
        <v>90</v>
      </c>
      <c r="B18" s="23" t="s">
        <v>2383</v>
      </c>
      <c r="C18" s="1" t="str">
        <f>INDEX(Tabela_seznam_klasifikacij[Naziv odpadka],MATCH(Tabela_190204_Wien_Enerie[[#This Row],[Klasifikacija]],Tabela_seznam_klasifikacij[Klasifikacijska številka],0))</f>
        <v>Oljni filtri</v>
      </c>
    </row>
    <row r="19" spans="1:3" x14ac:dyDescent="0.25">
      <c r="A19" t="s">
        <v>117</v>
      </c>
      <c r="B19" s="23" t="s">
        <v>2384</v>
      </c>
      <c r="C19" s="1" t="str">
        <f>INDEX(Tabela_seznam_klasifikacij[Naziv odpadka],MATCH(Tabela_190204_Wien_Enerie[[#This Row],[Klasifikacija]],Tabela_seznam_klasifikacij[Klasifikacijska številka],0))</f>
        <v>Olja in maščobe, ki niso navedeni pod 20 01 25</v>
      </c>
    </row>
    <row r="20" spans="1:3" x14ac:dyDescent="0.25">
      <c r="B20" s="23"/>
    </row>
    <row r="21" spans="1:3" x14ac:dyDescent="0.25">
      <c r="B21" s="23"/>
    </row>
    <row r="22" spans="1:3" x14ac:dyDescent="0.25">
      <c r="B22" s="23"/>
    </row>
    <row r="23" spans="1:3" x14ac:dyDescent="0.25">
      <c r="B23" s="23"/>
    </row>
    <row r="24" spans="1:3" x14ac:dyDescent="0.25">
      <c r="B24" s="23"/>
    </row>
    <row r="25" spans="1:3" x14ac:dyDescent="0.25">
      <c r="B25" s="23"/>
    </row>
    <row r="26" spans="1:3" x14ac:dyDescent="0.25">
      <c r="B26" s="23"/>
    </row>
    <row r="27" spans="1:3" x14ac:dyDescent="0.25">
      <c r="B27" s="23"/>
    </row>
    <row r="28" spans="1:3" x14ac:dyDescent="0.25">
      <c r="B28" s="23"/>
    </row>
    <row r="29" spans="1:3" x14ac:dyDescent="0.25">
      <c r="B29" s="23"/>
    </row>
    <row r="30" spans="1:3" x14ac:dyDescent="0.25">
      <c r="B30" s="23"/>
    </row>
    <row r="31" spans="1:3" x14ac:dyDescent="0.25">
      <c r="B31" s="23"/>
    </row>
    <row r="32" spans="1:3" x14ac:dyDescent="0.25">
      <c r="B32" s="23"/>
    </row>
    <row r="33" spans="2:2" x14ac:dyDescent="0.25">
      <c r="B33" s="23"/>
    </row>
    <row r="34" spans="2:2" x14ac:dyDescent="0.25">
      <c r="B34" s="23"/>
    </row>
    <row r="35" spans="2:2" x14ac:dyDescent="0.25">
      <c r="B35" s="23"/>
    </row>
  </sheetData>
  <sheetProtection autoFilter="0"/>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50B8-DB8F-410F-BD21-35E7E1208A59}">
  <dimension ref="A1:C35"/>
  <sheetViews>
    <sheetView workbookViewId="0">
      <selection activeCell="G30" sqref="G30"/>
    </sheetView>
  </sheetViews>
  <sheetFormatPr defaultRowHeight="15" x14ac:dyDescent="0.25"/>
  <cols>
    <col min="1" max="1" width="25.140625" customWidth="1"/>
    <col min="2" max="2" width="13.7109375" customWidth="1"/>
    <col min="3" max="3" width="127.5703125" customWidth="1"/>
  </cols>
  <sheetData>
    <row r="1" spans="1:3" x14ac:dyDescent="0.25">
      <c r="A1" s="24" t="s">
        <v>2415</v>
      </c>
      <c r="B1" s="24" t="str">
        <f ca="1">IF(DATE(RIGHT(C1,4),LEFT(RIGHT(C1,7),2),LEFT(RIGHT(C1,10),2))&gt;TODAY(),"VELJAVNO","NI VELJAVNO")</f>
        <v>VELJAVNO</v>
      </c>
      <c r="C1" t="s">
        <v>2386</v>
      </c>
    </row>
    <row r="2" spans="1:3" x14ac:dyDescent="0.25">
      <c r="A2" t="s">
        <v>1</v>
      </c>
      <c r="B2" t="s">
        <v>2372</v>
      </c>
      <c r="C2" t="s">
        <v>528</v>
      </c>
    </row>
    <row r="3" spans="1:3" x14ac:dyDescent="0.25">
      <c r="A3" t="s">
        <v>40</v>
      </c>
      <c r="B3" s="23" t="s">
        <v>2375</v>
      </c>
      <c r="C3" t="str">
        <f>INDEX(Tabela_seznam_klasifikacij[Naziv odpadka],MATCH(Tabela_190204_AGR[[#This Row],[Klasifikacija]],Tabela_seznam_klasifikacij[Klasifikacijska številka],0))</f>
        <v>Odpadne barve in laki, ki vsebujejo organska topila ali druge nevarne snovi</v>
      </c>
    </row>
    <row r="4" spans="1:3" x14ac:dyDescent="0.25">
      <c r="A4" t="s">
        <v>45</v>
      </c>
      <c r="B4" s="23" t="s">
        <v>2376</v>
      </c>
      <c r="C4" s="1" t="str">
        <f>INDEX(Tabela_seznam_klasifikacij[Naziv odpadka],MATCH(Tabela_190204_AGR[[#This Row],[Klasifikacija]],Tabela_seznam_klasifikacij[Klasifikacijska številka],0))</f>
        <v>Odpadki iz odstranjevanja barv ali lakov, ki vsebujejo organska topila ali druge nevarne snovi</v>
      </c>
    </row>
    <row r="5" spans="1:3" x14ac:dyDescent="0.25">
      <c r="A5" t="s">
        <v>48</v>
      </c>
      <c r="B5" s="23" t="s">
        <v>2373</v>
      </c>
      <c r="C5" s="1" t="str">
        <f>INDEX(Tabela_seznam_klasifikacij[Naziv odpadka],MATCH(Tabela_190204_AGR[[#This Row],[Klasifikacija]],Tabela_seznam_klasifikacij[Klasifikacijska številka],0))</f>
        <v>Odpadna sredstva za odstranjevanje barv ali lakov</v>
      </c>
    </row>
    <row r="6" spans="1:3" x14ac:dyDescent="0.25">
      <c r="A6" t="s">
        <v>87</v>
      </c>
      <c r="B6" s="23" t="s">
        <v>2384</v>
      </c>
      <c r="C6" s="1" t="str">
        <f>INDEX(Tabela_seznam_klasifikacij[Naziv odpadka],MATCH(Tabela_190204_AGR[[#This Row],[Klasifikacija]],Tabela_seznam_klasifikacij[Klasifikacijska številka],0))</f>
        <v>Embalaža, ki vsebuje ostanke nevarnih snovi ali je onesnažena z nevarnimi snovmi</v>
      </c>
    </row>
    <row r="7" spans="1:3" x14ac:dyDescent="0.25">
      <c r="A7" t="s">
        <v>88</v>
      </c>
      <c r="B7" s="23" t="s">
        <v>2384</v>
      </c>
      <c r="C7" s="1" t="str">
        <f>INDEX(Tabela_seznam_klasifikacij[Naziv odpadka],MATCH(Tabela_190204_AGR[[#This Row],[Klasifikacija]],Tabela_seznam_klasifikacij[Klasifikacijska številka],0))</f>
        <v>Absorbenti, filtrirna sredstva (tudi oljni filtri, ki niso navedeni drugje), čistilne krpe, zaščitna oblačila, onesnaženi z nevarnimi snovmi</v>
      </c>
    </row>
    <row r="8" spans="1:3" x14ac:dyDescent="0.25">
      <c r="A8" t="s">
        <v>119</v>
      </c>
      <c r="B8" s="23" t="s">
        <v>2384</v>
      </c>
      <c r="C8" s="1" t="str">
        <f>INDEX(Tabela_seznam_klasifikacij[Naziv odpadka],MATCH(Tabela_190204_AGR[[#This Row],[Klasifikacija]],Tabela_seznam_klasifikacij[Klasifikacijska številka],0))</f>
        <v>Barve, tiskarske barve, lepila in smole, ki vsebujejo nevarne snovi</v>
      </c>
    </row>
    <row r="9" spans="1:3" x14ac:dyDescent="0.25">
      <c r="B9" s="23"/>
    </row>
    <row r="10" spans="1:3" x14ac:dyDescent="0.25">
      <c r="B10" s="23"/>
    </row>
    <row r="11" spans="1:3" x14ac:dyDescent="0.25">
      <c r="B11" s="23"/>
    </row>
    <row r="12" spans="1:3" x14ac:dyDescent="0.25">
      <c r="B12" s="23"/>
    </row>
    <row r="13" spans="1:3" x14ac:dyDescent="0.25">
      <c r="B13" s="23"/>
    </row>
    <row r="14" spans="1:3" x14ac:dyDescent="0.25">
      <c r="B14" s="23"/>
    </row>
    <row r="15" spans="1:3" x14ac:dyDescent="0.25">
      <c r="B15" s="23"/>
    </row>
    <row r="16" spans="1:3" x14ac:dyDescent="0.25">
      <c r="B16" s="23"/>
    </row>
    <row r="17" spans="2:2" x14ac:dyDescent="0.25">
      <c r="B17" s="23"/>
    </row>
    <row r="18" spans="2:2" x14ac:dyDescent="0.25">
      <c r="B18" s="23"/>
    </row>
    <row r="19" spans="2:2" x14ac:dyDescent="0.25">
      <c r="B19" s="23"/>
    </row>
    <row r="20" spans="2:2" x14ac:dyDescent="0.25">
      <c r="B20" s="23"/>
    </row>
    <row r="21" spans="2:2" x14ac:dyDescent="0.25">
      <c r="B21" s="23"/>
    </row>
    <row r="22" spans="2:2" x14ac:dyDescent="0.25">
      <c r="B22" s="23"/>
    </row>
    <row r="23" spans="2:2" x14ac:dyDescent="0.25">
      <c r="B23" s="23"/>
    </row>
    <row r="24" spans="2:2" x14ac:dyDescent="0.25">
      <c r="B24" s="23"/>
    </row>
    <row r="25" spans="2:2" x14ac:dyDescent="0.25">
      <c r="B25" s="23"/>
    </row>
    <row r="26" spans="2:2" x14ac:dyDescent="0.25">
      <c r="B26" s="23"/>
    </row>
    <row r="27" spans="2:2" x14ac:dyDescent="0.25">
      <c r="B27" s="23"/>
    </row>
    <row r="28" spans="2:2" x14ac:dyDescent="0.25">
      <c r="B28" s="23"/>
    </row>
    <row r="29" spans="2:2" x14ac:dyDescent="0.25">
      <c r="B29" s="23"/>
    </row>
    <row r="30" spans="2:2" x14ac:dyDescent="0.25">
      <c r="B30" s="23"/>
    </row>
    <row r="31" spans="2:2" x14ac:dyDescent="0.25">
      <c r="B31" s="23"/>
    </row>
    <row r="32" spans="2:2" x14ac:dyDescent="0.25">
      <c r="B32" s="23"/>
    </row>
    <row r="33" spans="2:2" x14ac:dyDescent="0.25">
      <c r="B33" s="23"/>
    </row>
    <row r="34" spans="2:2" x14ac:dyDescent="0.25">
      <c r="B34" s="23"/>
    </row>
    <row r="35" spans="2:2" x14ac:dyDescent="0.25">
      <c r="B35" s="23"/>
    </row>
  </sheetData>
  <sheetProtection autoFilter="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Glavno</vt:lpstr>
      <vt:lpstr>Klasifikacije_uredba</vt:lpstr>
      <vt:lpstr>Šifrant_FAW_aktivne</vt:lpstr>
      <vt:lpstr>Šifrant_FAW</vt:lpstr>
      <vt:lpstr>Kontrola_FAW_aktivne</vt:lpstr>
      <vt:lpstr>Kontrola_FAW</vt:lpstr>
      <vt:lpstr>Zbiralec_EKOL</vt:lpstr>
      <vt:lpstr>Odstranjevanje</vt:lpstr>
      <vt:lpstr>Poročilo o raziskavi nev. last.</vt:lpstr>
      <vt:lpstr>EKO-03-01</vt:lpstr>
      <vt:lpstr>EKO-03-03</vt:lpstr>
      <vt:lpstr>19 02 04 AVG</vt:lpstr>
      <vt:lpstr>19 02 04 GSB</vt:lpstr>
      <vt:lpstr>19 02 04 Wien Energie</vt:lpstr>
      <vt:lpstr>19 02 04 AGR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Gašper Pogačar</dc:creator>
  <cp:lastModifiedBy>Gašper Pogačar</cp:lastModifiedBy>
  <cp:lastPrinted>2020-10-21T06:06:48Z</cp:lastPrinted>
  <dcterms:created xsi:type="dcterms:W3CDTF">2020-08-06T11:59:56Z</dcterms:created>
  <dcterms:modified xsi:type="dcterms:W3CDTF">2020-11-17T14:57:47Z</dcterms:modified>
</cp:coreProperties>
</file>