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lilyshevitz/Desktop/"/>
    </mc:Choice>
  </mc:AlternateContent>
  <xr:revisionPtr revIDLastSave="0" documentId="13_ncr:1_{5AB2DE47-0604-8B4E-AF72-1B6CCC4A137A}" xr6:coauthVersionLast="47" xr6:coauthVersionMax="47" xr10:uidLastSave="{00000000-0000-0000-0000-000000000000}"/>
  <bookViews>
    <workbookView xWindow="0" yWindow="0" windowWidth="28800" windowHeight="18000" activeTab="2" xr2:uid="{00000000-000D-0000-FFFF-FFFF00000000}"/>
  </bookViews>
  <sheets>
    <sheet name="Inventory" sheetId="1" r:id="rId1"/>
    <sheet name="Tumor by animal" sheetId="2" r:id="rId2"/>
    <sheet name="Lily Working Sheet" sheetId="3" r:id="rId3"/>
  </sheets>
  <definedNames>
    <definedName name="_xlchart.v1.0" hidden="1">'Lily Working Sheet'!$A$18:$B$32</definedName>
    <definedName name="_xlchart.v1.1" hidden="1">'Lily Working Sheet'!$C$18:$C$32</definedName>
    <definedName name="_xlchart.v1.2" hidden="1">'Lily Working Sheet'!$A$3:$B$17</definedName>
    <definedName name="_xlchart.v1.3" hidden="1">'Lily Working Sheet'!$C$3:$C$17</definedName>
    <definedName name="_xlchart.v1.4" hidden="1">'Lily Working Sheet'!$A$34:$B$48</definedName>
    <definedName name="_xlchart.v1.5" hidden="1">'Lily Working Sheet'!$C$34:$C$48</definedName>
    <definedName name="_xlchart.v1.6" hidden="1">'Lily Working Sheet'!$A$49:$B$64</definedName>
    <definedName name="_xlchart.v1.7" hidden="1">'Lily Working Sheet'!$C$49:$C$64</definedName>
    <definedName name="_xlnm.Print_Area" localSheetId="0">Inventory!$A$2:$J$64</definedName>
    <definedName name="Slicer_Cage_I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AB9" i="3"/>
  <c r="AB8" i="3"/>
  <c r="AB7" i="3"/>
  <c r="V7" i="3"/>
  <c r="Z10" i="3"/>
  <c r="Y10" i="3"/>
  <c r="Z9" i="3"/>
  <c r="Y9" i="3"/>
  <c r="Z8" i="3"/>
  <c r="Y8" i="3"/>
  <c r="Z7" i="3"/>
  <c r="Y7" i="3"/>
  <c r="X10" i="3"/>
  <c r="X9" i="3"/>
  <c r="X8" i="3"/>
  <c r="X7" i="3"/>
  <c r="W10" i="3"/>
  <c r="W9" i="3"/>
  <c r="W8" i="3"/>
  <c r="W7" i="3"/>
  <c r="V10" i="3"/>
  <c r="V9" i="3"/>
  <c r="V8" i="3"/>
  <c r="K26" i="2"/>
  <c r="L24" i="2"/>
  <c r="K24" i="2"/>
  <c r="K44" i="2"/>
  <c r="L60" i="2"/>
  <c r="L61" i="2"/>
  <c r="M59" i="2"/>
  <c r="L59" i="2"/>
  <c r="K59" i="2"/>
  <c r="L56" i="2"/>
  <c r="K56" i="2"/>
  <c r="P64" i="2"/>
  <c r="O64" i="2"/>
  <c r="N64" i="2"/>
  <c r="M64" i="2"/>
  <c r="L64" i="2"/>
  <c r="K64" i="2"/>
  <c r="P63" i="2"/>
  <c r="O63" i="2"/>
  <c r="N63" i="2"/>
  <c r="M63" i="2"/>
  <c r="L63" i="2"/>
  <c r="K63" i="2"/>
  <c r="P62" i="2"/>
  <c r="O62" i="2"/>
  <c r="N62" i="2"/>
  <c r="M62" i="2"/>
  <c r="L62" i="2"/>
  <c r="K62" i="2"/>
  <c r="P61" i="2"/>
  <c r="O61" i="2"/>
  <c r="N61" i="2"/>
  <c r="M61" i="2"/>
  <c r="K61" i="2"/>
  <c r="P60" i="2"/>
  <c r="O60" i="2"/>
  <c r="N60" i="2"/>
  <c r="M60" i="2"/>
  <c r="K60" i="2"/>
  <c r="P59" i="2"/>
  <c r="O59" i="2"/>
  <c r="N59" i="2"/>
  <c r="P58" i="2"/>
  <c r="O58" i="2"/>
  <c r="N58" i="2"/>
  <c r="M58" i="2"/>
  <c r="L58" i="2"/>
  <c r="K58" i="2"/>
  <c r="P57" i="2"/>
  <c r="O57" i="2"/>
  <c r="N57" i="2"/>
  <c r="M57" i="2"/>
  <c r="L57" i="2"/>
  <c r="K57" i="2"/>
  <c r="P56" i="2"/>
  <c r="O56" i="2"/>
  <c r="N56" i="2"/>
  <c r="M56" i="2"/>
  <c r="P55" i="2"/>
  <c r="O55" i="2"/>
  <c r="N55" i="2"/>
  <c r="M55" i="2"/>
  <c r="L55" i="2"/>
  <c r="K55" i="2"/>
  <c r="P54" i="2"/>
  <c r="O54" i="2"/>
  <c r="N54" i="2"/>
  <c r="M54" i="2"/>
  <c r="L54" i="2"/>
  <c r="K54" i="2"/>
  <c r="P53" i="2"/>
  <c r="O53" i="2"/>
  <c r="N53" i="2"/>
  <c r="M53" i="2"/>
  <c r="L53" i="2"/>
  <c r="K53" i="2"/>
  <c r="P52" i="2"/>
  <c r="O52" i="2"/>
  <c r="N52" i="2"/>
  <c r="M52" i="2"/>
  <c r="L52" i="2"/>
  <c r="K52" i="2"/>
  <c r="P51" i="2"/>
  <c r="O51" i="2"/>
  <c r="N51" i="2"/>
  <c r="M51" i="2"/>
  <c r="L51" i="2"/>
  <c r="K51" i="2"/>
  <c r="P50" i="2"/>
  <c r="O50" i="2"/>
  <c r="N50" i="2"/>
  <c r="M50" i="2"/>
  <c r="L50" i="2"/>
  <c r="K50" i="2"/>
  <c r="P49" i="2"/>
  <c r="O49" i="2"/>
  <c r="N49" i="2"/>
  <c r="M49" i="2"/>
  <c r="L49" i="2"/>
  <c r="K49" i="2"/>
  <c r="P48" i="2"/>
  <c r="O48" i="2"/>
  <c r="N48" i="2"/>
  <c r="M48" i="2"/>
  <c r="L48" i="2"/>
  <c r="K48" i="2"/>
  <c r="P47" i="2"/>
  <c r="O47" i="2"/>
  <c r="N47" i="2"/>
  <c r="M47" i="2"/>
  <c r="L47" i="2"/>
  <c r="K47" i="2"/>
  <c r="P46" i="2"/>
  <c r="O46" i="2"/>
  <c r="N46" i="2"/>
  <c r="M46" i="2"/>
  <c r="L46" i="2"/>
  <c r="K46" i="2"/>
  <c r="P45" i="2"/>
  <c r="O45" i="2"/>
  <c r="N45" i="2"/>
  <c r="M45" i="2"/>
  <c r="L45" i="2"/>
  <c r="K45" i="2"/>
  <c r="P44" i="2"/>
  <c r="O44" i="2"/>
  <c r="N44" i="2"/>
  <c r="M44" i="2"/>
  <c r="L44" i="2"/>
  <c r="P43" i="2"/>
  <c r="O43" i="2"/>
  <c r="N43" i="2"/>
  <c r="M43" i="2"/>
  <c r="L43" i="2"/>
  <c r="K43" i="2"/>
  <c r="P42" i="2"/>
  <c r="O42" i="2"/>
  <c r="N42" i="2"/>
  <c r="M42" i="2"/>
  <c r="L42" i="2"/>
  <c r="K42" i="2"/>
  <c r="P41" i="2"/>
  <c r="O41" i="2"/>
  <c r="N41" i="2"/>
  <c r="M41" i="2"/>
  <c r="L41" i="2"/>
  <c r="K41" i="2"/>
  <c r="P40" i="2"/>
  <c r="O40" i="2"/>
  <c r="N40" i="2"/>
  <c r="M40" i="2"/>
  <c r="L40" i="2"/>
  <c r="K40" i="2"/>
  <c r="P39" i="2"/>
  <c r="O39" i="2"/>
  <c r="N39" i="2"/>
  <c r="M39" i="2"/>
  <c r="L39" i="2"/>
  <c r="K39" i="2"/>
  <c r="P38" i="2"/>
  <c r="O38" i="2"/>
  <c r="N38" i="2"/>
  <c r="M38" i="2"/>
  <c r="L38" i="2"/>
  <c r="K38" i="2"/>
  <c r="P37" i="2"/>
  <c r="O37" i="2"/>
  <c r="N37" i="2"/>
  <c r="M37" i="2"/>
  <c r="L37" i="2"/>
  <c r="K37" i="2"/>
  <c r="P36" i="2"/>
  <c r="O36" i="2"/>
  <c r="N36" i="2"/>
  <c r="M36" i="2"/>
  <c r="L36" i="2"/>
  <c r="K36" i="2"/>
  <c r="P35" i="2"/>
  <c r="O35" i="2"/>
  <c r="N35" i="2"/>
  <c r="M35" i="2"/>
  <c r="L35" i="2"/>
  <c r="K35" i="2"/>
  <c r="P34" i="2"/>
  <c r="O34" i="2"/>
  <c r="N34" i="2"/>
  <c r="M34" i="2"/>
  <c r="L34" i="2"/>
  <c r="K34"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5" i="2"/>
  <c r="L25" i="2"/>
  <c r="L26" i="2"/>
  <c r="K27" i="2"/>
  <c r="L27" i="2"/>
  <c r="K28" i="2"/>
  <c r="L28" i="2"/>
  <c r="K29" i="2"/>
  <c r="L29" i="2"/>
  <c r="K30" i="2"/>
  <c r="L30" i="2"/>
  <c r="K31" i="2"/>
  <c r="L31" i="2"/>
  <c r="K32" i="2"/>
  <c r="L32" i="2"/>
  <c r="P32" i="2"/>
  <c r="O32" i="2"/>
  <c r="N32" i="2"/>
  <c r="M32" i="2"/>
  <c r="P31" i="2"/>
  <c r="O31" i="2"/>
  <c r="N31" i="2"/>
  <c r="M31" i="2"/>
  <c r="P30" i="2"/>
  <c r="O30" i="2"/>
  <c r="N30" i="2"/>
  <c r="M30" i="2"/>
  <c r="P29" i="2"/>
  <c r="O29" i="2"/>
  <c r="N29" i="2"/>
  <c r="M29" i="2"/>
  <c r="P28" i="2"/>
  <c r="O28" i="2"/>
  <c r="N28" i="2"/>
  <c r="M28" i="2"/>
  <c r="P27" i="2"/>
  <c r="O27" i="2"/>
  <c r="N27" i="2"/>
  <c r="M27" i="2"/>
  <c r="P26" i="2"/>
  <c r="O26" i="2"/>
  <c r="N26" i="2"/>
  <c r="M26" i="2"/>
  <c r="P25" i="2"/>
  <c r="O25" i="2"/>
  <c r="N25" i="2"/>
  <c r="M25" i="2"/>
  <c r="P24" i="2"/>
  <c r="O24" i="2"/>
  <c r="N24" i="2"/>
  <c r="M24" i="2"/>
  <c r="P23" i="2"/>
  <c r="O23" i="2"/>
  <c r="N23" i="2"/>
  <c r="M23" i="2"/>
  <c r="P22" i="2"/>
  <c r="O22" i="2"/>
  <c r="N22" i="2"/>
  <c r="M22" i="2"/>
  <c r="P21" i="2"/>
  <c r="O21" i="2"/>
  <c r="N21" i="2"/>
  <c r="M21" i="2"/>
  <c r="P20" i="2"/>
  <c r="O20" i="2"/>
  <c r="N20" i="2"/>
  <c r="M20" i="2"/>
  <c r="P19" i="2"/>
  <c r="O19" i="2"/>
  <c r="N19" i="2"/>
  <c r="M19" i="2"/>
  <c r="P18" i="2"/>
  <c r="O18" i="2"/>
  <c r="N18" i="2"/>
  <c r="M18" i="2"/>
  <c r="P17" i="2"/>
  <c r="O17" i="2"/>
  <c r="N17" i="2"/>
  <c r="M17" i="2"/>
  <c r="P16" i="2"/>
  <c r="O16" i="2"/>
  <c r="N16" i="2"/>
  <c r="M16" i="2"/>
  <c r="P15" i="2"/>
  <c r="O15" i="2"/>
  <c r="N15" i="2"/>
  <c r="M15" i="2"/>
  <c r="P14" i="2"/>
  <c r="O14" i="2"/>
  <c r="N14" i="2"/>
  <c r="M14" i="2"/>
  <c r="P13" i="2"/>
  <c r="O13" i="2"/>
  <c r="N13" i="2"/>
  <c r="M13" i="2"/>
  <c r="P12" i="2"/>
  <c r="O12" i="2"/>
  <c r="N12" i="2"/>
  <c r="M12" i="2"/>
  <c r="P11" i="2"/>
  <c r="O11" i="2"/>
  <c r="N11" i="2"/>
  <c r="M11" i="2"/>
  <c r="P10" i="2"/>
  <c r="O10" i="2"/>
  <c r="N10" i="2"/>
  <c r="M10" i="2"/>
  <c r="P9" i="2"/>
  <c r="O9" i="2"/>
  <c r="N9" i="2"/>
  <c r="M9" i="2"/>
  <c r="P8" i="2"/>
  <c r="O8" i="2"/>
  <c r="N8" i="2"/>
  <c r="M8" i="2"/>
  <c r="P7" i="2"/>
  <c r="O7" i="2"/>
  <c r="N7" i="2"/>
  <c r="M7" i="2"/>
  <c r="P6" i="2"/>
  <c r="O6" i="2"/>
  <c r="N6" i="2"/>
  <c r="M6" i="2"/>
  <c r="P5" i="2"/>
  <c r="O5" i="2"/>
  <c r="N5" i="2"/>
  <c r="M5" i="2"/>
  <c r="R4" i="2"/>
  <c r="Q4" i="2"/>
  <c r="K6" i="2"/>
  <c r="L7" i="2"/>
  <c r="K7" i="2"/>
  <c r="K5" i="2"/>
  <c r="L5" i="2"/>
  <c r="L6" i="2"/>
  <c r="K8" i="2"/>
  <c r="L8" i="2"/>
  <c r="L4" i="2"/>
  <c r="K4" i="2"/>
  <c r="AA9" i="3" l="1"/>
  <c r="AA8" i="3"/>
  <c r="AA10" i="3"/>
  <c r="AA7" i="3"/>
  <c r="Q5" i="2"/>
  <c r="Q6" i="2"/>
  <c r="Q7" i="2"/>
  <c r="Q8" i="2"/>
  <c r="Q9" i="2"/>
  <c r="Q10" i="2"/>
  <c r="R10" i="2" s="1"/>
  <c r="Q11" i="2"/>
  <c r="R11" i="2" s="1"/>
  <c r="Q12" i="2"/>
  <c r="R12" i="2" s="1"/>
  <c r="Q13" i="2"/>
  <c r="Q14" i="2"/>
  <c r="Q15" i="2"/>
  <c r="Q16" i="2"/>
  <c r="Q17" i="2"/>
  <c r="Q18" i="2"/>
  <c r="Q19" i="2"/>
  <c r="R19" i="2" s="1"/>
  <c r="Q20" i="2"/>
  <c r="R20" i="2" s="1"/>
  <c r="Q21" i="2"/>
  <c r="Q23" i="2"/>
  <c r="Q24" i="2"/>
  <c r="R24" i="2" s="1"/>
  <c r="Q25" i="2"/>
  <c r="Q26" i="2"/>
  <c r="Q27" i="2"/>
  <c r="R27" i="2" s="1"/>
  <c r="Q28" i="2"/>
  <c r="R28" i="2" s="1"/>
  <c r="Q29" i="2"/>
  <c r="Q30" i="2"/>
  <c r="Q31" i="2"/>
  <c r="Q32" i="2"/>
  <c r="R32" i="2" s="1"/>
  <c r="Q34" i="2"/>
  <c r="Q35" i="2"/>
  <c r="R35" i="2" s="1"/>
  <c r="Q36" i="2"/>
  <c r="R36" i="2" s="1"/>
  <c r="Q37" i="2"/>
  <c r="R37" i="2" s="1"/>
  <c r="Q38" i="2"/>
  <c r="Q39" i="2"/>
  <c r="Q40" i="2"/>
  <c r="R40" i="2" s="1"/>
  <c r="Q41" i="2"/>
  <c r="R41" i="2" s="1"/>
  <c r="Q42" i="2"/>
  <c r="Q43" i="2"/>
  <c r="Q44" i="2"/>
  <c r="R44" i="2" s="1"/>
  <c r="Q45" i="2"/>
  <c r="R45" i="2" s="1"/>
  <c r="Q46" i="2"/>
  <c r="Q47" i="2"/>
  <c r="Q48" i="2"/>
  <c r="R48" i="2" s="1"/>
  <c r="Q49" i="2"/>
  <c r="R49" i="2" s="1"/>
  <c r="Q50" i="2"/>
  <c r="R50" i="2" s="1"/>
  <c r="Q51" i="2"/>
  <c r="R51" i="2" s="1"/>
  <c r="Q52" i="2"/>
  <c r="R52" i="2" s="1"/>
  <c r="Q53" i="2"/>
  <c r="R53" i="2" s="1"/>
  <c r="Q54" i="2"/>
  <c r="Q55" i="2"/>
  <c r="Q56" i="2"/>
  <c r="Q57" i="2"/>
  <c r="R57" i="2" s="1"/>
  <c r="Q58" i="2"/>
  <c r="R58" i="2" s="1"/>
  <c r="Q59" i="2"/>
  <c r="R59" i="2" s="1"/>
  <c r="Q61" i="2"/>
  <c r="R61" i="2" s="1"/>
  <c r="Q62" i="2"/>
  <c r="R62" i="2" s="1"/>
  <c r="Q63" i="2"/>
  <c r="Q64" i="2"/>
  <c r="R64" i="2"/>
  <c r="R63" i="2"/>
  <c r="R56" i="2"/>
  <c r="R55" i="2"/>
  <c r="R54" i="2"/>
  <c r="R47" i="2"/>
  <c r="R46" i="2"/>
  <c r="R43" i="2"/>
  <c r="R42" i="2"/>
  <c r="R39" i="2"/>
  <c r="R38" i="2"/>
  <c r="R34" i="2"/>
  <c r="R23" i="2"/>
  <c r="R25" i="2"/>
  <c r="R26" i="2"/>
  <c r="R29" i="2"/>
  <c r="R30" i="2"/>
  <c r="R31" i="2"/>
  <c r="R5" i="2"/>
  <c r="R6" i="2"/>
  <c r="R7" i="2"/>
  <c r="R8" i="2"/>
  <c r="R9" i="2"/>
  <c r="R13" i="2"/>
  <c r="R14" i="2"/>
  <c r="R15" i="2"/>
  <c r="R16" i="2"/>
  <c r="R17" i="2"/>
  <c r="R18" i="2"/>
  <c r="R21" i="2"/>
</calcChain>
</file>

<file path=xl/sharedStrings.xml><?xml version="1.0" encoding="utf-8"?>
<sst xmlns="http://schemas.openxmlformats.org/spreadsheetml/2006/main" count="483" uniqueCount="148">
  <si>
    <t>Cage ID</t>
  </si>
  <si>
    <t>DI-1</t>
  </si>
  <si>
    <t>DI-2</t>
  </si>
  <si>
    <t>DI-3</t>
  </si>
  <si>
    <t>As-1</t>
  </si>
  <si>
    <t>As-2</t>
  </si>
  <si>
    <t>As-3</t>
  </si>
  <si>
    <t>Zn-1</t>
  </si>
  <si>
    <t>Zn-2</t>
  </si>
  <si>
    <t>Zn-3</t>
  </si>
  <si>
    <t>As+Zn-1</t>
  </si>
  <si>
    <t>As+Zn-2</t>
  </si>
  <si>
    <t>As+Zn-3</t>
  </si>
  <si>
    <t>Spleen  RNAlater</t>
  </si>
  <si>
    <t xml:space="preserve">Liver RNAlater </t>
  </si>
  <si>
    <t>Liver snap freeze</t>
  </si>
  <si>
    <t xml:space="preserve">Kidney RNAlater </t>
  </si>
  <si>
    <t>UV skin snap freeze</t>
  </si>
  <si>
    <t xml:space="preserve">UV skin RNAlater </t>
  </si>
  <si>
    <t xml:space="preserve">Ventral skin RNAlater </t>
  </si>
  <si>
    <t>Ventral skin snap freeze</t>
  </si>
  <si>
    <t>Tumors snap freeze</t>
  </si>
  <si>
    <t>animal removed from study due to suspected thymic lymphoma</t>
  </si>
  <si>
    <t>total # tumors</t>
  </si>
  <si>
    <t>ID #</t>
  </si>
  <si>
    <t>Liver   NBF fix</t>
  </si>
  <si>
    <t xml:space="preserve">Kidney   NBF fix </t>
  </si>
  <si>
    <t>Ventral skin   NBF fix</t>
  </si>
  <si>
    <t>Tumors   NBF fix</t>
  </si>
  <si>
    <t>4 pooled and frozen</t>
  </si>
  <si>
    <t>comments</t>
  </si>
  <si>
    <t>2 pooled and frozen</t>
  </si>
  <si>
    <t>2pooled and frozen</t>
  </si>
  <si>
    <t>8 pooled and frozen</t>
  </si>
  <si>
    <t>7 pooled and frozen</t>
  </si>
  <si>
    <t>3 pooled and frozen</t>
  </si>
  <si>
    <t>5 pooled and frozen</t>
  </si>
  <si>
    <t>6 pooled and frozen</t>
  </si>
  <si>
    <t>9 pooled and frozen</t>
  </si>
  <si>
    <t>pools of 5 and 6</t>
  </si>
  <si>
    <t>Tissue</t>
  </si>
  <si>
    <t xml:space="preserve">location </t>
  </si>
  <si>
    <t>shelf</t>
  </si>
  <si>
    <t>tower</t>
  </si>
  <si>
    <t>Notes</t>
  </si>
  <si>
    <t>Blue -80</t>
  </si>
  <si>
    <t>pancreas</t>
  </si>
  <si>
    <t>spleen</t>
  </si>
  <si>
    <t>lung</t>
  </si>
  <si>
    <t>skin-RIPA</t>
  </si>
  <si>
    <r>
      <t>1 tube with ~1.0cm</t>
    </r>
    <r>
      <rPr>
        <b/>
        <vertAlign val="superscript"/>
        <sz val="12"/>
        <color theme="1"/>
        <rFont val="Arial"/>
        <family val="2"/>
      </rPr>
      <t>2</t>
    </r>
    <r>
      <rPr>
        <b/>
        <sz val="12"/>
        <color theme="1"/>
        <rFont val="Arial"/>
        <family val="2"/>
      </rPr>
      <t xml:space="preserve"> samples each</t>
    </r>
  </si>
  <si>
    <t>skin-snap freeze</t>
  </si>
  <si>
    <t>skin-RNAlater</t>
  </si>
  <si>
    <t>box</t>
  </si>
  <si>
    <t>next to towers 1 and 12</t>
  </si>
  <si>
    <t>both ventral (naive) and dorsal (UV exposed) skin samples collected as above</t>
  </si>
  <si>
    <t>tumors-snap freeze</t>
  </si>
  <si>
    <t>tumors-NBF</t>
  </si>
  <si>
    <t>skin-NBF</t>
  </si>
  <si>
    <t>treatment begun</t>
  </si>
  <si>
    <t>treatment end</t>
  </si>
  <si>
    <t>Date Collected</t>
  </si>
  <si>
    <t>Carcinogenesis Study</t>
  </si>
  <si>
    <t>kidney-snap freeze</t>
  </si>
  <si>
    <t>kidney-RNAlater</t>
  </si>
  <si>
    <t>kidney-NBF</t>
  </si>
  <si>
    <t>2 tubes</t>
  </si>
  <si>
    <t>1 tube-RNAlater only</t>
  </si>
  <si>
    <t>1 tube</t>
  </si>
  <si>
    <t>liver-snap freeze</t>
  </si>
  <si>
    <t>liver-RNAlater</t>
  </si>
  <si>
    <t>liver-NBF</t>
  </si>
  <si>
    <t>trmt</t>
  </si>
  <si>
    <t>As</t>
  </si>
  <si>
    <t>UVR</t>
  </si>
  <si>
    <t>red font is tumors used for WGS</t>
  </si>
  <si>
    <t>number remaining tumors, all ~1 mm</t>
  </si>
  <si>
    <t>3.8X4.6</t>
  </si>
  <si>
    <t>1.8X2.5</t>
  </si>
  <si>
    <t>tube1 tumor diameter, mm</t>
  </si>
  <si>
    <t>tube2 tumor diameter, mm</t>
  </si>
  <si>
    <t>tube3 tumor diameter, mm</t>
  </si>
  <si>
    <t>tube4 tumor diameter, mm</t>
  </si>
  <si>
    <t>tube5 tumor diameter, mm</t>
  </si>
  <si>
    <t>tube6 tumor diameter, mm</t>
  </si>
  <si>
    <t>1-volume</t>
  </si>
  <si>
    <t>2-volume</t>
  </si>
  <si>
    <t>3-volume</t>
  </si>
  <si>
    <t>4-volume</t>
  </si>
  <si>
    <t>5-volume</t>
  </si>
  <si>
    <t>6-volume</t>
  </si>
  <si>
    <t>total tumor volume per mouse</t>
  </si>
  <si>
    <t>1 tumor &amp; snap frozen ventral skin used for WGS;  half of snap frozen UV skin and half of 1 snap frozen kidney portion used for ICP-MS</t>
  </si>
  <si>
    <t>2-half of largest 2</t>
  </si>
  <si>
    <t>1-tumor #3</t>
  </si>
  <si>
    <t>2-tumors #3&amp;4</t>
  </si>
  <si>
    <t>1-tumor #4</t>
  </si>
  <si>
    <t>2-half of #1 &amp;#5</t>
  </si>
  <si>
    <t>1-half of #1</t>
  </si>
  <si>
    <t>2-half of #1 &amp;# 3</t>
  </si>
  <si>
    <t>2 -1mm</t>
  </si>
  <si>
    <t>1-half of#1</t>
  </si>
  <si>
    <t>2-1mm</t>
  </si>
  <si>
    <t>4-half of #1-4</t>
  </si>
  <si>
    <t>3-half #1 &amp; 2 1mm</t>
  </si>
  <si>
    <t>2-tumor #6 &amp; 1mm</t>
  </si>
  <si>
    <t>1- 1mm</t>
  </si>
  <si>
    <t>2-half #5 &amp; 1mm</t>
  </si>
  <si>
    <t>1- half #1</t>
  </si>
  <si>
    <t>3-half of 1-3</t>
  </si>
  <si>
    <t>1-1mm</t>
  </si>
  <si>
    <t>2-half of 1&amp;2</t>
  </si>
  <si>
    <t>2-half of 1 &amp; 3</t>
  </si>
  <si>
    <t>6 - 1.5mm</t>
  </si>
  <si>
    <t>5 - 1mm</t>
  </si>
  <si>
    <t>4- half of 1-4</t>
  </si>
  <si>
    <t>Kidney snap freeze Tube #1</t>
  </si>
  <si>
    <t>Kidney snap freeze Tube #2</t>
  </si>
  <si>
    <t>1/2</t>
  </si>
  <si>
    <t xml:space="preserve"> RNA Seq samples</t>
  </si>
  <si>
    <t>proposed extras</t>
  </si>
  <si>
    <t xml:space="preserve">UV skin   Formalin fix </t>
  </si>
  <si>
    <t>Ventral skin   Formalin fix</t>
  </si>
  <si>
    <t>All NBF  tumors sent to Stony Brook</t>
  </si>
  <si>
    <r>
      <t>3.9</t>
    </r>
    <r>
      <rPr>
        <sz val="11"/>
        <color rgb="FFFF0000"/>
        <rFont val="Calibri"/>
        <family val="2"/>
        <scheme val="minor"/>
      </rPr>
      <t>-1/2WGS</t>
    </r>
  </si>
  <si>
    <r>
      <t xml:space="preserve"> RNA Seq / </t>
    </r>
    <r>
      <rPr>
        <sz val="11"/>
        <color rgb="FFFF0000"/>
        <rFont val="Calibri"/>
        <family val="2"/>
        <scheme val="minor"/>
      </rPr>
      <t>WGS</t>
    </r>
    <r>
      <rPr>
        <sz val="11"/>
        <color rgb="FF00B050"/>
        <rFont val="Calibri"/>
        <family val="2"/>
        <scheme val="minor"/>
      </rPr>
      <t xml:space="preserve"> samples</t>
    </r>
  </si>
  <si>
    <r>
      <t>3.8</t>
    </r>
    <r>
      <rPr>
        <sz val="11"/>
        <color rgb="FFFF0000"/>
        <rFont val="Calibri"/>
        <family val="2"/>
        <scheme val="minor"/>
      </rPr>
      <t>-1/2WGS</t>
    </r>
  </si>
  <si>
    <t>Row Labels</t>
  </si>
  <si>
    <t>(blank)</t>
  </si>
  <si>
    <t>Grand Total</t>
  </si>
  <si>
    <t>Sum of total tumor volume per mouse</t>
  </si>
  <si>
    <t>Column1</t>
  </si>
  <si>
    <t>Column2</t>
  </si>
  <si>
    <t>Column3</t>
  </si>
  <si>
    <t>mean</t>
  </si>
  <si>
    <t>Stdev</t>
  </si>
  <si>
    <t>Median</t>
  </si>
  <si>
    <t>IQR</t>
  </si>
  <si>
    <t>DI</t>
  </si>
  <si>
    <t>Zn</t>
  </si>
  <si>
    <t>As+Zn</t>
  </si>
  <si>
    <t>exclusive for even inclusive for odd</t>
  </si>
  <si>
    <t>Q1</t>
  </si>
  <si>
    <t>Q3</t>
  </si>
  <si>
    <t>median tumour volume is much larger for Zn only samples</t>
  </si>
  <si>
    <t>Summary Stats</t>
  </si>
  <si>
    <t>Tx</t>
  </si>
  <si>
    <t>Skewness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</si>
</sst>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7" x14ac:knownFonts="1">
    <font>
      <sz val="11"/>
      <color theme="1"/>
      <name val="Calibri"/>
      <family val="2"/>
      <scheme val="minor"/>
    </font>
    <font>
      <b/>
      <sz val="11"/>
      <color theme="1"/>
      <name val="Calibri"/>
      <family val="2"/>
      <scheme val="minor"/>
    </font>
    <font>
      <b/>
      <sz val="10"/>
      <color theme="1"/>
      <name val="Arial"/>
      <family val="2"/>
    </font>
    <font>
      <b/>
      <sz val="12"/>
      <color theme="1"/>
      <name val="Arial"/>
      <family val="2"/>
    </font>
    <font>
      <sz val="12"/>
      <color theme="1"/>
      <name val="Arial"/>
      <family val="2"/>
    </font>
    <font>
      <b/>
      <vertAlign val="superscript"/>
      <sz val="12"/>
      <color theme="1"/>
      <name val="Arial"/>
      <family val="2"/>
    </font>
    <font>
      <b/>
      <sz val="11"/>
      <color rgb="FFFF0000"/>
      <name val="Calibri"/>
      <family val="2"/>
      <scheme val="minor"/>
    </font>
    <font>
      <b/>
      <sz val="16"/>
      <color theme="1"/>
      <name val="Calibri"/>
      <family val="2"/>
      <scheme val="minor"/>
    </font>
    <font>
      <sz val="11"/>
      <color rgb="FFFF0000"/>
      <name val="Calibri"/>
      <family val="2"/>
      <scheme val="minor"/>
    </font>
    <font>
      <sz val="11"/>
      <name val="Calibri"/>
      <family val="2"/>
      <scheme val="minor"/>
    </font>
    <font>
      <sz val="10"/>
      <color theme="1"/>
      <name val="Arial"/>
      <family val="2"/>
    </font>
    <font>
      <strike/>
      <sz val="11"/>
      <color rgb="FF0070C0"/>
      <name val="Calibri"/>
      <family val="2"/>
      <scheme val="minor"/>
    </font>
    <font>
      <strike/>
      <sz val="11"/>
      <color rgb="FF00B050"/>
      <name val="Calibri"/>
      <family val="2"/>
      <scheme val="minor"/>
    </font>
    <font>
      <sz val="11"/>
      <color rgb="FF00B050"/>
      <name val="Calibri"/>
      <family val="2"/>
      <scheme val="minor"/>
    </font>
    <font>
      <b/>
      <sz val="9"/>
      <color theme="1"/>
      <name val="Arial"/>
      <family val="2"/>
    </font>
    <font>
      <sz val="9"/>
      <color theme="1"/>
      <name val="Calibri"/>
      <family val="2"/>
      <scheme val="minor"/>
    </font>
    <font>
      <strike/>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medium">
        <color indexed="64"/>
      </left>
      <right/>
      <top/>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88">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0" fontId="4" fillId="0" borderId="6" xfId="0" applyFont="1" applyBorder="1" applyAlignment="1">
      <alignment horizontal="center" vertical="center"/>
    </xf>
    <xf numFmtId="14" fontId="4" fillId="0" borderId="7" xfId="0" applyNumberFormat="1" applyFont="1" applyBorder="1" applyAlignment="1">
      <alignment horizontal="center" vertical="center"/>
    </xf>
    <xf numFmtId="14" fontId="4" fillId="0" borderId="8" xfId="0" applyNumberFormat="1" applyFont="1" applyBorder="1" applyAlignment="1">
      <alignment horizontal="center" vertical="center"/>
    </xf>
    <xf numFmtId="0" fontId="3" fillId="0" borderId="15" xfId="0" applyFont="1" applyBorder="1" applyAlignment="1">
      <alignment wrapText="1"/>
    </xf>
    <xf numFmtId="0" fontId="0" fillId="0" borderId="8" xfId="0"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0" fillId="0" borderId="0" xfId="0" applyFont="1" applyAlignment="1">
      <alignment horizontal="center" vertical="center" wrapText="1"/>
    </xf>
    <xf numFmtId="164" fontId="0" fillId="0" borderId="0" xfId="0" applyNumberFormat="1" applyAlignment="1">
      <alignment horizontal="center" vertical="center"/>
    </xf>
    <xf numFmtId="165" fontId="2" fillId="0" borderId="0" xfId="0" applyNumberFormat="1" applyFont="1" applyAlignment="1">
      <alignment horizontal="center" vertical="center" wrapText="1"/>
    </xf>
    <xf numFmtId="165" fontId="0" fillId="0" borderId="0" xfId="0" applyNumberFormat="1" applyAlignment="1">
      <alignment horizontal="center" vertical="center" wrapText="1"/>
    </xf>
    <xf numFmtId="165" fontId="8" fillId="0" borderId="0" xfId="0" applyNumberFormat="1" applyFont="1" applyAlignment="1">
      <alignment horizontal="center" vertical="center" wrapText="1"/>
    </xf>
    <xf numFmtId="165" fontId="0" fillId="0" borderId="0" xfId="0" applyNumberFormat="1" applyAlignment="1">
      <alignment horizontal="center" vertical="center"/>
    </xf>
    <xf numFmtId="165" fontId="8" fillId="0" borderId="0" xfId="0" applyNumberFormat="1" applyFont="1" applyAlignment="1">
      <alignment horizontal="center" vertical="center"/>
    </xf>
    <xf numFmtId="165" fontId="9"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3" fillId="0" borderId="1" xfId="0" applyFont="1" applyBorder="1" applyAlignment="1">
      <alignment horizontal="center" vertical="center"/>
    </xf>
    <xf numFmtId="0" fontId="4" fillId="0" borderId="12" xfId="0" applyFont="1" applyBorder="1" applyAlignment="1">
      <alignment horizontal="center" vertical="center"/>
    </xf>
    <xf numFmtId="0" fontId="3" fillId="0" borderId="15" xfId="0" applyFont="1" applyBorder="1"/>
    <xf numFmtId="0" fontId="0" fillId="0" borderId="0" xfId="0" quotePrefix="1"/>
    <xf numFmtId="16" fontId="0" fillId="0" borderId="1" xfId="0" quotePrefix="1" applyNumberForma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Border="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0" xfId="0" applyFont="1" applyAlignment="1">
      <alignment horizontal="center" wrapText="1"/>
    </xf>
    <xf numFmtId="0" fontId="14" fillId="0" borderId="1" xfId="0" applyFont="1" applyBorder="1" applyAlignment="1">
      <alignment horizontal="center" vertical="center" wrapText="1"/>
    </xf>
    <xf numFmtId="165" fontId="14" fillId="0" borderId="0" xfId="0" applyNumberFormat="1" applyFont="1" applyAlignment="1">
      <alignment horizontal="center" vertical="center" wrapText="1"/>
    </xf>
    <xf numFmtId="0" fontId="14" fillId="0" borderId="0" xfId="0" applyFont="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0" xfId="0" applyFont="1" applyAlignment="1">
      <alignment horizontal="center" vertical="center"/>
    </xf>
    <xf numFmtId="165" fontId="0" fillId="3" borderId="0" xfId="0" applyNumberFormat="1" applyFill="1" applyAlignment="1">
      <alignment horizontal="center" vertical="center"/>
    </xf>
    <xf numFmtId="165" fontId="8" fillId="3" borderId="0" xfId="0" applyNumberFormat="1" applyFont="1" applyFill="1" applyAlignment="1">
      <alignment horizontal="center" vertical="center"/>
    </xf>
    <xf numFmtId="0" fontId="1" fillId="4" borderId="1" xfId="0" applyFont="1" applyFill="1" applyBorder="1" applyAlignment="1">
      <alignment horizontal="center" vertical="center"/>
    </xf>
    <xf numFmtId="14" fontId="0" fillId="4" borderId="0" xfId="0" applyNumberFormat="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1" xfId="0" applyFont="1" applyFill="1" applyBorder="1" applyAlignment="1">
      <alignment horizontal="center" vertical="center"/>
    </xf>
    <xf numFmtId="165" fontId="0" fillId="4" borderId="0" xfId="0" applyNumberFormat="1" applyFill="1" applyAlignment="1">
      <alignment horizontal="center" vertical="center"/>
    </xf>
    <xf numFmtId="0" fontId="0" fillId="4" borderId="0" xfId="0" applyFill="1" applyAlignment="1">
      <alignment horizontal="center" vertical="center"/>
    </xf>
    <xf numFmtId="14" fontId="0" fillId="4" borderId="0" xfId="0" applyNumberFormat="1" applyFill="1" applyAlignment="1">
      <alignment horizontal="center" vertical="center" wrapText="1"/>
    </xf>
    <xf numFmtId="14" fontId="0" fillId="4" borderId="1" xfId="0" applyNumberFormat="1" applyFill="1" applyBorder="1" applyAlignment="1">
      <alignment horizontal="center" vertical="center" wrapText="1"/>
    </xf>
    <xf numFmtId="0" fontId="0" fillId="5" borderId="0" xfId="0" applyFill="1" applyAlignment="1">
      <alignment horizontal="center" vertical="center" wrapText="1"/>
    </xf>
    <xf numFmtId="0" fontId="4" fillId="0" borderId="2" xfId="0" applyFont="1" applyBorder="1" applyAlignment="1">
      <alignment horizontal="center" vertical="center"/>
    </xf>
    <xf numFmtId="14" fontId="4" fillId="0" borderId="3" xfId="0" applyNumberFormat="1" applyFont="1" applyBorder="1" applyAlignment="1">
      <alignment horizontal="center" vertical="center"/>
    </xf>
    <xf numFmtId="14" fontId="4" fillId="0" borderId="19" xfId="0" applyNumberFormat="1" applyFont="1" applyBorder="1" applyAlignment="1">
      <alignment horizontal="center" vertical="center"/>
    </xf>
    <xf numFmtId="165" fontId="8" fillId="4" borderId="0" xfId="0" applyNumberFormat="1" applyFont="1" applyFill="1" applyAlignment="1">
      <alignment horizontal="center" vertical="center"/>
    </xf>
    <xf numFmtId="165" fontId="16" fillId="0" borderId="0" xfId="0" applyNumberFormat="1" applyFont="1" applyAlignment="1">
      <alignment horizontal="center" vertical="center"/>
    </xf>
    <xf numFmtId="0" fontId="8" fillId="4"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17" xfId="0" applyFont="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0" xfId="0" applyFont="1" applyAlignment="1">
      <alignment horizontal="center" vertical="center"/>
    </xf>
    <xf numFmtId="0" fontId="1" fillId="2" borderId="18" xfId="0" applyFont="1" applyFill="1" applyBorder="1" applyAlignment="1">
      <alignment horizontal="center" vertical="center" wrapText="1"/>
    </xf>
    <xf numFmtId="165" fontId="8" fillId="0" borderId="0" xfId="0" applyNumberFormat="1" applyFont="1" applyAlignment="1">
      <alignment horizontal="center" vertical="center"/>
    </xf>
    <xf numFmtId="0" fontId="8" fillId="3" borderId="0" xfId="0" applyFont="1" applyFill="1" applyAlignment="1">
      <alignment horizontal="center" vertical="center"/>
    </xf>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DI mice tumor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6"/>
          <c:order val="6"/>
          <c:spPr>
            <a:solidFill>
              <a:schemeClr val="accent1">
                <a:lumMod val="60000"/>
              </a:schemeClr>
            </a:solidFill>
            <a:ln>
              <a:noFill/>
            </a:ln>
            <a:effectLst/>
          </c:spPr>
          <c:invertIfNegative val="0"/>
          <c:cat>
            <c:numRef>
              <c:f>'Tumor by animal'!$J$4:$J$17</c:f>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f>'Tumor by animal'!$R$4:$R$17</c:f>
              <c:numCache>
                <c:formatCode>0.000</c:formatCode>
                <c:ptCount val="14"/>
                <c:pt idx="0">
                  <c:v>4.3867499999999993</c:v>
                </c:pt>
                <c:pt idx="1">
                  <c:v>21.685228800000004</c:v>
                </c:pt>
                <c:pt idx="2">
                  <c:v>34.207311599999997</c:v>
                </c:pt>
                <c:pt idx="3">
                  <c:v>76.382768000000013</c:v>
                </c:pt>
                <c:pt idx="4">
                  <c:v>23.797649199999999</c:v>
                </c:pt>
                <c:pt idx="5">
                  <c:v>15.045675199999998</c:v>
                </c:pt>
                <c:pt idx="6">
                  <c:v>13.050264799999999</c:v>
                </c:pt>
                <c:pt idx="7">
                  <c:v>7.8567999999999998</c:v>
                </c:pt>
                <c:pt idx="8">
                  <c:v>67.479626400000001</c:v>
                </c:pt>
                <c:pt idx="9">
                  <c:v>27.569910800000002</c:v>
                </c:pt>
                <c:pt idx="10">
                  <c:v>7.4351491999999997</c:v>
                </c:pt>
                <c:pt idx="11">
                  <c:v>34.7200688</c:v>
                </c:pt>
                <c:pt idx="12">
                  <c:v>14.662399999999998</c:v>
                </c:pt>
                <c:pt idx="13">
                  <c:v>12.870117199999997</c:v>
                </c:pt>
              </c:numCache>
            </c:numRef>
          </c:val>
          <c:extLst>
            <c:ext xmlns:c16="http://schemas.microsoft.com/office/drawing/2014/chart" uri="{C3380CC4-5D6E-409C-BE32-E72D297353CC}">
              <c16:uniqueId val="{00000006-2A61-4A7F-970F-D380544B05CA}"/>
            </c:ext>
          </c:extLst>
        </c:ser>
        <c:dLbls>
          <c:showLegendKey val="0"/>
          <c:showVal val="0"/>
          <c:showCatName val="0"/>
          <c:showSerName val="0"/>
          <c:showPercent val="0"/>
          <c:showBubbleSize val="0"/>
        </c:dLbls>
        <c:gapWidth val="219"/>
        <c:overlap val="-27"/>
        <c:axId val="1906282080"/>
        <c:axId val="1877982640"/>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c:ext uri="{02D57815-91ED-43cb-92C2-25804820EDAC}">
                        <c15:formulaRef>
                          <c15:sqref>'Tumor by animal'!$K$4:$K$17</c15:sqref>
                        </c15:formulaRef>
                      </c:ext>
                    </c:extLst>
                    <c:numCache>
                      <c:formatCode>0.000</c:formatCode>
                      <c:ptCount val="14"/>
                      <c:pt idx="0">
                        <c:v>1.7671499999999998</c:v>
                      </c:pt>
                      <c:pt idx="1">
                        <c:v>9.2027936000000015</c:v>
                      </c:pt>
                      <c:pt idx="2">
                        <c:v>8.3775999999999993</c:v>
                      </c:pt>
                      <c:pt idx="3">
                        <c:v>37.830099999999995</c:v>
                      </c:pt>
                      <c:pt idx="4">
                        <c:v>6.3706411999999979</c:v>
                      </c:pt>
                      <c:pt idx="5">
                        <c:v>4.8490596000000004</c:v>
                      </c:pt>
                      <c:pt idx="6">
                        <c:v>1.4367583999999995</c:v>
                      </c:pt>
                      <c:pt idx="7">
                        <c:v>4.1887999999999996</c:v>
                      </c:pt>
                      <c:pt idx="8">
                        <c:v>47.713049999999996</c:v>
                      </c:pt>
                      <c:pt idx="9">
                        <c:v>26.521910800000001</c:v>
                      </c:pt>
                      <c:pt idx="10">
                        <c:v>4.1887999999999996</c:v>
                      </c:pt>
                      <c:pt idx="11">
                        <c:v>14.137199999999998</c:v>
                      </c:pt>
                      <c:pt idx="12">
                        <c:v>4.1887999999999996</c:v>
                      </c:pt>
                      <c:pt idx="13">
                        <c:v>3.5913723999999991</c:v>
                      </c:pt>
                    </c:numCache>
                  </c:numRef>
                </c:val>
                <c:extLst>
                  <c:ext xmlns:c16="http://schemas.microsoft.com/office/drawing/2014/chart" uri="{C3380CC4-5D6E-409C-BE32-E72D297353CC}">
                    <c16:uniqueId val="{00000000-2A61-4A7F-970F-D380544B05CA}"/>
                  </c:ext>
                </c:extLst>
              </c15:ser>
            </c15:filteredBarSeries>
            <c15:filteredBarSeries>
              <c15:ser>
                <c:idx val="1"/>
                <c:order val="1"/>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xmlns:c15="http://schemas.microsoft.com/office/drawing/2012/chart">
                      <c:ext xmlns:c15="http://schemas.microsoft.com/office/drawing/2012/chart" uri="{02D57815-91ED-43cb-92C2-25804820EDAC}">
                        <c15:formulaRef>
                          <c15:sqref>'Tumor by animal'!$L$4:$L$17</c15:sqref>
                        </c15:formulaRef>
                      </c:ext>
                    </c:extLst>
                    <c:numCache>
                      <c:formatCode>0.000</c:formatCode>
                      <c:ptCount val="14"/>
                      <c:pt idx="0">
                        <c:v>0.52359999999999995</c:v>
                      </c:pt>
                      <c:pt idx="1">
                        <c:v>3.0536352</c:v>
                      </c:pt>
                      <c:pt idx="2">
                        <c:v>7.2382463999999995</c:v>
                      </c:pt>
                      <c:pt idx="3">
                        <c:v>14.158144</c:v>
                      </c:pt>
                      <c:pt idx="4">
                        <c:v>8.1812499999999986</c:v>
                      </c:pt>
                      <c:pt idx="5">
                        <c:v>2.1446656000000002</c:v>
                      </c:pt>
                      <c:pt idx="6">
                        <c:v>2.5724467999999994</c:v>
                      </c:pt>
                      <c:pt idx="7">
                        <c:v>0</c:v>
                      </c:pt>
                      <c:pt idx="8">
                        <c:v>4.8490596000000004</c:v>
                      </c:pt>
                      <c:pt idx="9">
                        <c:v>0</c:v>
                      </c:pt>
                      <c:pt idx="10">
                        <c:v>1.1503492000000002</c:v>
                      </c:pt>
                      <c:pt idx="11">
                        <c:v>8.1812499999999986</c:v>
                      </c:pt>
                      <c:pt idx="12">
                        <c:v>4.1887999999999996</c:v>
                      </c:pt>
                      <c:pt idx="13">
                        <c:v>3.5913723999999991</c:v>
                      </c:pt>
                    </c:numCache>
                  </c:numRef>
                </c:val>
                <c:extLst xmlns:c15="http://schemas.microsoft.com/office/drawing/2012/chart">
                  <c:ext xmlns:c16="http://schemas.microsoft.com/office/drawing/2014/chart" uri="{C3380CC4-5D6E-409C-BE32-E72D297353CC}">
                    <c16:uniqueId val="{00000001-2A61-4A7F-970F-D380544B05CA}"/>
                  </c:ext>
                </c:extLst>
              </c15:ser>
            </c15:filteredBarSeries>
            <c15:filteredBarSeries>
              <c15:ser>
                <c:idx val="2"/>
                <c:order val="2"/>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xmlns:c15="http://schemas.microsoft.com/office/drawing/2012/chart">
                      <c:ext xmlns:c15="http://schemas.microsoft.com/office/drawing/2012/chart" uri="{02D57815-91ED-43cb-92C2-25804820EDAC}">
                        <c15:formulaRef>
                          <c15:sqref>'Tumor by animal'!$M$4:$M$17</c15:sqref>
                        </c15:formulaRef>
                      </c:ext>
                    </c:extLst>
                    <c:numCache>
                      <c:formatCode>0.000</c:formatCode>
                      <c:ptCount val="14"/>
                      <c:pt idx="1">
                        <c:v>4.1887999999999996</c:v>
                      </c:pt>
                      <c:pt idx="2">
                        <c:v>7.2382463999999995</c:v>
                      </c:pt>
                      <c:pt idx="3">
                        <c:v>4.1887999999999996</c:v>
                      </c:pt>
                      <c:pt idx="4">
                        <c:v>4.8490596000000004</c:v>
                      </c:pt>
                      <c:pt idx="5">
                        <c:v>1.7671499999999998</c:v>
                      </c:pt>
                      <c:pt idx="6">
                        <c:v>4.8490596000000004</c:v>
                      </c:pt>
                      <c:pt idx="7">
                        <c:v>0</c:v>
                      </c:pt>
                      <c:pt idx="8">
                        <c:v>3.0536352</c:v>
                      </c:pt>
                      <c:pt idx="9">
                        <c:v>0</c:v>
                      </c:pt>
                      <c:pt idx="10">
                        <c:v>0</c:v>
                      </c:pt>
                      <c:pt idx="11">
                        <c:v>7.2382463999999995</c:v>
                      </c:pt>
                      <c:pt idx="12">
                        <c:v>4.1887999999999996</c:v>
                      </c:pt>
                      <c:pt idx="13">
                        <c:v>3.5913723999999991</c:v>
                      </c:pt>
                    </c:numCache>
                  </c:numRef>
                </c:val>
                <c:extLst xmlns:c15="http://schemas.microsoft.com/office/drawing/2012/chart">
                  <c:ext xmlns:c16="http://schemas.microsoft.com/office/drawing/2014/chart" uri="{C3380CC4-5D6E-409C-BE32-E72D297353CC}">
                    <c16:uniqueId val="{00000002-2A61-4A7F-970F-D380544B05CA}"/>
                  </c:ext>
                </c:extLst>
              </c15:ser>
            </c15:filteredBarSeries>
            <c15:filteredBarSeries>
              <c15:ser>
                <c:idx val="3"/>
                <c:order val="3"/>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xmlns:c15="http://schemas.microsoft.com/office/drawing/2012/chart">
                      <c:ext xmlns:c15="http://schemas.microsoft.com/office/drawing/2012/chart" uri="{02D57815-91ED-43cb-92C2-25804820EDAC}">
                        <c15:formulaRef>
                          <c15:sqref>'Tumor by animal'!$N$4:$N$17</c15:sqref>
                        </c15:formulaRef>
                      </c:ext>
                    </c:extLst>
                    <c:numCache>
                      <c:formatCode>0.000</c:formatCode>
                      <c:ptCount val="14"/>
                      <c:pt idx="1">
                        <c:v>0</c:v>
                      </c:pt>
                      <c:pt idx="2">
                        <c:v>10.3060188</c:v>
                      </c:pt>
                      <c:pt idx="3">
                        <c:v>9.2027936000000015</c:v>
                      </c:pt>
                      <c:pt idx="4">
                        <c:v>1.1503492000000002</c:v>
                      </c:pt>
                      <c:pt idx="5">
                        <c:v>4.1887999999999996</c:v>
                      </c:pt>
                      <c:pt idx="6">
                        <c:v>0</c:v>
                      </c:pt>
                      <c:pt idx="7">
                        <c:v>0</c:v>
                      </c:pt>
                      <c:pt idx="8">
                        <c:v>3.0536352</c:v>
                      </c:pt>
                      <c:pt idx="9">
                        <c:v>0</c:v>
                      </c:pt>
                      <c:pt idx="10">
                        <c:v>0</c:v>
                      </c:pt>
                      <c:pt idx="11">
                        <c:v>3.5913723999999991</c:v>
                      </c:pt>
                      <c:pt idx="12">
                        <c:v>0</c:v>
                      </c:pt>
                      <c:pt idx="13">
                        <c:v>0</c:v>
                      </c:pt>
                    </c:numCache>
                  </c:numRef>
                </c:val>
                <c:extLst xmlns:c15="http://schemas.microsoft.com/office/drawing/2012/chart">
                  <c:ext xmlns:c16="http://schemas.microsoft.com/office/drawing/2014/chart" uri="{C3380CC4-5D6E-409C-BE32-E72D297353CC}">
                    <c16:uniqueId val="{00000003-2A61-4A7F-970F-D380544B05CA}"/>
                  </c:ext>
                </c:extLst>
              </c15:ser>
            </c15:filteredBarSeries>
            <c15:filteredBarSeries>
              <c15:ser>
                <c:idx val="4"/>
                <c:order val="4"/>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xmlns:c15="http://schemas.microsoft.com/office/drawing/2012/chart">
                      <c:ext xmlns:c15="http://schemas.microsoft.com/office/drawing/2012/chart" uri="{02D57815-91ED-43cb-92C2-25804820EDAC}">
                        <c15:formulaRef>
                          <c15:sqref>'Tumor by animal'!$O$4:$O$17</c15:sqref>
                        </c15:formulaRef>
                      </c:ext>
                    </c:extLst>
                    <c:numCache>
                      <c:formatCode>0.000</c:formatCode>
                      <c:ptCount val="14"/>
                      <c:pt idx="1">
                        <c:v>0</c:v>
                      </c:pt>
                      <c:pt idx="2">
                        <c:v>0.52359999999999995</c:v>
                      </c:pt>
                      <c:pt idx="3">
                        <c:v>10.3060188</c:v>
                      </c:pt>
                      <c:pt idx="4">
                        <c:v>1.1503492000000002</c:v>
                      </c:pt>
                      <c:pt idx="5">
                        <c:v>0</c:v>
                      </c:pt>
                      <c:pt idx="6">
                        <c:v>0</c:v>
                      </c:pt>
                      <c:pt idx="7">
                        <c:v>0</c:v>
                      </c:pt>
                      <c:pt idx="8">
                        <c:v>7.2382463999999995</c:v>
                      </c:pt>
                      <c:pt idx="9">
                        <c:v>0</c:v>
                      </c:pt>
                      <c:pt idx="10">
                        <c:v>0</c:v>
                      </c:pt>
                      <c:pt idx="11">
                        <c:v>0</c:v>
                      </c:pt>
                      <c:pt idx="12">
                        <c:v>0</c:v>
                      </c:pt>
                      <c:pt idx="13">
                        <c:v>0</c:v>
                      </c:pt>
                    </c:numCache>
                  </c:numRef>
                </c:val>
                <c:extLst xmlns:c15="http://schemas.microsoft.com/office/drawing/2012/chart">
                  <c:ext xmlns:c16="http://schemas.microsoft.com/office/drawing/2014/chart" uri="{C3380CC4-5D6E-409C-BE32-E72D297353CC}">
                    <c16:uniqueId val="{00000004-2A61-4A7F-970F-D380544B05CA}"/>
                  </c:ext>
                </c:extLst>
              </c15:ser>
            </c15:filteredBarSeries>
            <c15:filteredBarSeries>
              <c15:ser>
                <c:idx val="5"/>
                <c:order val="5"/>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'Tumor by animal'!$J$4:$J$17</c15:sqref>
                        </c15:formulaRef>
                      </c:ext>
                    </c:extLst>
                    <c:numCache>
                      <c:formatCode>General</c:formatCode>
                      <c:ptCount val="14"/>
                      <c:pt idx="0">
                        <c:v>333</c:v>
                      </c:pt>
                      <c:pt idx="1">
                        <c:v>334</c:v>
                      </c:pt>
                      <c:pt idx="2">
                        <c:v>335</c:v>
                      </c:pt>
                      <c:pt idx="3">
                        <c:v>336</c:v>
                      </c:pt>
                      <c:pt idx="4">
                        <c:v>342</c:v>
                      </c:pt>
                      <c:pt idx="5">
                        <c:v>343</c:v>
                      </c:pt>
                      <c:pt idx="6">
                        <c:v>344</c:v>
                      </c:pt>
                      <c:pt idx="7">
                        <c:v>345</c:v>
                      </c:pt>
                      <c:pt idx="8">
                        <c:v>346</c:v>
                      </c:pt>
                      <c:pt idx="9">
                        <c:v>337</c:v>
                      </c:pt>
                      <c:pt idx="10">
                        <c:v>338</c:v>
                      </c:pt>
                      <c:pt idx="11">
                        <c:v>339</c:v>
                      </c:pt>
                      <c:pt idx="12">
                        <c:v>340</c:v>
                      </c:pt>
                      <c:pt idx="13">
                        <c:v>341</c:v>
                      </c:pt>
                    </c:numCache>
                  </c:numRef>
                </c:cat>
                <c:val>
                  <c:numRef>
                    <c:extLst xmlns:c15="http://schemas.microsoft.com/office/drawing/2012/chart">
                      <c:ext xmlns:c15="http://schemas.microsoft.com/office/drawing/2012/chart" uri="{02D57815-91ED-43cb-92C2-25804820EDAC}">
                        <c15:formulaRef>
                          <c15:sqref>'Tumor by animal'!$P$4:$P$17</c15:sqref>
                        </c15:formulaRef>
                      </c:ext>
                    </c:extLst>
                    <c:numCache>
                      <c:formatCode>0.000</c:formatCode>
                      <c:ptCount val="14"/>
                      <c:pt idx="1">
                        <c:v>0</c:v>
                      </c:pt>
                      <c:pt idx="2">
                        <c:v>0.52359999999999995</c:v>
                      </c:pt>
                      <c:pt idx="3">
                        <c:v>0.69691160000000019</c:v>
                      </c:pt>
                      <c:pt idx="4">
                        <c:v>0</c:v>
                      </c:pt>
                      <c:pt idx="5">
                        <c:v>0</c:v>
                      </c:pt>
                      <c:pt idx="6">
                        <c:v>0</c:v>
                      </c:pt>
                      <c:pt idx="7">
                        <c:v>0</c:v>
                      </c:pt>
                      <c:pt idx="8">
                        <c:v>0</c:v>
                      </c:pt>
                      <c:pt idx="9">
                        <c:v>0</c:v>
                      </c:pt>
                      <c:pt idx="10">
                        <c:v>0</c:v>
                      </c:pt>
                      <c:pt idx="11">
                        <c:v>0</c:v>
                      </c:pt>
                      <c:pt idx="12">
                        <c:v>0</c:v>
                      </c:pt>
                      <c:pt idx="13">
                        <c:v>0</c:v>
                      </c:pt>
                    </c:numCache>
                  </c:numRef>
                </c:val>
                <c:extLst xmlns:c15="http://schemas.microsoft.com/office/drawing/2012/chart">
                  <c:ext xmlns:c16="http://schemas.microsoft.com/office/drawing/2014/chart" uri="{C3380CC4-5D6E-409C-BE32-E72D297353CC}">
                    <c16:uniqueId val="{00000005-2A61-4A7F-970F-D380544B05CA}"/>
                  </c:ext>
                </c:extLst>
              </c15:ser>
            </c15:filteredBarSeries>
          </c:ext>
        </c:extLst>
      </c:barChart>
      <c:catAx>
        <c:axId val="1906282080"/>
        <c:scaling>
          <c:orientation val="minMax"/>
        </c:scaling>
        <c:delete val="0"/>
        <c:axPos val="b"/>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7982640"/>
        <c:crosses val="autoZero"/>
        <c:auto val="1"/>
        <c:lblAlgn val="ctr"/>
        <c:lblOffset val="100"/>
        <c:noMultiLvlLbl val="0"/>
      </c:catAx>
      <c:valAx>
        <c:axId val="18779826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out"/>
        <c:tickLblPos val="nextTo"/>
        <c:spPr>
          <a:noFill/>
          <a:ln w="190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6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As mice tumor volume</a:t>
            </a:r>
          </a:p>
        </c:rich>
      </c:tx>
      <c:layout>
        <c:manualLayout>
          <c:xMode val="edge"/>
          <c:yMode val="edge"/>
          <c:x val="0.3156734470691163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6"/>
          <c:order val="6"/>
          <c:spPr>
            <a:solidFill>
              <a:schemeClr val="accent1">
                <a:lumMod val="60000"/>
              </a:schemeClr>
            </a:solidFill>
            <a:ln>
              <a:noFill/>
            </a:ln>
            <a:effectLst/>
          </c:spPr>
          <c:invertIfNegative val="0"/>
          <c:val>
            <c:numRef>
              <c:f>'Tumor by animal'!$P$18:$P$32</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C9B-41F5-8F7E-F2318D0FBC83}"/>
            </c:ext>
          </c:extLst>
        </c:ser>
        <c:ser>
          <c:idx val="7"/>
          <c:order val="7"/>
          <c:spPr>
            <a:solidFill>
              <a:schemeClr val="accent2">
                <a:lumMod val="60000"/>
              </a:schemeClr>
            </a:solidFill>
            <a:ln>
              <a:noFill/>
            </a:ln>
            <a:effectLst/>
          </c:spPr>
          <c:invertIfNegative val="0"/>
          <c:val>
            <c:numRef>
              <c:f>'Tumor by animal'!$R$18:$R$32</c:f>
              <c:numCache>
                <c:formatCode>0.000</c:formatCode>
                <c:ptCount val="15"/>
                <c:pt idx="0">
                  <c:v>17.934499999999996</c:v>
                </c:pt>
                <c:pt idx="1">
                  <c:v>16.119702399999998</c:v>
                </c:pt>
                <c:pt idx="2">
                  <c:v>35.015779199999997</c:v>
                </c:pt>
                <c:pt idx="3">
                  <c:v>20.619549999999993</c:v>
                </c:pt>
                <c:pt idx="5">
                  <c:v>5.0230476000000008</c:v>
                </c:pt>
                <c:pt idx="6">
                  <c:v>112.84183599999999</c:v>
                </c:pt>
                <c:pt idx="7">
                  <c:v>48.49154879999999</c:v>
                </c:pt>
                <c:pt idx="8">
                  <c:v>43.177038000000003</c:v>
                </c:pt>
                <c:pt idx="9">
                  <c:v>12.390426849999997</c:v>
                </c:pt>
                <c:pt idx="10">
                  <c:v>17.379760400000002</c:v>
                </c:pt>
                <c:pt idx="11">
                  <c:v>12.4306932</c:v>
                </c:pt>
                <c:pt idx="12">
                  <c:v>47.364637999999999</c:v>
                </c:pt>
                <c:pt idx="13">
                  <c:v>13.9202116</c:v>
                </c:pt>
                <c:pt idx="14">
                  <c:v>29.194147199999996</c:v>
                </c:pt>
              </c:numCache>
            </c:numRef>
          </c:val>
          <c:extLst>
            <c:ext xmlns:c16="http://schemas.microsoft.com/office/drawing/2014/chart" uri="{C3380CC4-5D6E-409C-BE32-E72D297353CC}">
              <c16:uniqueId val="{00000007-EC9B-41F5-8F7E-F2318D0FBC83}"/>
            </c:ext>
          </c:extLst>
        </c:ser>
        <c:dLbls>
          <c:showLegendKey val="0"/>
          <c:showVal val="0"/>
          <c:showCatName val="0"/>
          <c:showSerName val="0"/>
          <c:showPercent val="0"/>
          <c:showBubbleSize val="0"/>
        </c:dLbls>
        <c:gapWidth val="219"/>
        <c:overlap val="-27"/>
        <c:axId val="1906282080"/>
        <c:axId val="1877982640"/>
        <c:extLs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ormulaRef>
                          <c15:sqref>'Tumor by animal'!$J$18:$J$32</c15:sqref>
                        </c15:formulaRef>
                      </c:ext>
                    </c:extLst>
                    <c:numCache>
                      <c:formatCode>General</c:formatCode>
                      <c:ptCount val="15"/>
                      <c:pt idx="0">
                        <c:v>327</c:v>
                      </c:pt>
                      <c:pt idx="1">
                        <c:v>328</c:v>
                      </c:pt>
                      <c:pt idx="2">
                        <c:v>329</c:v>
                      </c:pt>
                      <c:pt idx="3">
                        <c:v>330</c:v>
                      </c:pt>
                      <c:pt idx="4">
                        <c:v>331</c:v>
                      </c:pt>
                      <c:pt idx="5">
                        <c:v>317</c:v>
                      </c:pt>
                      <c:pt idx="6">
                        <c:v>318</c:v>
                      </c:pt>
                      <c:pt idx="7">
                        <c:v>319</c:v>
                      </c:pt>
                      <c:pt idx="8">
                        <c:v>320</c:v>
                      </c:pt>
                      <c:pt idx="9">
                        <c:v>321</c:v>
                      </c:pt>
                      <c:pt idx="10">
                        <c:v>322</c:v>
                      </c:pt>
                      <c:pt idx="11">
                        <c:v>323</c:v>
                      </c:pt>
                      <c:pt idx="12">
                        <c:v>324</c:v>
                      </c:pt>
                      <c:pt idx="13">
                        <c:v>325</c:v>
                      </c:pt>
                      <c:pt idx="14">
                        <c:v>326</c:v>
                      </c:pt>
                    </c:numCache>
                  </c:numRef>
                </c:val>
                <c:extLst>
                  <c:ext xmlns:c16="http://schemas.microsoft.com/office/drawing/2014/chart" uri="{C3380CC4-5D6E-409C-BE32-E72D297353CC}">
                    <c16:uniqueId val="{00000001-EC9B-41F5-8F7E-F2318D0FBC83}"/>
                  </c:ext>
                </c:extLst>
              </c15:ser>
            </c15:filteredBarSeries>
            <c15:filteredBarSeries>
              <c15:ser>
                <c:idx val="1"/>
                <c:order val="1"/>
                <c:spPr>
                  <a:solidFill>
                    <a:schemeClr val="accent2"/>
                  </a:solidFill>
                  <a:ln>
                    <a:noFill/>
                  </a:ln>
                  <a:effectLst/>
                </c:spPr>
                <c:invertIfNegative val="0"/>
                <c:val>
                  <c:numRef>
                    <c:extLst xmlns:c15="http://schemas.microsoft.com/office/drawing/2012/chart">
                      <c:ext xmlns:c15="http://schemas.microsoft.com/office/drawing/2012/chart" uri="{02D57815-91ED-43cb-92C2-25804820EDAC}">
                        <c15:formulaRef>
                          <c15:sqref>'Tumor by animal'!$K$18:$K$32</c15:sqref>
                        </c15:formulaRef>
                      </c:ext>
                    </c:extLst>
                    <c:numCache>
                      <c:formatCode>0.000</c:formatCode>
                      <c:ptCount val="15"/>
                      <c:pt idx="0">
                        <c:v>8.1812499999999986</c:v>
                      </c:pt>
                      <c:pt idx="1">
                        <c:v>11.494067199999996</c:v>
                      </c:pt>
                      <c:pt idx="2">
                        <c:v>28.730979199999993</c:v>
                      </c:pt>
                      <c:pt idx="3">
                        <c:v>14.137199999999998</c:v>
                      </c:pt>
                      <c:pt idx="4">
                        <c:v>0</c:v>
                      </c:pt>
                      <c:pt idx="5">
                        <c:v>1.1503492000000002</c:v>
                      </c:pt>
                      <c:pt idx="6">
                        <c:v>32.677875999999998</c:v>
                      </c:pt>
                      <c:pt idx="7">
                        <c:v>24.4290816</c:v>
                      </c:pt>
                      <c:pt idx="8">
                        <c:v>17.613903999999998</c:v>
                      </c:pt>
                      <c:pt idx="9">
                        <c:v>3.3152388500000001</c:v>
                      </c:pt>
                      <c:pt idx="10">
                        <c:v>4.8490596000000004</c:v>
                      </c:pt>
                      <c:pt idx="11">
                        <c:v>7.2382463999999995</c:v>
                      </c:pt>
                      <c:pt idx="12">
                        <c:v>33.510399999999997</c:v>
                      </c:pt>
                      <c:pt idx="13">
                        <c:v>4.8490596000000004</c:v>
                      </c:pt>
                      <c:pt idx="14">
                        <c:v>1.7671499999999998</c:v>
                      </c:pt>
                    </c:numCache>
                  </c:numRef>
                </c:val>
                <c:extLst xmlns:c15="http://schemas.microsoft.com/office/drawing/2012/chart">
                  <c:ext xmlns:c16="http://schemas.microsoft.com/office/drawing/2014/chart" uri="{C3380CC4-5D6E-409C-BE32-E72D297353CC}">
                    <c16:uniqueId val="{00000002-EC9B-41F5-8F7E-F2318D0FBC83}"/>
                  </c:ext>
                </c:extLst>
              </c15:ser>
            </c15:filteredBarSeries>
            <c15:filteredBarSeries>
              <c15:ser>
                <c:idx val="2"/>
                <c:order val="2"/>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'Tumor by animal'!$L$18:$L$32</c15:sqref>
                        </c15:formulaRef>
                      </c:ext>
                    </c:extLst>
                    <c:numCache>
                      <c:formatCode>0.000</c:formatCode>
                      <c:ptCount val="15"/>
                      <c:pt idx="0">
                        <c:v>8.1812499999999986</c:v>
                      </c:pt>
                      <c:pt idx="1">
                        <c:v>3.0536352</c:v>
                      </c:pt>
                      <c:pt idx="2">
                        <c:v>4.1887999999999996</c:v>
                      </c:pt>
                      <c:pt idx="3">
                        <c:v>1.7671499999999998</c:v>
                      </c:pt>
                      <c:pt idx="4">
                        <c:v>0</c:v>
                      </c:pt>
                      <c:pt idx="5">
                        <c:v>1.1503492000000002</c:v>
                      </c:pt>
                      <c:pt idx="6">
                        <c:v>36.087035599999993</c:v>
                      </c:pt>
                      <c:pt idx="7">
                        <c:v>11.494067199999996</c:v>
                      </c:pt>
                      <c:pt idx="8">
                        <c:v>7.2382463999999995</c:v>
                      </c:pt>
                      <c:pt idx="9">
                        <c:v>3.5913723999999991</c:v>
                      </c:pt>
                      <c:pt idx="10">
                        <c:v>4.1887999999999996</c:v>
                      </c:pt>
                      <c:pt idx="11">
                        <c:v>2.5724467999999994</c:v>
                      </c:pt>
                      <c:pt idx="12">
                        <c:v>6.3706411999999979</c:v>
                      </c:pt>
                      <c:pt idx="13">
                        <c:v>1.4367583999999995</c:v>
                      </c:pt>
                      <c:pt idx="14">
                        <c:v>1.7671499999999998</c:v>
                      </c:pt>
                    </c:numCache>
                  </c:numRef>
                </c:val>
                <c:extLst xmlns:c15="http://schemas.microsoft.com/office/drawing/2012/chart">
                  <c:ext xmlns:c16="http://schemas.microsoft.com/office/drawing/2014/chart" uri="{C3380CC4-5D6E-409C-BE32-E72D297353CC}">
                    <c16:uniqueId val="{00000003-EC9B-41F5-8F7E-F2318D0FBC83}"/>
                  </c:ext>
                </c:extLst>
              </c15:ser>
            </c15:filteredBarSeries>
            <c15:filteredBarSeries>
              <c15:ser>
                <c:idx val="3"/>
                <c:order val="3"/>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'Tumor by animal'!$M$18:$M$32</c15:sqref>
                        </c15:formulaRef>
                      </c:ext>
                    </c:extLst>
                    <c:numCache>
                      <c:formatCode>0.000</c:formatCode>
                      <c:ptCount val="15"/>
                      <c:pt idx="0">
                        <c:v>0</c:v>
                      </c:pt>
                      <c:pt idx="1">
                        <c:v>0</c:v>
                      </c:pt>
                      <c:pt idx="2">
                        <c:v>0</c:v>
                      </c:pt>
                      <c:pt idx="3">
                        <c:v>0.52359999999999995</c:v>
                      </c:pt>
                      <c:pt idx="4">
                        <c:v>0</c:v>
                      </c:pt>
                      <c:pt idx="5">
                        <c:v>1.1503492000000002</c:v>
                      </c:pt>
                      <c:pt idx="6">
                        <c:v>22.449349999999999</c:v>
                      </c:pt>
                      <c:pt idx="7">
                        <c:v>8.1812499999999986</c:v>
                      </c:pt>
                      <c:pt idx="8">
                        <c:v>7.2382463999999995</c:v>
                      </c:pt>
                      <c:pt idx="9">
                        <c:v>1.7671499999999998</c:v>
                      </c:pt>
                      <c:pt idx="10">
                        <c:v>3.0536352</c:v>
                      </c:pt>
                      <c:pt idx="11">
                        <c:v>0</c:v>
                      </c:pt>
                      <c:pt idx="12">
                        <c:v>2.5724467999999994</c:v>
                      </c:pt>
                      <c:pt idx="13">
                        <c:v>1.4367583999999995</c:v>
                      </c:pt>
                      <c:pt idx="14">
                        <c:v>1.7671499999999998</c:v>
                      </c:pt>
                    </c:numCache>
                  </c:numRef>
                </c:val>
                <c:extLst xmlns:c15="http://schemas.microsoft.com/office/drawing/2012/chart">
                  <c:ext xmlns:c16="http://schemas.microsoft.com/office/drawing/2014/chart" uri="{C3380CC4-5D6E-409C-BE32-E72D297353CC}">
                    <c16:uniqueId val="{00000004-EC9B-41F5-8F7E-F2318D0FBC83}"/>
                  </c:ext>
                </c:extLst>
              </c15:ser>
            </c15:filteredBarSeries>
            <c15:filteredBarSeries>
              <c15:ser>
                <c:idx val="4"/>
                <c:order val="4"/>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'Tumor by animal'!$N$18:$N$32</c15:sqref>
                        </c15:formulaRef>
                      </c:ext>
                    </c:extLst>
                    <c:numCache>
                      <c:formatCode>0.000</c:formatCode>
                      <c:ptCount val="15"/>
                      <c:pt idx="0">
                        <c:v>0</c:v>
                      </c:pt>
                      <c:pt idx="1">
                        <c:v>0</c:v>
                      </c:pt>
                      <c:pt idx="2">
                        <c:v>0</c:v>
                      </c:pt>
                      <c:pt idx="3">
                        <c:v>0.52359999999999995</c:v>
                      </c:pt>
                      <c:pt idx="4">
                        <c:v>0</c:v>
                      </c:pt>
                      <c:pt idx="5">
                        <c:v>0</c:v>
                      </c:pt>
                      <c:pt idx="6">
                        <c:v>20.579574399999995</c:v>
                      </c:pt>
                      <c:pt idx="7">
                        <c:v>1.7671499999999998</c:v>
                      </c:pt>
                      <c:pt idx="8">
                        <c:v>6.3706411999999979</c:v>
                      </c:pt>
                      <c:pt idx="9">
                        <c:v>2.1446656000000002</c:v>
                      </c:pt>
                      <c:pt idx="10">
                        <c:v>2.1446656000000002</c:v>
                      </c:pt>
                      <c:pt idx="11">
                        <c:v>0</c:v>
                      </c:pt>
                      <c:pt idx="12">
                        <c:v>1.7671499999999998</c:v>
                      </c:pt>
                      <c:pt idx="13">
                        <c:v>3.0536352</c:v>
                      </c:pt>
                      <c:pt idx="14">
                        <c:v>3.5913723999999991</c:v>
                      </c:pt>
                    </c:numCache>
                  </c:numRef>
                </c:val>
                <c:extLst xmlns:c15="http://schemas.microsoft.com/office/drawing/2012/chart">
                  <c:ext xmlns:c16="http://schemas.microsoft.com/office/drawing/2014/chart" uri="{C3380CC4-5D6E-409C-BE32-E72D297353CC}">
                    <c16:uniqueId val="{00000005-EC9B-41F5-8F7E-F2318D0FBC83}"/>
                  </c:ext>
                </c:extLst>
              </c15:ser>
            </c15:filteredBarSeries>
            <c15:filteredBarSeries>
              <c15:ser>
                <c:idx val="5"/>
                <c:order val="5"/>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'Tumor by animal'!$O$18:$O$32</c15:sqref>
                        </c15:formulaRef>
                      </c:ext>
                    </c:extLst>
                    <c:numCache>
                      <c:formatCode>0.000</c:formatCode>
                      <c:ptCount val="15"/>
                      <c:pt idx="0">
                        <c:v>0</c:v>
                      </c:pt>
                      <c:pt idx="1">
                        <c:v>0</c:v>
                      </c:pt>
                      <c:pt idx="2">
                        <c:v>0</c:v>
                      </c:pt>
                      <c:pt idx="3">
                        <c:v>0</c:v>
                      </c:pt>
                      <c:pt idx="4">
                        <c:v>0</c:v>
                      </c:pt>
                      <c:pt idx="5">
                        <c:v>0</c:v>
                      </c:pt>
                      <c:pt idx="6">
                        <c:v>0</c:v>
                      </c:pt>
                      <c:pt idx="7">
                        <c:v>0</c:v>
                      </c:pt>
                      <c:pt idx="8">
                        <c:v>0</c:v>
                      </c:pt>
                      <c:pt idx="9">
                        <c:v>0</c:v>
                      </c:pt>
                      <c:pt idx="10">
                        <c:v>0.52359999999999995</c:v>
                      </c:pt>
                      <c:pt idx="11">
                        <c:v>0</c:v>
                      </c:pt>
                      <c:pt idx="12">
                        <c:v>0</c:v>
                      </c:pt>
                      <c:pt idx="13">
                        <c:v>0</c:v>
                      </c:pt>
                      <c:pt idx="14">
                        <c:v>17.157324800000001</c:v>
                      </c:pt>
                    </c:numCache>
                  </c:numRef>
                </c:val>
                <c:extLst xmlns:c15="http://schemas.microsoft.com/office/drawing/2012/chart">
                  <c:ext xmlns:c16="http://schemas.microsoft.com/office/drawing/2014/chart" uri="{C3380CC4-5D6E-409C-BE32-E72D297353CC}">
                    <c16:uniqueId val="{00000006-EC9B-41F5-8F7E-F2318D0FBC83}"/>
                  </c:ext>
                </c:extLst>
              </c15:ser>
            </c15:filteredBarSeries>
          </c:ext>
        </c:extLst>
      </c:barChart>
      <c:catAx>
        <c:axId val="1906282080"/>
        <c:scaling>
          <c:orientation val="minMax"/>
        </c:scaling>
        <c:delete val="0"/>
        <c:axPos val="b"/>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7982640"/>
        <c:crosses val="autoZero"/>
        <c:auto val="1"/>
        <c:lblAlgn val="ctr"/>
        <c:lblOffset val="100"/>
        <c:noMultiLvlLbl val="0"/>
      </c:catAx>
      <c:valAx>
        <c:axId val="18779826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out"/>
        <c:tickLblPos val="nextTo"/>
        <c:spPr>
          <a:noFill/>
          <a:ln w="190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6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Zn mice tumor volume</a:t>
            </a:r>
          </a:p>
        </c:rich>
      </c:tx>
      <c:layout>
        <c:manualLayout>
          <c:xMode val="edge"/>
          <c:yMode val="edge"/>
          <c:x val="0.3156734470691163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6"/>
          <c:order val="6"/>
          <c:spPr>
            <a:solidFill>
              <a:schemeClr val="accent1">
                <a:lumMod val="60000"/>
              </a:schemeClr>
            </a:solidFill>
            <a:ln>
              <a:noFill/>
            </a:ln>
            <a:effectLst/>
          </c:spPr>
          <c:invertIfNegative val="0"/>
          <c:val>
            <c:numRef>
              <c:f>'Tumor by animal'!$P$34:$P$48</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328-4882-A562-7DBB8F182DF9}"/>
            </c:ext>
          </c:extLst>
        </c:ser>
        <c:ser>
          <c:idx val="7"/>
          <c:order val="7"/>
          <c:spPr>
            <a:solidFill>
              <a:srgbClr val="FFFF00"/>
            </a:solidFill>
            <a:ln>
              <a:noFill/>
            </a:ln>
            <a:effectLst/>
          </c:spPr>
          <c:invertIfNegative val="0"/>
          <c:val>
            <c:numRef>
              <c:f>'Tumor by animal'!$R$34:$R$48</c:f>
              <c:numCache>
                <c:formatCode>0.000</c:formatCode>
                <c:ptCount val="15"/>
                <c:pt idx="0">
                  <c:v>2.4763807999999998</c:v>
                </c:pt>
                <c:pt idx="1">
                  <c:v>35.1520388</c:v>
                </c:pt>
                <c:pt idx="2">
                  <c:v>23.0676272</c:v>
                </c:pt>
                <c:pt idx="3">
                  <c:v>54.433761599999997</c:v>
                </c:pt>
                <c:pt idx="4">
                  <c:v>4.6256351999999996</c:v>
                </c:pt>
                <c:pt idx="5">
                  <c:v>57.1105284</c:v>
                </c:pt>
                <c:pt idx="6">
                  <c:v>16.076243599999998</c:v>
                </c:pt>
                <c:pt idx="7">
                  <c:v>5.9146148000000007</c:v>
                </c:pt>
                <c:pt idx="8">
                  <c:v>56.076142000000004</c:v>
                </c:pt>
                <c:pt idx="9">
                  <c:v>31.818153999999996</c:v>
                </c:pt>
                <c:pt idx="10">
                  <c:v>60.990527999999998</c:v>
                </c:pt>
                <c:pt idx="11">
                  <c:v>43.802187199999999</c:v>
                </c:pt>
                <c:pt idx="12">
                  <c:v>30.138321599999998</c:v>
                </c:pt>
                <c:pt idx="13">
                  <c:v>49.255051999999992</c:v>
                </c:pt>
                <c:pt idx="14">
                  <c:v>37.384174799999997</c:v>
                </c:pt>
              </c:numCache>
            </c:numRef>
          </c:val>
          <c:extLst>
            <c:ext xmlns:c16="http://schemas.microsoft.com/office/drawing/2014/chart" uri="{C3380CC4-5D6E-409C-BE32-E72D297353CC}">
              <c16:uniqueId val="{00000001-B328-4882-A562-7DBB8F182DF9}"/>
            </c:ext>
          </c:extLst>
        </c:ser>
        <c:dLbls>
          <c:showLegendKey val="0"/>
          <c:showVal val="0"/>
          <c:showCatName val="0"/>
          <c:showSerName val="0"/>
          <c:showPercent val="0"/>
          <c:showBubbleSize val="0"/>
        </c:dLbls>
        <c:gapWidth val="219"/>
        <c:overlap val="-27"/>
        <c:axId val="1906282080"/>
        <c:axId val="1877982640"/>
        <c:extLs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ormulaRef>
                          <c15:sqref>'Tumor by animal'!$J$34:$J$48</c15:sqref>
                        </c15:formulaRef>
                      </c:ext>
                    </c:extLst>
                    <c:numCache>
                      <c:formatCode>General</c:formatCode>
                      <c:ptCount val="15"/>
                      <c:pt idx="0">
                        <c:v>357</c:v>
                      </c:pt>
                      <c:pt idx="1">
                        <c:v>358</c:v>
                      </c:pt>
                      <c:pt idx="2">
                        <c:v>359</c:v>
                      </c:pt>
                      <c:pt idx="3">
                        <c:v>360</c:v>
                      </c:pt>
                      <c:pt idx="4">
                        <c:v>361</c:v>
                      </c:pt>
                      <c:pt idx="5">
                        <c:v>347</c:v>
                      </c:pt>
                      <c:pt idx="6">
                        <c:v>348</c:v>
                      </c:pt>
                      <c:pt idx="7">
                        <c:v>349</c:v>
                      </c:pt>
                      <c:pt idx="8">
                        <c:v>350</c:v>
                      </c:pt>
                      <c:pt idx="9">
                        <c:v>351</c:v>
                      </c:pt>
                      <c:pt idx="10">
                        <c:v>352</c:v>
                      </c:pt>
                      <c:pt idx="11">
                        <c:v>353</c:v>
                      </c:pt>
                      <c:pt idx="12">
                        <c:v>354</c:v>
                      </c:pt>
                      <c:pt idx="13">
                        <c:v>355</c:v>
                      </c:pt>
                      <c:pt idx="14">
                        <c:v>356</c:v>
                      </c:pt>
                    </c:numCache>
                  </c:numRef>
                </c:val>
                <c:extLst>
                  <c:ext xmlns:c16="http://schemas.microsoft.com/office/drawing/2014/chart" uri="{C3380CC4-5D6E-409C-BE32-E72D297353CC}">
                    <c16:uniqueId val="{00000002-B328-4882-A562-7DBB8F182DF9}"/>
                  </c:ext>
                </c:extLst>
              </c15:ser>
            </c15:filteredBarSeries>
            <c15:filteredBarSeries>
              <c15:ser>
                <c:idx val="1"/>
                <c:order val="1"/>
                <c:spPr>
                  <a:solidFill>
                    <a:schemeClr val="accent2"/>
                  </a:solidFill>
                  <a:ln>
                    <a:noFill/>
                  </a:ln>
                  <a:effectLst/>
                </c:spPr>
                <c:invertIfNegative val="0"/>
                <c:val>
                  <c:numRef>
                    <c:extLst xmlns:c15="http://schemas.microsoft.com/office/drawing/2012/chart">
                      <c:ext xmlns:c15="http://schemas.microsoft.com/office/drawing/2012/chart" uri="{02D57815-91ED-43cb-92C2-25804820EDAC}">
                        <c15:formulaRef>
                          <c15:sqref>'Tumor by animal'!$K$34:$K$48</c15:sqref>
                        </c15:formulaRef>
                      </c:ext>
                    </c:extLst>
                    <c:numCache>
                      <c:formatCode>0.000</c:formatCode>
                      <c:ptCount val="15"/>
                      <c:pt idx="0">
                        <c:v>0.90478079999999994</c:v>
                      </c:pt>
                      <c:pt idx="1">
                        <c:v>28.730979199999993</c:v>
                      </c:pt>
                      <c:pt idx="2">
                        <c:v>15.598567600000001</c:v>
                      </c:pt>
                      <c:pt idx="3">
                        <c:v>12.770080399999998</c:v>
                      </c:pt>
                      <c:pt idx="4">
                        <c:v>3.0536352</c:v>
                      </c:pt>
                      <c:pt idx="5">
                        <c:v>26.521910800000001</c:v>
                      </c:pt>
                      <c:pt idx="6">
                        <c:v>9.2027936000000015</c:v>
                      </c:pt>
                      <c:pt idx="7">
                        <c:v>2.1446656000000002</c:v>
                      </c:pt>
                      <c:pt idx="8">
                        <c:v>24.4290816</c:v>
                      </c:pt>
                      <c:pt idx="9">
                        <c:v>10.3060188</c:v>
                      </c:pt>
                      <c:pt idx="10">
                        <c:v>13.089999999999998</c:v>
                      </c:pt>
                      <c:pt idx="11">
                        <c:v>15.598567600000001</c:v>
                      </c:pt>
                      <c:pt idx="12">
                        <c:v>12.770080399999998</c:v>
                      </c:pt>
                      <c:pt idx="13">
                        <c:v>36.087035599999993</c:v>
                      </c:pt>
                      <c:pt idx="14">
                        <c:v>17.157324800000001</c:v>
                      </c:pt>
                    </c:numCache>
                  </c:numRef>
                </c:val>
                <c:extLst xmlns:c15="http://schemas.microsoft.com/office/drawing/2012/chart">
                  <c:ext xmlns:c16="http://schemas.microsoft.com/office/drawing/2014/chart" uri="{C3380CC4-5D6E-409C-BE32-E72D297353CC}">
                    <c16:uniqueId val="{00000003-B328-4882-A562-7DBB8F182DF9}"/>
                  </c:ext>
                </c:extLst>
              </c15:ser>
            </c15:filteredBarSeries>
            <c15:filteredBarSeries>
              <c15:ser>
                <c:idx val="2"/>
                <c:order val="2"/>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'Tumor by animal'!$L$34:$L$48</c15:sqref>
                        </c15:formulaRef>
                      </c:ext>
                    </c:extLst>
                    <c:numCache>
                      <c:formatCode>0.000</c:formatCode>
                      <c:ptCount val="15"/>
                      <c:pt idx="0">
                        <c:v>0.52359999999999995</c:v>
                      </c:pt>
                      <c:pt idx="1">
                        <c:v>4.8490596000000004</c:v>
                      </c:pt>
                      <c:pt idx="2">
                        <c:v>4.8490596000000004</c:v>
                      </c:pt>
                      <c:pt idx="3">
                        <c:v>24.4290816</c:v>
                      </c:pt>
                      <c:pt idx="4">
                        <c:v>0</c:v>
                      </c:pt>
                      <c:pt idx="5">
                        <c:v>15.598567600000001</c:v>
                      </c:pt>
                      <c:pt idx="6">
                        <c:v>1.7671499999999998</c:v>
                      </c:pt>
                      <c:pt idx="7">
                        <c:v>1.1503492000000002</c:v>
                      </c:pt>
                      <c:pt idx="8">
                        <c:v>15.598567600000001</c:v>
                      </c:pt>
                      <c:pt idx="9">
                        <c:v>8.1812499999999986</c:v>
                      </c:pt>
                      <c:pt idx="10">
                        <c:v>24.4290816</c:v>
                      </c:pt>
                      <c:pt idx="11">
                        <c:v>7.2382463999999995</c:v>
                      </c:pt>
                      <c:pt idx="12">
                        <c:v>6.3706411999999979</c:v>
                      </c:pt>
                      <c:pt idx="13">
                        <c:v>11.494067199999996</c:v>
                      </c:pt>
                      <c:pt idx="14">
                        <c:v>8.1812499999999986</c:v>
                      </c:pt>
                    </c:numCache>
                  </c:numRef>
                </c:val>
                <c:extLst xmlns:c15="http://schemas.microsoft.com/office/drawing/2012/chart">
                  <c:ext xmlns:c16="http://schemas.microsoft.com/office/drawing/2014/chart" uri="{C3380CC4-5D6E-409C-BE32-E72D297353CC}">
                    <c16:uniqueId val="{00000004-B328-4882-A562-7DBB8F182DF9}"/>
                  </c:ext>
                </c:extLst>
              </c15:ser>
            </c15:filteredBarSeries>
            <c15:filteredBarSeries>
              <c15:ser>
                <c:idx val="3"/>
                <c:order val="3"/>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'Tumor by animal'!$M$34:$M$48</c15:sqref>
                        </c15:formulaRef>
                      </c:ext>
                    </c:extLst>
                    <c:numCache>
                      <c:formatCode>0.000</c:formatCode>
                      <c:ptCount val="15"/>
                      <c:pt idx="0">
                        <c:v>0</c:v>
                      </c:pt>
                      <c:pt idx="1">
                        <c:v>0</c:v>
                      </c:pt>
                      <c:pt idx="2">
                        <c:v>0</c:v>
                      </c:pt>
                      <c:pt idx="3">
                        <c:v>6.3706411999999979</c:v>
                      </c:pt>
                      <c:pt idx="4">
                        <c:v>0</c:v>
                      </c:pt>
                      <c:pt idx="5">
                        <c:v>4.1887999999999996</c:v>
                      </c:pt>
                      <c:pt idx="6">
                        <c:v>1.7671499999999998</c:v>
                      </c:pt>
                      <c:pt idx="7">
                        <c:v>0.52359999999999995</c:v>
                      </c:pt>
                      <c:pt idx="8">
                        <c:v>7.2382463999999995</c:v>
                      </c:pt>
                      <c:pt idx="9">
                        <c:v>8.1812499999999986</c:v>
                      </c:pt>
                      <c:pt idx="10">
                        <c:v>14.137199999999998</c:v>
                      </c:pt>
                      <c:pt idx="11">
                        <c:v>12.770080399999998</c:v>
                      </c:pt>
                      <c:pt idx="12">
                        <c:v>4.1887999999999996</c:v>
                      </c:pt>
                      <c:pt idx="13">
                        <c:v>1.1503492000000002</c:v>
                      </c:pt>
                      <c:pt idx="14">
                        <c:v>4.1887999999999996</c:v>
                      </c:pt>
                    </c:numCache>
                  </c:numRef>
                </c:val>
                <c:extLst xmlns:c15="http://schemas.microsoft.com/office/drawing/2012/chart">
                  <c:ext xmlns:c16="http://schemas.microsoft.com/office/drawing/2014/chart" uri="{C3380CC4-5D6E-409C-BE32-E72D297353CC}">
                    <c16:uniqueId val="{00000005-B328-4882-A562-7DBB8F182DF9}"/>
                  </c:ext>
                </c:extLst>
              </c15:ser>
            </c15:filteredBarSeries>
            <c15:filteredBarSeries>
              <c15:ser>
                <c:idx val="4"/>
                <c:order val="4"/>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'Tumor by animal'!$N$34:$N$48</c15:sqref>
                        </c15:formulaRef>
                      </c:ext>
                    </c:extLst>
                    <c:numCache>
                      <c:formatCode>0.000</c:formatCode>
                      <c:ptCount val="15"/>
                      <c:pt idx="0">
                        <c:v>0</c:v>
                      </c:pt>
                      <c:pt idx="1">
                        <c:v>0</c:v>
                      </c:pt>
                      <c:pt idx="2">
                        <c:v>0</c:v>
                      </c:pt>
                      <c:pt idx="3">
                        <c:v>5.5752928000000015</c:v>
                      </c:pt>
                      <c:pt idx="4">
                        <c:v>0</c:v>
                      </c:pt>
                      <c:pt idx="5">
                        <c:v>8.1812499999999986</c:v>
                      </c:pt>
                      <c:pt idx="6">
                        <c:v>1.7671499999999998</c:v>
                      </c:pt>
                      <c:pt idx="7">
                        <c:v>0</c:v>
                      </c:pt>
                      <c:pt idx="8">
                        <c:v>7.2382463999999995</c:v>
                      </c:pt>
                      <c:pt idx="9">
                        <c:v>3.0536352</c:v>
                      </c:pt>
                      <c:pt idx="10">
                        <c:v>7.2382463999999995</c:v>
                      </c:pt>
                      <c:pt idx="11">
                        <c:v>5.5752928000000015</c:v>
                      </c:pt>
                      <c:pt idx="12">
                        <c:v>4.1887999999999996</c:v>
                      </c:pt>
                      <c:pt idx="13">
                        <c:v>0.52359999999999995</c:v>
                      </c:pt>
                      <c:pt idx="14">
                        <c:v>4.1887999999999996</c:v>
                      </c:pt>
                    </c:numCache>
                  </c:numRef>
                </c:val>
                <c:extLst xmlns:c15="http://schemas.microsoft.com/office/drawing/2012/chart">
                  <c:ext xmlns:c16="http://schemas.microsoft.com/office/drawing/2014/chart" uri="{C3380CC4-5D6E-409C-BE32-E72D297353CC}">
                    <c16:uniqueId val="{00000006-B328-4882-A562-7DBB8F182DF9}"/>
                  </c:ext>
                </c:extLst>
              </c15:ser>
            </c15:filteredBarSeries>
            <c15:filteredBarSeries>
              <c15:ser>
                <c:idx val="5"/>
                <c:order val="5"/>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'Tumor by animal'!$O$34:$O$48</c15:sqref>
                        </c15:formulaRef>
                      </c:ext>
                    </c:extLst>
                    <c:numCache>
                      <c:formatCode>0.000</c:formatCode>
                      <c:ptCount val="15"/>
                      <c:pt idx="0">
                        <c:v>0</c:v>
                      </c:pt>
                      <c:pt idx="1">
                        <c:v>0</c:v>
                      </c:pt>
                      <c:pt idx="2">
                        <c:v>0</c:v>
                      </c:pt>
                      <c:pt idx="3">
                        <c:v>2.1446656000000002</c:v>
                      </c:pt>
                      <c:pt idx="4">
                        <c:v>0</c:v>
                      </c:pt>
                      <c:pt idx="5">
                        <c:v>0</c:v>
                      </c:pt>
                      <c:pt idx="6">
                        <c:v>0</c:v>
                      </c:pt>
                      <c:pt idx="7">
                        <c:v>0</c:v>
                      </c:pt>
                      <c:pt idx="8">
                        <c:v>0</c:v>
                      </c:pt>
                      <c:pt idx="9">
                        <c:v>0</c:v>
                      </c:pt>
                      <c:pt idx="10">
                        <c:v>0</c:v>
                      </c:pt>
                      <c:pt idx="11">
                        <c:v>0</c:v>
                      </c:pt>
                      <c:pt idx="12">
                        <c:v>0</c:v>
                      </c:pt>
                      <c:pt idx="13">
                        <c:v>0</c:v>
                      </c:pt>
                      <c:pt idx="14">
                        <c:v>0</c:v>
                      </c:pt>
                    </c:numCache>
                  </c:numRef>
                </c:val>
                <c:extLst xmlns:c15="http://schemas.microsoft.com/office/drawing/2012/chart">
                  <c:ext xmlns:c16="http://schemas.microsoft.com/office/drawing/2014/chart" uri="{C3380CC4-5D6E-409C-BE32-E72D297353CC}">
                    <c16:uniqueId val="{00000007-B328-4882-A562-7DBB8F182DF9}"/>
                  </c:ext>
                </c:extLst>
              </c15:ser>
            </c15:filteredBarSeries>
          </c:ext>
        </c:extLst>
      </c:barChart>
      <c:catAx>
        <c:axId val="1906282080"/>
        <c:scaling>
          <c:orientation val="minMax"/>
        </c:scaling>
        <c:delete val="0"/>
        <c:axPos val="b"/>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7982640"/>
        <c:crosses val="autoZero"/>
        <c:auto val="1"/>
        <c:lblAlgn val="ctr"/>
        <c:lblOffset val="100"/>
        <c:noMultiLvlLbl val="0"/>
      </c:catAx>
      <c:valAx>
        <c:axId val="18779826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out"/>
        <c:tickLblPos val="nextTo"/>
        <c:spPr>
          <a:noFill/>
          <a:ln w="190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6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As + Zn mice tumor volume</a:t>
            </a:r>
          </a:p>
        </c:rich>
      </c:tx>
      <c:layout>
        <c:manualLayout>
          <c:xMode val="edge"/>
          <c:yMode val="edge"/>
          <c:x val="0.3156734470691163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6"/>
          <c:order val="6"/>
          <c:spPr>
            <a:solidFill>
              <a:schemeClr val="accent1">
                <a:lumMod val="60000"/>
              </a:schemeClr>
            </a:solidFill>
            <a:ln>
              <a:noFill/>
            </a:ln>
            <a:effectLst/>
          </c:spPr>
          <c:invertIfNegative val="0"/>
          <c:val>
            <c:numRef>
              <c:f>'Tumor by animal'!$P$49:$P$64</c:f>
              <c:numCache>
                <c:formatCode>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4C0-4733-A324-5E87DECBDDD2}"/>
            </c:ext>
          </c:extLst>
        </c:ser>
        <c:ser>
          <c:idx val="7"/>
          <c:order val="7"/>
          <c:spPr>
            <a:solidFill>
              <a:srgbClr val="00B050"/>
            </a:solidFill>
            <a:ln>
              <a:noFill/>
            </a:ln>
            <a:effectLst/>
          </c:spPr>
          <c:invertIfNegative val="0"/>
          <c:val>
            <c:numRef>
              <c:f>'Tumor by animal'!$R$49:$R$64</c:f>
              <c:numCache>
                <c:formatCode>0.000</c:formatCode>
                <c:ptCount val="16"/>
                <c:pt idx="0">
                  <c:v>4.1511300000000002</c:v>
                </c:pt>
                <c:pt idx="1">
                  <c:v>2.0960000000000001</c:v>
                </c:pt>
                <c:pt idx="2">
                  <c:v>24.828093999999997</c:v>
                </c:pt>
                <c:pt idx="3">
                  <c:v>1.5720000000000001</c:v>
                </c:pt>
                <c:pt idx="4">
                  <c:v>13.246585600000003</c:v>
                </c:pt>
                <c:pt idx="5">
                  <c:v>3.5342999999999996</c:v>
                </c:pt>
                <c:pt idx="6">
                  <c:v>27.2365596</c:v>
                </c:pt>
                <c:pt idx="7">
                  <c:v>55.180320799999997</c:v>
                </c:pt>
                <c:pt idx="8">
                  <c:v>4.9111500000000001</c:v>
                </c:pt>
                <c:pt idx="9">
                  <c:v>10.7238808</c:v>
                </c:pt>
                <c:pt idx="10">
                  <c:v>41.1552948</c:v>
                </c:pt>
                <c:pt idx="12">
                  <c:v>21.462145999999997</c:v>
                </c:pt>
                <c:pt idx="13">
                  <c:v>9.6084891999999975</c:v>
                </c:pt>
                <c:pt idx="14">
                  <c:v>16.369459599999999</c:v>
                </c:pt>
                <c:pt idx="15">
                  <c:v>24.384233999999999</c:v>
                </c:pt>
              </c:numCache>
            </c:numRef>
          </c:val>
          <c:extLst>
            <c:ext xmlns:c16="http://schemas.microsoft.com/office/drawing/2014/chart" uri="{C3380CC4-5D6E-409C-BE32-E72D297353CC}">
              <c16:uniqueId val="{00000001-E4C0-4733-A324-5E87DECBDDD2}"/>
            </c:ext>
          </c:extLst>
        </c:ser>
        <c:dLbls>
          <c:showLegendKey val="0"/>
          <c:showVal val="0"/>
          <c:showCatName val="0"/>
          <c:showSerName val="0"/>
          <c:showPercent val="0"/>
          <c:showBubbleSize val="0"/>
        </c:dLbls>
        <c:gapWidth val="219"/>
        <c:overlap val="-27"/>
        <c:axId val="1906282080"/>
        <c:axId val="1877982640"/>
        <c:extLs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ormulaRef>
                          <c15:sqref>'Tumor by animal'!$J$49:$J$64</c15:sqref>
                        </c15:formulaRef>
                      </c:ext>
                    </c:extLst>
                    <c:numCache>
                      <c:formatCode>General</c:formatCode>
                      <c:ptCount val="16"/>
                      <c:pt idx="0">
                        <c:v>307</c:v>
                      </c:pt>
                      <c:pt idx="1">
                        <c:v>308</c:v>
                      </c:pt>
                      <c:pt idx="2">
                        <c:v>309</c:v>
                      </c:pt>
                      <c:pt idx="3">
                        <c:v>310</c:v>
                      </c:pt>
                      <c:pt idx="4">
                        <c:v>311</c:v>
                      </c:pt>
                      <c:pt idx="5">
                        <c:v>312</c:v>
                      </c:pt>
                      <c:pt idx="6">
                        <c:v>313</c:v>
                      </c:pt>
                      <c:pt idx="7">
                        <c:v>314</c:v>
                      </c:pt>
                      <c:pt idx="8">
                        <c:v>315</c:v>
                      </c:pt>
                      <c:pt idx="9">
                        <c:v>316</c:v>
                      </c:pt>
                      <c:pt idx="10">
                        <c:v>301</c:v>
                      </c:pt>
                      <c:pt idx="11">
                        <c:v>302</c:v>
                      </c:pt>
                      <c:pt idx="12">
                        <c:v>303</c:v>
                      </c:pt>
                      <c:pt idx="13">
                        <c:v>304</c:v>
                      </c:pt>
                      <c:pt idx="14">
                        <c:v>305</c:v>
                      </c:pt>
                      <c:pt idx="15">
                        <c:v>306</c:v>
                      </c:pt>
                    </c:numCache>
                  </c:numRef>
                </c:val>
                <c:extLst>
                  <c:ext xmlns:c16="http://schemas.microsoft.com/office/drawing/2014/chart" uri="{C3380CC4-5D6E-409C-BE32-E72D297353CC}">
                    <c16:uniqueId val="{00000002-E4C0-4733-A324-5E87DECBDDD2}"/>
                  </c:ext>
                </c:extLst>
              </c15:ser>
            </c15:filteredBarSeries>
            <c15:filteredBarSeries>
              <c15:ser>
                <c:idx val="1"/>
                <c:order val="1"/>
                <c:spPr>
                  <a:solidFill>
                    <a:schemeClr val="accent2"/>
                  </a:solidFill>
                  <a:ln>
                    <a:noFill/>
                  </a:ln>
                  <a:effectLst/>
                </c:spPr>
                <c:invertIfNegative val="0"/>
                <c:val>
                  <c:numRef>
                    <c:extLst xmlns:c15="http://schemas.microsoft.com/office/drawing/2012/chart">
                      <c:ext xmlns:c15="http://schemas.microsoft.com/office/drawing/2012/chart" uri="{02D57815-91ED-43cb-92C2-25804820EDAC}">
                        <c15:formulaRef>
                          <c15:sqref>'Tumor by animal'!$K$49:$K$64</c15:sqref>
                        </c15:formulaRef>
                      </c:ext>
                    </c:extLst>
                    <c:numCache>
                      <c:formatCode>0.000</c:formatCode>
                      <c:ptCount val="16"/>
                      <c:pt idx="0">
                        <c:v>1.1503492000000002</c:v>
                      </c:pt>
                      <c:pt idx="1">
                        <c:v>0</c:v>
                      </c:pt>
                      <c:pt idx="2">
                        <c:v>12.770080399999998</c:v>
                      </c:pt>
                      <c:pt idx="3">
                        <c:v>0</c:v>
                      </c:pt>
                      <c:pt idx="4">
                        <c:v>5.5752928000000015</c:v>
                      </c:pt>
                      <c:pt idx="5">
                        <c:v>1.7671499999999998</c:v>
                      </c:pt>
                      <c:pt idx="6">
                        <c:v>14.137199999999998</c:v>
                      </c:pt>
                      <c:pt idx="7">
                        <c:v>19.483155999999994</c:v>
                      </c:pt>
                      <c:pt idx="8">
                        <c:v>1.7671499999999998</c:v>
                      </c:pt>
                      <c:pt idx="9">
                        <c:v>4.1887999999999996</c:v>
                      </c:pt>
                      <c:pt idx="10">
                        <c:v>9.6813639999999985</c:v>
                      </c:pt>
                      <c:pt idx="11">
                        <c:v>0</c:v>
                      </c:pt>
                      <c:pt idx="12">
                        <c:v>8.1812499999999986</c:v>
                      </c:pt>
                      <c:pt idx="13">
                        <c:v>3.5913723999999991</c:v>
                      </c:pt>
                      <c:pt idx="14">
                        <c:v>8.1812499999999986</c:v>
                      </c:pt>
                      <c:pt idx="15">
                        <c:v>7.2382463999999995</c:v>
                      </c:pt>
                    </c:numCache>
                  </c:numRef>
                </c:val>
                <c:extLst xmlns:c15="http://schemas.microsoft.com/office/drawing/2012/chart">
                  <c:ext xmlns:c16="http://schemas.microsoft.com/office/drawing/2014/chart" uri="{C3380CC4-5D6E-409C-BE32-E72D297353CC}">
                    <c16:uniqueId val="{00000003-E4C0-4733-A324-5E87DECBDDD2}"/>
                  </c:ext>
                </c:extLst>
              </c15:ser>
            </c15:filteredBarSeries>
            <c15:filteredBarSeries>
              <c15:ser>
                <c:idx val="2"/>
                <c:order val="2"/>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'Tumor by animal'!$L$49:$L$64</c15:sqref>
                        </c15:formulaRef>
                      </c:ext>
                    </c:extLst>
                    <c:numCache>
                      <c:formatCode>0.000</c:formatCode>
                      <c:ptCount val="16"/>
                      <c:pt idx="0">
                        <c:v>0.90478079999999994</c:v>
                      </c:pt>
                      <c:pt idx="1">
                        <c:v>0</c:v>
                      </c:pt>
                      <c:pt idx="2">
                        <c:v>6.3706411999999979</c:v>
                      </c:pt>
                      <c:pt idx="3">
                        <c:v>0</c:v>
                      </c:pt>
                      <c:pt idx="4">
                        <c:v>5.5752928000000015</c:v>
                      </c:pt>
                      <c:pt idx="5">
                        <c:v>1.7671499999999998</c:v>
                      </c:pt>
                      <c:pt idx="6">
                        <c:v>4.8490596000000004</c:v>
                      </c:pt>
                      <c:pt idx="7">
                        <c:v>7.9639559999999987</c:v>
                      </c:pt>
                      <c:pt idx="8">
                        <c:v>0</c:v>
                      </c:pt>
                      <c:pt idx="9">
                        <c:v>1.7671499999999998</c:v>
                      </c:pt>
                      <c:pt idx="10">
                        <c:v>7.9639559999999987</c:v>
                      </c:pt>
                      <c:pt idx="11">
                        <c:v>0</c:v>
                      </c:pt>
                      <c:pt idx="12">
                        <c:v>10.136896</c:v>
                      </c:pt>
                      <c:pt idx="13">
                        <c:v>1.4367583999999995</c:v>
                      </c:pt>
                      <c:pt idx="14">
                        <c:v>1.7671499999999998</c:v>
                      </c:pt>
                      <c:pt idx="15">
                        <c:v>5.5752928000000015</c:v>
                      </c:pt>
                    </c:numCache>
                  </c:numRef>
                </c:val>
                <c:extLst xmlns:c15="http://schemas.microsoft.com/office/drawing/2012/chart">
                  <c:ext xmlns:c16="http://schemas.microsoft.com/office/drawing/2014/chart" uri="{C3380CC4-5D6E-409C-BE32-E72D297353CC}">
                    <c16:uniqueId val="{00000004-E4C0-4733-A324-5E87DECBDDD2}"/>
                  </c:ext>
                </c:extLst>
              </c15:ser>
            </c15:filteredBarSeries>
            <c15:filteredBarSeries>
              <c15:ser>
                <c:idx val="3"/>
                <c:order val="3"/>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'Tumor by animal'!$M$49:$M$64</c15:sqref>
                        </c15:formulaRef>
                      </c:ext>
                    </c:extLst>
                    <c:numCache>
                      <c:formatCode>0.000</c:formatCode>
                      <c:ptCount val="16"/>
                      <c:pt idx="0">
                        <c:v>0</c:v>
                      </c:pt>
                      <c:pt idx="1">
                        <c:v>0</c:v>
                      </c:pt>
                      <c:pt idx="2">
                        <c:v>3.5913723999999991</c:v>
                      </c:pt>
                      <c:pt idx="3">
                        <c:v>0</c:v>
                      </c:pt>
                      <c:pt idx="4">
                        <c:v>0</c:v>
                      </c:pt>
                      <c:pt idx="5">
                        <c:v>0</c:v>
                      </c:pt>
                      <c:pt idx="6">
                        <c:v>1.7671499999999998</c:v>
                      </c:pt>
                      <c:pt idx="7">
                        <c:v>15.598567600000001</c:v>
                      </c:pt>
                      <c:pt idx="8">
                        <c:v>0</c:v>
                      </c:pt>
                      <c:pt idx="9">
                        <c:v>0.90478079999999994</c:v>
                      </c:pt>
                      <c:pt idx="10">
                        <c:v>7.9639559999999987</c:v>
                      </c:pt>
                      <c:pt idx="11">
                        <c:v>0</c:v>
                      </c:pt>
                      <c:pt idx="12">
                        <c:v>0</c:v>
                      </c:pt>
                      <c:pt idx="13">
                        <c:v>0.52359999999999995</c:v>
                      </c:pt>
                      <c:pt idx="14">
                        <c:v>4.8490596000000004</c:v>
                      </c:pt>
                      <c:pt idx="15">
                        <c:v>4.8490596000000004</c:v>
                      </c:pt>
                    </c:numCache>
                  </c:numRef>
                </c:val>
                <c:extLst xmlns:c15="http://schemas.microsoft.com/office/drawing/2012/chart">
                  <c:ext xmlns:c16="http://schemas.microsoft.com/office/drawing/2014/chart" uri="{C3380CC4-5D6E-409C-BE32-E72D297353CC}">
                    <c16:uniqueId val="{00000005-E4C0-4733-A324-5E87DECBDDD2}"/>
                  </c:ext>
                </c:extLst>
              </c15:ser>
            </c15:filteredBarSeries>
            <c15:filteredBarSeries>
              <c15:ser>
                <c:idx val="4"/>
                <c:order val="4"/>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'Tumor by animal'!$N$49:$N$64</c15:sqref>
                        </c15:formulaRef>
                      </c:ext>
                    </c:extLst>
                    <c:numCache>
                      <c:formatCode>0.000</c:formatCode>
                      <c:ptCount val="16"/>
                      <c:pt idx="0">
                        <c:v>0</c:v>
                      </c:pt>
                      <c:pt idx="1">
                        <c:v>0</c:v>
                      </c:pt>
                      <c:pt idx="2">
                        <c:v>0</c:v>
                      </c:pt>
                      <c:pt idx="3">
                        <c:v>0</c:v>
                      </c:pt>
                      <c:pt idx="4">
                        <c:v>0</c:v>
                      </c:pt>
                      <c:pt idx="5">
                        <c:v>0</c:v>
                      </c:pt>
                      <c:pt idx="6">
                        <c:v>1.7671499999999998</c:v>
                      </c:pt>
                      <c:pt idx="7">
                        <c:v>6.3706411999999979</c:v>
                      </c:pt>
                      <c:pt idx="8">
                        <c:v>0</c:v>
                      </c:pt>
                      <c:pt idx="9">
                        <c:v>1.7671499999999998</c:v>
                      </c:pt>
                      <c:pt idx="10">
                        <c:v>10.3060188</c:v>
                      </c:pt>
                      <c:pt idx="11">
                        <c:v>0</c:v>
                      </c:pt>
                      <c:pt idx="12">
                        <c:v>0</c:v>
                      </c:pt>
                      <c:pt idx="13">
                        <c:v>1.4367583999999995</c:v>
                      </c:pt>
                      <c:pt idx="14">
                        <c:v>0</c:v>
                      </c:pt>
                      <c:pt idx="15">
                        <c:v>3.0536352</c:v>
                      </c:pt>
                    </c:numCache>
                  </c:numRef>
                </c:val>
                <c:extLst xmlns:c15="http://schemas.microsoft.com/office/drawing/2012/chart">
                  <c:ext xmlns:c16="http://schemas.microsoft.com/office/drawing/2014/chart" uri="{C3380CC4-5D6E-409C-BE32-E72D297353CC}">
                    <c16:uniqueId val="{00000006-E4C0-4733-A324-5E87DECBDDD2}"/>
                  </c:ext>
                </c:extLst>
              </c15:ser>
            </c15:filteredBarSeries>
            <c15:filteredBarSeries>
              <c15:ser>
                <c:idx val="5"/>
                <c:order val="5"/>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'Tumor by animal'!$O$49:$O$64</c15:sqref>
                        </c15:formulaRef>
                      </c:ext>
                    </c:extLst>
                    <c:numCache>
                      <c:formatCode>0.000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15="http://schemas.microsoft.com/office/drawing/2012/chart">
                  <c:ext xmlns:c16="http://schemas.microsoft.com/office/drawing/2014/chart" uri="{C3380CC4-5D6E-409C-BE32-E72D297353CC}">
                    <c16:uniqueId val="{00000007-E4C0-4733-A324-5E87DECBDDD2}"/>
                  </c:ext>
                </c:extLst>
              </c15:ser>
            </c15:filteredBarSeries>
          </c:ext>
        </c:extLst>
      </c:barChart>
      <c:catAx>
        <c:axId val="1906282080"/>
        <c:scaling>
          <c:orientation val="minMax"/>
        </c:scaling>
        <c:delete val="0"/>
        <c:axPos val="b"/>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77982640"/>
        <c:crosses val="autoZero"/>
        <c:auto val="1"/>
        <c:lblAlgn val="ctr"/>
        <c:lblOffset val="100"/>
        <c:noMultiLvlLbl val="0"/>
      </c:catAx>
      <c:valAx>
        <c:axId val="18779826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out"/>
        <c:tickLblPos val="nextTo"/>
        <c:spPr>
          <a:noFill/>
          <a:ln w="190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6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 Tumor Volume All Treatments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1DEC-4BB3-BDC2-26859ADE2A90}"/>
            </c:ext>
          </c:extLst>
        </c:ser>
        <c:ser>
          <c:idx val="1"/>
          <c:order val="1"/>
          <c:spPr>
            <a:solidFill>
              <a:schemeClr val="accent2"/>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1DEC-4BB3-BDC2-26859ADE2A90}"/>
            </c:ext>
          </c:extLst>
        </c:ser>
        <c:ser>
          <c:idx val="2"/>
          <c:order val="2"/>
          <c:spPr>
            <a:solidFill>
              <a:schemeClr val="accent3"/>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1DEC-4BB3-BDC2-26859ADE2A90}"/>
            </c:ext>
          </c:extLst>
        </c:ser>
        <c:ser>
          <c:idx val="3"/>
          <c:order val="3"/>
          <c:spPr>
            <a:solidFill>
              <a:schemeClr val="accent4"/>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1DEC-4BB3-BDC2-26859ADE2A90}"/>
            </c:ext>
          </c:extLst>
        </c:ser>
        <c:dLbls>
          <c:showLegendKey val="0"/>
          <c:showVal val="0"/>
          <c:showCatName val="0"/>
          <c:showSerName val="0"/>
          <c:showPercent val="0"/>
          <c:showBubbleSize val="0"/>
        </c:dLbls>
        <c:gapWidth val="219"/>
        <c:overlap val="-27"/>
        <c:axId val="1881788240"/>
        <c:axId val="1881990080"/>
      </c:barChart>
      <c:catAx>
        <c:axId val="1881788240"/>
        <c:scaling>
          <c:orientation val="minMax"/>
        </c:scaling>
        <c:delete val="0"/>
        <c:axPos val="b"/>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81990080"/>
        <c:crosses val="autoZero"/>
        <c:auto val="1"/>
        <c:lblAlgn val="ctr"/>
        <c:lblOffset val="100"/>
        <c:noMultiLvlLbl val="0"/>
      </c:catAx>
      <c:valAx>
        <c:axId val="1881990080"/>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out"/>
        <c:tickLblPos val="nextTo"/>
        <c:spPr>
          <a:noFill/>
          <a:ln w="19050">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81788240"/>
        <c:crosses val="autoZero"/>
        <c:crossBetween val="between"/>
      </c:valAx>
      <c:spPr>
        <a:noFill/>
        <a:ln>
          <a:noFill/>
        </a:ln>
        <a:effectLst/>
      </c:spPr>
    </c:plotArea>
    <c:legend>
      <c:legendPos val="r"/>
      <c:layout>
        <c:manualLayout>
          <c:xMode val="edge"/>
          <c:yMode val="edge"/>
          <c:x val="0.86794006999125106"/>
          <c:y val="9.0578597989324258E-2"/>
          <c:w val="0.10705993000874892"/>
          <c:h val="0.25899504884088259"/>
        </c:manualLayout>
      </c:layout>
      <c:overlay val="1"/>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[Tissue_Inventory.xlsx]Lily Working Sheet!PivotTable1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'Lily Working Sheet'!$F$2</c:f>
              <c:strCache>
                <c:ptCount val="1"/>
                <c:pt idx="0">
                  <c:v>Total</c:v>
                </c:pt>
              </c:strCache>
            </c:strRef>
          </c:tx>
          <c:spPr>
            <a:solidFill>
              <a:schemeClr val="accent1"/>
            </a:solidFill>
            <a:ln>
              <a:noFill/>
            </a:ln>
            <a:effectLst/>
          </c:spPr>
          <c:invertIfNegative val="0"/>
          <c:cat>
            <c:multiLvlStrRef>
              <c:f>'Lily Working Sheet'!$E$3:$E$80</c:f>
              <c:multiLvlStrCache>
                <c:ptCount val="63"/>
                <c:lvl>
                  <c:pt idx="0">
                    <c:v>327</c:v>
                  </c:pt>
                  <c:pt idx="1">
                    <c:v>328</c:v>
                  </c:pt>
                  <c:pt idx="2">
                    <c:v>329</c:v>
                  </c:pt>
                  <c:pt idx="3">
                    <c:v>330</c:v>
                  </c:pt>
                  <c:pt idx="4">
                    <c:v>331</c:v>
                  </c:pt>
                  <c:pt idx="5">
                    <c:v>317</c:v>
                  </c:pt>
                  <c:pt idx="6">
                    <c:v>318</c:v>
                  </c:pt>
                  <c:pt idx="7">
                    <c:v>319</c:v>
                  </c:pt>
                  <c:pt idx="8">
                    <c:v>320</c:v>
                  </c:pt>
                  <c:pt idx="9">
                    <c:v>321</c:v>
                  </c:pt>
                  <c:pt idx="10">
                    <c:v>322</c:v>
                  </c:pt>
                  <c:pt idx="11">
                    <c:v>323</c:v>
                  </c:pt>
                  <c:pt idx="12">
                    <c:v>324</c:v>
                  </c:pt>
                  <c:pt idx="13">
                    <c:v>325</c:v>
                  </c:pt>
                  <c:pt idx="14">
                    <c:v>326</c:v>
                  </c:pt>
                  <c:pt idx="15">
                    <c:v>307</c:v>
                  </c:pt>
                  <c:pt idx="16">
                    <c:v>308</c:v>
                  </c:pt>
                  <c:pt idx="17">
                    <c:v>309</c:v>
                  </c:pt>
                  <c:pt idx="18">
                    <c:v>310</c:v>
                  </c:pt>
                  <c:pt idx="19">
                    <c:v>311</c:v>
                  </c:pt>
                  <c:pt idx="20">
                    <c:v>312</c:v>
                  </c:pt>
                  <c:pt idx="21">
                    <c:v>313</c:v>
                  </c:pt>
                  <c:pt idx="22">
                    <c:v>314</c:v>
                  </c:pt>
                  <c:pt idx="23">
                    <c:v>315</c:v>
                  </c:pt>
                  <c:pt idx="24">
                    <c:v>316</c:v>
                  </c:pt>
                  <c:pt idx="25">
                    <c:v>301</c:v>
                  </c:pt>
                  <c:pt idx="26">
                    <c:v>302</c:v>
                  </c:pt>
                  <c:pt idx="27">
                    <c:v>303</c:v>
                  </c:pt>
                  <c:pt idx="28">
                    <c:v>304</c:v>
                  </c:pt>
                  <c:pt idx="29">
                    <c:v>305</c:v>
                  </c:pt>
                  <c:pt idx="30">
                    <c:v>306</c:v>
                  </c:pt>
                  <c:pt idx="31">
                    <c:v>ID #</c:v>
                  </c:pt>
                  <c:pt idx="32">
                    <c:v>332</c:v>
                  </c:pt>
                  <c:pt idx="33">
                    <c:v>333</c:v>
                  </c:pt>
                  <c:pt idx="34">
                    <c:v>334</c:v>
                  </c:pt>
                  <c:pt idx="35">
                    <c:v>335</c:v>
                  </c:pt>
                  <c:pt idx="36">
                    <c:v>336</c:v>
                  </c:pt>
                  <c:pt idx="37">
                    <c:v>342</c:v>
                  </c:pt>
                  <c:pt idx="38">
                    <c:v>343</c:v>
                  </c:pt>
                  <c:pt idx="39">
                    <c:v>344</c:v>
                  </c:pt>
                  <c:pt idx="40">
                    <c:v>345</c:v>
                  </c:pt>
                  <c:pt idx="41">
                    <c:v>346</c:v>
                  </c:pt>
                  <c:pt idx="42">
                    <c:v>337</c:v>
                  </c:pt>
                  <c:pt idx="43">
                    <c:v>338</c:v>
                  </c:pt>
                  <c:pt idx="44">
                    <c:v>339</c:v>
                  </c:pt>
                  <c:pt idx="45">
                    <c:v>340</c:v>
                  </c:pt>
                  <c:pt idx="46">
                    <c:v>341</c:v>
                  </c:pt>
                  <c:pt idx="47">
                    <c:v>357</c:v>
                  </c:pt>
                  <c:pt idx="48">
                    <c:v>358</c:v>
                  </c:pt>
                  <c:pt idx="49">
                    <c:v>359</c:v>
                  </c:pt>
                  <c:pt idx="50">
                    <c:v>360</c:v>
                  </c:pt>
                  <c:pt idx="51">
                    <c:v>361</c:v>
                  </c:pt>
                  <c:pt idx="52">
                    <c:v>347</c:v>
                  </c:pt>
                  <c:pt idx="53">
                    <c:v>348</c:v>
                  </c:pt>
                  <c:pt idx="54">
                    <c:v>349</c:v>
                  </c:pt>
                  <c:pt idx="55">
                    <c:v>350</c:v>
                  </c:pt>
                  <c:pt idx="56">
                    <c:v>351</c:v>
                  </c:pt>
                  <c:pt idx="57">
                    <c:v>352</c:v>
                  </c:pt>
                  <c:pt idx="58">
                    <c:v>353</c:v>
                  </c:pt>
                  <c:pt idx="59">
                    <c:v>354</c:v>
                  </c:pt>
                  <c:pt idx="60">
                    <c:v>355</c:v>
                  </c:pt>
                  <c:pt idx="61">
                    <c:v>356</c:v>
                  </c:pt>
                  <c:pt idx="62">
                    <c:v>(blank)</c:v>
                  </c:pt>
                </c:lvl>
                <c:lvl>
                  <c:pt idx="0">
                    <c:v>As-1</c:v>
                  </c:pt>
                  <c:pt idx="5">
                    <c:v>As-2</c:v>
                  </c:pt>
                  <c:pt idx="10">
                    <c:v>As-3</c:v>
                  </c:pt>
                  <c:pt idx="15">
                    <c:v>As+Zn-1</c:v>
                  </c:pt>
                  <c:pt idx="20">
                    <c:v>As+Zn-2</c:v>
                  </c:pt>
                  <c:pt idx="25">
                    <c:v>As+Zn-3</c:v>
                  </c:pt>
                  <c:pt idx="31">
                    <c:v>Cage ID</c:v>
                  </c:pt>
                  <c:pt idx="32">
                    <c:v>DI-1</c:v>
                  </c:pt>
                  <c:pt idx="37">
                    <c:v>DI-2</c:v>
                  </c:pt>
                  <c:pt idx="42">
                    <c:v>DI-3</c:v>
                  </c:pt>
                  <c:pt idx="47">
                    <c:v>Zn-1</c:v>
                  </c:pt>
                  <c:pt idx="52">
                    <c:v>Zn-2</c:v>
                  </c:pt>
                  <c:pt idx="57">
                    <c:v>Zn-3</c:v>
                  </c:pt>
                  <c:pt idx="62">
                    <c:v>(blank)</c:v>
                  </c:pt>
                </c:lvl>
              </c:multiLvlStrCache>
            </c:multiLvlStrRef>
          </c:cat>
          <c:val>
            <c:numRef>
              <c:f>'Lily Working Sheet'!$F$3:$F$80</c:f>
              <c:numCache>
                <c:formatCode>General</c:formatCode>
                <c:ptCount val="63"/>
                <c:pt idx="0">
                  <c:v>17.934499999999996</c:v>
                </c:pt>
                <c:pt idx="1">
                  <c:v>16.119702399999998</c:v>
                </c:pt>
                <c:pt idx="2">
                  <c:v>35.015779199999997</c:v>
                </c:pt>
                <c:pt idx="3">
                  <c:v>20.619549999999993</c:v>
                </c:pt>
                <c:pt idx="5">
                  <c:v>5.0230476000000008</c:v>
                </c:pt>
                <c:pt idx="6">
                  <c:v>112.84183599999999</c:v>
                </c:pt>
                <c:pt idx="7">
                  <c:v>48.49154879999999</c:v>
                </c:pt>
                <c:pt idx="8">
                  <c:v>43.177038000000003</c:v>
                </c:pt>
                <c:pt idx="9">
                  <c:v>12.390426849999997</c:v>
                </c:pt>
                <c:pt idx="10">
                  <c:v>17.379760400000002</c:v>
                </c:pt>
                <c:pt idx="11">
                  <c:v>12.4306932</c:v>
                </c:pt>
                <c:pt idx="12">
                  <c:v>47.364637999999999</c:v>
                </c:pt>
                <c:pt idx="13">
                  <c:v>13.9202116</c:v>
                </c:pt>
                <c:pt idx="14">
                  <c:v>29.194147199999996</c:v>
                </c:pt>
                <c:pt idx="15">
                  <c:v>4.1511300000000002</c:v>
                </c:pt>
                <c:pt idx="16">
                  <c:v>2.0960000000000001</c:v>
                </c:pt>
                <c:pt idx="17">
                  <c:v>24.828093999999997</c:v>
                </c:pt>
                <c:pt idx="18">
                  <c:v>1.5720000000000001</c:v>
                </c:pt>
                <c:pt idx="19">
                  <c:v>13.246585600000003</c:v>
                </c:pt>
                <c:pt idx="20">
                  <c:v>3.5342999999999996</c:v>
                </c:pt>
                <c:pt idx="21">
                  <c:v>27.2365596</c:v>
                </c:pt>
                <c:pt idx="22">
                  <c:v>55.180320799999997</c:v>
                </c:pt>
                <c:pt idx="23">
                  <c:v>4.9111500000000001</c:v>
                </c:pt>
                <c:pt idx="24">
                  <c:v>10.7238808</c:v>
                </c:pt>
                <c:pt idx="25">
                  <c:v>41.1552948</c:v>
                </c:pt>
                <c:pt idx="27">
                  <c:v>21.462145999999997</c:v>
                </c:pt>
                <c:pt idx="28">
                  <c:v>9.6084891999999975</c:v>
                </c:pt>
                <c:pt idx="29">
                  <c:v>16.369459599999999</c:v>
                </c:pt>
                <c:pt idx="30">
                  <c:v>24.384233999999999</c:v>
                </c:pt>
                <c:pt idx="33">
                  <c:v>4.3867499999999993</c:v>
                </c:pt>
                <c:pt idx="34">
                  <c:v>21.685228800000004</c:v>
                </c:pt>
                <c:pt idx="35">
                  <c:v>34.207311599999997</c:v>
                </c:pt>
                <c:pt idx="36">
                  <c:v>76.382768000000013</c:v>
                </c:pt>
                <c:pt idx="37">
                  <c:v>23.797649199999999</c:v>
                </c:pt>
                <c:pt idx="38">
                  <c:v>15.045675199999998</c:v>
                </c:pt>
                <c:pt idx="39">
                  <c:v>13.050264799999999</c:v>
                </c:pt>
                <c:pt idx="40">
                  <c:v>7.8567999999999998</c:v>
                </c:pt>
                <c:pt idx="41">
                  <c:v>67.479626400000001</c:v>
                </c:pt>
                <c:pt idx="42">
                  <c:v>27.569910800000002</c:v>
                </c:pt>
                <c:pt idx="43">
                  <c:v>7.4351491999999997</c:v>
                </c:pt>
                <c:pt idx="44">
                  <c:v>34.7200688</c:v>
                </c:pt>
                <c:pt idx="45">
                  <c:v>14.662399999999998</c:v>
                </c:pt>
                <c:pt idx="46">
                  <c:v>12.870117199999997</c:v>
                </c:pt>
                <c:pt idx="47">
                  <c:v>2.4763807999999998</c:v>
                </c:pt>
                <c:pt idx="48">
                  <c:v>35.1520388</c:v>
                </c:pt>
                <c:pt idx="49">
                  <c:v>23.0676272</c:v>
                </c:pt>
                <c:pt idx="50">
                  <c:v>54.433761599999997</c:v>
                </c:pt>
                <c:pt idx="51">
                  <c:v>4.6256351999999996</c:v>
                </c:pt>
                <c:pt idx="52">
                  <c:v>57.1105284</c:v>
                </c:pt>
                <c:pt idx="53">
                  <c:v>16.076243599999998</c:v>
                </c:pt>
                <c:pt idx="54">
                  <c:v>5.9146148000000007</c:v>
                </c:pt>
                <c:pt idx="55">
                  <c:v>56.076142000000004</c:v>
                </c:pt>
                <c:pt idx="56">
                  <c:v>31.818153999999996</c:v>
                </c:pt>
                <c:pt idx="57">
                  <c:v>60.990527999999998</c:v>
                </c:pt>
                <c:pt idx="58">
                  <c:v>43.802187199999999</c:v>
                </c:pt>
                <c:pt idx="59">
                  <c:v>30.138321599999998</c:v>
                </c:pt>
                <c:pt idx="60">
                  <c:v>49.255051999999992</c:v>
                </c:pt>
                <c:pt idx="61">
                  <c:v>37.384174799999997</c:v>
                </c:pt>
              </c:numCache>
            </c:numRef>
          </c:val>
          <c:extLst>
            <c:ext xmlns:c16="http://schemas.microsoft.com/office/drawing/2014/chart" uri="{C3380CC4-5D6E-409C-BE32-E72D297353CC}">
              <c16:uniqueId val="{00000000-8432-7A4D-B5A8-692098546982}"/>
            </c:ext>
          </c:extLst>
        </c:ser>
        <c:dLbls>
          <c:showLegendKey val="0"/>
          <c:showVal val="0"/>
          <c:showCatName val="0"/>
          <c:showSerName val="0"/>
          <c:showPercent val="0"/>
          <c:showBubbleSize val="0"/>
        </c:dLbls>
        <c:gapWidth val="219"/>
        <c:overlap val="-27"/>
        <c:axId val="1434857344"/>
        <c:axId val="1148145359"/>
      </c:barChart>
      <c:catAx>
        <c:axId val="14348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45359"/>
        <c:crosses val="autoZero"/>
        <c:auto val="1"/>
        <c:lblAlgn val="ctr"/>
        <c:lblOffset val="100"/>
        <c:noMultiLvlLbl val="0"/>
      </c:catAx>
      <c:valAx>
        <c:axId val="11481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DI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a:t>
          </a:r>
        </a:p>
      </cx:txPr>
    </cx:title>
    <cx:plotArea>
      <cx:plotAreaRegion>
        <cx:series layoutId="clusteredColumn" uniqueId="{93FA02BB-D802-F149-A99E-D1A47AEEEAC6}">
          <cx:dataPt idx="0"/>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As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a:t>
          </a:r>
        </a:p>
      </cx:txPr>
    </cx:title>
    <cx:plotArea>
      <cx:plotAreaRegion>
        <cx:series layoutId="clusteredColumn" uniqueId="{92C5BD15-939A-5149-801B-7C3E158C08F3}">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Zn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Zn</a:t>
          </a:r>
        </a:p>
      </cx:txPr>
    </cx:title>
    <cx:plotArea>
      <cx:plotAreaRegion>
        <cx:series layoutId="clusteredColumn" uniqueId="{4A851D8B-AE04-BA4D-8FFF-35D3175F2CC0}">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As+Zn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As+Zn</a:t>
          </a:r>
        </a:p>
      </cx:txPr>
    </cx:title>
    <cx:plotArea>
      <cx:plotAreaRegion>
        <cx:series layoutId="clusteredColumn" uniqueId="{701BEC70-D2E5-DE4A-A446-BDDC535CB549}">
          <cx:dataPt idx="0"/>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6.xml"/><Relationship Id="rId5" Type="http://schemas.microsoft.com/office/2014/relationships/chartEx" Target="../charts/chartEx4.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18</xdr:col>
      <xdr:colOff>162720</xdr:colOff>
      <xdr:row>2</xdr:row>
      <xdr:rowOff>92868</xdr:rowOff>
    </xdr:from>
    <xdr:to>
      <xdr:col>25</xdr:col>
      <xdr:colOff>456407</xdr:colOff>
      <xdr:row>16</xdr:row>
      <xdr:rowOff>169068</xdr:rowOff>
    </xdr:to>
    <xdr:graphicFrame macro="">
      <xdr:nvGraphicFramePr>
        <xdr:cNvPr id="2" name="Chart 1">
          <a:extLst>
            <a:ext uri="{FF2B5EF4-FFF2-40B4-BE49-F238E27FC236}">
              <a16:creationId xmlns:a16="http://schemas.microsoft.com/office/drawing/2014/main" id="{BF00E1EE-1BD0-4777-BBEE-7EB5B2094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166687</xdr:colOff>
      <xdr:row>17</xdr:row>
      <xdr:rowOff>134938</xdr:rowOff>
    </xdr:from>
    <xdr:to>
      <xdr:col>25</xdr:col>
      <xdr:colOff>460374</xdr:colOff>
      <xdr:row>32</xdr:row>
      <xdr:rowOff>20638</xdr:rowOff>
    </xdr:to>
    <xdr:graphicFrame macro="">
      <xdr:nvGraphicFramePr>
        <xdr:cNvPr id="3" name="Chart 2">
          <a:extLst>
            <a:ext uri="{FF2B5EF4-FFF2-40B4-BE49-F238E27FC236}">
              <a16:creationId xmlns:a16="http://schemas.microsoft.com/office/drawing/2014/main" id="{3A1C15A1-B4B0-4F18-ABAD-D6743F84C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261938</xdr:colOff>
      <xdr:row>33</xdr:row>
      <xdr:rowOff>0</xdr:rowOff>
    </xdr:from>
    <xdr:to>
      <xdr:col>25</xdr:col>
      <xdr:colOff>555625</xdr:colOff>
      <xdr:row>47</xdr:row>
      <xdr:rowOff>76200</xdr:rowOff>
    </xdr:to>
    <xdr:graphicFrame macro="">
      <xdr:nvGraphicFramePr>
        <xdr:cNvPr id="4" name="Chart 3">
          <a:extLst>
            <a:ext uri="{FF2B5EF4-FFF2-40B4-BE49-F238E27FC236}">
              <a16:creationId xmlns:a16="http://schemas.microsoft.com/office/drawing/2014/main" id="{8D0B2F2F-2047-447D-9943-1D91E75B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222250</xdr:colOff>
      <xdr:row>48</xdr:row>
      <xdr:rowOff>174625</xdr:rowOff>
    </xdr:from>
    <xdr:to>
      <xdr:col>25</xdr:col>
      <xdr:colOff>515937</xdr:colOff>
      <xdr:row>63</xdr:row>
      <xdr:rowOff>60325</xdr:rowOff>
    </xdr:to>
    <xdr:graphicFrame macro="">
      <xdr:nvGraphicFramePr>
        <xdr:cNvPr id="5" name="Chart 4">
          <a:extLst>
            <a:ext uri="{FF2B5EF4-FFF2-40B4-BE49-F238E27FC236}">
              <a16:creationId xmlns:a16="http://schemas.microsoft.com/office/drawing/2014/main" id="{EBA93FC9-9D84-438D-8E87-47B85489C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39687</xdr:colOff>
      <xdr:row>19</xdr:row>
      <xdr:rowOff>103193</xdr:rowOff>
    </xdr:from>
    <xdr:to>
      <xdr:col>33</xdr:col>
      <xdr:colOff>436562</xdr:colOff>
      <xdr:row>34</xdr:row>
      <xdr:rowOff>95250</xdr:rowOff>
    </xdr:to>
    <xdr:graphicFrame macro="">
      <xdr:nvGraphicFramePr>
        <xdr:cNvPr id="7" name="Chart 6">
          <a:extLst>
            <a:ext uri="{FF2B5EF4-FFF2-40B4-BE49-F238E27FC236}">
              <a16:creationId xmlns:a16="http://schemas.microsoft.com/office/drawing/2014/main" id="{ADC70E81-9794-4809-86C6-ADF030C62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474131</xdr:colOff>
      <xdr:row>2</xdr:row>
      <xdr:rowOff>0</xdr:rowOff>
    </xdr:from>
    <xdr:to>
      <xdr:col>19</xdr:col>
      <xdr:colOff>118533</xdr:colOff>
      <xdr:row>49</xdr:row>
      <xdr:rowOff>152400</xdr:rowOff>
    </xdr:to>
    <xdr:graphicFrame macro="">
      <xdr:nvGraphicFramePr>
        <xdr:cNvPr id="3" name="Chart 2">
          <a:extLst>
            <a:ext uri="{FF2B5EF4-FFF2-40B4-BE49-F238E27FC236}">
              <a16:creationId xmlns:a16="http://schemas.microsoft.com/office/drawing/2014/main" id="{A26A8FE1-91C0-A66C-D0FB-399A7CECB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618066</xdr:colOff>
      <xdr:row>3</xdr:row>
      <xdr:rowOff>16933</xdr:rowOff>
    </xdr:from>
    <xdr:to>
      <xdr:col>18</xdr:col>
      <xdr:colOff>787400</xdr:colOff>
      <xdr:row>15</xdr:row>
      <xdr:rowOff>75135</xdr:rowOff>
    </xdr:to>
    <mc:AlternateContent xmlns:mc="http://schemas.openxmlformats.org/markup-compatibility/2006" xmlns:a14="http://schemas.microsoft.com/office/drawing/2010/main">
      <mc:Choice Requires="a14">
        <xdr:graphicFrame macro="">
          <xdr:nvGraphicFramePr>
            <xdr:cNvPr id="4" name="Cage ID">
              <a:extLst>
                <a:ext uri="{FF2B5EF4-FFF2-40B4-BE49-F238E27FC236}">
                  <a16:creationId xmlns:a16="http://schemas.microsoft.com/office/drawing/2014/main" id="{AB0AD404-FDAF-FD46-1474-826DF927C65A}"/>
                </a:ext>
              </a:extLst>
            </xdr:cNvPr>
            <xdr:cNvGraphicFramePr/>
          </xdr:nvGraphicFramePr>
          <xdr:xfrm>
            <a:off x="0" y="0"/>
            <a:ext cx="0" cy="0"/>
          </xdr:xfrm>
          <a:graphic>
            <a:graphicData uri="http://schemas.microsoft.com/office/drawing/2010/slicer">
              <sle:slicer xmlns:sle="http://schemas.microsoft.com/office/drawing/2010/slicer" name="Cage ID"/>
            </a:graphicData>
          </a:graphic>
        </xdr:graphicFrame>
      </mc:Choice>
      <mc:Fallback xmlns="">
        <xdr:sp macro="" textlink="">
          <xdr:nvSpPr>
            <xdr:cNvPr id="0" name=""/>
            <xdr:cNvSpPr>
              <a:spLocks noTextEdit="1"/>
            </xdr:cNvSpPr>
          </xdr:nvSpPr>
          <xdr:spPr>
            <a:xfrm>
              <a:off x="16721666" y="626533"/>
              <a:ext cx="1845734" cy="249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677333</xdr:colOff>
      <xdr:row>51</xdr:row>
      <xdr:rowOff>16932</xdr:rowOff>
    </xdr:from>
    <xdr:to>
      <xdr:col>13</xdr:col>
      <xdr:colOff>745067</xdr:colOff>
      <xdr:row>75</xdr:row>
      <xdr:rowOff>152399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3B6FABB-0979-E7CD-F521-AB11977A3B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48133" y="9846732"/>
              <a:ext cx="5846234" cy="4707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126999</xdr:colOff>
      <xdr:row>51</xdr:row>
      <xdr:rowOff>43543</xdr:rowOff>
    </xdr:from>
    <xdr:to>
      <xdr:col>21</xdr:col>
      <xdr:colOff>780142</xdr:colOff>
      <xdr:row>75</xdr:row>
      <xdr:rowOff>108857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B6042A82-28E6-502C-2A4E-D9048D04DE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401799" y="9873343"/>
              <a:ext cx="6431643" cy="46373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410308</xdr:colOff>
      <xdr:row>76</xdr:row>
      <xdr:rowOff>7256</xdr:rowOff>
    </xdr:from>
    <xdr:to>
      <xdr:col>13</xdr:col>
      <xdr:colOff>762000</xdr:colOff>
      <xdr:row>103</xdr:row>
      <xdr:rowOff>58616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33F0088-1783-DE66-705C-AD8CF3080C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81108" y="14599556"/>
              <a:ext cx="6130192" cy="51948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126999</xdr:colOff>
      <xdr:row>75</xdr:row>
      <xdr:rowOff>170542</xdr:rowOff>
    </xdr:from>
    <xdr:to>
      <xdr:col>22</xdr:col>
      <xdr:colOff>136769</xdr:colOff>
      <xdr:row>101</xdr:row>
      <xdr:rowOff>19539</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62BBAD6-783F-6BE2-BE1F-B6E4D81C23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401799" y="14572342"/>
              <a:ext cx="6613770" cy="48019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ly Shevitz" refreshedDate="45546.507815393517" createdVersion="8" refreshedVersion="8" minRefreshableVersion="3" recordCount="63" xr:uid="{53FC147D-5488-5F49-9FA9-47DE409D125B}">
  <cacheSource type="worksheet">
    <worksheetSource ref="A2:C1047816" sheet="Lily Working Sheet"/>
  </cacheSource>
  <cacheFields count="3">
    <cacheField name="ID #" numFmtId="0">
      <sharedItems containsBlank="1" containsMixedTypes="1" containsNumber="1" containsInteger="1" minValue="301" maxValue="361" count="63">
        <n v="332"/>
        <n v="333"/>
        <n v="334"/>
        <n v="335"/>
        <n v="336"/>
        <n v="342"/>
        <n v="343"/>
        <n v="344"/>
        <n v="345"/>
        <n v="346"/>
        <n v="337"/>
        <n v="338"/>
        <n v="339"/>
        <n v="340"/>
        <n v="341"/>
        <n v="327"/>
        <n v="328"/>
        <n v="329"/>
        <n v="330"/>
        <n v="331"/>
        <n v="317"/>
        <n v="318"/>
        <n v="319"/>
        <n v="320"/>
        <n v="321"/>
        <n v="322"/>
        <n v="323"/>
        <n v="324"/>
        <n v="325"/>
        <n v="326"/>
        <s v="ID #"/>
        <n v="357"/>
        <n v="358"/>
        <n v="359"/>
        <n v="360"/>
        <n v="361"/>
        <n v="347"/>
        <n v="348"/>
        <n v="349"/>
        <n v="350"/>
        <n v="351"/>
        <n v="352"/>
        <n v="353"/>
        <n v="354"/>
        <n v="355"/>
        <n v="356"/>
        <n v="307"/>
        <n v="308"/>
        <n v="309"/>
        <n v="310"/>
        <n v="311"/>
        <n v="312"/>
        <n v="313"/>
        <n v="314"/>
        <n v="315"/>
        <n v="316"/>
        <n v="301"/>
        <n v="302"/>
        <n v="303"/>
        <n v="304"/>
        <n v="305"/>
        <n v="306"/>
        <m/>
      </sharedItems>
    </cacheField>
    <cacheField name="Cage ID" numFmtId="0">
      <sharedItems containsBlank="1" count="14">
        <s v="DI-1"/>
        <s v="DI-2"/>
        <s v="DI-3"/>
        <s v="As-1"/>
        <s v="As-2"/>
        <s v="As-3"/>
        <s v="Cage ID"/>
        <s v="Zn-1"/>
        <s v="Zn-2"/>
        <s v="Zn-3"/>
        <s v="As+Zn-1"/>
        <s v="As+Zn-2"/>
        <s v="As+Zn-3"/>
        <m/>
      </sharedItems>
    </cacheField>
    <cacheField name="total tumor volume per mouse" numFmtId="0">
      <sharedItems containsString="0" containsBlank="1" containsNumber="1" minValue="1.5720000000000001" maxValue="112.84183599999999"/>
    </cacheField>
  </cacheFields>
  <extLst>
    <ext xmlns:x14="http://schemas.microsoft.com/office/spreadsheetml/2009/9/main" uri="{725AE2AE-9491-48be-B2B4-4EB974FC3084}">
      <x14:pivotCacheDefinition pivotCacheId="591348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m/>
  </r>
  <r>
    <x v="1"/>
    <x v="0"/>
    <n v="4.3867499999999993"/>
  </r>
  <r>
    <x v="2"/>
    <x v="0"/>
    <n v="21.685228800000004"/>
  </r>
  <r>
    <x v="3"/>
    <x v="0"/>
    <n v="34.207311599999997"/>
  </r>
  <r>
    <x v="4"/>
    <x v="0"/>
    <n v="76.382768000000013"/>
  </r>
  <r>
    <x v="5"/>
    <x v="1"/>
    <n v="23.797649199999999"/>
  </r>
  <r>
    <x v="6"/>
    <x v="1"/>
    <n v="15.045675199999998"/>
  </r>
  <r>
    <x v="7"/>
    <x v="1"/>
    <n v="13.050264799999999"/>
  </r>
  <r>
    <x v="8"/>
    <x v="1"/>
    <n v="7.8567999999999998"/>
  </r>
  <r>
    <x v="9"/>
    <x v="1"/>
    <n v="67.479626400000001"/>
  </r>
  <r>
    <x v="10"/>
    <x v="2"/>
    <n v="27.569910800000002"/>
  </r>
  <r>
    <x v="11"/>
    <x v="2"/>
    <n v="7.4351491999999997"/>
  </r>
  <r>
    <x v="12"/>
    <x v="2"/>
    <n v="34.7200688"/>
  </r>
  <r>
    <x v="13"/>
    <x v="2"/>
    <n v="14.662399999999998"/>
  </r>
  <r>
    <x v="14"/>
    <x v="2"/>
    <n v="12.870117199999997"/>
  </r>
  <r>
    <x v="15"/>
    <x v="3"/>
    <n v="17.934499999999996"/>
  </r>
  <r>
    <x v="16"/>
    <x v="3"/>
    <n v="16.119702399999998"/>
  </r>
  <r>
    <x v="17"/>
    <x v="3"/>
    <n v="35.015779199999997"/>
  </r>
  <r>
    <x v="18"/>
    <x v="3"/>
    <n v="20.619549999999993"/>
  </r>
  <r>
    <x v="19"/>
    <x v="3"/>
    <m/>
  </r>
  <r>
    <x v="20"/>
    <x v="4"/>
    <n v="5.0230476000000008"/>
  </r>
  <r>
    <x v="21"/>
    <x v="4"/>
    <n v="112.84183599999999"/>
  </r>
  <r>
    <x v="22"/>
    <x v="4"/>
    <n v="48.49154879999999"/>
  </r>
  <r>
    <x v="23"/>
    <x v="4"/>
    <n v="43.177038000000003"/>
  </r>
  <r>
    <x v="24"/>
    <x v="4"/>
    <n v="12.390426849999997"/>
  </r>
  <r>
    <x v="25"/>
    <x v="5"/>
    <n v="17.379760400000002"/>
  </r>
  <r>
    <x v="26"/>
    <x v="5"/>
    <n v="12.4306932"/>
  </r>
  <r>
    <x v="27"/>
    <x v="5"/>
    <n v="47.364637999999999"/>
  </r>
  <r>
    <x v="28"/>
    <x v="5"/>
    <n v="13.9202116"/>
  </r>
  <r>
    <x v="29"/>
    <x v="5"/>
    <n v="29.194147199999996"/>
  </r>
  <r>
    <x v="30"/>
    <x v="6"/>
    <m/>
  </r>
  <r>
    <x v="31"/>
    <x v="7"/>
    <n v="2.4763807999999998"/>
  </r>
  <r>
    <x v="32"/>
    <x v="7"/>
    <n v="35.1520388"/>
  </r>
  <r>
    <x v="33"/>
    <x v="7"/>
    <n v="23.0676272"/>
  </r>
  <r>
    <x v="34"/>
    <x v="7"/>
    <n v="54.433761599999997"/>
  </r>
  <r>
    <x v="35"/>
    <x v="7"/>
    <n v="4.6256351999999996"/>
  </r>
  <r>
    <x v="36"/>
    <x v="8"/>
    <n v="57.1105284"/>
  </r>
  <r>
    <x v="37"/>
    <x v="8"/>
    <n v="16.076243599999998"/>
  </r>
  <r>
    <x v="38"/>
    <x v="8"/>
    <n v="5.9146148000000007"/>
  </r>
  <r>
    <x v="39"/>
    <x v="8"/>
    <n v="56.076142000000004"/>
  </r>
  <r>
    <x v="40"/>
    <x v="8"/>
    <n v="31.818153999999996"/>
  </r>
  <r>
    <x v="41"/>
    <x v="9"/>
    <n v="60.990527999999998"/>
  </r>
  <r>
    <x v="42"/>
    <x v="9"/>
    <n v="43.802187199999999"/>
  </r>
  <r>
    <x v="43"/>
    <x v="9"/>
    <n v="30.138321599999998"/>
  </r>
  <r>
    <x v="44"/>
    <x v="9"/>
    <n v="49.255051999999992"/>
  </r>
  <r>
    <x v="45"/>
    <x v="9"/>
    <n v="37.384174799999997"/>
  </r>
  <r>
    <x v="46"/>
    <x v="10"/>
    <n v="4.1511300000000002"/>
  </r>
  <r>
    <x v="47"/>
    <x v="10"/>
    <n v="2.0960000000000001"/>
  </r>
  <r>
    <x v="48"/>
    <x v="10"/>
    <n v="24.828093999999997"/>
  </r>
  <r>
    <x v="49"/>
    <x v="10"/>
    <n v="1.5720000000000001"/>
  </r>
  <r>
    <x v="50"/>
    <x v="10"/>
    <n v="13.246585600000003"/>
  </r>
  <r>
    <x v="51"/>
    <x v="11"/>
    <n v="3.5342999999999996"/>
  </r>
  <r>
    <x v="52"/>
    <x v="11"/>
    <n v="27.2365596"/>
  </r>
  <r>
    <x v="53"/>
    <x v="11"/>
    <n v="55.180320799999997"/>
  </r>
  <r>
    <x v="54"/>
    <x v="11"/>
    <n v="4.9111500000000001"/>
  </r>
  <r>
    <x v="55"/>
    <x v="11"/>
    <n v="10.7238808"/>
  </r>
  <r>
    <x v="56"/>
    <x v="12"/>
    <n v="41.1552948"/>
  </r>
  <r>
    <x v="57"/>
    <x v="12"/>
    <m/>
  </r>
  <r>
    <x v="58"/>
    <x v="12"/>
    <n v="21.462145999999997"/>
  </r>
  <r>
    <x v="59"/>
    <x v="12"/>
    <n v="9.6084891999999975"/>
  </r>
  <r>
    <x v="60"/>
    <x v="12"/>
    <n v="16.369459599999999"/>
  </r>
  <r>
    <x v="61"/>
    <x v="12"/>
    <n v="24.384233999999999"/>
  </r>
  <r>
    <x v="62"/>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821D6-6205-984C-B7E1-F2A9EE6973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F80" firstHeaderRow="1" firstDataRow="1" firstDataCol="1"/>
  <pivotFields count="3">
    <pivotField axis="axisRow" showAll="0">
      <items count="64">
        <item x="56"/>
        <item x="57"/>
        <item x="58"/>
        <item x="59"/>
        <item x="60"/>
        <item x="61"/>
        <item x="46"/>
        <item x="47"/>
        <item x="48"/>
        <item x="49"/>
        <item x="50"/>
        <item x="51"/>
        <item x="52"/>
        <item x="53"/>
        <item x="54"/>
        <item x="55"/>
        <item x="20"/>
        <item x="21"/>
        <item x="22"/>
        <item x="23"/>
        <item x="24"/>
        <item x="25"/>
        <item x="26"/>
        <item x="27"/>
        <item x="28"/>
        <item x="29"/>
        <item x="15"/>
        <item x="16"/>
        <item x="17"/>
        <item x="18"/>
        <item x="19"/>
        <item x="0"/>
        <item x="1"/>
        <item x="2"/>
        <item x="3"/>
        <item x="4"/>
        <item x="10"/>
        <item x="11"/>
        <item x="12"/>
        <item x="13"/>
        <item x="14"/>
        <item x="5"/>
        <item x="6"/>
        <item x="7"/>
        <item x="8"/>
        <item x="9"/>
        <item x="36"/>
        <item x="37"/>
        <item x="38"/>
        <item x="39"/>
        <item x="40"/>
        <item x="41"/>
        <item x="42"/>
        <item x="43"/>
        <item x="44"/>
        <item x="45"/>
        <item x="31"/>
        <item x="32"/>
        <item x="33"/>
        <item x="34"/>
        <item x="35"/>
        <item x="30"/>
        <item x="62"/>
        <item t="default"/>
      </items>
    </pivotField>
    <pivotField axis="axisRow" showAll="0">
      <items count="15">
        <item x="3"/>
        <item x="4"/>
        <item x="5"/>
        <item x="10"/>
        <item x="11"/>
        <item x="12"/>
        <item x="6"/>
        <item x="0"/>
        <item x="1"/>
        <item x="2"/>
        <item x="7"/>
        <item x="8"/>
        <item x="9"/>
        <item x="13"/>
        <item t="default"/>
      </items>
    </pivotField>
    <pivotField dataField="1" showAll="0"/>
  </pivotFields>
  <rowFields count="2">
    <field x="1"/>
    <field x="0"/>
  </rowFields>
  <rowItems count="78">
    <i>
      <x/>
    </i>
    <i r="1">
      <x v="26"/>
    </i>
    <i r="1">
      <x v="27"/>
    </i>
    <i r="1">
      <x v="28"/>
    </i>
    <i r="1">
      <x v="29"/>
    </i>
    <i r="1">
      <x v="30"/>
    </i>
    <i>
      <x v="1"/>
    </i>
    <i r="1">
      <x v="16"/>
    </i>
    <i r="1">
      <x v="17"/>
    </i>
    <i r="1">
      <x v="18"/>
    </i>
    <i r="1">
      <x v="19"/>
    </i>
    <i r="1">
      <x v="20"/>
    </i>
    <i>
      <x v="2"/>
    </i>
    <i r="1">
      <x v="21"/>
    </i>
    <i r="1">
      <x v="22"/>
    </i>
    <i r="1">
      <x v="23"/>
    </i>
    <i r="1">
      <x v="24"/>
    </i>
    <i r="1">
      <x v="25"/>
    </i>
    <i>
      <x v="3"/>
    </i>
    <i r="1">
      <x v="6"/>
    </i>
    <i r="1">
      <x v="7"/>
    </i>
    <i r="1">
      <x v="8"/>
    </i>
    <i r="1">
      <x v="9"/>
    </i>
    <i r="1">
      <x v="10"/>
    </i>
    <i>
      <x v="4"/>
    </i>
    <i r="1">
      <x v="11"/>
    </i>
    <i r="1">
      <x v="12"/>
    </i>
    <i r="1">
      <x v="13"/>
    </i>
    <i r="1">
      <x v="14"/>
    </i>
    <i r="1">
      <x v="15"/>
    </i>
    <i>
      <x v="5"/>
    </i>
    <i r="1">
      <x/>
    </i>
    <i r="1">
      <x v="1"/>
    </i>
    <i r="1">
      <x v="2"/>
    </i>
    <i r="1">
      <x v="3"/>
    </i>
    <i r="1">
      <x v="4"/>
    </i>
    <i r="1">
      <x v="5"/>
    </i>
    <i>
      <x v="6"/>
    </i>
    <i r="1">
      <x v="61"/>
    </i>
    <i>
      <x v="7"/>
    </i>
    <i r="1">
      <x v="31"/>
    </i>
    <i r="1">
      <x v="32"/>
    </i>
    <i r="1">
      <x v="33"/>
    </i>
    <i r="1">
      <x v="34"/>
    </i>
    <i r="1">
      <x v="35"/>
    </i>
    <i>
      <x v="8"/>
    </i>
    <i r="1">
      <x v="41"/>
    </i>
    <i r="1">
      <x v="42"/>
    </i>
    <i r="1">
      <x v="43"/>
    </i>
    <i r="1">
      <x v="44"/>
    </i>
    <i r="1">
      <x v="45"/>
    </i>
    <i>
      <x v="9"/>
    </i>
    <i r="1">
      <x v="36"/>
    </i>
    <i r="1">
      <x v="37"/>
    </i>
    <i r="1">
      <x v="38"/>
    </i>
    <i r="1">
      <x v="39"/>
    </i>
    <i r="1">
      <x v="40"/>
    </i>
    <i>
      <x v="10"/>
    </i>
    <i r="1">
      <x v="56"/>
    </i>
    <i r="1">
      <x v="57"/>
    </i>
    <i r="1">
      <x v="58"/>
    </i>
    <i r="1">
      <x v="59"/>
    </i>
    <i r="1">
      <x v="60"/>
    </i>
    <i>
      <x v="11"/>
    </i>
    <i r="1">
      <x v="46"/>
    </i>
    <i r="1">
      <x v="47"/>
    </i>
    <i r="1">
      <x v="48"/>
    </i>
    <i r="1">
      <x v="49"/>
    </i>
    <i r="1">
      <x v="50"/>
    </i>
    <i>
      <x v="12"/>
    </i>
    <i r="1">
      <x v="51"/>
    </i>
    <i r="1">
      <x v="52"/>
    </i>
    <i r="1">
      <x v="53"/>
    </i>
    <i r="1">
      <x v="54"/>
    </i>
    <i r="1">
      <x v="55"/>
    </i>
    <i>
      <x v="13"/>
    </i>
    <i r="1">
      <x v="62"/>
    </i>
    <i t="grand">
      <x/>
    </i>
  </rowItems>
  <colItems count="1">
    <i/>
  </colItems>
  <dataFields count="1">
    <dataField name="Sum of total tumor volume per mou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ge_ID" xr10:uid="{7341275D-D86F-584C-9D82-97C079B6A830}" sourceName="Cage ID">
  <pivotTables>
    <pivotTable tabId="3" name="PivotTable1"/>
  </pivotTables>
  <data>
    <tabular pivotCacheId="591348880">
      <items count="14">
        <i x="3" s="1"/>
        <i x="4" s="1"/>
        <i x="5" s="1"/>
        <i x="10" s="1"/>
        <i x="11" s="1"/>
        <i x="12" s="1"/>
        <i x="0" s="1"/>
        <i x="1" s="1"/>
        <i x="2" s="1"/>
        <i x="7" s="1"/>
        <i x="8" s="1"/>
        <i x="9" s="1"/>
        <i x="6"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ge ID" xr10:uid="{33FBDDA6-1E81-6B45-9555-512990FD43AD}" cache="Slicer_Cage_ID" caption="Cage ID" startItem="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C334C-77C5-F441-B534-8175F65FAE76}" name="Table1" displayName="Table1" ref="A1:C1047816" totalsRowShown="0">
  <autoFilter ref="A1:C1047816" xr:uid="{23BC334C-77C5-F441-B534-8175F65FAE76}"/>
  <tableColumns count="3">
    <tableColumn id="1" xr3:uid="{B1825E03-0C03-5F44-895F-E59C134C829B}" name="Column1" dataDxfId="2"/>
    <tableColumn id="2" xr3:uid="{1AC781CF-06D1-724B-8E68-35D1D6B048AB}" name="Column2" dataDxfId="1"/>
    <tableColumn id="3" xr3:uid="{B98D49A1-ED38-5648-84D7-A3CA8F7C9367}" name="Column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5DF80-18D3-DF42-8866-87FE2CFD0976}" name="Table2" displayName="Table2" ref="U6:AB10" totalsRowShown="0">
  <autoFilter ref="U6:AB10" xr:uid="{F785DF80-18D3-DF42-8866-87FE2CFD0976}"/>
  <tableColumns count="8">
    <tableColumn id="1" xr3:uid="{D4C31E7E-600E-B54C-801D-18B4F1214AD9}" name="Tx"/>
    <tableColumn id="2" xr3:uid="{F5767020-74F7-C945-A740-04291A04CA3F}" name="mean"/>
    <tableColumn id="3" xr3:uid="{2EA11F21-8303-E94F-8227-11F1842A273C}" name="Stdev"/>
    <tableColumn id="4" xr3:uid="{7379EF8C-4E3B-0145-B3D3-051256ECF243}" name="Median"/>
    <tableColumn id="5" xr3:uid="{9D3B59B4-4A22-8446-A639-32E2E681AC86}" name="Q1"/>
    <tableColumn id="6" xr3:uid="{34E739D4-E5F5-2E4C-8F80-669619FCE999}" name="Q3"/>
    <tableColumn id="7" xr3:uid="{9703F20E-5F05-444F-88B2-131E364C4634}" name="IQR">
      <calculatedColumnFormula>Z7-Y7</calculatedColumnFormula>
    </tableColumn>
    <tableColumn id="8" xr3:uid="{A95ACC94-3AE1-924A-AA24-DFBE9F0EC5CE}" name="Skewness" dataDxfId="0">
      <calculatedColumnFormula>_xlfn.SKEW.P(F4:F7)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4"/>
  <sheetViews>
    <sheetView zoomScale="110" zoomScaleNormal="110" workbookViewId="0">
      <pane ySplit="1" topLeftCell="A2" activePane="bottomLeft" state="frozen"/>
      <selection activeCell="O1" sqref="O1"/>
      <selection pane="bottomLeft" activeCell="A18" sqref="A18:XFD18"/>
    </sheetView>
  </sheetViews>
  <sheetFormatPr baseColWidth="10" defaultColWidth="9.1640625" defaultRowHeight="15" x14ac:dyDescent="0.2"/>
  <cols>
    <col min="1" max="1" width="7.5" style="2" customWidth="1"/>
    <col min="2" max="3" width="10.33203125" style="2" customWidth="1"/>
    <col min="4" max="4" width="9.1640625" style="3" customWidth="1"/>
    <col min="5" max="6" width="8" style="3" customWidth="1"/>
    <col min="7" max="11" width="9.1640625" style="3" customWidth="1"/>
    <col min="12" max="13" width="8.33203125" style="3" customWidth="1"/>
    <col min="14" max="17" width="9.1640625" style="3" customWidth="1"/>
    <col min="18" max="18" width="7.5" style="2" customWidth="1"/>
    <col min="19" max="20" width="9.1640625" style="3" customWidth="1"/>
    <col min="21" max="21" width="17.33203125" style="3" customWidth="1"/>
    <col min="22" max="22" width="25.33203125" style="3" customWidth="1"/>
    <col min="23" max="28" width="10.33203125" style="30" customWidth="1"/>
    <col min="29" max="29" width="9.83203125" style="3" customWidth="1"/>
    <col min="30" max="34" width="9.1640625" style="3"/>
    <col min="35" max="35" width="12.83203125" style="3" bestFit="1" customWidth="1"/>
    <col min="36" max="36" width="12.33203125" style="3" customWidth="1"/>
    <col min="37" max="37" width="9.1640625" style="3"/>
    <col min="38" max="38" width="23.1640625" style="3" customWidth="1"/>
    <col min="39" max="39" width="11.83203125" style="3" customWidth="1"/>
    <col min="40" max="41" width="9.1640625" style="3"/>
    <col min="42" max="42" width="43.6640625" style="3" customWidth="1"/>
    <col min="43" max="16384" width="9.1640625" style="3"/>
  </cols>
  <sheetData>
    <row r="1" spans="1:42" ht="40.5" customHeight="1" thickBot="1" x14ac:dyDescent="0.25">
      <c r="A1" s="85" t="s">
        <v>92</v>
      </c>
      <c r="B1" s="85"/>
      <c r="C1" s="85"/>
      <c r="D1" s="85"/>
      <c r="E1" s="85"/>
      <c r="M1" s="46" t="s">
        <v>125</v>
      </c>
      <c r="P1" s="46" t="s">
        <v>119</v>
      </c>
      <c r="U1" s="68" t="s">
        <v>123</v>
      </c>
      <c r="W1" s="86" t="s">
        <v>75</v>
      </c>
      <c r="X1" s="86"/>
      <c r="Y1" s="86"/>
      <c r="Z1" s="86"/>
      <c r="AA1" s="86"/>
      <c r="AB1" s="86"/>
      <c r="AH1" s="84" t="s">
        <v>62</v>
      </c>
      <c r="AI1" s="84"/>
      <c r="AJ1" s="84"/>
      <c r="AK1" s="84"/>
      <c r="AL1" s="84"/>
      <c r="AM1" s="84"/>
      <c r="AN1" s="84"/>
      <c r="AO1" s="84"/>
      <c r="AP1" s="84"/>
    </row>
    <row r="2" spans="1:42" s="49" customFormat="1" ht="67.5" customHeight="1" thickBot="1" x14ac:dyDescent="0.25">
      <c r="A2" s="47" t="s">
        <v>24</v>
      </c>
      <c r="B2" s="47" t="s">
        <v>0</v>
      </c>
      <c r="C2" s="47" t="s">
        <v>61</v>
      </c>
      <c r="D2" s="47" t="s">
        <v>13</v>
      </c>
      <c r="E2" s="47" t="s">
        <v>14</v>
      </c>
      <c r="F2" s="47" t="s">
        <v>15</v>
      </c>
      <c r="G2" s="47" t="s">
        <v>25</v>
      </c>
      <c r="H2" s="47" t="s">
        <v>16</v>
      </c>
      <c r="I2" s="47" t="s">
        <v>116</v>
      </c>
      <c r="J2" s="47" t="s">
        <v>117</v>
      </c>
      <c r="K2" s="47" t="s">
        <v>26</v>
      </c>
      <c r="L2" s="47" t="s">
        <v>18</v>
      </c>
      <c r="M2" s="47" t="s">
        <v>17</v>
      </c>
      <c r="N2" s="47" t="s">
        <v>121</v>
      </c>
      <c r="O2" s="47" t="s">
        <v>19</v>
      </c>
      <c r="P2" s="47" t="s">
        <v>20</v>
      </c>
      <c r="Q2" s="47" t="s">
        <v>122</v>
      </c>
      <c r="R2" s="47" t="s">
        <v>24</v>
      </c>
      <c r="S2" s="47" t="s">
        <v>23</v>
      </c>
      <c r="T2" s="47" t="s">
        <v>21</v>
      </c>
      <c r="U2" s="47" t="s">
        <v>28</v>
      </c>
      <c r="V2" s="47" t="s">
        <v>30</v>
      </c>
      <c r="W2" s="48" t="s">
        <v>79</v>
      </c>
      <c r="X2" s="48" t="s">
        <v>80</v>
      </c>
      <c r="Y2" s="48" t="s">
        <v>81</v>
      </c>
      <c r="Z2" s="48" t="s">
        <v>82</v>
      </c>
      <c r="AA2" s="48" t="s">
        <v>83</v>
      </c>
      <c r="AB2" s="48" t="s">
        <v>84</v>
      </c>
      <c r="AC2" s="49" t="s">
        <v>76</v>
      </c>
      <c r="AH2" s="50" t="s">
        <v>72</v>
      </c>
      <c r="AI2" s="51" t="s">
        <v>59</v>
      </c>
      <c r="AJ2" s="52" t="s">
        <v>60</v>
      </c>
      <c r="AL2" s="53" t="s">
        <v>40</v>
      </c>
      <c r="AM2" s="51" t="s">
        <v>41</v>
      </c>
      <c r="AN2" s="51" t="s">
        <v>42</v>
      </c>
      <c r="AO2" s="54" t="s">
        <v>43</v>
      </c>
      <c r="AP2" s="55" t="s">
        <v>44</v>
      </c>
    </row>
    <row r="3" spans="1:42" s="11" customFormat="1" ht="17" x14ac:dyDescent="0.2">
      <c r="A3" s="9">
        <v>332</v>
      </c>
      <c r="B3" s="9" t="s">
        <v>1</v>
      </c>
      <c r="C3" s="10"/>
      <c r="D3" s="41" t="s">
        <v>22</v>
      </c>
      <c r="E3" s="41"/>
      <c r="F3" s="41"/>
      <c r="G3" s="41"/>
      <c r="H3" s="41"/>
      <c r="I3" s="41"/>
      <c r="J3" s="41"/>
      <c r="K3" s="41"/>
      <c r="L3" s="41"/>
      <c r="M3" s="10">
        <v>1</v>
      </c>
      <c r="N3" s="10"/>
      <c r="O3" s="10"/>
      <c r="P3" s="43">
        <v>1</v>
      </c>
      <c r="Q3" s="10"/>
      <c r="R3" s="9">
        <v>332</v>
      </c>
      <c r="S3" s="10"/>
      <c r="T3" s="10"/>
      <c r="U3" s="10"/>
      <c r="V3" s="10"/>
      <c r="W3" s="28"/>
      <c r="X3" s="28"/>
      <c r="Y3" s="28"/>
      <c r="Z3" s="28"/>
      <c r="AA3" s="28"/>
      <c r="AB3" s="28"/>
      <c r="AD3" s="3"/>
      <c r="AL3" s="12" t="s">
        <v>64</v>
      </c>
      <c r="AM3" s="7" t="s">
        <v>45</v>
      </c>
      <c r="AN3" s="14">
        <v>4</v>
      </c>
      <c r="AO3" s="14">
        <v>12</v>
      </c>
      <c r="AP3" s="21" t="s">
        <v>68</v>
      </c>
    </row>
    <row r="4" spans="1:42" ht="16" x14ac:dyDescent="0.2">
      <c r="A4" s="9">
        <v>333</v>
      </c>
      <c r="B4" s="9" t="s">
        <v>1</v>
      </c>
      <c r="C4" s="16">
        <v>43656</v>
      </c>
      <c r="D4" s="10">
        <v>1</v>
      </c>
      <c r="E4" s="10">
        <v>1</v>
      </c>
      <c r="F4" s="10">
        <v>2</v>
      </c>
      <c r="G4" s="10">
        <v>1</v>
      </c>
      <c r="H4" s="10">
        <v>1</v>
      </c>
      <c r="I4" s="10">
        <v>1</v>
      </c>
      <c r="J4" s="10">
        <v>1</v>
      </c>
      <c r="K4" s="10">
        <v>1</v>
      </c>
      <c r="L4" s="10">
        <v>1</v>
      </c>
      <c r="M4" s="43">
        <v>1</v>
      </c>
      <c r="N4" s="10">
        <v>0</v>
      </c>
      <c r="O4" s="10">
        <v>1</v>
      </c>
      <c r="P4" s="10">
        <v>1</v>
      </c>
      <c r="Q4" s="10">
        <v>0</v>
      </c>
      <c r="R4" s="9">
        <v>333</v>
      </c>
      <c r="S4" s="10">
        <v>6</v>
      </c>
      <c r="T4" s="10">
        <v>2</v>
      </c>
      <c r="U4" s="10">
        <v>0</v>
      </c>
      <c r="V4" s="10" t="s">
        <v>29</v>
      </c>
      <c r="W4" s="28">
        <v>1.5</v>
      </c>
      <c r="X4" s="28">
        <v>1</v>
      </c>
      <c r="Y4" s="28"/>
      <c r="Z4" s="28"/>
      <c r="AA4" s="28"/>
      <c r="AB4" s="28"/>
      <c r="AC4" s="11">
        <v>4</v>
      </c>
      <c r="AL4" s="12" t="s">
        <v>65</v>
      </c>
      <c r="AM4" s="34"/>
      <c r="AN4" s="35"/>
      <c r="AO4" s="35"/>
      <c r="AP4" s="36"/>
    </row>
    <row r="5" spans="1:42" s="11" customFormat="1" ht="18" thickBot="1" x14ac:dyDescent="0.25">
      <c r="A5" s="23">
        <v>334</v>
      </c>
      <c r="B5" s="9" t="s">
        <v>1</v>
      </c>
      <c r="C5" s="16">
        <v>43656</v>
      </c>
      <c r="D5" s="10">
        <v>1</v>
      </c>
      <c r="E5" s="10">
        <v>1</v>
      </c>
      <c r="F5" s="10">
        <v>2</v>
      </c>
      <c r="G5" s="10">
        <v>1</v>
      </c>
      <c r="H5" s="10">
        <v>1</v>
      </c>
      <c r="I5" s="10">
        <v>1</v>
      </c>
      <c r="J5" s="38" t="s">
        <v>118</v>
      </c>
      <c r="K5" s="10">
        <v>1</v>
      </c>
      <c r="L5" s="10">
        <v>1</v>
      </c>
      <c r="M5" s="44">
        <v>1</v>
      </c>
      <c r="N5" s="10">
        <v>0</v>
      </c>
      <c r="O5" s="10">
        <v>1</v>
      </c>
      <c r="P5" s="39">
        <v>1</v>
      </c>
      <c r="Q5" s="10">
        <v>1</v>
      </c>
      <c r="R5" s="9">
        <v>334</v>
      </c>
      <c r="S5" s="10">
        <v>13</v>
      </c>
      <c r="T5" s="10">
        <v>1</v>
      </c>
      <c r="U5" s="10" t="s">
        <v>94</v>
      </c>
      <c r="V5" s="10"/>
      <c r="W5" s="32">
        <v>2.6</v>
      </c>
      <c r="X5" s="29">
        <v>1.8</v>
      </c>
      <c r="Y5" s="28">
        <v>2</v>
      </c>
      <c r="Z5" s="28"/>
      <c r="AA5" s="28"/>
      <c r="AB5" s="28"/>
      <c r="AC5" s="11">
        <v>9</v>
      </c>
      <c r="AD5" s="3"/>
      <c r="AH5" s="18" t="s">
        <v>74</v>
      </c>
      <c r="AI5" s="19">
        <v>43412</v>
      </c>
      <c r="AJ5" s="20">
        <v>43230</v>
      </c>
      <c r="AL5" s="12" t="s">
        <v>47</v>
      </c>
      <c r="AM5" s="7" t="s">
        <v>45</v>
      </c>
      <c r="AN5" s="14">
        <v>4</v>
      </c>
      <c r="AO5" s="14">
        <v>12</v>
      </c>
      <c r="AP5" s="21" t="s">
        <v>67</v>
      </c>
    </row>
    <row r="6" spans="1:42" s="11" customFormat="1" ht="18" thickBot="1" x14ac:dyDescent="0.25">
      <c r="A6" s="23">
        <v>335</v>
      </c>
      <c r="B6" s="9" t="s">
        <v>1</v>
      </c>
      <c r="C6" s="16">
        <v>43656</v>
      </c>
      <c r="D6" s="10">
        <v>1</v>
      </c>
      <c r="E6" s="10">
        <v>1</v>
      </c>
      <c r="F6" s="10">
        <v>2</v>
      </c>
      <c r="G6" s="10">
        <v>1</v>
      </c>
      <c r="H6" s="10">
        <v>1</v>
      </c>
      <c r="I6" s="10">
        <v>1</v>
      </c>
      <c r="J6" s="38" t="s">
        <v>118</v>
      </c>
      <c r="K6" s="10">
        <v>1</v>
      </c>
      <c r="L6" s="10">
        <v>1</v>
      </c>
      <c r="M6" s="39">
        <v>1</v>
      </c>
      <c r="N6" s="10">
        <v>0</v>
      </c>
      <c r="O6" s="10">
        <v>1</v>
      </c>
      <c r="P6" s="39">
        <v>1</v>
      </c>
      <c r="Q6" s="10">
        <v>1</v>
      </c>
      <c r="R6" s="9">
        <v>335</v>
      </c>
      <c r="S6" s="10">
        <v>5</v>
      </c>
      <c r="T6" s="10">
        <v>1</v>
      </c>
      <c r="U6" s="10" t="s">
        <v>99</v>
      </c>
      <c r="V6" s="10" t="s">
        <v>31</v>
      </c>
      <c r="W6" s="28">
        <v>4</v>
      </c>
      <c r="X6" s="29">
        <v>2.4</v>
      </c>
      <c r="Y6" s="28">
        <v>2.4</v>
      </c>
      <c r="Z6" s="28">
        <v>2.7</v>
      </c>
      <c r="AA6" s="28">
        <v>1</v>
      </c>
      <c r="AB6" s="28">
        <v>1</v>
      </c>
      <c r="AC6" s="11">
        <v>0</v>
      </c>
      <c r="AD6" s="3"/>
      <c r="AL6" s="12" t="s">
        <v>63</v>
      </c>
      <c r="AM6" s="7" t="s">
        <v>45</v>
      </c>
      <c r="AN6" s="14">
        <v>4</v>
      </c>
      <c r="AO6" s="14">
        <v>12</v>
      </c>
      <c r="AP6" s="21" t="s">
        <v>66</v>
      </c>
    </row>
    <row r="7" spans="1:42" s="11" customFormat="1" ht="18" thickBot="1" x14ac:dyDescent="0.25">
      <c r="A7" s="1">
        <v>336</v>
      </c>
      <c r="B7" s="1" t="s">
        <v>1</v>
      </c>
      <c r="C7" s="17">
        <v>43656</v>
      </c>
      <c r="D7" s="6">
        <v>1</v>
      </c>
      <c r="E7" s="6">
        <v>1</v>
      </c>
      <c r="F7" s="6">
        <v>2</v>
      </c>
      <c r="G7" s="6">
        <v>1</v>
      </c>
      <c r="H7" s="6">
        <v>1</v>
      </c>
      <c r="I7" s="10">
        <v>1</v>
      </c>
      <c r="J7" s="10">
        <v>1</v>
      </c>
      <c r="K7" s="6">
        <v>1</v>
      </c>
      <c r="L7" s="6">
        <v>1</v>
      </c>
      <c r="M7" s="42">
        <v>1</v>
      </c>
      <c r="N7" s="10">
        <v>0</v>
      </c>
      <c r="O7" s="6">
        <v>1</v>
      </c>
      <c r="P7" s="6">
        <v>1</v>
      </c>
      <c r="Q7" s="6">
        <v>0</v>
      </c>
      <c r="R7" s="1">
        <v>336</v>
      </c>
      <c r="S7" s="6">
        <v>6</v>
      </c>
      <c r="T7" s="6">
        <v>2</v>
      </c>
      <c r="U7" s="6" t="s">
        <v>93</v>
      </c>
      <c r="V7" s="6" t="s">
        <v>31</v>
      </c>
      <c r="W7" s="30">
        <v>8.5</v>
      </c>
      <c r="X7" s="30">
        <v>5.2</v>
      </c>
      <c r="Y7" s="30">
        <v>2</v>
      </c>
      <c r="Z7" s="30">
        <v>2.6</v>
      </c>
      <c r="AA7" s="30">
        <v>2.7</v>
      </c>
      <c r="AB7" s="30">
        <v>1.1000000000000001</v>
      </c>
      <c r="AC7" s="3">
        <v>0</v>
      </c>
      <c r="AD7" s="3"/>
      <c r="AH7" s="69" t="s">
        <v>73</v>
      </c>
      <c r="AI7" s="70">
        <v>43395</v>
      </c>
      <c r="AJ7" s="71">
        <v>43658</v>
      </c>
      <c r="AL7" s="12" t="s">
        <v>46</v>
      </c>
      <c r="AM7" s="7" t="s">
        <v>45</v>
      </c>
      <c r="AN7" s="14">
        <v>4</v>
      </c>
      <c r="AO7" s="14">
        <v>12</v>
      </c>
      <c r="AP7" s="21"/>
    </row>
    <row r="8" spans="1:42" s="11" customFormat="1" ht="17" x14ac:dyDescent="0.2">
      <c r="A8" s="1">
        <v>337</v>
      </c>
      <c r="B8" s="1" t="s">
        <v>3</v>
      </c>
      <c r="C8" s="16">
        <v>43657</v>
      </c>
      <c r="D8" s="6">
        <v>1</v>
      </c>
      <c r="E8" s="6">
        <v>1</v>
      </c>
      <c r="F8" s="6">
        <v>2</v>
      </c>
      <c r="G8" s="6">
        <v>1</v>
      </c>
      <c r="H8" s="6">
        <v>1</v>
      </c>
      <c r="I8" s="10">
        <v>1</v>
      </c>
      <c r="J8" s="10">
        <v>1</v>
      </c>
      <c r="K8" s="6">
        <v>1</v>
      </c>
      <c r="L8" s="6">
        <v>1</v>
      </c>
      <c r="M8" s="6">
        <v>1</v>
      </c>
      <c r="N8" s="6">
        <v>1</v>
      </c>
      <c r="O8" s="6">
        <v>1</v>
      </c>
      <c r="P8" s="42">
        <v>1</v>
      </c>
      <c r="Q8" s="6">
        <v>1</v>
      </c>
      <c r="R8" s="1">
        <v>337</v>
      </c>
      <c r="S8" s="6">
        <v>4</v>
      </c>
      <c r="T8" s="6">
        <v>1</v>
      </c>
      <c r="U8" s="6" t="s">
        <v>98</v>
      </c>
      <c r="V8" s="6" t="s">
        <v>31</v>
      </c>
      <c r="W8" s="30">
        <v>3.7</v>
      </c>
      <c r="X8" s="30"/>
      <c r="Y8" s="30"/>
      <c r="Z8" s="30"/>
      <c r="AA8" s="30"/>
      <c r="AB8" s="30"/>
      <c r="AC8" s="3">
        <v>3</v>
      </c>
      <c r="AD8" s="3"/>
      <c r="AL8" s="12" t="s">
        <v>69</v>
      </c>
      <c r="AM8" s="7" t="s">
        <v>45</v>
      </c>
      <c r="AN8" s="14">
        <v>4</v>
      </c>
      <c r="AO8" s="14">
        <v>12</v>
      </c>
      <c r="AP8" s="21" t="s">
        <v>66</v>
      </c>
    </row>
    <row r="9" spans="1:42" s="11" customFormat="1" ht="17" x14ac:dyDescent="0.2">
      <c r="A9" s="24">
        <v>338</v>
      </c>
      <c r="B9" s="1" t="s">
        <v>3</v>
      </c>
      <c r="C9" s="16">
        <v>43657</v>
      </c>
      <c r="D9" s="6">
        <v>1</v>
      </c>
      <c r="E9" s="6">
        <v>1</v>
      </c>
      <c r="F9" s="6">
        <v>2</v>
      </c>
      <c r="G9" s="6">
        <v>1</v>
      </c>
      <c r="H9" s="6">
        <v>1</v>
      </c>
      <c r="I9" s="10">
        <v>1</v>
      </c>
      <c r="J9" s="38" t="s">
        <v>118</v>
      </c>
      <c r="K9" s="6">
        <v>1</v>
      </c>
      <c r="L9" s="6">
        <v>1</v>
      </c>
      <c r="M9" s="6">
        <v>1</v>
      </c>
      <c r="N9" s="6">
        <v>1</v>
      </c>
      <c r="O9" s="6">
        <v>1</v>
      </c>
      <c r="P9" s="6">
        <v>1</v>
      </c>
      <c r="Q9" s="6">
        <v>1</v>
      </c>
      <c r="R9" s="1">
        <v>338</v>
      </c>
      <c r="S9" s="6">
        <v>6</v>
      </c>
      <c r="T9" s="6">
        <v>2</v>
      </c>
      <c r="U9" s="6">
        <v>0</v>
      </c>
      <c r="V9" s="6" t="s">
        <v>29</v>
      </c>
      <c r="W9" s="30">
        <v>2</v>
      </c>
      <c r="X9" s="31">
        <v>1.3</v>
      </c>
      <c r="Y9" s="30"/>
      <c r="Z9" s="30"/>
      <c r="AA9" s="30"/>
      <c r="AB9" s="30"/>
      <c r="AC9" s="3">
        <v>4</v>
      </c>
      <c r="AD9" s="3"/>
      <c r="AE9" s="3"/>
      <c r="AF9" s="3"/>
      <c r="AG9" s="3"/>
      <c r="AL9" s="12" t="s">
        <v>70</v>
      </c>
      <c r="AM9" s="7" t="s">
        <v>45</v>
      </c>
      <c r="AN9" s="14">
        <v>4</v>
      </c>
      <c r="AO9" s="14">
        <v>12</v>
      </c>
      <c r="AP9" s="21" t="s">
        <v>68</v>
      </c>
    </row>
    <row r="10" spans="1:42" s="11" customFormat="1" ht="16" x14ac:dyDescent="0.2">
      <c r="A10" s="24">
        <v>339</v>
      </c>
      <c r="B10" s="1" t="s">
        <v>3</v>
      </c>
      <c r="C10" s="16">
        <v>43657</v>
      </c>
      <c r="D10" s="6">
        <v>1</v>
      </c>
      <c r="E10" s="6">
        <v>1</v>
      </c>
      <c r="F10" s="6">
        <v>2</v>
      </c>
      <c r="G10" s="6">
        <v>1</v>
      </c>
      <c r="H10" s="6">
        <v>1</v>
      </c>
      <c r="I10" s="10">
        <v>1</v>
      </c>
      <c r="J10" s="38" t="s">
        <v>118</v>
      </c>
      <c r="K10" s="6">
        <v>1</v>
      </c>
      <c r="L10" s="6">
        <v>1</v>
      </c>
      <c r="M10" s="6">
        <v>1</v>
      </c>
      <c r="N10" s="6">
        <v>1</v>
      </c>
      <c r="O10" s="6">
        <v>1</v>
      </c>
      <c r="P10" s="6">
        <v>1</v>
      </c>
      <c r="Q10" s="6">
        <v>1</v>
      </c>
      <c r="R10" s="1">
        <v>339</v>
      </c>
      <c r="S10" s="6">
        <v>9</v>
      </c>
      <c r="T10" s="6">
        <v>4</v>
      </c>
      <c r="U10" s="6" t="s">
        <v>100</v>
      </c>
      <c r="V10" s="6" t="s">
        <v>35</v>
      </c>
      <c r="W10" s="30">
        <v>3</v>
      </c>
      <c r="X10" s="30">
        <v>2.5</v>
      </c>
      <c r="Y10" s="30">
        <v>2.4</v>
      </c>
      <c r="Z10" s="30">
        <v>1.9</v>
      </c>
      <c r="AA10" s="30"/>
      <c r="AB10" s="30"/>
      <c r="AC10" s="3">
        <v>3</v>
      </c>
      <c r="AD10" s="3"/>
      <c r="AE10" s="3"/>
      <c r="AF10" s="3"/>
      <c r="AG10" s="3"/>
      <c r="AL10" s="12" t="s">
        <v>71</v>
      </c>
      <c r="AM10" s="7"/>
      <c r="AN10" s="14"/>
      <c r="AO10" s="14"/>
      <c r="AP10" s="21"/>
    </row>
    <row r="11" spans="1:42" s="11" customFormat="1" ht="17" x14ac:dyDescent="0.2">
      <c r="A11" s="1">
        <v>340</v>
      </c>
      <c r="B11" s="1" t="s">
        <v>3</v>
      </c>
      <c r="C11" s="16">
        <v>43657</v>
      </c>
      <c r="D11" s="6">
        <v>1</v>
      </c>
      <c r="E11" s="6">
        <v>1</v>
      </c>
      <c r="F11" s="6">
        <v>2</v>
      </c>
      <c r="G11" s="6">
        <v>1</v>
      </c>
      <c r="H11" s="6">
        <v>1</v>
      </c>
      <c r="I11" s="10">
        <v>1</v>
      </c>
      <c r="J11" s="10">
        <v>1</v>
      </c>
      <c r="K11" s="6">
        <v>1</v>
      </c>
      <c r="L11" s="6">
        <v>1</v>
      </c>
      <c r="M11" s="6">
        <v>1</v>
      </c>
      <c r="N11" s="6">
        <v>1</v>
      </c>
      <c r="O11" s="6">
        <v>1</v>
      </c>
      <c r="P11" s="42">
        <v>1</v>
      </c>
      <c r="Q11" s="6">
        <v>1</v>
      </c>
      <c r="R11" s="1">
        <v>340</v>
      </c>
      <c r="S11" s="6">
        <v>7</v>
      </c>
      <c r="T11" s="6">
        <v>3</v>
      </c>
      <c r="U11" s="6" t="s">
        <v>100</v>
      </c>
      <c r="V11" s="6"/>
      <c r="W11" s="30">
        <v>2</v>
      </c>
      <c r="X11" s="30">
        <v>2</v>
      </c>
      <c r="Y11" s="30">
        <v>2</v>
      </c>
      <c r="Z11" s="30"/>
      <c r="AA11" s="30"/>
      <c r="AB11" s="30"/>
      <c r="AC11" s="3">
        <v>4</v>
      </c>
      <c r="AD11" s="3"/>
      <c r="AE11" s="3"/>
      <c r="AF11" s="3"/>
      <c r="AG11" s="3"/>
      <c r="AL11" s="12" t="s">
        <v>48</v>
      </c>
      <c r="AM11" s="7" t="s">
        <v>45</v>
      </c>
      <c r="AN11" s="14">
        <v>4</v>
      </c>
      <c r="AO11" s="14">
        <v>12</v>
      </c>
      <c r="AP11" s="21"/>
    </row>
    <row r="12" spans="1:42" ht="17" x14ac:dyDescent="0.2">
      <c r="A12" s="24">
        <v>341</v>
      </c>
      <c r="B12" s="1" t="s">
        <v>3</v>
      </c>
      <c r="C12" s="16">
        <v>43657</v>
      </c>
      <c r="D12" s="6">
        <v>1</v>
      </c>
      <c r="E12" s="6">
        <v>1</v>
      </c>
      <c r="F12" s="6">
        <v>2</v>
      </c>
      <c r="G12" s="6">
        <v>1</v>
      </c>
      <c r="H12" s="6">
        <v>1</v>
      </c>
      <c r="I12" s="10">
        <v>1</v>
      </c>
      <c r="J12" s="38" t="s">
        <v>118</v>
      </c>
      <c r="K12" s="6">
        <v>1</v>
      </c>
      <c r="L12" s="6">
        <v>1</v>
      </c>
      <c r="M12" s="6">
        <v>1</v>
      </c>
      <c r="N12" s="6">
        <v>1</v>
      </c>
      <c r="O12" s="6">
        <v>1</v>
      </c>
      <c r="P12" s="42">
        <v>1</v>
      </c>
      <c r="Q12" s="6">
        <v>1</v>
      </c>
      <c r="R12" s="1">
        <v>341</v>
      </c>
      <c r="S12" s="6">
        <v>7</v>
      </c>
      <c r="T12" s="6">
        <v>3</v>
      </c>
      <c r="U12" s="6">
        <v>0</v>
      </c>
      <c r="V12" s="6" t="s">
        <v>29</v>
      </c>
      <c r="W12" s="30">
        <v>1.9</v>
      </c>
      <c r="X12" s="31">
        <v>1.9</v>
      </c>
      <c r="Y12" s="30">
        <v>1.9</v>
      </c>
      <c r="AC12" s="3">
        <v>4</v>
      </c>
      <c r="AL12" s="12" t="s">
        <v>56</v>
      </c>
      <c r="AM12" s="7" t="s">
        <v>45</v>
      </c>
      <c r="AN12" s="14">
        <v>4</v>
      </c>
      <c r="AO12" s="14">
        <v>1</v>
      </c>
      <c r="AP12" s="21"/>
    </row>
    <row r="13" spans="1:42" ht="16" x14ac:dyDescent="0.2">
      <c r="A13" s="23">
        <v>342</v>
      </c>
      <c r="B13" s="9" t="s">
        <v>2</v>
      </c>
      <c r="C13" s="16">
        <v>43656</v>
      </c>
      <c r="D13" s="10">
        <v>1</v>
      </c>
      <c r="E13" s="10">
        <v>1</v>
      </c>
      <c r="F13" s="10">
        <v>2</v>
      </c>
      <c r="G13" s="10">
        <v>1</v>
      </c>
      <c r="H13" s="10">
        <v>1</v>
      </c>
      <c r="I13" s="10">
        <v>1</v>
      </c>
      <c r="J13" s="38" t="s">
        <v>118</v>
      </c>
      <c r="K13" s="10">
        <v>1</v>
      </c>
      <c r="L13" s="10">
        <v>1</v>
      </c>
      <c r="M13" s="43">
        <v>1</v>
      </c>
      <c r="N13" s="10">
        <v>0</v>
      </c>
      <c r="O13" s="10">
        <v>1</v>
      </c>
      <c r="P13" s="6">
        <v>1</v>
      </c>
      <c r="Q13" s="6">
        <v>1</v>
      </c>
      <c r="R13" s="9">
        <v>342</v>
      </c>
      <c r="S13" s="10">
        <v>9</v>
      </c>
      <c r="T13" s="10">
        <v>5</v>
      </c>
      <c r="U13" s="10" t="s">
        <v>95</v>
      </c>
      <c r="V13" s="10" t="s">
        <v>31</v>
      </c>
      <c r="W13" s="28">
        <v>2.2999999999999998</v>
      </c>
      <c r="X13" s="29">
        <v>2.5</v>
      </c>
      <c r="Y13" s="28">
        <v>2.1</v>
      </c>
      <c r="Z13" s="28">
        <v>1.3</v>
      </c>
      <c r="AA13" s="28">
        <v>1.3</v>
      </c>
      <c r="AB13" s="28"/>
      <c r="AC13" s="11">
        <v>2</v>
      </c>
      <c r="AL13" s="12" t="s">
        <v>57</v>
      </c>
      <c r="AM13" s="7"/>
      <c r="AN13" s="14"/>
      <c r="AO13" s="14"/>
      <c r="AP13" s="21"/>
    </row>
    <row r="14" spans="1:42" ht="19" x14ac:dyDescent="0.2">
      <c r="A14" s="9">
        <v>343</v>
      </c>
      <c r="B14" s="9" t="s">
        <v>2</v>
      </c>
      <c r="C14" s="16">
        <v>43656</v>
      </c>
      <c r="D14" s="10">
        <v>1</v>
      </c>
      <c r="E14" s="10">
        <v>1</v>
      </c>
      <c r="F14" s="10">
        <v>2</v>
      </c>
      <c r="G14" s="10">
        <v>1</v>
      </c>
      <c r="H14" s="10">
        <v>1</v>
      </c>
      <c r="I14" s="10">
        <v>1</v>
      </c>
      <c r="J14" s="10">
        <v>1</v>
      </c>
      <c r="K14" s="10">
        <v>1</v>
      </c>
      <c r="L14" s="10">
        <v>1</v>
      </c>
      <c r="M14" s="10">
        <v>1</v>
      </c>
      <c r="N14" s="10">
        <v>1</v>
      </c>
      <c r="O14" s="10">
        <v>1</v>
      </c>
      <c r="P14" s="43">
        <v>1</v>
      </c>
      <c r="Q14" s="6">
        <v>1</v>
      </c>
      <c r="R14" s="9">
        <v>343</v>
      </c>
      <c r="S14" s="10">
        <v>9</v>
      </c>
      <c r="T14" s="10">
        <v>4</v>
      </c>
      <c r="U14" s="10" t="s">
        <v>96</v>
      </c>
      <c r="V14" s="10" t="s">
        <v>29</v>
      </c>
      <c r="W14" s="28">
        <v>2.1</v>
      </c>
      <c r="X14" s="28">
        <v>1.6</v>
      </c>
      <c r="Y14" s="28">
        <v>1.5</v>
      </c>
      <c r="Z14" s="28">
        <v>2</v>
      </c>
      <c r="AA14" s="28"/>
      <c r="AB14" s="28"/>
      <c r="AC14" s="3">
        <v>4</v>
      </c>
      <c r="AL14" s="12" t="s">
        <v>51</v>
      </c>
      <c r="AM14" s="7" t="s">
        <v>45</v>
      </c>
      <c r="AN14" s="14">
        <v>4</v>
      </c>
      <c r="AO14" s="14">
        <v>12</v>
      </c>
      <c r="AP14" s="21" t="s">
        <v>50</v>
      </c>
    </row>
    <row r="15" spans="1:42" ht="17" x14ac:dyDescent="0.2">
      <c r="A15" s="23">
        <v>344</v>
      </c>
      <c r="B15" s="9" t="s">
        <v>2</v>
      </c>
      <c r="C15" s="16">
        <v>43656</v>
      </c>
      <c r="D15" s="10">
        <v>1</v>
      </c>
      <c r="E15" s="10">
        <v>1</v>
      </c>
      <c r="F15" s="10">
        <v>2</v>
      </c>
      <c r="G15" s="10">
        <v>1</v>
      </c>
      <c r="H15" s="10">
        <v>1</v>
      </c>
      <c r="I15" s="10">
        <v>1</v>
      </c>
      <c r="J15" s="38" t="s">
        <v>118</v>
      </c>
      <c r="K15" s="10">
        <v>1</v>
      </c>
      <c r="L15" s="10">
        <v>1</v>
      </c>
      <c r="M15" s="10">
        <v>1</v>
      </c>
      <c r="N15" s="10">
        <v>1</v>
      </c>
      <c r="O15" s="10">
        <v>1</v>
      </c>
      <c r="P15" s="10">
        <v>1</v>
      </c>
      <c r="Q15" s="6">
        <v>1</v>
      </c>
      <c r="R15" s="9">
        <v>344</v>
      </c>
      <c r="S15" s="10">
        <v>12</v>
      </c>
      <c r="T15" s="10">
        <v>3</v>
      </c>
      <c r="U15" s="10" t="s">
        <v>94</v>
      </c>
      <c r="V15" s="10" t="s">
        <v>33</v>
      </c>
      <c r="W15" s="28">
        <v>1.4</v>
      </c>
      <c r="X15" s="29">
        <v>1.7</v>
      </c>
      <c r="Y15" s="28">
        <v>2.1</v>
      </c>
      <c r="Z15" s="28"/>
      <c r="AA15" s="28"/>
      <c r="AB15" s="28"/>
      <c r="AC15" s="3">
        <v>8</v>
      </c>
      <c r="AL15" s="12" t="s">
        <v>52</v>
      </c>
      <c r="AM15" s="7" t="s">
        <v>45</v>
      </c>
      <c r="AN15" s="14">
        <v>4</v>
      </c>
      <c r="AO15" s="14" t="s">
        <v>53</v>
      </c>
      <c r="AP15" s="21" t="s">
        <v>54</v>
      </c>
    </row>
    <row r="16" spans="1:42" ht="17" x14ac:dyDescent="0.2">
      <c r="A16" s="9">
        <v>345</v>
      </c>
      <c r="B16" s="9" t="s">
        <v>2</v>
      </c>
      <c r="C16" s="16">
        <v>43656</v>
      </c>
      <c r="D16" s="10">
        <v>1</v>
      </c>
      <c r="E16" s="10">
        <v>1</v>
      </c>
      <c r="F16" s="10">
        <v>2</v>
      </c>
      <c r="G16" s="10">
        <v>1</v>
      </c>
      <c r="H16" s="10">
        <v>1</v>
      </c>
      <c r="I16" s="10">
        <v>1</v>
      </c>
      <c r="J16" s="10">
        <v>1</v>
      </c>
      <c r="K16" s="10">
        <v>1</v>
      </c>
      <c r="L16" s="10">
        <v>1</v>
      </c>
      <c r="M16" s="10">
        <v>1</v>
      </c>
      <c r="N16" s="10">
        <v>1</v>
      </c>
      <c r="O16" s="10">
        <v>1</v>
      </c>
      <c r="P16" s="10">
        <v>1</v>
      </c>
      <c r="Q16" s="6">
        <v>1</v>
      </c>
      <c r="R16" s="9">
        <v>345</v>
      </c>
      <c r="S16" s="10">
        <v>7</v>
      </c>
      <c r="T16" s="10">
        <v>1</v>
      </c>
      <c r="U16" s="10">
        <v>0</v>
      </c>
      <c r="V16" s="10" t="s">
        <v>37</v>
      </c>
      <c r="W16" s="28">
        <v>2</v>
      </c>
      <c r="X16" s="28"/>
      <c r="Y16" s="28"/>
      <c r="Z16" s="28"/>
      <c r="AA16" s="28"/>
      <c r="AB16" s="28"/>
      <c r="AC16" s="3">
        <v>6</v>
      </c>
      <c r="AL16" s="12" t="s">
        <v>49</v>
      </c>
      <c r="AM16" s="7" t="s">
        <v>45</v>
      </c>
      <c r="AN16" s="14">
        <v>4</v>
      </c>
      <c r="AO16" s="14">
        <v>12</v>
      </c>
      <c r="AP16" s="21"/>
    </row>
    <row r="17" spans="1:42" ht="17" thickBot="1" x14ac:dyDescent="0.25">
      <c r="A17" s="24">
        <v>346</v>
      </c>
      <c r="B17" s="1" t="s">
        <v>2</v>
      </c>
      <c r="C17" s="16">
        <v>43656</v>
      </c>
      <c r="D17" s="6">
        <v>1</v>
      </c>
      <c r="E17" s="6">
        <v>1</v>
      </c>
      <c r="F17" s="6">
        <v>2</v>
      </c>
      <c r="G17" s="6">
        <v>1</v>
      </c>
      <c r="H17" s="6">
        <v>1</v>
      </c>
      <c r="I17" s="10">
        <v>1</v>
      </c>
      <c r="J17" s="38" t="s">
        <v>118</v>
      </c>
      <c r="K17" s="6">
        <v>1</v>
      </c>
      <c r="L17" s="6">
        <v>1</v>
      </c>
      <c r="M17" s="6">
        <v>1</v>
      </c>
      <c r="N17" s="10">
        <v>1</v>
      </c>
      <c r="O17" s="6">
        <v>1</v>
      </c>
      <c r="P17" s="10">
        <v>1</v>
      </c>
      <c r="Q17" s="6">
        <v>1</v>
      </c>
      <c r="R17" s="1">
        <v>346</v>
      </c>
      <c r="S17" s="6">
        <v>10</v>
      </c>
      <c r="T17" s="6">
        <v>5</v>
      </c>
      <c r="U17" s="6" t="s">
        <v>97</v>
      </c>
      <c r="V17" s="6" t="s">
        <v>35</v>
      </c>
      <c r="W17" s="30">
        <v>4.5</v>
      </c>
      <c r="X17" s="30">
        <v>2.1</v>
      </c>
      <c r="Y17" s="31">
        <v>1.8</v>
      </c>
      <c r="Z17" s="30">
        <v>1.8</v>
      </c>
      <c r="AA17" s="30">
        <v>2.4</v>
      </c>
      <c r="AC17" s="3">
        <v>3</v>
      </c>
      <c r="AL17" s="13" t="s">
        <v>58</v>
      </c>
      <c r="AM17" s="8"/>
      <c r="AN17" s="15"/>
      <c r="AO17" s="15"/>
      <c r="AP17" s="22"/>
    </row>
    <row r="18" spans="1:42" x14ac:dyDescent="0.2">
      <c r="A18" s="1">
        <v>317</v>
      </c>
      <c r="B18" s="1" t="s">
        <v>5</v>
      </c>
      <c r="C18" s="16">
        <v>43656</v>
      </c>
      <c r="D18" s="6">
        <v>1</v>
      </c>
      <c r="E18" s="6">
        <v>1</v>
      </c>
      <c r="F18" s="6">
        <v>2</v>
      </c>
      <c r="G18" s="6">
        <v>1</v>
      </c>
      <c r="H18" s="6">
        <v>1</v>
      </c>
      <c r="I18" s="10">
        <v>1</v>
      </c>
      <c r="J18" s="10">
        <v>1</v>
      </c>
      <c r="K18" s="6">
        <v>1</v>
      </c>
      <c r="L18" s="6">
        <v>1</v>
      </c>
      <c r="M18" s="6">
        <v>1</v>
      </c>
      <c r="N18" s="10">
        <v>1</v>
      </c>
      <c r="O18" s="6">
        <v>1</v>
      </c>
      <c r="P18" s="6">
        <v>1</v>
      </c>
      <c r="Q18" s="6">
        <v>1</v>
      </c>
      <c r="R18" s="1">
        <v>317</v>
      </c>
      <c r="S18" s="6">
        <v>6</v>
      </c>
      <c r="T18" s="6">
        <v>3</v>
      </c>
      <c r="U18" s="6">
        <v>0</v>
      </c>
      <c r="V18" s="6"/>
      <c r="W18" s="30">
        <v>1.3</v>
      </c>
      <c r="X18" s="30">
        <v>1.3</v>
      </c>
      <c r="Y18" s="30">
        <v>1.3</v>
      </c>
      <c r="AC18" s="3">
        <v>3</v>
      </c>
      <c r="AL18" s="78" t="s">
        <v>55</v>
      </c>
      <c r="AM18" s="79"/>
      <c r="AN18" s="79"/>
      <c r="AO18" s="80"/>
    </row>
    <row r="19" spans="1:42" ht="16" thickBot="1" x14ac:dyDescent="0.25">
      <c r="A19" s="1">
        <v>318</v>
      </c>
      <c r="B19" s="1" t="s">
        <v>5</v>
      </c>
      <c r="C19" s="16">
        <v>43656</v>
      </c>
      <c r="D19" s="6">
        <v>1</v>
      </c>
      <c r="E19" s="6">
        <v>1</v>
      </c>
      <c r="F19" s="6">
        <v>2</v>
      </c>
      <c r="G19" s="6">
        <v>1</v>
      </c>
      <c r="H19" s="6">
        <v>1</v>
      </c>
      <c r="I19" s="10">
        <v>1</v>
      </c>
      <c r="J19" s="10">
        <v>1</v>
      </c>
      <c r="K19" s="6">
        <v>1</v>
      </c>
      <c r="L19" s="6">
        <v>1</v>
      </c>
      <c r="M19" s="6">
        <v>1</v>
      </c>
      <c r="N19" s="10">
        <v>1</v>
      </c>
      <c r="O19" s="6">
        <v>1</v>
      </c>
      <c r="P19" s="6">
        <v>1</v>
      </c>
      <c r="Q19" s="6">
        <v>1</v>
      </c>
      <c r="R19" s="1">
        <v>318</v>
      </c>
      <c r="S19" s="6">
        <v>10</v>
      </c>
      <c r="T19" s="6">
        <v>4</v>
      </c>
      <c r="U19" s="6" t="s">
        <v>103</v>
      </c>
      <c r="V19" s="6" t="s">
        <v>31</v>
      </c>
      <c r="W19" s="30">
        <v>7.9</v>
      </c>
      <c r="X19" s="30">
        <v>4.0999999999999996</v>
      </c>
      <c r="Y19" s="30">
        <v>3.5</v>
      </c>
      <c r="Z19" s="30">
        <v>3.4</v>
      </c>
      <c r="AC19" s="3">
        <v>2</v>
      </c>
      <c r="AL19" s="81"/>
      <c r="AM19" s="82"/>
      <c r="AN19" s="82"/>
      <c r="AO19" s="83"/>
    </row>
    <row r="20" spans="1:42" ht="16" x14ac:dyDescent="0.2">
      <c r="A20" s="24">
        <v>319</v>
      </c>
      <c r="B20" s="1" t="s">
        <v>5</v>
      </c>
      <c r="C20" s="16">
        <v>43656</v>
      </c>
      <c r="D20" s="6">
        <v>1</v>
      </c>
      <c r="E20" s="6">
        <v>1</v>
      </c>
      <c r="F20" s="6">
        <v>2</v>
      </c>
      <c r="G20" s="6">
        <v>1</v>
      </c>
      <c r="H20" s="6">
        <v>1</v>
      </c>
      <c r="I20" s="10">
        <v>1</v>
      </c>
      <c r="J20" s="38" t="s">
        <v>118</v>
      </c>
      <c r="K20" s="6">
        <v>1</v>
      </c>
      <c r="L20" s="6">
        <v>1</v>
      </c>
      <c r="M20" s="6">
        <v>1</v>
      </c>
      <c r="N20" s="10">
        <v>1</v>
      </c>
      <c r="O20" s="6">
        <v>1</v>
      </c>
      <c r="P20" s="42">
        <v>1</v>
      </c>
      <c r="Q20" s="6">
        <v>1</v>
      </c>
      <c r="R20" s="1">
        <v>319</v>
      </c>
      <c r="S20" s="6">
        <v>10</v>
      </c>
      <c r="T20" s="6">
        <v>4</v>
      </c>
      <c r="U20" s="6" t="s">
        <v>98</v>
      </c>
      <c r="V20" s="6" t="s">
        <v>36</v>
      </c>
      <c r="W20" s="30">
        <v>3.6</v>
      </c>
      <c r="X20" s="30">
        <v>2.8</v>
      </c>
      <c r="Y20" s="31">
        <v>2.5</v>
      </c>
      <c r="Z20" s="30">
        <v>1.5</v>
      </c>
      <c r="AC20" s="3">
        <v>5</v>
      </c>
    </row>
    <row r="21" spans="1:42" ht="16" x14ac:dyDescent="0.2">
      <c r="A21" s="24">
        <v>320</v>
      </c>
      <c r="B21" s="1" t="s">
        <v>5</v>
      </c>
      <c r="C21" s="16">
        <v>43656</v>
      </c>
      <c r="D21" s="6">
        <v>1</v>
      </c>
      <c r="E21" s="6">
        <v>1</v>
      </c>
      <c r="F21" s="6">
        <v>2</v>
      </c>
      <c r="G21" s="6">
        <v>1</v>
      </c>
      <c r="H21" s="6">
        <v>1</v>
      </c>
      <c r="I21" s="10">
        <v>1</v>
      </c>
      <c r="J21" s="38" t="s">
        <v>118</v>
      </c>
      <c r="K21" s="6">
        <v>1</v>
      </c>
      <c r="L21" s="6">
        <v>1</v>
      </c>
      <c r="M21" s="42">
        <v>1</v>
      </c>
      <c r="N21" s="10">
        <v>1</v>
      </c>
      <c r="O21" s="6">
        <v>1</v>
      </c>
      <c r="P21" s="45">
        <v>1</v>
      </c>
      <c r="Q21" s="6">
        <v>1</v>
      </c>
      <c r="R21" s="1">
        <v>320</v>
      </c>
      <c r="S21" s="6">
        <v>13</v>
      </c>
      <c r="T21" s="6">
        <v>4</v>
      </c>
      <c r="U21" s="6" t="s">
        <v>104</v>
      </c>
      <c r="V21" s="6"/>
      <c r="W21" s="30">
        <v>5.8</v>
      </c>
      <c r="X21" s="31">
        <v>2.4</v>
      </c>
      <c r="Y21" s="30">
        <v>2.4</v>
      </c>
      <c r="Z21" s="30">
        <v>2.2999999999999998</v>
      </c>
      <c r="AC21" s="3">
        <v>9</v>
      </c>
    </row>
    <row r="22" spans="1:42" ht="16" x14ac:dyDescent="0.2">
      <c r="A22" s="24">
        <v>321</v>
      </c>
      <c r="B22" s="1" t="s">
        <v>5</v>
      </c>
      <c r="C22" s="16">
        <v>43656</v>
      </c>
      <c r="D22" s="6">
        <v>1</v>
      </c>
      <c r="E22" s="6">
        <v>1</v>
      </c>
      <c r="F22" s="6">
        <v>2</v>
      </c>
      <c r="G22" s="6">
        <v>1</v>
      </c>
      <c r="H22" s="6">
        <v>1</v>
      </c>
      <c r="I22" s="10">
        <v>1</v>
      </c>
      <c r="J22" s="38" t="s">
        <v>118</v>
      </c>
      <c r="K22" s="6">
        <v>1</v>
      </c>
      <c r="L22" s="6">
        <v>1</v>
      </c>
      <c r="M22" s="42">
        <v>1</v>
      </c>
      <c r="N22" s="10">
        <v>1</v>
      </c>
      <c r="O22" s="6">
        <v>1</v>
      </c>
      <c r="P22" s="6">
        <v>1</v>
      </c>
      <c r="Q22" s="6">
        <v>1</v>
      </c>
      <c r="R22" s="1">
        <v>321</v>
      </c>
      <c r="S22" s="6">
        <v>7</v>
      </c>
      <c r="T22" s="6">
        <v>4</v>
      </c>
      <c r="U22" s="6">
        <v>0</v>
      </c>
      <c r="V22" s="6" t="s">
        <v>35</v>
      </c>
      <c r="W22" s="30">
        <v>1.85</v>
      </c>
      <c r="X22" s="30">
        <v>1.9</v>
      </c>
      <c r="Y22" s="30">
        <v>1.5</v>
      </c>
      <c r="Z22" s="31">
        <v>1.6</v>
      </c>
      <c r="AC22" s="3">
        <v>3</v>
      </c>
    </row>
    <row r="23" spans="1:42" ht="16" x14ac:dyDescent="0.2">
      <c r="A23" s="24">
        <v>322</v>
      </c>
      <c r="B23" s="1" t="s">
        <v>6</v>
      </c>
      <c r="C23" s="16">
        <v>43657</v>
      </c>
      <c r="D23" s="6">
        <v>1</v>
      </c>
      <c r="E23" s="6">
        <v>1</v>
      </c>
      <c r="F23" s="6">
        <v>2</v>
      </c>
      <c r="G23" s="6">
        <v>1</v>
      </c>
      <c r="H23" s="6">
        <v>1</v>
      </c>
      <c r="I23" s="10">
        <v>1</v>
      </c>
      <c r="J23" s="38" t="s">
        <v>118</v>
      </c>
      <c r="K23" s="6">
        <v>1</v>
      </c>
      <c r="L23" s="6">
        <v>1</v>
      </c>
      <c r="M23" s="42">
        <v>1</v>
      </c>
      <c r="N23" s="10">
        <v>1</v>
      </c>
      <c r="O23" s="6">
        <v>1</v>
      </c>
      <c r="P23" s="6">
        <v>1</v>
      </c>
      <c r="Q23" s="6">
        <v>0</v>
      </c>
      <c r="R23" s="1">
        <v>322</v>
      </c>
      <c r="S23" s="6">
        <v>10</v>
      </c>
      <c r="T23" s="6">
        <v>4</v>
      </c>
      <c r="U23" s="6" t="s">
        <v>105</v>
      </c>
      <c r="V23" s="6" t="s">
        <v>36</v>
      </c>
      <c r="W23" s="30">
        <v>2.1</v>
      </c>
      <c r="X23" s="31">
        <v>2</v>
      </c>
      <c r="Y23" s="30">
        <v>1.8</v>
      </c>
      <c r="Z23" s="30">
        <v>1.6</v>
      </c>
      <c r="AA23" s="30">
        <v>1</v>
      </c>
      <c r="AB23" s="30">
        <v>1.5</v>
      </c>
      <c r="AC23" s="3">
        <v>5</v>
      </c>
    </row>
    <row r="24" spans="1:42" x14ac:dyDescent="0.2">
      <c r="A24" s="1">
        <v>323</v>
      </c>
      <c r="B24" s="1" t="s">
        <v>6</v>
      </c>
      <c r="C24" s="16">
        <v>43657</v>
      </c>
      <c r="D24" s="6">
        <v>1</v>
      </c>
      <c r="E24" s="6">
        <v>1</v>
      </c>
      <c r="F24" s="6">
        <v>2</v>
      </c>
      <c r="G24" s="6">
        <v>1</v>
      </c>
      <c r="H24" s="6">
        <v>1</v>
      </c>
      <c r="I24" s="10">
        <v>1</v>
      </c>
      <c r="J24" s="10">
        <v>1</v>
      </c>
      <c r="K24" s="6">
        <v>1</v>
      </c>
      <c r="L24" s="6">
        <v>1</v>
      </c>
      <c r="M24" s="6">
        <v>1</v>
      </c>
      <c r="N24" s="10">
        <v>1</v>
      </c>
      <c r="O24" s="6">
        <v>1</v>
      </c>
      <c r="P24" s="6">
        <v>1</v>
      </c>
      <c r="Q24" s="6">
        <v>1</v>
      </c>
      <c r="R24" s="1">
        <v>323</v>
      </c>
      <c r="S24" s="6">
        <v>7</v>
      </c>
      <c r="T24" s="6">
        <v>2</v>
      </c>
      <c r="U24" s="6" t="s">
        <v>106</v>
      </c>
      <c r="V24" s="6" t="s">
        <v>29</v>
      </c>
      <c r="W24" s="30">
        <v>2.4</v>
      </c>
      <c r="X24" s="30">
        <v>1.7</v>
      </c>
      <c r="AC24" s="3">
        <v>4</v>
      </c>
    </row>
    <row r="25" spans="1:42" ht="16" x14ac:dyDescent="0.2">
      <c r="A25" s="24">
        <v>324</v>
      </c>
      <c r="B25" s="1" t="s">
        <v>6</v>
      </c>
      <c r="C25" s="16">
        <v>43657</v>
      </c>
      <c r="D25" s="6">
        <v>1</v>
      </c>
      <c r="E25" s="6">
        <v>1</v>
      </c>
      <c r="F25" s="6">
        <v>2</v>
      </c>
      <c r="G25" s="6">
        <v>1</v>
      </c>
      <c r="H25" s="6">
        <v>1</v>
      </c>
      <c r="I25" s="10">
        <v>1</v>
      </c>
      <c r="J25" s="38" t="s">
        <v>118</v>
      </c>
      <c r="K25" s="6">
        <v>1</v>
      </c>
      <c r="L25" s="6">
        <v>1</v>
      </c>
      <c r="M25" s="42">
        <v>1</v>
      </c>
      <c r="N25" s="10">
        <v>1</v>
      </c>
      <c r="O25" s="6">
        <v>1</v>
      </c>
      <c r="P25" s="42">
        <v>1</v>
      </c>
      <c r="Q25" s="6">
        <v>1</v>
      </c>
      <c r="R25" s="1">
        <v>324</v>
      </c>
      <c r="S25" s="6">
        <v>10</v>
      </c>
      <c r="T25" s="6">
        <v>4</v>
      </c>
      <c r="U25" s="6" t="s">
        <v>98</v>
      </c>
      <c r="V25" s="6" t="s">
        <v>36</v>
      </c>
      <c r="W25" s="30">
        <v>4</v>
      </c>
      <c r="X25" s="31">
        <v>2.2999999999999998</v>
      </c>
      <c r="Y25" s="30">
        <v>1.7</v>
      </c>
      <c r="Z25" s="30">
        <v>1.5</v>
      </c>
      <c r="AC25" s="25">
        <v>6</v>
      </c>
    </row>
    <row r="26" spans="1:42" ht="16" x14ac:dyDescent="0.2">
      <c r="A26" s="24">
        <v>325</v>
      </c>
      <c r="B26" s="1" t="s">
        <v>6</v>
      </c>
      <c r="C26" s="16">
        <v>43657</v>
      </c>
      <c r="D26" s="6">
        <v>1</v>
      </c>
      <c r="E26" s="6">
        <v>1</v>
      </c>
      <c r="F26" s="6">
        <v>2</v>
      </c>
      <c r="G26" s="6">
        <v>1</v>
      </c>
      <c r="H26" s="6">
        <v>1</v>
      </c>
      <c r="I26" s="10">
        <v>1</v>
      </c>
      <c r="J26" s="38" t="s">
        <v>118</v>
      </c>
      <c r="K26" s="6">
        <v>1</v>
      </c>
      <c r="L26" s="6">
        <v>1</v>
      </c>
      <c r="M26" s="6">
        <v>1</v>
      </c>
      <c r="N26" s="10">
        <v>1</v>
      </c>
      <c r="O26" s="6">
        <v>1</v>
      </c>
      <c r="P26" s="42">
        <v>1</v>
      </c>
      <c r="Q26" s="6">
        <v>1</v>
      </c>
      <c r="R26" s="1">
        <v>325</v>
      </c>
      <c r="S26" s="6">
        <v>10</v>
      </c>
      <c r="T26" s="6">
        <v>4</v>
      </c>
      <c r="U26" s="6" t="s">
        <v>106</v>
      </c>
      <c r="V26" s="6" t="s">
        <v>36</v>
      </c>
      <c r="W26" s="30">
        <v>2.1</v>
      </c>
      <c r="X26" s="30">
        <v>1.4</v>
      </c>
      <c r="Y26" s="30">
        <v>1.4</v>
      </c>
      <c r="Z26" s="31">
        <v>1.8</v>
      </c>
      <c r="AC26" s="3">
        <v>5</v>
      </c>
      <c r="AD26" s="4"/>
    </row>
    <row r="27" spans="1:42" ht="16" x14ac:dyDescent="0.2">
      <c r="A27" s="24">
        <v>326</v>
      </c>
      <c r="B27" s="1" t="s">
        <v>6</v>
      </c>
      <c r="C27" s="16">
        <v>43657</v>
      </c>
      <c r="D27" s="6">
        <v>1</v>
      </c>
      <c r="E27" s="6">
        <v>1</v>
      </c>
      <c r="F27" s="6">
        <v>2</v>
      </c>
      <c r="G27" s="6">
        <v>1</v>
      </c>
      <c r="H27" s="6">
        <v>1</v>
      </c>
      <c r="I27" s="10">
        <v>1</v>
      </c>
      <c r="J27" s="38" t="s">
        <v>118</v>
      </c>
      <c r="K27" s="6">
        <v>1</v>
      </c>
      <c r="L27" s="6">
        <v>1</v>
      </c>
      <c r="M27" s="6">
        <v>1</v>
      </c>
      <c r="N27" s="10">
        <v>1</v>
      </c>
      <c r="O27" s="6">
        <v>1</v>
      </c>
      <c r="P27" s="6">
        <v>1</v>
      </c>
      <c r="Q27" s="6">
        <v>0</v>
      </c>
      <c r="R27" s="1">
        <v>326</v>
      </c>
      <c r="S27" s="6">
        <v>11</v>
      </c>
      <c r="T27" s="6">
        <v>5</v>
      </c>
      <c r="U27" s="6" t="s">
        <v>107</v>
      </c>
      <c r="V27" s="6" t="s">
        <v>36</v>
      </c>
      <c r="W27" s="31">
        <v>1.5</v>
      </c>
      <c r="X27" s="30">
        <v>1.5</v>
      </c>
      <c r="Y27" s="30">
        <v>1.5</v>
      </c>
      <c r="Z27" s="30">
        <v>1.9</v>
      </c>
      <c r="AA27" s="30">
        <v>3.2</v>
      </c>
      <c r="AC27" s="3">
        <v>5</v>
      </c>
    </row>
    <row r="28" spans="1:42" x14ac:dyDescent="0.2">
      <c r="A28" s="1">
        <v>327</v>
      </c>
      <c r="B28" s="1" t="s">
        <v>4</v>
      </c>
      <c r="C28" s="16">
        <v>43656</v>
      </c>
      <c r="D28" s="6">
        <v>1</v>
      </c>
      <c r="E28" s="6">
        <v>1</v>
      </c>
      <c r="F28" s="6">
        <v>2</v>
      </c>
      <c r="G28" s="6">
        <v>1</v>
      </c>
      <c r="H28" s="6">
        <v>1</v>
      </c>
      <c r="I28" s="10">
        <v>1</v>
      </c>
      <c r="J28" s="10">
        <v>1</v>
      </c>
      <c r="K28" s="6">
        <v>1</v>
      </c>
      <c r="L28" s="6">
        <v>1</v>
      </c>
      <c r="M28" s="6">
        <v>1</v>
      </c>
      <c r="N28" s="6">
        <v>0</v>
      </c>
      <c r="O28" s="6">
        <v>1</v>
      </c>
      <c r="P28" s="40">
        <v>1</v>
      </c>
      <c r="Q28" s="6">
        <v>0</v>
      </c>
      <c r="R28" s="1">
        <v>327</v>
      </c>
      <c r="S28" s="6">
        <v>5</v>
      </c>
      <c r="T28" s="6">
        <v>2</v>
      </c>
      <c r="U28" s="6">
        <v>0</v>
      </c>
      <c r="V28" s="6" t="s">
        <v>35</v>
      </c>
      <c r="W28" s="30">
        <v>2.5</v>
      </c>
      <c r="X28" s="30">
        <v>2.5</v>
      </c>
      <c r="AC28" s="3">
        <v>3</v>
      </c>
    </row>
    <row r="29" spans="1:42" ht="16" x14ac:dyDescent="0.2">
      <c r="A29" s="24">
        <v>328</v>
      </c>
      <c r="B29" s="1" t="s">
        <v>4</v>
      </c>
      <c r="C29" s="16">
        <v>43656</v>
      </c>
      <c r="D29" s="6">
        <v>1</v>
      </c>
      <c r="E29" s="6">
        <v>1</v>
      </c>
      <c r="F29" s="6">
        <v>2</v>
      </c>
      <c r="G29" s="6">
        <v>1</v>
      </c>
      <c r="H29" s="6">
        <v>1</v>
      </c>
      <c r="I29" s="10">
        <v>1</v>
      </c>
      <c r="J29" s="38" t="s">
        <v>118</v>
      </c>
      <c r="K29" s="6">
        <v>1</v>
      </c>
      <c r="L29" s="6">
        <v>1</v>
      </c>
      <c r="M29" s="6">
        <v>1</v>
      </c>
      <c r="N29" s="6">
        <v>0</v>
      </c>
      <c r="O29" s="6">
        <v>1</v>
      </c>
      <c r="P29" s="6">
        <v>1</v>
      </c>
      <c r="Q29" s="6">
        <v>0</v>
      </c>
      <c r="R29" s="1">
        <v>328</v>
      </c>
      <c r="S29" s="6">
        <v>6</v>
      </c>
      <c r="T29" s="6">
        <v>2</v>
      </c>
      <c r="U29" s="6" t="s">
        <v>101</v>
      </c>
      <c r="V29" s="6" t="s">
        <v>35</v>
      </c>
      <c r="W29" s="30">
        <v>2.8</v>
      </c>
      <c r="X29" s="31">
        <v>1.8</v>
      </c>
      <c r="AC29" s="3">
        <v>3</v>
      </c>
    </row>
    <row r="30" spans="1:42" x14ac:dyDescent="0.2">
      <c r="A30" s="1">
        <v>329</v>
      </c>
      <c r="B30" s="1" t="s">
        <v>4</v>
      </c>
      <c r="C30" s="16">
        <v>43656</v>
      </c>
      <c r="D30" s="6">
        <v>1</v>
      </c>
      <c r="E30" s="6">
        <v>1</v>
      </c>
      <c r="F30" s="6">
        <v>2</v>
      </c>
      <c r="G30" s="6">
        <v>1</v>
      </c>
      <c r="H30" s="6">
        <v>1</v>
      </c>
      <c r="I30" s="10">
        <v>1</v>
      </c>
      <c r="J30" s="10">
        <v>1</v>
      </c>
      <c r="K30" s="6">
        <v>1</v>
      </c>
      <c r="L30" s="6">
        <v>1</v>
      </c>
      <c r="M30" s="6">
        <v>1</v>
      </c>
      <c r="N30" s="6">
        <v>0</v>
      </c>
      <c r="O30" s="6">
        <v>1</v>
      </c>
      <c r="P30" s="40">
        <v>1</v>
      </c>
      <c r="Q30" s="6">
        <v>1</v>
      </c>
      <c r="R30" s="1">
        <v>329</v>
      </c>
      <c r="S30" s="6">
        <v>8</v>
      </c>
      <c r="T30" s="6">
        <v>2</v>
      </c>
      <c r="U30" s="6" t="s">
        <v>102</v>
      </c>
      <c r="V30" s="6" t="s">
        <v>29</v>
      </c>
      <c r="W30" s="30">
        <v>3.8</v>
      </c>
      <c r="X30" s="30">
        <v>2</v>
      </c>
      <c r="AC30" s="3">
        <v>4</v>
      </c>
      <c r="AE30" s="4"/>
      <c r="AF30" s="4"/>
      <c r="AG30" s="4"/>
    </row>
    <row r="31" spans="1:42" x14ac:dyDescent="0.2">
      <c r="A31" s="1">
        <v>330</v>
      </c>
      <c r="B31" s="1" t="s">
        <v>4</v>
      </c>
      <c r="C31" s="16">
        <v>43656</v>
      </c>
      <c r="D31" s="6">
        <v>1</v>
      </c>
      <c r="E31" s="6">
        <v>1</v>
      </c>
      <c r="F31" s="6">
        <v>2</v>
      </c>
      <c r="G31" s="6">
        <v>1</v>
      </c>
      <c r="H31" s="6">
        <v>1</v>
      </c>
      <c r="I31" s="10">
        <v>1</v>
      </c>
      <c r="J31" s="10">
        <v>1</v>
      </c>
      <c r="K31" s="6">
        <v>1</v>
      </c>
      <c r="L31" s="6">
        <v>1</v>
      </c>
      <c r="M31" s="6">
        <v>1</v>
      </c>
      <c r="N31" s="6">
        <v>0</v>
      </c>
      <c r="O31" s="6">
        <v>1</v>
      </c>
      <c r="P31" s="6">
        <v>1</v>
      </c>
      <c r="Q31" s="6">
        <v>0</v>
      </c>
      <c r="R31" s="1">
        <v>330</v>
      </c>
      <c r="S31" s="6">
        <v>12</v>
      </c>
      <c r="T31" s="6">
        <v>4</v>
      </c>
      <c r="U31" s="6" t="s">
        <v>98</v>
      </c>
      <c r="V31" s="6" t="s">
        <v>34</v>
      </c>
      <c r="W31" s="30">
        <v>3</v>
      </c>
      <c r="X31" s="31">
        <v>1.5</v>
      </c>
      <c r="Y31" s="30">
        <v>1</v>
      </c>
      <c r="Z31" s="30">
        <v>1</v>
      </c>
      <c r="AC31" s="3">
        <v>7</v>
      </c>
    </row>
    <row r="32" spans="1:42" x14ac:dyDescent="0.2">
      <c r="A32" s="1">
        <v>331</v>
      </c>
      <c r="B32" s="1" t="s">
        <v>4</v>
      </c>
      <c r="C32" s="1"/>
      <c r="D32" s="41" t="s">
        <v>22</v>
      </c>
      <c r="E32" s="41"/>
      <c r="F32" s="41"/>
      <c r="G32" s="41"/>
      <c r="H32" s="41"/>
      <c r="I32" s="41"/>
      <c r="J32" s="41"/>
      <c r="K32" s="41"/>
      <c r="L32" s="41"/>
      <c r="M32" s="6"/>
      <c r="N32" s="6"/>
      <c r="O32" s="6"/>
      <c r="P32" s="6"/>
      <c r="Q32" s="6"/>
      <c r="R32" s="1">
        <v>331</v>
      </c>
      <c r="S32" s="6"/>
      <c r="T32" s="6"/>
      <c r="U32" s="6"/>
      <c r="V32" s="6"/>
    </row>
    <row r="33" spans="1:42" s="49" customFormat="1" ht="50.25" customHeight="1" x14ac:dyDescent="0.2">
      <c r="A33" s="47" t="s">
        <v>24</v>
      </c>
      <c r="B33" s="47" t="s">
        <v>0</v>
      </c>
      <c r="C33" s="47" t="s">
        <v>61</v>
      </c>
      <c r="D33" s="47" t="s">
        <v>13</v>
      </c>
      <c r="E33" s="47" t="s">
        <v>14</v>
      </c>
      <c r="F33" s="47" t="s">
        <v>15</v>
      </c>
      <c r="G33" s="47" t="s">
        <v>25</v>
      </c>
      <c r="H33" s="47" t="s">
        <v>16</v>
      </c>
      <c r="I33" s="47" t="s">
        <v>116</v>
      </c>
      <c r="J33" s="47" t="s">
        <v>117</v>
      </c>
      <c r="K33" s="47" t="s">
        <v>26</v>
      </c>
      <c r="L33" s="47" t="s">
        <v>18</v>
      </c>
      <c r="M33" s="47" t="s">
        <v>17</v>
      </c>
      <c r="N33" s="47" t="s">
        <v>121</v>
      </c>
      <c r="O33" s="47" t="s">
        <v>19</v>
      </c>
      <c r="P33" s="47" t="s">
        <v>20</v>
      </c>
      <c r="Q33" s="47" t="s">
        <v>27</v>
      </c>
      <c r="R33" s="47" t="s">
        <v>24</v>
      </c>
      <c r="S33" s="47" t="s">
        <v>23</v>
      </c>
      <c r="T33" s="47" t="s">
        <v>21</v>
      </c>
      <c r="U33" s="47" t="s">
        <v>28</v>
      </c>
      <c r="V33" s="47" t="s">
        <v>30</v>
      </c>
      <c r="W33" s="48" t="s">
        <v>79</v>
      </c>
      <c r="X33" s="48" t="s">
        <v>80</v>
      </c>
      <c r="Y33" s="48" t="s">
        <v>81</v>
      </c>
      <c r="Z33" s="48" t="s">
        <v>82</v>
      </c>
      <c r="AA33" s="48" t="s">
        <v>83</v>
      </c>
      <c r="AB33" s="48" t="s">
        <v>84</v>
      </c>
      <c r="AC33" s="49" t="s">
        <v>76</v>
      </c>
      <c r="AD33" s="56"/>
      <c r="AE33" s="56"/>
      <c r="AF33" s="56"/>
      <c r="AG33" s="56"/>
      <c r="AL33" s="56"/>
      <c r="AM33" s="56"/>
      <c r="AN33" s="56"/>
      <c r="AO33" s="56"/>
      <c r="AP33" s="56"/>
    </row>
    <row r="34" spans="1:42" s="65" customFormat="1" x14ac:dyDescent="0.2">
      <c r="A34" s="59">
        <v>347</v>
      </c>
      <c r="B34" s="59" t="s">
        <v>8</v>
      </c>
      <c r="C34" s="67">
        <v>43657</v>
      </c>
      <c r="D34" s="61">
        <v>1</v>
      </c>
      <c r="E34" s="61">
        <v>1</v>
      </c>
      <c r="F34" s="61">
        <v>2</v>
      </c>
      <c r="G34" s="61">
        <v>1</v>
      </c>
      <c r="H34" s="61">
        <v>1</v>
      </c>
      <c r="I34" s="62">
        <v>1</v>
      </c>
      <c r="J34" s="62">
        <v>1</v>
      </c>
      <c r="K34" s="61">
        <v>1</v>
      </c>
      <c r="L34" s="61">
        <v>1</v>
      </c>
      <c r="M34" s="74">
        <v>1</v>
      </c>
      <c r="N34" s="61">
        <v>1</v>
      </c>
      <c r="O34" s="61">
        <v>1</v>
      </c>
      <c r="P34" s="74">
        <v>1</v>
      </c>
      <c r="Q34" s="61">
        <v>1</v>
      </c>
      <c r="R34" s="59">
        <v>347</v>
      </c>
      <c r="S34" s="61">
        <v>9</v>
      </c>
      <c r="T34" s="61">
        <v>4</v>
      </c>
      <c r="U34" s="61" t="s">
        <v>111</v>
      </c>
      <c r="V34" s="61" t="s">
        <v>35</v>
      </c>
      <c r="W34" s="64">
        <v>3.7</v>
      </c>
      <c r="X34" s="72">
        <v>3.1</v>
      </c>
      <c r="Y34" s="64">
        <v>2</v>
      </c>
      <c r="Z34" s="64">
        <v>2.5</v>
      </c>
      <c r="AA34" s="64"/>
      <c r="AB34" s="64"/>
      <c r="AC34" s="65">
        <v>5</v>
      </c>
    </row>
    <row r="35" spans="1:42" x14ac:dyDescent="0.2">
      <c r="A35" s="1">
        <v>348</v>
      </c>
      <c r="B35" s="1" t="s">
        <v>8</v>
      </c>
      <c r="C35" s="16">
        <v>43657</v>
      </c>
      <c r="D35" s="6">
        <v>1</v>
      </c>
      <c r="E35" s="6">
        <v>1</v>
      </c>
      <c r="F35" s="6">
        <v>2</v>
      </c>
      <c r="G35" s="6">
        <v>1</v>
      </c>
      <c r="H35" s="6">
        <v>1</v>
      </c>
      <c r="I35" s="10">
        <v>1</v>
      </c>
      <c r="J35" s="10">
        <v>1</v>
      </c>
      <c r="K35" s="6">
        <v>1</v>
      </c>
      <c r="L35" s="6">
        <v>1</v>
      </c>
      <c r="M35" s="6">
        <v>1</v>
      </c>
      <c r="N35" s="6">
        <v>1</v>
      </c>
      <c r="O35" s="6">
        <v>1</v>
      </c>
      <c r="P35" s="6">
        <v>1</v>
      </c>
      <c r="Q35" s="6">
        <v>1</v>
      </c>
      <c r="R35" s="1">
        <v>348</v>
      </c>
      <c r="S35" s="6">
        <v>7</v>
      </c>
      <c r="T35" s="6">
        <v>4</v>
      </c>
      <c r="U35" s="6">
        <v>0</v>
      </c>
      <c r="V35" s="6" t="s">
        <v>35</v>
      </c>
      <c r="W35" s="30">
        <v>2.6</v>
      </c>
      <c r="X35" s="30">
        <v>1.5</v>
      </c>
      <c r="Y35" s="30">
        <v>1.5</v>
      </c>
      <c r="Z35" s="30">
        <v>1.5</v>
      </c>
      <c r="AC35" s="3">
        <v>3</v>
      </c>
    </row>
    <row r="36" spans="1:42" x14ac:dyDescent="0.2">
      <c r="A36" s="1">
        <v>349</v>
      </c>
      <c r="B36" s="1" t="s">
        <v>8</v>
      </c>
      <c r="C36" s="16">
        <v>43657</v>
      </c>
      <c r="D36" s="6">
        <v>1</v>
      </c>
      <c r="E36" s="6">
        <v>1</v>
      </c>
      <c r="F36" s="6">
        <v>2</v>
      </c>
      <c r="G36" s="6">
        <v>1</v>
      </c>
      <c r="H36" s="6">
        <v>1</v>
      </c>
      <c r="I36" s="10">
        <v>1</v>
      </c>
      <c r="J36" s="10">
        <v>1</v>
      </c>
      <c r="K36" s="6">
        <v>1</v>
      </c>
      <c r="L36" s="6">
        <v>1</v>
      </c>
      <c r="M36" s="6">
        <v>1</v>
      </c>
      <c r="N36" s="6">
        <v>1</v>
      </c>
      <c r="O36" s="6">
        <v>1</v>
      </c>
      <c r="P36" s="6">
        <v>1</v>
      </c>
      <c r="Q36" s="6">
        <v>1</v>
      </c>
      <c r="R36" s="1">
        <v>349</v>
      </c>
      <c r="S36" s="6">
        <v>7</v>
      </c>
      <c r="T36" s="6">
        <v>3</v>
      </c>
      <c r="U36" s="6" t="s">
        <v>110</v>
      </c>
      <c r="V36" s="6" t="s">
        <v>35</v>
      </c>
      <c r="W36" s="30">
        <v>1.6</v>
      </c>
      <c r="X36" s="30">
        <v>1.3</v>
      </c>
      <c r="Y36" s="30">
        <v>1</v>
      </c>
      <c r="AC36" s="3">
        <v>4</v>
      </c>
    </row>
    <row r="37" spans="1:42" s="65" customFormat="1" x14ac:dyDescent="0.2">
      <c r="A37" s="59">
        <v>350</v>
      </c>
      <c r="B37" s="59" t="s">
        <v>8</v>
      </c>
      <c r="C37" s="67">
        <v>43657</v>
      </c>
      <c r="D37" s="61">
        <v>1</v>
      </c>
      <c r="E37" s="61">
        <v>1</v>
      </c>
      <c r="F37" s="61">
        <v>2</v>
      </c>
      <c r="G37" s="61">
        <v>1</v>
      </c>
      <c r="H37" s="61">
        <v>1</v>
      </c>
      <c r="I37" s="62">
        <v>1</v>
      </c>
      <c r="J37" s="62">
        <v>1</v>
      </c>
      <c r="K37" s="61">
        <v>1</v>
      </c>
      <c r="L37" s="61">
        <v>1</v>
      </c>
      <c r="M37" s="74">
        <v>1</v>
      </c>
      <c r="N37" s="61">
        <v>1</v>
      </c>
      <c r="O37" s="61">
        <v>1</v>
      </c>
      <c r="P37" s="74">
        <v>1</v>
      </c>
      <c r="Q37" s="61">
        <v>1</v>
      </c>
      <c r="R37" s="59">
        <v>350</v>
      </c>
      <c r="S37" s="61">
        <v>7</v>
      </c>
      <c r="T37" s="61">
        <v>2</v>
      </c>
      <c r="U37" s="61" t="s">
        <v>111</v>
      </c>
      <c r="V37" s="61" t="s">
        <v>35</v>
      </c>
      <c r="W37" s="64">
        <v>3.6</v>
      </c>
      <c r="X37" s="64">
        <v>3.1</v>
      </c>
      <c r="Y37" s="64">
        <v>2.4</v>
      </c>
      <c r="Z37" s="72">
        <v>2.4</v>
      </c>
      <c r="AA37" s="64"/>
      <c r="AB37" s="64"/>
      <c r="AC37" s="65">
        <v>3</v>
      </c>
    </row>
    <row r="38" spans="1:42" x14ac:dyDescent="0.2">
      <c r="A38" s="1">
        <v>351</v>
      </c>
      <c r="B38" s="1" t="s">
        <v>8</v>
      </c>
      <c r="C38" s="16">
        <v>43657</v>
      </c>
      <c r="D38" s="6">
        <v>1</v>
      </c>
      <c r="E38" s="6">
        <v>1</v>
      </c>
      <c r="F38" s="6">
        <v>2</v>
      </c>
      <c r="G38" s="6">
        <v>1</v>
      </c>
      <c r="H38" s="6">
        <v>1</v>
      </c>
      <c r="I38" s="10">
        <v>1</v>
      </c>
      <c r="J38" s="10">
        <v>1</v>
      </c>
      <c r="K38" s="6">
        <v>1</v>
      </c>
      <c r="L38" s="6">
        <v>1</v>
      </c>
      <c r="M38" s="42">
        <v>1</v>
      </c>
      <c r="N38" s="6">
        <v>1</v>
      </c>
      <c r="O38" s="6">
        <v>1</v>
      </c>
      <c r="P38" s="6">
        <v>1</v>
      </c>
      <c r="Q38" s="6">
        <v>1</v>
      </c>
      <c r="R38" s="1">
        <v>351</v>
      </c>
      <c r="S38" s="6">
        <v>8</v>
      </c>
      <c r="T38" s="6">
        <v>2</v>
      </c>
      <c r="U38" s="6" t="s">
        <v>111</v>
      </c>
      <c r="V38" s="6" t="s">
        <v>29</v>
      </c>
      <c r="W38" s="30">
        <v>2.7</v>
      </c>
      <c r="X38" s="30">
        <v>2.5</v>
      </c>
      <c r="Y38" s="30">
        <v>2.5</v>
      </c>
      <c r="Z38" s="30">
        <v>1.8</v>
      </c>
      <c r="AC38" s="3">
        <v>4</v>
      </c>
      <c r="AP38" s="4"/>
    </row>
    <row r="39" spans="1:42" x14ac:dyDescent="0.2">
      <c r="A39" s="1">
        <v>352</v>
      </c>
      <c r="B39" s="1" t="s">
        <v>9</v>
      </c>
      <c r="C39" s="16">
        <v>43657</v>
      </c>
      <c r="D39" s="6">
        <v>1</v>
      </c>
      <c r="E39" s="6">
        <v>1</v>
      </c>
      <c r="F39" s="6">
        <v>2</v>
      </c>
      <c r="G39" s="6">
        <v>1</v>
      </c>
      <c r="H39" s="6">
        <v>1</v>
      </c>
      <c r="I39" s="10">
        <v>1</v>
      </c>
      <c r="J39" s="10">
        <v>1</v>
      </c>
      <c r="K39" s="6">
        <v>1</v>
      </c>
      <c r="L39" s="6">
        <v>1</v>
      </c>
      <c r="M39" s="6">
        <v>1</v>
      </c>
      <c r="N39" s="6">
        <v>1</v>
      </c>
      <c r="O39" s="6">
        <v>1</v>
      </c>
      <c r="P39" s="6">
        <v>1</v>
      </c>
      <c r="Q39" s="6">
        <v>1</v>
      </c>
      <c r="R39" s="1">
        <v>352</v>
      </c>
      <c r="S39" s="6">
        <v>8</v>
      </c>
      <c r="T39" s="6">
        <v>4</v>
      </c>
      <c r="U39" s="6" t="s">
        <v>109</v>
      </c>
      <c r="V39" s="6"/>
      <c r="W39" s="30">
        <v>5</v>
      </c>
      <c r="X39" s="30">
        <v>3.6</v>
      </c>
      <c r="Y39" s="73">
        <v>3</v>
      </c>
      <c r="Z39" s="73">
        <v>2.4</v>
      </c>
      <c r="AC39" s="3">
        <v>4</v>
      </c>
      <c r="AL39" s="4"/>
      <c r="AM39" s="4"/>
      <c r="AN39" s="4"/>
      <c r="AO39" s="4"/>
    </row>
    <row r="40" spans="1:42" x14ac:dyDescent="0.2">
      <c r="A40" s="1">
        <v>353</v>
      </c>
      <c r="B40" s="1" t="s">
        <v>9</v>
      </c>
      <c r="C40" s="16">
        <v>43657</v>
      </c>
      <c r="D40" s="6">
        <v>1</v>
      </c>
      <c r="E40" s="6">
        <v>1</v>
      </c>
      <c r="F40" s="6">
        <v>2</v>
      </c>
      <c r="G40" s="6">
        <v>1</v>
      </c>
      <c r="H40" s="6">
        <v>1</v>
      </c>
      <c r="I40" s="10">
        <v>1</v>
      </c>
      <c r="J40" s="10">
        <v>1</v>
      </c>
      <c r="K40" s="6">
        <v>1</v>
      </c>
      <c r="L40" s="6">
        <v>1</v>
      </c>
      <c r="M40" s="6">
        <v>1</v>
      </c>
      <c r="N40" s="6">
        <v>1</v>
      </c>
      <c r="O40" s="6">
        <v>1</v>
      </c>
      <c r="P40" s="6">
        <v>1</v>
      </c>
      <c r="Q40" s="6">
        <v>1</v>
      </c>
      <c r="R40" s="1">
        <v>353</v>
      </c>
      <c r="S40" s="6">
        <v>9</v>
      </c>
      <c r="T40" s="6">
        <v>2</v>
      </c>
      <c r="U40" s="6" t="s">
        <v>112</v>
      </c>
      <c r="V40" s="6" t="s">
        <v>36</v>
      </c>
      <c r="W40" s="30">
        <v>3.1</v>
      </c>
      <c r="X40" s="30">
        <v>2.4</v>
      </c>
      <c r="Y40" s="30">
        <v>2.9</v>
      </c>
      <c r="Z40" s="30">
        <v>2.2000000000000002</v>
      </c>
      <c r="AC40" s="3">
        <v>5</v>
      </c>
    </row>
    <row r="41" spans="1:42" x14ac:dyDescent="0.2">
      <c r="A41" s="1">
        <v>354</v>
      </c>
      <c r="B41" s="1" t="s">
        <v>9</v>
      </c>
      <c r="C41" s="16">
        <v>43657</v>
      </c>
      <c r="D41" s="6">
        <v>1</v>
      </c>
      <c r="E41" s="6">
        <v>1</v>
      </c>
      <c r="F41" s="6">
        <v>2</v>
      </c>
      <c r="G41" s="6">
        <v>1</v>
      </c>
      <c r="H41" s="6">
        <v>1</v>
      </c>
      <c r="I41" s="10">
        <v>1</v>
      </c>
      <c r="J41" s="10">
        <v>1</v>
      </c>
      <c r="K41" s="6">
        <v>1</v>
      </c>
      <c r="L41" s="6">
        <v>1</v>
      </c>
      <c r="M41" s="6">
        <v>1</v>
      </c>
      <c r="N41" s="6">
        <v>1</v>
      </c>
      <c r="O41" s="6">
        <v>1</v>
      </c>
      <c r="P41" s="6">
        <v>1</v>
      </c>
      <c r="Q41" s="6">
        <v>1</v>
      </c>
      <c r="R41" s="1">
        <v>354</v>
      </c>
      <c r="S41" s="6">
        <v>9</v>
      </c>
      <c r="T41" s="6">
        <v>4</v>
      </c>
      <c r="U41" s="6" t="s">
        <v>111</v>
      </c>
      <c r="V41" s="6" t="s">
        <v>36</v>
      </c>
      <c r="W41" s="30">
        <v>2.9</v>
      </c>
      <c r="X41" s="30">
        <v>2.2999999999999998</v>
      </c>
      <c r="Y41" s="30">
        <v>2</v>
      </c>
      <c r="Z41" s="30">
        <v>2</v>
      </c>
      <c r="AC41" s="3">
        <v>5</v>
      </c>
    </row>
    <row r="42" spans="1:42" x14ac:dyDescent="0.2">
      <c r="A42" s="1">
        <v>355</v>
      </c>
      <c r="B42" s="1" t="s">
        <v>9</v>
      </c>
      <c r="C42" s="16">
        <v>43657</v>
      </c>
      <c r="D42" s="6">
        <v>1</v>
      </c>
      <c r="E42" s="6">
        <v>1</v>
      </c>
      <c r="F42" s="6">
        <v>2</v>
      </c>
      <c r="G42" s="6">
        <v>1</v>
      </c>
      <c r="H42" s="6">
        <v>1</v>
      </c>
      <c r="I42" s="10">
        <v>1</v>
      </c>
      <c r="J42" s="10">
        <v>1</v>
      </c>
      <c r="K42" s="6">
        <v>1</v>
      </c>
      <c r="L42" s="6">
        <v>1</v>
      </c>
      <c r="M42" s="42">
        <v>1</v>
      </c>
      <c r="N42" s="6">
        <v>1</v>
      </c>
      <c r="O42" s="6">
        <v>1</v>
      </c>
      <c r="P42" s="6">
        <v>1</v>
      </c>
      <c r="Q42" s="6">
        <v>1</v>
      </c>
      <c r="R42" s="1">
        <v>355</v>
      </c>
      <c r="S42" s="6">
        <v>4</v>
      </c>
      <c r="T42" s="6">
        <v>2</v>
      </c>
      <c r="U42" s="6" t="s">
        <v>111</v>
      </c>
      <c r="V42" s="6"/>
      <c r="W42" s="30">
        <v>4.0999999999999996</v>
      </c>
      <c r="X42" s="30">
        <v>2.8</v>
      </c>
      <c r="Y42" s="30">
        <v>1.3</v>
      </c>
      <c r="Z42" s="30">
        <v>1</v>
      </c>
      <c r="AC42" s="3">
        <v>0</v>
      </c>
    </row>
    <row r="43" spans="1:42" x14ac:dyDescent="0.2">
      <c r="A43" s="1">
        <v>356</v>
      </c>
      <c r="B43" s="1" t="s">
        <v>9</v>
      </c>
      <c r="C43" s="17">
        <v>43658</v>
      </c>
      <c r="D43" s="6">
        <v>1</v>
      </c>
      <c r="E43" s="6">
        <v>1</v>
      </c>
      <c r="F43" s="6">
        <v>2</v>
      </c>
      <c r="G43" s="6">
        <v>1</v>
      </c>
      <c r="H43" s="6">
        <v>1</v>
      </c>
      <c r="I43" s="10">
        <v>1</v>
      </c>
      <c r="J43" s="10">
        <v>1</v>
      </c>
      <c r="K43" s="6">
        <v>1</v>
      </c>
      <c r="L43" s="6">
        <v>1</v>
      </c>
      <c r="M43" s="40">
        <v>1</v>
      </c>
      <c r="N43" s="6">
        <v>1</v>
      </c>
      <c r="O43" s="6">
        <v>1</v>
      </c>
      <c r="P43" s="6">
        <v>1</v>
      </c>
      <c r="Q43" s="6">
        <v>1</v>
      </c>
      <c r="R43" s="1">
        <v>356</v>
      </c>
      <c r="S43" s="6">
        <v>11</v>
      </c>
      <c r="T43" s="6">
        <v>4</v>
      </c>
      <c r="U43" s="6" t="s">
        <v>111</v>
      </c>
      <c r="V43" s="6" t="s">
        <v>36</v>
      </c>
      <c r="W43" s="30">
        <v>3.2</v>
      </c>
      <c r="X43" s="30">
        <v>2.5</v>
      </c>
      <c r="Y43" s="30">
        <v>2</v>
      </c>
      <c r="Z43" s="30">
        <v>2</v>
      </c>
      <c r="AC43" s="3">
        <v>7</v>
      </c>
    </row>
    <row r="44" spans="1:42" x14ac:dyDescent="0.2">
      <c r="A44" s="1">
        <v>357</v>
      </c>
      <c r="B44" s="1" t="s">
        <v>7</v>
      </c>
      <c r="C44" s="16">
        <v>43656</v>
      </c>
      <c r="D44" s="6">
        <v>1</v>
      </c>
      <c r="E44" s="6">
        <v>1</v>
      </c>
      <c r="F44" s="6">
        <v>2</v>
      </c>
      <c r="G44" s="6">
        <v>1</v>
      </c>
      <c r="H44" s="6">
        <v>1</v>
      </c>
      <c r="I44" s="10">
        <v>1</v>
      </c>
      <c r="J44" s="10">
        <v>1</v>
      </c>
      <c r="K44" s="6">
        <v>1</v>
      </c>
      <c r="L44" s="6">
        <v>1</v>
      </c>
      <c r="M44" s="6">
        <v>1</v>
      </c>
      <c r="N44" s="6">
        <v>1</v>
      </c>
      <c r="O44" s="6">
        <v>1</v>
      </c>
      <c r="P44" s="42">
        <v>1</v>
      </c>
      <c r="Q44" s="6">
        <v>1</v>
      </c>
      <c r="R44" s="1">
        <v>357</v>
      </c>
      <c r="S44" s="6">
        <v>4</v>
      </c>
      <c r="T44" s="6">
        <v>2</v>
      </c>
      <c r="U44" s="6">
        <v>0</v>
      </c>
      <c r="V44" s="6" t="s">
        <v>31</v>
      </c>
      <c r="W44" s="30">
        <v>1.2</v>
      </c>
      <c r="X44" s="30">
        <v>1</v>
      </c>
      <c r="AC44" s="3">
        <v>2</v>
      </c>
      <c r="AD44" s="3" t="s">
        <v>77</v>
      </c>
    </row>
    <row r="45" spans="1:42" s="65" customFormat="1" x14ac:dyDescent="0.2">
      <c r="A45" s="59">
        <v>358</v>
      </c>
      <c r="B45" s="59" t="s">
        <v>7</v>
      </c>
      <c r="C45" s="66">
        <v>43656</v>
      </c>
      <c r="D45" s="61">
        <v>1</v>
      </c>
      <c r="E45" s="61">
        <v>1</v>
      </c>
      <c r="F45" s="61">
        <v>2</v>
      </c>
      <c r="G45" s="61">
        <v>1</v>
      </c>
      <c r="H45" s="61">
        <v>1</v>
      </c>
      <c r="I45" s="62">
        <v>1</v>
      </c>
      <c r="J45" s="62">
        <v>1</v>
      </c>
      <c r="K45" s="61">
        <v>1</v>
      </c>
      <c r="L45" s="74">
        <v>1</v>
      </c>
      <c r="M45" s="63">
        <v>1</v>
      </c>
      <c r="N45" s="61">
        <v>1</v>
      </c>
      <c r="O45" s="61">
        <v>1</v>
      </c>
      <c r="P45" s="74">
        <v>1</v>
      </c>
      <c r="Q45" s="61">
        <v>1</v>
      </c>
      <c r="R45" s="59">
        <v>358</v>
      </c>
      <c r="S45" s="61">
        <v>5</v>
      </c>
      <c r="T45" s="61">
        <v>2</v>
      </c>
      <c r="U45" s="65" t="s">
        <v>108</v>
      </c>
      <c r="V45" s="65" t="s">
        <v>31</v>
      </c>
      <c r="W45" s="64" t="s">
        <v>126</v>
      </c>
      <c r="X45" s="72">
        <v>2.1</v>
      </c>
      <c r="Y45" s="64"/>
      <c r="Z45" s="64"/>
      <c r="AA45" s="64"/>
      <c r="AB45" s="64"/>
      <c r="AC45" s="65">
        <v>3</v>
      </c>
    </row>
    <row r="46" spans="1:42" s="65" customFormat="1" x14ac:dyDescent="0.2">
      <c r="A46" s="59">
        <v>359</v>
      </c>
      <c r="B46" s="59" t="s">
        <v>7</v>
      </c>
      <c r="C46" s="67">
        <v>43656</v>
      </c>
      <c r="D46" s="61">
        <v>1</v>
      </c>
      <c r="E46" s="61">
        <v>1</v>
      </c>
      <c r="F46" s="61">
        <v>2</v>
      </c>
      <c r="G46" s="61">
        <v>1</v>
      </c>
      <c r="H46" s="61">
        <v>1</v>
      </c>
      <c r="I46" s="62">
        <v>1</v>
      </c>
      <c r="J46" s="62">
        <v>1</v>
      </c>
      <c r="K46" s="61">
        <v>1</v>
      </c>
      <c r="L46" s="61">
        <v>1</v>
      </c>
      <c r="M46" s="61">
        <v>1</v>
      </c>
      <c r="N46" s="61">
        <v>1</v>
      </c>
      <c r="O46" s="61">
        <v>1</v>
      </c>
      <c r="P46" s="63">
        <v>1</v>
      </c>
      <c r="Q46" s="61">
        <v>1</v>
      </c>
      <c r="R46" s="59">
        <v>359</v>
      </c>
      <c r="S46" s="61">
        <v>7</v>
      </c>
      <c r="T46" s="61">
        <v>2</v>
      </c>
      <c r="U46" s="61" t="s">
        <v>108</v>
      </c>
      <c r="V46" s="61" t="s">
        <v>29</v>
      </c>
      <c r="W46" s="64">
        <v>3.1</v>
      </c>
      <c r="X46" s="64">
        <v>2.1</v>
      </c>
      <c r="Y46" s="64"/>
      <c r="Z46" s="64"/>
      <c r="AA46" s="64"/>
      <c r="AB46" s="64"/>
      <c r="AC46" s="65">
        <v>5</v>
      </c>
    </row>
    <row r="47" spans="1:42" s="65" customFormat="1" x14ac:dyDescent="0.2">
      <c r="A47" s="59">
        <v>360</v>
      </c>
      <c r="B47" s="59" t="s">
        <v>7</v>
      </c>
      <c r="C47" s="67">
        <v>43656</v>
      </c>
      <c r="D47" s="61">
        <v>1</v>
      </c>
      <c r="E47" s="61">
        <v>1</v>
      </c>
      <c r="F47" s="61">
        <v>2</v>
      </c>
      <c r="G47" s="61">
        <v>1</v>
      </c>
      <c r="H47" s="61">
        <v>1</v>
      </c>
      <c r="I47" s="62">
        <v>1</v>
      </c>
      <c r="J47" s="62">
        <v>1</v>
      </c>
      <c r="K47" s="61">
        <v>1</v>
      </c>
      <c r="L47" s="61">
        <v>1</v>
      </c>
      <c r="M47" s="74">
        <v>1</v>
      </c>
      <c r="N47" s="61">
        <v>1</v>
      </c>
      <c r="O47" s="61">
        <v>1</v>
      </c>
      <c r="P47" s="74">
        <v>1</v>
      </c>
      <c r="Q47" s="61">
        <v>1</v>
      </c>
      <c r="R47" s="59">
        <v>360</v>
      </c>
      <c r="S47" s="61">
        <v>11</v>
      </c>
      <c r="T47" s="61">
        <v>6</v>
      </c>
      <c r="U47" s="61" t="s">
        <v>109</v>
      </c>
      <c r="V47" s="61" t="s">
        <v>31</v>
      </c>
      <c r="W47" s="64">
        <v>2.9</v>
      </c>
      <c r="X47" s="64">
        <v>3.6</v>
      </c>
      <c r="Y47" s="64">
        <v>2.2999999999999998</v>
      </c>
      <c r="Z47" s="72">
        <v>2.2000000000000002</v>
      </c>
      <c r="AA47" s="64">
        <v>1.6</v>
      </c>
      <c r="AB47" s="64">
        <v>1.5</v>
      </c>
      <c r="AC47" s="65">
        <v>2</v>
      </c>
      <c r="AD47" s="65" t="s">
        <v>78</v>
      </c>
    </row>
    <row r="48" spans="1:42" x14ac:dyDescent="0.2">
      <c r="A48" s="1">
        <v>361</v>
      </c>
      <c r="B48" s="1" t="s">
        <v>7</v>
      </c>
      <c r="C48" s="16">
        <v>43656</v>
      </c>
      <c r="D48" s="6">
        <v>1</v>
      </c>
      <c r="E48" s="6">
        <v>1</v>
      </c>
      <c r="F48" s="6">
        <v>2</v>
      </c>
      <c r="G48" s="6">
        <v>1</v>
      </c>
      <c r="H48" s="6">
        <v>1</v>
      </c>
      <c r="I48" s="10">
        <v>1</v>
      </c>
      <c r="J48" s="10">
        <v>1</v>
      </c>
      <c r="K48" s="6">
        <v>1</v>
      </c>
      <c r="L48" s="6">
        <v>1</v>
      </c>
      <c r="M48" s="42">
        <v>1</v>
      </c>
      <c r="N48" s="6">
        <v>1</v>
      </c>
      <c r="O48" s="6">
        <v>1</v>
      </c>
      <c r="P48" s="42">
        <v>1</v>
      </c>
      <c r="Q48" s="6">
        <v>1</v>
      </c>
      <c r="R48" s="1">
        <v>361</v>
      </c>
      <c r="S48" s="6">
        <v>5</v>
      </c>
      <c r="T48" s="6">
        <v>1</v>
      </c>
      <c r="U48" s="6" t="s">
        <v>110</v>
      </c>
      <c r="V48" s="6" t="s">
        <v>35</v>
      </c>
      <c r="W48" s="30">
        <v>1.8</v>
      </c>
      <c r="AC48" s="3">
        <v>3</v>
      </c>
    </row>
    <row r="49" spans="1:30" s="65" customFormat="1" x14ac:dyDescent="0.2">
      <c r="A49" s="59">
        <v>301</v>
      </c>
      <c r="B49" s="59" t="s">
        <v>12</v>
      </c>
      <c r="C49" s="60">
        <v>43658</v>
      </c>
      <c r="D49" s="61">
        <v>1</v>
      </c>
      <c r="E49" s="61">
        <v>1</v>
      </c>
      <c r="F49" s="61">
        <v>2</v>
      </c>
      <c r="G49" s="61">
        <v>1</v>
      </c>
      <c r="H49" s="61">
        <v>1</v>
      </c>
      <c r="I49" s="62">
        <v>1</v>
      </c>
      <c r="J49" s="62">
        <v>1</v>
      </c>
      <c r="K49" s="61">
        <v>1</v>
      </c>
      <c r="L49" s="61">
        <v>1</v>
      </c>
      <c r="M49" s="63">
        <v>1</v>
      </c>
      <c r="N49" s="61">
        <v>1</v>
      </c>
      <c r="O49" s="61">
        <v>1</v>
      </c>
      <c r="P49" s="61">
        <v>1</v>
      </c>
      <c r="Q49" s="61">
        <v>1</v>
      </c>
      <c r="R49" s="59">
        <v>301</v>
      </c>
      <c r="S49" s="61">
        <v>14</v>
      </c>
      <c r="T49" s="61">
        <v>4</v>
      </c>
      <c r="U49" s="61" t="s">
        <v>115</v>
      </c>
      <c r="V49" s="61"/>
      <c r="W49" s="64">
        <v>4.3</v>
      </c>
      <c r="X49" s="64">
        <v>3.9</v>
      </c>
      <c r="Y49" s="64" t="s">
        <v>124</v>
      </c>
      <c r="Z49" s="72">
        <v>2.7</v>
      </c>
      <c r="AA49" s="64"/>
      <c r="AB49" s="64"/>
      <c r="AC49" s="65">
        <v>10</v>
      </c>
    </row>
    <row r="50" spans="1:30" x14ac:dyDescent="0.2">
      <c r="A50" s="1">
        <v>302</v>
      </c>
      <c r="B50" s="1" t="s">
        <v>12</v>
      </c>
      <c r="C50" s="1"/>
      <c r="D50" s="41" t="s">
        <v>22</v>
      </c>
      <c r="E50" s="41"/>
      <c r="F50" s="41"/>
      <c r="G50" s="41"/>
      <c r="H50" s="41"/>
      <c r="I50" s="41"/>
      <c r="J50" s="41"/>
      <c r="K50" s="41"/>
      <c r="L50" s="41"/>
      <c r="M50" s="6"/>
      <c r="N50" s="6"/>
      <c r="O50" s="6"/>
      <c r="P50" s="6"/>
      <c r="Q50" s="6"/>
      <c r="R50" s="1">
        <v>302</v>
      </c>
      <c r="S50" s="6"/>
      <c r="T50" s="6"/>
      <c r="U50" s="6"/>
      <c r="V50" s="6"/>
      <c r="AD50" s="11"/>
    </row>
    <row r="51" spans="1:30" x14ac:dyDescent="0.2">
      <c r="A51" s="1">
        <v>303</v>
      </c>
      <c r="B51" s="1" t="s">
        <v>12</v>
      </c>
      <c r="C51" s="16">
        <v>43657</v>
      </c>
      <c r="D51" s="6">
        <v>1</v>
      </c>
      <c r="E51" s="6">
        <v>1</v>
      </c>
      <c r="F51" s="6">
        <v>2</v>
      </c>
      <c r="G51" s="6">
        <v>1</v>
      </c>
      <c r="H51" s="6">
        <v>1</v>
      </c>
      <c r="I51" s="10">
        <v>1</v>
      </c>
      <c r="J51" s="10">
        <v>1</v>
      </c>
      <c r="K51" s="6">
        <v>1</v>
      </c>
      <c r="L51" s="6">
        <v>1</v>
      </c>
      <c r="M51" s="6">
        <v>1</v>
      </c>
      <c r="N51" s="6">
        <v>1</v>
      </c>
      <c r="O51" s="6">
        <v>1</v>
      </c>
      <c r="P51" s="6">
        <v>1</v>
      </c>
      <c r="Q51" s="6">
        <v>1</v>
      </c>
      <c r="R51" s="1">
        <v>303</v>
      </c>
      <c r="S51" s="6">
        <v>8</v>
      </c>
      <c r="T51" s="6">
        <v>2</v>
      </c>
      <c r="U51" s="6">
        <v>1</v>
      </c>
      <c r="V51" s="6" t="s">
        <v>36</v>
      </c>
      <c r="W51" s="30">
        <v>2.5</v>
      </c>
      <c r="X51" s="30">
        <v>4.4000000000000004</v>
      </c>
      <c r="AC51" s="3">
        <v>6</v>
      </c>
      <c r="AD51" s="11"/>
    </row>
    <row r="52" spans="1:30" x14ac:dyDescent="0.2">
      <c r="A52" s="1">
        <v>304</v>
      </c>
      <c r="B52" s="1" t="s">
        <v>12</v>
      </c>
      <c r="C52" s="16">
        <v>43657</v>
      </c>
      <c r="D52" s="6">
        <v>1</v>
      </c>
      <c r="E52" s="6">
        <v>1</v>
      </c>
      <c r="F52" s="6">
        <v>2</v>
      </c>
      <c r="G52" s="6">
        <v>1</v>
      </c>
      <c r="H52" s="6">
        <v>1</v>
      </c>
      <c r="I52" s="10">
        <v>1</v>
      </c>
      <c r="J52" s="10">
        <v>1</v>
      </c>
      <c r="K52" s="6">
        <v>1</v>
      </c>
      <c r="L52" s="6">
        <v>1</v>
      </c>
      <c r="M52" s="42">
        <v>1</v>
      </c>
      <c r="N52" s="6">
        <v>1</v>
      </c>
      <c r="O52" s="6">
        <v>1</v>
      </c>
      <c r="P52" s="6">
        <v>1</v>
      </c>
      <c r="Q52" s="6">
        <v>1</v>
      </c>
      <c r="R52" s="1">
        <v>304</v>
      </c>
      <c r="S52" s="6">
        <v>9</v>
      </c>
      <c r="T52" s="6">
        <v>4</v>
      </c>
      <c r="U52" s="6" t="s">
        <v>110</v>
      </c>
      <c r="V52" s="6" t="s">
        <v>29</v>
      </c>
      <c r="W52" s="30">
        <v>1.9</v>
      </c>
      <c r="X52" s="30">
        <v>1.4</v>
      </c>
      <c r="Y52" s="30">
        <v>1</v>
      </c>
      <c r="Z52" s="30">
        <v>1.4</v>
      </c>
      <c r="AC52" s="3">
        <v>4</v>
      </c>
      <c r="AD52" s="11"/>
    </row>
    <row r="53" spans="1:30" x14ac:dyDescent="0.2">
      <c r="A53" s="1">
        <v>305</v>
      </c>
      <c r="B53" s="1" t="s">
        <v>12</v>
      </c>
      <c r="C53" s="17">
        <v>43658</v>
      </c>
      <c r="D53" s="6">
        <v>1</v>
      </c>
      <c r="E53" s="6">
        <v>1</v>
      </c>
      <c r="F53" s="6">
        <v>2</v>
      </c>
      <c r="G53" s="6">
        <v>1</v>
      </c>
      <c r="H53" s="6">
        <v>1</v>
      </c>
      <c r="I53" s="10">
        <v>1</v>
      </c>
      <c r="J53" s="10">
        <v>1</v>
      </c>
      <c r="K53" s="6">
        <v>1</v>
      </c>
      <c r="L53" s="6">
        <v>1</v>
      </c>
      <c r="M53" s="6">
        <v>1</v>
      </c>
      <c r="N53" s="6">
        <v>1</v>
      </c>
      <c r="O53" s="6">
        <v>1</v>
      </c>
      <c r="P53" s="6">
        <v>1</v>
      </c>
      <c r="Q53" s="6">
        <v>1</v>
      </c>
      <c r="R53" s="1">
        <v>305</v>
      </c>
      <c r="S53" s="6">
        <v>6</v>
      </c>
      <c r="T53" s="6">
        <v>3</v>
      </c>
      <c r="U53" s="6">
        <v>0</v>
      </c>
      <c r="V53" s="6" t="s">
        <v>35</v>
      </c>
      <c r="W53" s="30">
        <v>2.5</v>
      </c>
      <c r="X53" s="30">
        <v>1.5</v>
      </c>
      <c r="Y53" s="30">
        <v>2.1</v>
      </c>
      <c r="AC53" s="3">
        <v>3</v>
      </c>
      <c r="AD53" s="11"/>
    </row>
    <row r="54" spans="1:30" x14ac:dyDescent="0.2">
      <c r="A54" s="1">
        <v>306</v>
      </c>
      <c r="B54" s="1" t="s">
        <v>12</v>
      </c>
      <c r="C54" s="17">
        <v>43658</v>
      </c>
      <c r="D54" s="6">
        <v>1</v>
      </c>
      <c r="E54" s="6">
        <v>1</v>
      </c>
      <c r="F54" s="6">
        <v>2</v>
      </c>
      <c r="G54" s="6">
        <v>1</v>
      </c>
      <c r="H54" s="6">
        <v>1</v>
      </c>
      <c r="I54" s="10">
        <v>1</v>
      </c>
      <c r="J54" s="10">
        <v>1</v>
      </c>
      <c r="K54" s="6">
        <v>1</v>
      </c>
      <c r="L54" s="6">
        <v>1</v>
      </c>
      <c r="M54" s="45">
        <v>1</v>
      </c>
      <c r="N54" s="6">
        <v>1</v>
      </c>
      <c r="O54" s="6">
        <v>1</v>
      </c>
      <c r="P54" s="6">
        <v>1</v>
      </c>
      <c r="Q54" s="6">
        <v>1</v>
      </c>
      <c r="R54" s="1">
        <v>306</v>
      </c>
      <c r="S54" s="6">
        <v>11</v>
      </c>
      <c r="T54" s="6">
        <v>4</v>
      </c>
      <c r="U54" s="6" t="s">
        <v>110</v>
      </c>
      <c r="V54" s="6" t="s">
        <v>34</v>
      </c>
      <c r="W54" s="30">
        <v>2.4</v>
      </c>
      <c r="X54" s="30">
        <v>2.2000000000000002</v>
      </c>
      <c r="Y54" s="30">
        <v>2.1</v>
      </c>
      <c r="Z54" s="30">
        <v>1.8</v>
      </c>
      <c r="AC54" s="3">
        <v>7</v>
      </c>
    </row>
    <row r="55" spans="1:30" x14ac:dyDescent="0.2">
      <c r="A55" s="1">
        <v>307</v>
      </c>
      <c r="B55" s="1" t="s">
        <v>10</v>
      </c>
      <c r="C55" s="17">
        <v>43656</v>
      </c>
      <c r="D55" s="6">
        <v>1</v>
      </c>
      <c r="E55" s="6">
        <v>1</v>
      </c>
      <c r="F55" s="6">
        <v>2</v>
      </c>
      <c r="G55" s="6">
        <v>1</v>
      </c>
      <c r="H55" s="6">
        <v>1</v>
      </c>
      <c r="I55" s="10">
        <v>1</v>
      </c>
      <c r="J55" s="10">
        <v>1</v>
      </c>
      <c r="K55" s="6">
        <v>1</v>
      </c>
      <c r="L55" s="6">
        <v>1</v>
      </c>
      <c r="M55" s="6">
        <v>1</v>
      </c>
      <c r="N55" s="6">
        <v>1</v>
      </c>
      <c r="O55" s="6">
        <v>1</v>
      </c>
      <c r="P55" s="6">
        <v>1</v>
      </c>
      <c r="Q55" s="6">
        <v>1</v>
      </c>
      <c r="R55" s="1">
        <v>307</v>
      </c>
      <c r="S55" s="6">
        <v>5</v>
      </c>
      <c r="T55" s="6">
        <v>2</v>
      </c>
      <c r="U55" s="6">
        <v>0</v>
      </c>
      <c r="V55" s="6" t="s">
        <v>35</v>
      </c>
      <c r="W55" s="30">
        <v>1.3</v>
      </c>
      <c r="X55" s="30">
        <v>1.2</v>
      </c>
      <c r="AC55" s="3">
        <v>3</v>
      </c>
    </row>
    <row r="56" spans="1:30" x14ac:dyDescent="0.2">
      <c r="A56" s="1">
        <v>308</v>
      </c>
      <c r="B56" s="1" t="s">
        <v>10</v>
      </c>
      <c r="C56" s="17">
        <v>43656</v>
      </c>
      <c r="D56" s="6">
        <v>1</v>
      </c>
      <c r="E56" s="6">
        <v>1</v>
      </c>
      <c r="F56" s="6">
        <v>2</v>
      </c>
      <c r="G56" s="6">
        <v>1</v>
      </c>
      <c r="H56" s="6">
        <v>1</v>
      </c>
      <c r="I56" s="10">
        <v>1</v>
      </c>
      <c r="J56" s="10">
        <v>1</v>
      </c>
      <c r="K56" s="6">
        <v>1</v>
      </c>
      <c r="L56" s="6">
        <v>1</v>
      </c>
      <c r="M56" s="6">
        <v>1</v>
      </c>
      <c r="N56" s="6">
        <v>1</v>
      </c>
      <c r="O56" s="6">
        <v>1</v>
      </c>
      <c r="P56" s="6">
        <v>1</v>
      </c>
      <c r="Q56" s="6">
        <v>1</v>
      </c>
      <c r="R56" s="1">
        <v>308</v>
      </c>
      <c r="S56" s="6">
        <v>4</v>
      </c>
      <c r="T56" s="6">
        <v>1</v>
      </c>
      <c r="U56" s="6">
        <v>1</v>
      </c>
      <c r="V56" s="6" t="s">
        <v>32</v>
      </c>
      <c r="AC56" s="3">
        <v>4</v>
      </c>
    </row>
    <row r="57" spans="1:30" x14ac:dyDescent="0.2">
      <c r="A57" s="1">
        <v>309</v>
      </c>
      <c r="B57" s="1" t="s">
        <v>10</v>
      </c>
      <c r="C57" s="17">
        <v>43656</v>
      </c>
      <c r="D57" s="6">
        <v>1</v>
      </c>
      <c r="E57" s="6">
        <v>1</v>
      </c>
      <c r="F57" s="6">
        <v>2</v>
      </c>
      <c r="G57" s="6">
        <v>1</v>
      </c>
      <c r="H57" s="6">
        <v>1</v>
      </c>
      <c r="I57" s="10">
        <v>1</v>
      </c>
      <c r="J57" s="10">
        <v>1</v>
      </c>
      <c r="K57" s="6">
        <v>1</v>
      </c>
      <c r="L57" s="6">
        <v>1</v>
      </c>
      <c r="M57" s="6">
        <v>1</v>
      </c>
      <c r="N57" s="6">
        <v>1</v>
      </c>
      <c r="O57" s="6">
        <v>1</v>
      </c>
      <c r="P57" s="6">
        <v>1</v>
      </c>
      <c r="Q57" s="6">
        <v>1</v>
      </c>
      <c r="R57" s="1">
        <v>309</v>
      </c>
      <c r="S57" s="6">
        <v>7</v>
      </c>
      <c r="T57" s="6">
        <v>3</v>
      </c>
      <c r="U57" s="6">
        <v>0</v>
      </c>
      <c r="V57" s="6" t="s">
        <v>29</v>
      </c>
      <c r="W57" s="30">
        <v>2.9</v>
      </c>
      <c r="X57" s="30">
        <v>2.2999999999999998</v>
      </c>
      <c r="Y57" s="30">
        <v>1.9</v>
      </c>
      <c r="AC57" s="3">
        <v>4</v>
      </c>
    </row>
    <row r="58" spans="1:30" x14ac:dyDescent="0.2">
      <c r="A58" s="1">
        <v>310</v>
      </c>
      <c r="B58" s="1" t="s">
        <v>10</v>
      </c>
      <c r="C58" s="17">
        <v>43656</v>
      </c>
      <c r="D58" s="6">
        <v>1</v>
      </c>
      <c r="E58" s="6">
        <v>1</v>
      </c>
      <c r="F58" s="6">
        <v>2</v>
      </c>
      <c r="G58" s="6">
        <v>1</v>
      </c>
      <c r="H58" s="6">
        <v>1</v>
      </c>
      <c r="I58" s="10">
        <v>1</v>
      </c>
      <c r="J58" s="10">
        <v>1</v>
      </c>
      <c r="K58" s="6">
        <v>1</v>
      </c>
      <c r="L58" s="6">
        <v>1</v>
      </c>
      <c r="M58" s="6">
        <v>1</v>
      </c>
      <c r="N58" s="6">
        <v>1</v>
      </c>
      <c r="O58" s="6">
        <v>1</v>
      </c>
      <c r="P58" s="6">
        <v>1</v>
      </c>
      <c r="Q58" s="6">
        <v>1</v>
      </c>
      <c r="R58" s="1">
        <v>310</v>
      </c>
      <c r="S58" s="6">
        <v>3</v>
      </c>
      <c r="T58" s="6">
        <v>1</v>
      </c>
      <c r="U58" s="6">
        <v>0</v>
      </c>
      <c r="V58" s="6" t="s">
        <v>31</v>
      </c>
      <c r="AC58" s="3">
        <v>3</v>
      </c>
    </row>
    <row r="59" spans="1:30" x14ac:dyDescent="0.2">
      <c r="A59" s="1">
        <v>311</v>
      </c>
      <c r="B59" s="1" t="s">
        <v>10</v>
      </c>
      <c r="C59" s="17">
        <v>43656</v>
      </c>
      <c r="D59" s="6">
        <v>1</v>
      </c>
      <c r="E59" s="6">
        <v>1</v>
      </c>
      <c r="F59" s="6">
        <v>2</v>
      </c>
      <c r="G59" s="6">
        <v>1</v>
      </c>
      <c r="H59" s="6">
        <v>1</v>
      </c>
      <c r="I59" s="10">
        <v>1</v>
      </c>
      <c r="J59" s="10">
        <v>1</v>
      </c>
      <c r="K59" s="6">
        <v>1</v>
      </c>
      <c r="L59" s="6">
        <v>1</v>
      </c>
      <c r="M59" s="6">
        <v>1</v>
      </c>
      <c r="N59" s="6">
        <v>1</v>
      </c>
      <c r="O59" s="6">
        <v>1</v>
      </c>
      <c r="P59" s="42">
        <v>1</v>
      </c>
      <c r="Q59" s="6">
        <v>1</v>
      </c>
      <c r="R59" s="1">
        <v>311</v>
      </c>
      <c r="S59" s="6">
        <v>6</v>
      </c>
      <c r="T59" s="6">
        <v>3</v>
      </c>
      <c r="U59" s="6" t="s">
        <v>110</v>
      </c>
      <c r="V59" s="6" t="s">
        <v>35</v>
      </c>
      <c r="W59" s="30">
        <v>2.2000000000000002</v>
      </c>
      <c r="X59" s="30">
        <v>2.2000000000000002</v>
      </c>
      <c r="AC59" s="3">
        <v>4</v>
      </c>
      <c r="AD59" s="11"/>
    </row>
    <row r="60" spans="1:30" x14ac:dyDescent="0.2">
      <c r="A60" s="1">
        <v>312</v>
      </c>
      <c r="B60" s="1" t="s">
        <v>11</v>
      </c>
      <c r="C60" s="16">
        <v>43657</v>
      </c>
      <c r="D60" s="6">
        <v>1</v>
      </c>
      <c r="E60" s="6">
        <v>1</v>
      </c>
      <c r="F60" s="6">
        <v>2</v>
      </c>
      <c r="G60" s="6">
        <v>1</v>
      </c>
      <c r="H60" s="6">
        <v>1</v>
      </c>
      <c r="I60" s="10">
        <v>1</v>
      </c>
      <c r="J60" s="10">
        <v>1</v>
      </c>
      <c r="K60" s="6">
        <v>1</v>
      </c>
      <c r="L60" s="6">
        <v>1</v>
      </c>
      <c r="M60" s="6">
        <v>1</v>
      </c>
      <c r="N60" s="6">
        <v>1</v>
      </c>
      <c r="O60" s="6">
        <v>1</v>
      </c>
      <c r="P60" s="6">
        <v>1</v>
      </c>
      <c r="Q60" s="6">
        <v>1</v>
      </c>
      <c r="R60" s="1">
        <v>312</v>
      </c>
      <c r="S60" s="6">
        <v>2</v>
      </c>
      <c r="T60" s="6">
        <v>2</v>
      </c>
      <c r="U60" s="6">
        <v>0</v>
      </c>
      <c r="V60" s="6"/>
      <c r="W60" s="30">
        <v>1.5</v>
      </c>
      <c r="X60" s="30">
        <v>1.5</v>
      </c>
      <c r="AC60" s="3">
        <v>0</v>
      </c>
    </row>
    <row r="61" spans="1:30" x14ac:dyDescent="0.2">
      <c r="A61" s="1">
        <v>313</v>
      </c>
      <c r="B61" s="1" t="s">
        <v>11</v>
      </c>
      <c r="C61" s="16">
        <v>43657</v>
      </c>
      <c r="D61" s="6">
        <v>1</v>
      </c>
      <c r="E61" s="6">
        <v>1</v>
      </c>
      <c r="F61" s="6">
        <v>2</v>
      </c>
      <c r="G61" s="6">
        <v>1</v>
      </c>
      <c r="H61" s="6">
        <v>1</v>
      </c>
      <c r="I61" s="10">
        <v>1</v>
      </c>
      <c r="J61" s="10">
        <v>1</v>
      </c>
      <c r="K61" s="6">
        <v>1</v>
      </c>
      <c r="L61" s="6">
        <v>1</v>
      </c>
      <c r="M61" s="6">
        <v>1</v>
      </c>
      <c r="N61" s="6">
        <v>0</v>
      </c>
      <c r="O61" s="6">
        <v>1</v>
      </c>
      <c r="P61" s="6">
        <v>1</v>
      </c>
      <c r="Q61" s="6">
        <v>0</v>
      </c>
      <c r="R61" s="1">
        <v>313</v>
      </c>
      <c r="S61" s="6">
        <v>13</v>
      </c>
      <c r="T61" s="6">
        <v>4</v>
      </c>
      <c r="U61" s="6">
        <v>0</v>
      </c>
      <c r="V61" s="6" t="s">
        <v>38</v>
      </c>
      <c r="W61" s="30">
        <v>3</v>
      </c>
      <c r="X61" s="30">
        <v>2.1</v>
      </c>
      <c r="Y61" s="30">
        <v>1.5</v>
      </c>
      <c r="Z61" s="30">
        <v>1.5</v>
      </c>
      <c r="AC61" s="3">
        <v>9</v>
      </c>
    </row>
    <row r="62" spans="1:30" x14ac:dyDescent="0.2">
      <c r="A62" s="1">
        <v>314</v>
      </c>
      <c r="B62" s="1" t="s">
        <v>11</v>
      </c>
      <c r="C62" s="16">
        <v>43657</v>
      </c>
      <c r="D62" s="6">
        <v>1</v>
      </c>
      <c r="E62" s="6">
        <v>1</v>
      </c>
      <c r="F62" s="6">
        <v>2</v>
      </c>
      <c r="G62" s="6">
        <v>1</v>
      </c>
      <c r="H62" s="6">
        <v>1</v>
      </c>
      <c r="I62" s="10">
        <v>1</v>
      </c>
      <c r="J62" s="10">
        <v>1</v>
      </c>
      <c r="K62" s="6">
        <v>1</v>
      </c>
      <c r="L62" s="6">
        <v>1</v>
      </c>
      <c r="M62" s="6">
        <v>1</v>
      </c>
      <c r="N62" s="6">
        <v>1</v>
      </c>
      <c r="O62" s="6">
        <v>1</v>
      </c>
      <c r="P62" s="42">
        <v>1</v>
      </c>
      <c r="Q62" s="6">
        <v>1</v>
      </c>
      <c r="R62" s="1">
        <v>314</v>
      </c>
      <c r="S62" s="6">
        <v>15</v>
      </c>
      <c r="T62" s="6">
        <v>2</v>
      </c>
      <c r="U62" s="6" t="s">
        <v>111</v>
      </c>
      <c r="V62" s="6" t="s">
        <v>39</v>
      </c>
      <c r="W62" s="30">
        <v>6.1</v>
      </c>
      <c r="X62" s="30">
        <v>3.9</v>
      </c>
      <c r="Y62" s="30">
        <v>3.1</v>
      </c>
      <c r="Z62" s="30">
        <v>2.2999999999999998</v>
      </c>
      <c r="AA62" s="37" t="s">
        <v>113</v>
      </c>
      <c r="AB62" s="30" t="s">
        <v>114</v>
      </c>
      <c r="AC62" s="3">
        <v>0</v>
      </c>
    </row>
    <row r="63" spans="1:30" x14ac:dyDescent="0.2">
      <c r="A63" s="1">
        <v>315</v>
      </c>
      <c r="B63" s="1" t="s">
        <v>11</v>
      </c>
      <c r="C63" s="16">
        <v>43657</v>
      </c>
      <c r="D63" s="6">
        <v>1</v>
      </c>
      <c r="E63" s="6">
        <v>1</v>
      </c>
      <c r="F63" s="6">
        <v>2</v>
      </c>
      <c r="G63" s="6">
        <v>1</v>
      </c>
      <c r="H63" s="6">
        <v>1</v>
      </c>
      <c r="I63" s="10">
        <v>1</v>
      </c>
      <c r="J63" s="10">
        <v>1</v>
      </c>
      <c r="K63" s="6">
        <v>1</v>
      </c>
      <c r="L63" s="6">
        <v>1</v>
      </c>
      <c r="M63" s="6">
        <v>1</v>
      </c>
      <c r="N63" s="6">
        <v>1</v>
      </c>
      <c r="O63" s="6">
        <v>1</v>
      </c>
      <c r="P63" s="6">
        <v>1</v>
      </c>
      <c r="Q63" s="6">
        <v>1</v>
      </c>
      <c r="R63" s="1">
        <v>315</v>
      </c>
      <c r="S63" s="6">
        <v>7</v>
      </c>
      <c r="T63" s="6">
        <v>1</v>
      </c>
      <c r="U63" s="6">
        <v>0</v>
      </c>
      <c r="V63" s="6" t="s">
        <v>37</v>
      </c>
      <c r="W63" s="30">
        <v>1.5</v>
      </c>
      <c r="AC63" s="3">
        <v>6</v>
      </c>
    </row>
    <row r="64" spans="1:30" x14ac:dyDescent="0.2">
      <c r="A64" s="1">
        <v>316</v>
      </c>
      <c r="B64" s="1" t="s">
        <v>11</v>
      </c>
      <c r="C64" s="16">
        <v>43657</v>
      </c>
      <c r="D64" s="6">
        <v>1</v>
      </c>
      <c r="E64" s="6">
        <v>1</v>
      </c>
      <c r="F64" s="6">
        <v>2</v>
      </c>
      <c r="G64" s="6">
        <v>1</v>
      </c>
      <c r="H64" s="6">
        <v>1</v>
      </c>
      <c r="I64" s="10">
        <v>1</v>
      </c>
      <c r="J64" s="10">
        <v>1</v>
      </c>
      <c r="K64" s="6">
        <v>1</v>
      </c>
      <c r="L64" s="6">
        <v>1</v>
      </c>
      <c r="M64" s="6">
        <v>1</v>
      </c>
      <c r="N64" s="6">
        <v>2</v>
      </c>
      <c r="O64" s="6">
        <v>1</v>
      </c>
      <c r="P64" s="42">
        <v>1</v>
      </c>
      <c r="Q64" s="6">
        <v>1</v>
      </c>
      <c r="R64" s="1">
        <v>316</v>
      </c>
      <c r="S64" s="6">
        <v>8</v>
      </c>
      <c r="T64" s="6">
        <v>4</v>
      </c>
      <c r="U64" s="6">
        <v>0</v>
      </c>
      <c r="V64" s="6" t="s">
        <v>29</v>
      </c>
      <c r="W64" s="30">
        <v>2</v>
      </c>
      <c r="X64" s="30">
        <v>1.5</v>
      </c>
      <c r="Y64" s="30">
        <v>1.2</v>
      </c>
      <c r="Z64" s="30">
        <v>1.5</v>
      </c>
      <c r="AC64" s="3">
        <v>4</v>
      </c>
    </row>
  </sheetData>
  <sortState xmlns:xlrd2="http://schemas.microsoft.com/office/spreadsheetml/2017/richdata2" ref="A3:AD66">
    <sortCondition ref="A51:A66"/>
  </sortState>
  <mergeCells count="4">
    <mergeCell ref="AL18:AO19"/>
    <mergeCell ref="AH1:AP1"/>
    <mergeCell ref="A1:E1"/>
    <mergeCell ref="W1:AB1"/>
  </mergeCells>
  <pageMargins left="0.25" right="0.25" top="0.75" bottom="0.75" header="0.3" footer="0.3"/>
  <pageSetup orientation="portrait" r:id="rId1"/>
  <rowBreaks count="1" manualBreakCount="1">
    <brk id="32" max="10" man="1"/>
  </rowBreaks>
  <colBreaks count="1" manualBreakCount="1">
    <brk id="17" min="1" max="6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6A08E-F18F-49AF-960D-605EE54A6689}">
  <dimension ref="A1:AF64"/>
  <sheetViews>
    <sheetView zoomScale="135" zoomScaleNormal="120" workbookViewId="0">
      <pane ySplit="2" topLeftCell="A3" activePane="bottomLeft" state="frozen"/>
      <selection pane="bottomLeft" activeCell="I30" sqref="I30"/>
    </sheetView>
  </sheetViews>
  <sheetFormatPr baseColWidth="10" defaultColWidth="9.1640625" defaultRowHeight="15" x14ac:dyDescent="0.2"/>
  <cols>
    <col min="1" max="2" width="7.5" style="2" customWidth="1"/>
    <col min="3" max="8" width="10.33203125" style="30" customWidth="1"/>
    <col min="9" max="9" width="9.83203125" style="3" customWidth="1"/>
    <col min="10" max="10" width="7.5" style="2" customWidth="1"/>
    <col min="11" max="12" width="9.33203125" style="26" customWidth="1"/>
    <col min="13" max="18" width="9.1640625" style="26"/>
    <col min="19" max="26" width="9.1640625" style="3"/>
    <col min="27" max="27" width="7.5" style="2" customWidth="1"/>
    <col min="28" max="28" width="9.1640625" style="26"/>
    <col min="29" max="16384" width="9.1640625" style="3"/>
  </cols>
  <sheetData>
    <row r="1" spans="1:32" x14ac:dyDescent="0.2">
      <c r="C1" s="86" t="s">
        <v>75</v>
      </c>
      <c r="D1" s="86"/>
      <c r="E1" s="86"/>
      <c r="F1" s="86"/>
      <c r="G1" s="86"/>
      <c r="H1" s="86"/>
      <c r="I1" s="87" t="s">
        <v>120</v>
      </c>
      <c r="J1" s="87"/>
    </row>
    <row r="2" spans="1:32" ht="70" x14ac:dyDescent="0.2">
      <c r="A2" s="5" t="s">
        <v>24</v>
      </c>
      <c r="B2" s="5" t="s">
        <v>0</v>
      </c>
      <c r="C2" s="27" t="s">
        <v>79</v>
      </c>
      <c r="D2" s="27" t="s">
        <v>80</v>
      </c>
      <c r="E2" s="27" t="s">
        <v>81</v>
      </c>
      <c r="F2" s="27" t="s">
        <v>82</v>
      </c>
      <c r="G2" s="27" t="s">
        <v>83</v>
      </c>
      <c r="H2" s="27" t="s">
        <v>84</v>
      </c>
      <c r="I2" s="4" t="s">
        <v>76</v>
      </c>
      <c r="J2" s="5" t="s">
        <v>24</v>
      </c>
      <c r="K2" s="33" t="s">
        <v>85</v>
      </c>
      <c r="L2" s="33" t="s">
        <v>86</v>
      </c>
      <c r="M2" s="33" t="s">
        <v>87</v>
      </c>
      <c r="N2" s="33" t="s">
        <v>88</v>
      </c>
      <c r="O2" s="33" t="s">
        <v>89</v>
      </c>
      <c r="P2" s="33" t="s">
        <v>90</v>
      </c>
      <c r="Q2" s="33"/>
      <c r="R2" s="33" t="s">
        <v>91</v>
      </c>
    </row>
    <row r="3" spans="1:32" ht="16" x14ac:dyDescent="0.2">
      <c r="A3" s="9">
        <v>332</v>
      </c>
      <c r="B3" s="9" t="s">
        <v>1</v>
      </c>
      <c r="C3" s="28"/>
      <c r="D3" s="28"/>
      <c r="E3" s="28"/>
      <c r="F3" s="28"/>
      <c r="G3" s="28"/>
      <c r="H3" s="28"/>
      <c r="I3" s="11"/>
      <c r="J3" s="9">
        <v>332</v>
      </c>
      <c r="AF3" s="26"/>
    </row>
    <row r="4" spans="1:32" ht="16" x14ac:dyDescent="0.2">
      <c r="A4" s="9">
        <v>333</v>
      </c>
      <c r="B4" s="9" t="s">
        <v>1</v>
      </c>
      <c r="C4" s="28">
        <v>1.5</v>
      </c>
      <c r="D4" s="28">
        <v>1</v>
      </c>
      <c r="E4" s="28"/>
      <c r="F4" s="28"/>
      <c r="G4" s="28"/>
      <c r="H4" s="28"/>
      <c r="I4" s="11">
        <v>4</v>
      </c>
      <c r="J4" s="9">
        <v>333</v>
      </c>
      <c r="K4" s="26">
        <f>(C4^3)*0.5236</f>
        <v>1.7671499999999998</v>
      </c>
      <c r="L4" s="26">
        <f>(D4^3)*0.5236</f>
        <v>0.52359999999999995</v>
      </c>
      <c r="Q4" s="26">
        <f>0.524*I4</f>
        <v>2.0960000000000001</v>
      </c>
      <c r="R4" s="26">
        <f>SUM(K4:Q4)</f>
        <v>4.3867499999999993</v>
      </c>
      <c r="AF4" s="26"/>
    </row>
    <row r="5" spans="1:32" ht="16" x14ac:dyDescent="0.2">
      <c r="A5" s="9">
        <v>334</v>
      </c>
      <c r="B5" s="9" t="s">
        <v>1</v>
      </c>
      <c r="C5" s="32">
        <v>2.6</v>
      </c>
      <c r="D5" s="29">
        <v>1.8</v>
      </c>
      <c r="E5" s="28">
        <v>2</v>
      </c>
      <c r="F5" s="28"/>
      <c r="G5" s="28"/>
      <c r="H5" s="28"/>
      <c r="I5" s="11">
        <v>10</v>
      </c>
      <c r="J5" s="9">
        <v>334</v>
      </c>
      <c r="K5" s="26">
        <f t="shared" ref="K5:K8" si="0">(C5^3)*0.5236</f>
        <v>9.2027936000000015</v>
      </c>
      <c r="L5" s="26">
        <f t="shared" ref="L5:L8" si="1">(D5^3)*0.5236</f>
        <v>3.0536352</v>
      </c>
      <c r="M5" s="26">
        <f t="shared" ref="M5:M32" si="2">(E5^3)*0.5236</f>
        <v>4.1887999999999996</v>
      </c>
      <c r="N5" s="26">
        <f t="shared" ref="N5:N32" si="3">(F5^3)*0.5236</f>
        <v>0</v>
      </c>
      <c r="O5" s="26">
        <f t="shared" ref="O5:O32" si="4">(G5^3)*0.5236</f>
        <v>0</v>
      </c>
      <c r="P5" s="26">
        <f t="shared" ref="P5:P32" si="5">(H5^3)*0.5236</f>
        <v>0</v>
      </c>
      <c r="Q5" s="26">
        <f t="shared" ref="Q5:Q64" si="6">0.524*I5</f>
        <v>5.24</v>
      </c>
      <c r="R5" s="26">
        <f t="shared" ref="R5:R64" si="7">SUM(K5:Q5)</f>
        <v>21.685228800000004</v>
      </c>
      <c r="AF5" s="26"/>
    </row>
    <row r="6" spans="1:32" ht="16" x14ac:dyDescent="0.2">
      <c r="A6" s="9">
        <v>335</v>
      </c>
      <c r="B6" s="9" t="s">
        <v>1</v>
      </c>
      <c r="C6" s="28">
        <v>4</v>
      </c>
      <c r="D6" s="29">
        <v>2.4</v>
      </c>
      <c r="E6" s="28">
        <v>2.4</v>
      </c>
      <c r="F6" s="28">
        <v>2.7</v>
      </c>
      <c r="G6" s="28">
        <v>1</v>
      </c>
      <c r="H6" s="28">
        <v>1</v>
      </c>
      <c r="I6" s="11">
        <v>0</v>
      </c>
      <c r="J6" s="9">
        <v>335</v>
      </c>
      <c r="K6" s="26">
        <f>(C6^2)*0.5236</f>
        <v>8.3775999999999993</v>
      </c>
      <c r="L6" s="26">
        <f t="shared" si="1"/>
        <v>7.2382463999999995</v>
      </c>
      <c r="M6" s="26">
        <f t="shared" si="2"/>
        <v>7.2382463999999995</v>
      </c>
      <c r="N6" s="26">
        <f t="shared" si="3"/>
        <v>10.3060188</v>
      </c>
      <c r="O6" s="26">
        <f t="shared" si="4"/>
        <v>0.52359999999999995</v>
      </c>
      <c r="P6" s="26">
        <f t="shared" si="5"/>
        <v>0.52359999999999995</v>
      </c>
      <c r="Q6" s="26">
        <f t="shared" si="6"/>
        <v>0</v>
      </c>
      <c r="R6" s="26">
        <f t="shared" si="7"/>
        <v>34.207311599999997</v>
      </c>
      <c r="AF6" s="26"/>
    </row>
    <row r="7" spans="1:32" ht="16" x14ac:dyDescent="0.2">
      <c r="A7" s="9">
        <v>336</v>
      </c>
      <c r="B7" s="9" t="s">
        <v>1</v>
      </c>
      <c r="C7" s="28">
        <v>8.5</v>
      </c>
      <c r="D7" s="28">
        <v>5.2</v>
      </c>
      <c r="E7" s="28">
        <v>2</v>
      </c>
      <c r="F7" s="28">
        <v>2.6</v>
      </c>
      <c r="G7" s="28">
        <v>2.7</v>
      </c>
      <c r="H7" s="28">
        <v>1.1000000000000001</v>
      </c>
      <c r="I7" s="11">
        <v>0</v>
      </c>
      <c r="J7" s="9">
        <v>336</v>
      </c>
      <c r="K7" s="26">
        <f>(C7^2)*0.5236</f>
        <v>37.830099999999995</v>
      </c>
      <c r="L7" s="26">
        <f>(D7^2)*0.5236</f>
        <v>14.158144</v>
      </c>
      <c r="M7" s="26">
        <f t="shared" si="2"/>
        <v>4.1887999999999996</v>
      </c>
      <c r="N7" s="26">
        <f t="shared" si="3"/>
        <v>9.2027936000000015</v>
      </c>
      <c r="O7" s="26">
        <f t="shared" si="4"/>
        <v>10.3060188</v>
      </c>
      <c r="P7" s="26">
        <f t="shared" si="5"/>
        <v>0.69691160000000019</v>
      </c>
      <c r="Q7" s="26">
        <f t="shared" si="6"/>
        <v>0</v>
      </c>
      <c r="R7" s="26">
        <f t="shared" si="7"/>
        <v>76.382768000000013</v>
      </c>
      <c r="AF7" s="26"/>
    </row>
    <row r="8" spans="1:32" ht="16" x14ac:dyDescent="0.2">
      <c r="A8" s="9">
        <v>342</v>
      </c>
      <c r="B8" s="9" t="s">
        <v>2</v>
      </c>
      <c r="C8" s="28">
        <v>2.2999999999999998</v>
      </c>
      <c r="D8" s="29">
        <v>2.5</v>
      </c>
      <c r="E8" s="28">
        <v>2.1</v>
      </c>
      <c r="F8" s="28">
        <v>1.3</v>
      </c>
      <c r="G8" s="28">
        <v>1.3</v>
      </c>
      <c r="H8" s="28"/>
      <c r="I8" s="11">
        <v>4</v>
      </c>
      <c r="J8" s="9">
        <v>342</v>
      </c>
      <c r="K8" s="26">
        <f t="shared" si="0"/>
        <v>6.3706411999999979</v>
      </c>
      <c r="L8" s="26">
        <f t="shared" si="1"/>
        <v>8.1812499999999986</v>
      </c>
      <c r="M8" s="26">
        <f t="shared" si="2"/>
        <v>4.8490596000000004</v>
      </c>
      <c r="N8" s="26">
        <f t="shared" si="3"/>
        <v>1.1503492000000002</v>
      </c>
      <c r="O8" s="26">
        <f t="shared" si="4"/>
        <v>1.1503492000000002</v>
      </c>
      <c r="P8" s="26">
        <f t="shared" si="5"/>
        <v>0</v>
      </c>
      <c r="Q8" s="26">
        <f t="shared" si="6"/>
        <v>2.0960000000000001</v>
      </c>
      <c r="R8" s="26">
        <f t="shared" si="7"/>
        <v>23.797649199999999</v>
      </c>
      <c r="AF8" s="26"/>
    </row>
    <row r="9" spans="1:32" ht="16" x14ac:dyDescent="0.2">
      <c r="A9" s="9">
        <v>343</v>
      </c>
      <c r="B9" s="9" t="s">
        <v>2</v>
      </c>
      <c r="C9" s="28">
        <v>2.1</v>
      </c>
      <c r="D9" s="28">
        <v>1.6</v>
      </c>
      <c r="E9" s="28">
        <v>1.5</v>
      </c>
      <c r="F9" s="28">
        <v>2</v>
      </c>
      <c r="G9" s="28"/>
      <c r="H9" s="28"/>
      <c r="I9" s="3">
        <v>4</v>
      </c>
      <c r="J9" s="9">
        <v>343</v>
      </c>
      <c r="K9" s="26">
        <f t="shared" ref="K9:K32" si="8">(C9^3)*0.5236</f>
        <v>4.8490596000000004</v>
      </c>
      <c r="L9" s="26">
        <f t="shared" ref="L9:L32" si="9">(D9^3)*0.5236</f>
        <v>2.1446656000000002</v>
      </c>
      <c r="M9" s="26">
        <f t="shared" si="2"/>
        <v>1.7671499999999998</v>
      </c>
      <c r="N9" s="26">
        <f t="shared" si="3"/>
        <v>4.1887999999999996</v>
      </c>
      <c r="O9" s="26">
        <f t="shared" si="4"/>
        <v>0</v>
      </c>
      <c r="P9" s="26">
        <f t="shared" si="5"/>
        <v>0</v>
      </c>
      <c r="Q9" s="26">
        <f t="shared" si="6"/>
        <v>2.0960000000000001</v>
      </c>
      <c r="R9" s="26">
        <f t="shared" si="7"/>
        <v>15.045675199999998</v>
      </c>
      <c r="AF9" s="26"/>
    </row>
    <row r="10" spans="1:32" ht="16" x14ac:dyDescent="0.2">
      <c r="A10" s="9">
        <v>344</v>
      </c>
      <c r="B10" s="9" t="s">
        <v>2</v>
      </c>
      <c r="C10" s="28">
        <v>1.4</v>
      </c>
      <c r="D10" s="29">
        <v>1.7</v>
      </c>
      <c r="E10" s="28">
        <v>2.1</v>
      </c>
      <c r="F10" s="28"/>
      <c r="G10" s="28"/>
      <c r="H10" s="28"/>
      <c r="I10" s="3">
        <v>8</v>
      </c>
      <c r="J10" s="9">
        <v>344</v>
      </c>
      <c r="K10" s="26">
        <f t="shared" si="8"/>
        <v>1.4367583999999995</v>
      </c>
      <c r="L10" s="26">
        <f t="shared" si="9"/>
        <v>2.5724467999999994</v>
      </c>
      <c r="M10" s="26">
        <f t="shared" si="2"/>
        <v>4.8490596000000004</v>
      </c>
      <c r="N10" s="26">
        <f t="shared" si="3"/>
        <v>0</v>
      </c>
      <c r="O10" s="26">
        <f t="shared" si="4"/>
        <v>0</v>
      </c>
      <c r="P10" s="26">
        <f t="shared" si="5"/>
        <v>0</v>
      </c>
      <c r="Q10" s="26">
        <f t="shared" si="6"/>
        <v>4.1920000000000002</v>
      </c>
      <c r="R10" s="26">
        <f t="shared" si="7"/>
        <v>13.050264799999999</v>
      </c>
      <c r="AF10" s="26"/>
    </row>
    <row r="11" spans="1:32" ht="16" x14ac:dyDescent="0.2">
      <c r="A11" s="9">
        <v>345</v>
      </c>
      <c r="B11" s="9" t="s">
        <v>2</v>
      </c>
      <c r="C11" s="28">
        <v>2</v>
      </c>
      <c r="D11" s="28"/>
      <c r="E11" s="28"/>
      <c r="F11" s="28"/>
      <c r="G11" s="28"/>
      <c r="H11" s="28"/>
      <c r="I11" s="3">
        <v>7</v>
      </c>
      <c r="J11" s="9">
        <v>345</v>
      </c>
      <c r="K11" s="26">
        <f t="shared" si="8"/>
        <v>4.1887999999999996</v>
      </c>
      <c r="L11" s="26">
        <f t="shared" si="9"/>
        <v>0</v>
      </c>
      <c r="M11" s="26">
        <f t="shared" si="2"/>
        <v>0</v>
      </c>
      <c r="N11" s="26">
        <f t="shared" si="3"/>
        <v>0</v>
      </c>
      <c r="O11" s="26">
        <f t="shared" si="4"/>
        <v>0</v>
      </c>
      <c r="P11" s="26">
        <f t="shared" si="5"/>
        <v>0</v>
      </c>
      <c r="Q11" s="26">
        <f t="shared" si="6"/>
        <v>3.6680000000000001</v>
      </c>
      <c r="R11" s="26">
        <f t="shared" si="7"/>
        <v>7.8567999999999998</v>
      </c>
      <c r="AF11" s="26"/>
    </row>
    <row r="12" spans="1:32" x14ac:dyDescent="0.2">
      <c r="A12" s="1">
        <v>346</v>
      </c>
      <c r="B12" s="1" t="s">
        <v>2</v>
      </c>
      <c r="C12" s="30">
        <v>4.5</v>
      </c>
      <c r="D12" s="30">
        <v>2.1</v>
      </c>
      <c r="E12" s="31">
        <v>1.8</v>
      </c>
      <c r="F12" s="30">
        <v>1.8</v>
      </c>
      <c r="G12" s="30">
        <v>2.4</v>
      </c>
      <c r="I12" s="3">
        <v>3</v>
      </c>
      <c r="J12" s="1">
        <v>346</v>
      </c>
      <c r="K12" s="26">
        <f t="shared" si="8"/>
        <v>47.713049999999996</v>
      </c>
      <c r="L12" s="26">
        <f t="shared" si="9"/>
        <v>4.8490596000000004</v>
      </c>
      <c r="M12" s="26">
        <f t="shared" si="2"/>
        <v>3.0536352</v>
      </c>
      <c r="N12" s="26">
        <f t="shared" si="3"/>
        <v>3.0536352</v>
      </c>
      <c r="O12" s="26">
        <f t="shared" si="4"/>
        <v>7.2382463999999995</v>
      </c>
      <c r="P12" s="26">
        <f t="shared" si="5"/>
        <v>0</v>
      </c>
      <c r="Q12" s="26">
        <f t="shared" si="6"/>
        <v>1.5720000000000001</v>
      </c>
      <c r="R12" s="26">
        <f t="shared" si="7"/>
        <v>67.479626400000001</v>
      </c>
      <c r="AF12" s="26"/>
    </row>
    <row r="13" spans="1:32" x14ac:dyDescent="0.2">
      <c r="A13" s="1">
        <v>337</v>
      </c>
      <c r="B13" s="1" t="s">
        <v>3</v>
      </c>
      <c r="C13" s="30">
        <v>3.7</v>
      </c>
      <c r="I13" s="3">
        <v>2</v>
      </c>
      <c r="J13" s="1">
        <v>337</v>
      </c>
      <c r="K13" s="26">
        <f t="shared" si="8"/>
        <v>26.521910800000001</v>
      </c>
      <c r="L13" s="26">
        <f t="shared" si="9"/>
        <v>0</v>
      </c>
      <c r="M13" s="26">
        <f t="shared" si="2"/>
        <v>0</v>
      </c>
      <c r="N13" s="26">
        <f t="shared" si="3"/>
        <v>0</v>
      </c>
      <c r="O13" s="26">
        <f t="shared" si="4"/>
        <v>0</v>
      </c>
      <c r="P13" s="26">
        <f t="shared" si="5"/>
        <v>0</v>
      </c>
      <c r="Q13" s="26">
        <f t="shared" si="6"/>
        <v>1.048</v>
      </c>
      <c r="R13" s="26">
        <f t="shared" si="7"/>
        <v>27.569910800000002</v>
      </c>
      <c r="AF13" s="26"/>
    </row>
    <row r="14" spans="1:32" x14ac:dyDescent="0.2">
      <c r="A14" s="1">
        <v>338</v>
      </c>
      <c r="B14" s="1" t="s">
        <v>3</v>
      </c>
      <c r="C14" s="30">
        <v>2</v>
      </c>
      <c r="D14" s="31">
        <v>1.3</v>
      </c>
      <c r="I14" s="3">
        <v>4</v>
      </c>
      <c r="J14" s="1">
        <v>338</v>
      </c>
      <c r="K14" s="26">
        <f t="shared" si="8"/>
        <v>4.1887999999999996</v>
      </c>
      <c r="L14" s="26">
        <f t="shared" si="9"/>
        <v>1.1503492000000002</v>
      </c>
      <c r="M14" s="26">
        <f t="shared" si="2"/>
        <v>0</v>
      </c>
      <c r="N14" s="26">
        <f t="shared" si="3"/>
        <v>0</v>
      </c>
      <c r="O14" s="26">
        <f t="shared" si="4"/>
        <v>0</v>
      </c>
      <c r="P14" s="26">
        <f t="shared" si="5"/>
        <v>0</v>
      </c>
      <c r="Q14" s="26">
        <f t="shared" si="6"/>
        <v>2.0960000000000001</v>
      </c>
      <c r="R14" s="26">
        <f t="shared" si="7"/>
        <v>7.4351491999999997</v>
      </c>
      <c r="AF14" s="26"/>
    </row>
    <row r="15" spans="1:32" x14ac:dyDescent="0.2">
      <c r="A15" s="1">
        <v>339</v>
      </c>
      <c r="B15" s="1" t="s">
        <v>3</v>
      </c>
      <c r="C15" s="30">
        <v>3</v>
      </c>
      <c r="D15" s="30">
        <v>2.5</v>
      </c>
      <c r="E15" s="30">
        <v>2.4</v>
      </c>
      <c r="F15" s="30">
        <v>1.9</v>
      </c>
      <c r="I15" s="3">
        <v>3</v>
      </c>
      <c r="J15" s="1">
        <v>339</v>
      </c>
      <c r="K15" s="26">
        <f t="shared" si="8"/>
        <v>14.137199999999998</v>
      </c>
      <c r="L15" s="26">
        <f t="shared" si="9"/>
        <v>8.1812499999999986</v>
      </c>
      <c r="M15" s="26">
        <f t="shared" si="2"/>
        <v>7.2382463999999995</v>
      </c>
      <c r="N15" s="26">
        <f t="shared" si="3"/>
        <v>3.5913723999999991</v>
      </c>
      <c r="O15" s="26">
        <f t="shared" si="4"/>
        <v>0</v>
      </c>
      <c r="P15" s="26">
        <f t="shared" si="5"/>
        <v>0</v>
      </c>
      <c r="Q15" s="26">
        <f t="shared" si="6"/>
        <v>1.5720000000000001</v>
      </c>
      <c r="R15" s="26">
        <f t="shared" si="7"/>
        <v>34.7200688</v>
      </c>
      <c r="AF15" s="26"/>
    </row>
    <row r="16" spans="1:32" x14ac:dyDescent="0.2">
      <c r="A16" s="1">
        <v>340</v>
      </c>
      <c r="B16" s="1" t="s">
        <v>3</v>
      </c>
      <c r="C16" s="30">
        <v>2</v>
      </c>
      <c r="D16" s="30">
        <v>2</v>
      </c>
      <c r="E16" s="30">
        <v>2</v>
      </c>
      <c r="I16" s="3">
        <v>4</v>
      </c>
      <c r="J16" s="1">
        <v>340</v>
      </c>
      <c r="K16" s="26">
        <f t="shared" si="8"/>
        <v>4.1887999999999996</v>
      </c>
      <c r="L16" s="26">
        <f t="shared" si="9"/>
        <v>4.1887999999999996</v>
      </c>
      <c r="M16" s="26">
        <f t="shared" si="2"/>
        <v>4.1887999999999996</v>
      </c>
      <c r="N16" s="26">
        <f t="shared" si="3"/>
        <v>0</v>
      </c>
      <c r="O16" s="26">
        <f t="shared" si="4"/>
        <v>0</v>
      </c>
      <c r="P16" s="26">
        <f t="shared" si="5"/>
        <v>0</v>
      </c>
      <c r="Q16" s="26">
        <f t="shared" si="6"/>
        <v>2.0960000000000001</v>
      </c>
      <c r="R16" s="26">
        <f t="shared" si="7"/>
        <v>14.662399999999998</v>
      </c>
    </row>
    <row r="17" spans="1:29" x14ac:dyDescent="0.2">
      <c r="A17" s="1">
        <v>341</v>
      </c>
      <c r="B17" s="1" t="s">
        <v>3</v>
      </c>
      <c r="C17" s="30">
        <v>1.9</v>
      </c>
      <c r="D17" s="31">
        <v>1.9</v>
      </c>
      <c r="E17" s="30">
        <v>1.9</v>
      </c>
      <c r="I17" s="3">
        <v>4</v>
      </c>
      <c r="J17" s="1">
        <v>341</v>
      </c>
      <c r="K17" s="26">
        <f t="shared" si="8"/>
        <v>3.5913723999999991</v>
      </c>
      <c r="L17" s="26">
        <f t="shared" si="9"/>
        <v>3.5913723999999991</v>
      </c>
      <c r="M17" s="26">
        <f t="shared" si="2"/>
        <v>3.5913723999999991</v>
      </c>
      <c r="N17" s="26">
        <f t="shared" si="3"/>
        <v>0</v>
      </c>
      <c r="O17" s="26">
        <f t="shared" si="4"/>
        <v>0</v>
      </c>
      <c r="P17" s="26">
        <f t="shared" si="5"/>
        <v>0</v>
      </c>
      <c r="Q17" s="26">
        <f t="shared" si="6"/>
        <v>2.0960000000000001</v>
      </c>
      <c r="R17" s="26">
        <f t="shared" si="7"/>
        <v>12.870117199999997</v>
      </c>
    </row>
    <row r="18" spans="1:29" x14ac:dyDescent="0.2">
      <c r="A18" s="1">
        <v>327</v>
      </c>
      <c r="B18" s="1" t="s">
        <v>4</v>
      </c>
      <c r="C18" s="30">
        <v>2.5</v>
      </c>
      <c r="D18" s="30">
        <v>2.5</v>
      </c>
      <c r="I18" s="3">
        <v>3</v>
      </c>
      <c r="J18" s="1">
        <v>327</v>
      </c>
      <c r="K18" s="26">
        <f t="shared" si="8"/>
        <v>8.1812499999999986</v>
      </c>
      <c r="L18" s="26">
        <f t="shared" si="9"/>
        <v>8.1812499999999986</v>
      </c>
      <c r="M18" s="26">
        <f t="shared" si="2"/>
        <v>0</v>
      </c>
      <c r="N18" s="26">
        <f t="shared" si="3"/>
        <v>0</v>
      </c>
      <c r="O18" s="26">
        <f t="shared" si="4"/>
        <v>0</v>
      </c>
      <c r="P18" s="26">
        <f t="shared" si="5"/>
        <v>0</v>
      </c>
      <c r="Q18" s="26">
        <f t="shared" si="6"/>
        <v>1.5720000000000001</v>
      </c>
      <c r="R18" s="26">
        <f t="shared" si="7"/>
        <v>17.934499999999996</v>
      </c>
    </row>
    <row r="19" spans="1:29" x14ac:dyDescent="0.2">
      <c r="A19" s="1">
        <v>328</v>
      </c>
      <c r="B19" s="1" t="s">
        <v>4</v>
      </c>
      <c r="C19" s="30">
        <v>2.8</v>
      </c>
      <c r="D19" s="31">
        <v>1.8</v>
      </c>
      <c r="I19" s="3">
        <v>3</v>
      </c>
      <c r="J19" s="1">
        <v>328</v>
      </c>
      <c r="K19" s="26">
        <f t="shared" si="8"/>
        <v>11.494067199999996</v>
      </c>
      <c r="L19" s="26">
        <f t="shared" si="9"/>
        <v>3.0536352</v>
      </c>
      <c r="M19" s="26">
        <f t="shared" si="2"/>
        <v>0</v>
      </c>
      <c r="N19" s="26">
        <f t="shared" si="3"/>
        <v>0</v>
      </c>
      <c r="O19" s="26">
        <f t="shared" si="4"/>
        <v>0</v>
      </c>
      <c r="P19" s="26">
        <f t="shared" si="5"/>
        <v>0</v>
      </c>
      <c r="Q19" s="26">
        <f t="shared" si="6"/>
        <v>1.5720000000000001</v>
      </c>
      <c r="R19" s="26">
        <f t="shared" si="7"/>
        <v>16.119702399999998</v>
      </c>
      <c r="AA19" s="26"/>
      <c r="AC19" s="26"/>
    </row>
    <row r="20" spans="1:29" x14ac:dyDescent="0.2">
      <c r="A20" s="1">
        <v>329</v>
      </c>
      <c r="B20" s="1" t="s">
        <v>4</v>
      </c>
      <c r="C20" s="30">
        <v>3.8</v>
      </c>
      <c r="D20" s="30">
        <v>2</v>
      </c>
      <c r="I20" s="3">
        <v>4</v>
      </c>
      <c r="J20" s="1">
        <v>329</v>
      </c>
      <c r="K20" s="26">
        <f t="shared" si="8"/>
        <v>28.730979199999993</v>
      </c>
      <c r="L20" s="26">
        <f t="shared" si="9"/>
        <v>4.1887999999999996</v>
      </c>
      <c r="M20" s="26">
        <f t="shared" si="2"/>
        <v>0</v>
      </c>
      <c r="N20" s="26">
        <f t="shared" si="3"/>
        <v>0</v>
      </c>
      <c r="O20" s="26">
        <f t="shared" si="4"/>
        <v>0</v>
      </c>
      <c r="P20" s="26">
        <f t="shared" si="5"/>
        <v>0</v>
      </c>
      <c r="Q20" s="26">
        <f t="shared" si="6"/>
        <v>2.0960000000000001</v>
      </c>
      <c r="R20" s="26">
        <f t="shared" si="7"/>
        <v>35.015779199999997</v>
      </c>
      <c r="AA20" s="3"/>
      <c r="AC20" s="26"/>
    </row>
    <row r="21" spans="1:29" x14ac:dyDescent="0.2">
      <c r="A21" s="1">
        <v>330</v>
      </c>
      <c r="B21" s="1" t="s">
        <v>4</v>
      </c>
      <c r="C21" s="30">
        <v>3</v>
      </c>
      <c r="D21" s="31">
        <v>1.5</v>
      </c>
      <c r="E21" s="30">
        <v>1</v>
      </c>
      <c r="F21" s="30">
        <v>1</v>
      </c>
      <c r="I21" s="3">
        <v>7</v>
      </c>
      <c r="J21" s="1">
        <v>330</v>
      </c>
      <c r="K21" s="26">
        <f t="shared" si="8"/>
        <v>14.137199999999998</v>
      </c>
      <c r="L21" s="26">
        <f t="shared" si="9"/>
        <v>1.7671499999999998</v>
      </c>
      <c r="M21" s="26">
        <f t="shared" si="2"/>
        <v>0.52359999999999995</v>
      </c>
      <c r="N21" s="26">
        <f t="shared" si="3"/>
        <v>0.52359999999999995</v>
      </c>
      <c r="O21" s="26">
        <f t="shared" si="4"/>
        <v>0</v>
      </c>
      <c r="P21" s="26">
        <f t="shared" si="5"/>
        <v>0</v>
      </c>
      <c r="Q21" s="26">
        <f t="shared" si="6"/>
        <v>3.6680000000000001</v>
      </c>
      <c r="R21" s="26">
        <f t="shared" si="7"/>
        <v>20.619549999999993</v>
      </c>
      <c r="AA21" s="3"/>
      <c r="AB21" s="3"/>
    </row>
    <row r="22" spans="1:29" x14ac:dyDescent="0.2">
      <c r="A22" s="1">
        <v>331</v>
      </c>
      <c r="B22" s="1" t="s">
        <v>4</v>
      </c>
      <c r="J22" s="1">
        <v>331</v>
      </c>
      <c r="K22" s="26">
        <f t="shared" si="8"/>
        <v>0</v>
      </c>
      <c r="L22" s="26">
        <f t="shared" si="9"/>
        <v>0</v>
      </c>
      <c r="M22" s="26">
        <f t="shared" si="2"/>
        <v>0</v>
      </c>
      <c r="N22" s="26">
        <f t="shared" si="3"/>
        <v>0</v>
      </c>
      <c r="O22" s="26">
        <f t="shared" si="4"/>
        <v>0</v>
      </c>
      <c r="P22" s="26">
        <f t="shared" si="5"/>
        <v>0</v>
      </c>
      <c r="AA22" s="3"/>
      <c r="AB22" s="3"/>
    </row>
    <row r="23" spans="1:29" x14ac:dyDescent="0.2">
      <c r="A23" s="1">
        <v>317</v>
      </c>
      <c r="B23" s="1" t="s">
        <v>5</v>
      </c>
      <c r="C23" s="30">
        <v>1.3</v>
      </c>
      <c r="D23" s="30">
        <v>1.3</v>
      </c>
      <c r="E23" s="30">
        <v>1.3</v>
      </c>
      <c r="I23" s="3">
        <v>3</v>
      </c>
      <c r="J23" s="1">
        <v>317</v>
      </c>
      <c r="K23" s="26">
        <f t="shared" si="8"/>
        <v>1.1503492000000002</v>
      </c>
      <c r="L23" s="26">
        <f t="shared" si="9"/>
        <v>1.1503492000000002</v>
      </c>
      <c r="M23" s="26">
        <f t="shared" si="2"/>
        <v>1.1503492000000002</v>
      </c>
      <c r="N23" s="26">
        <f t="shared" si="3"/>
        <v>0</v>
      </c>
      <c r="O23" s="26">
        <f t="shared" si="4"/>
        <v>0</v>
      </c>
      <c r="P23" s="26">
        <f t="shared" si="5"/>
        <v>0</v>
      </c>
      <c r="Q23" s="26">
        <f t="shared" si="6"/>
        <v>1.5720000000000001</v>
      </c>
      <c r="R23" s="26">
        <f t="shared" si="7"/>
        <v>5.0230476000000008</v>
      </c>
      <c r="AA23" s="3"/>
      <c r="AB23" s="3"/>
    </row>
    <row r="24" spans="1:29" x14ac:dyDescent="0.2">
      <c r="A24" s="1">
        <v>318</v>
      </c>
      <c r="B24" s="1" t="s">
        <v>5</v>
      </c>
      <c r="C24" s="30">
        <v>7.9</v>
      </c>
      <c r="D24" s="30">
        <v>4.0999999999999996</v>
      </c>
      <c r="E24" s="30">
        <v>3.5</v>
      </c>
      <c r="F24" s="30">
        <v>3.4</v>
      </c>
      <c r="I24" s="3">
        <v>2</v>
      </c>
      <c r="J24" s="1">
        <v>318</v>
      </c>
      <c r="K24" s="26">
        <f>(C24^2)*0.5236</f>
        <v>32.677875999999998</v>
      </c>
      <c r="L24" s="26">
        <f t="shared" si="9"/>
        <v>36.087035599999993</v>
      </c>
      <c r="M24" s="26">
        <f t="shared" si="2"/>
        <v>22.449349999999999</v>
      </c>
      <c r="N24" s="26">
        <f t="shared" si="3"/>
        <v>20.579574399999995</v>
      </c>
      <c r="O24" s="26">
        <f t="shared" si="4"/>
        <v>0</v>
      </c>
      <c r="P24" s="26">
        <f t="shared" si="5"/>
        <v>0</v>
      </c>
      <c r="Q24" s="26">
        <f t="shared" si="6"/>
        <v>1.048</v>
      </c>
      <c r="R24" s="26">
        <f t="shared" si="7"/>
        <v>112.84183599999999</v>
      </c>
      <c r="AA24" s="3"/>
      <c r="AB24" s="3"/>
    </row>
    <row r="25" spans="1:29" x14ac:dyDescent="0.2">
      <c r="A25" s="1">
        <v>319</v>
      </c>
      <c r="B25" s="1" t="s">
        <v>5</v>
      </c>
      <c r="C25" s="30">
        <v>3.6</v>
      </c>
      <c r="D25" s="30">
        <v>2.8</v>
      </c>
      <c r="E25" s="31">
        <v>2.5</v>
      </c>
      <c r="F25" s="30">
        <v>1.5</v>
      </c>
      <c r="I25" s="3">
        <v>5</v>
      </c>
      <c r="J25" s="1">
        <v>319</v>
      </c>
      <c r="K25" s="26">
        <f t="shared" si="8"/>
        <v>24.4290816</v>
      </c>
      <c r="L25" s="26">
        <f t="shared" si="9"/>
        <v>11.494067199999996</v>
      </c>
      <c r="M25" s="26">
        <f t="shared" si="2"/>
        <v>8.1812499999999986</v>
      </c>
      <c r="N25" s="26">
        <f t="shared" si="3"/>
        <v>1.7671499999999998</v>
      </c>
      <c r="O25" s="26">
        <f t="shared" si="4"/>
        <v>0</v>
      </c>
      <c r="P25" s="26">
        <f t="shared" si="5"/>
        <v>0</v>
      </c>
      <c r="Q25" s="26">
        <f t="shared" si="6"/>
        <v>2.62</v>
      </c>
      <c r="R25" s="26">
        <f t="shared" si="7"/>
        <v>48.49154879999999</v>
      </c>
      <c r="AA25" s="3"/>
      <c r="AB25" s="3"/>
    </row>
    <row r="26" spans="1:29" x14ac:dyDescent="0.2">
      <c r="A26" s="1">
        <v>320</v>
      </c>
      <c r="B26" s="1" t="s">
        <v>5</v>
      </c>
      <c r="C26" s="30">
        <v>5.8</v>
      </c>
      <c r="D26" s="31">
        <v>2.4</v>
      </c>
      <c r="E26" s="30">
        <v>2.4</v>
      </c>
      <c r="F26" s="30">
        <v>2.2999999999999998</v>
      </c>
      <c r="I26" s="3">
        <v>9</v>
      </c>
      <c r="J26" s="1">
        <v>320</v>
      </c>
      <c r="K26" s="26">
        <f>(C26^2)*0.5236</f>
        <v>17.613903999999998</v>
      </c>
      <c r="L26" s="26">
        <f t="shared" si="9"/>
        <v>7.2382463999999995</v>
      </c>
      <c r="M26" s="26">
        <f t="shared" si="2"/>
        <v>7.2382463999999995</v>
      </c>
      <c r="N26" s="26">
        <f t="shared" si="3"/>
        <v>6.3706411999999979</v>
      </c>
      <c r="O26" s="26">
        <f t="shared" si="4"/>
        <v>0</v>
      </c>
      <c r="P26" s="26">
        <f t="shared" si="5"/>
        <v>0</v>
      </c>
      <c r="Q26" s="26">
        <f t="shared" si="6"/>
        <v>4.7160000000000002</v>
      </c>
      <c r="R26" s="26">
        <f t="shared" si="7"/>
        <v>43.177038000000003</v>
      </c>
      <c r="AA26" s="3"/>
      <c r="AB26" s="3"/>
    </row>
    <row r="27" spans="1:29" x14ac:dyDescent="0.2">
      <c r="A27" s="1">
        <v>321</v>
      </c>
      <c r="B27" s="1" t="s">
        <v>5</v>
      </c>
      <c r="C27" s="30">
        <v>1.85</v>
      </c>
      <c r="D27" s="30">
        <v>1.9</v>
      </c>
      <c r="E27" s="30">
        <v>1.5</v>
      </c>
      <c r="F27" s="31">
        <v>1.6</v>
      </c>
      <c r="I27" s="3">
        <v>3</v>
      </c>
      <c r="J27" s="1">
        <v>321</v>
      </c>
      <c r="K27" s="26">
        <f t="shared" si="8"/>
        <v>3.3152388500000001</v>
      </c>
      <c r="L27" s="26">
        <f t="shared" si="9"/>
        <v>3.5913723999999991</v>
      </c>
      <c r="M27" s="26">
        <f t="shared" si="2"/>
        <v>1.7671499999999998</v>
      </c>
      <c r="N27" s="26">
        <f t="shared" si="3"/>
        <v>2.1446656000000002</v>
      </c>
      <c r="O27" s="26">
        <f t="shared" si="4"/>
        <v>0</v>
      </c>
      <c r="P27" s="26">
        <f t="shared" si="5"/>
        <v>0</v>
      </c>
      <c r="Q27" s="26">
        <f t="shared" si="6"/>
        <v>1.5720000000000001</v>
      </c>
      <c r="R27" s="26">
        <f t="shared" si="7"/>
        <v>12.390426849999997</v>
      </c>
      <c r="AA27" s="3"/>
      <c r="AB27" s="3"/>
    </row>
    <row r="28" spans="1:29" x14ac:dyDescent="0.2">
      <c r="A28" s="1">
        <v>322</v>
      </c>
      <c r="B28" s="1" t="s">
        <v>6</v>
      </c>
      <c r="C28" s="30">
        <v>2.1</v>
      </c>
      <c r="D28" s="31">
        <v>2</v>
      </c>
      <c r="E28" s="30">
        <v>1.8</v>
      </c>
      <c r="F28" s="30">
        <v>1.6</v>
      </c>
      <c r="G28" s="30">
        <v>1</v>
      </c>
      <c r="I28" s="3">
        <v>5</v>
      </c>
      <c r="J28" s="1">
        <v>322</v>
      </c>
      <c r="K28" s="26">
        <f t="shared" si="8"/>
        <v>4.8490596000000004</v>
      </c>
      <c r="L28" s="26">
        <f t="shared" si="9"/>
        <v>4.1887999999999996</v>
      </c>
      <c r="M28" s="26">
        <f t="shared" si="2"/>
        <v>3.0536352</v>
      </c>
      <c r="N28" s="26">
        <f t="shared" si="3"/>
        <v>2.1446656000000002</v>
      </c>
      <c r="O28" s="26">
        <f t="shared" si="4"/>
        <v>0.52359999999999995</v>
      </c>
      <c r="P28" s="26">
        <f t="shared" si="5"/>
        <v>0</v>
      </c>
      <c r="Q28" s="26">
        <f t="shared" si="6"/>
        <v>2.62</v>
      </c>
      <c r="R28" s="26">
        <f t="shared" si="7"/>
        <v>17.379760400000002</v>
      </c>
      <c r="AA28" s="3"/>
      <c r="AB28" s="3"/>
    </row>
    <row r="29" spans="1:29" x14ac:dyDescent="0.2">
      <c r="A29" s="1">
        <v>323</v>
      </c>
      <c r="B29" s="1" t="s">
        <v>6</v>
      </c>
      <c r="C29" s="30">
        <v>2.4</v>
      </c>
      <c r="D29" s="30">
        <v>1.7</v>
      </c>
      <c r="I29" s="3">
        <v>5</v>
      </c>
      <c r="J29" s="1">
        <v>323</v>
      </c>
      <c r="K29" s="26">
        <f t="shared" si="8"/>
        <v>7.2382463999999995</v>
      </c>
      <c r="L29" s="26">
        <f t="shared" si="9"/>
        <v>2.5724467999999994</v>
      </c>
      <c r="M29" s="26">
        <f t="shared" si="2"/>
        <v>0</v>
      </c>
      <c r="N29" s="26">
        <f t="shared" si="3"/>
        <v>0</v>
      </c>
      <c r="O29" s="26">
        <f t="shared" si="4"/>
        <v>0</v>
      </c>
      <c r="P29" s="26">
        <f t="shared" si="5"/>
        <v>0</v>
      </c>
      <c r="Q29" s="26">
        <f t="shared" si="6"/>
        <v>2.62</v>
      </c>
      <c r="R29" s="26">
        <f t="shared" si="7"/>
        <v>12.4306932</v>
      </c>
      <c r="AA29" s="3"/>
      <c r="AB29" s="3"/>
    </row>
    <row r="30" spans="1:29" x14ac:dyDescent="0.2">
      <c r="A30" s="1">
        <v>324</v>
      </c>
      <c r="B30" s="1" t="s">
        <v>6</v>
      </c>
      <c r="C30" s="30">
        <v>4</v>
      </c>
      <c r="D30" s="31">
        <v>2.2999999999999998</v>
      </c>
      <c r="E30" s="30">
        <v>1.7</v>
      </c>
      <c r="F30" s="30">
        <v>1.5</v>
      </c>
      <c r="I30" s="25">
        <v>6</v>
      </c>
      <c r="J30" s="1">
        <v>324</v>
      </c>
      <c r="K30" s="26">
        <f t="shared" si="8"/>
        <v>33.510399999999997</v>
      </c>
      <c r="L30" s="26">
        <f t="shared" si="9"/>
        <v>6.3706411999999979</v>
      </c>
      <c r="M30" s="26">
        <f t="shared" si="2"/>
        <v>2.5724467999999994</v>
      </c>
      <c r="N30" s="26">
        <f t="shared" si="3"/>
        <v>1.7671499999999998</v>
      </c>
      <c r="O30" s="26">
        <f t="shared" si="4"/>
        <v>0</v>
      </c>
      <c r="P30" s="26">
        <f t="shared" si="5"/>
        <v>0</v>
      </c>
      <c r="Q30" s="26">
        <f t="shared" si="6"/>
        <v>3.1440000000000001</v>
      </c>
      <c r="R30" s="26">
        <f t="shared" si="7"/>
        <v>47.364637999999999</v>
      </c>
      <c r="AA30" s="3"/>
      <c r="AB30" s="3"/>
    </row>
    <row r="31" spans="1:29" x14ac:dyDescent="0.2">
      <c r="A31" s="1">
        <v>325</v>
      </c>
      <c r="B31" s="1" t="s">
        <v>6</v>
      </c>
      <c r="C31" s="30">
        <v>2.1</v>
      </c>
      <c r="D31" s="30">
        <v>1.4</v>
      </c>
      <c r="E31" s="30">
        <v>1.4</v>
      </c>
      <c r="F31" s="31">
        <v>1.8</v>
      </c>
      <c r="I31" s="3">
        <v>6</v>
      </c>
      <c r="J31" s="1">
        <v>325</v>
      </c>
      <c r="K31" s="26">
        <f t="shared" si="8"/>
        <v>4.8490596000000004</v>
      </c>
      <c r="L31" s="26">
        <f t="shared" si="9"/>
        <v>1.4367583999999995</v>
      </c>
      <c r="M31" s="26">
        <f t="shared" si="2"/>
        <v>1.4367583999999995</v>
      </c>
      <c r="N31" s="26">
        <f t="shared" si="3"/>
        <v>3.0536352</v>
      </c>
      <c r="O31" s="26">
        <f t="shared" si="4"/>
        <v>0</v>
      </c>
      <c r="P31" s="26">
        <f t="shared" si="5"/>
        <v>0</v>
      </c>
      <c r="Q31" s="26">
        <f t="shared" si="6"/>
        <v>3.1440000000000001</v>
      </c>
      <c r="R31" s="26">
        <f t="shared" si="7"/>
        <v>13.9202116</v>
      </c>
      <c r="AA31" s="3"/>
      <c r="AB31" s="3"/>
    </row>
    <row r="32" spans="1:29" x14ac:dyDescent="0.2">
      <c r="A32" s="1">
        <v>326</v>
      </c>
      <c r="B32" s="1" t="s">
        <v>6</v>
      </c>
      <c r="C32" s="31">
        <v>1.5</v>
      </c>
      <c r="D32" s="30">
        <v>1.5</v>
      </c>
      <c r="E32" s="30">
        <v>1.5</v>
      </c>
      <c r="F32" s="30">
        <v>1.9</v>
      </c>
      <c r="G32" s="30">
        <v>3.2</v>
      </c>
      <c r="I32" s="3">
        <v>6</v>
      </c>
      <c r="J32" s="1">
        <v>326</v>
      </c>
      <c r="K32" s="26">
        <f t="shared" si="8"/>
        <v>1.7671499999999998</v>
      </c>
      <c r="L32" s="26">
        <f t="shared" si="9"/>
        <v>1.7671499999999998</v>
      </c>
      <c r="M32" s="26">
        <f t="shared" si="2"/>
        <v>1.7671499999999998</v>
      </c>
      <c r="N32" s="26">
        <f t="shared" si="3"/>
        <v>3.5913723999999991</v>
      </c>
      <c r="O32" s="26">
        <f t="shared" si="4"/>
        <v>17.157324800000001</v>
      </c>
      <c r="P32" s="26">
        <f t="shared" si="5"/>
        <v>0</v>
      </c>
      <c r="Q32" s="26">
        <f t="shared" si="6"/>
        <v>3.1440000000000001</v>
      </c>
      <c r="R32" s="26">
        <f t="shared" si="7"/>
        <v>29.194147199999996</v>
      </c>
      <c r="AA32" s="3"/>
      <c r="AB32" s="3"/>
    </row>
    <row r="33" spans="1:28" ht="56" x14ac:dyDescent="0.2">
      <c r="A33" s="5" t="s">
        <v>24</v>
      </c>
      <c r="B33" s="5" t="s">
        <v>0</v>
      </c>
      <c r="C33" s="27" t="s">
        <v>79</v>
      </c>
      <c r="D33" s="27" t="s">
        <v>80</v>
      </c>
      <c r="E33" s="27" t="s">
        <v>81</v>
      </c>
      <c r="F33" s="27" t="s">
        <v>82</v>
      </c>
      <c r="G33" s="27" t="s">
        <v>83</v>
      </c>
      <c r="H33" s="27" t="s">
        <v>84</v>
      </c>
      <c r="I33" s="25" t="s">
        <v>76</v>
      </c>
      <c r="J33" s="5" t="s">
        <v>24</v>
      </c>
      <c r="K33" s="33" t="s">
        <v>85</v>
      </c>
      <c r="L33" s="33" t="s">
        <v>86</v>
      </c>
      <c r="M33" s="33" t="s">
        <v>87</v>
      </c>
      <c r="N33" s="33" t="s">
        <v>88</v>
      </c>
      <c r="O33" s="33" t="s">
        <v>89</v>
      </c>
      <c r="P33" s="33" t="s">
        <v>90</v>
      </c>
      <c r="AA33" s="3"/>
      <c r="AB33" s="3"/>
    </row>
    <row r="34" spans="1:28" x14ac:dyDescent="0.2">
      <c r="A34" s="1">
        <v>357</v>
      </c>
      <c r="B34" s="1" t="s">
        <v>7</v>
      </c>
      <c r="C34" s="30">
        <v>1.2</v>
      </c>
      <c r="D34" s="30">
        <v>1</v>
      </c>
      <c r="I34" s="3">
        <v>2</v>
      </c>
      <c r="J34" s="1">
        <v>357</v>
      </c>
      <c r="K34" s="26">
        <f t="shared" ref="K34:K64" si="10">(C34^3)*0.5236</f>
        <v>0.90478079999999994</v>
      </c>
      <c r="L34" s="26">
        <f t="shared" ref="L34:L64" si="11">(D34^3)*0.5236</f>
        <v>0.52359999999999995</v>
      </c>
      <c r="M34" s="26">
        <f t="shared" ref="M34:M64" si="12">(E34^3)*0.5236</f>
        <v>0</v>
      </c>
      <c r="N34" s="26">
        <f t="shared" ref="N34:N64" si="13">(F34^3)*0.5236</f>
        <v>0</v>
      </c>
      <c r="O34" s="26">
        <f t="shared" ref="O34:O64" si="14">(G34^3)*0.5236</f>
        <v>0</v>
      </c>
      <c r="P34" s="26">
        <f t="shared" ref="P34:P64" si="15">(H34^3)*0.5236</f>
        <v>0</v>
      </c>
      <c r="Q34" s="26">
        <f t="shared" si="6"/>
        <v>1.048</v>
      </c>
      <c r="R34" s="26">
        <f t="shared" si="7"/>
        <v>2.4763807999999998</v>
      </c>
      <c r="AA34" s="3"/>
      <c r="AB34" s="3"/>
    </row>
    <row r="35" spans="1:28" x14ac:dyDescent="0.2">
      <c r="A35" s="1">
        <v>358</v>
      </c>
      <c r="B35" s="1" t="s">
        <v>7</v>
      </c>
      <c r="C35" s="30">
        <v>3.8</v>
      </c>
      <c r="D35" s="31">
        <v>2.1</v>
      </c>
      <c r="I35" s="3">
        <v>3</v>
      </c>
      <c r="J35" s="1">
        <v>358</v>
      </c>
      <c r="K35" s="26">
        <f t="shared" si="10"/>
        <v>28.730979199999993</v>
      </c>
      <c r="L35" s="26">
        <f t="shared" si="11"/>
        <v>4.8490596000000004</v>
      </c>
      <c r="M35" s="26">
        <f t="shared" si="12"/>
        <v>0</v>
      </c>
      <c r="N35" s="26">
        <f t="shared" si="13"/>
        <v>0</v>
      </c>
      <c r="O35" s="26">
        <f t="shared" si="14"/>
        <v>0</v>
      </c>
      <c r="P35" s="26">
        <f t="shared" si="15"/>
        <v>0</v>
      </c>
      <c r="Q35" s="26">
        <f t="shared" si="6"/>
        <v>1.5720000000000001</v>
      </c>
      <c r="R35" s="26">
        <f t="shared" si="7"/>
        <v>35.1520388</v>
      </c>
      <c r="AA35" s="3"/>
      <c r="AB35" s="3"/>
    </row>
    <row r="36" spans="1:28" x14ac:dyDescent="0.2">
      <c r="A36" s="1">
        <v>359</v>
      </c>
      <c r="B36" s="1" t="s">
        <v>7</v>
      </c>
      <c r="C36" s="30">
        <v>3.1</v>
      </c>
      <c r="D36" s="31">
        <v>2.1</v>
      </c>
      <c r="I36" s="3">
        <v>5</v>
      </c>
      <c r="J36" s="1">
        <v>359</v>
      </c>
      <c r="K36" s="26">
        <f t="shared" si="10"/>
        <v>15.598567600000001</v>
      </c>
      <c r="L36" s="26">
        <f t="shared" si="11"/>
        <v>4.8490596000000004</v>
      </c>
      <c r="M36" s="26">
        <f t="shared" si="12"/>
        <v>0</v>
      </c>
      <c r="N36" s="26">
        <f t="shared" si="13"/>
        <v>0</v>
      </c>
      <c r="O36" s="26">
        <f t="shared" si="14"/>
        <v>0</v>
      </c>
      <c r="P36" s="26">
        <f t="shared" si="15"/>
        <v>0</v>
      </c>
      <c r="Q36" s="26">
        <f t="shared" si="6"/>
        <v>2.62</v>
      </c>
      <c r="R36" s="26">
        <f t="shared" si="7"/>
        <v>23.0676272</v>
      </c>
      <c r="AA36" s="3"/>
      <c r="AB36" s="3"/>
    </row>
    <row r="37" spans="1:28" x14ac:dyDescent="0.2">
      <c r="A37" s="1">
        <v>360</v>
      </c>
      <c r="B37" s="1" t="s">
        <v>7</v>
      </c>
      <c r="C37" s="30">
        <v>2.9</v>
      </c>
      <c r="D37" s="30">
        <v>3.6</v>
      </c>
      <c r="E37" s="30">
        <v>2.2999999999999998</v>
      </c>
      <c r="F37" s="31">
        <v>2.2000000000000002</v>
      </c>
      <c r="G37" s="30">
        <v>1.6</v>
      </c>
      <c r="I37" s="3">
        <v>6</v>
      </c>
      <c r="J37" s="1">
        <v>360</v>
      </c>
      <c r="K37" s="26">
        <f t="shared" si="10"/>
        <v>12.770080399999998</v>
      </c>
      <c r="L37" s="26">
        <f t="shared" si="11"/>
        <v>24.4290816</v>
      </c>
      <c r="M37" s="26">
        <f t="shared" si="12"/>
        <v>6.3706411999999979</v>
      </c>
      <c r="N37" s="26">
        <f t="shared" si="13"/>
        <v>5.5752928000000015</v>
      </c>
      <c r="O37" s="26">
        <f t="shared" si="14"/>
        <v>2.1446656000000002</v>
      </c>
      <c r="P37" s="26">
        <f t="shared" si="15"/>
        <v>0</v>
      </c>
      <c r="Q37" s="26">
        <f t="shared" si="6"/>
        <v>3.1440000000000001</v>
      </c>
      <c r="R37" s="26">
        <f t="shared" si="7"/>
        <v>54.433761599999997</v>
      </c>
      <c r="AA37" s="3"/>
      <c r="AB37" s="3"/>
    </row>
    <row r="38" spans="1:28" x14ac:dyDescent="0.2">
      <c r="A38" s="1">
        <v>361</v>
      </c>
      <c r="B38" s="1" t="s">
        <v>7</v>
      </c>
      <c r="C38" s="30">
        <v>1.8</v>
      </c>
      <c r="I38" s="3">
        <v>3</v>
      </c>
      <c r="J38" s="1">
        <v>361</v>
      </c>
      <c r="K38" s="26">
        <f t="shared" si="10"/>
        <v>3.0536352</v>
      </c>
      <c r="L38" s="26">
        <f t="shared" si="11"/>
        <v>0</v>
      </c>
      <c r="M38" s="26">
        <f t="shared" si="12"/>
        <v>0</v>
      </c>
      <c r="N38" s="26">
        <f t="shared" si="13"/>
        <v>0</v>
      </c>
      <c r="O38" s="26">
        <f t="shared" si="14"/>
        <v>0</v>
      </c>
      <c r="P38" s="26">
        <f t="shared" si="15"/>
        <v>0</v>
      </c>
      <c r="Q38" s="26">
        <f t="shared" si="6"/>
        <v>1.5720000000000001</v>
      </c>
      <c r="R38" s="26">
        <f t="shared" si="7"/>
        <v>4.6256351999999996</v>
      </c>
      <c r="AA38" s="3"/>
      <c r="AB38" s="3"/>
    </row>
    <row r="39" spans="1:28" x14ac:dyDescent="0.2">
      <c r="A39" s="1">
        <v>347</v>
      </c>
      <c r="B39" s="1" t="s">
        <v>8</v>
      </c>
      <c r="C39" s="30">
        <v>3.7</v>
      </c>
      <c r="D39" s="30">
        <v>3.1</v>
      </c>
      <c r="E39" s="31">
        <v>2</v>
      </c>
      <c r="F39" s="30">
        <v>2.5</v>
      </c>
      <c r="I39" s="3">
        <v>5</v>
      </c>
      <c r="J39" s="1">
        <v>347</v>
      </c>
      <c r="K39" s="26">
        <f t="shared" si="10"/>
        <v>26.521910800000001</v>
      </c>
      <c r="L39" s="26">
        <f t="shared" si="11"/>
        <v>15.598567600000001</v>
      </c>
      <c r="M39" s="26">
        <f t="shared" si="12"/>
        <v>4.1887999999999996</v>
      </c>
      <c r="N39" s="26">
        <f t="shared" si="13"/>
        <v>8.1812499999999986</v>
      </c>
      <c r="O39" s="26">
        <f t="shared" si="14"/>
        <v>0</v>
      </c>
      <c r="P39" s="26">
        <f t="shared" si="15"/>
        <v>0</v>
      </c>
      <c r="Q39" s="26">
        <f t="shared" si="6"/>
        <v>2.62</v>
      </c>
      <c r="R39" s="26">
        <f t="shared" si="7"/>
        <v>57.1105284</v>
      </c>
      <c r="AA39" s="3"/>
      <c r="AB39" s="3"/>
    </row>
    <row r="40" spans="1:28" x14ac:dyDescent="0.2">
      <c r="A40" s="1">
        <v>348</v>
      </c>
      <c r="B40" s="1" t="s">
        <v>8</v>
      </c>
      <c r="C40" s="30">
        <v>2.6</v>
      </c>
      <c r="D40" s="30">
        <v>1.5</v>
      </c>
      <c r="E40" s="30">
        <v>1.5</v>
      </c>
      <c r="F40" s="30">
        <v>1.5</v>
      </c>
      <c r="I40" s="3">
        <v>3</v>
      </c>
      <c r="J40" s="1">
        <v>348</v>
      </c>
      <c r="K40" s="26">
        <f t="shared" si="10"/>
        <v>9.2027936000000015</v>
      </c>
      <c r="L40" s="26">
        <f t="shared" si="11"/>
        <v>1.7671499999999998</v>
      </c>
      <c r="M40" s="26">
        <f t="shared" si="12"/>
        <v>1.7671499999999998</v>
      </c>
      <c r="N40" s="26">
        <f t="shared" si="13"/>
        <v>1.7671499999999998</v>
      </c>
      <c r="O40" s="26">
        <f t="shared" si="14"/>
        <v>0</v>
      </c>
      <c r="P40" s="26">
        <f t="shared" si="15"/>
        <v>0</v>
      </c>
      <c r="Q40" s="26">
        <f t="shared" si="6"/>
        <v>1.5720000000000001</v>
      </c>
      <c r="R40" s="26">
        <f t="shared" si="7"/>
        <v>16.076243599999998</v>
      </c>
      <c r="AA40" s="3"/>
      <c r="AB40" s="3"/>
    </row>
    <row r="41" spans="1:28" x14ac:dyDescent="0.2">
      <c r="A41" s="1">
        <v>349</v>
      </c>
      <c r="B41" s="1" t="s">
        <v>8</v>
      </c>
      <c r="C41" s="30">
        <v>1.6</v>
      </c>
      <c r="D41" s="30">
        <v>1.3</v>
      </c>
      <c r="E41" s="30">
        <v>1</v>
      </c>
      <c r="I41" s="3">
        <v>4</v>
      </c>
      <c r="J41" s="1">
        <v>349</v>
      </c>
      <c r="K41" s="26">
        <f t="shared" si="10"/>
        <v>2.1446656000000002</v>
      </c>
      <c r="L41" s="26">
        <f t="shared" si="11"/>
        <v>1.1503492000000002</v>
      </c>
      <c r="M41" s="26">
        <f t="shared" si="12"/>
        <v>0.52359999999999995</v>
      </c>
      <c r="N41" s="26">
        <f t="shared" si="13"/>
        <v>0</v>
      </c>
      <c r="O41" s="26">
        <f t="shared" si="14"/>
        <v>0</v>
      </c>
      <c r="P41" s="26">
        <f t="shared" si="15"/>
        <v>0</v>
      </c>
      <c r="Q41" s="26">
        <f t="shared" si="6"/>
        <v>2.0960000000000001</v>
      </c>
      <c r="R41" s="26">
        <f t="shared" si="7"/>
        <v>5.9146148000000007</v>
      </c>
      <c r="AA41" s="3"/>
      <c r="AB41" s="3"/>
    </row>
    <row r="42" spans="1:28" x14ac:dyDescent="0.2">
      <c r="A42" s="1">
        <v>350</v>
      </c>
      <c r="B42" s="1" t="s">
        <v>8</v>
      </c>
      <c r="C42" s="30">
        <v>3.6</v>
      </c>
      <c r="D42" s="30">
        <v>3.1</v>
      </c>
      <c r="E42" s="30">
        <v>2.4</v>
      </c>
      <c r="F42" s="58">
        <v>2.4</v>
      </c>
      <c r="I42" s="3">
        <v>3</v>
      </c>
      <c r="J42" s="1">
        <v>350</v>
      </c>
      <c r="K42" s="26">
        <f t="shared" si="10"/>
        <v>24.4290816</v>
      </c>
      <c r="L42" s="26">
        <f t="shared" si="11"/>
        <v>15.598567600000001</v>
      </c>
      <c r="M42" s="26">
        <f t="shared" si="12"/>
        <v>7.2382463999999995</v>
      </c>
      <c r="N42" s="26">
        <f t="shared" si="13"/>
        <v>7.2382463999999995</v>
      </c>
      <c r="O42" s="26">
        <f t="shared" si="14"/>
        <v>0</v>
      </c>
      <c r="P42" s="26">
        <f t="shared" si="15"/>
        <v>0</v>
      </c>
      <c r="Q42" s="26">
        <f t="shared" si="6"/>
        <v>1.5720000000000001</v>
      </c>
      <c r="R42" s="26">
        <f t="shared" si="7"/>
        <v>56.076142000000004</v>
      </c>
      <c r="AA42" s="3"/>
      <c r="AB42" s="3"/>
    </row>
    <row r="43" spans="1:28" x14ac:dyDescent="0.2">
      <c r="A43" s="1">
        <v>351</v>
      </c>
      <c r="B43" s="1" t="s">
        <v>8</v>
      </c>
      <c r="C43" s="30">
        <v>2.7</v>
      </c>
      <c r="D43" s="30">
        <v>2.5</v>
      </c>
      <c r="E43" s="30">
        <v>2.5</v>
      </c>
      <c r="F43" s="30">
        <v>1.8</v>
      </c>
      <c r="I43" s="3">
        <v>4</v>
      </c>
      <c r="J43" s="1">
        <v>351</v>
      </c>
      <c r="K43" s="26">
        <f t="shared" si="10"/>
        <v>10.3060188</v>
      </c>
      <c r="L43" s="26">
        <f t="shared" si="11"/>
        <v>8.1812499999999986</v>
      </c>
      <c r="M43" s="26">
        <f t="shared" si="12"/>
        <v>8.1812499999999986</v>
      </c>
      <c r="N43" s="26">
        <f t="shared" si="13"/>
        <v>3.0536352</v>
      </c>
      <c r="O43" s="26">
        <f t="shared" si="14"/>
        <v>0</v>
      </c>
      <c r="P43" s="26">
        <f t="shared" si="15"/>
        <v>0</v>
      </c>
      <c r="Q43" s="26">
        <f t="shared" si="6"/>
        <v>2.0960000000000001</v>
      </c>
      <c r="R43" s="26">
        <f t="shared" si="7"/>
        <v>31.818153999999996</v>
      </c>
      <c r="AA43" s="3"/>
      <c r="AB43" s="3"/>
    </row>
    <row r="44" spans="1:28" x14ac:dyDescent="0.2">
      <c r="A44" s="1">
        <v>352</v>
      </c>
      <c r="B44" s="1" t="s">
        <v>9</v>
      </c>
      <c r="C44" s="30">
        <v>5</v>
      </c>
      <c r="D44" s="30">
        <v>3.6</v>
      </c>
      <c r="E44" s="30">
        <v>3</v>
      </c>
      <c r="F44" s="57">
        <v>2.4</v>
      </c>
      <c r="I44" s="3">
        <v>4</v>
      </c>
      <c r="J44" s="1">
        <v>352</v>
      </c>
      <c r="K44" s="26">
        <f>(C44^2)*0.5236</f>
        <v>13.089999999999998</v>
      </c>
      <c r="L44" s="26">
        <f t="shared" si="11"/>
        <v>24.4290816</v>
      </c>
      <c r="M44" s="26">
        <f t="shared" si="12"/>
        <v>14.137199999999998</v>
      </c>
      <c r="N44" s="26">
        <f t="shared" si="13"/>
        <v>7.2382463999999995</v>
      </c>
      <c r="O44" s="26">
        <f t="shared" si="14"/>
        <v>0</v>
      </c>
      <c r="P44" s="26">
        <f t="shared" si="15"/>
        <v>0</v>
      </c>
      <c r="Q44" s="26">
        <f t="shared" si="6"/>
        <v>2.0960000000000001</v>
      </c>
      <c r="R44" s="26">
        <f t="shared" si="7"/>
        <v>60.990527999999998</v>
      </c>
      <c r="AA44" s="3"/>
      <c r="AB44" s="3"/>
    </row>
    <row r="45" spans="1:28" x14ac:dyDescent="0.2">
      <c r="A45" s="1">
        <v>353</v>
      </c>
      <c r="B45" s="1" t="s">
        <v>9</v>
      </c>
      <c r="C45" s="30">
        <v>3.1</v>
      </c>
      <c r="D45" s="30">
        <v>2.4</v>
      </c>
      <c r="E45" s="30">
        <v>2.9</v>
      </c>
      <c r="F45" s="30">
        <v>2.2000000000000002</v>
      </c>
      <c r="I45" s="3">
        <v>5</v>
      </c>
      <c r="J45" s="1">
        <v>353</v>
      </c>
      <c r="K45" s="26">
        <f t="shared" si="10"/>
        <v>15.598567600000001</v>
      </c>
      <c r="L45" s="26">
        <f t="shared" si="11"/>
        <v>7.2382463999999995</v>
      </c>
      <c r="M45" s="26">
        <f t="shared" si="12"/>
        <v>12.770080399999998</v>
      </c>
      <c r="N45" s="26">
        <f t="shared" si="13"/>
        <v>5.5752928000000015</v>
      </c>
      <c r="O45" s="26">
        <f t="shared" si="14"/>
        <v>0</v>
      </c>
      <c r="P45" s="26">
        <f t="shared" si="15"/>
        <v>0</v>
      </c>
      <c r="Q45" s="26">
        <f t="shared" si="6"/>
        <v>2.62</v>
      </c>
      <c r="R45" s="26">
        <f t="shared" si="7"/>
        <v>43.802187199999999</v>
      </c>
      <c r="AA45" s="3"/>
      <c r="AB45" s="3"/>
    </row>
    <row r="46" spans="1:28" x14ac:dyDescent="0.2">
      <c r="A46" s="1">
        <v>354</v>
      </c>
      <c r="B46" s="1" t="s">
        <v>9</v>
      </c>
      <c r="C46" s="30">
        <v>2.9</v>
      </c>
      <c r="D46" s="30">
        <v>2.2999999999999998</v>
      </c>
      <c r="E46" s="30">
        <v>2</v>
      </c>
      <c r="F46" s="58">
        <v>2</v>
      </c>
      <c r="I46" s="3">
        <v>5</v>
      </c>
      <c r="J46" s="1">
        <v>354</v>
      </c>
      <c r="K46" s="26">
        <f t="shared" si="10"/>
        <v>12.770080399999998</v>
      </c>
      <c r="L46" s="26">
        <f t="shared" si="11"/>
        <v>6.3706411999999979</v>
      </c>
      <c r="M46" s="26">
        <f t="shared" si="12"/>
        <v>4.1887999999999996</v>
      </c>
      <c r="N46" s="26">
        <f t="shared" si="13"/>
        <v>4.1887999999999996</v>
      </c>
      <c r="O46" s="26">
        <f t="shared" si="14"/>
        <v>0</v>
      </c>
      <c r="P46" s="26">
        <f t="shared" si="15"/>
        <v>0</v>
      </c>
      <c r="Q46" s="26">
        <f t="shared" si="6"/>
        <v>2.62</v>
      </c>
      <c r="R46" s="26">
        <f t="shared" si="7"/>
        <v>30.138321599999998</v>
      </c>
      <c r="AA46" s="3"/>
      <c r="AB46" s="3"/>
    </row>
    <row r="47" spans="1:28" x14ac:dyDescent="0.2">
      <c r="A47" s="1">
        <v>355</v>
      </c>
      <c r="B47" s="1" t="s">
        <v>9</v>
      </c>
      <c r="C47" s="30">
        <v>4.0999999999999996</v>
      </c>
      <c r="D47" s="30">
        <v>2.8</v>
      </c>
      <c r="E47" s="30">
        <v>1.3</v>
      </c>
      <c r="F47" s="30">
        <v>1</v>
      </c>
      <c r="I47" s="3">
        <v>0</v>
      </c>
      <c r="J47" s="1">
        <v>355</v>
      </c>
      <c r="K47" s="26">
        <f t="shared" si="10"/>
        <v>36.087035599999993</v>
      </c>
      <c r="L47" s="26">
        <f t="shared" si="11"/>
        <v>11.494067199999996</v>
      </c>
      <c r="M47" s="26">
        <f t="shared" si="12"/>
        <v>1.1503492000000002</v>
      </c>
      <c r="N47" s="26">
        <f t="shared" si="13"/>
        <v>0.52359999999999995</v>
      </c>
      <c r="O47" s="26">
        <f t="shared" si="14"/>
        <v>0</v>
      </c>
      <c r="P47" s="26">
        <f t="shared" si="15"/>
        <v>0</v>
      </c>
      <c r="Q47" s="26">
        <f t="shared" si="6"/>
        <v>0</v>
      </c>
      <c r="R47" s="26">
        <f t="shared" si="7"/>
        <v>49.255051999999992</v>
      </c>
      <c r="AA47" s="3"/>
      <c r="AB47" s="3"/>
    </row>
    <row r="48" spans="1:28" x14ac:dyDescent="0.2">
      <c r="A48" s="1">
        <v>356</v>
      </c>
      <c r="B48" s="1" t="s">
        <v>9</v>
      </c>
      <c r="C48" s="30">
        <v>3.2</v>
      </c>
      <c r="D48" s="30">
        <v>2.5</v>
      </c>
      <c r="E48" s="30">
        <v>2</v>
      </c>
      <c r="F48" s="58">
        <v>2</v>
      </c>
      <c r="I48" s="3">
        <v>7</v>
      </c>
      <c r="J48" s="1">
        <v>356</v>
      </c>
      <c r="K48" s="26">
        <f t="shared" si="10"/>
        <v>17.157324800000001</v>
      </c>
      <c r="L48" s="26">
        <f t="shared" si="11"/>
        <v>8.1812499999999986</v>
      </c>
      <c r="M48" s="26">
        <f t="shared" si="12"/>
        <v>4.1887999999999996</v>
      </c>
      <c r="N48" s="26">
        <f t="shared" si="13"/>
        <v>4.1887999999999996</v>
      </c>
      <c r="O48" s="26">
        <f t="shared" si="14"/>
        <v>0</v>
      </c>
      <c r="P48" s="26">
        <f t="shared" si="15"/>
        <v>0</v>
      </c>
      <c r="Q48" s="26">
        <f t="shared" si="6"/>
        <v>3.6680000000000001</v>
      </c>
      <c r="R48" s="26">
        <f t="shared" si="7"/>
        <v>37.384174799999997</v>
      </c>
      <c r="AA48" s="3"/>
      <c r="AB48" s="3"/>
    </row>
    <row r="49" spans="1:28" x14ac:dyDescent="0.2">
      <c r="A49" s="1">
        <v>307</v>
      </c>
      <c r="B49" s="1" t="s">
        <v>10</v>
      </c>
      <c r="C49" s="30">
        <v>1.3</v>
      </c>
      <c r="D49" s="30">
        <v>1.2</v>
      </c>
      <c r="I49" s="3">
        <v>4</v>
      </c>
      <c r="J49" s="1">
        <v>307</v>
      </c>
      <c r="K49" s="26">
        <f t="shared" si="10"/>
        <v>1.1503492000000002</v>
      </c>
      <c r="L49" s="26">
        <f t="shared" si="11"/>
        <v>0.90478079999999994</v>
      </c>
      <c r="M49" s="26">
        <f t="shared" si="12"/>
        <v>0</v>
      </c>
      <c r="N49" s="26">
        <f t="shared" si="13"/>
        <v>0</v>
      </c>
      <c r="O49" s="26">
        <f t="shared" si="14"/>
        <v>0</v>
      </c>
      <c r="P49" s="26">
        <f t="shared" si="15"/>
        <v>0</v>
      </c>
      <c r="Q49" s="26">
        <f t="shared" si="6"/>
        <v>2.0960000000000001</v>
      </c>
      <c r="R49" s="26">
        <f t="shared" si="7"/>
        <v>4.1511300000000002</v>
      </c>
      <c r="AA49" s="3"/>
      <c r="AB49" s="3"/>
    </row>
    <row r="50" spans="1:28" x14ac:dyDescent="0.2">
      <c r="A50" s="1">
        <v>308</v>
      </c>
      <c r="B50" s="1" t="s">
        <v>10</v>
      </c>
      <c r="I50" s="3">
        <v>4</v>
      </c>
      <c r="J50" s="1">
        <v>308</v>
      </c>
      <c r="K50" s="26">
        <f t="shared" si="10"/>
        <v>0</v>
      </c>
      <c r="L50" s="26">
        <f t="shared" si="11"/>
        <v>0</v>
      </c>
      <c r="M50" s="26">
        <f t="shared" si="12"/>
        <v>0</v>
      </c>
      <c r="N50" s="26">
        <f t="shared" si="13"/>
        <v>0</v>
      </c>
      <c r="O50" s="26">
        <f t="shared" si="14"/>
        <v>0</v>
      </c>
      <c r="P50" s="26">
        <f t="shared" si="15"/>
        <v>0</v>
      </c>
      <c r="Q50" s="26">
        <f t="shared" si="6"/>
        <v>2.0960000000000001</v>
      </c>
      <c r="R50" s="26">
        <f t="shared" si="7"/>
        <v>2.0960000000000001</v>
      </c>
      <c r="AA50" s="3"/>
      <c r="AB50" s="3"/>
    </row>
    <row r="51" spans="1:28" x14ac:dyDescent="0.2">
      <c r="A51" s="1">
        <v>309</v>
      </c>
      <c r="B51" s="1" t="s">
        <v>10</v>
      </c>
      <c r="C51" s="30">
        <v>2.9</v>
      </c>
      <c r="D51" s="30">
        <v>2.2999999999999998</v>
      </c>
      <c r="E51" s="31">
        <v>1.9</v>
      </c>
      <c r="I51" s="3">
        <v>4</v>
      </c>
      <c r="J51" s="1">
        <v>309</v>
      </c>
      <c r="K51" s="26">
        <f t="shared" si="10"/>
        <v>12.770080399999998</v>
      </c>
      <c r="L51" s="26">
        <f t="shared" si="11"/>
        <v>6.3706411999999979</v>
      </c>
      <c r="M51" s="26">
        <f t="shared" si="12"/>
        <v>3.5913723999999991</v>
      </c>
      <c r="N51" s="26">
        <f t="shared" si="13"/>
        <v>0</v>
      </c>
      <c r="O51" s="26">
        <f t="shared" si="14"/>
        <v>0</v>
      </c>
      <c r="P51" s="26">
        <f t="shared" si="15"/>
        <v>0</v>
      </c>
      <c r="Q51" s="26">
        <f t="shared" si="6"/>
        <v>2.0960000000000001</v>
      </c>
      <c r="R51" s="26">
        <f t="shared" si="7"/>
        <v>24.828093999999997</v>
      </c>
      <c r="AA51" s="3"/>
      <c r="AB51" s="3"/>
    </row>
    <row r="52" spans="1:28" x14ac:dyDescent="0.2">
      <c r="A52" s="1">
        <v>310</v>
      </c>
      <c r="B52" s="1" t="s">
        <v>10</v>
      </c>
      <c r="I52" s="3">
        <v>3</v>
      </c>
      <c r="J52" s="1">
        <v>310</v>
      </c>
      <c r="K52" s="26">
        <f t="shared" si="10"/>
        <v>0</v>
      </c>
      <c r="L52" s="26">
        <f t="shared" si="11"/>
        <v>0</v>
      </c>
      <c r="M52" s="26">
        <f t="shared" si="12"/>
        <v>0</v>
      </c>
      <c r="N52" s="26">
        <f t="shared" si="13"/>
        <v>0</v>
      </c>
      <c r="O52" s="26">
        <f t="shared" si="14"/>
        <v>0</v>
      </c>
      <c r="P52" s="26">
        <f t="shared" si="15"/>
        <v>0</v>
      </c>
      <c r="Q52" s="26">
        <f t="shared" si="6"/>
        <v>1.5720000000000001</v>
      </c>
      <c r="R52" s="26">
        <f t="shared" si="7"/>
        <v>1.5720000000000001</v>
      </c>
      <c r="AA52" s="3"/>
      <c r="AB52" s="3"/>
    </row>
    <row r="53" spans="1:28" x14ac:dyDescent="0.2">
      <c r="A53" s="1">
        <v>311</v>
      </c>
      <c r="B53" s="1" t="s">
        <v>10</v>
      </c>
      <c r="C53" s="30">
        <v>2.2000000000000002</v>
      </c>
      <c r="D53" s="30">
        <v>2.2000000000000002</v>
      </c>
      <c r="I53" s="3">
        <v>4</v>
      </c>
      <c r="J53" s="1">
        <v>311</v>
      </c>
      <c r="K53" s="26">
        <f t="shared" si="10"/>
        <v>5.5752928000000015</v>
      </c>
      <c r="L53" s="26">
        <f t="shared" si="11"/>
        <v>5.5752928000000015</v>
      </c>
      <c r="M53" s="26">
        <f t="shared" si="12"/>
        <v>0</v>
      </c>
      <c r="N53" s="26">
        <f t="shared" si="13"/>
        <v>0</v>
      </c>
      <c r="O53" s="26">
        <f t="shared" si="14"/>
        <v>0</v>
      </c>
      <c r="P53" s="26">
        <f t="shared" si="15"/>
        <v>0</v>
      </c>
      <c r="Q53" s="26">
        <f t="shared" si="6"/>
        <v>2.0960000000000001</v>
      </c>
      <c r="R53" s="26">
        <f t="shared" si="7"/>
        <v>13.246585600000003</v>
      </c>
      <c r="AA53" s="3"/>
      <c r="AB53" s="3"/>
    </row>
    <row r="54" spans="1:28" x14ac:dyDescent="0.2">
      <c r="A54" s="1">
        <v>312</v>
      </c>
      <c r="B54" s="1" t="s">
        <v>11</v>
      </c>
      <c r="C54" s="30">
        <v>1.5</v>
      </c>
      <c r="D54" s="58">
        <v>1.5</v>
      </c>
      <c r="I54" s="3">
        <v>0</v>
      </c>
      <c r="J54" s="1">
        <v>312</v>
      </c>
      <c r="K54" s="26">
        <f t="shared" si="10"/>
        <v>1.7671499999999998</v>
      </c>
      <c r="L54" s="26">
        <f t="shared" si="11"/>
        <v>1.7671499999999998</v>
      </c>
      <c r="M54" s="26">
        <f t="shared" si="12"/>
        <v>0</v>
      </c>
      <c r="N54" s="26">
        <f t="shared" si="13"/>
        <v>0</v>
      </c>
      <c r="O54" s="26">
        <f t="shared" si="14"/>
        <v>0</v>
      </c>
      <c r="P54" s="26">
        <f t="shared" si="15"/>
        <v>0</v>
      </c>
      <c r="Q54" s="26">
        <f t="shared" si="6"/>
        <v>0</v>
      </c>
      <c r="R54" s="26">
        <f t="shared" si="7"/>
        <v>3.5342999999999996</v>
      </c>
      <c r="AA54" s="3"/>
      <c r="AB54" s="3"/>
    </row>
    <row r="55" spans="1:28" x14ac:dyDescent="0.2">
      <c r="A55" s="1">
        <v>313</v>
      </c>
      <c r="B55" s="1" t="s">
        <v>11</v>
      </c>
      <c r="C55" s="30">
        <v>3</v>
      </c>
      <c r="D55" s="30">
        <v>2.1</v>
      </c>
      <c r="E55" s="30">
        <v>1.5</v>
      </c>
      <c r="F55" s="30">
        <v>1.5</v>
      </c>
      <c r="I55" s="3">
        <v>9</v>
      </c>
      <c r="J55" s="1">
        <v>313</v>
      </c>
      <c r="K55" s="26">
        <f t="shared" si="10"/>
        <v>14.137199999999998</v>
      </c>
      <c r="L55" s="26">
        <f t="shared" si="11"/>
        <v>4.8490596000000004</v>
      </c>
      <c r="M55" s="26">
        <f t="shared" si="12"/>
        <v>1.7671499999999998</v>
      </c>
      <c r="N55" s="26">
        <f t="shared" si="13"/>
        <v>1.7671499999999998</v>
      </c>
      <c r="O55" s="26">
        <f t="shared" si="14"/>
        <v>0</v>
      </c>
      <c r="P55" s="26">
        <f t="shared" si="15"/>
        <v>0</v>
      </c>
      <c r="Q55" s="26">
        <f t="shared" si="6"/>
        <v>4.7160000000000002</v>
      </c>
      <c r="R55" s="26">
        <f t="shared" si="7"/>
        <v>27.2365596</v>
      </c>
      <c r="AA55" s="3"/>
      <c r="AB55" s="3"/>
    </row>
    <row r="56" spans="1:28" x14ac:dyDescent="0.2">
      <c r="A56" s="1">
        <v>314</v>
      </c>
      <c r="B56" s="1" t="s">
        <v>11</v>
      </c>
      <c r="C56" s="30">
        <v>6.1</v>
      </c>
      <c r="D56" s="30">
        <v>3.9</v>
      </c>
      <c r="E56" s="30">
        <v>3.1</v>
      </c>
      <c r="F56" s="30">
        <v>2.2999999999999998</v>
      </c>
      <c r="I56" s="3">
        <v>11</v>
      </c>
      <c r="J56" s="1">
        <v>314</v>
      </c>
      <c r="K56" s="26">
        <f>(C56^2)*0.5236</f>
        <v>19.483155999999994</v>
      </c>
      <c r="L56" s="26">
        <f>(D56^2)*0.5236</f>
        <v>7.9639559999999987</v>
      </c>
      <c r="M56" s="26">
        <f t="shared" si="12"/>
        <v>15.598567600000001</v>
      </c>
      <c r="N56" s="26">
        <f t="shared" si="13"/>
        <v>6.3706411999999979</v>
      </c>
      <c r="O56" s="26">
        <f t="shared" si="14"/>
        <v>0</v>
      </c>
      <c r="P56" s="26">
        <f t="shared" si="15"/>
        <v>0</v>
      </c>
      <c r="Q56" s="26">
        <f t="shared" si="6"/>
        <v>5.7640000000000002</v>
      </c>
      <c r="R56" s="26">
        <f t="shared" si="7"/>
        <v>55.180320799999997</v>
      </c>
      <c r="AA56" s="3"/>
      <c r="AB56" s="3"/>
    </row>
    <row r="57" spans="1:28" x14ac:dyDescent="0.2">
      <c r="A57" s="1">
        <v>315</v>
      </c>
      <c r="B57" s="1" t="s">
        <v>11</v>
      </c>
      <c r="C57" s="31">
        <v>1.5</v>
      </c>
      <c r="I57" s="3">
        <v>6</v>
      </c>
      <c r="J57" s="1">
        <v>315</v>
      </c>
      <c r="K57" s="26">
        <f t="shared" si="10"/>
        <v>1.7671499999999998</v>
      </c>
      <c r="L57" s="26">
        <f t="shared" si="11"/>
        <v>0</v>
      </c>
      <c r="M57" s="26">
        <f t="shared" si="12"/>
        <v>0</v>
      </c>
      <c r="N57" s="26">
        <f t="shared" si="13"/>
        <v>0</v>
      </c>
      <c r="O57" s="26">
        <f t="shared" si="14"/>
        <v>0</v>
      </c>
      <c r="P57" s="26">
        <f t="shared" si="15"/>
        <v>0</v>
      </c>
      <c r="Q57" s="26">
        <f t="shared" si="6"/>
        <v>3.1440000000000001</v>
      </c>
      <c r="R57" s="26">
        <f t="shared" si="7"/>
        <v>4.9111500000000001</v>
      </c>
      <c r="AA57" s="3"/>
      <c r="AB57" s="3"/>
    </row>
    <row r="58" spans="1:28" x14ac:dyDescent="0.2">
      <c r="A58" s="1">
        <v>316</v>
      </c>
      <c r="B58" s="1" t="s">
        <v>11</v>
      </c>
      <c r="C58" s="30">
        <v>2</v>
      </c>
      <c r="D58" s="30">
        <v>1.5</v>
      </c>
      <c r="E58" s="30">
        <v>1.2</v>
      </c>
      <c r="F58" s="30">
        <v>1.5</v>
      </c>
      <c r="I58" s="3">
        <v>4</v>
      </c>
      <c r="J58" s="1">
        <v>316</v>
      </c>
      <c r="K58" s="26">
        <f t="shared" si="10"/>
        <v>4.1887999999999996</v>
      </c>
      <c r="L58" s="26">
        <f t="shared" si="11"/>
        <v>1.7671499999999998</v>
      </c>
      <c r="M58" s="26">
        <f t="shared" si="12"/>
        <v>0.90478079999999994</v>
      </c>
      <c r="N58" s="26">
        <f t="shared" si="13"/>
        <v>1.7671499999999998</v>
      </c>
      <c r="O58" s="26">
        <f t="shared" si="14"/>
        <v>0</v>
      </c>
      <c r="P58" s="26">
        <f t="shared" si="15"/>
        <v>0</v>
      </c>
      <c r="Q58" s="26">
        <f t="shared" si="6"/>
        <v>2.0960000000000001</v>
      </c>
      <c r="R58" s="26">
        <f t="shared" si="7"/>
        <v>10.7238808</v>
      </c>
      <c r="AA58" s="3"/>
      <c r="AB58" s="3"/>
    </row>
    <row r="59" spans="1:28" x14ac:dyDescent="0.2">
      <c r="A59" s="1">
        <v>301</v>
      </c>
      <c r="B59" s="1" t="s">
        <v>12</v>
      </c>
      <c r="C59" s="30">
        <v>4.3</v>
      </c>
      <c r="D59" s="30">
        <v>3.9</v>
      </c>
      <c r="E59" s="30">
        <v>3.9</v>
      </c>
      <c r="F59" s="58">
        <v>2.7</v>
      </c>
      <c r="I59" s="3">
        <v>10</v>
      </c>
      <c r="J59" s="1">
        <v>301</v>
      </c>
      <c r="K59" s="26">
        <f>(C59^2)*0.5236</f>
        <v>9.6813639999999985</v>
      </c>
      <c r="L59" s="26">
        <f>(D59^2)*0.5236</f>
        <v>7.9639559999999987</v>
      </c>
      <c r="M59" s="26">
        <f>(E59^2)*0.5236</f>
        <v>7.9639559999999987</v>
      </c>
      <c r="N59" s="26">
        <f t="shared" si="13"/>
        <v>10.3060188</v>
      </c>
      <c r="O59" s="26">
        <f t="shared" si="14"/>
        <v>0</v>
      </c>
      <c r="P59" s="26">
        <f t="shared" si="15"/>
        <v>0</v>
      </c>
      <c r="Q59" s="26">
        <f t="shared" si="6"/>
        <v>5.24</v>
      </c>
      <c r="R59" s="26">
        <f t="shared" si="7"/>
        <v>41.1552948</v>
      </c>
      <c r="AA59" s="3"/>
      <c r="AB59" s="3"/>
    </row>
    <row r="60" spans="1:28" x14ac:dyDescent="0.2">
      <c r="A60" s="1">
        <v>302</v>
      </c>
      <c r="B60" s="1" t="s">
        <v>12</v>
      </c>
      <c r="J60" s="1">
        <v>302</v>
      </c>
      <c r="K60" s="26">
        <f t="shared" si="10"/>
        <v>0</v>
      </c>
      <c r="L60" s="26">
        <f t="shared" ref="L60:L61" si="16">(D60^2)*0.5236</f>
        <v>0</v>
      </c>
      <c r="M60" s="26">
        <f t="shared" si="12"/>
        <v>0</v>
      </c>
      <c r="N60" s="26">
        <f t="shared" si="13"/>
        <v>0</v>
      </c>
      <c r="O60" s="26">
        <f t="shared" si="14"/>
        <v>0</v>
      </c>
      <c r="P60" s="26">
        <f t="shared" si="15"/>
        <v>0</v>
      </c>
      <c r="AA60" s="3"/>
      <c r="AB60" s="3"/>
    </row>
    <row r="61" spans="1:28" x14ac:dyDescent="0.2">
      <c r="A61" s="1">
        <v>303</v>
      </c>
      <c r="B61" s="1" t="s">
        <v>12</v>
      </c>
      <c r="C61" s="31">
        <v>2.5</v>
      </c>
      <c r="D61" s="30">
        <v>4.4000000000000004</v>
      </c>
      <c r="I61" s="3">
        <v>6</v>
      </c>
      <c r="J61" s="1">
        <v>303</v>
      </c>
      <c r="K61" s="26">
        <f t="shared" si="10"/>
        <v>8.1812499999999986</v>
      </c>
      <c r="L61" s="26">
        <f t="shared" si="16"/>
        <v>10.136896</v>
      </c>
      <c r="M61" s="26">
        <f t="shared" si="12"/>
        <v>0</v>
      </c>
      <c r="N61" s="26">
        <f t="shared" si="13"/>
        <v>0</v>
      </c>
      <c r="O61" s="26">
        <f t="shared" si="14"/>
        <v>0</v>
      </c>
      <c r="P61" s="26">
        <f t="shared" si="15"/>
        <v>0</v>
      </c>
      <c r="Q61" s="26">
        <f t="shared" si="6"/>
        <v>3.1440000000000001</v>
      </c>
      <c r="R61" s="26">
        <f t="shared" si="7"/>
        <v>21.462145999999997</v>
      </c>
      <c r="AA61" s="3"/>
      <c r="AB61" s="3"/>
    </row>
    <row r="62" spans="1:28" x14ac:dyDescent="0.2">
      <c r="A62" s="1">
        <v>304</v>
      </c>
      <c r="B62" s="1" t="s">
        <v>12</v>
      </c>
      <c r="C62" s="31">
        <v>1.9</v>
      </c>
      <c r="D62" s="30">
        <v>1.4</v>
      </c>
      <c r="E62" s="30">
        <v>1</v>
      </c>
      <c r="F62" s="30">
        <v>1.4</v>
      </c>
      <c r="I62" s="3">
        <v>5</v>
      </c>
      <c r="J62" s="1">
        <v>304</v>
      </c>
      <c r="K62" s="26">
        <f t="shared" si="10"/>
        <v>3.5913723999999991</v>
      </c>
      <c r="L62" s="26">
        <f t="shared" si="11"/>
        <v>1.4367583999999995</v>
      </c>
      <c r="M62" s="26">
        <f t="shared" si="12"/>
        <v>0.52359999999999995</v>
      </c>
      <c r="N62" s="26">
        <f t="shared" si="13"/>
        <v>1.4367583999999995</v>
      </c>
      <c r="O62" s="26">
        <f t="shared" si="14"/>
        <v>0</v>
      </c>
      <c r="P62" s="26">
        <f t="shared" si="15"/>
        <v>0</v>
      </c>
      <c r="Q62" s="26">
        <f t="shared" si="6"/>
        <v>2.62</v>
      </c>
      <c r="R62" s="26">
        <f t="shared" si="7"/>
        <v>9.6084891999999975</v>
      </c>
      <c r="AB62" s="3"/>
    </row>
    <row r="63" spans="1:28" x14ac:dyDescent="0.2">
      <c r="A63" s="1">
        <v>305</v>
      </c>
      <c r="B63" s="1" t="s">
        <v>12</v>
      </c>
      <c r="C63" s="30">
        <v>2.5</v>
      </c>
      <c r="D63" s="30">
        <v>1.5</v>
      </c>
      <c r="E63" s="58">
        <v>2.1</v>
      </c>
      <c r="I63" s="3">
        <v>3</v>
      </c>
      <c r="J63" s="1">
        <v>305</v>
      </c>
      <c r="K63" s="26">
        <f t="shared" si="10"/>
        <v>8.1812499999999986</v>
      </c>
      <c r="L63" s="26">
        <f t="shared" si="11"/>
        <v>1.7671499999999998</v>
      </c>
      <c r="M63" s="26">
        <f t="shared" si="12"/>
        <v>4.8490596000000004</v>
      </c>
      <c r="N63" s="26">
        <f t="shared" si="13"/>
        <v>0</v>
      </c>
      <c r="O63" s="26">
        <f t="shared" si="14"/>
        <v>0</v>
      </c>
      <c r="P63" s="26">
        <f t="shared" si="15"/>
        <v>0</v>
      </c>
      <c r="Q63" s="26">
        <f t="shared" si="6"/>
        <v>1.5720000000000001</v>
      </c>
      <c r="R63" s="26">
        <f t="shared" si="7"/>
        <v>16.369459599999999</v>
      </c>
      <c r="AB63" s="3"/>
    </row>
    <row r="64" spans="1:28" x14ac:dyDescent="0.2">
      <c r="A64" s="1">
        <v>306</v>
      </c>
      <c r="B64" s="1" t="s">
        <v>12</v>
      </c>
      <c r="C64" s="30">
        <v>2.4</v>
      </c>
      <c r="D64" s="30">
        <v>2.2000000000000002</v>
      </c>
      <c r="E64" s="30">
        <v>2.1</v>
      </c>
      <c r="F64" s="30">
        <v>1.8</v>
      </c>
      <c r="I64" s="3">
        <v>7</v>
      </c>
      <c r="J64" s="1">
        <v>306</v>
      </c>
      <c r="K64" s="26">
        <f t="shared" si="10"/>
        <v>7.2382463999999995</v>
      </c>
      <c r="L64" s="26">
        <f t="shared" si="11"/>
        <v>5.5752928000000015</v>
      </c>
      <c r="M64" s="26">
        <f t="shared" si="12"/>
        <v>4.8490596000000004</v>
      </c>
      <c r="N64" s="26">
        <f t="shared" si="13"/>
        <v>3.0536352</v>
      </c>
      <c r="O64" s="26">
        <f t="shared" si="14"/>
        <v>0</v>
      </c>
      <c r="P64" s="26">
        <f t="shared" si="15"/>
        <v>0</v>
      </c>
      <c r="Q64" s="26">
        <f t="shared" si="6"/>
        <v>3.6680000000000001</v>
      </c>
      <c r="R64" s="26">
        <f t="shared" si="7"/>
        <v>24.384233999999999</v>
      </c>
    </row>
  </sheetData>
  <mergeCells count="2">
    <mergeCell ref="C1:H1"/>
    <mergeCell ref="I1:J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0E8F-EED5-3B48-A5A3-2EB1B9384F22}">
  <dimension ref="A1:AB80"/>
  <sheetViews>
    <sheetView tabSelected="1" zoomScale="50" zoomScaleNormal="80" workbookViewId="0">
      <selection activeCell="AJ97" sqref="AJ97"/>
    </sheetView>
  </sheetViews>
  <sheetFormatPr baseColWidth="10" defaultRowHeight="15" x14ac:dyDescent="0.2"/>
  <cols>
    <col min="1" max="2" width="10" style="2" customWidth="1"/>
    <col min="3" max="3" width="24.5" bestFit="1" customWidth="1"/>
    <col min="5" max="5" width="13.5" bestFit="1" customWidth="1"/>
    <col min="6" max="6" width="31.83203125" bestFit="1" customWidth="1"/>
  </cols>
  <sheetData>
    <row r="1" spans="1:28" x14ac:dyDescent="0.2">
      <c r="A1" s="2" t="s">
        <v>131</v>
      </c>
      <c r="B1" s="2" t="s">
        <v>132</v>
      </c>
      <c r="C1" t="s">
        <v>133</v>
      </c>
    </row>
    <row r="2" spans="1:28" x14ac:dyDescent="0.2">
      <c r="A2" s="5" t="s">
        <v>24</v>
      </c>
      <c r="B2" s="5" t="s">
        <v>0</v>
      </c>
      <c r="C2" t="s">
        <v>91</v>
      </c>
      <c r="E2" s="75" t="s">
        <v>127</v>
      </c>
      <c r="F2" t="s">
        <v>130</v>
      </c>
    </row>
    <row r="3" spans="1:28" ht="16" x14ac:dyDescent="0.2">
      <c r="A3" s="9">
        <v>332</v>
      </c>
      <c r="B3" s="9" t="s">
        <v>1</v>
      </c>
      <c r="E3" s="76" t="s">
        <v>4</v>
      </c>
      <c r="F3">
        <v>89.689531599999981</v>
      </c>
    </row>
    <row r="4" spans="1:28" ht="16" x14ac:dyDescent="0.2">
      <c r="A4" s="9">
        <v>333</v>
      </c>
      <c r="B4" s="9" t="s">
        <v>1</v>
      </c>
      <c r="C4">
        <v>4.3867499999999993</v>
      </c>
      <c r="E4" s="77">
        <v>327</v>
      </c>
      <c r="F4">
        <v>17.934499999999996</v>
      </c>
      <c r="AA4" t="s">
        <v>141</v>
      </c>
    </row>
    <row r="5" spans="1:28" ht="16" x14ac:dyDescent="0.2">
      <c r="A5" s="9">
        <v>334</v>
      </c>
      <c r="B5" s="9" t="s">
        <v>1</v>
      </c>
      <c r="C5">
        <v>21.685228800000004</v>
      </c>
      <c r="E5" s="77">
        <v>328</v>
      </c>
      <c r="F5">
        <v>16.119702399999998</v>
      </c>
      <c r="U5" t="s">
        <v>145</v>
      </c>
    </row>
    <row r="6" spans="1:28" ht="16" x14ac:dyDescent="0.2">
      <c r="A6" s="9">
        <v>335</v>
      </c>
      <c r="B6" s="9" t="s">
        <v>1</v>
      </c>
      <c r="C6">
        <v>34.207311599999997</v>
      </c>
      <c r="E6" s="77">
        <v>329</v>
      </c>
      <c r="F6">
        <v>35.015779199999997</v>
      </c>
      <c r="U6" t="s">
        <v>146</v>
      </c>
      <c r="V6" t="s">
        <v>134</v>
      </c>
      <c r="W6" t="s">
        <v>135</v>
      </c>
      <c r="X6" t="s">
        <v>136</v>
      </c>
      <c r="Y6" t="s">
        <v>142</v>
      </c>
      <c r="Z6" t="s">
        <v>143</v>
      </c>
      <c r="AA6" t="s">
        <v>137</v>
      </c>
      <c r="AB6" t="s">
        <v>147</v>
      </c>
    </row>
    <row r="7" spans="1:28" ht="16" x14ac:dyDescent="0.2">
      <c r="A7" s="9">
        <v>336</v>
      </c>
      <c r="B7" s="9" t="s">
        <v>1</v>
      </c>
      <c r="C7">
        <v>76.382768000000013</v>
      </c>
      <c r="E7" s="77">
        <v>330</v>
      </c>
      <c r="F7">
        <v>20.619549999999993</v>
      </c>
      <c r="U7" t="s">
        <v>138</v>
      </c>
      <c r="V7">
        <f>AVERAGE(C4:C17)</f>
        <v>25.796408571428568</v>
      </c>
      <c r="W7">
        <f>STDEV(C4:C17)</f>
        <v>21.763278961102003</v>
      </c>
      <c r="X7">
        <f>MEDIAN(C4:C17)</f>
        <v>18.365452000000001</v>
      </c>
      <c r="Y7">
        <f>_xlfn.QUARTILE.EXC(C4:C17,1)</f>
        <v>11.616787899999999</v>
      </c>
      <c r="Z7">
        <f>_xlfn.QUARTILE.EXC(C4:C17,3)</f>
        <v>34.3355009</v>
      </c>
      <c r="AA7">
        <f>Z7-Y7</f>
        <v>22.718713000000001</v>
      </c>
      <c r="AB7">
        <f>_xlfn.SKEW.P(C4:C17)</f>
        <v>1.3511801069441642</v>
      </c>
    </row>
    <row r="8" spans="1:28" ht="16" x14ac:dyDescent="0.2">
      <c r="A8" s="9">
        <v>342</v>
      </c>
      <c r="B8" s="9" t="s">
        <v>2</v>
      </c>
      <c r="C8">
        <v>23.797649199999999</v>
      </c>
      <c r="E8" s="77">
        <v>331</v>
      </c>
      <c r="U8" t="s">
        <v>73</v>
      </c>
      <c r="V8">
        <f>AVERAGE(C18:C32)</f>
        <v>30.850205660714284</v>
      </c>
      <c r="W8">
        <f>STDEV(C18:C32)</f>
        <v>27.431379129378705</v>
      </c>
      <c r="X8">
        <f>MEDIAN(C18:C32)</f>
        <v>19.277024999999995</v>
      </c>
      <c r="Y8">
        <f>_xlfn.QUARTILE.EXC(C18:C32,1)</f>
        <v>13.547832</v>
      </c>
      <c r="Z8">
        <f>_xlfn.QUARTILE.EXC(C18:C32,3)</f>
        <v>44.223938000000004</v>
      </c>
      <c r="AA8">
        <f t="shared" ref="AA8:AA10" si="0">Z8-Y8</f>
        <v>30.676106000000004</v>
      </c>
      <c r="AB8">
        <f>_xlfn.SKEW.P(C18:C32)</f>
        <v>2.0096269667009095</v>
      </c>
    </row>
    <row r="9" spans="1:28" ht="16" x14ac:dyDescent="0.2">
      <c r="A9" s="9">
        <v>343</v>
      </c>
      <c r="B9" s="9" t="s">
        <v>2</v>
      </c>
      <c r="C9">
        <v>15.045675199999998</v>
      </c>
      <c r="E9" s="76" t="s">
        <v>5</v>
      </c>
      <c r="F9">
        <v>221.92389724999998</v>
      </c>
      <c r="U9" t="s">
        <v>139</v>
      </c>
      <c r="V9">
        <f>AVERAGE(C34:C48)</f>
        <v>33.888092666666665</v>
      </c>
      <c r="W9">
        <f>STDEV(C34:C48)</f>
        <v>20.026237824712283</v>
      </c>
      <c r="X9">
        <f>MEDIAN(C34:C48)</f>
        <v>35.1520388</v>
      </c>
      <c r="Y9">
        <f>_xlfn.QUARTILE.INC(C34:C48,1)</f>
        <v>19.571935400000001</v>
      </c>
      <c r="Z9">
        <f>_xlfn.QUARTILE.INC(C34:C48,3)</f>
        <v>51.844406799999994</v>
      </c>
      <c r="AA9">
        <f t="shared" si="0"/>
        <v>32.272471399999993</v>
      </c>
      <c r="AB9">
        <f>_xlfn.SKEW.P(C34:C48)</f>
        <v>-0.26001087249727395</v>
      </c>
    </row>
    <row r="10" spans="1:28" ht="16" x14ac:dyDescent="0.2">
      <c r="A10" s="9">
        <v>344</v>
      </c>
      <c r="B10" s="9" t="s">
        <v>2</v>
      </c>
      <c r="C10">
        <v>13.050264799999999</v>
      </c>
      <c r="E10" s="77">
        <v>317</v>
      </c>
      <c r="F10">
        <v>5.0230476000000008</v>
      </c>
      <c r="U10" t="s">
        <v>140</v>
      </c>
      <c r="V10">
        <f>AVERAGE(C49:C64)</f>
        <v>17.363976293333334</v>
      </c>
      <c r="W10">
        <f>STDEV(C49:C64)</f>
        <v>15.447960764649563</v>
      </c>
      <c r="X10">
        <f>MEDIAN(C49:C64)</f>
        <v>13.246585600000003</v>
      </c>
      <c r="Y10">
        <f>_xlfn.QUARTILE.INC(C49:C64,1)</f>
        <v>4.5311400000000006</v>
      </c>
      <c r="Z10">
        <f>_xlfn.QUARTILE.INC(C49:C64,3)</f>
        <v>24.606164</v>
      </c>
      <c r="AA10">
        <f t="shared" si="0"/>
        <v>20.075023999999999</v>
      </c>
      <c r="AB10">
        <f>_xlfn.SKEW.P(C49:C64)</f>
        <v>1.0856082272687537</v>
      </c>
    </row>
    <row r="11" spans="1:28" ht="16" x14ac:dyDescent="0.2">
      <c r="A11" s="9">
        <v>345</v>
      </c>
      <c r="B11" s="9" t="s">
        <v>2</v>
      </c>
      <c r="C11">
        <v>7.8567999999999998</v>
      </c>
      <c r="E11" s="77">
        <v>318</v>
      </c>
      <c r="F11">
        <v>112.84183599999999</v>
      </c>
    </row>
    <row r="12" spans="1:28" x14ac:dyDescent="0.2">
      <c r="A12" s="1">
        <v>346</v>
      </c>
      <c r="B12" s="1" t="s">
        <v>2</v>
      </c>
      <c r="C12">
        <v>67.479626400000001</v>
      </c>
      <c r="E12" s="77">
        <v>319</v>
      </c>
      <c r="F12">
        <v>48.49154879999999</v>
      </c>
    </row>
    <row r="13" spans="1:28" x14ac:dyDescent="0.2">
      <c r="A13" s="1">
        <v>337</v>
      </c>
      <c r="B13" s="1" t="s">
        <v>3</v>
      </c>
      <c r="C13">
        <v>27.569910800000002</v>
      </c>
      <c r="E13" s="77">
        <v>320</v>
      </c>
      <c r="F13">
        <v>43.177038000000003</v>
      </c>
      <c r="V13" t="s">
        <v>144</v>
      </c>
    </row>
    <row r="14" spans="1:28" x14ac:dyDescent="0.2">
      <c r="A14" s="1">
        <v>338</v>
      </c>
      <c r="B14" s="1" t="s">
        <v>3</v>
      </c>
      <c r="C14">
        <v>7.4351491999999997</v>
      </c>
      <c r="E14" s="77">
        <v>321</v>
      </c>
      <c r="F14">
        <v>12.390426849999997</v>
      </c>
    </row>
    <row r="15" spans="1:28" x14ac:dyDescent="0.2">
      <c r="A15" s="1">
        <v>339</v>
      </c>
      <c r="B15" s="1" t="s">
        <v>3</v>
      </c>
      <c r="C15">
        <v>34.7200688</v>
      </c>
      <c r="E15" s="76" t="s">
        <v>6</v>
      </c>
      <c r="F15">
        <v>120.28945039999999</v>
      </c>
    </row>
    <row r="16" spans="1:28" x14ac:dyDescent="0.2">
      <c r="A16" s="1">
        <v>340</v>
      </c>
      <c r="B16" s="1" t="s">
        <v>3</v>
      </c>
      <c r="C16">
        <v>14.662399999999998</v>
      </c>
      <c r="E16" s="77">
        <v>322</v>
      </c>
      <c r="F16">
        <v>17.379760400000002</v>
      </c>
    </row>
    <row r="17" spans="1:6" x14ac:dyDescent="0.2">
      <c r="A17" s="1">
        <v>341</v>
      </c>
      <c r="B17" s="1" t="s">
        <v>3</v>
      </c>
      <c r="C17">
        <v>12.870117199999997</v>
      </c>
      <c r="E17" s="77">
        <v>323</v>
      </c>
      <c r="F17">
        <v>12.4306932</v>
      </c>
    </row>
    <row r="18" spans="1:6" x14ac:dyDescent="0.2">
      <c r="A18" s="1">
        <v>327</v>
      </c>
      <c r="B18" s="1" t="s">
        <v>4</v>
      </c>
      <c r="C18">
        <v>17.934499999999996</v>
      </c>
      <c r="E18" s="77">
        <v>324</v>
      </c>
      <c r="F18">
        <v>47.364637999999999</v>
      </c>
    </row>
    <row r="19" spans="1:6" x14ac:dyDescent="0.2">
      <c r="A19" s="1">
        <v>328</v>
      </c>
      <c r="B19" s="1" t="s">
        <v>4</v>
      </c>
      <c r="C19">
        <v>16.119702399999998</v>
      </c>
      <c r="E19" s="77">
        <v>325</v>
      </c>
      <c r="F19">
        <v>13.9202116</v>
      </c>
    </row>
    <row r="20" spans="1:6" x14ac:dyDescent="0.2">
      <c r="A20" s="1">
        <v>329</v>
      </c>
      <c r="B20" s="1" t="s">
        <v>4</v>
      </c>
      <c r="C20">
        <v>35.015779199999997</v>
      </c>
      <c r="E20" s="77">
        <v>326</v>
      </c>
      <c r="F20">
        <v>29.194147199999996</v>
      </c>
    </row>
    <row r="21" spans="1:6" x14ac:dyDescent="0.2">
      <c r="A21" s="1">
        <v>330</v>
      </c>
      <c r="B21" s="1" t="s">
        <v>4</v>
      </c>
      <c r="C21">
        <v>20.619549999999993</v>
      </c>
      <c r="E21" s="76" t="s">
        <v>10</v>
      </c>
      <c r="F21">
        <v>45.893809600000004</v>
      </c>
    </row>
    <row r="22" spans="1:6" x14ac:dyDescent="0.2">
      <c r="A22" s="1"/>
      <c r="B22" s="1" t="s">
        <v>4</v>
      </c>
      <c r="E22" s="77">
        <v>307</v>
      </c>
      <c r="F22">
        <v>4.1511300000000002</v>
      </c>
    </row>
    <row r="23" spans="1:6" x14ac:dyDescent="0.2">
      <c r="A23" s="1">
        <v>317</v>
      </c>
      <c r="B23" s="1" t="s">
        <v>5</v>
      </c>
      <c r="C23">
        <v>5.0230476000000008</v>
      </c>
      <c r="E23" s="77">
        <v>308</v>
      </c>
      <c r="F23">
        <v>2.0960000000000001</v>
      </c>
    </row>
    <row r="24" spans="1:6" x14ac:dyDescent="0.2">
      <c r="A24" s="1">
        <v>318</v>
      </c>
      <c r="B24" s="1" t="s">
        <v>5</v>
      </c>
      <c r="C24">
        <v>112.84183599999999</v>
      </c>
      <c r="E24" s="77">
        <v>309</v>
      </c>
      <c r="F24">
        <v>24.828093999999997</v>
      </c>
    </row>
    <row r="25" spans="1:6" x14ac:dyDescent="0.2">
      <c r="A25" s="1">
        <v>319</v>
      </c>
      <c r="B25" s="1" t="s">
        <v>5</v>
      </c>
      <c r="C25">
        <v>48.49154879999999</v>
      </c>
      <c r="E25" s="77">
        <v>310</v>
      </c>
      <c r="F25">
        <v>1.5720000000000001</v>
      </c>
    </row>
    <row r="26" spans="1:6" x14ac:dyDescent="0.2">
      <c r="A26" s="1">
        <v>320</v>
      </c>
      <c r="B26" s="1" t="s">
        <v>5</v>
      </c>
      <c r="C26">
        <v>43.177038000000003</v>
      </c>
      <c r="E26" s="77">
        <v>311</v>
      </c>
      <c r="F26">
        <v>13.246585600000003</v>
      </c>
    </row>
    <row r="27" spans="1:6" x14ac:dyDescent="0.2">
      <c r="A27" s="1">
        <v>321</v>
      </c>
      <c r="B27" s="1" t="s">
        <v>5</v>
      </c>
      <c r="C27">
        <v>12.390426849999997</v>
      </c>
      <c r="E27" s="76" t="s">
        <v>11</v>
      </c>
      <c r="F27">
        <v>101.58621120000001</v>
      </c>
    </row>
    <row r="28" spans="1:6" x14ac:dyDescent="0.2">
      <c r="A28" s="1">
        <v>322</v>
      </c>
      <c r="B28" s="1" t="s">
        <v>6</v>
      </c>
      <c r="C28">
        <v>17.379760400000002</v>
      </c>
      <c r="E28" s="77">
        <v>312</v>
      </c>
      <c r="F28">
        <v>3.5342999999999996</v>
      </c>
    </row>
    <row r="29" spans="1:6" x14ac:dyDescent="0.2">
      <c r="A29" s="1">
        <v>323</v>
      </c>
      <c r="B29" s="1" t="s">
        <v>6</v>
      </c>
      <c r="C29">
        <v>12.4306932</v>
      </c>
      <c r="E29" s="77">
        <v>313</v>
      </c>
      <c r="F29">
        <v>27.2365596</v>
      </c>
    </row>
    <row r="30" spans="1:6" x14ac:dyDescent="0.2">
      <c r="A30" s="1">
        <v>324</v>
      </c>
      <c r="B30" s="1" t="s">
        <v>6</v>
      </c>
      <c r="C30">
        <v>47.364637999999999</v>
      </c>
      <c r="E30" s="77">
        <v>314</v>
      </c>
      <c r="F30">
        <v>55.180320799999997</v>
      </c>
    </row>
    <row r="31" spans="1:6" x14ac:dyDescent="0.2">
      <c r="A31" s="1">
        <v>325</v>
      </c>
      <c r="B31" s="1" t="s">
        <v>6</v>
      </c>
      <c r="C31">
        <v>13.9202116</v>
      </c>
      <c r="E31" s="77">
        <v>315</v>
      </c>
      <c r="F31">
        <v>4.9111500000000001</v>
      </c>
    </row>
    <row r="32" spans="1:6" x14ac:dyDescent="0.2">
      <c r="A32" s="1">
        <v>326</v>
      </c>
      <c r="B32" s="1" t="s">
        <v>6</v>
      </c>
      <c r="C32">
        <v>29.194147199999996</v>
      </c>
      <c r="E32" s="77">
        <v>316</v>
      </c>
      <c r="F32">
        <v>10.7238808</v>
      </c>
    </row>
    <row r="33" spans="1:6" x14ac:dyDescent="0.2">
      <c r="A33" s="5" t="s">
        <v>24</v>
      </c>
      <c r="B33" s="5" t="s">
        <v>0</v>
      </c>
      <c r="E33" s="76" t="s">
        <v>12</v>
      </c>
      <c r="F33">
        <v>112.9796236</v>
      </c>
    </row>
    <row r="34" spans="1:6" x14ac:dyDescent="0.2">
      <c r="A34" s="1">
        <v>357</v>
      </c>
      <c r="B34" s="1" t="s">
        <v>7</v>
      </c>
      <c r="C34">
        <v>2.4763807999999998</v>
      </c>
      <c r="E34" s="77">
        <v>301</v>
      </c>
      <c r="F34">
        <v>41.1552948</v>
      </c>
    </row>
    <row r="35" spans="1:6" x14ac:dyDescent="0.2">
      <c r="A35" s="1">
        <v>358</v>
      </c>
      <c r="B35" s="1" t="s">
        <v>7</v>
      </c>
      <c r="C35">
        <v>35.1520388</v>
      </c>
      <c r="E35" s="77">
        <v>302</v>
      </c>
    </row>
    <row r="36" spans="1:6" x14ac:dyDescent="0.2">
      <c r="A36" s="1">
        <v>359</v>
      </c>
      <c r="B36" s="1" t="s">
        <v>7</v>
      </c>
      <c r="C36">
        <v>23.0676272</v>
      </c>
      <c r="E36" s="77">
        <v>303</v>
      </c>
      <c r="F36">
        <v>21.462145999999997</v>
      </c>
    </row>
    <row r="37" spans="1:6" x14ac:dyDescent="0.2">
      <c r="A37" s="1">
        <v>360</v>
      </c>
      <c r="B37" s="1" t="s">
        <v>7</v>
      </c>
      <c r="C37">
        <v>54.433761599999997</v>
      </c>
      <c r="E37" s="77">
        <v>304</v>
      </c>
      <c r="F37">
        <v>9.6084891999999975</v>
      </c>
    </row>
    <row r="38" spans="1:6" x14ac:dyDescent="0.2">
      <c r="A38" s="1">
        <v>361</v>
      </c>
      <c r="B38" s="1" t="s">
        <v>7</v>
      </c>
      <c r="C38">
        <v>4.6256351999999996</v>
      </c>
      <c r="E38" s="77">
        <v>305</v>
      </c>
      <c r="F38">
        <v>16.369459599999999</v>
      </c>
    </row>
    <row r="39" spans="1:6" x14ac:dyDescent="0.2">
      <c r="A39" s="1">
        <v>347</v>
      </c>
      <c r="B39" s="1" t="s">
        <v>8</v>
      </c>
      <c r="C39">
        <v>57.1105284</v>
      </c>
      <c r="E39" s="77">
        <v>306</v>
      </c>
      <c r="F39">
        <v>24.384233999999999</v>
      </c>
    </row>
    <row r="40" spans="1:6" x14ac:dyDescent="0.2">
      <c r="A40" s="1">
        <v>348</v>
      </c>
      <c r="B40" s="1" t="s">
        <v>8</v>
      </c>
      <c r="C40">
        <v>16.076243599999998</v>
      </c>
      <c r="E40" s="76" t="s">
        <v>0</v>
      </c>
    </row>
    <row r="41" spans="1:6" x14ac:dyDescent="0.2">
      <c r="A41" s="1">
        <v>349</v>
      </c>
      <c r="B41" s="1" t="s">
        <v>8</v>
      </c>
      <c r="C41">
        <v>5.9146148000000007</v>
      </c>
      <c r="E41" s="77" t="s">
        <v>24</v>
      </c>
    </row>
    <row r="42" spans="1:6" x14ac:dyDescent="0.2">
      <c r="A42" s="1">
        <v>350</v>
      </c>
      <c r="B42" s="1" t="s">
        <v>8</v>
      </c>
      <c r="C42">
        <v>56.076142000000004</v>
      </c>
      <c r="E42" s="76" t="s">
        <v>1</v>
      </c>
      <c r="F42">
        <v>136.66205840000001</v>
      </c>
    </row>
    <row r="43" spans="1:6" x14ac:dyDescent="0.2">
      <c r="A43" s="1">
        <v>351</v>
      </c>
      <c r="B43" s="1" t="s">
        <v>8</v>
      </c>
      <c r="C43">
        <v>31.818153999999996</v>
      </c>
      <c r="E43" s="77">
        <v>332</v>
      </c>
    </row>
    <row r="44" spans="1:6" x14ac:dyDescent="0.2">
      <c r="A44" s="1">
        <v>352</v>
      </c>
      <c r="B44" s="1" t="s">
        <v>9</v>
      </c>
      <c r="C44">
        <v>60.990527999999998</v>
      </c>
      <c r="E44" s="77">
        <v>333</v>
      </c>
      <c r="F44">
        <v>4.3867499999999993</v>
      </c>
    </row>
    <row r="45" spans="1:6" x14ac:dyDescent="0.2">
      <c r="A45" s="1">
        <v>353</v>
      </c>
      <c r="B45" s="1" t="s">
        <v>9</v>
      </c>
      <c r="C45">
        <v>43.802187199999999</v>
      </c>
      <c r="E45" s="77">
        <v>334</v>
      </c>
      <c r="F45">
        <v>21.685228800000004</v>
      </c>
    </row>
    <row r="46" spans="1:6" x14ac:dyDescent="0.2">
      <c r="A46" s="1">
        <v>354</v>
      </c>
      <c r="B46" s="1" t="s">
        <v>9</v>
      </c>
      <c r="C46">
        <v>30.138321599999998</v>
      </c>
      <c r="E46" s="77">
        <v>335</v>
      </c>
      <c r="F46">
        <v>34.207311599999997</v>
      </c>
    </row>
    <row r="47" spans="1:6" x14ac:dyDescent="0.2">
      <c r="A47" s="1">
        <v>355</v>
      </c>
      <c r="B47" s="1" t="s">
        <v>9</v>
      </c>
      <c r="C47">
        <v>49.255051999999992</v>
      </c>
      <c r="E47" s="77">
        <v>336</v>
      </c>
      <c r="F47">
        <v>76.382768000000013</v>
      </c>
    </row>
    <row r="48" spans="1:6" x14ac:dyDescent="0.2">
      <c r="A48" s="1">
        <v>356</v>
      </c>
      <c r="B48" s="1" t="s">
        <v>9</v>
      </c>
      <c r="C48">
        <v>37.384174799999997</v>
      </c>
      <c r="E48" s="76" t="s">
        <v>2</v>
      </c>
      <c r="F48">
        <v>127.2300156</v>
      </c>
    </row>
    <row r="49" spans="1:6" x14ac:dyDescent="0.2">
      <c r="A49" s="1">
        <v>307</v>
      </c>
      <c r="B49" s="1" t="s">
        <v>10</v>
      </c>
      <c r="C49">
        <v>4.1511300000000002</v>
      </c>
      <c r="E49" s="77">
        <v>342</v>
      </c>
      <c r="F49">
        <v>23.797649199999999</v>
      </c>
    </row>
    <row r="50" spans="1:6" x14ac:dyDescent="0.2">
      <c r="A50" s="1">
        <v>308</v>
      </c>
      <c r="B50" s="1" t="s">
        <v>10</v>
      </c>
      <c r="C50">
        <v>2.0960000000000001</v>
      </c>
      <c r="E50" s="77">
        <v>343</v>
      </c>
      <c r="F50">
        <v>15.045675199999998</v>
      </c>
    </row>
    <row r="51" spans="1:6" x14ac:dyDescent="0.2">
      <c r="A51" s="1">
        <v>309</v>
      </c>
      <c r="B51" s="1" t="s">
        <v>10</v>
      </c>
      <c r="C51">
        <v>24.828093999999997</v>
      </c>
      <c r="E51" s="77">
        <v>344</v>
      </c>
      <c r="F51">
        <v>13.050264799999999</v>
      </c>
    </row>
    <row r="52" spans="1:6" x14ac:dyDescent="0.2">
      <c r="A52" s="1">
        <v>310</v>
      </c>
      <c r="B52" s="1" t="s">
        <v>10</v>
      </c>
      <c r="C52">
        <v>1.5720000000000001</v>
      </c>
      <c r="E52" s="77">
        <v>345</v>
      </c>
      <c r="F52">
        <v>7.8567999999999998</v>
      </c>
    </row>
    <row r="53" spans="1:6" x14ac:dyDescent="0.2">
      <c r="A53" s="1">
        <v>311</v>
      </c>
      <c r="B53" s="1" t="s">
        <v>10</v>
      </c>
      <c r="C53">
        <v>13.246585600000003</v>
      </c>
      <c r="E53" s="77">
        <v>346</v>
      </c>
      <c r="F53">
        <v>67.479626400000001</v>
      </c>
    </row>
    <row r="54" spans="1:6" x14ac:dyDescent="0.2">
      <c r="A54" s="1">
        <v>312</v>
      </c>
      <c r="B54" s="1" t="s">
        <v>11</v>
      </c>
      <c r="C54">
        <v>3.5342999999999996</v>
      </c>
      <c r="E54" s="76" t="s">
        <v>3</v>
      </c>
      <c r="F54">
        <v>97.25764599999998</v>
      </c>
    </row>
    <row r="55" spans="1:6" x14ac:dyDescent="0.2">
      <c r="A55" s="1">
        <v>313</v>
      </c>
      <c r="B55" s="1" t="s">
        <v>11</v>
      </c>
      <c r="C55">
        <v>27.2365596</v>
      </c>
      <c r="E55" s="77">
        <v>337</v>
      </c>
      <c r="F55">
        <v>27.569910800000002</v>
      </c>
    </row>
    <row r="56" spans="1:6" x14ac:dyDescent="0.2">
      <c r="A56" s="1">
        <v>314</v>
      </c>
      <c r="B56" s="1" t="s">
        <v>11</v>
      </c>
      <c r="C56">
        <v>55.180320799999997</v>
      </c>
      <c r="E56" s="77">
        <v>338</v>
      </c>
      <c r="F56">
        <v>7.4351491999999997</v>
      </c>
    </row>
    <row r="57" spans="1:6" x14ac:dyDescent="0.2">
      <c r="A57" s="1">
        <v>315</v>
      </c>
      <c r="B57" s="1" t="s">
        <v>11</v>
      </c>
      <c r="C57">
        <v>4.9111500000000001</v>
      </c>
      <c r="E57" s="77">
        <v>339</v>
      </c>
      <c r="F57">
        <v>34.7200688</v>
      </c>
    </row>
    <row r="58" spans="1:6" x14ac:dyDescent="0.2">
      <c r="A58" s="1">
        <v>316</v>
      </c>
      <c r="B58" s="1" t="s">
        <v>11</v>
      </c>
      <c r="C58">
        <v>10.7238808</v>
      </c>
      <c r="E58" s="77">
        <v>340</v>
      </c>
      <c r="F58">
        <v>14.662399999999998</v>
      </c>
    </row>
    <row r="59" spans="1:6" x14ac:dyDescent="0.2">
      <c r="A59" s="1">
        <v>301</v>
      </c>
      <c r="B59" s="1" t="s">
        <v>12</v>
      </c>
      <c r="C59">
        <v>41.1552948</v>
      </c>
      <c r="E59" s="77">
        <v>341</v>
      </c>
      <c r="F59">
        <v>12.870117199999997</v>
      </c>
    </row>
    <row r="60" spans="1:6" x14ac:dyDescent="0.2">
      <c r="A60" s="1">
        <v>302</v>
      </c>
      <c r="B60" s="1" t="s">
        <v>12</v>
      </c>
      <c r="E60" s="76" t="s">
        <v>7</v>
      </c>
      <c r="F60">
        <v>119.75544360000001</v>
      </c>
    </row>
    <row r="61" spans="1:6" x14ac:dyDescent="0.2">
      <c r="A61" s="1">
        <v>303</v>
      </c>
      <c r="B61" s="1" t="s">
        <v>12</v>
      </c>
      <c r="C61">
        <v>21.462145999999997</v>
      </c>
      <c r="E61" s="77">
        <v>357</v>
      </c>
      <c r="F61">
        <v>2.4763807999999998</v>
      </c>
    </row>
    <row r="62" spans="1:6" x14ac:dyDescent="0.2">
      <c r="A62" s="1">
        <v>304</v>
      </c>
      <c r="B62" s="1" t="s">
        <v>12</v>
      </c>
      <c r="C62">
        <v>9.6084891999999975</v>
      </c>
      <c r="E62" s="77">
        <v>358</v>
      </c>
      <c r="F62">
        <v>35.1520388</v>
      </c>
    </row>
    <row r="63" spans="1:6" x14ac:dyDescent="0.2">
      <c r="A63" s="1">
        <v>305</v>
      </c>
      <c r="B63" s="1" t="s">
        <v>12</v>
      </c>
      <c r="C63">
        <v>16.369459599999999</v>
      </c>
      <c r="E63" s="77">
        <v>359</v>
      </c>
      <c r="F63">
        <v>23.0676272</v>
      </c>
    </row>
    <row r="64" spans="1:6" x14ac:dyDescent="0.2">
      <c r="A64" s="1">
        <v>306</v>
      </c>
      <c r="B64" s="1" t="s">
        <v>12</v>
      </c>
      <c r="C64">
        <v>24.384233999999999</v>
      </c>
      <c r="E64" s="77">
        <v>360</v>
      </c>
      <c r="F64">
        <v>54.433761599999997</v>
      </c>
    </row>
    <row r="65" spans="5:6" x14ac:dyDescent="0.2">
      <c r="E65" s="77">
        <v>361</v>
      </c>
      <c r="F65">
        <v>4.6256351999999996</v>
      </c>
    </row>
    <row r="66" spans="5:6" x14ac:dyDescent="0.2">
      <c r="E66" s="76" t="s">
        <v>8</v>
      </c>
      <c r="F66">
        <v>166.9956828</v>
      </c>
    </row>
    <row r="67" spans="5:6" x14ac:dyDescent="0.2">
      <c r="E67" s="77">
        <v>347</v>
      </c>
      <c r="F67">
        <v>57.1105284</v>
      </c>
    </row>
    <row r="68" spans="5:6" x14ac:dyDescent="0.2">
      <c r="E68" s="77">
        <v>348</v>
      </c>
      <c r="F68">
        <v>16.076243599999998</v>
      </c>
    </row>
    <row r="69" spans="5:6" x14ac:dyDescent="0.2">
      <c r="E69" s="77">
        <v>349</v>
      </c>
      <c r="F69">
        <v>5.9146148000000007</v>
      </c>
    </row>
    <row r="70" spans="5:6" x14ac:dyDescent="0.2">
      <c r="E70" s="77">
        <v>350</v>
      </c>
      <c r="F70">
        <v>56.076142000000004</v>
      </c>
    </row>
    <row r="71" spans="5:6" x14ac:dyDescent="0.2">
      <c r="E71" s="77">
        <v>351</v>
      </c>
      <c r="F71">
        <v>31.818153999999996</v>
      </c>
    </row>
    <row r="72" spans="5:6" x14ac:dyDescent="0.2">
      <c r="E72" s="76" t="s">
        <v>9</v>
      </c>
      <c r="F72">
        <v>221.57026359999998</v>
      </c>
    </row>
    <row r="73" spans="5:6" x14ac:dyDescent="0.2">
      <c r="E73" s="77">
        <v>352</v>
      </c>
      <c r="F73">
        <v>60.990527999999998</v>
      </c>
    </row>
    <row r="74" spans="5:6" x14ac:dyDescent="0.2">
      <c r="E74" s="77">
        <v>353</v>
      </c>
      <c r="F74">
        <v>43.802187199999999</v>
      </c>
    </row>
    <row r="75" spans="5:6" x14ac:dyDescent="0.2">
      <c r="E75" s="77">
        <v>354</v>
      </c>
      <c r="F75">
        <v>30.138321599999998</v>
      </c>
    </row>
    <row r="76" spans="5:6" x14ac:dyDescent="0.2">
      <c r="E76" s="77">
        <v>355</v>
      </c>
      <c r="F76">
        <v>49.255051999999992</v>
      </c>
    </row>
    <row r="77" spans="5:6" x14ac:dyDescent="0.2">
      <c r="E77" s="77">
        <v>356</v>
      </c>
      <c r="F77">
        <v>37.384174799999997</v>
      </c>
    </row>
    <row r="78" spans="5:6" x14ac:dyDescent="0.2">
      <c r="E78" s="76" t="s">
        <v>128</v>
      </c>
    </row>
    <row r="79" spans="5:6" x14ac:dyDescent="0.2">
      <c r="E79" s="77" t="s">
        <v>128</v>
      </c>
    </row>
    <row r="80" spans="5:6" x14ac:dyDescent="0.2">
      <c r="E80" s="76" t="s">
        <v>129</v>
      </c>
      <c r="F80">
        <v>1561.8336336499999</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Tumor by animal</vt:lpstr>
      <vt:lpstr>Lily Working Sheet</vt:lpstr>
      <vt:lpstr>Inventory!Print_Area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Lily Shevitz</cp:lastModifiedBy>
  <cp:lastPrinted>2023-06-28T20:59:23Z</cp:lastPrinted>
  <dcterms:created xsi:type="dcterms:W3CDTF">2019-07-15T21:46:48Z</dcterms:created>
  <dcterms:modified xsi:type="dcterms:W3CDTF">2024-09-18T17:27:26Z</dcterms:modified>
</cp:coreProperties>
</file>