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codeName="ЭтаКнига"/>
  <mc:AlternateContent xmlns:mc="http://schemas.openxmlformats.org/markup-compatibility/2006">
    <mc:Choice Requires="x15">
      <x15ac:absPath xmlns:x15ac="http://schemas.microsoft.com/office/spreadsheetml/2010/11/ac" url="C:\Users\L K\icu_doc\Intensive-care-doc\"/>
    </mc:Choice>
  </mc:AlternateContent>
  <bookViews>
    <workbookView xWindow="0" yWindow="0" windowWidth="28800" windowHeight="12585" tabRatio="699" activeTab="11"/>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ПЭП" sheetId="10" r:id="rId7"/>
    <sheet name="назначения" sheetId="7" r:id="rId8"/>
    <sheet name="трансфуз" sheetId="11" r:id="rId9"/>
    <sheet name="трансфуз_2" sheetId="12" r:id="rId10"/>
    <sheet name="на кровать" sheetId="8" r:id="rId11"/>
    <sheet name="согласия" sheetId="9" r:id="rId12"/>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10">'на кровать'!$A$1:$K$61</definedName>
    <definedName name="_xlnm.Print_Area" localSheetId="7">назначения!$A$1:$J$38</definedName>
    <definedName name="_xlnm.Print_Area" localSheetId="9">трансфуз_2!$A$1:$I$50</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R106" i="9" l="1"/>
  <c r="K103" i="9"/>
  <c r="T106" i="9"/>
  <c r="C1" i="10"/>
  <c r="A8" i="11" l="1"/>
  <c r="I6" i="11"/>
  <c r="C6" i="11"/>
  <c r="D34" i="12" l="1"/>
  <c r="D22" i="12"/>
  <c r="B1" i="12"/>
  <c r="A37" i="12"/>
  <c r="B34" i="12"/>
  <c r="A28" i="12"/>
  <c r="B22" i="12"/>
  <c r="K6" i="11"/>
  <c r="A5" i="11"/>
  <c r="K35" i="10" l="1"/>
  <c r="E36" i="10"/>
  <c r="E37" i="10" s="1"/>
  <c r="B7" i="9"/>
  <c r="J12" i="5" l="1"/>
  <c r="C13" i="5" l="1"/>
  <c r="L7" i="10" l="1"/>
  <c r="M7" i="10"/>
  <c r="M10" i="10" s="1"/>
  <c r="D10" i="10"/>
  <c r="M97" i="9"/>
  <c r="X73" i="9"/>
  <c r="B115" i="9"/>
  <c r="M115" i="9"/>
  <c r="AD61" i="9"/>
  <c r="AA61" i="9"/>
  <c r="X52" i="9"/>
  <c r="P106" i="9"/>
  <c r="AN6" i="2"/>
  <c r="AO6" i="2" s="1"/>
  <c r="AP6" i="2" s="1"/>
  <c r="CB20" i="2"/>
  <c r="CB21" i="2"/>
  <c r="AM55" i="2"/>
  <c r="C1" i="8"/>
  <c r="A2" i="8"/>
  <c r="D2" i="8"/>
  <c r="C3" i="8"/>
  <c r="C4" i="8"/>
  <c r="F38" i="8"/>
  <c r="A42" i="8"/>
  <c r="A50" i="8"/>
  <c r="E54" i="8"/>
  <c r="E57" i="8"/>
  <c r="B3" i="7"/>
  <c r="D3" i="7"/>
  <c r="F3" i="7"/>
  <c r="I3" i="7"/>
  <c r="C5" i="7"/>
  <c r="I4" i="1"/>
  <c r="K4" i="1"/>
  <c r="I5" i="1"/>
  <c r="K5" i="1"/>
  <c r="I6" i="1"/>
  <c r="K6" i="1"/>
  <c r="I7" i="1"/>
  <c r="K7" i="1"/>
  <c r="I8" i="1"/>
  <c r="K8" i="1"/>
  <c r="I9" i="1"/>
  <c r="K9" i="1"/>
  <c r="I10" i="1"/>
  <c r="K10" i="1"/>
  <c r="I11" i="1"/>
  <c r="K11" i="1"/>
  <c r="I12" i="1"/>
  <c r="K12" i="1"/>
  <c r="I16" i="1"/>
  <c r="Y4" i="2" s="1"/>
  <c r="I17" i="1"/>
  <c r="AB4" i="2" s="1"/>
  <c r="C2" i="5"/>
  <c r="D2" i="5"/>
  <c r="J2" i="5"/>
  <c r="K2" i="5"/>
  <c r="L2" i="5"/>
  <c r="M2" i="5"/>
  <c r="C3" i="5"/>
  <c r="D3" i="5"/>
  <c r="J3" i="5"/>
  <c r="K3" i="5"/>
  <c r="L3" i="5"/>
  <c r="M3" i="5"/>
  <c r="C4" i="5"/>
  <c r="D4" i="5"/>
  <c r="J4" i="5"/>
  <c r="K4" i="5"/>
  <c r="L4" i="5"/>
  <c r="M4" i="5"/>
  <c r="C5" i="5"/>
  <c r="D5" i="5"/>
  <c r="C6" i="5"/>
  <c r="D6" i="5"/>
  <c r="C7" i="5"/>
  <c r="D7" i="5"/>
  <c r="C8" i="5"/>
  <c r="D8" i="5"/>
  <c r="J8" i="5"/>
  <c r="K8" i="5"/>
  <c r="N8" i="5" s="1"/>
  <c r="L8" i="5"/>
  <c r="C9" i="5"/>
  <c r="D9" i="5"/>
  <c r="J9" i="5"/>
  <c r="K9" i="5"/>
  <c r="N9" i="5" s="1"/>
  <c r="M9" i="5"/>
  <c r="C10" i="5"/>
  <c r="D10" i="5"/>
  <c r="J10" i="5"/>
  <c r="K10" i="5"/>
  <c r="L10" i="5"/>
  <c r="C11" i="5"/>
  <c r="D11" i="5"/>
  <c r="J11" i="5"/>
  <c r="M11" i="5" s="1"/>
  <c r="K11" i="5"/>
  <c r="N11" i="5" s="1"/>
  <c r="C12" i="5"/>
  <c r="D12" i="5"/>
  <c r="K12" i="5"/>
  <c r="L12" i="5"/>
  <c r="D13" i="5"/>
  <c r="J13" i="5"/>
  <c r="K13" i="5"/>
  <c r="N13" i="5" s="1"/>
  <c r="C14" i="5"/>
  <c r="D14" i="5"/>
  <c r="J14" i="5"/>
  <c r="K14" i="5"/>
  <c r="L14" i="5"/>
  <c r="M14" i="5"/>
  <c r="N14" i="5"/>
  <c r="C15" i="5"/>
  <c r="D15" i="5" s="1"/>
  <c r="J15" i="5"/>
  <c r="K15" i="5"/>
  <c r="L15" i="5"/>
  <c r="M15" i="5"/>
  <c r="N15" i="5"/>
  <c r="C16" i="5"/>
  <c r="D16" i="5" s="1"/>
  <c r="J16" i="5"/>
  <c r="K16" i="5"/>
  <c r="L16" i="5"/>
  <c r="M16" i="5"/>
  <c r="N16" i="5"/>
  <c r="C17" i="5"/>
  <c r="D17" i="5" s="1"/>
  <c r="J17" i="5"/>
  <c r="K17" i="5"/>
  <c r="L17" i="5"/>
  <c r="M17" i="5"/>
  <c r="N17" i="5"/>
  <c r="C18" i="5"/>
  <c r="D18" i="5" s="1"/>
  <c r="C22" i="5"/>
  <c r="D22" i="5" s="1"/>
  <c r="C23" i="5"/>
  <c r="D23" i="5" s="1"/>
  <c r="C24" i="5"/>
  <c r="D24" i="5" s="1"/>
  <c r="C28" i="5"/>
  <c r="D28" i="5"/>
  <c r="C29" i="5"/>
  <c r="D29" i="5"/>
  <c r="C30" i="5"/>
  <c r="D30" i="5"/>
  <c r="C31" i="5"/>
  <c r="D31" i="5" s="1"/>
  <c r="C32" i="5"/>
  <c r="D32" i="5"/>
  <c r="C33" i="5"/>
  <c r="D33" i="5"/>
  <c r="C34" i="5"/>
  <c r="D34" i="5"/>
  <c r="B89" i="9"/>
  <c r="D106" i="9"/>
  <c r="F106" i="9"/>
  <c r="C2" i="4"/>
  <c r="D2" i="4"/>
  <c r="E2" i="4"/>
  <c r="F2" i="4"/>
  <c r="G2" i="4" s="1"/>
  <c r="H2" i="4"/>
  <c r="C3" i="4"/>
  <c r="D3" i="4"/>
  <c r="E3" i="4"/>
  <c r="F3" i="4"/>
  <c r="G3" i="4" s="1"/>
  <c r="H3" i="4"/>
  <c r="C4" i="4"/>
  <c r="D4" i="4"/>
  <c r="E4" i="4"/>
  <c r="F4" i="4"/>
  <c r="G4" i="4" s="1"/>
  <c r="H4" i="4"/>
  <c r="C5" i="4"/>
  <c r="D5" i="4"/>
  <c r="E5" i="4"/>
  <c r="F5" i="4"/>
  <c r="G5" i="4" s="1"/>
  <c r="C6" i="4"/>
  <c r="D6" i="4"/>
  <c r="E6" i="4"/>
  <c r="F6" i="4"/>
  <c r="G6" i="4" s="1"/>
  <c r="C7" i="4"/>
  <c r="D7" i="4"/>
  <c r="E7" i="4"/>
  <c r="F7" i="4"/>
  <c r="G7" i="4" s="1"/>
  <c r="C8" i="4"/>
  <c r="D8" i="4"/>
  <c r="E8" i="4"/>
  <c r="F8" i="4"/>
  <c r="G8" i="4" s="1"/>
  <c r="C9" i="4"/>
  <c r="D9" i="4"/>
  <c r="E9" i="4"/>
  <c r="F9" i="4"/>
  <c r="G9" i="4" s="1"/>
  <c r="H9" i="4"/>
  <c r="C10" i="4"/>
  <c r="D10" i="4"/>
  <c r="E10" i="4"/>
  <c r="F10" i="4"/>
  <c r="G10" i="4" s="1"/>
  <c r="H10" i="4"/>
  <c r="C11" i="4"/>
  <c r="D11" i="4"/>
  <c r="E11" i="4"/>
  <c r="F11" i="4"/>
  <c r="G11" i="4" s="1"/>
  <c r="H11" i="4"/>
  <c r="C12" i="4"/>
  <c r="D12" i="4"/>
  <c r="E12" i="4"/>
  <c r="F12" i="4"/>
  <c r="G12" i="4" s="1"/>
  <c r="H12" i="4"/>
  <c r="C13" i="4"/>
  <c r="D13" i="4"/>
  <c r="E13" i="4"/>
  <c r="F13" i="4"/>
  <c r="G13" i="4" s="1"/>
  <c r="H13" i="4"/>
  <c r="C14" i="4"/>
  <c r="D14" i="4"/>
  <c r="E14" i="4"/>
  <c r="F14" i="4"/>
  <c r="G14" i="4" s="1"/>
  <c r="C15" i="4"/>
  <c r="D15" i="4"/>
  <c r="E15" i="4"/>
  <c r="F15" i="4"/>
  <c r="G15" i="4" s="1"/>
  <c r="H15" i="4"/>
  <c r="C16" i="4"/>
  <c r="D16" i="4"/>
  <c r="E16" i="4"/>
  <c r="F16" i="4"/>
  <c r="G16" i="4" s="1"/>
  <c r="H16" i="4"/>
  <c r="C17" i="4"/>
  <c r="D17" i="4"/>
  <c r="E17" i="4"/>
  <c r="F17" i="4"/>
  <c r="G17" i="4" s="1"/>
  <c r="C18" i="4"/>
  <c r="D18" i="4"/>
  <c r="E18" i="4"/>
  <c r="F18" i="4"/>
  <c r="G18" i="4" s="1"/>
  <c r="C19" i="4"/>
  <c r="D19" i="4"/>
  <c r="E19" i="4"/>
  <c r="F19" i="4"/>
  <c r="G19" i="4" s="1"/>
  <c r="C20" i="4"/>
  <c r="D20" i="4"/>
  <c r="E20" i="4"/>
  <c r="F20" i="4"/>
  <c r="G20" i="4" s="1"/>
  <c r="C21" i="4"/>
  <c r="D21" i="4"/>
  <c r="E21" i="4"/>
  <c r="F21" i="4"/>
  <c r="G21" i="4" s="1"/>
  <c r="H21" i="4"/>
  <c r="C22" i="4"/>
  <c r="D22" i="4"/>
  <c r="E22" i="4"/>
  <c r="F22" i="4"/>
  <c r="G22" i="4" s="1"/>
  <c r="C23" i="4"/>
  <c r="D23" i="4"/>
  <c r="E23" i="4"/>
  <c r="F23" i="4"/>
  <c r="G23" i="4" s="1"/>
  <c r="C24" i="4"/>
  <c r="D24" i="4"/>
  <c r="E24" i="4"/>
  <c r="F24" i="4"/>
  <c r="G24" i="4" s="1"/>
  <c r="C25" i="4"/>
  <c r="D25" i="4"/>
  <c r="E25" i="4"/>
  <c r="F25" i="4"/>
  <c r="G25" i="4" s="1"/>
  <c r="C26" i="4"/>
  <c r="D26" i="4"/>
  <c r="E26" i="4"/>
  <c r="F26" i="4"/>
  <c r="G26" i="4" s="1"/>
  <c r="C27" i="4"/>
  <c r="D27" i="4"/>
  <c r="E27" i="4"/>
  <c r="F27" i="4"/>
  <c r="G27" i="4" s="1"/>
  <c r="C28" i="4"/>
  <c r="D28" i="4"/>
  <c r="E28" i="4"/>
  <c r="F28" i="4"/>
  <c r="G28" i="4" s="1"/>
  <c r="C29" i="4"/>
  <c r="D29" i="4"/>
  <c r="E29" i="4"/>
  <c r="F29" i="4"/>
  <c r="G29" i="4" s="1"/>
  <c r="C30" i="4"/>
  <c r="D30" i="4"/>
  <c r="E30" i="4"/>
  <c r="F30" i="4"/>
  <c r="G30" i="4" s="1"/>
  <c r="C31" i="4"/>
  <c r="D31" i="4"/>
  <c r="E31" i="4"/>
  <c r="F31" i="4"/>
  <c r="G31" i="4" s="1"/>
  <c r="C32" i="4"/>
  <c r="D32" i="4"/>
  <c r="E32" i="4"/>
  <c r="F32" i="4"/>
  <c r="G32" i="4" s="1"/>
  <c r="C33" i="4"/>
  <c r="D33" i="4"/>
  <c r="E33" i="4"/>
  <c r="F33" i="4"/>
  <c r="G33" i="4" s="1"/>
  <c r="C34" i="4"/>
  <c r="D34" i="4"/>
  <c r="E34" i="4"/>
  <c r="F34" i="4"/>
  <c r="G34" i="4" s="1"/>
  <c r="C35" i="4"/>
  <c r="D35" i="4"/>
  <c r="E35" i="4"/>
  <c r="F35" i="4"/>
  <c r="G35" i="4" s="1"/>
  <c r="C36" i="4"/>
  <c r="D36" i="4"/>
  <c r="E36" i="4"/>
  <c r="F36" i="4"/>
  <c r="G36" i="4" s="1"/>
  <c r="C37" i="4"/>
  <c r="D37" i="4"/>
  <c r="E37" i="4"/>
  <c r="F37" i="4"/>
  <c r="G37" i="4" s="1"/>
  <c r="C38" i="4"/>
  <c r="D38" i="4"/>
  <c r="E38" i="4"/>
  <c r="F38" i="4"/>
  <c r="G38" i="4" s="1"/>
  <c r="C39" i="4"/>
  <c r="D39" i="4"/>
  <c r="E39" i="4"/>
  <c r="F39" i="4"/>
  <c r="G39" i="4" s="1"/>
  <c r="C40" i="4"/>
  <c r="D40" i="4"/>
  <c r="E40" i="4"/>
  <c r="F40" i="4"/>
  <c r="G40" i="4" s="1"/>
  <c r="C41" i="4"/>
  <c r="D41" i="4"/>
  <c r="E41" i="4"/>
  <c r="F41" i="4"/>
  <c r="G41" i="4" s="1"/>
  <c r="C42" i="4"/>
  <c r="D42" i="4"/>
  <c r="E42" i="4"/>
  <c r="F42" i="4"/>
  <c r="G42" i="4" s="1"/>
  <c r="C43" i="4"/>
  <c r="D43" i="4"/>
  <c r="E43" i="4"/>
  <c r="F43" i="4"/>
  <c r="G43" i="4" s="1"/>
  <c r="C44" i="4"/>
  <c r="D44" i="4"/>
  <c r="E44" i="4"/>
  <c r="F44" i="4"/>
  <c r="G44" i="4" s="1"/>
  <c r="C45" i="4"/>
  <c r="D45" i="4"/>
  <c r="E45" i="4"/>
  <c r="F45" i="4"/>
  <c r="G45" i="4" s="1"/>
  <c r="C46" i="4"/>
  <c r="D46" i="4"/>
  <c r="E46" i="4"/>
  <c r="F46" i="4"/>
  <c r="G46" i="4" s="1"/>
  <c r="C47" i="4"/>
  <c r="D47" i="4"/>
  <c r="E47" i="4"/>
  <c r="F47" i="4"/>
  <c r="G47" i="4" s="1"/>
  <c r="C48" i="4"/>
  <c r="D48" i="4"/>
  <c r="E48" i="4"/>
  <c r="F48" i="4"/>
  <c r="G48" i="4" s="1"/>
  <c r="C49" i="4"/>
  <c r="D49" i="4"/>
  <c r="E49" i="4"/>
  <c r="F49" i="4"/>
  <c r="G49" i="4" s="1"/>
  <c r="C50" i="4"/>
  <c r="D50" i="4"/>
  <c r="E50" i="4"/>
  <c r="F50" i="4"/>
  <c r="G50" i="4" s="1"/>
  <c r="C51" i="4"/>
  <c r="D51" i="4"/>
  <c r="E51" i="4"/>
  <c r="F51" i="4"/>
  <c r="G51" i="4" s="1"/>
  <c r="C52" i="4"/>
  <c r="D52" i="4"/>
  <c r="E52" i="4"/>
  <c r="F52" i="4"/>
  <c r="G52" i="4" s="1"/>
  <c r="C53" i="4"/>
  <c r="D53" i="4"/>
  <c r="E53" i="4"/>
  <c r="F53" i="4"/>
  <c r="G53" i="4" s="1"/>
  <c r="C54" i="4"/>
  <c r="D54" i="4"/>
  <c r="E54" i="4"/>
  <c r="F54" i="4"/>
  <c r="G54" i="4" s="1"/>
  <c r="C55" i="4"/>
  <c r="D55" i="4"/>
  <c r="E55" i="4"/>
  <c r="F55" i="4"/>
  <c r="G55" i="4" s="1"/>
  <c r="C56" i="4"/>
  <c r="D56" i="4"/>
  <c r="E56" i="4"/>
  <c r="F56" i="4"/>
  <c r="G56" i="4" s="1"/>
  <c r="C57" i="4"/>
  <c r="D57" i="4"/>
  <c r="E57" i="4"/>
  <c r="F57" i="4"/>
  <c r="G57" i="4" s="1"/>
  <c r="C58" i="4"/>
  <c r="D58" i="4"/>
  <c r="E58" i="4"/>
  <c r="F58" i="4"/>
  <c r="G58" i="4" s="1"/>
  <c r="C59" i="4"/>
  <c r="D59" i="4"/>
  <c r="E59" i="4"/>
  <c r="F59" i="4"/>
  <c r="G59" i="4" s="1"/>
  <c r="C60" i="4"/>
  <c r="D60" i="4"/>
  <c r="E60" i="4"/>
  <c r="F60" i="4"/>
  <c r="G60" i="4" s="1"/>
  <c r="C61" i="4"/>
  <c r="D61" i="4"/>
  <c r="E61" i="4"/>
  <c r="F61" i="4"/>
  <c r="G61" i="4" s="1"/>
  <c r="C62" i="4"/>
  <c r="D62" i="4"/>
  <c r="E62" i="4"/>
  <c r="F62" i="4"/>
  <c r="G62" i="4" s="1"/>
  <c r="C63" i="4"/>
  <c r="D63" i="4"/>
  <c r="E63" i="4"/>
  <c r="F63" i="4"/>
  <c r="G63" i="4" s="1"/>
  <c r="C64" i="4"/>
  <c r="D64" i="4"/>
  <c r="E64" i="4"/>
  <c r="F64" i="4"/>
  <c r="G64" i="4" s="1"/>
  <c r="C65" i="4"/>
  <c r="D65" i="4"/>
  <c r="E65" i="4"/>
  <c r="F65" i="4"/>
  <c r="G65" i="4" s="1"/>
  <c r="C66" i="4"/>
  <c r="D66" i="4"/>
  <c r="E66" i="4"/>
  <c r="F66" i="4"/>
  <c r="G66" i="4" s="1"/>
  <c r="C2" i="6"/>
  <c r="D2" i="6"/>
  <c r="E2" i="6"/>
  <c r="F2" i="6"/>
  <c r="G2" i="6" s="1"/>
  <c r="C3" i="6"/>
  <c r="D3" i="6"/>
  <c r="E3" i="6"/>
  <c r="F3" i="6"/>
  <c r="G3" i="6" s="1"/>
  <c r="C4" i="6"/>
  <c r="D4" i="6"/>
  <c r="E4" i="6"/>
  <c r="F4" i="6"/>
  <c r="G4" i="6"/>
  <c r="C5" i="6"/>
  <c r="D5" i="6"/>
  <c r="E5" i="6"/>
  <c r="F5" i="6"/>
  <c r="G5" i="6"/>
  <c r="C6" i="6"/>
  <c r="D6" i="6"/>
  <c r="E6" i="6"/>
  <c r="F6" i="6"/>
  <c r="G6" i="6"/>
  <c r="C7" i="6"/>
  <c r="D7" i="6"/>
  <c r="E7" i="6"/>
  <c r="F7" i="6"/>
  <c r="G7" i="6" s="1"/>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s="1"/>
  <c r="E14" i="6" s="1"/>
  <c r="F14" i="6" s="1"/>
  <c r="G14" i="6" s="1"/>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s="1"/>
  <c r="C27" i="6"/>
  <c r="D27" i="6"/>
  <c r="E27" i="6"/>
  <c r="F27" i="6"/>
  <c r="G27" i="6" s="1"/>
  <c r="C28" i="6"/>
  <c r="D28" i="6"/>
  <c r="E28" i="6"/>
  <c r="F28" i="6"/>
  <c r="G28" i="6"/>
  <c r="C29" i="6"/>
  <c r="D29" i="6"/>
  <c r="E29" i="6"/>
  <c r="F29" i="6"/>
  <c r="G29" i="6"/>
  <c r="C30" i="6"/>
  <c r="D30" i="6"/>
  <c r="E30" i="6"/>
  <c r="F30" i="6"/>
  <c r="G30" i="6" s="1"/>
  <c r="C31" i="6"/>
  <c r="D31" i="6"/>
  <c r="E31" i="6"/>
  <c r="F31" i="6"/>
  <c r="G31" i="6" s="1"/>
  <c r="C32" i="6"/>
  <c r="D32" i="6"/>
  <c r="E32" i="6"/>
  <c r="F32" i="6"/>
  <c r="G32" i="6" s="1"/>
  <c r="C33" i="6"/>
  <c r="D33" i="6"/>
  <c r="E33" i="6"/>
  <c r="F33" i="6"/>
  <c r="G33" i="6" s="1"/>
  <c r="C34" i="6"/>
  <c r="D34" i="6"/>
  <c r="E34" i="6"/>
  <c r="F34" i="6"/>
  <c r="G34" i="6" s="1"/>
  <c r="C35" i="6"/>
  <c r="D35" i="6"/>
  <c r="E35" i="6"/>
  <c r="F35" i="6"/>
  <c r="G35" i="6" s="1"/>
  <c r="C36" i="6"/>
  <c r="D36" i="6"/>
  <c r="E36" i="6"/>
  <c r="F36" i="6"/>
  <c r="G36" i="6" s="1"/>
  <c r="C37" i="6"/>
  <c r="D37" i="6"/>
  <c r="E37" i="6"/>
  <c r="F37" i="6"/>
  <c r="G37" i="6" s="1"/>
  <c r="C38" i="6"/>
  <c r="D38" i="6"/>
  <c r="E38" i="6"/>
  <c r="F38" i="6"/>
  <c r="G38" i="6" s="1"/>
  <c r="C39" i="6"/>
  <c r="D39" i="6"/>
  <c r="E39" i="6"/>
  <c r="F39" i="6"/>
  <c r="G39" i="6" s="1"/>
  <c r="C40" i="6"/>
  <c r="D40" i="6"/>
  <c r="E40" i="6"/>
  <c r="F40" i="6"/>
  <c r="G40" i="6" s="1"/>
  <c r="C41" i="6"/>
  <c r="D41" i="6"/>
  <c r="E41" i="6"/>
  <c r="F41" i="6"/>
  <c r="G41" i="6"/>
  <c r="C42" i="6"/>
  <c r="D42" i="6"/>
  <c r="E42" i="6"/>
  <c r="F42" i="6"/>
  <c r="G42" i="6" s="1"/>
  <c r="C43" i="6"/>
  <c r="D43" i="6"/>
  <c r="E43" i="6"/>
  <c r="F43" i="6"/>
  <c r="G43" i="6" s="1"/>
  <c r="C44" i="6"/>
  <c r="D44" i="6"/>
  <c r="E44" i="6"/>
  <c r="F44" i="6"/>
  <c r="G44" i="6"/>
  <c r="C45" i="6"/>
  <c r="D45" i="6"/>
  <c r="E45" i="6"/>
  <c r="F45" i="6"/>
  <c r="G45" i="6" s="1"/>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s="1"/>
  <c r="C54" i="6"/>
  <c r="D54" i="6"/>
  <c r="E54" i="6"/>
  <c r="F54" i="6"/>
  <c r="G54" i="6" s="1"/>
  <c r="AN55" i="2"/>
  <c r="M13" i="5" l="1"/>
  <c r="N10" i="5"/>
  <c r="L5" i="1"/>
  <c r="CB40" i="2" s="1"/>
  <c r="L11" i="1"/>
  <c r="CB43" i="2" s="1"/>
  <c r="L7" i="1"/>
  <c r="CB42" i="2" s="1"/>
  <c r="M10" i="5"/>
  <c r="J5" i="6"/>
  <c r="N21" i="5"/>
  <c r="C10" i="10"/>
  <c r="M13" i="10"/>
  <c r="L10" i="10"/>
  <c r="L13" i="10"/>
  <c r="M8" i="10"/>
  <c r="L9" i="10"/>
  <c r="L12" i="1"/>
  <c r="CB47" i="2" s="1"/>
  <c r="L10" i="1"/>
  <c r="CB46" i="2" s="1"/>
  <c r="L8" i="1"/>
  <c r="CB44" i="2" s="1"/>
  <c r="L6" i="1"/>
  <c r="CB41" i="2" s="1"/>
  <c r="L4" i="1"/>
  <c r="Y5" i="2" s="1"/>
  <c r="L9" i="1"/>
  <c r="CB45" i="2" s="1"/>
  <c r="J4" i="6"/>
  <c r="J3" i="4" s="1"/>
  <c r="J3" i="6"/>
  <c r="J8" i="6" s="1"/>
  <c r="D23" i="10"/>
  <c r="L15" i="10"/>
  <c r="M17" i="10" s="1"/>
  <c r="N12" i="5"/>
  <c r="I27" i="5" s="1"/>
  <c r="I23" i="5"/>
  <c r="CA8" i="2" s="1"/>
  <c r="M12" i="5"/>
  <c r="I24" i="5"/>
  <c r="I22" i="5"/>
  <c r="J7" i="6"/>
  <c r="J6" i="4" s="1"/>
  <c r="J4" i="4"/>
  <c r="BX9" i="2" s="1"/>
  <c r="AQ6" i="2"/>
  <c r="AP55" i="2"/>
  <c r="M12" i="10"/>
  <c r="D25" i="10"/>
  <c r="AO55" i="2"/>
  <c r="M8" i="5"/>
  <c r="L12" i="10"/>
  <c r="D26" i="10"/>
  <c r="J6" i="6"/>
  <c r="J5" i="4" s="1"/>
  <c r="BX10" i="2" s="1"/>
  <c r="G3" i="10"/>
  <c r="D24" i="10"/>
  <c r="I25" i="5" l="1"/>
  <c r="CA10" i="2" s="1"/>
  <c r="C14" i="10"/>
  <c r="M21" i="5"/>
  <c r="I33" i="5"/>
  <c r="CD9" i="2" s="1"/>
  <c r="J2" i="4"/>
  <c r="I31" i="5" s="1"/>
  <c r="CD7" i="2" s="1"/>
  <c r="I26" i="5"/>
  <c r="CA11" i="2" s="1"/>
  <c r="CA9" i="2"/>
  <c r="CA7" i="2"/>
  <c r="C13" i="10"/>
  <c r="M25" i="5" s="1"/>
  <c r="D11" i="10"/>
  <c r="N23" i="5" s="1"/>
  <c r="C12" i="10"/>
  <c r="M23" i="5" s="1"/>
  <c r="D13" i="10"/>
  <c r="N25" i="5" s="1"/>
  <c r="AQ55" i="2"/>
  <c r="AR6" i="2"/>
  <c r="I36" i="5"/>
  <c r="BX8" i="2"/>
  <c r="I32" i="5"/>
  <c r="CD8" i="2" s="1"/>
  <c r="I34" i="5" l="1"/>
  <c r="CD10" i="2" s="1"/>
  <c r="BX7" i="2"/>
  <c r="J7" i="4"/>
  <c r="BX11" i="2" s="1"/>
  <c r="I35" i="5"/>
  <c r="CD11" i="2" s="1"/>
  <c r="C8" i="10"/>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shapeId="0">
      <text>
        <r>
          <rPr>
            <b/>
            <sz val="8"/>
            <color indexed="8"/>
            <rFont val="Tahoma"/>
            <family val="2"/>
            <charset val="204"/>
          </rPr>
          <t>Заполняется автоматически!! Не трогать</t>
        </r>
      </text>
    </comment>
    <comment ref="BS41" authorId="0" shapeId="0">
      <text>
        <r>
          <rPr>
            <b/>
            <sz val="8"/>
            <color indexed="8"/>
            <rFont val="Tahoma"/>
            <family val="2"/>
            <charset val="204"/>
          </rPr>
          <t>Заполняется автоматически!! Не трогать</t>
        </r>
      </text>
    </comment>
    <comment ref="BS42" authorId="0" shapeId="0">
      <text>
        <r>
          <rPr>
            <b/>
            <sz val="8"/>
            <color indexed="8"/>
            <rFont val="Tahoma"/>
            <family val="2"/>
            <charset val="204"/>
          </rPr>
          <t>Заполняется автоматически!! Не трогать</t>
        </r>
      </text>
    </comment>
    <comment ref="BS44" authorId="0" shapeId="0">
      <text>
        <r>
          <rPr>
            <b/>
            <sz val="8"/>
            <color indexed="8"/>
            <rFont val="Tahoma"/>
            <family val="2"/>
            <charset val="204"/>
          </rPr>
          <t xml:space="preserve">Заполняется автоматически!! Не трогать
</t>
        </r>
      </text>
    </comment>
    <comment ref="BS45" authorId="0" shapeId="0">
      <text>
        <r>
          <rPr>
            <b/>
            <sz val="8"/>
            <color indexed="8"/>
            <rFont val="Tahoma"/>
            <family val="2"/>
            <charset val="204"/>
          </rPr>
          <t xml:space="preserve">Заполняется автоматически!! Не трогать
</t>
        </r>
      </text>
    </comment>
    <comment ref="BS46" authorId="0" shapeId="0">
      <text>
        <r>
          <rPr>
            <b/>
            <sz val="8"/>
            <color indexed="8"/>
            <rFont val="Tahoma"/>
            <family val="2"/>
            <charset val="204"/>
          </rPr>
          <t xml:space="preserve">Заполняется автоматически!! Не трогать
</t>
        </r>
      </text>
    </comment>
  </commentList>
</comments>
</file>

<file path=xl/comments3.xml><?xml version="1.0" encoding="utf-8"?>
<comments xmlns="http://schemas.openxmlformats.org/spreadsheetml/2006/main">
  <authors>
    <author> </author>
  </authors>
  <commentList>
    <comment ref="G31" authorId="0" shape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 ref="E33" authorId="0" shapeId="0">
      <text>
        <r>
          <rPr>
            <b/>
            <sz val="9"/>
            <color indexed="81"/>
            <rFont val="Tahoma"/>
            <family val="2"/>
            <charset val="204"/>
          </rPr>
          <t> :</t>
        </r>
        <r>
          <rPr>
            <sz val="9"/>
            <color indexed="81"/>
            <rFont val="Tahoma"/>
            <family val="2"/>
            <charset val="204"/>
          </rPr>
          <t xml:space="preserve">
0,33 - недоношенные новорожденные до 2 лет
0,45 - доношенные новорожденные до 2 лет
0,55 - дети 2-14 лет, девочки старше 14 лет
0,7 - мальчики старше 14 лет</t>
        </r>
      </text>
    </comment>
    <comment ref="H36" authorId="0" shape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List>
</comments>
</file>

<file path=xl/comments4.xml><?xml version="1.0" encoding="utf-8"?>
<comments xmlns="http://schemas.openxmlformats.org/spreadsheetml/2006/main">
  <authors>
    <author>Автор</author>
  </authors>
  <commentList>
    <comment ref="D10" authorId="0" shapeId="0">
      <text>
        <r>
          <rPr>
            <sz val="8"/>
            <color indexed="81"/>
            <rFont val="Tahoma"/>
            <family val="2"/>
            <charset val="204"/>
          </rPr>
          <t>Выберите показание</t>
        </r>
      </text>
    </comment>
    <comment ref="J10" authorId="0" shapeId="0">
      <text>
        <r>
          <rPr>
            <b/>
            <sz val="8"/>
            <color indexed="81"/>
            <rFont val="Tahoma"/>
            <family val="2"/>
            <charset val="204"/>
          </rPr>
          <t>Выберите показание</t>
        </r>
        <r>
          <rPr>
            <sz val="8"/>
            <color indexed="81"/>
            <rFont val="Tahoma"/>
            <family val="2"/>
            <charset val="204"/>
          </rPr>
          <t xml:space="preserve">
</t>
        </r>
      </text>
    </comment>
    <comment ref="A19" authorId="0" shapeId="0">
      <text>
        <r>
          <rPr>
            <b/>
            <sz val="8"/>
            <color indexed="81"/>
            <rFont val="Tahoma"/>
            <family val="2"/>
            <charset val="204"/>
          </rPr>
          <t>Выберите среду</t>
        </r>
      </text>
    </comment>
    <comment ref="A20" authorId="0" shapeId="0">
      <text>
        <r>
          <rPr>
            <b/>
            <sz val="8"/>
            <color indexed="81"/>
            <rFont val="Tahoma"/>
            <family val="2"/>
            <charset val="204"/>
          </rPr>
          <t>Выберите среду</t>
        </r>
        <r>
          <rPr>
            <sz val="8"/>
            <color indexed="81"/>
            <rFont val="Tahoma"/>
            <family val="2"/>
            <charset val="204"/>
          </rPr>
          <t xml:space="preserve">
</t>
        </r>
      </text>
    </comment>
  </commentList>
</comments>
</file>

<file path=xl/comments5.xml><?xml version="1.0" encoding="utf-8"?>
<comments xmlns="http://schemas.openxmlformats.org/spreadsheetml/2006/main">
  <authors>
    <author>Стрельцова Е.И.</author>
  </authors>
  <commentList>
    <comment ref="D25" authorId="0" shapeId="0">
      <text>
        <r>
          <rPr>
            <b/>
            <sz val="8"/>
            <color indexed="81"/>
            <rFont val="Tahoma"/>
            <family val="2"/>
            <charset val="204"/>
          </rPr>
          <t>Уровень гемоглобина (г/л)</t>
        </r>
      </text>
    </comment>
    <comment ref="F25" authorId="0" shapeId="0">
      <text>
        <r>
          <rPr>
            <b/>
            <sz val="8"/>
            <color indexed="81"/>
            <rFont val="Tahoma"/>
            <family val="2"/>
            <charset val="204"/>
          </rPr>
          <t>Количество эритроцитов</t>
        </r>
      </text>
    </comment>
    <comment ref="H25" authorId="0" shapeId="0">
      <text>
        <r>
          <rPr>
            <b/>
            <sz val="8"/>
            <color indexed="81"/>
            <rFont val="Tahoma"/>
            <family val="2"/>
            <charset val="204"/>
          </rPr>
          <t>Гематокрит %</t>
        </r>
      </text>
    </comment>
    <comment ref="C26" authorId="0" shapeId="0">
      <text>
        <r>
          <rPr>
            <b/>
            <sz val="8"/>
            <color indexed="81"/>
            <rFont val="Tahoma"/>
            <family val="2"/>
            <charset val="204"/>
          </rPr>
          <t>Кровопотеря (литры)</t>
        </r>
        <r>
          <rPr>
            <sz val="8"/>
            <color indexed="81"/>
            <rFont val="Tahoma"/>
            <family val="2"/>
            <charset val="204"/>
          </rPr>
          <t xml:space="preserve">
</t>
        </r>
      </text>
    </comment>
    <comment ref="B35" authorId="0" shapeId="0">
      <text>
        <r>
          <rPr>
            <b/>
            <sz val="8"/>
            <color indexed="81"/>
            <rFont val="Tahoma"/>
            <family val="2"/>
            <charset val="204"/>
          </rPr>
          <t>Выберите показание</t>
        </r>
        <r>
          <rPr>
            <sz val="8"/>
            <color indexed="81"/>
            <rFont val="Tahoma"/>
            <family val="2"/>
            <charset val="204"/>
          </rPr>
          <t xml:space="preserve">
</t>
        </r>
      </text>
    </comment>
    <comment ref="F35" authorId="0" shapeId="0">
      <text>
        <r>
          <rPr>
            <b/>
            <sz val="8"/>
            <color indexed="81"/>
            <rFont val="Tahoma"/>
            <family val="2"/>
            <charset val="204"/>
          </rPr>
          <t>Выберите показание</t>
        </r>
        <r>
          <rPr>
            <sz val="8"/>
            <color indexed="81"/>
            <rFont val="Tahoma"/>
            <family val="2"/>
            <charset val="204"/>
          </rPr>
          <t xml:space="preserve">
</t>
        </r>
      </text>
    </comment>
  </commentList>
</comments>
</file>

<file path=xl/sharedStrings.xml><?xml version="1.0" encoding="utf-8"?>
<sst xmlns="http://schemas.openxmlformats.org/spreadsheetml/2006/main" count="560" uniqueCount="481">
  <si>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</si>
  <si>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</si>
  <si>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</si>
  <si>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</si>
  <si>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</si>
  <si>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</si>
  <si>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</si>
  <si>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</si>
  <si>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</si>
  <si>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</si>
  <si>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</si>
  <si>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</si>
  <si>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</si>
  <si>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</si>
  <si>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</si>
  <si>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</si>
  <si>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</si>
  <si>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</si>
  <si>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</si>
  <si>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</si>
  <si>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</si>
  <si>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</si>
  <si>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</si>
  <si>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</si>
  <si>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</si>
  <si>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</si>
  <si>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</si>
  <si>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</si>
  <si>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</si>
  <si>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</si>
  <si>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</si>
  <si>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</si>
  <si>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</si>
  <si>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</si>
  <si>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</si>
  <si>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</si>
  <si>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</si>
  <si>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</si>
  <si>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</si>
  <si>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</si>
  <si>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</si>
  <si>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</si>
  <si>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</si>
  <si>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</si>
  <si>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</si>
  <si>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</si>
  <si>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</si>
  <si>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</si>
  <si>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</si>
  <si>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</si>
  <si>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</si>
  <si>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</si>
  <si>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</si>
  <si>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</si>
  <si>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</si>
  <si>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</si>
  <si>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</si>
  <si>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</si>
  <si>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</si>
  <si>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</si>
  <si>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</si>
  <si>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</si>
  <si>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</si>
  <si>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</si>
  <si>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</si>
  <si>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</si>
  <si>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</si>
  <si>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</si>
  <si>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</si>
  <si>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</si>
  <si>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</si>
  <si>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</si>
  <si>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</si>
  <si>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</si>
  <si>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</si>
  <si>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</si>
  <si>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</si>
  <si>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</si>
  <si>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</si>
  <si>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</si>
  <si>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</si>
  <si>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</si>
  <si>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</si>
  <si>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</si>
  <si>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</si>
  <si>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</si>
  <si>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</si>
  <si>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</si>
  <si>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</si>
  <si>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</si>
  <si>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</si>
  <si>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</si>
  <si>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</si>
  <si>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</si>
  <si>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</si>
  <si>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</si>
  <si>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</si>
  <si>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</si>
  <si>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</si>
  <si>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</si>
  <si>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</si>
  <si>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</si>
  <si>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</si>
  <si>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</si>
  <si>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</si>
  <si>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</si>
  <si>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</si>
  <si>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</si>
  <si>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</si>
  <si>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</si>
  <si>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</si>
  <si>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</si>
  <si>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</si>
  <si>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</si>
  <si>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</si>
  <si>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</si>
  <si>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</si>
  <si>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</si>
  <si>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</si>
  <si>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</si>
  <si>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</si>
  <si>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</si>
  <si>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</si>
  <si>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</si>
  <si>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</si>
  <si>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</si>
  <si>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</si>
  <si>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</si>
  <si>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</si>
  <si>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</si>
  <si>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</si>
  <si>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</si>
  <si>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</si>
  <si>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</si>
  <si>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</si>
  <si>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</si>
  <si>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</si>
  <si>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</si>
  <si>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</si>
  <si>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</si>
  <si>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</si>
  <si>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</si>
  <si>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</si>
  <si>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</si>
  <si>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</si>
  <si>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</si>
  <si>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</si>
  <si>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</si>
  <si>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</si>
  <si>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</si>
  <si>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</si>
  <si>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</si>
  <si>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</si>
  <si>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</si>
  <si>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</si>
  <si>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</si>
  <si>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</si>
  <si>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</si>
  <si>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</si>
  <si>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</si>
  <si>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</si>
  <si>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</si>
  <si>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</si>
  <si>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</si>
  <si>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</si>
  <si>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</si>
  <si>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</si>
  <si>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</si>
  <si>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</si>
  <si>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</si>
  <si>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</si>
  <si>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</si>
  <si>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</si>
  <si>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</si>
  <si>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</si>
  <si>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</si>
  <si>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</si>
  <si>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</si>
  <si>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</si>
  <si>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</si>
  <si>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</si>
  <si>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</si>
  <si>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</si>
  <si>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</si>
  <si>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</si>
  <si>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</si>
  <si>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</si>
  <si>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</si>
  <si>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</si>
  <si>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</si>
  <si>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</si>
  <si>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</si>
  <si>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</si>
  <si>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</si>
  <si>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</si>
  <si>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</si>
  <si>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</si>
  <si>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</si>
  <si>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</si>
  <si>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</si>
  <si>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</si>
  <si>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</si>
  <si>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</si>
  <si>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</si>
  <si>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</si>
  <si>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</si>
  <si>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</si>
  <si>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</si>
  <si>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</si>
  <si>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</si>
  <si>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</si>
  <si>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</si>
  <si>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</si>
  <si>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</si>
  <si>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</si>
  <si>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</si>
  <si>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</si>
  <si>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</si>
  <si>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</si>
  <si>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</si>
  <si>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</si>
  <si>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</si>
  <si>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</si>
  <si>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</si>
  <si>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</si>
  <si>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</si>
  <si>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</si>
  <si>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</si>
  <si>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</si>
  <si>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</si>
  <si>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</si>
  <si>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</si>
  <si>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</si>
  <si>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</si>
  <si>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</si>
  <si>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</si>
  <si>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</si>
  <si>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</si>
  <si>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</si>
  <si>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</si>
  <si>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</si>
  <si>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</si>
  <si>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</si>
  <si>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</si>
  <si>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</si>
  <si>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</si>
  <si>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</si>
  <si>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</si>
  <si>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</si>
  <si>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</si>
  <si>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</si>
  <si>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</si>
  <si>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</si>
  <si>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</si>
  <si>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</si>
  <si>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</si>
  <si>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</si>
  <si>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</si>
  <si>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</si>
  <si>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</si>
  <si>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</si>
  <si>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</si>
  <si>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</si>
  <si>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</si>
  <si>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</si>
  <si>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</si>
  <si>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</si>
  <si>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</si>
  <si>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</si>
  <si>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</si>
  <si>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</si>
  <si>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</si>
  <si>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</si>
  <si>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</si>
  <si>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</si>
  <si>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</si>
  <si>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</si>
  <si>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</si>
  <si>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</si>
  <si>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</si>
  <si>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</si>
  <si>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</si>
  <si>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</si>
  <si>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</si>
  <si>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</si>
  <si>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</si>
  <si>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</si>
  <si>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</si>
  <si>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</si>
  <si>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</si>
  <si>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</si>
  <si>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</si>
  <si>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</si>
  <si>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</si>
  <si>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</si>
  <si>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</si>
  <si>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</si>
  <si>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</si>
  <si>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</si>
  <si>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</si>
  <si>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</si>
  <si>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</si>
  <si>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</si>
  <si>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</si>
  <si>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</si>
  <si>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</si>
  <si>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</si>
  <si>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</si>
  <si>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</si>
  <si>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</si>
  <si>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</si>
  <si>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</si>
  <si>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</si>
  <si>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</si>
  <si>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</si>
  <si>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</si>
  <si>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</si>
  <si>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</si>
  <si>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</si>
  <si>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</si>
  <si>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</si>
  <si>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</si>
  <si>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</si>
  <si>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</si>
  <si>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</si>
  <si>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</si>
  <si>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</si>
  <si>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</si>
  <si>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</si>
  <si>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</si>
  <si>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</si>
  <si>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</si>
  <si>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</si>
  <si>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</si>
  <si>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</si>
  <si>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</si>
  <si>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</si>
  <si>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</si>
  <si>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</si>
  <si>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</si>
  <si>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</si>
  <si>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</si>
  <si>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</si>
  <si>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</si>
  <si>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</si>
  <si>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</si>
  <si>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</si>
  <si>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</si>
  <si>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</si>
  <si>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</si>
  <si>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</si>
  <si>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</si>
  <si>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</si>
  <si>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</si>
  <si>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</si>
  <si>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</si>
  <si>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</si>
  <si>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</si>
  <si>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</si>
  <si>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</si>
  <si>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</si>
  <si>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</si>
  <si>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</si>
  <si>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</si>
  <si>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</si>
  <si>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</si>
  <si>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</si>
  <si>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</si>
  <si>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</si>
  <si>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</si>
  <si>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</si>
  <si>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</si>
  <si>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</si>
  <si>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</si>
  <si>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</si>
  <si>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</si>
  <si>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</si>
  <si>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</si>
  <si>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</si>
  <si>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</si>
  <si>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</si>
  <si>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</si>
  <si>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</si>
  <si>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t>Белок:</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</si>
  <si>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</si>
  <si>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t>ИБ#</t>
  </si>
  <si>
    <t>Клиренс креатинина</t>
  </si>
  <si>
    <t>Площадь по Дюбуа</t>
  </si>
  <si>
    <t>Длина тела (см)</t>
  </si>
  <si>
    <t>Шпаргалка норм</t>
  </si>
  <si>
    <t>Креатинин сыворотки (мкмоль/л)</t>
  </si>
  <si>
    <t>Масса  тела</t>
  </si>
  <si>
    <t>Коэффициент</t>
  </si>
  <si>
    <t>Рост в см</t>
  </si>
  <si>
    <t>S (m2)</t>
  </si>
  <si>
    <t>СКФ</t>
  </si>
  <si>
    <t>Норма</t>
  </si>
  <si>
    <t>% от нормы</t>
  </si>
  <si>
    <t>Аминовен-инфант</t>
  </si>
  <si>
    <t>20% глюкоза</t>
  </si>
  <si>
    <t>40% глюкоза</t>
  </si>
  <si>
    <t>Липофундин</t>
  </si>
  <si>
    <t>Глюкоза</t>
  </si>
  <si>
    <t xml:space="preserve">                                          Врач ____________________________________________</t>
  </si>
  <si>
    <t>ПРИМЕЧАНИE: В случае посттрансфузионной реакции или осложнения изложить подробно на обратной стороне протокола, когда они были обнаружены, в чем проявлялись, а также проведение лечебных мероприятий и их эффективность.</t>
  </si>
  <si>
    <t>Время проведения гемотрансфузии: начало_________________________конец___________________________всего перелито __________________________________мл__________________________</t>
  </si>
  <si>
    <t>Гемотрансфузия производилась (внутривенно, внутриартериально, струйным, капельным методом), под наркозом или нет (подчеркнуть)</t>
  </si>
  <si>
    <t>Использованные системы (пластмассовые, резиновые), шприцы — (подчеркнуть).</t>
  </si>
  <si>
    <t>биоло-гическая</t>
  </si>
  <si>
    <t>тепловая</t>
  </si>
  <si>
    <t>холо-довая</t>
  </si>
  <si>
    <t>проба (+, -)</t>
  </si>
  <si>
    <t>группа крови донора</t>
  </si>
  <si>
    <t>перели-вания</t>
  </si>
  <si>
    <t>заготовки</t>
  </si>
  <si>
    <t>макроско-пическая оценка крови (годна для пер. (+)</t>
  </si>
  <si>
    <t>дата</t>
  </si>
  <si>
    <t>количество среды</t>
  </si>
  <si>
    <t>№ флакона, фамилия донора</t>
  </si>
  <si>
    <t>резус-принад-лежность</t>
  </si>
  <si>
    <t>группа крови</t>
  </si>
  <si>
    <t>Пост-трансфу-зионное ослож-нение (+, -)</t>
  </si>
  <si>
    <t>Пост-трансфу-зионная реакция    (+, -)</t>
  </si>
  <si>
    <t>Результаты контрольных исследований и проб перед гемотрансфузией</t>
  </si>
  <si>
    <t>Данные о гемотрансфузионной среде</t>
  </si>
  <si>
    <t>Характер гемотрансфузионной среды</t>
  </si>
  <si>
    <t>В случае отягощенного анамнеза - изложить на обратной стороне.</t>
  </si>
  <si>
    <t>Акушерский анамнез (отягощен, не отягощен). Трансфузионный анамнез (отягощен, не отягощен) (подчеркнуть)</t>
  </si>
  <si>
    <t>Показания к гемотрансфузионной среде:</t>
  </si>
  <si>
    <t xml:space="preserve">             зафиксированные на лицевой стороне истории болезни</t>
  </si>
  <si>
    <t>операции переливания гемотрансфузионной среды</t>
  </si>
  <si>
    <t>ПРОТОКОЛ</t>
  </si>
  <si>
    <t>ГБУЗ НСО «Государственная Новосибирская областная клиническая больница»</t>
  </si>
  <si>
    <t>Bp:_____________</t>
  </si>
  <si>
    <t>после трансфузии моча: цвет - __________, объем - __________мл.</t>
  </si>
  <si>
    <r>
      <t>T</t>
    </r>
    <r>
      <rPr>
        <vertAlign val="subscript"/>
        <sz val="11"/>
        <rFont val="Times New Roman"/>
        <family val="1"/>
        <charset val="204"/>
      </rPr>
      <t>1</t>
    </r>
    <r>
      <rPr>
        <sz val="11"/>
        <rFont val="Times New Roman"/>
        <family val="1"/>
        <charset val="204"/>
      </rPr>
      <t xml:space="preserve"> -_______________Т</t>
    </r>
    <r>
      <rPr>
        <vertAlign val="subscript"/>
        <sz val="11"/>
        <rFont val="Times New Roman"/>
        <family val="1"/>
        <charset val="204"/>
      </rPr>
      <t>2</t>
    </r>
    <r>
      <rPr>
        <sz val="11"/>
        <rFont val="Times New Roman"/>
        <family val="1"/>
        <charset val="204"/>
      </rPr>
      <t xml:space="preserve"> -_____________T</t>
    </r>
    <r>
      <rPr>
        <vertAlign val="subscript"/>
        <sz val="11"/>
        <rFont val="Times New Roman"/>
        <family val="1"/>
        <charset val="204"/>
      </rPr>
      <t>3</t>
    </r>
    <r>
      <rPr>
        <sz val="11"/>
        <rFont val="Times New Roman"/>
        <family val="1"/>
        <charset val="204"/>
      </rPr>
      <t xml:space="preserve"> -_________________</t>
    </r>
  </si>
  <si>
    <t>температура тела в ближайшие 3 часа:</t>
  </si>
  <si>
    <t>посттрансфузионные реакции нет/есть _____________________________</t>
  </si>
  <si>
    <t>проведена трансфузия эр. массы/отмытых эритроцитов /СЗП/криопреципитата/Tr - массы.</t>
  </si>
  <si>
    <t>Дата____________________Время________________</t>
  </si>
  <si>
    <t>II. Посттрансфузионный эпикриз</t>
  </si>
  <si>
    <t xml:space="preserve">Bp:______________     </t>
  </si>
  <si>
    <t>Планируется переливание СЗП/СЗП с удаленным криопреципитатом/криопреципитата/Тг - массы,</t>
  </si>
  <si>
    <t>Показания</t>
  </si>
  <si>
    <t xml:space="preserve">Дата </t>
  </si>
  <si>
    <t>2. Для корректоров гемостаза</t>
  </si>
  <si>
    <t>Bp:____________</t>
  </si>
  <si>
    <t>больному показана трансфузия эритроцитной массы/отмытых эритроцитов</t>
  </si>
  <si>
    <t>Кровопотеря</t>
  </si>
  <si>
    <t>Учитывая дефицит циркулирующих эритроцитов/объем кровопотери</t>
  </si>
  <si>
    <t>I. Предтрансфузионный эпикриз</t>
  </si>
  <si>
    <t>переливанием крови и её компонентов (приказ МЗ РФ № 363 от 25.11.2002)!</t>
  </si>
  <si>
    <t>Внимание! Перед переливанием компонентов крови, врач обязан оформить в истории болезни согласие пациента</t>
  </si>
  <si>
    <t>Трансфузиолог:______________________________________/__________________/</t>
  </si>
  <si>
    <t>Гемо- / плазмо- / трансфузия / трансфузия тромбоконцентрата согласована</t>
  </si>
  <si>
    <t>Трансфузиолог</t>
  </si>
  <si>
    <t>Врач:______________________________________________/___________________/</t>
  </si>
  <si>
    <t>Показана гемо- / плазмо- / трансфузия / трансфузия тромбоконцентрата</t>
  </si>
  <si>
    <t>У пациента анемия / гемическая гипоксия / дефицит факторов свёртывания</t>
  </si>
  <si>
    <t>Дата:</t>
  </si>
  <si>
    <t xml:space="preserve">Фамилия, имя, отчество больного:   </t>
  </si>
  <si>
    <t xml:space="preserve">Результат определения группы крови пациента перед гемотрансфузией : </t>
  </si>
  <si>
    <t>тромбоцитопения</t>
  </si>
  <si>
    <t>Реаниматолог</t>
  </si>
  <si>
    <t>1. Для эритроцитных компонентов</t>
  </si>
  <si>
    <t xml:space="preserve">Время </t>
  </si>
  <si>
    <t>(показатели красной крови:               HB -</t>
  </si>
  <si>
    <t>г/л,    Er -</t>
  </si>
  <si>
    <r>
      <t>10</t>
    </r>
    <r>
      <rPr>
        <vertAlign val="superscript"/>
        <sz val="11"/>
        <rFont val="Times New Roman"/>
        <family val="1"/>
        <charset val="204"/>
      </rPr>
      <t>12</t>
    </r>
    <r>
      <rPr>
        <sz val="11"/>
        <rFont val="Times New Roman"/>
        <family val="1"/>
        <charset val="204"/>
      </rPr>
      <t>/л,             Htc-</t>
    </r>
  </si>
  <si>
    <t>Рост</t>
  </si>
  <si>
    <r>
      <t>__</t>
    </r>
    <r>
      <rPr>
        <u/>
        <sz val="10.5"/>
        <rFont val="Times New Roman"/>
        <family val="1"/>
        <charset val="204"/>
      </rPr>
      <t>вр. анестезиолог-реаниматолог_______________</t>
    </r>
    <r>
      <rPr>
        <sz val="10"/>
        <rFont val="Times New Roman"/>
        <family val="1"/>
        <charset val="204"/>
      </rPr>
      <t>______________________________________________________
                                          (фамилия, инициалы, подпись врача, проводившего консультирование)</t>
    </r>
  </si>
  <si>
    <r>
      <t>__</t>
    </r>
    <r>
      <rPr>
        <u/>
        <sz val="10.5"/>
        <rFont val="Times New Roman"/>
        <family val="1"/>
        <charset val="204"/>
      </rPr>
      <t>вр. анестезиолог-реаниматолог ______________</t>
    </r>
    <r>
      <rPr>
        <sz val="10.5"/>
        <rFont val="Times New Roman"/>
        <family val="1"/>
        <charset val="204"/>
      </rPr>
      <t>_____________________________________________________</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</si>
  <si>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</si>
  <si>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 xml:space="preserve">Врач-анестезиолог-реаниматолог: </t>
    </r>
    <r>
      <rPr>
        <u/>
        <sz val="10.5"/>
        <rFont val="Times New Roman"/>
        <family val="1"/>
        <charset val="204"/>
      </rPr>
      <t>_____________</t>
    </r>
    <r>
      <rPr>
        <sz val="10.5"/>
        <rFont val="Times New Roman"/>
        <family val="1"/>
        <charset val="204"/>
      </rPr>
      <t>____________________________________________________</t>
    </r>
  </si>
  <si>
    <r>
      <t>____</t>
    </r>
    <r>
      <rPr>
        <u/>
        <sz val="10.5"/>
        <rFont val="Times New Roman"/>
        <family val="1"/>
        <charset val="204"/>
      </rPr>
      <t>вр. анестезиолог-реаниматолог ______________</t>
    </r>
    <r>
      <rPr>
        <sz val="10.5"/>
        <rFont val="Times New Roman"/>
        <family val="1"/>
        <charset val="204"/>
      </rPr>
      <t>___________________________________________________</t>
    </r>
  </si>
  <si>
    <r>
      <t xml:space="preserve">Принятие решения без согласия гражданина (его законного представителя) </t>
    </r>
    <r>
      <rPr>
        <sz val="10"/>
        <rFont val="Times New Roman"/>
        <family val="1"/>
        <charset val="204"/>
      </rPr>
      <t xml:space="preserve">         В связи с необходимостью проведения медицинского вмешательства по экстренным показаниям для устранения угрозы </t>
    </r>
  </si>
  <si>
    <t>v 2.5</t>
  </si>
  <si>
    <t xml:space="preserve">            Карта интенсивной терапии и наблюдения                                          Отделение № </t>
  </si>
  <si>
    <r>
      <t>Консилиум:_______</t>
    </r>
    <r>
      <rPr>
        <u/>
        <sz val="10.5"/>
        <rFont val="Times New Roman"/>
        <family val="1"/>
        <charset val="204"/>
      </rPr>
      <t>зав. ___________</t>
    </r>
    <r>
      <rPr>
        <sz val="10.5"/>
        <rFont val="Times New Roman"/>
        <family val="1"/>
        <charset val="204"/>
      </rPr>
      <t>_____________________________________________</t>
    </r>
  </si>
  <si>
    <r>
      <t>Консилиум:______</t>
    </r>
    <r>
      <rPr>
        <u/>
        <sz val="10.5"/>
        <rFont val="Times New Roman"/>
        <family val="1"/>
        <charset val="204"/>
      </rPr>
      <t xml:space="preserve">зав. </t>
    </r>
    <r>
      <rPr>
        <sz val="10.5"/>
        <rFont val="Times New Roman"/>
        <family val="1"/>
        <charset val="204"/>
      </rPr>
      <t>________________________________________________________</t>
    </r>
  </si>
  <si>
    <r>
      <rPr>
        <sz val="10.5"/>
        <rFont val="Times New Roman"/>
        <family val="1"/>
        <charset val="204"/>
      </rPr>
      <t>Консилиум:</t>
    </r>
    <r>
      <rPr>
        <sz val="10"/>
        <rFont val="Times New Roman"/>
        <family val="1"/>
        <charset val="204"/>
      </rPr>
      <t>_______</t>
    </r>
    <r>
      <rPr>
        <u/>
        <sz val="10.5"/>
        <rFont val="Times New Roman"/>
        <family val="1"/>
        <charset val="204"/>
      </rPr>
      <t>зав.</t>
    </r>
    <r>
      <rPr>
        <sz val="10"/>
        <rFont val="Times New Roman"/>
        <family val="1"/>
        <charset val="204"/>
      </rPr>
      <t>____________________________________________________
____</t>
    </r>
    <r>
      <rPr>
        <u/>
        <sz val="10.5"/>
        <rFont val="Times New Roman"/>
        <family val="1"/>
        <charset val="204"/>
      </rPr>
      <t xml:space="preserve">вр. анестезиолог-реаниматолог </t>
    </r>
    <r>
      <rPr>
        <sz val="10"/>
        <rFont val="Times New Roman"/>
        <family val="1"/>
        <charset val="204"/>
      </rPr>
      <t xml:space="preserve">______________________________________________________________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</si>
</sst>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dd/mm/yy;@"/>
    <numFmt numFmtId="165" formatCode="d/m;@"/>
    <numFmt numFmtId="166" formatCode="0.000"/>
    <numFmt numFmtId="167" formatCode="[&lt;=9999999]###\-####;\(###\)\ ###\-####"/>
    <numFmt numFmtId="168" formatCode="[&lt;=9999999]#,###,###;\(#,##\)\ #,###,###"/>
    <numFmt numFmtId="169" formatCode="General\ &quot;мл&quot;"/>
    <numFmt numFmtId="170" formatCode="General\ &quot;г/кг&quot;"/>
    <numFmt numFmtId="171" formatCode="General\ &quot;г&quot;"/>
    <numFmt numFmtId="172" formatCode="General\ &quot;кг&quot;"/>
    <numFmt numFmtId="173" formatCode="General\ &quot;ккал/кг&quot;"/>
    <numFmt numFmtId="174" formatCode="[$-F800]dddd\,\ mmmm\ dd\,\ yyyy"/>
    <numFmt numFmtId="175" formatCode="0.0%"/>
    <numFmt numFmtId="176" formatCode="h:mm;@"/>
    <numFmt numFmtId="177" formatCode="dd/mm/yy\ h:mm;@"/>
  </numFmts>
  <fonts count="65"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
      <sz val="9"/>
      <color indexed="81"/>
      <name val="Tahoma"/>
      <family val="2"/>
      <charset val="204"/>
    </font>
    <font>
      <b/>
      <sz val="9"/>
      <color indexed="81"/>
      <name val="Tahoma"/>
      <family val="2"/>
      <charset val="204"/>
    </font>
    <font>
      <sz val="11"/>
      <color theme="1"/>
      <name val="Calibri"/>
      <family val="2"/>
      <scheme val="minor"/>
    </font>
    <font>
      <sz val="9"/>
      <name val="Arial"/>
      <family val="2"/>
      <charset val="204"/>
    </font>
    <font>
      <sz val="6"/>
      <name val="Arial"/>
      <family val="2"/>
      <charset val="204"/>
    </font>
    <font>
      <sz val="7"/>
      <name val="Arial"/>
      <family val="2"/>
      <charset val="204"/>
    </font>
    <font>
      <sz val="8"/>
      <name val="Arial"/>
      <family val="2"/>
      <charset val="204"/>
    </font>
    <font>
      <b/>
      <sz val="11"/>
      <name val="Arial"/>
      <family val="2"/>
      <charset val="204"/>
    </font>
    <font>
      <b/>
      <sz val="14"/>
      <name val="Arial"/>
      <family val="2"/>
      <charset val="204"/>
    </font>
    <font>
      <sz val="14"/>
      <name val="Arial"/>
      <family val="2"/>
      <charset val="204"/>
    </font>
    <font>
      <b/>
      <sz val="8"/>
      <color indexed="81"/>
      <name val="Tahoma"/>
      <family val="2"/>
      <charset val="204"/>
    </font>
    <font>
      <sz val="8"/>
      <color indexed="81"/>
      <name val="Tahoma"/>
      <family val="2"/>
      <charset val="204"/>
    </font>
    <font>
      <vertAlign val="superscript"/>
      <sz val="11"/>
      <name val="Times New Roman"/>
      <family val="1"/>
      <charset val="204"/>
    </font>
  </fonts>
  <fills count="17">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132">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s>
  <cellStyleXfs count="20">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xf numFmtId="0" fontId="54" fillId="0" borderId="0"/>
    <xf numFmtId="0" fontId="30" fillId="0" borderId="0" applyNumberFormat="0" applyFont="0" applyFill="0" applyBorder="0" applyAlignment="0" applyProtection="0">
      <alignment vertical="top"/>
    </xf>
  </cellStyleXfs>
  <cellXfs count="567">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12" borderId="84" xfId="0" applyFill="1" applyBorder="1" applyProtection="1"/>
    <xf numFmtId="0" fontId="0" fillId="12" borderId="0" xfId="0" applyFill="1" applyBorder="1" applyProtection="1"/>
    <xf numFmtId="0" fontId="0" fillId="12" borderId="93" xfId="0" applyFill="1" applyBorder="1" applyProtection="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6" xfId="0" applyBorder="1" applyProtection="1"/>
    <xf numFmtId="0" fontId="0" fillId="11" borderId="93" xfId="0" applyFill="1" applyBorder="1" applyProtection="1"/>
    <xf numFmtId="0" fontId="0" fillId="13" borderId="98" xfId="0" applyFill="1" applyBorder="1" applyAlignment="1" applyProtection="1">
      <alignment horizontal="center"/>
      <protection locked="0"/>
    </xf>
    <xf numFmtId="0" fontId="0" fillId="12" borderId="100" xfId="0" applyFill="1" applyBorder="1" applyProtection="1"/>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Protection="1"/>
    <xf numFmtId="0" fontId="0" fillId="11" borderId="120" xfId="0" applyFill="1" applyBorder="1" applyAlignment="1" applyProtection="1">
      <alignment horizontal="right"/>
    </xf>
    <xf numFmtId="0" fontId="17" fillId="0" borderId="0" xfId="0" applyFont="1" applyAlignment="1">
      <alignment horizontal="left"/>
    </xf>
    <xf numFmtId="0" fontId="17" fillId="0" borderId="0" xfId="0" applyFont="1" applyAlignment="1">
      <alignment horizontal="right"/>
    </xf>
    <xf numFmtId="169" fontId="0" fillId="11" borderId="85" xfId="0" applyNumberFormat="1" applyFill="1" applyBorder="1" applyAlignment="1" applyProtection="1">
      <alignment horizontal="right"/>
    </xf>
    <xf numFmtId="169" fontId="0" fillId="11" borderId="91" xfId="0" applyNumberFormat="1" applyFill="1" applyBorder="1" applyAlignment="1" applyProtection="1">
      <alignment horizontal="right"/>
    </xf>
    <xf numFmtId="169" fontId="0" fillId="13" borderId="98" xfId="0" applyNumberFormat="1" applyFill="1" applyBorder="1" applyAlignment="1" applyProtection="1">
      <alignment horizontal="center"/>
      <protection locked="0"/>
    </xf>
    <xf numFmtId="170" fontId="0" fillId="13" borderId="89" xfId="0" applyNumberFormat="1" applyFill="1" applyBorder="1" applyAlignment="1" applyProtection="1">
      <alignment horizontal="center"/>
      <protection locked="0"/>
    </xf>
    <xf numFmtId="171" fontId="0" fillId="11" borderId="98" xfId="0" applyNumberFormat="1" applyFill="1" applyBorder="1" applyAlignment="1" applyProtection="1">
      <alignment horizontal="center"/>
    </xf>
    <xf numFmtId="172" fontId="0" fillId="11" borderId="102" xfId="0" applyNumberFormat="1" applyFill="1" applyBorder="1" applyAlignment="1" applyProtection="1">
      <alignment horizontal="center"/>
    </xf>
    <xf numFmtId="170" fontId="0" fillId="11" borderId="89" xfId="0" applyNumberFormat="1" applyFill="1" applyBorder="1" applyProtection="1"/>
    <xf numFmtId="170" fontId="0" fillId="11" borderId="98" xfId="0" applyNumberFormat="1" applyFill="1" applyBorder="1" applyAlignment="1" applyProtection="1">
      <alignment horizontal="right"/>
    </xf>
    <xf numFmtId="173" fontId="0" fillId="11" borderId="120" xfId="0" applyNumberFormat="1" applyFill="1" applyBorder="1"/>
    <xf numFmtId="173" fontId="0" fillId="11" borderId="113" xfId="0" applyNumberFormat="1" applyFill="1" applyBorder="1" applyProtection="1">
      <protection locked="0"/>
    </xf>
    <xf numFmtId="0" fontId="0" fillId="15" borderId="91" xfId="0" applyFill="1" applyBorder="1" applyProtection="1">
      <protection locked="0"/>
    </xf>
    <xf numFmtId="0" fontId="0" fillId="16" borderId="117" xfId="0" applyFill="1" applyBorder="1" applyProtection="1">
      <protection locked="0"/>
    </xf>
    <xf numFmtId="0" fontId="0" fillId="11" borderId="89" xfId="0" applyFill="1" applyBorder="1" applyProtection="1"/>
    <xf numFmtId="0" fontId="0" fillId="12" borderId="93" xfId="0" applyFill="1" applyBorder="1" applyProtection="1"/>
    <xf numFmtId="0" fontId="0" fillId="15" borderId="0" xfId="0" applyFill="1" applyProtection="1">
      <protection locked="0"/>
    </xf>
    <xf numFmtId="0" fontId="0" fillId="15" borderId="0" xfId="0" applyFill="1"/>
    <xf numFmtId="0" fontId="0" fillId="16" borderId="91" xfId="0" applyFill="1" applyBorder="1" applyProtection="1">
      <protection locked="0"/>
    </xf>
    <xf numFmtId="0" fontId="0" fillId="16" borderId="92" xfId="0" applyFill="1" applyBorder="1" applyProtection="1">
      <protection locked="0"/>
    </xf>
    <xf numFmtId="0" fontId="0" fillId="16" borderId="0" xfId="0" applyFill="1" applyBorder="1" applyProtection="1">
      <protection locked="0"/>
    </xf>
    <xf numFmtId="0" fontId="0" fillId="16" borderId="85" xfId="0" applyFill="1" applyBorder="1" applyProtection="1">
      <protection locked="0"/>
    </xf>
    <xf numFmtId="0" fontId="0" fillId="16" borderId="84" xfId="0" applyFill="1" applyBorder="1" applyProtection="1">
      <protection locked="0"/>
    </xf>
    <xf numFmtId="0" fontId="0" fillId="16" borderId="95" xfId="0" applyFill="1" applyBorder="1" applyProtection="1">
      <protection locked="0"/>
    </xf>
    <xf numFmtId="0" fontId="0" fillId="16" borderId="97" xfId="0" applyFill="1" applyBorder="1" applyProtection="1">
      <protection locked="0"/>
    </xf>
    <xf numFmtId="0" fontId="0" fillId="16" borderId="89" xfId="0" applyFill="1" applyBorder="1" applyProtection="1">
      <protection locked="0"/>
    </xf>
    <xf numFmtId="0" fontId="0" fillId="16" borderId="93" xfId="0" applyFill="1" applyBorder="1" applyProtection="1">
      <protection locked="0"/>
    </xf>
    <xf numFmtId="0" fontId="0" fillId="16" borderId="0" xfId="0" applyFill="1" applyBorder="1" applyAlignment="1" applyProtection="1">
      <protection locked="0"/>
    </xf>
    <xf numFmtId="0" fontId="0" fillId="16" borderId="85" xfId="0" applyFill="1" applyBorder="1"/>
    <xf numFmtId="0" fontId="0" fillId="16" borderId="84" xfId="0" applyFill="1" applyBorder="1"/>
    <xf numFmtId="0" fontId="0" fillId="16" borderId="0" xfId="0" applyFill="1" applyBorder="1"/>
    <xf numFmtId="0" fontId="0" fillId="16" borderId="94" xfId="0" applyFill="1" applyBorder="1"/>
    <xf numFmtId="0" fontId="0" fillId="16" borderId="99" xfId="0" applyFill="1" applyBorder="1"/>
    <xf numFmtId="0" fontId="0" fillId="16" borderId="96" xfId="0" applyFill="1" applyBorder="1"/>
    <xf numFmtId="0" fontId="0" fillId="16" borderId="89" xfId="0" applyFill="1" applyBorder="1"/>
    <xf numFmtId="0" fontId="0" fillId="16" borderId="98" xfId="0" applyFill="1" applyBorder="1" applyAlignment="1" applyProtection="1">
      <alignment horizontal="right"/>
    </xf>
    <xf numFmtId="0" fontId="0" fillId="16" borderId="98" xfId="0" applyFill="1" applyBorder="1" applyProtection="1">
      <protection locked="0"/>
    </xf>
    <xf numFmtId="0" fontId="0" fillId="16" borderId="95" xfId="0" applyFill="1" applyBorder="1"/>
    <xf numFmtId="0" fontId="0" fillId="16" borderId="94" xfId="0" applyFill="1" applyBorder="1" applyProtection="1">
      <protection locked="0"/>
    </xf>
    <xf numFmtId="0" fontId="0" fillId="16" borderId="101" xfId="0" applyFill="1" applyBorder="1" applyProtection="1">
      <protection locked="0"/>
    </xf>
    <xf numFmtId="0" fontId="0" fillId="16" borderId="92" xfId="0" applyFill="1" applyBorder="1"/>
    <xf numFmtId="0" fontId="0" fillId="16" borderId="121" xfId="0" applyFill="1" applyBorder="1"/>
    <xf numFmtId="0" fontId="0" fillId="16" borderId="122" xfId="0" applyFill="1" applyBorder="1"/>
    <xf numFmtId="0" fontId="0" fillId="16" borderId="97" xfId="0" applyFill="1" applyBorder="1"/>
    <xf numFmtId="0" fontId="0" fillId="16" borderId="97" xfId="0" applyFill="1" applyBorder="1" applyAlignment="1"/>
    <xf numFmtId="0" fontId="0" fillId="16" borderId="123" xfId="0" applyFill="1" applyBorder="1"/>
    <xf numFmtId="0" fontId="0" fillId="13" borderId="98" xfId="0" applyFill="1" applyBorder="1"/>
    <xf numFmtId="0" fontId="0" fillId="16" borderId="86" xfId="0" applyFill="1" applyBorder="1"/>
    <xf numFmtId="0" fontId="0" fillId="16" borderId="87" xfId="0" applyFill="1" applyBorder="1"/>
    <xf numFmtId="0" fontId="0" fillId="16" borderId="124" xfId="0" applyFill="1" applyBorder="1"/>
    <xf numFmtId="0" fontId="0" fillId="16" borderId="88" xfId="0" applyFill="1" applyBorder="1"/>
    <xf numFmtId="0" fontId="0" fillId="11" borderId="125" xfId="0" applyFill="1" applyBorder="1" applyProtection="1"/>
    <xf numFmtId="0" fontId="0" fillId="13" borderId="89" xfId="0" applyFill="1" applyBorder="1" applyProtection="1">
      <protection locked="0"/>
    </xf>
    <xf numFmtId="0" fontId="0" fillId="16" borderId="84" xfId="0" applyFill="1" applyBorder="1" applyProtection="1"/>
    <xf numFmtId="0" fontId="0" fillId="16" borderId="0" xfId="0" applyFill="1" applyBorder="1" applyProtection="1"/>
    <xf numFmtId="0" fontId="0" fillId="16" borderId="85" xfId="0" applyFill="1" applyBorder="1" applyProtection="1"/>
    <xf numFmtId="0" fontId="0" fillId="16" borderId="86" xfId="0" applyFill="1" applyBorder="1" applyProtection="1"/>
    <xf numFmtId="0" fontId="0" fillId="16" borderId="87" xfId="0" applyFill="1" applyBorder="1" applyProtection="1"/>
    <xf numFmtId="0" fontId="0" fillId="16" borderId="88" xfId="0" applyFill="1" applyBorder="1" applyProtection="1"/>
    <xf numFmtId="0" fontId="0" fillId="16" borderId="94" xfId="0" applyFill="1" applyBorder="1" applyProtection="1"/>
    <xf numFmtId="0" fontId="0" fillId="16" borderId="99" xfId="0" applyFill="1" applyBorder="1" applyProtection="1"/>
    <xf numFmtId="0" fontId="0" fillId="11" borderId="126" xfId="0" applyFill="1" applyBorder="1" applyProtection="1"/>
    <xf numFmtId="0" fontId="0" fillId="16" borderId="101" xfId="0" applyFill="1" applyBorder="1" applyProtection="1"/>
    <xf numFmtId="0" fontId="0" fillId="13" borderId="98" xfId="0" applyFill="1" applyBorder="1" applyProtection="1">
      <protection locked="0"/>
    </xf>
    <xf numFmtId="0" fontId="0" fillId="7" borderId="28" xfId="0" applyFill="1" applyBorder="1" applyAlignment="1">
      <alignment horizontal="center"/>
    </xf>
    <xf numFmtId="0" fontId="0" fillId="0" borderId="0" xfId="0"/>
    <xf numFmtId="0" fontId="54" fillId="0" borderId="0" xfId="18"/>
    <xf numFmtId="0" fontId="30" fillId="0" borderId="0" xfId="19" applyNumberFormat="1" applyFont="1" applyFill="1" applyBorder="1" applyAlignment="1" applyProtection="1">
      <alignment vertical="top"/>
    </xf>
    <xf numFmtId="0" fontId="55" fillId="0" borderId="0" xfId="19" applyNumberFormat="1" applyFont="1" applyFill="1" applyBorder="1" applyAlignment="1" applyProtection="1">
      <alignment vertical="top"/>
    </xf>
    <xf numFmtId="0" fontId="58" fillId="0" borderId="89" xfId="19" applyNumberFormat="1" applyFont="1" applyFill="1" applyBorder="1" applyAlignment="1" applyProtection="1">
      <alignment horizontal="center" vertical="center" wrapText="1"/>
    </xf>
    <xf numFmtId="0" fontId="58" fillId="0" borderId="89" xfId="19" applyNumberFormat="1" applyFont="1" applyFill="1" applyBorder="1" applyAlignment="1" applyProtection="1">
      <alignment horizontal="center" vertical="center"/>
    </xf>
    <xf numFmtId="0" fontId="59" fillId="0" borderId="0" xfId="19" applyNumberFormat="1" applyFont="1" applyFill="1" applyBorder="1" applyAlignment="1" applyProtection="1">
      <alignment horizontal="center" vertical="top"/>
    </xf>
    <xf numFmtId="0" fontId="17"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left" vertical="center"/>
    </xf>
    <xf numFmtId="0" fontId="18" fillId="0" borderId="0" xfId="19" applyNumberFormat="1" applyFont="1" applyFill="1" applyBorder="1" applyAlignment="1" applyProtection="1">
      <alignment vertical="top"/>
    </xf>
    <xf numFmtId="0" fontId="19" fillId="0" borderId="0" xfId="19" applyNumberFormat="1" applyFont="1" applyFill="1" applyBorder="1" applyAlignment="1" applyProtection="1">
      <alignment vertical="top"/>
    </xf>
    <xf numFmtId="164" fontId="18" fillId="0" borderId="0" xfId="19" applyNumberFormat="1" applyFont="1" applyFill="1" applyBorder="1" applyAlignment="1" applyProtection="1">
      <alignment vertical="top"/>
    </xf>
    <xf numFmtId="176" fontId="18" fillId="0" borderId="0" xfId="19" applyNumberFormat="1" applyFont="1" applyFill="1" applyBorder="1" applyAlignment="1" applyProtection="1">
      <alignment vertical="top"/>
    </xf>
    <xf numFmtId="177" fontId="18" fillId="0" borderId="0" xfId="19" applyNumberFormat="1" applyFont="1" applyFill="1" applyBorder="1" applyAlignment="1" applyProtection="1">
      <alignment horizontal="left" vertical="top"/>
    </xf>
    <xf numFmtId="2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top"/>
    </xf>
    <xf numFmtId="14" fontId="20" fillId="0" borderId="0" xfId="19" applyNumberFormat="1" applyFont="1" applyFill="1" applyBorder="1" applyAlignment="1" applyProtection="1">
      <alignment horizontal="left" vertical="top"/>
    </xf>
    <xf numFmtId="0" fontId="55" fillId="0" borderId="93" xfId="19" applyNumberFormat="1" applyFont="1" applyFill="1" applyBorder="1" applyAlignment="1" applyProtection="1">
      <alignment horizontal="left" vertical="center"/>
      <protection locked="0"/>
    </xf>
    <xf numFmtId="0" fontId="55" fillId="0" borderId="93" xfId="19" applyNumberFormat="1" applyFont="1" applyFill="1" applyBorder="1" applyAlignment="1" applyProtection="1">
      <alignment horizontal="left" vertical="center"/>
    </xf>
    <xf numFmtId="0" fontId="55"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left" vertical="top"/>
    </xf>
    <xf numFmtId="164" fontId="56" fillId="0" borderId="89" xfId="19" applyNumberFormat="1" applyFont="1" applyFill="1" applyBorder="1" applyAlignment="1" applyProtection="1">
      <alignment horizontal="center" vertical="center"/>
    </xf>
    <xf numFmtId="0" fontId="30" fillId="0" borderId="127"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center"/>
    </xf>
    <xf numFmtId="175" fontId="20" fillId="0" borderId="0" xfId="19" applyNumberFormat="1" applyFont="1" applyFill="1" applyBorder="1" applyAlignment="1" applyProtection="1">
      <alignment horizontal="left" vertical="center"/>
    </xf>
    <xf numFmtId="167" fontId="41" fillId="0" borderId="0" xfId="0" applyNumberFormat="1" applyFont="1" applyBorder="1" applyAlignment="1">
      <alignment vertical="top" wrapText="1"/>
    </xf>
    <xf numFmtId="0" fontId="17" fillId="0" borderId="0" xfId="0" applyFont="1" applyAlignment="1">
      <alignment horizontal="center"/>
    </xf>
    <xf numFmtId="0" fontId="17" fillId="0" borderId="0" xfId="0" applyFont="1"/>
    <xf numFmtId="0" fontId="0" fillId="10" borderId="3" xfId="0" applyFont="1" applyFill="1" applyBorder="1" applyAlignment="1">
      <alignment horizontal="center" vertical="center" wrapText="1"/>
    </xf>
    <xf numFmtId="0" fontId="17" fillId="0" borderId="107"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72" xfId="0" applyFont="1" applyFill="1" applyBorder="1" applyAlignment="1" applyProtection="1">
      <protection locked="0"/>
    </xf>
    <xf numFmtId="0" fontId="17" fillId="0" borderId="3" xfId="0" applyNumberFormat="1" applyFont="1" applyFill="1" applyBorder="1" applyAlignment="1" applyProtection="1">
      <alignment horizontal="center"/>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72"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17" fillId="0" borderId="3"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wrapText="1"/>
    </xf>
    <xf numFmtId="0" fontId="20" fillId="0" borderId="108" xfId="0" applyFont="1" applyFill="1" applyBorder="1" applyAlignment="1" applyProtection="1">
      <alignment horizontal="left"/>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18" fillId="0" borderId="103" xfId="0" applyFont="1" applyBorder="1" applyAlignment="1" applyProtection="1">
      <alignment horizontal="left"/>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3" xfId="0" applyFont="1" applyFill="1" applyBorder="1" applyAlignment="1" applyProtection="1">
      <alignment horizontal="center" vertical="center"/>
      <protection locked="0"/>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1" fontId="28" fillId="0" borderId="3" xfId="0" applyNumberFormat="1" applyFont="1" applyFill="1" applyBorder="1" applyAlignment="1" applyProtection="1">
      <alignment horizontal="center" vertical="center"/>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2" fillId="0" borderId="8" xfId="0" applyFont="1" applyFill="1" applyBorder="1" applyAlignment="1" applyProtection="1">
      <protection locked="0"/>
    </xf>
    <xf numFmtId="0" fontId="18" fillId="0" borderId="3" xfId="0" applyFont="1" applyFill="1" applyBorder="1" applyAlignment="1" applyProtection="1">
      <alignment horizontal="center"/>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18" fillId="0" borderId="3" xfId="0" applyFont="1" applyFill="1" applyBorder="1" applyAlignment="1" applyProtection="1"/>
    <xf numFmtId="0" fontId="19" fillId="0" borderId="3" xfId="0" applyFont="1" applyBorder="1" applyAlignment="1" applyProtection="1">
      <protection locked="0"/>
    </xf>
    <xf numFmtId="0" fontId="20" fillId="0" borderId="3" xfId="0" applyFont="1" applyFill="1" applyBorder="1" applyAlignment="1" applyProtection="1">
      <alignment horizont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9" fillId="0" borderId="3" xfId="0" applyFont="1" applyBorder="1" applyAlignment="1" applyProtection="1">
      <alignment horizontal="center"/>
      <protection locked="0"/>
    </xf>
    <xf numFmtId="166" fontId="20" fillId="0" borderId="3" xfId="0" applyNumberFormat="1" applyFont="1" applyBorder="1" applyAlignment="1" applyProtection="1">
      <alignment horizontal="center"/>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49" fontId="19" fillId="0" borderId="3" xfId="0" applyNumberFormat="1" applyFont="1" applyBorder="1" applyAlignment="1" applyProtection="1">
      <alignment horizontal="center"/>
      <protection locked="0"/>
    </xf>
    <xf numFmtId="49" fontId="19" fillId="0" borderId="3" xfId="0" applyNumberFormat="1" applyFont="1" applyBorder="1" applyAlignment="1" applyProtection="1">
      <protection locked="0"/>
    </xf>
    <xf numFmtId="0" fontId="21" fillId="0" borderId="3" xfId="0" applyFont="1" applyFill="1" applyBorder="1" applyAlignment="1" applyProtection="1">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7" borderId="29" xfId="0" applyFill="1" applyBorder="1" applyAlignment="1">
      <alignment horizontal="center"/>
    </xf>
    <xf numFmtId="0" fontId="0" fillId="7" borderId="27" xfId="0" applyFill="1" applyBorder="1" applyAlignment="1">
      <alignment horizontal="center"/>
    </xf>
    <xf numFmtId="0" fontId="0" fillId="12" borderId="115" xfId="0" applyFill="1" applyBorder="1" applyAlignment="1" applyProtection="1">
      <alignment horizontal="center"/>
    </xf>
    <xf numFmtId="0" fontId="0" fillId="12" borderId="102" xfId="0" applyFill="1" applyBorder="1" applyAlignment="1" applyProtection="1">
      <alignment horizontal="center"/>
    </xf>
    <xf numFmtId="0" fontId="0" fillId="14" borderId="115" xfId="0" applyFill="1" applyBorder="1" applyAlignment="1">
      <alignment horizontal="center"/>
    </xf>
    <xf numFmtId="0" fontId="0" fillId="14" borderId="102" xfId="0" applyFill="1" applyBorder="1" applyAlignment="1">
      <alignment horizontal="center"/>
    </xf>
    <xf numFmtId="0" fontId="0" fillId="14" borderId="118" xfId="0" applyFill="1" applyBorder="1" applyAlignment="1">
      <alignment horizontal="center"/>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5" borderId="0" xfId="0" applyFill="1"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9" xfId="0" applyFill="1" applyBorder="1" applyAlignment="1" applyProtection="1">
      <alignment horizontal="right"/>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6" xfId="0" applyFill="1" applyBorder="1" applyAlignment="1" applyProtection="1">
      <alignment horizontal="left"/>
    </xf>
    <xf numFmtId="0" fontId="0" fillId="12" borderId="117" xfId="0" applyFill="1" applyBorder="1" applyAlignment="1" applyProtection="1">
      <alignment horizontal="left"/>
    </xf>
    <xf numFmtId="173" fontId="0" fillId="11" borderId="94" xfId="0" applyNumberFormat="1" applyFill="1" applyBorder="1" applyAlignment="1" applyProtection="1">
      <alignment horizontal="center"/>
      <protection locked="0"/>
    </xf>
    <xf numFmtId="173" fontId="0" fillId="11" borderId="93" xfId="0" applyNumberFormat="1" applyFill="1" applyBorder="1" applyAlignment="1" applyProtection="1">
      <alignment horizontal="center"/>
      <protection locked="0"/>
    </xf>
    <xf numFmtId="0" fontId="0" fillId="12" borderId="113" xfId="0" applyFill="1" applyBorder="1" applyAlignment="1" applyProtection="1">
      <alignment horizontal="center"/>
      <protection locked="0"/>
    </xf>
    <xf numFmtId="0" fontId="0" fillId="12" borderId="114" xfId="0" applyFill="1" applyBorder="1" applyAlignment="1" applyProtection="1">
      <alignment horizontal="center"/>
      <protection locked="0"/>
    </xf>
    <xf numFmtId="0" fontId="0" fillId="12" borderId="94" xfId="0" applyFill="1" applyBorder="1" applyAlignment="1" applyProtection="1">
      <alignment horizontal="center"/>
    </xf>
    <xf numFmtId="0" fontId="0" fillId="12" borderId="93" xfId="0" applyFill="1" applyBorder="1" applyAlignment="1" applyProtection="1">
      <alignment horizontal="center"/>
    </xf>
    <xf numFmtId="0" fontId="0" fillId="14" borderId="90" xfId="0" applyFill="1" applyBorder="1" applyAlignment="1" applyProtection="1">
      <alignment horizontal="center"/>
    </xf>
    <xf numFmtId="0" fontId="0" fillId="14" borderId="91" xfId="0" applyFill="1" applyBorder="1" applyAlignment="1" applyProtection="1">
      <alignment horizontal="center"/>
    </xf>
    <xf numFmtId="0" fontId="0" fillId="14" borderId="92" xfId="0" applyFill="1" applyBorder="1" applyAlignment="1" applyProtection="1">
      <alignment horizontal="center"/>
    </xf>
    <xf numFmtId="0" fontId="0" fillId="12" borderId="101" xfId="0" applyFill="1" applyBorder="1" applyAlignment="1" applyProtection="1">
      <alignment horizontal="center"/>
    </xf>
    <xf numFmtId="0" fontId="0" fillId="14" borderId="115" xfId="0" applyFill="1" applyBorder="1" applyAlignment="1" applyProtection="1">
      <alignment horizontal="center"/>
    </xf>
    <xf numFmtId="0" fontId="0" fillId="14" borderId="102" xfId="0" applyFill="1" applyBorder="1" applyAlignment="1" applyProtection="1">
      <alignment horizontal="center"/>
    </xf>
    <xf numFmtId="0" fontId="0" fillId="14" borderId="118" xfId="0" applyFill="1" applyBorder="1" applyAlignment="1" applyProtection="1">
      <alignment horizontal="center"/>
    </xf>
    <xf numFmtId="0" fontId="0" fillId="12" borderId="127" xfId="0" applyFill="1" applyBorder="1" applyAlignment="1" applyProtection="1">
      <alignment horizontal="center"/>
    </xf>
    <xf numFmtId="0" fontId="0" fillId="12" borderId="99" xfId="0" applyFill="1" applyBorder="1" applyAlignment="1" applyProtection="1">
      <alignment horizontal="center"/>
    </xf>
    <xf numFmtId="0" fontId="0" fillId="12" borderId="95" xfId="0" applyFill="1" applyBorder="1" applyAlignment="1" applyProtection="1">
      <alignment horizontal="center"/>
    </xf>
    <xf numFmtId="0" fontId="0" fillId="12" borderId="96" xfId="0" applyFill="1" applyBorder="1" applyAlignment="1" applyProtection="1">
      <alignment horizontal="center"/>
    </xf>
    <xf numFmtId="0" fontId="0" fillId="0" borderId="3" xfId="0" applyBorder="1" applyAlignment="1">
      <alignment horizontal="center" vertical="center"/>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5" fillId="0" borderId="3" xfId="0" applyFont="1" applyBorder="1"/>
    <xf numFmtId="0" fontId="35" fillId="0" borderId="3" xfId="0" applyFont="1" applyBorder="1" applyAlignment="1">
      <alignment wrapText="1"/>
    </xf>
    <xf numFmtId="0" fontId="35" fillId="0" borderId="3" xfId="0" applyFont="1" applyBorder="1" applyAlignment="1">
      <alignment horizontal="left" vertical="center" wrapText="1"/>
    </xf>
    <xf numFmtId="0" fontId="0" fillId="0" borderId="3" xfId="0" applyFont="1" applyBorder="1" applyAlignment="1">
      <alignment horizontal="left" vertical="center"/>
    </xf>
    <xf numFmtId="0" fontId="0" fillId="0" borderId="3" xfId="0" applyFont="1" applyBorder="1"/>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0" fontId="61" fillId="0" borderId="0" xfId="19" applyNumberFormat="1" applyFont="1" applyFill="1" applyBorder="1" applyAlignment="1" applyProtection="1">
      <alignment horizontal="center" vertical="top" shrinkToFit="1"/>
    </xf>
    <xf numFmtId="0" fontId="60" fillId="0" borderId="0" xfId="19" applyNumberFormat="1" applyFont="1" applyFill="1" applyBorder="1" applyAlignment="1" applyProtection="1">
      <alignment horizontal="center" vertical="top"/>
    </xf>
    <xf numFmtId="0" fontId="59" fillId="0" borderId="0" xfId="19" applyNumberFormat="1" applyFont="1" applyFill="1" applyBorder="1" applyAlignment="1" applyProtection="1">
      <alignment horizontal="center" vertical="top"/>
    </xf>
    <xf numFmtId="174" fontId="30" fillId="0" borderId="0" xfId="19" applyNumberFormat="1" applyFont="1" applyFill="1" applyBorder="1" applyAlignment="1" applyProtection="1">
      <alignment horizontal="center" vertical="top"/>
    </xf>
    <xf numFmtId="0" fontId="30" fillId="0" borderId="0" xfId="19" applyNumberFormat="1" applyFont="1" applyFill="1" applyBorder="1" applyAlignment="1" applyProtection="1">
      <alignment horizontal="left" vertical="top"/>
    </xf>
    <xf numFmtId="14" fontId="30" fillId="0" borderId="0" xfId="19" applyNumberFormat="1" applyFont="1" applyFill="1" applyBorder="1" applyAlignment="1" applyProtection="1">
      <alignment horizontal="left" vertical="top"/>
    </xf>
    <xf numFmtId="0" fontId="30" fillId="0" borderId="0" xfId="19" applyNumberFormat="1" applyFont="1" applyFill="1" applyBorder="1" applyAlignment="1" applyProtection="1">
      <alignment horizontal="left" vertical="top"/>
      <protection locked="0"/>
    </xf>
    <xf numFmtId="0" fontId="58" fillId="0" borderId="121" xfId="19" applyNumberFormat="1" applyFont="1" applyFill="1" applyBorder="1" applyAlignment="1" applyProtection="1">
      <alignment horizontal="center" vertical="center" textRotation="90" wrapText="1"/>
    </xf>
    <xf numFmtId="0" fontId="58" fillId="0" borderId="130" xfId="19" applyNumberFormat="1" applyFont="1" applyFill="1" applyBorder="1" applyAlignment="1" applyProtection="1">
      <alignment horizontal="center" vertical="center" textRotation="90" wrapText="1"/>
    </xf>
    <xf numFmtId="0" fontId="58" fillId="0" borderId="125" xfId="19" applyNumberFormat="1" applyFont="1" applyFill="1" applyBorder="1" applyAlignment="1" applyProtection="1">
      <alignment horizontal="center" vertical="center" textRotation="90" wrapText="1"/>
    </xf>
    <xf numFmtId="0" fontId="58" fillId="0" borderId="121" xfId="19" applyNumberFormat="1" applyFont="1" applyFill="1" applyBorder="1" applyAlignment="1" applyProtection="1">
      <alignment horizontal="center" vertical="center" wrapText="1"/>
    </xf>
    <xf numFmtId="0" fontId="58" fillId="0" borderId="130" xfId="19" applyNumberFormat="1" applyFont="1" applyFill="1" applyBorder="1" applyAlignment="1" applyProtection="1">
      <alignment horizontal="center" vertical="center" wrapText="1"/>
    </xf>
    <xf numFmtId="0" fontId="58" fillId="0" borderId="125" xfId="19" applyNumberFormat="1" applyFont="1" applyFill="1" applyBorder="1" applyAlignment="1" applyProtection="1">
      <alignment horizontal="center" vertical="center" wrapText="1"/>
    </xf>
    <xf numFmtId="0" fontId="57" fillId="0" borderId="127" xfId="19" applyNumberFormat="1" applyFont="1" applyFill="1" applyBorder="1" applyAlignment="1" applyProtection="1">
      <alignment horizontal="center" vertical="center"/>
    </xf>
    <xf numFmtId="0" fontId="57" fillId="0" borderId="93" xfId="19" applyNumberFormat="1" applyFont="1" applyFill="1" applyBorder="1" applyAlignment="1" applyProtection="1">
      <alignment horizontal="center" vertical="center"/>
    </xf>
    <xf numFmtId="0" fontId="57" fillId="0" borderId="121" xfId="19" applyNumberFormat="1" applyFont="1" applyFill="1" applyBorder="1" applyAlignment="1" applyProtection="1">
      <alignment horizontal="center" vertical="center" wrapText="1"/>
    </xf>
    <xf numFmtId="0" fontId="57" fillId="0" borderId="130" xfId="19" applyNumberFormat="1" applyFont="1" applyFill="1" applyBorder="1" applyAlignment="1" applyProtection="1">
      <alignment horizontal="center" vertical="center" wrapText="1"/>
    </xf>
    <xf numFmtId="0" fontId="57" fillId="0" borderId="125" xfId="19" applyNumberFormat="1" applyFont="1" applyFill="1" applyBorder="1" applyAlignment="1" applyProtection="1">
      <alignment horizontal="center" vertical="center" wrapText="1"/>
    </xf>
    <xf numFmtId="0" fontId="58" fillId="0" borderId="121" xfId="19" applyNumberFormat="1" applyFont="1" applyFill="1" applyBorder="1" applyAlignment="1" applyProtection="1">
      <alignment horizontal="center" vertical="center" textRotation="90"/>
    </xf>
    <xf numFmtId="0" fontId="58" fillId="0" borderId="125" xfId="19" applyNumberFormat="1" applyFont="1" applyFill="1" applyBorder="1" applyAlignment="1" applyProtection="1">
      <alignment horizontal="center" vertical="center" textRotation="90"/>
    </xf>
    <xf numFmtId="0" fontId="55" fillId="0" borderId="0" xfId="19" applyNumberFormat="1" applyFont="1" applyFill="1" applyBorder="1" applyAlignment="1" applyProtection="1">
      <alignment horizontal="left" vertical="top" wrapText="1"/>
    </xf>
    <xf numFmtId="0" fontId="58" fillId="0" borderId="117" xfId="19" applyNumberFormat="1" applyFont="1" applyFill="1" applyBorder="1" applyAlignment="1" applyProtection="1">
      <alignment horizontal="center" vertical="center" wrapText="1"/>
    </xf>
    <xf numFmtId="0" fontId="58" fillId="0" borderId="97" xfId="19" applyNumberFormat="1" applyFont="1" applyFill="1" applyBorder="1" applyAlignment="1" applyProtection="1">
      <alignment horizontal="center" vertical="center" wrapText="1"/>
    </xf>
    <xf numFmtId="0" fontId="58" fillId="0" borderId="96" xfId="19" applyNumberFormat="1" applyFont="1" applyFill="1" applyBorder="1" applyAlignment="1" applyProtection="1">
      <alignment horizontal="center" vertical="center" wrapText="1"/>
    </xf>
    <xf numFmtId="0" fontId="58" fillId="0" borderId="127" xfId="19" applyNumberFormat="1" applyFont="1" applyFill="1" applyBorder="1" applyAlignment="1" applyProtection="1">
      <alignment horizontal="center" vertical="center"/>
    </xf>
    <xf numFmtId="0" fontId="58" fillId="0" borderId="94" xfId="19" applyNumberFormat="1" applyFont="1" applyFill="1" applyBorder="1" applyAlignment="1" applyProtection="1">
      <alignment horizontal="center" vertical="center"/>
    </xf>
    <xf numFmtId="0" fontId="58" fillId="0" borderId="93" xfId="19" applyNumberFormat="1" applyFont="1" applyFill="1" applyBorder="1" applyAlignment="1" applyProtection="1">
      <alignment horizontal="center" vertical="center"/>
    </xf>
    <xf numFmtId="0" fontId="58" fillId="0" borderId="131" xfId="19" applyNumberFormat="1" applyFont="1" applyFill="1" applyBorder="1" applyAlignment="1" applyProtection="1">
      <alignment horizontal="center" vertical="center" wrapText="1"/>
    </xf>
    <xf numFmtId="0" fontId="58" fillId="0" borderId="122" xfId="19" applyNumberFormat="1" applyFont="1" applyFill="1" applyBorder="1" applyAlignment="1" applyProtection="1">
      <alignment horizontal="center" vertical="center" wrapText="1"/>
    </xf>
    <xf numFmtId="0" fontId="58" fillId="0" borderId="128" xfId="19" applyNumberFormat="1" applyFont="1" applyFill="1" applyBorder="1" applyAlignment="1" applyProtection="1">
      <alignment horizontal="center" vertical="center" wrapText="1"/>
    </xf>
    <xf numFmtId="0" fontId="58" fillId="0" borderId="95" xfId="19" applyNumberFormat="1" applyFont="1" applyFill="1" applyBorder="1" applyAlignment="1" applyProtection="1">
      <alignment horizontal="center" vertical="center" wrapText="1"/>
    </xf>
    <xf numFmtId="0" fontId="58" fillId="0" borderId="129" xfId="19" applyNumberFormat="1" applyFont="1" applyFill="1" applyBorder="1" applyAlignment="1" applyProtection="1">
      <alignment horizontal="center" vertical="center" wrapText="1"/>
    </xf>
    <xf numFmtId="0" fontId="55" fillId="0" borderId="0" xfId="19" applyNumberFormat="1" applyFont="1" applyFill="1" applyBorder="1" applyAlignment="1" applyProtection="1">
      <alignment horizontal="left" vertical="top"/>
    </xf>
    <xf numFmtId="0" fontId="57" fillId="0" borderId="0" xfId="19" applyNumberFormat="1" applyFont="1" applyFill="1" applyBorder="1" applyAlignment="1" applyProtection="1">
      <alignment horizontal="left" vertical="top"/>
    </xf>
    <xf numFmtId="49" fontId="30" fillId="0" borderId="0" xfId="19" applyNumberFormat="1" applyFont="1" applyFill="1" applyBorder="1" applyAlignment="1" applyProtection="1">
      <alignment horizontal="left" vertical="top"/>
      <protection locked="0"/>
    </xf>
    <xf numFmtId="0" fontId="28" fillId="0" borderId="0" xfId="19" applyNumberFormat="1" applyFont="1" applyFill="1" applyBorder="1" applyAlignment="1" applyProtection="1">
      <alignment horizontal="center" vertical="top"/>
    </xf>
    <xf numFmtId="0" fontId="19" fillId="0" borderId="0" xfId="19" applyNumberFormat="1" applyFont="1" applyFill="1" applyBorder="1" applyAlignment="1" applyProtection="1">
      <alignment horizontal="left" vertical="top"/>
    </xf>
    <xf numFmtId="0" fontId="22"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center" vertical="top"/>
    </xf>
    <xf numFmtId="0" fontId="20" fillId="0" borderId="0" xfId="19" applyNumberFormat="1" applyFont="1" applyFill="1" applyBorder="1" applyAlignment="1" applyProtection="1">
      <alignment horizontal="left" vertical="center"/>
    </xf>
    <xf numFmtId="0" fontId="20" fillId="0" borderId="0" xfId="19" applyNumberFormat="1" applyFont="1" applyFill="1" applyBorder="1" applyAlignment="1" applyProtection="1">
      <alignment horizontal="right" vertical="top"/>
    </xf>
    <xf numFmtId="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center" vertical="top"/>
      <protection locked="0"/>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0" fontId="26" fillId="0" borderId="84" xfId="0" applyFont="1" applyBorder="1" applyAlignment="1">
      <alignment horizontal="center"/>
    </xf>
    <xf numFmtId="0" fontId="17" fillId="0" borderId="0" xfId="0" applyFont="1" applyBorder="1" applyAlignment="1">
      <alignment horizontal="center"/>
    </xf>
    <xf numFmtId="0" fontId="17" fillId="0" borderId="85"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4" fontId="40" fillId="0" borderId="0" xfId="0" applyNumberFormat="1" applyFont="1" applyBorder="1" applyAlignment="1">
      <alignment horizontal="left"/>
    </xf>
    <xf numFmtId="0" fontId="40" fillId="0" borderId="84" xfId="0" applyFont="1" applyBorder="1" applyAlignment="1">
      <alignment horizontal="left" vertical="top"/>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8" fontId="41" fillId="0" borderId="0" xfId="0" applyNumberFormat="1" applyFont="1" applyBorder="1" applyAlignment="1">
      <alignment horizontal="right" vertical="top" wrapText="1"/>
    </xf>
    <xf numFmtId="167" fontId="41" fillId="0" borderId="0" xfId="0" applyNumberFormat="1" applyFont="1" applyBorder="1" applyAlignment="1">
      <alignment horizontal="right" vertical="top" wrapText="1"/>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17" fillId="0" borderId="0" xfId="0" applyFont="1" applyBorder="1" applyAlignment="1">
      <alignment horizontal="left" vertical="top" wrapText="1"/>
    </xf>
    <xf numFmtId="0" fontId="22" fillId="0" borderId="0" xfId="0" applyFont="1" applyBorder="1" applyAlignment="1">
      <alignment horizontal="left" vertical="top" wrapText="1"/>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0" fontId="40" fillId="0" borderId="0" xfId="0" applyFont="1" applyAlignment="1">
      <alignment horizontal="left" vertical="top" wrapText="1"/>
    </xf>
    <xf numFmtId="0" fontId="40" fillId="0" borderId="91" xfId="0" applyFont="1" applyBorder="1" applyAlignment="1">
      <alignment horizontal="left" vertical="top" wrapText="1"/>
    </xf>
    <xf numFmtId="0" fontId="40" fillId="0" borderId="0" xfId="0" applyFont="1" applyBorder="1" applyAlignment="1">
      <alignment horizontal="left" vertical="top" wrapText="1"/>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49" fontId="20" fillId="0" borderId="0" xfId="0" applyNumberFormat="1" applyFont="1" applyBorder="1" applyAlignment="1">
      <alignment horizontal="right" vertical="top" wrapText="1"/>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90" xfId="0" applyFont="1" applyBorder="1" applyAlignment="1">
      <alignment horizontal="left" vertical="top" wrapText="1"/>
    </xf>
    <xf numFmtId="0" fontId="40" fillId="0" borderId="92" xfId="0" applyFont="1" applyBorder="1" applyAlignment="1">
      <alignment horizontal="left" vertical="top" wrapText="1"/>
    </xf>
    <xf numFmtId="0" fontId="40" fillId="0" borderId="84" xfId="0" applyFont="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14" fontId="40" fillId="0" borderId="0" xfId="0" applyNumberFormat="1" applyFont="1" applyBorder="1" applyAlignment="1">
      <alignment horizontal="left" vertical="top" wrapText="1"/>
    </xf>
    <xf numFmtId="0" fontId="17" fillId="0" borderId="84" xfId="0" applyFont="1" applyBorder="1" applyAlignment="1">
      <alignment horizontal="left" vertical="top" wrapText="1"/>
    </xf>
    <xf numFmtId="0" fontId="17" fillId="0" borderId="85" xfId="0" applyFont="1" applyBorder="1" applyAlignment="1">
      <alignment horizontal="left" vertical="top" wrapText="1"/>
    </xf>
    <xf numFmtId="168" fontId="42" fillId="0" borderId="0" xfId="0" applyNumberFormat="1" applyFont="1" applyBorder="1" applyAlignment="1">
      <alignment horizontal="right"/>
    </xf>
    <xf numFmtId="167" fontId="42" fillId="0" borderId="0" xfId="0" applyNumberFormat="1" applyFont="1" applyBorder="1" applyAlignment="1">
      <alignment horizontal="left"/>
    </xf>
    <xf numFmtId="0" fontId="26" fillId="0" borderId="84" xfId="0" applyFont="1" applyBorder="1" applyAlignment="1">
      <alignment horizontal="left"/>
    </xf>
    <xf numFmtId="0" fontId="45" fillId="0" borderId="0" xfId="0" applyFont="1" applyAlignment="1">
      <alignment horizontal="center" vertical="top" wrapText="1"/>
    </xf>
    <xf numFmtId="0" fontId="45" fillId="0" borderId="0" xfId="0" applyFont="1" applyAlignment="1">
      <alignment horizontal="center" vertical="top"/>
    </xf>
    <xf numFmtId="14" fontId="40" fillId="0" borderId="95" xfId="0" applyNumberFormat="1" applyFont="1" applyBorder="1" applyAlignment="1">
      <alignment horizontal="left" vertical="top" wrapText="1"/>
    </xf>
  </cellXfs>
  <cellStyles count="20">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 name="Обычный 2 2" xfId="19"/>
    <cellStyle name="Обычный 3"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28.emf"/><Relationship Id="rId13" Type="http://schemas.openxmlformats.org/officeDocument/2006/relationships/image" Target="../media/image23.emf"/><Relationship Id="rId18" Type="http://schemas.openxmlformats.org/officeDocument/2006/relationships/image" Target="../media/image18.emf"/><Relationship Id="rId26" Type="http://schemas.openxmlformats.org/officeDocument/2006/relationships/image" Target="../media/image10.emf"/><Relationship Id="rId3" Type="http://schemas.openxmlformats.org/officeDocument/2006/relationships/image" Target="../media/image33.emf"/><Relationship Id="rId21" Type="http://schemas.openxmlformats.org/officeDocument/2006/relationships/image" Target="../media/image15.emf"/><Relationship Id="rId34" Type="http://schemas.openxmlformats.org/officeDocument/2006/relationships/image" Target="../media/image2.emf"/><Relationship Id="rId7" Type="http://schemas.openxmlformats.org/officeDocument/2006/relationships/image" Target="../media/image29.emf"/><Relationship Id="rId12" Type="http://schemas.openxmlformats.org/officeDocument/2006/relationships/image" Target="../media/image24.emf"/><Relationship Id="rId17" Type="http://schemas.openxmlformats.org/officeDocument/2006/relationships/image" Target="../media/image19.emf"/><Relationship Id="rId25" Type="http://schemas.openxmlformats.org/officeDocument/2006/relationships/image" Target="../media/image11.emf"/><Relationship Id="rId33" Type="http://schemas.openxmlformats.org/officeDocument/2006/relationships/image" Target="../media/image3.emf"/><Relationship Id="rId2" Type="http://schemas.openxmlformats.org/officeDocument/2006/relationships/image" Target="../media/image34.emf"/><Relationship Id="rId16" Type="http://schemas.openxmlformats.org/officeDocument/2006/relationships/image" Target="../media/image20.emf"/><Relationship Id="rId20" Type="http://schemas.openxmlformats.org/officeDocument/2006/relationships/image" Target="../media/image16.emf"/><Relationship Id="rId29" Type="http://schemas.openxmlformats.org/officeDocument/2006/relationships/image" Target="../media/image7.emf"/><Relationship Id="rId1" Type="http://schemas.openxmlformats.org/officeDocument/2006/relationships/image" Target="../media/image35.emf"/><Relationship Id="rId6" Type="http://schemas.openxmlformats.org/officeDocument/2006/relationships/image" Target="../media/image30.emf"/><Relationship Id="rId11" Type="http://schemas.openxmlformats.org/officeDocument/2006/relationships/image" Target="../media/image25.emf"/><Relationship Id="rId24" Type="http://schemas.openxmlformats.org/officeDocument/2006/relationships/image" Target="../media/image12.emf"/><Relationship Id="rId32" Type="http://schemas.openxmlformats.org/officeDocument/2006/relationships/image" Target="../media/image4.emf"/><Relationship Id="rId5" Type="http://schemas.openxmlformats.org/officeDocument/2006/relationships/image" Target="../media/image31.emf"/><Relationship Id="rId15" Type="http://schemas.openxmlformats.org/officeDocument/2006/relationships/image" Target="../media/image21.emf"/><Relationship Id="rId23" Type="http://schemas.openxmlformats.org/officeDocument/2006/relationships/image" Target="../media/image13.emf"/><Relationship Id="rId28" Type="http://schemas.openxmlformats.org/officeDocument/2006/relationships/image" Target="../media/image8.emf"/><Relationship Id="rId10" Type="http://schemas.openxmlformats.org/officeDocument/2006/relationships/image" Target="../media/image26.emf"/><Relationship Id="rId19" Type="http://schemas.openxmlformats.org/officeDocument/2006/relationships/image" Target="../media/image17.emf"/><Relationship Id="rId31" Type="http://schemas.openxmlformats.org/officeDocument/2006/relationships/image" Target="../media/image5.emf"/><Relationship Id="rId4" Type="http://schemas.openxmlformats.org/officeDocument/2006/relationships/image" Target="../media/image32.emf"/><Relationship Id="rId9" Type="http://schemas.openxmlformats.org/officeDocument/2006/relationships/image" Target="../media/image27.emf"/><Relationship Id="rId14" Type="http://schemas.openxmlformats.org/officeDocument/2006/relationships/image" Target="../media/image22.emf"/><Relationship Id="rId22" Type="http://schemas.openxmlformats.org/officeDocument/2006/relationships/image" Target="../media/image14.emf"/><Relationship Id="rId27" Type="http://schemas.openxmlformats.org/officeDocument/2006/relationships/image" Target="../media/image9.emf"/><Relationship Id="rId30"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11</xdr:col>
          <xdr:colOff>219075</xdr:colOff>
          <xdr:row>56</xdr:row>
          <xdr:rowOff>0</xdr:rowOff>
        </xdr:from>
        <xdr:to>
          <xdr:col>25</xdr:col>
          <xdr:colOff>152400</xdr:colOff>
          <xdr:row>57</xdr:row>
          <xdr:rowOff>142875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114300</xdr:colOff>
          <xdr:row>59</xdr:row>
          <xdr:rowOff>19050</xdr:rowOff>
        </xdr:from>
        <xdr:to>
          <xdr:col>25</xdr:col>
          <xdr:colOff>142875</xdr:colOff>
          <xdr:row>60</xdr:row>
          <xdr:rowOff>180975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9"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30"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31"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3.emf"/><Relationship Id="rId50" Type="http://schemas.openxmlformats.org/officeDocument/2006/relationships/control" Target="../activeX/activeX25.xml"/><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control" Target="../activeX/activeX34.xml"/><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4.emf"/><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image" Target="../media/image5.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8.emf"/><Relationship Id="rId40" Type="http://schemas.openxmlformats.org/officeDocument/2006/relationships/control" Target="../activeX/activeX20.xml"/><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4.emf"/><Relationship Id="rId57" Type="http://schemas.openxmlformats.org/officeDocument/2006/relationships/image" Target="../media/image28.emf"/><Relationship Id="rId61" Type="http://schemas.openxmlformats.org/officeDocument/2006/relationships/image" Target="../media/image30.emf"/><Relationship Id="rId10" Type="http://schemas.openxmlformats.org/officeDocument/2006/relationships/control" Target="../activeX/activeX5.xml"/><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2.emf"/><Relationship Id="rId4" Type="http://schemas.openxmlformats.org/officeDocument/2006/relationships/control" Target="../activeX/activeX2.xml"/><Relationship Id="rId9" Type="http://schemas.openxmlformats.org/officeDocument/2006/relationships/image" Target="../media/image4.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3.emf"/><Relationship Id="rId30" Type="http://schemas.openxmlformats.org/officeDocument/2006/relationships/control" Target="../activeX/activeX15.xml"/><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4.emf"/><Relationship Id="rId8" Type="http://schemas.openxmlformats.org/officeDocument/2006/relationships/control" Target="../activeX/activeX4.xml"/><Relationship Id="rId51" Type="http://schemas.openxmlformats.org/officeDocument/2006/relationships/image" Target="../media/image25.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control" Target="../activeX/activeX10.xml"/><Relationship Id="rId41" Type="http://schemas.openxmlformats.org/officeDocument/2006/relationships/image" Target="../media/image20.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workbookViewId="0">
      <selection activeCell="A2" sqref="A2"/>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476</v>
      </c>
    </row>
    <row r="2" spans="1:12" x14ac:dyDescent="0.2">
      <c r="A2" s="2">
        <v>44295</v>
      </c>
      <c r="B2" s="3" t="s">
        <v>0</v>
      </c>
      <c r="D2" s="4" t="s">
        <v>1</v>
      </c>
      <c r="E2" s="5"/>
    </row>
    <row r="3" spans="1:12" x14ac:dyDescent="0.2">
      <c r="B3" s="6"/>
      <c r="D3" s="4" t="s">
        <v>2</v>
      </c>
      <c r="E3" s="5"/>
      <c r="I3" s="7" t="s">
        <v>3</v>
      </c>
      <c r="J3" s="7"/>
      <c r="K3" s="7" t="s">
        <v>4</v>
      </c>
    </row>
    <row r="4" spans="1:12" x14ac:dyDescent="0.2">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316" t="s">
        <v>9</v>
      </c>
      <c r="I5" s="7" t="str">
        <f>IF(E5="","",C16-E5+1)</f>
        <v/>
      </c>
      <c r="J5" s="7"/>
      <c r="K5" s="7" t="str">
        <f>IF(E5="","",C17-E5+1)</f>
        <v/>
      </c>
      <c r="L5" s="7" t="str">
        <f t="shared" si="0"/>
        <v>-</v>
      </c>
    </row>
    <row r="6" spans="1:12" ht="25.5" x14ac:dyDescent="0.2">
      <c r="B6" s="8" t="s">
        <v>10</v>
      </c>
      <c r="D6" s="4" t="s">
        <v>11</v>
      </c>
      <c r="E6" s="9"/>
      <c r="F6" s="316"/>
      <c r="I6" s="7" t="str">
        <f>IF(E6="","",C16-E6+1)</f>
        <v/>
      </c>
      <c r="J6" s="7"/>
      <c r="K6" s="7" t="str">
        <f>IF(E6="","",C17-E6+1)</f>
        <v/>
      </c>
      <c r="L6" s="7" t="str">
        <f t="shared" si="0"/>
        <v>-</v>
      </c>
    </row>
    <row r="7" spans="1:12" ht="25.5" x14ac:dyDescent="0.2">
      <c r="B7" s="8" t="s">
        <v>12</v>
      </c>
      <c r="D7" s="4" t="s">
        <v>13</v>
      </c>
      <c r="E7" s="9"/>
      <c r="F7" s="316"/>
      <c r="I7" s="7" t="str">
        <f>IF(E7="","",C16-E7+1)</f>
        <v/>
      </c>
      <c r="J7" s="7"/>
      <c r="K7" s="7" t="str">
        <f>IF(E7="","",C17-E7+1)</f>
        <v/>
      </c>
      <c r="L7" s="7" t="str">
        <f t="shared" si="0"/>
        <v>-</v>
      </c>
    </row>
    <row r="8" spans="1:12" ht="38.25" x14ac:dyDescent="0.2">
      <c r="B8" s="10" t="s">
        <v>14</v>
      </c>
      <c r="D8" s="4" t="s">
        <v>15</v>
      </c>
      <c r="E8" s="9"/>
      <c r="F8" s="316"/>
      <c r="I8" s="7" t="str">
        <f>IF(E8="","",C16-E8+1)</f>
        <v/>
      </c>
      <c r="J8" s="7"/>
      <c r="K8" s="7" t="str">
        <f>IF(E8="","",C17-E8+1)</f>
        <v/>
      </c>
      <c r="L8" s="7" t="str">
        <f t="shared" si="0"/>
        <v>-</v>
      </c>
    </row>
    <row r="9" spans="1:12" x14ac:dyDescent="0.2">
      <c r="D9" s="4" t="s">
        <v>16</v>
      </c>
      <c r="E9" s="9"/>
      <c r="F9" s="316"/>
      <c r="I9" s="7" t="str">
        <f>IF(E9="","",C16-E9+1)</f>
        <v/>
      </c>
      <c r="J9" s="7"/>
      <c r="K9" s="7" t="str">
        <f>IF(E9="","",C17-E9+1)</f>
        <v/>
      </c>
      <c r="L9" s="7" t="str">
        <f t="shared" si="0"/>
        <v>-</v>
      </c>
    </row>
    <row r="10" spans="1:12" x14ac:dyDescent="0.2">
      <c r="D10" s="4" t="s">
        <v>17</v>
      </c>
      <c r="E10" s="9"/>
      <c r="F10" s="316"/>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 r:id="rId4" name="CommandButton1">
          <controlPr defaultSize="0" autoFill="0" autoLine="0" autoPict="0" r:id="rId5">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4" name="CommandButton1"/>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9">
    <tabColor theme="0" tint="-0.34998626667073579"/>
  </sheetPr>
  <dimension ref="A1:I50"/>
  <sheetViews>
    <sheetView topLeftCell="A16" workbookViewId="0">
      <selection activeCell="F35" sqref="F35:I35"/>
    </sheetView>
  </sheetViews>
  <sheetFormatPr defaultRowHeight="12.75" x14ac:dyDescent="0.2"/>
  <cols>
    <col min="1" max="1" width="10.85546875" customWidth="1"/>
    <col min="2" max="2" width="15.85546875" bestFit="1" customWidth="1"/>
    <col min="3" max="3" width="11.28515625" bestFit="1" customWidth="1"/>
    <col min="4" max="4" width="10.5703125" customWidth="1"/>
    <col min="6" max="6" width="7.5703125" customWidth="1"/>
    <col min="7" max="7" width="7.85546875" customWidth="1"/>
    <col min="8" max="8" width="9.140625" customWidth="1"/>
  </cols>
  <sheetData>
    <row r="1" spans="1:9" ht="15.75" x14ac:dyDescent="0.2">
      <c r="A1" s="297" t="s">
        <v>459</v>
      </c>
      <c r="B1" s="300">
        <f ca="1">NOW()</f>
        <v>44319.002124652776</v>
      </c>
      <c r="C1" s="299"/>
      <c r="D1" s="476" t="s">
        <v>463</v>
      </c>
      <c r="E1" s="476"/>
      <c r="F1" s="296"/>
      <c r="G1" s="296"/>
      <c r="H1" s="296"/>
      <c r="I1" s="296"/>
    </row>
    <row r="2" spans="1:9" s="285" customFormat="1" ht="15.75" x14ac:dyDescent="0.2">
      <c r="A2" s="297"/>
      <c r="B2" s="300"/>
      <c r="C2" s="299"/>
      <c r="D2" s="297"/>
      <c r="E2" s="296"/>
      <c r="F2" s="296"/>
      <c r="G2" s="296"/>
      <c r="H2" s="296"/>
      <c r="I2" s="296"/>
    </row>
    <row r="3" spans="1:9" ht="15.75" x14ac:dyDescent="0.2">
      <c r="A3" s="296" t="s">
        <v>458</v>
      </c>
      <c r="B3" s="296"/>
      <c r="C3" s="296"/>
      <c r="D3" s="296"/>
      <c r="E3" s="296"/>
      <c r="F3" s="296"/>
      <c r="G3" s="296"/>
      <c r="H3" s="296"/>
      <c r="I3" s="296"/>
    </row>
    <row r="4" spans="1:9" ht="15.75" x14ac:dyDescent="0.2">
      <c r="A4" s="296" t="s">
        <v>462</v>
      </c>
      <c r="B4" s="296"/>
      <c r="C4" s="296"/>
      <c r="D4" s="296"/>
      <c r="E4" s="296"/>
      <c r="F4" s="296"/>
      <c r="G4" s="296"/>
      <c r="H4" s="296"/>
      <c r="I4" s="296"/>
    </row>
    <row r="5" spans="1:9" ht="15.75" x14ac:dyDescent="0.2">
      <c r="A5" s="296" t="s">
        <v>457</v>
      </c>
      <c r="B5" s="296"/>
      <c r="C5" s="296"/>
      <c r="D5" s="296"/>
      <c r="E5" s="296"/>
      <c r="F5" s="296"/>
      <c r="G5" s="296"/>
      <c r="H5" s="296"/>
      <c r="I5" s="296"/>
    </row>
    <row r="6" spans="1:9" ht="15.75" x14ac:dyDescent="0.2">
      <c r="A6" s="296"/>
      <c r="B6" s="296"/>
      <c r="C6" s="296"/>
      <c r="D6" s="296"/>
      <c r="E6" s="296"/>
      <c r="F6" s="296"/>
      <c r="G6" s="296"/>
      <c r="H6" s="296"/>
      <c r="I6" s="296"/>
    </row>
    <row r="7" spans="1:9" ht="15.75" x14ac:dyDescent="0.2">
      <c r="A7" s="296" t="s">
        <v>456</v>
      </c>
      <c r="B7" s="296"/>
      <c r="C7" s="296"/>
      <c r="D7" s="296"/>
      <c r="E7" s="296"/>
      <c r="F7" s="296"/>
      <c r="G7" s="296"/>
      <c r="H7" s="296"/>
      <c r="I7" s="296"/>
    </row>
    <row r="8" spans="1:9" ht="15.75" x14ac:dyDescent="0.2">
      <c r="A8" s="296"/>
      <c r="B8" s="296"/>
      <c r="C8" s="296"/>
      <c r="D8" s="296"/>
      <c r="E8" s="296"/>
      <c r="F8" s="296"/>
      <c r="G8" s="296"/>
      <c r="H8" s="296"/>
      <c r="I8" s="296"/>
    </row>
    <row r="9" spans="1:9" ht="15.75" x14ac:dyDescent="0.2">
      <c r="A9" s="298"/>
      <c r="B9" s="297"/>
      <c r="C9" s="296"/>
      <c r="D9" s="297" t="s">
        <v>455</v>
      </c>
      <c r="E9" s="296"/>
      <c r="F9" s="296"/>
      <c r="G9" s="296"/>
      <c r="H9" s="296"/>
      <c r="I9" s="296"/>
    </row>
    <row r="10" spans="1:9" ht="15.75" x14ac:dyDescent="0.2">
      <c r="A10" s="296"/>
      <c r="B10" s="296"/>
      <c r="C10" s="296"/>
      <c r="D10" s="296"/>
      <c r="E10" s="296"/>
      <c r="F10" s="296"/>
      <c r="G10" s="296"/>
      <c r="H10" s="296"/>
      <c r="I10" s="296"/>
    </row>
    <row r="11" spans="1:9" ht="15.75" x14ac:dyDescent="0.2">
      <c r="A11" s="296" t="s">
        <v>454</v>
      </c>
      <c r="B11" s="296"/>
      <c r="C11" s="296"/>
      <c r="D11" s="296"/>
      <c r="E11" s="296"/>
      <c r="F11" s="296"/>
      <c r="G11" s="296"/>
      <c r="H11" s="296"/>
      <c r="I11" s="296"/>
    </row>
    <row r="12" spans="1:9" ht="15.75" x14ac:dyDescent="0.2">
      <c r="A12" s="296"/>
      <c r="B12" s="296"/>
      <c r="C12" s="296"/>
      <c r="D12" s="296"/>
      <c r="E12" s="296"/>
      <c r="F12" s="296"/>
      <c r="G12" s="296"/>
      <c r="H12" s="296"/>
      <c r="I12" s="296"/>
    </row>
    <row r="13" spans="1:9" ht="15.75" x14ac:dyDescent="0.2">
      <c r="A13" s="296" t="s">
        <v>453</v>
      </c>
      <c r="B13" s="296"/>
      <c r="C13" s="296"/>
      <c r="D13" s="296"/>
      <c r="E13" s="296"/>
      <c r="F13" s="296"/>
      <c r="G13" s="296"/>
      <c r="H13" s="296"/>
      <c r="I13" s="296"/>
    </row>
    <row r="14" spans="1:9" x14ac:dyDescent="0.2">
      <c r="A14" s="292"/>
      <c r="B14" s="292"/>
      <c r="C14" s="292"/>
      <c r="D14" s="292"/>
      <c r="E14" s="292"/>
      <c r="F14" s="292"/>
      <c r="G14" s="292"/>
      <c r="H14" s="292"/>
      <c r="I14" s="292"/>
    </row>
    <row r="15" spans="1:9" x14ac:dyDescent="0.2">
      <c r="A15" s="475" t="s">
        <v>452</v>
      </c>
      <c r="B15" s="475"/>
      <c r="C15" s="475"/>
      <c r="D15" s="475"/>
      <c r="E15" s="475"/>
      <c r="F15" s="475"/>
      <c r="G15" s="475"/>
      <c r="H15" s="475"/>
      <c r="I15" s="475"/>
    </row>
    <row r="16" spans="1:9" x14ac:dyDescent="0.2">
      <c r="A16" s="475" t="s">
        <v>451</v>
      </c>
      <c r="B16" s="475"/>
      <c r="C16" s="475"/>
      <c r="D16" s="475"/>
      <c r="E16" s="475"/>
      <c r="F16" s="475"/>
      <c r="G16" s="475"/>
      <c r="H16" s="475"/>
      <c r="I16" s="475"/>
    </row>
    <row r="17" spans="1:9" x14ac:dyDescent="0.2">
      <c r="A17" s="292"/>
      <c r="B17" s="292"/>
      <c r="C17" s="292"/>
      <c r="D17" s="292"/>
      <c r="E17" s="292"/>
      <c r="F17" s="292"/>
      <c r="G17" s="292"/>
      <c r="H17" s="292"/>
      <c r="I17" s="292"/>
    </row>
    <row r="18" spans="1:9" ht="15.75" x14ac:dyDescent="0.2">
      <c r="A18" s="476" t="s">
        <v>450</v>
      </c>
      <c r="B18" s="476"/>
      <c r="C18" s="476"/>
      <c r="D18" s="476"/>
      <c r="E18" s="476"/>
      <c r="F18" s="476"/>
      <c r="G18" s="476"/>
      <c r="H18" s="476"/>
      <c r="I18" s="476"/>
    </row>
    <row r="19" spans="1:9" ht="10.5" customHeight="1" x14ac:dyDescent="0.2">
      <c r="A19" s="293"/>
      <c r="B19" s="293"/>
      <c r="C19" s="293"/>
      <c r="D19" s="293"/>
      <c r="E19" s="293"/>
      <c r="F19" s="293"/>
      <c r="G19" s="293"/>
      <c r="H19" s="293"/>
      <c r="I19" s="293"/>
    </row>
    <row r="20" spans="1:9" ht="14.25" x14ac:dyDescent="0.2">
      <c r="A20" s="477" t="s">
        <v>464</v>
      </c>
      <c r="B20" s="477"/>
      <c r="C20" s="477"/>
      <c r="D20" s="477"/>
      <c r="E20" s="477"/>
      <c r="F20" s="477"/>
      <c r="G20" s="477"/>
      <c r="H20" s="477"/>
      <c r="I20" s="477"/>
    </row>
    <row r="21" spans="1:9" ht="15" x14ac:dyDescent="0.2">
      <c r="A21" s="293"/>
      <c r="B21" s="293"/>
      <c r="C21" s="293"/>
      <c r="D21" s="293"/>
      <c r="E21" s="293"/>
      <c r="F21" s="293"/>
      <c r="G21" s="293"/>
      <c r="H21" s="293"/>
      <c r="I21" s="293"/>
    </row>
    <row r="22" spans="1:9" ht="15" x14ac:dyDescent="0.2">
      <c r="A22" s="294" t="s">
        <v>444</v>
      </c>
      <c r="B22" s="303">
        <f ca="1">NOW()</f>
        <v>44319.002124652776</v>
      </c>
      <c r="C22" s="302" t="s">
        <v>465</v>
      </c>
      <c r="D22" s="301">
        <f ca="1">NOW()</f>
        <v>44319.002124652776</v>
      </c>
      <c r="E22" s="294"/>
      <c r="F22" s="294"/>
      <c r="G22" s="294"/>
      <c r="H22" s="294"/>
      <c r="I22" s="294"/>
    </row>
    <row r="23" spans="1:9" ht="15" x14ac:dyDescent="0.2">
      <c r="A23" s="294"/>
      <c r="B23" s="478"/>
      <c r="C23" s="478"/>
      <c r="D23" s="478"/>
      <c r="E23" s="478"/>
      <c r="F23" s="478"/>
      <c r="G23" s="478"/>
      <c r="H23" s="478"/>
      <c r="I23" s="478"/>
    </row>
    <row r="24" spans="1:9" ht="15" x14ac:dyDescent="0.2">
      <c r="A24" s="481" t="s">
        <v>449</v>
      </c>
      <c r="B24" s="481"/>
      <c r="C24" s="481"/>
      <c r="D24" s="481"/>
      <c r="E24" s="481"/>
      <c r="F24" s="481"/>
      <c r="G24" s="481"/>
      <c r="H24" s="481"/>
      <c r="I24" s="481"/>
    </row>
    <row r="25" spans="1:9" ht="18" x14ac:dyDescent="0.2">
      <c r="A25" s="479" t="s">
        <v>466</v>
      </c>
      <c r="B25" s="479"/>
      <c r="C25" s="479"/>
      <c r="D25" s="295"/>
      <c r="E25" s="295" t="s">
        <v>467</v>
      </c>
      <c r="F25" s="311"/>
      <c r="G25" s="295" t="s">
        <v>468</v>
      </c>
      <c r="H25" s="312"/>
      <c r="I25" s="294"/>
    </row>
    <row r="26" spans="1:9" ht="15" x14ac:dyDescent="0.2">
      <c r="A26" s="480" t="s">
        <v>448</v>
      </c>
      <c r="B26" s="480"/>
      <c r="C26" s="311"/>
      <c r="D26" s="294"/>
      <c r="E26" s="294"/>
      <c r="F26" s="294"/>
      <c r="G26" s="294"/>
      <c r="H26" s="294"/>
      <c r="I26" s="294"/>
    </row>
    <row r="27" spans="1:9" ht="15" x14ac:dyDescent="0.2">
      <c r="A27" s="481" t="s">
        <v>447</v>
      </c>
      <c r="B27" s="481"/>
      <c r="C27" s="481"/>
      <c r="D27" s="481"/>
      <c r="E27" s="481"/>
      <c r="F27" s="481"/>
      <c r="G27" s="481"/>
      <c r="H27" s="294"/>
      <c r="I27" s="294"/>
    </row>
    <row r="28" spans="1:9" ht="15" x14ac:dyDescent="0.2">
      <c r="A28" s="481" t="str">
        <f>CONCATENATE("группа крови ",группакрови," ",резус)</f>
        <v xml:space="preserve">группа крови  </v>
      </c>
      <c r="B28" s="481"/>
      <c r="C28" s="481"/>
      <c r="D28" s="481"/>
      <c r="E28" s="481"/>
      <c r="F28" s="481"/>
      <c r="G28" s="481"/>
      <c r="H28" s="481"/>
      <c r="I28" s="481"/>
    </row>
    <row r="29" spans="1:9" ht="15" x14ac:dyDescent="0.2">
      <c r="A29" s="293"/>
      <c r="B29" s="293"/>
      <c r="C29" s="293"/>
      <c r="D29" s="293"/>
      <c r="E29" s="293"/>
      <c r="F29" s="293"/>
      <c r="G29" s="293"/>
      <c r="H29" s="293"/>
      <c r="I29" s="293"/>
    </row>
    <row r="30" spans="1:9" ht="15" x14ac:dyDescent="0.2">
      <c r="A30" s="481" t="s">
        <v>446</v>
      </c>
      <c r="B30" s="481"/>
      <c r="C30" s="481"/>
      <c r="D30" s="481"/>
      <c r="E30" s="481"/>
      <c r="F30" s="481"/>
      <c r="G30" s="481"/>
      <c r="H30" s="481"/>
      <c r="I30" s="481"/>
    </row>
    <row r="31" spans="1:9" ht="15" x14ac:dyDescent="0.2">
      <c r="A31" s="293"/>
      <c r="B31" s="293"/>
      <c r="C31" s="293"/>
      <c r="D31" s="293"/>
      <c r="E31" s="293"/>
      <c r="F31" s="293"/>
      <c r="G31" s="293"/>
      <c r="H31" s="293"/>
      <c r="I31" s="293"/>
    </row>
    <row r="32" spans="1:9" ht="14.25" x14ac:dyDescent="0.2">
      <c r="A32" s="477" t="s">
        <v>445</v>
      </c>
      <c r="B32" s="477"/>
      <c r="C32" s="477"/>
      <c r="D32" s="477"/>
      <c r="E32" s="477"/>
      <c r="F32" s="477"/>
      <c r="G32" s="477"/>
      <c r="H32" s="477"/>
      <c r="I32" s="477"/>
    </row>
    <row r="33" spans="1:9" ht="15" x14ac:dyDescent="0.2">
      <c r="A33" s="293"/>
      <c r="B33" s="293"/>
      <c r="C33" s="293"/>
      <c r="D33" s="293"/>
      <c r="E33" s="293"/>
      <c r="F33" s="293"/>
      <c r="G33" s="293"/>
      <c r="H33" s="293"/>
      <c r="I33" s="293"/>
    </row>
    <row r="34" spans="1:9" ht="15" x14ac:dyDescent="0.2">
      <c r="A34" s="294" t="s">
        <v>444</v>
      </c>
      <c r="B34" s="303">
        <f ca="1">NOW()</f>
        <v>44319.002124652776</v>
      </c>
      <c r="C34" s="302" t="s">
        <v>465</v>
      </c>
      <c r="D34" s="301">
        <f ca="1">NOW()</f>
        <v>44319.002124652776</v>
      </c>
      <c r="E34" s="294"/>
      <c r="F34" s="294"/>
      <c r="G34" s="294"/>
      <c r="H34" s="294"/>
      <c r="I34" s="294"/>
    </row>
    <row r="35" spans="1:9" ht="15" x14ac:dyDescent="0.2">
      <c r="A35" s="294" t="s">
        <v>443</v>
      </c>
      <c r="B35" s="482"/>
      <c r="C35" s="482"/>
      <c r="D35" s="482"/>
      <c r="E35" s="482"/>
      <c r="F35" s="482"/>
      <c r="G35" s="482"/>
      <c r="H35" s="482"/>
      <c r="I35" s="482"/>
    </row>
    <row r="36" spans="1:9" ht="15" x14ac:dyDescent="0.2">
      <c r="A36" s="481" t="s">
        <v>442</v>
      </c>
      <c r="B36" s="481"/>
      <c r="C36" s="481"/>
      <c r="D36" s="481"/>
      <c r="E36" s="481"/>
      <c r="F36" s="481"/>
      <c r="G36" s="481"/>
      <c r="H36" s="481"/>
      <c r="I36" s="481"/>
    </row>
    <row r="37" spans="1:9" ht="15" x14ac:dyDescent="0.2">
      <c r="A37" s="481" t="str">
        <f>CONCATENATE("группа крови ",группакрови," ",резус)</f>
        <v xml:space="preserve">группа крови  </v>
      </c>
      <c r="B37" s="481"/>
      <c r="C37" s="481"/>
      <c r="D37" s="481"/>
      <c r="E37" s="481"/>
      <c r="F37" s="481"/>
      <c r="G37" s="481"/>
      <c r="H37" s="481"/>
      <c r="I37" s="481"/>
    </row>
    <row r="38" spans="1:9" ht="15" x14ac:dyDescent="0.2">
      <c r="A38" s="293"/>
      <c r="B38" s="293"/>
      <c r="C38" s="293"/>
      <c r="D38" s="293"/>
      <c r="E38" s="293"/>
      <c r="F38" s="293"/>
      <c r="G38" s="293"/>
      <c r="H38" s="293"/>
      <c r="I38" s="293"/>
    </row>
    <row r="39" spans="1:9" ht="15" x14ac:dyDescent="0.2">
      <c r="A39" s="481" t="s">
        <v>441</v>
      </c>
      <c r="B39" s="481"/>
      <c r="C39" s="481"/>
      <c r="D39" s="481"/>
      <c r="E39" s="481"/>
      <c r="F39" s="481"/>
      <c r="G39" s="481"/>
      <c r="H39" s="481"/>
      <c r="I39" s="481"/>
    </row>
    <row r="40" spans="1:9" ht="15" x14ac:dyDescent="0.2">
      <c r="A40" s="293"/>
      <c r="B40" s="293"/>
      <c r="C40" s="293"/>
      <c r="D40" s="293"/>
      <c r="E40" s="293"/>
      <c r="F40" s="293"/>
      <c r="G40" s="293"/>
      <c r="H40" s="293"/>
      <c r="I40" s="293"/>
    </row>
    <row r="41" spans="1:9" ht="15.75" x14ac:dyDescent="0.2">
      <c r="A41" s="476" t="s">
        <v>440</v>
      </c>
      <c r="B41" s="476"/>
      <c r="C41" s="476"/>
      <c r="D41" s="476"/>
      <c r="E41" s="476"/>
      <c r="F41" s="476"/>
      <c r="G41" s="476"/>
      <c r="H41" s="476"/>
      <c r="I41" s="476"/>
    </row>
    <row r="42" spans="1:9" ht="15" x14ac:dyDescent="0.2">
      <c r="A42" s="293"/>
      <c r="B42" s="293"/>
      <c r="C42" s="293"/>
      <c r="D42" s="293"/>
      <c r="E42" s="293"/>
      <c r="F42" s="293"/>
      <c r="G42" s="293"/>
      <c r="H42" s="293"/>
      <c r="I42" s="293"/>
    </row>
    <row r="43" spans="1:9" ht="15" x14ac:dyDescent="0.2">
      <c r="A43" s="481" t="s">
        <v>439</v>
      </c>
      <c r="B43" s="481"/>
      <c r="C43" s="481"/>
      <c r="D43" s="481"/>
      <c r="E43" s="481"/>
      <c r="F43" s="481"/>
      <c r="G43" s="481"/>
      <c r="H43" s="481"/>
      <c r="I43" s="481"/>
    </row>
    <row r="44" spans="1:9" ht="15" x14ac:dyDescent="0.2">
      <c r="A44" s="481" t="s">
        <v>438</v>
      </c>
      <c r="B44" s="481"/>
      <c r="C44" s="481"/>
      <c r="D44" s="481"/>
      <c r="E44" s="481"/>
      <c r="F44" s="481"/>
      <c r="G44" s="481"/>
      <c r="H44" s="481"/>
      <c r="I44" s="481"/>
    </row>
    <row r="45" spans="1:9" ht="15" x14ac:dyDescent="0.2">
      <c r="A45" s="481" t="s">
        <v>437</v>
      </c>
      <c r="B45" s="481"/>
      <c r="C45" s="481"/>
      <c r="D45" s="481"/>
      <c r="E45" s="481"/>
      <c r="F45" s="481"/>
      <c r="G45" s="481"/>
      <c r="H45" s="481"/>
      <c r="I45" s="481"/>
    </row>
    <row r="46" spans="1:9" ht="15" x14ac:dyDescent="0.2">
      <c r="A46" s="481" t="s">
        <v>436</v>
      </c>
      <c r="B46" s="481"/>
      <c r="C46" s="481"/>
      <c r="D46" s="481"/>
      <c r="E46" s="481"/>
      <c r="F46" s="481"/>
      <c r="G46" s="481"/>
      <c r="H46" s="481"/>
      <c r="I46" s="481"/>
    </row>
    <row r="47" spans="1:9" ht="16.5" x14ac:dyDescent="0.2">
      <c r="A47" s="481" t="s">
        <v>435</v>
      </c>
      <c r="B47" s="481"/>
      <c r="C47" s="481"/>
      <c r="D47" s="481"/>
      <c r="E47" s="481"/>
      <c r="F47" s="481"/>
      <c r="G47" s="481"/>
      <c r="H47" s="481"/>
      <c r="I47" s="481"/>
    </row>
    <row r="48" spans="1:9" ht="15" x14ac:dyDescent="0.2">
      <c r="A48" s="481" t="s">
        <v>434</v>
      </c>
      <c r="B48" s="481"/>
      <c r="C48" s="481"/>
      <c r="D48" s="481"/>
      <c r="E48" s="481"/>
      <c r="F48" s="481"/>
      <c r="G48" s="481"/>
      <c r="H48" s="481"/>
      <c r="I48" s="481"/>
    </row>
    <row r="49" spans="1:9" ht="15" x14ac:dyDescent="0.2">
      <c r="A49" s="293"/>
      <c r="B49" s="293"/>
      <c r="C49" s="293"/>
      <c r="D49" s="293"/>
      <c r="E49" s="293"/>
      <c r="F49" s="293"/>
      <c r="G49" s="293"/>
      <c r="H49" s="293"/>
      <c r="I49" s="293"/>
    </row>
    <row r="50" spans="1:9" ht="15" x14ac:dyDescent="0.2">
      <c r="A50" s="481" t="s">
        <v>433</v>
      </c>
      <c r="B50" s="481"/>
      <c r="C50" s="481"/>
      <c r="D50" s="481"/>
      <c r="E50" s="481"/>
      <c r="F50" s="481"/>
      <c r="G50" s="481"/>
      <c r="H50" s="481"/>
      <c r="I50" s="481"/>
    </row>
  </sheetData>
  <sheetProtection sheet="1" objects="1" scenarios="1"/>
  <mergeCells count="27">
    <mergeCell ref="A48:I48"/>
    <mergeCell ref="A50:I50"/>
    <mergeCell ref="D1:E1"/>
    <mergeCell ref="A41:I41"/>
    <mergeCell ref="A43:I43"/>
    <mergeCell ref="A44:I44"/>
    <mergeCell ref="A45:I45"/>
    <mergeCell ref="A46:I46"/>
    <mergeCell ref="A47:I47"/>
    <mergeCell ref="A32:I32"/>
    <mergeCell ref="B35:E35"/>
    <mergeCell ref="F35:I35"/>
    <mergeCell ref="A36:I36"/>
    <mergeCell ref="A37:I37"/>
    <mergeCell ref="A39:I39"/>
    <mergeCell ref="A24:I24"/>
    <mergeCell ref="A25:C25"/>
    <mergeCell ref="A26:B26"/>
    <mergeCell ref="A27:G27"/>
    <mergeCell ref="A28:I28"/>
    <mergeCell ref="A30:I30"/>
    <mergeCell ref="A15:I15"/>
    <mergeCell ref="A16:I16"/>
    <mergeCell ref="A18:I18"/>
    <mergeCell ref="A20:I20"/>
    <mergeCell ref="B23:E23"/>
    <mergeCell ref="F23:I23"/>
  </mergeCells>
  <dataValidations count="3">
    <dataValidation type="list" allowBlank="1" showInputMessage="1" showErrorMessage="1" sqref="F23 B23">
      <formula1>показания</formula1>
    </dataValidation>
    <dataValidation type="list" allowBlank="1" showInputMessage="1" sqref="B35:E35">
      <formula1>"ДВС-синдром, Печёночная недостаточность, Тромбоцитопения"</formula1>
    </dataValidation>
    <dataValidation type="list" allowBlank="1" showInputMessage="1" sqref="F35:I35">
      <formula1>"ДВС-синдром, Печёночная недостаточность, Тромбоцитопения"</formula1>
    </dataValidation>
  </dataValidations>
  <pageMargins left="0.25" right="0.25" top="0.75" bottom="0.75" header="0.3" footer="0.3"/>
  <pageSetup paperSize="9" orientation="portrait" horizontalDpi="4294967294" verticalDpi="4294967294"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0" tint="-0.34998626667073579"/>
  </sheetPr>
  <dimension ref="A1:K59"/>
  <sheetViews>
    <sheetView view="pageBreakPreview" zoomScale="60" zoomScaleNormal="100" workbookViewId="0">
      <selection activeCell="A27" sqref="A27:B27"/>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490">
        <f>Фамилия</f>
        <v>0</v>
      </c>
      <c r="B2" s="490"/>
      <c r="C2" s="490"/>
      <c r="D2" s="167">
        <f>Имя</f>
        <v>0</v>
      </c>
      <c r="E2" s="168"/>
      <c r="F2" s="168"/>
      <c r="G2" s="168"/>
    </row>
    <row r="3" spans="1:9" ht="21" customHeight="1" x14ac:dyDescent="0.35">
      <c r="B3" s="166" t="s">
        <v>314</v>
      </c>
      <c r="C3" s="491">
        <f>Памятка!E3</f>
        <v>0</v>
      </c>
      <c r="D3" s="491"/>
    </row>
    <row r="4" spans="1:9" ht="21.75" customHeight="1" x14ac:dyDescent="0.35">
      <c r="B4" s="166" t="s">
        <v>315</v>
      </c>
      <c r="C4" s="491">
        <f>Памятка!E4</f>
        <v>0</v>
      </c>
      <c r="D4" s="491"/>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492"/>
      <c r="B17" s="492"/>
      <c r="C17" s="172"/>
    </row>
    <row r="18" spans="1:3" ht="9" customHeight="1" x14ac:dyDescent="0.5">
      <c r="B18" s="173"/>
      <c r="C18" s="174"/>
    </row>
    <row r="19" spans="1:3" ht="13.5" customHeight="1" x14ac:dyDescent="0.5">
      <c r="B19" s="173"/>
      <c r="C19" s="174"/>
    </row>
    <row r="38" spans="1:11" x14ac:dyDescent="0.2">
      <c r="C38" s="493" t="s">
        <v>316</v>
      </c>
      <c r="D38" s="493"/>
      <c r="E38" s="493"/>
      <c r="F38" s="483">
        <f>номеристории</f>
        <v>0</v>
      </c>
      <c r="G38" s="483"/>
      <c r="H38" s="483"/>
      <c r="I38" s="483"/>
      <c r="J38" s="483"/>
    </row>
    <row r="39" spans="1:11" ht="12.75" customHeight="1" x14ac:dyDescent="0.2">
      <c r="C39" s="493"/>
      <c r="D39" s="493"/>
      <c r="E39" s="493"/>
      <c r="F39" s="483"/>
      <c r="G39" s="483"/>
      <c r="H39" s="483"/>
      <c r="I39" s="483"/>
      <c r="J39" s="483"/>
    </row>
    <row r="40" spans="1:11" ht="12.75" customHeight="1" x14ac:dyDescent="0.2">
      <c r="C40" s="493"/>
      <c r="D40" s="493"/>
      <c r="E40" s="493"/>
      <c r="F40" s="483"/>
      <c r="G40" s="483"/>
      <c r="H40" s="483"/>
      <c r="I40" s="483"/>
      <c r="J40" s="483"/>
    </row>
    <row r="41" spans="1:11" ht="12.75" customHeight="1" x14ac:dyDescent="0.2">
      <c r="C41" s="493"/>
      <c r="D41" s="493"/>
      <c r="E41" s="493"/>
      <c r="F41" s="483"/>
      <c r="G41" s="483"/>
      <c r="H41" s="483"/>
      <c r="I41" s="483"/>
      <c r="J41" s="483"/>
    </row>
    <row r="42" spans="1:11" ht="12.75" customHeight="1" x14ac:dyDescent="0.2">
      <c r="A42" s="487">
        <f>Фамилия</f>
        <v>0</v>
      </c>
      <c r="B42" s="487"/>
      <c r="C42" s="487"/>
      <c r="D42" s="487"/>
      <c r="E42" s="487"/>
      <c r="F42" s="487"/>
      <c r="G42" s="487"/>
      <c r="H42" s="487"/>
      <c r="I42" s="487"/>
      <c r="J42" s="487"/>
    </row>
    <row r="43" spans="1:11" ht="12.75" customHeight="1" x14ac:dyDescent="0.2">
      <c r="A43" s="487"/>
      <c r="B43" s="487"/>
      <c r="C43" s="487"/>
      <c r="D43" s="487"/>
      <c r="E43" s="487"/>
      <c r="F43" s="487"/>
      <c r="G43" s="487"/>
      <c r="H43" s="487"/>
      <c r="I43" s="487"/>
      <c r="J43" s="487"/>
      <c r="K43" s="179"/>
    </row>
    <row r="44" spans="1:11" ht="12.75" customHeight="1" x14ac:dyDescent="0.2">
      <c r="A44" s="487"/>
      <c r="B44" s="487"/>
      <c r="C44" s="487"/>
      <c r="D44" s="487"/>
      <c r="E44" s="487"/>
      <c r="F44" s="487"/>
      <c r="G44" s="487"/>
      <c r="H44" s="487"/>
      <c r="I44" s="487"/>
      <c r="J44" s="487"/>
      <c r="K44" s="179"/>
    </row>
    <row r="45" spans="1:11" ht="12.75" customHeight="1" x14ac:dyDescent="0.2">
      <c r="A45" s="487"/>
      <c r="B45" s="487"/>
      <c r="C45" s="487"/>
      <c r="D45" s="487"/>
      <c r="E45" s="487"/>
      <c r="F45" s="487"/>
      <c r="G45" s="487"/>
      <c r="H45" s="487"/>
      <c r="I45" s="487"/>
      <c r="J45" s="487"/>
      <c r="K45" s="179"/>
    </row>
    <row r="46" spans="1:11" ht="12.75" customHeight="1" x14ac:dyDescent="0.2">
      <c r="A46" s="488"/>
      <c r="B46" s="488"/>
      <c r="C46" s="488"/>
      <c r="D46" s="488"/>
      <c r="E46" s="488"/>
      <c r="F46" s="488"/>
      <c r="G46" s="488"/>
      <c r="H46" s="488"/>
      <c r="I46" s="488"/>
      <c r="J46" s="488"/>
      <c r="K46" s="179"/>
    </row>
    <row r="47" spans="1:11" ht="12.75" customHeight="1" x14ac:dyDescent="0.2">
      <c r="A47" s="488"/>
      <c r="B47" s="488"/>
      <c r="C47" s="488"/>
      <c r="D47" s="488"/>
      <c r="E47" s="488"/>
      <c r="F47" s="488"/>
      <c r="G47" s="488"/>
      <c r="H47" s="488"/>
      <c r="I47" s="488"/>
      <c r="J47" s="488"/>
    </row>
    <row r="48" spans="1:11" ht="12.75" customHeight="1" x14ac:dyDescent="0.2">
      <c r="A48" s="488"/>
      <c r="B48" s="488"/>
      <c r="C48" s="488"/>
      <c r="D48" s="488"/>
      <c r="E48" s="488"/>
      <c r="F48" s="488"/>
      <c r="G48" s="488"/>
      <c r="H48" s="488"/>
      <c r="I48" s="488"/>
      <c r="J48" s="488"/>
    </row>
    <row r="49" spans="1:10" ht="12.75" customHeight="1" x14ac:dyDescent="0.2">
      <c r="A49" s="488"/>
      <c r="B49" s="488"/>
      <c r="C49" s="488"/>
      <c r="D49" s="488"/>
      <c r="E49" s="488"/>
      <c r="F49" s="488"/>
      <c r="G49" s="488"/>
      <c r="H49" s="488"/>
      <c r="I49" s="488"/>
      <c r="J49" s="488"/>
    </row>
    <row r="50" spans="1:10" x14ac:dyDescent="0.2">
      <c r="A50" s="486">
        <f>Имя</f>
        <v>0</v>
      </c>
      <c r="B50" s="486"/>
      <c r="C50" s="486"/>
      <c r="D50" s="486"/>
      <c r="E50" s="486"/>
      <c r="F50" s="486"/>
      <c r="G50" s="486"/>
      <c r="H50" s="486"/>
      <c r="I50" s="486"/>
      <c r="J50" s="486"/>
    </row>
    <row r="51" spans="1:10" ht="12.75" customHeight="1" x14ac:dyDescent="0.2">
      <c r="A51" s="486"/>
      <c r="B51" s="486"/>
      <c r="C51" s="486"/>
      <c r="D51" s="486"/>
      <c r="E51" s="486"/>
      <c r="F51" s="486"/>
      <c r="G51" s="486"/>
      <c r="H51" s="486"/>
      <c r="I51" s="486"/>
      <c r="J51" s="486"/>
    </row>
    <row r="52" spans="1:10" x14ac:dyDescent="0.2">
      <c r="A52" s="486"/>
      <c r="B52" s="486"/>
      <c r="C52" s="486"/>
      <c r="D52" s="486"/>
      <c r="E52" s="486"/>
      <c r="F52" s="486"/>
      <c r="G52" s="486"/>
      <c r="H52" s="486"/>
      <c r="I52" s="486"/>
      <c r="J52" s="486"/>
    </row>
    <row r="53" spans="1:10" x14ac:dyDescent="0.2">
      <c r="A53" s="486"/>
      <c r="B53" s="486"/>
      <c r="C53" s="486"/>
      <c r="D53" s="486"/>
      <c r="E53" s="486"/>
      <c r="F53" s="486"/>
      <c r="G53" s="486"/>
      <c r="H53" s="486"/>
      <c r="I53" s="486"/>
      <c r="J53" s="486"/>
    </row>
    <row r="54" spans="1:10" x14ac:dyDescent="0.2">
      <c r="C54" s="484" t="s">
        <v>314</v>
      </c>
      <c r="D54" s="484"/>
      <c r="E54" s="489">
        <f>Памятка!E3</f>
        <v>0</v>
      </c>
      <c r="F54" s="489"/>
      <c r="G54" s="489"/>
      <c r="H54" s="489"/>
      <c r="I54" s="489"/>
    </row>
    <row r="55" spans="1:10" x14ac:dyDescent="0.2">
      <c r="C55" s="484"/>
      <c r="D55" s="484"/>
      <c r="E55" s="489"/>
      <c r="F55" s="489"/>
      <c r="G55" s="489"/>
      <c r="H55" s="489"/>
      <c r="I55" s="489"/>
    </row>
    <row r="56" spans="1:10" x14ac:dyDescent="0.2">
      <c r="C56" s="484"/>
      <c r="D56" s="484"/>
      <c r="E56" s="489"/>
      <c r="F56" s="489"/>
      <c r="G56" s="489"/>
      <c r="H56" s="489"/>
      <c r="I56" s="489"/>
    </row>
    <row r="57" spans="1:10" x14ac:dyDescent="0.2">
      <c r="C57" s="484" t="s">
        <v>315</v>
      </c>
      <c r="D57" s="484"/>
      <c r="E57" s="489">
        <f>Памятка!E4</f>
        <v>0</v>
      </c>
      <c r="F57" s="489"/>
      <c r="G57" s="489"/>
      <c r="H57" s="489"/>
      <c r="I57" s="489"/>
    </row>
    <row r="58" spans="1:10" x14ac:dyDescent="0.2">
      <c r="C58" s="485"/>
      <c r="D58" s="485"/>
      <c r="E58" s="485"/>
      <c r="F58" s="485"/>
      <c r="G58" s="485"/>
      <c r="H58" s="485"/>
      <c r="I58" s="485"/>
    </row>
    <row r="59" spans="1:10" x14ac:dyDescent="0.2">
      <c r="C59" s="485"/>
      <c r="D59" s="485"/>
      <c r="E59" s="485"/>
      <c r="F59" s="485"/>
      <c r="G59" s="485"/>
      <c r="H59" s="485"/>
      <c r="I59" s="485"/>
    </row>
  </sheetData>
  <sheetProtection sheet="1" objects="1" scenarios="1" selectLockedCells="1" selectUnlockedCells="1"/>
  <mergeCells count="12">
    <mergeCell ref="A2:C2"/>
    <mergeCell ref="C3:D3"/>
    <mergeCell ref="C4:D4"/>
    <mergeCell ref="A17:B17"/>
    <mergeCell ref="C38:E41"/>
    <mergeCell ref="F38:J41"/>
    <mergeCell ref="C57:D59"/>
    <mergeCell ref="A50:J53"/>
    <mergeCell ref="A42:J49"/>
    <mergeCell ref="C54:D56"/>
    <mergeCell ref="E54:I56"/>
    <mergeCell ref="E57:I59"/>
  </mergeCells>
  <pageMargins left="0" right="0" top="0" bottom="0" header="0.51180555555555551" footer="0.51180555555555551"/>
  <pageSetup paperSize="9" scale="94"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0" tint="-0.34998626667073579"/>
  </sheetPr>
  <dimension ref="A1:AG151"/>
  <sheetViews>
    <sheetView tabSelected="1" view="pageBreakPreview" topLeftCell="A61" zoomScale="80" zoomScaleNormal="100" zoomScaleSheetLayoutView="80" workbookViewId="0">
      <selection activeCell="L113" sqref="L113:V114"/>
    </sheetView>
  </sheetViews>
  <sheetFormatPr defaultColWidth="9" defaultRowHeight="12.75" x14ac:dyDescent="0.2"/>
  <sheetData>
    <row r="1" spans="1:33" ht="12.75" customHeight="1" x14ac:dyDescent="0.2">
      <c r="B1" s="175"/>
      <c r="C1" s="176"/>
      <c r="D1" s="176"/>
      <c r="E1" s="176"/>
      <c r="H1" s="539" t="s">
        <v>317</v>
      </c>
      <c r="I1" s="539"/>
      <c r="J1" s="539"/>
      <c r="K1" s="539"/>
      <c r="R1" s="534" t="s">
        <v>333</v>
      </c>
      <c r="S1" s="534"/>
      <c r="T1" s="534"/>
      <c r="U1" s="534"/>
      <c r="V1" s="534"/>
      <c r="AC1" s="534" t="s">
        <v>335</v>
      </c>
      <c r="AD1" s="534"/>
      <c r="AE1" s="534"/>
      <c r="AF1" s="534"/>
      <c r="AG1" s="534"/>
    </row>
    <row r="2" spans="1:33" ht="12.75" customHeight="1" x14ac:dyDescent="0.2">
      <c r="B2" s="176"/>
      <c r="C2" s="176"/>
      <c r="D2" s="176"/>
      <c r="E2" s="176"/>
      <c r="H2" s="539"/>
      <c r="I2" s="539"/>
      <c r="J2" s="539"/>
      <c r="K2" s="539"/>
      <c r="R2" s="534"/>
      <c r="S2" s="534"/>
      <c r="T2" s="534"/>
      <c r="U2" s="534"/>
      <c r="V2" s="534"/>
      <c r="AC2" s="534"/>
      <c r="AD2" s="534"/>
      <c r="AE2" s="534"/>
      <c r="AF2" s="534"/>
      <c r="AG2" s="534"/>
    </row>
    <row r="3" spans="1:33" ht="12.75" customHeight="1" x14ac:dyDescent="0.2">
      <c r="B3" s="176"/>
      <c r="C3" s="176"/>
      <c r="D3" s="176"/>
      <c r="E3" s="176"/>
      <c r="H3" s="539"/>
      <c r="I3" s="539"/>
      <c r="J3" s="539"/>
      <c r="K3" s="539"/>
      <c r="R3" s="534"/>
      <c r="S3" s="534"/>
      <c r="T3" s="534"/>
      <c r="U3" s="534"/>
      <c r="V3" s="534"/>
      <c r="AC3" s="534"/>
      <c r="AD3" s="534"/>
      <c r="AE3" s="534"/>
      <c r="AF3" s="534"/>
      <c r="AG3" s="534"/>
    </row>
    <row r="4" spans="1:33" ht="12.75" customHeight="1" x14ac:dyDescent="0.2">
      <c r="B4" s="176"/>
      <c r="C4" s="176"/>
      <c r="D4" s="176"/>
      <c r="E4" s="176"/>
      <c r="H4" s="539"/>
      <c r="I4" s="539"/>
      <c r="J4" s="539"/>
      <c r="K4" s="539"/>
      <c r="R4" s="534"/>
      <c r="S4" s="534"/>
      <c r="T4" s="534"/>
      <c r="U4" s="534"/>
      <c r="V4" s="534"/>
      <c r="AC4" s="534"/>
      <c r="AD4" s="534"/>
      <c r="AE4" s="534"/>
      <c r="AF4" s="534"/>
      <c r="AG4" s="534"/>
    </row>
    <row r="5" spans="1:33" ht="12.75" customHeight="1" x14ac:dyDescent="0.2">
      <c r="B5" s="176"/>
      <c r="C5" s="176"/>
      <c r="D5" s="176"/>
      <c r="E5" s="176"/>
      <c r="H5" s="539"/>
      <c r="I5" s="539"/>
      <c r="J5" s="539"/>
      <c r="K5" s="539"/>
      <c r="S5" s="178"/>
      <c r="T5" s="178"/>
      <c r="U5" s="178"/>
      <c r="V5" s="178"/>
      <c r="X5" s="535" t="s">
        <v>336</v>
      </c>
      <c r="Y5" s="536"/>
      <c r="Z5" s="536"/>
      <c r="AA5" s="536"/>
      <c r="AB5" s="536"/>
      <c r="AC5" s="536"/>
      <c r="AD5" s="536"/>
      <c r="AE5" s="536"/>
      <c r="AF5" s="536"/>
    </row>
    <row r="6" spans="1:33" ht="12.75" customHeight="1" x14ac:dyDescent="0.2">
      <c r="B6" s="176"/>
      <c r="C6" s="176"/>
      <c r="D6" s="176"/>
      <c r="E6" s="176"/>
      <c r="H6" s="539"/>
      <c r="I6" s="539"/>
      <c r="J6" s="539"/>
      <c r="K6" s="539"/>
      <c r="M6" s="564" t="s">
        <v>324</v>
      </c>
      <c r="N6" s="565"/>
      <c r="O6" s="565"/>
      <c r="P6" s="565"/>
      <c r="Q6" s="565"/>
      <c r="R6" s="565"/>
      <c r="S6" s="565"/>
      <c r="T6" s="565"/>
      <c r="U6" s="565"/>
      <c r="V6" s="178"/>
      <c r="X6" s="536"/>
      <c r="Y6" s="536"/>
      <c r="Z6" s="536"/>
      <c r="AA6" s="536"/>
      <c r="AB6" s="536"/>
      <c r="AC6" s="536"/>
      <c r="AD6" s="536"/>
      <c r="AE6" s="536"/>
      <c r="AF6" s="536"/>
    </row>
    <row r="7" spans="1:33" ht="15.75" customHeight="1" thickBot="1" x14ac:dyDescent="0.25">
      <c r="A7" s="221" t="s">
        <v>385</v>
      </c>
      <c r="B7" s="220">
        <f>номеристории</f>
        <v>0</v>
      </c>
      <c r="C7" s="176"/>
      <c r="D7" s="176"/>
      <c r="E7" s="176"/>
      <c r="H7" s="539"/>
      <c r="I7" s="539"/>
      <c r="J7" s="539"/>
      <c r="K7" s="539"/>
      <c r="M7" s="565"/>
      <c r="N7" s="565"/>
      <c r="O7" s="565"/>
      <c r="P7" s="565"/>
      <c r="Q7" s="565"/>
      <c r="R7" s="565"/>
      <c r="S7" s="565"/>
      <c r="T7" s="565"/>
      <c r="U7" s="565"/>
      <c r="V7" s="178"/>
      <c r="X7" s="536"/>
      <c r="Y7" s="536"/>
      <c r="Z7" s="536"/>
      <c r="AA7" s="536"/>
      <c r="AB7" s="536"/>
      <c r="AC7" s="536"/>
      <c r="AD7" s="536"/>
      <c r="AE7" s="536"/>
      <c r="AF7" s="536"/>
    </row>
    <row r="8" spans="1:33" ht="19.5" customHeight="1" x14ac:dyDescent="0.2">
      <c r="A8" s="553" t="s">
        <v>318</v>
      </c>
      <c r="B8" s="553"/>
      <c r="C8" s="553"/>
      <c r="D8" s="553"/>
      <c r="E8" s="553"/>
      <c r="F8" s="553"/>
      <c r="G8" s="553"/>
      <c r="H8" s="553"/>
      <c r="I8" s="553"/>
      <c r="J8" s="553"/>
      <c r="K8" s="553"/>
      <c r="L8" s="542" t="s">
        <v>325</v>
      </c>
      <c r="M8" s="522"/>
      <c r="N8" s="522"/>
      <c r="O8" s="522"/>
      <c r="P8" s="522"/>
      <c r="Q8" s="522"/>
      <c r="R8" s="522"/>
      <c r="S8" s="522"/>
      <c r="T8" s="522"/>
      <c r="U8" s="522"/>
      <c r="V8" s="543"/>
      <c r="W8" s="537" t="s">
        <v>337</v>
      </c>
      <c r="X8" s="537"/>
      <c r="Y8" s="537"/>
      <c r="Z8" s="537"/>
      <c r="AA8" s="537"/>
      <c r="AB8" s="537"/>
      <c r="AC8" s="537"/>
      <c r="AD8" s="537"/>
      <c r="AE8" s="537"/>
      <c r="AF8" s="537"/>
      <c r="AG8" s="537"/>
    </row>
    <row r="9" spans="1:33" ht="15.75" customHeight="1" x14ac:dyDescent="0.2">
      <c r="A9" s="553"/>
      <c r="B9" s="553"/>
      <c r="C9" s="553"/>
      <c r="D9" s="553"/>
      <c r="E9" s="553"/>
      <c r="F9" s="553"/>
      <c r="G9" s="553"/>
      <c r="H9" s="553"/>
      <c r="I9" s="553"/>
      <c r="J9" s="553"/>
      <c r="K9" s="553"/>
      <c r="L9" s="544"/>
      <c r="M9" s="523"/>
      <c r="N9" s="523"/>
      <c r="O9" s="523"/>
      <c r="P9" s="523"/>
      <c r="Q9" s="523"/>
      <c r="R9" s="523"/>
      <c r="S9" s="523"/>
      <c r="T9" s="523"/>
      <c r="U9" s="523"/>
      <c r="V9" s="545"/>
      <c r="W9" s="537"/>
      <c r="X9" s="537"/>
      <c r="Y9" s="537"/>
      <c r="Z9" s="537"/>
      <c r="AA9" s="537"/>
      <c r="AB9" s="537"/>
      <c r="AC9" s="537"/>
      <c r="AD9" s="537"/>
      <c r="AE9" s="537"/>
      <c r="AF9" s="537"/>
      <c r="AG9" s="537"/>
    </row>
    <row r="10" spans="1:33" ht="12.75" customHeight="1" x14ac:dyDescent="0.2">
      <c r="A10" s="554" t="s">
        <v>319</v>
      </c>
      <c r="B10" s="554"/>
      <c r="C10" s="554"/>
      <c r="D10" s="554"/>
      <c r="E10" s="554"/>
      <c r="F10" s="554"/>
      <c r="G10" s="554"/>
      <c r="H10" s="554"/>
      <c r="I10" s="554"/>
      <c r="J10" s="554"/>
      <c r="K10" s="554"/>
      <c r="L10" s="544"/>
      <c r="M10" s="523"/>
      <c r="N10" s="523"/>
      <c r="O10" s="523"/>
      <c r="P10" s="523"/>
      <c r="Q10" s="523"/>
      <c r="R10" s="523"/>
      <c r="S10" s="523"/>
      <c r="T10" s="523"/>
      <c r="U10" s="523"/>
      <c r="V10" s="545"/>
      <c r="W10" s="537"/>
      <c r="X10" s="537"/>
      <c r="Y10" s="537"/>
      <c r="Z10" s="537"/>
      <c r="AA10" s="537"/>
      <c r="AB10" s="537"/>
      <c r="AC10" s="537"/>
      <c r="AD10" s="537"/>
      <c r="AE10" s="537"/>
      <c r="AF10" s="537"/>
      <c r="AG10" s="537"/>
    </row>
    <row r="11" spans="1:33" ht="13.5" customHeight="1" thickBot="1" x14ac:dyDescent="0.25">
      <c r="A11" s="554"/>
      <c r="B11" s="554"/>
      <c r="C11" s="554"/>
      <c r="D11" s="554"/>
      <c r="E11" s="554"/>
      <c r="F11" s="554"/>
      <c r="G11" s="554"/>
      <c r="H11" s="554"/>
      <c r="I11" s="554"/>
      <c r="J11" s="554"/>
      <c r="K11" s="554"/>
      <c r="L11" s="544"/>
      <c r="M11" s="523"/>
      <c r="N11" s="523"/>
      <c r="O11" s="523"/>
      <c r="P11" s="523"/>
      <c r="Q11" s="523"/>
      <c r="R11" s="523"/>
      <c r="S11" s="523"/>
      <c r="T11" s="523"/>
      <c r="U11" s="523"/>
      <c r="V11" s="545"/>
      <c r="W11" s="537"/>
      <c r="X11" s="537"/>
      <c r="Y11" s="537"/>
      <c r="Z11" s="537"/>
      <c r="AA11" s="537"/>
      <c r="AB11" s="537"/>
      <c r="AC11" s="537"/>
      <c r="AD11" s="537"/>
      <c r="AE11" s="537"/>
      <c r="AF11" s="537"/>
      <c r="AG11" s="537"/>
    </row>
    <row r="12" spans="1:33" ht="13.5" x14ac:dyDescent="0.2">
      <c r="A12" s="554"/>
      <c r="B12" s="554"/>
      <c r="C12" s="554"/>
      <c r="D12" s="554"/>
      <c r="E12" s="554"/>
      <c r="F12" s="554"/>
      <c r="G12" s="554"/>
      <c r="H12" s="554"/>
      <c r="I12" s="554"/>
      <c r="J12" s="554"/>
      <c r="K12" s="554"/>
      <c r="L12" s="544"/>
      <c r="M12" s="523"/>
      <c r="N12" s="523"/>
      <c r="O12" s="523"/>
      <c r="P12" s="523"/>
      <c r="Q12" s="523"/>
      <c r="R12" s="523"/>
      <c r="S12" s="523"/>
      <c r="T12" s="523"/>
      <c r="U12" s="523"/>
      <c r="V12" s="545"/>
      <c r="W12" s="555" t="s">
        <v>338</v>
      </c>
      <c r="X12" s="556"/>
      <c r="Y12" s="556"/>
      <c r="Z12" s="556"/>
      <c r="AA12" s="556"/>
      <c r="AB12" s="556"/>
      <c r="AC12" s="556"/>
      <c r="AD12" s="556"/>
      <c r="AE12" s="556"/>
      <c r="AF12" s="556"/>
      <c r="AG12" s="557"/>
    </row>
    <row r="13" spans="1:33" ht="12.75" customHeight="1" x14ac:dyDescent="0.2">
      <c r="A13" s="554"/>
      <c r="B13" s="554"/>
      <c r="C13" s="554"/>
      <c r="D13" s="554"/>
      <c r="E13" s="554"/>
      <c r="F13" s="554"/>
      <c r="G13" s="554"/>
      <c r="H13" s="554"/>
      <c r="I13" s="554"/>
      <c r="J13" s="554"/>
      <c r="K13" s="554"/>
      <c r="L13" s="544"/>
      <c r="M13" s="523"/>
      <c r="N13" s="523"/>
      <c r="O13" s="523"/>
      <c r="P13" s="523"/>
      <c r="Q13" s="523"/>
      <c r="R13" s="523"/>
      <c r="S13" s="523"/>
      <c r="T13" s="523"/>
      <c r="U13" s="523"/>
      <c r="V13" s="545"/>
      <c r="W13" s="528" t="s">
        <v>345</v>
      </c>
      <c r="X13" s="529"/>
      <c r="Y13" s="529"/>
      <c r="Z13" s="529"/>
      <c r="AA13" s="529"/>
      <c r="AB13" s="529"/>
      <c r="AC13" s="529"/>
      <c r="AD13" s="529"/>
      <c r="AE13" s="529"/>
      <c r="AF13" s="529"/>
      <c r="AG13" s="530"/>
    </row>
    <row r="14" spans="1:33" ht="12.75" customHeight="1" x14ac:dyDescent="0.2">
      <c r="A14" s="554"/>
      <c r="B14" s="554"/>
      <c r="C14" s="554"/>
      <c r="D14" s="554"/>
      <c r="E14" s="554"/>
      <c r="F14" s="554"/>
      <c r="G14" s="554"/>
      <c r="H14" s="554"/>
      <c r="I14" s="554"/>
      <c r="J14" s="554"/>
      <c r="K14" s="554"/>
      <c r="L14" s="544"/>
      <c r="M14" s="523"/>
      <c r="N14" s="523"/>
      <c r="O14" s="523"/>
      <c r="P14" s="523"/>
      <c r="Q14" s="523"/>
      <c r="R14" s="523"/>
      <c r="S14" s="523"/>
      <c r="T14" s="523"/>
      <c r="U14" s="523"/>
      <c r="V14" s="545"/>
      <c r="W14" s="528" t="s">
        <v>341</v>
      </c>
      <c r="X14" s="529"/>
      <c r="Y14" s="529"/>
      <c r="Z14" s="529"/>
      <c r="AA14" s="529"/>
      <c r="AB14" s="529"/>
      <c r="AC14" s="529"/>
      <c r="AD14" s="529"/>
      <c r="AE14" s="529"/>
      <c r="AF14" s="529"/>
      <c r="AG14" s="530"/>
    </row>
    <row r="15" spans="1:33" ht="12.75" customHeight="1" x14ac:dyDescent="0.2">
      <c r="A15" s="554"/>
      <c r="B15" s="554"/>
      <c r="C15" s="554"/>
      <c r="D15" s="554"/>
      <c r="E15" s="554"/>
      <c r="F15" s="554"/>
      <c r="G15" s="554"/>
      <c r="H15" s="554"/>
      <c r="I15" s="554"/>
      <c r="J15" s="554"/>
      <c r="K15" s="554"/>
      <c r="L15" s="544"/>
      <c r="M15" s="523"/>
      <c r="N15" s="523"/>
      <c r="O15" s="523"/>
      <c r="P15" s="523"/>
      <c r="Q15" s="523"/>
      <c r="R15" s="523"/>
      <c r="S15" s="523"/>
      <c r="T15" s="523"/>
      <c r="U15" s="523"/>
      <c r="V15" s="545"/>
      <c r="W15" s="528" t="s">
        <v>342</v>
      </c>
      <c r="X15" s="529"/>
      <c r="Y15" s="529"/>
      <c r="Z15" s="529"/>
      <c r="AA15" s="529"/>
      <c r="AB15" s="529"/>
      <c r="AC15" s="529"/>
      <c r="AD15" s="529"/>
      <c r="AE15" s="529"/>
      <c r="AF15" s="529"/>
      <c r="AG15" s="530"/>
    </row>
    <row r="16" spans="1:33" ht="12.75" customHeight="1" thickBot="1" x14ac:dyDescent="0.25">
      <c r="A16" s="554"/>
      <c r="B16" s="554"/>
      <c r="C16" s="554"/>
      <c r="D16" s="554"/>
      <c r="E16" s="554"/>
      <c r="F16" s="554"/>
      <c r="G16" s="554"/>
      <c r="H16" s="554"/>
      <c r="I16" s="554"/>
      <c r="J16" s="554"/>
      <c r="K16" s="554"/>
      <c r="L16" s="546"/>
      <c r="M16" s="547"/>
      <c r="N16" s="547"/>
      <c r="O16" s="547"/>
      <c r="P16" s="547"/>
      <c r="Q16" s="547"/>
      <c r="R16" s="547"/>
      <c r="S16" s="547"/>
      <c r="T16" s="547"/>
      <c r="U16" s="547"/>
      <c r="V16" s="548"/>
      <c r="W16" s="528" t="s">
        <v>339</v>
      </c>
      <c r="X16" s="529"/>
      <c r="Y16" s="529"/>
      <c r="Z16" s="529"/>
      <c r="AA16" s="529"/>
      <c r="AB16" s="529"/>
      <c r="AC16" s="529"/>
      <c r="AD16" s="529"/>
      <c r="AE16" s="529"/>
      <c r="AF16" s="529"/>
      <c r="AG16" s="530"/>
    </row>
    <row r="17" spans="1:33" ht="12.75" customHeight="1" x14ac:dyDescent="0.2">
      <c r="A17" s="554"/>
      <c r="B17" s="554"/>
      <c r="C17" s="554"/>
      <c r="D17" s="554"/>
      <c r="E17" s="554"/>
      <c r="F17" s="554"/>
      <c r="G17" s="554"/>
      <c r="H17" s="554"/>
      <c r="I17" s="554"/>
      <c r="J17" s="554"/>
      <c r="K17" s="554"/>
      <c r="L17" s="549" t="s">
        <v>384</v>
      </c>
      <c r="M17" s="549"/>
      <c r="N17" s="549"/>
      <c r="O17" s="549"/>
      <c r="P17" s="549"/>
      <c r="Q17" s="549"/>
      <c r="R17" s="549"/>
      <c r="S17" s="549"/>
      <c r="T17" s="549"/>
      <c r="U17" s="549"/>
      <c r="V17" s="549"/>
      <c r="W17" s="504" t="s">
        <v>344</v>
      </c>
      <c r="X17" s="505"/>
      <c r="Y17" s="505"/>
      <c r="Z17" s="505"/>
      <c r="AA17" s="505"/>
      <c r="AB17" s="505"/>
      <c r="AC17" s="505"/>
      <c r="AD17" s="505"/>
      <c r="AE17" s="505"/>
      <c r="AF17" s="505"/>
      <c r="AG17" s="506"/>
    </row>
    <row r="18" spans="1:33" ht="12.75" customHeight="1" x14ac:dyDescent="0.2">
      <c r="A18" s="554"/>
      <c r="B18" s="554"/>
      <c r="C18" s="554"/>
      <c r="D18" s="554"/>
      <c r="E18" s="554"/>
      <c r="F18" s="554"/>
      <c r="G18" s="554"/>
      <c r="H18" s="554"/>
      <c r="I18" s="554"/>
      <c r="J18" s="554"/>
      <c r="K18" s="554"/>
      <c r="L18" s="549"/>
      <c r="M18" s="549"/>
      <c r="N18" s="549"/>
      <c r="O18" s="549"/>
      <c r="P18" s="549"/>
      <c r="Q18" s="549"/>
      <c r="R18" s="549"/>
      <c r="S18" s="549"/>
      <c r="T18" s="549"/>
      <c r="U18" s="549"/>
      <c r="V18" s="549"/>
      <c r="W18" s="550" t="s">
        <v>343</v>
      </c>
      <c r="X18" s="551"/>
      <c r="Y18" s="551"/>
      <c r="Z18" s="551"/>
      <c r="AA18" s="551"/>
      <c r="AB18" s="551"/>
      <c r="AC18" s="551"/>
      <c r="AD18" s="551"/>
      <c r="AE18" s="551"/>
      <c r="AF18" s="551"/>
      <c r="AG18" s="552"/>
    </row>
    <row r="19" spans="1:33" ht="4.5" customHeight="1" x14ac:dyDescent="0.2">
      <c r="A19" s="554"/>
      <c r="B19" s="554"/>
      <c r="C19" s="554"/>
      <c r="D19" s="554"/>
      <c r="E19" s="554"/>
      <c r="F19" s="554"/>
      <c r="G19" s="554"/>
      <c r="H19" s="554"/>
      <c r="I19" s="554"/>
      <c r="J19" s="554"/>
      <c r="K19" s="554"/>
      <c r="L19" s="549"/>
      <c r="M19" s="549"/>
      <c r="N19" s="549"/>
      <c r="O19" s="549"/>
      <c r="P19" s="549"/>
      <c r="Q19" s="549"/>
      <c r="R19" s="549"/>
      <c r="S19" s="549"/>
      <c r="T19" s="549"/>
      <c r="U19" s="549"/>
      <c r="V19" s="549"/>
      <c r="W19" s="528" t="s">
        <v>340</v>
      </c>
      <c r="X19" s="529"/>
      <c r="Y19" s="529"/>
      <c r="Z19" s="529"/>
      <c r="AA19" s="529"/>
      <c r="AB19" s="529"/>
      <c r="AC19" s="529"/>
      <c r="AD19" s="529"/>
      <c r="AE19" s="529"/>
      <c r="AF19" s="529"/>
      <c r="AG19" s="530"/>
    </row>
    <row r="20" spans="1:33" ht="12.75" customHeight="1" thickBot="1" x14ac:dyDescent="0.25">
      <c r="A20" s="523" t="s">
        <v>320</v>
      </c>
      <c r="B20" s="523"/>
      <c r="C20" s="523"/>
      <c r="D20" s="523"/>
      <c r="E20" s="523"/>
      <c r="F20" s="523"/>
      <c r="G20" s="523"/>
      <c r="H20" s="523"/>
      <c r="I20" s="523"/>
      <c r="J20" s="523"/>
      <c r="K20" s="523"/>
      <c r="L20" s="549"/>
      <c r="M20" s="549"/>
      <c r="N20" s="549"/>
      <c r="O20" s="549"/>
      <c r="P20" s="549"/>
      <c r="Q20" s="549"/>
      <c r="R20" s="549"/>
      <c r="S20" s="549"/>
      <c r="T20" s="549"/>
      <c r="U20" s="549"/>
      <c r="V20" s="549"/>
      <c r="W20" s="531"/>
      <c r="X20" s="532"/>
      <c r="Y20" s="532"/>
      <c r="Z20" s="532"/>
      <c r="AA20" s="532"/>
      <c r="AB20" s="532"/>
      <c r="AC20" s="532"/>
      <c r="AD20" s="532"/>
      <c r="AE20" s="532"/>
      <c r="AF20" s="532"/>
      <c r="AG20" s="533"/>
    </row>
    <row r="21" spans="1:33" ht="12.75" customHeight="1" x14ac:dyDescent="0.2">
      <c r="A21" s="523"/>
      <c r="B21" s="523"/>
      <c r="C21" s="523"/>
      <c r="D21" s="523"/>
      <c r="E21" s="523"/>
      <c r="F21" s="523"/>
      <c r="G21" s="523"/>
      <c r="H21" s="523"/>
      <c r="I21" s="523"/>
      <c r="J21" s="523"/>
      <c r="K21" s="523"/>
      <c r="L21" s="549"/>
      <c r="M21" s="549"/>
      <c r="N21" s="549"/>
      <c r="O21" s="549"/>
      <c r="P21" s="549"/>
      <c r="Q21" s="549"/>
      <c r="R21" s="549"/>
      <c r="S21" s="549"/>
      <c r="T21" s="549"/>
      <c r="U21" s="549"/>
      <c r="V21" s="549"/>
      <c r="W21" s="522" t="s">
        <v>472</v>
      </c>
      <c r="X21" s="522"/>
      <c r="Y21" s="522"/>
      <c r="Z21" s="522"/>
      <c r="AA21" s="522"/>
      <c r="AB21" s="522"/>
      <c r="AC21" s="522"/>
      <c r="AD21" s="522"/>
      <c r="AE21" s="522"/>
      <c r="AF21" s="522"/>
      <c r="AG21" s="522"/>
    </row>
    <row r="22" spans="1:33" ht="12.75" customHeight="1" x14ac:dyDescent="0.2">
      <c r="A22" s="523"/>
      <c r="B22" s="523"/>
      <c r="C22" s="523"/>
      <c r="D22" s="523"/>
      <c r="E22" s="523"/>
      <c r="F22" s="523"/>
      <c r="G22" s="523"/>
      <c r="H22" s="523"/>
      <c r="I22" s="523"/>
      <c r="J22" s="523"/>
      <c r="K22" s="523"/>
      <c r="L22" s="549"/>
      <c r="M22" s="549"/>
      <c r="N22" s="549"/>
      <c r="O22" s="549"/>
      <c r="P22" s="549"/>
      <c r="Q22" s="549"/>
      <c r="R22" s="549"/>
      <c r="S22" s="549"/>
      <c r="T22" s="549"/>
      <c r="U22" s="549"/>
      <c r="V22" s="549"/>
      <c r="W22" s="523"/>
      <c r="X22" s="523"/>
      <c r="Y22" s="523"/>
      <c r="Z22" s="523"/>
      <c r="AA22" s="523"/>
      <c r="AB22" s="523"/>
      <c r="AC22" s="523"/>
      <c r="AD22" s="523"/>
      <c r="AE22" s="523"/>
      <c r="AF22" s="523"/>
      <c r="AG22" s="523"/>
    </row>
    <row r="23" spans="1:33" ht="12.75" customHeight="1" x14ac:dyDescent="0.2">
      <c r="A23" s="523"/>
      <c r="B23" s="523"/>
      <c r="C23" s="523"/>
      <c r="D23" s="523"/>
      <c r="E23" s="523"/>
      <c r="F23" s="523"/>
      <c r="G23" s="523"/>
      <c r="H23" s="523"/>
      <c r="I23" s="523"/>
      <c r="J23" s="523"/>
      <c r="K23" s="523"/>
      <c r="L23" s="549"/>
      <c r="M23" s="549"/>
      <c r="N23" s="549"/>
      <c r="O23" s="549"/>
      <c r="P23" s="549"/>
      <c r="Q23" s="549"/>
      <c r="R23" s="549"/>
      <c r="S23" s="549"/>
      <c r="T23" s="549"/>
      <c r="U23" s="549"/>
      <c r="V23" s="549"/>
      <c r="W23" s="523"/>
      <c r="X23" s="523"/>
      <c r="Y23" s="523"/>
      <c r="Z23" s="523"/>
      <c r="AA23" s="523"/>
      <c r="AB23" s="523"/>
      <c r="AC23" s="523"/>
      <c r="AD23" s="523"/>
      <c r="AE23" s="523"/>
      <c r="AF23" s="523"/>
      <c r="AG23" s="523"/>
    </row>
    <row r="24" spans="1:33" ht="12.75" customHeight="1" x14ac:dyDescent="0.2">
      <c r="A24" s="523"/>
      <c r="B24" s="523"/>
      <c r="C24" s="523"/>
      <c r="D24" s="523"/>
      <c r="E24" s="523"/>
      <c r="F24" s="523"/>
      <c r="G24" s="523"/>
      <c r="H24" s="523"/>
      <c r="I24" s="523"/>
      <c r="J24" s="523"/>
      <c r="K24" s="523"/>
      <c r="L24" s="549"/>
      <c r="M24" s="549"/>
      <c r="N24" s="549"/>
      <c r="O24" s="549"/>
      <c r="P24" s="549"/>
      <c r="Q24" s="549"/>
      <c r="R24" s="549"/>
      <c r="S24" s="549"/>
      <c r="T24" s="549"/>
      <c r="U24" s="549"/>
      <c r="V24" s="549"/>
      <c r="W24" s="523"/>
      <c r="X24" s="523"/>
      <c r="Y24" s="523"/>
      <c r="Z24" s="523"/>
      <c r="AA24" s="523"/>
      <c r="AB24" s="523"/>
      <c r="AC24" s="523"/>
      <c r="AD24" s="523"/>
      <c r="AE24" s="523"/>
      <c r="AF24" s="523"/>
      <c r="AG24" s="523"/>
    </row>
    <row r="25" spans="1:33" ht="12.75" customHeight="1" x14ac:dyDescent="0.2">
      <c r="A25" s="523"/>
      <c r="B25" s="523"/>
      <c r="C25" s="523"/>
      <c r="D25" s="523"/>
      <c r="E25" s="523"/>
      <c r="F25" s="523"/>
      <c r="G25" s="523"/>
      <c r="H25" s="523"/>
      <c r="I25" s="523"/>
      <c r="J25" s="523"/>
      <c r="K25" s="523"/>
      <c r="L25" s="549"/>
      <c r="M25" s="549"/>
      <c r="N25" s="549"/>
      <c r="O25" s="549"/>
      <c r="P25" s="549"/>
      <c r="Q25" s="549"/>
      <c r="R25" s="549"/>
      <c r="S25" s="549"/>
      <c r="T25" s="549"/>
      <c r="U25" s="549"/>
      <c r="V25" s="549"/>
      <c r="W25" s="523"/>
      <c r="X25" s="523"/>
      <c r="Y25" s="523"/>
      <c r="Z25" s="523"/>
      <c r="AA25" s="523"/>
      <c r="AB25" s="523"/>
      <c r="AC25" s="523"/>
      <c r="AD25" s="523"/>
      <c r="AE25" s="523"/>
      <c r="AF25" s="523"/>
      <c r="AG25" s="523"/>
    </row>
    <row r="26" spans="1:33" ht="12.75" customHeight="1" x14ac:dyDescent="0.2">
      <c r="A26" s="523"/>
      <c r="B26" s="523"/>
      <c r="C26" s="523"/>
      <c r="D26" s="523"/>
      <c r="E26" s="523"/>
      <c r="F26" s="523"/>
      <c r="G26" s="523"/>
      <c r="H26" s="523"/>
      <c r="I26" s="523"/>
      <c r="J26" s="523"/>
      <c r="K26" s="523"/>
      <c r="L26" s="549"/>
      <c r="M26" s="549"/>
      <c r="N26" s="549"/>
      <c r="O26" s="549"/>
      <c r="P26" s="549"/>
      <c r="Q26" s="549"/>
      <c r="R26" s="549"/>
      <c r="S26" s="549"/>
      <c r="T26" s="549"/>
      <c r="U26" s="549"/>
      <c r="V26" s="549"/>
      <c r="W26" s="523"/>
      <c r="X26" s="523"/>
      <c r="Y26" s="523"/>
      <c r="Z26" s="523"/>
      <c r="AA26" s="523"/>
      <c r="AB26" s="523"/>
      <c r="AC26" s="523"/>
      <c r="AD26" s="523"/>
      <c r="AE26" s="523"/>
      <c r="AF26" s="523"/>
      <c r="AG26" s="523"/>
    </row>
    <row r="27" spans="1:33" ht="12.75" customHeight="1" x14ac:dyDescent="0.2">
      <c r="A27" s="523"/>
      <c r="B27" s="523"/>
      <c r="C27" s="523"/>
      <c r="D27" s="523"/>
      <c r="E27" s="523"/>
      <c r="F27" s="523"/>
      <c r="G27" s="523"/>
      <c r="H27" s="523"/>
      <c r="I27" s="523"/>
      <c r="J27" s="523"/>
      <c r="K27" s="523"/>
      <c r="L27" s="549"/>
      <c r="M27" s="549"/>
      <c r="N27" s="549"/>
      <c r="O27" s="549"/>
      <c r="P27" s="549"/>
      <c r="Q27" s="549"/>
      <c r="R27" s="549"/>
      <c r="S27" s="549"/>
      <c r="T27" s="549"/>
      <c r="U27" s="549"/>
      <c r="V27" s="549"/>
      <c r="W27" s="523"/>
      <c r="X27" s="523"/>
      <c r="Y27" s="523"/>
      <c r="Z27" s="523"/>
      <c r="AA27" s="523"/>
      <c r="AB27" s="523"/>
      <c r="AC27" s="523"/>
      <c r="AD27" s="523"/>
      <c r="AE27" s="523"/>
      <c r="AF27" s="523"/>
      <c r="AG27" s="523"/>
    </row>
    <row r="28" spans="1:33" ht="12.75" customHeight="1" x14ac:dyDescent="0.2">
      <c r="A28" s="523"/>
      <c r="B28" s="523"/>
      <c r="C28" s="523"/>
      <c r="D28" s="523"/>
      <c r="E28" s="523"/>
      <c r="F28" s="523"/>
      <c r="G28" s="523"/>
      <c r="H28" s="523"/>
      <c r="I28" s="523"/>
      <c r="J28" s="523"/>
      <c r="K28" s="523"/>
      <c r="L28" s="549"/>
      <c r="M28" s="549"/>
      <c r="N28" s="549"/>
      <c r="O28" s="549"/>
      <c r="P28" s="549"/>
      <c r="Q28" s="549"/>
      <c r="R28" s="549"/>
      <c r="S28" s="549"/>
      <c r="T28" s="549"/>
      <c r="U28" s="549"/>
      <c r="V28" s="549"/>
      <c r="W28" s="523"/>
      <c r="X28" s="523"/>
      <c r="Y28" s="523"/>
      <c r="Z28" s="523"/>
      <c r="AA28" s="523"/>
      <c r="AB28" s="523"/>
      <c r="AC28" s="523"/>
      <c r="AD28" s="523"/>
      <c r="AE28" s="523"/>
      <c r="AF28" s="523"/>
      <c r="AG28" s="523"/>
    </row>
    <row r="29" spans="1:33" ht="12.75" customHeight="1" x14ac:dyDescent="0.2">
      <c r="A29" s="523"/>
      <c r="B29" s="523"/>
      <c r="C29" s="523"/>
      <c r="D29" s="523"/>
      <c r="E29" s="523"/>
      <c r="F29" s="523"/>
      <c r="G29" s="523"/>
      <c r="H29" s="523"/>
      <c r="I29" s="523"/>
      <c r="J29" s="523"/>
      <c r="K29" s="523"/>
      <c r="L29" s="549"/>
      <c r="M29" s="549"/>
      <c r="N29" s="549"/>
      <c r="O29" s="549"/>
      <c r="P29" s="549"/>
      <c r="Q29" s="549"/>
      <c r="R29" s="549"/>
      <c r="S29" s="549"/>
      <c r="T29" s="549"/>
      <c r="U29" s="549"/>
      <c r="V29" s="549"/>
      <c r="W29" s="523"/>
      <c r="X29" s="523"/>
      <c r="Y29" s="523"/>
      <c r="Z29" s="523"/>
      <c r="AA29" s="523"/>
      <c r="AB29" s="523"/>
      <c r="AC29" s="523"/>
      <c r="AD29" s="523"/>
      <c r="AE29" s="523"/>
      <c r="AF29" s="523"/>
      <c r="AG29" s="523"/>
    </row>
    <row r="30" spans="1:33" ht="12.75" customHeight="1" x14ac:dyDescent="0.2">
      <c r="A30" s="523"/>
      <c r="B30" s="523"/>
      <c r="C30" s="523"/>
      <c r="D30" s="523"/>
      <c r="E30" s="523"/>
      <c r="F30" s="523"/>
      <c r="G30" s="523"/>
      <c r="H30" s="523"/>
      <c r="I30" s="523"/>
      <c r="J30" s="523"/>
      <c r="K30" s="523"/>
      <c r="L30" s="549"/>
      <c r="M30" s="549"/>
      <c r="N30" s="549"/>
      <c r="O30" s="549"/>
      <c r="P30" s="549"/>
      <c r="Q30" s="549"/>
      <c r="R30" s="549"/>
      <c r="S30" s="549"/>
      <c r="T30" s="549"/>
      <c r="U30" s="549"/>
      <c r="V30" s="549"/>
      <c r="W30" s="523"/>
      <c r="X30" s="523"/>
      <c r="Y30" s="523"/>
      <c r="Z30" s="523"/>
      <c r="AA30" s="523"/>
      <c r="AB30" s="523"/>
      <c r="AC30" s="523"/>
      <c r="AD30" s="523"/>
      <c r="AE30" s="523"/>
      <c r="AF30" s="523"/>
      <c r="AG30" s="523"/>
    </row>
    <row r="31" spans="1:33" ht="12.75" customHeight="1" x14ac:dyDescent="0.2">
      <c r="A31" s="523"/>
      <c r="B31" s="523"/>
      <c r="C31" s="523"/>
      <c r="D31" s="523"/>
      <c r="E31" s="523"/>
      <c r="F31" s="523"/>
      <c r="G31" s="523"/>
      <c r="H31" s="523"/>
      <c r="I31" s="523"/>
      <c r="J31" s="523"/>
      <c r="K31" s="523"/>
      <c r="L31" s="549"/>
      <c r="M31" s="549"/>
      <c r="N31" s="549"/>
      <c r="O31" s="549"/>
      <c r="P31" s="549"/>
      <c r="Q31" s="549"/>
      <c r="R31" s="549"/>
      <c r="S31" s="549"/>
      <c r="T31" s="549"/>
      <c r="U31" s="549"/>
      <c r="V31" s="549"/>
      <c r="W31" s="523"/>
      <c r="X31" s="523"/>
      <c r="Y31" s="523"/>
      <c r="Z31" s="523"/>
      <c r="AA31" s="523"/>
      <c r="AB31" s="523"/>
      <c r="AC31" s="523"/>
      <c r="AD31" s="523"/>
      <c r="AE31" s="523"/>
      <c r="AF31" s="523"/>
      <c r="AG31" s="523"/>
    </row>
    <row r="32" spans="1:33" ht="12.75" customHeight="1" x14ac:dyDescent="0.2">
      <c r="A32" s="523"/>
      <c r="B32" s="523"/>
      <c r="C32" s="523"/>
      <c r="D32" s="523"/>
      <c r="E32" s="523"/>
      <c r="F32" s="523"/>
      <c r="G32" s="523"/>
      <c r="H32" s="523"/>
      <c r="I32" s="523"/>
      <c r="J32" s="523"/>
      <c r="K32" s="523"/>
      <c r="L32" s="549"/>
      <c r="M32" s="549"/>
      <c r="N32" s="549"/>
      <c r="O32" s="549"/>
      <c r="P32" s="549"/>
      <c r="Q32" s="549"/>
      <c r="R32" s="549"/>
      <c r="S32" s="549"/>
      <c r="T32" s="549"/>
      <c r="U32" s="549"/>
      <c r="V32" s="549"/>
      <c r="W32" s="523"/>
      <c r="X32" s="523"/>
      <c r="Y32" s="523"/>
      <c r="Z32" s="523"/>
      <c r="AA32" s="523"/>
      <c r="AB32" s="523"/>
      <c r="AC32" s="523"/>
      <c r="AD32" s="523"/>
      <c r="AE32" s="523"/>
      <c r="AF32" s="523"/>
      <c r="AG32" s="523"/>
    </row>
    <row r="33" spans="1:33" ht="12.75" customHeight="1" x14ac:dyDescent="0.2">
      <c r="A33" s="523"/>
      <c r="B33" s="523"/>
      <c r="C33" s="523"/>
      <c r="D33" s="523"/>
      <c r="E33" s="523"/>
      <c r="F33" s="523"/>
      <c r="G33" s="523"/>
      <c r="H33" s="523"/>
      <c r="I33" s="523"/>
      <c r="J33" s="523"/>
      <c r="K33" s="523"/>
      <c r="L33" s="549"/>
      <c r="M33" s="549"/>
      <c r="N33" s="549"/>
      <c r="O33" s="549"/>
      <c r="P33" s="549"/>
      <c r="Q33" s="549"/>
      <c r="R33" s="549"/>
      <c r="S33" s="549"/>
      <c r="T33" s="549"/>
      <c r="U33" s="549"/>
      <c r="V33" s="549"/>
      <c r="W33" s="523"/>
      <c r="X33" s="523"/>
      <c r="Y33" s="523"/>
      <c r="Z33" s="523"/>
      <c r="AA33" s="523"/>
      <c r="AB33" s="523"/>
      <c r="AC33" s="523"/>
      <c r="AD33" s="523"/>
      <c r="AE33" s="523"/>
      <c r="AF33" s="523"/>
      <c r="AG33" s="523"/>
    </row>
    <row r="34" spans="1:33" ht="12.75" customHeight="1" x14ac:dyDescent="0.2">
      <c r="A34" s="523"/>
      <c r="B34" s="523"/>
      <c r="C34" s="523"/>
      <c r="D34" s="523"/>
      <c r="E34" s="523"/>
      <c r="F34" s="523"/>
      <c r="G34" s="523"/>
      <c r="H34" s="523"/>
      <c r="I34" s="523"/>
      <c r="J34" s="523"/>
      <c r="K34" s="523"/>
      <c r="L34" s="549"/>
      <c r="M34" s="549"/>
      <c r="N34" s="549"/>
      <c r="O34" s="549"/>
      <c r="P34" s="549"/>
      <c r="Q34" s="549"/>
      <c r="R34" s="549"/>
      <c r="S34" s="549"/>
      <c r="T34" s="549"/>
      <c r="U34" s="549"/>
      <c r="V34" s="549"/>
      <c r="W34" s="523"/>
      <c r="X34" s="523"/>
      <c r="Y34" s="523"/>
      <c r="Z34" s="523"/>
      <c r="AA34" s="523"/>
      <c r="AB34" s="523"/>
      <c r="AC34" s="523"/>
      <c r="AD34" s="523"/>
      <c r="AE34" s="523"/>
      <c r="AF34" s="523"/>
      <c r="AG34" s="523"/>
    </row>
    <row r="35" spans="1:33" ht="12.75" customHeight="1" x14ac:dyDescent="0.2">
      <c r="A35" s="523"/>
      <c r="B35" s="523"/>
      <c r="C35" s="523"/>
      <c r="D35" s="523"/>
      <c r="E35" s="523"/>
      <c r="F35" s="523"/>
      <c r="G35" s="523"/>
      <c r="H35" s="523"/>
      <c r="I35" s="523"/>
      <c r="J35" s="523"/>
      <c r="K35" s="523"/>
      <c r="L35" s="549"/>
      <c r="M35" s="549"/>
      <c r="N35" s="549"/>
      <c r="O35" s="549"/>
      <c r="P35" s="549"/>
      <c r="Q35" s="549"/>
      <c r="R35" s="549"/>
      <c r="S35" s="549"/>
      <c r="T35" s="549"/>
      <c r="U35" s="549"/>
      <c r="V35" s="549"/>
      <c r="W35" s="523"/>
      <c r="X35" s="523"/>
      <c r="Y35" s="523"/>
      <c r="Z35" s="523"/>
      <c r="AA35" s="523"/>
      <c r="AB35" s="523"/>
      <c r="AC35" s="523"/>
      <c r="AD35" s="523"/>
      <c r="AE35" s="523"/>
      <c r="AF35" s="523"/>
      <c r="AG35" s="523"/>
    </row>
    <row r="36" spans="1:33" ht="12.75" customHeight="1" x14ac:dyDescent="0.2">
      <c r="A36" s="523"/>
      <c r="B36" s="523"/>
      <c r="C36" s="523"/>
      <c r="D36" s="523"/>
      <c r="E36" s="523"/>
      <c r="F36" s="523"/>
      <c r="G36" s="523"/>
      <c r="H36" s="523"/>
      <c r="I36" s="523"/>
      <c r="J36" s="523"/>
      <c r="K36" s="523"/>
      <c r="L36" s="549"/>
      <c r="M36" s="549"/>
      <c r="N36" s="549"/>
      <c r="O36" s="549"/>
      <c r="P36" s="549"/>
      <c r="Q36" s="549"/>
      <c r="R36" s="549"/>
      <c r="S36" s="549"/>
      <c r="T36" s="549"/>
      <c r="U36" s="549"/>
      <c r="V36" s="549"/>
      <c r="W36" s="523"/>
      <c r="X36" s="523"/>
      <c r="Y36" s="523"/>
      <c r="Z36" s="523"/>
      <c r="AA36" s="523"/>
      <c r="AB36" s="523"/>
      <c r="AC36" s="523"/>
      <c r="AD36" s="523"/>
      <c r="AE36" s="523"/>
      <c r="AF36" s="523"/>
      <c r="AG36" s="523"/>
    </row>
    <row r="37" spans="1:33" ht="12.75" customHeight="1" x14ac:dyDescent="0.2">
      <c r="A37" s="523"/>
      <c r="B37" s="523"/>
      <c r="C37" s="523"/>
      <c r="D37" s="523"/>
      <c r="E37" s="523"/>
      <c r="F37" s="523"/>
      <c r="G37" s="523"/>
      <c r="H37" s="523"/>
      <c r="I37" s="523"/>
      <c r="J37" s="523"/>
      <c r="K37" s="523"/>
      <c r="L37" s="549"/>
      <c r="M37" s="549"/>
      <c r="N37" s="549"/>
      <c r="O37" s="549"/>
      <c r="P37" s="549"/>
      <c r="Q37" s="549"/>
      <c r="R37" s="549"/>
      <c r="S37" s="549"/>
      <c r="T37" s="549"/>
      <c r="U37" s="549"/>
      <c r="V37" s="549"/>
      <c r="W37" s="523"/>
      <c r="X37" s="523"/>
      <c r="Y37" s="523"/>
      <c r="Z37" s="523"/>
      <c r="AA37" s="523"/>
      <c r="AB37" s="523"/>
      <c r="AC37" s="523"/>
      <c r="AD37" s="523"/>
      <c r="AE37" s="523"/>
      <c r="AF37" s="523"/>
      <c r="AG37" s="523"/>
    </row>
    <row r="38" spans="1:33" ht="12.75" customHeight="1" x14ac:dyDescent="0.2">
      <c r="A38" s="523"/>
      <c r="B38" s="523"/>
      <c r="C38" s="523"/>
      <c r="D38" s="523"/>
      <c r="E38" s="523"/>
      <c r="F38" s="523"/>
      <c r="G38" s="523"/>
      <c r="H38" s="523"/>
      <c r="I38" s="523"/>
      <c r="J38" s="523"/>
      <c r="K38" s="523"/>
      <c r="L38" s="549"/>
      <c r="M38" s="549"/>
      <c r="N38" s="549"/>
      <c r="O38" s="549"/>
      <c r="P38" s="549"/>
      <c r="Q38" s="549"/>
      <c r="R38" s="549"/>
      <c r="S38" s="549"/>
      <c r="T38" s="549"/>
      <c r="U38" s="549"/>
      <c r="V38" s="549"/>
      <c r="W38" s="523"/>
      <c r="X38" s="523"/>
      <c r="Y38" s="523"/>
      <c r="Z38" s="523"/>
      <c r="AA38" s="523"/>
      <c r="AB38" s="523"/>
      <c r="AC38" s="523"/>
      <c r="AD38" s="523"/>
      <c r="AE38" s="523"/>
      <c r="AF38" s="523"/>
      <c r="AG38" s="523"/>
    </row>
    <row r="39" spans="1:33" ht="12.75" customHeight="1" x14ac:dyDescent="0.2">
      <c r="A39" s="523"/>
      <c r="B39" s="523"/>
      <c r="C39" s="523"/>
      <c r="D39" s="523"/>
      <c r="E39" s="523"/>
      <c r="F39" s="523"/>
      <c r="G39" s="523"/>
      <c r="H39" s="523"/>
      <c r="I39" s="523"/>
      <c r="J39" s="523"/>
      <c r="K39" s="523"/>
      <c r="L39" s="549"/>
      <c r="M39" s="549"/>
      <c r="N39" s="549"/>
      <c r="O39" s="549"/>
      <c r="P39" s="549"/>
      <c r="Q39" s="549"/>
      <c r="R39" s="549"/>
      <c r="S39" s="549"/>
      <c r="T39" s="549"/>
      <c r="U39" s="549"/>
      <c r="V39" s="549"/>
      <c r="W39" s="523"/>
      <c r="X39" s="523"/>
      <c r="Y39" s="523"/>
      <c r="Z39" s="523"/>
      <c r="AA39" s="523"/>
      <c r="AB39" s="523"/>
      <c r="AC39" s="523"/>
      <c r="AD39" s="523"/>
      <c r="AE39" s="523"/>
      <c r="AF39" s="523"/>
      <c r="AG39" s="523"/>
    </row>
    <row r="40" spans="1:33" ht="12.75" customHeight="1" x14ac:dyDescent="0.2">
      <c r="A40" s="523"/>
      <c r="B40" s="523"/>
      <c r="C40" s="523"/>
      <c r="D40" s="523"/>
      <c r="E40" s="523"/>
      <c r="F40" s="523"/>
      <c r="G40" s="523"/>
      <c r="H40" s="523"/>
      <c r="I40" s="523"/>
      <c r="J40" s="523"/>
      <c r="K40" s="523"/>
      <c r="L40" s="549"/>
      <c r="M40" s="549"/>
      <c r="N40" s="549"/>
      <c r="O40" s="549"/>
      <c r="P40" s="549"/>
      <c r="Q40" s="549"/>
      <c r="R40" s="549"/>
      <c r="S40" s="549"/>
      <c r="T40" s="549"/>
      <c r="U40" s="549"/>
      <c r="V40" s="549"/>
      <c r="W40" s="523"/>
      <c r="X40" s="523"/>
      <c r="Y40" s="523"/>
      <c r="Z40" s="523"/>
      <c r="AA40" s="523"/>
      <c r="AB40" s="523"/>
      <c r="AC40" s="523"/>
      <c r="AD40" s="523"/>
      <c r="AE40" s="523"/>
      <c r="AF40" s="523"/>
      <c r="AG40" s="523"/>
    </row>
    <row r="41" spans="1:33" ht="12.75" customHeight="1" x14ac:dyDescent="0.2">
      <c r="A41" s="523"/>
      <c r="B41" s="523"/>
      <c r="C41" s="523"/>
      <c r="D41" s="523"/>
      <c r="E41" s="523"/>
      <c r="F41" s="523"/>
      <c r="G41" s="523"/>
      <c r="H41" s="523"/>
      <c r="I41" s="523"/>
      <c r="J41" s="523"/>
      <c r="K41" s="523"/>
      <c r="L41" s="549"/>
      <c r="M41" s="549"/>
      <c r="N41" s="549"/>
      <c r="O41" s="549"/>
      <c r="P41" s="549"/>
      <c r="Q41" s="549"/>
      <c r="R41" s="549"/>
      <c r="S41" s="549"/>
      <c r="T41" s="549"/>
      <c r="U41" s="549"/>
      <c r="V41" s="549"/>
      <c r="W41" s="523"/>
      <c r="X41" s="523"/>
      <c r="Y41" s="523"/>
      <c r="Z41" s="523"/>
      <c r="AA41" s="523"/>
      <c r="AB41" s="523"/>
      <c r="AC41" s="523"/>
      <c r="AD41" s="523"/>
      <c r="AE41" s="523"/>
      <c r="AF41" s="523"/>
      <c r="AG41" s="523"/>
    </row>
    <row r="42" spans="1:33" ht="12.75" customHeight="1" x14ac:dyDescent="0.2">
      <c r="A42" s="523"/>
      <c r="B42" s="523"/>
      <c r="C42" s="523"/>
      <c r="D42" s="523"/>
      <c r="E42" s="523"/>
      <c r="F42" s="523"/>
      <c r="G42" s="523"/>
      <c r="H42" s="523"/>
      <c r="I42" s="523"/>
      <c r="J42" s="523"/>
      <c r="K42" s="523"/>
      <c r="L42" s="549"/>
      <c r="M42" s="549"/>
      <c r="N42" s="549"/>
      <c r="O42" s="549"/>
      <c r="P42" s="549"/>
      <c r="Q42" s="549"/>
      <c r="R42" s="549"/>
      <c r="S42" s="549"/>
      <c r="T42" s="549"/>
      <c r="U42" s="549"/>
      <c r="V42" s="549"/>
      <c r="W42" s="523"/>
      <c r="X42" s="523"/>
      <c r="Y42" s="523"/>
      <c r="Z42" s="523"/>
      <c r="AA42" s="523"/>
      <c r="AB42" s="523"/>
      <c r="AC42" s="523"/>
      <c r="AD42" s="523"/>
      <c r="AE42" s="523"/>
      <c r="AF42" s="523"/>
      <c r="AG42" s="523"/>
    </row>
    <row r="43" spans="1:33" ht="12.75" customHeight="1" x14ac:dyDescent="0.2">
      <c r="A43" s="523"/>
      <c r="B43" s="523"/>
      <c r="C43" s="523"/>
      <c r="D43" s="523"/>
      <c r="E43" s="523"/>
      <c r="F43" s="523"/>
      <c r="G43" s="523"/>
      <c r="H43" s="523"/>
      <c r="I43" s="523"/>
      <c r="J43" s="523"/>
      <c r="K43" s="523"/>
      <c r="L43" s="549"/>
      <c r="M43" s="549"/>
      <c r="N43" s="549"/>
      <c r="O43" s="549"/>
      <c r="P43" s="549"/>
      <c r="Q43" s="549"/>
      <c r="R43" s="549"/>
      <c r="S43" s="549"/>
      <c r="T43" s="549"/>
      <c r="U43" s="549"/>
      <c r="V43" s="549"/>
      <c r="W43" s="523"/>
      <c r="X43" s="523"/>
      <c r="Y43" s="523"/>
      <c r="Z43" s="523"/>
      <c r="AA43" s="523"/>
      <c r="AB43" s="523"/>
      <c r="AC43" s="523"/>
      <c r="AD43" s="523"/>
      <c r="AE43" s="523"/>
      <c r="AF43" s="523"/>
      <c r="AG43" s="523"/>
    </row>
    <row r="44" spans="1:33" ht="12.75" customHeight="1" x14ac:dyDescent="0.2">
      <c r="A44" s="523"/>
      <c r="B44" s="523"/>
      <c r="C44" s="523"/>
      <c r="D44" s="523"/>
      <c r="E44" s="523"/>
      <c r="F44" s="523"/>
      <c r="G44" s="523"/>
      <c r="H44" s="523"/>
      <c r="I44" s="523"/>
      <c r="J44" s="523"/>
      <c r="K44" s="523"/>
      <c r="L44" s="549"/>
      <c r="M44" s="549"/>
      <c r="N44" s="549"/>
      <c r="O44" s="549"/>
      <c r="P44" s="549"/>
      <c r="Q44" s="549"/>
      <c r="R44" s="549"/>
      <c r="S44" s="549"/>
      <c r="T44" s="549"/>
      <c r="U44" s="549"/>
      <c r="V44" s="549"/>
      <c r="W44" s="523"/>
      <c r="X44" s="523"/>
      <c r="Y44" s="523"/>
      <c r="Z44" s="523"/>
      <c r="AA44" s="523"/>
      <c r="AB44" s="523"/>
      <c r="AC44" s="523"/>
      <c r="AD44" s="523"/>
      <c r="AE44" s="523"/>
      <c r="AF44" s="523"/>
      <c r="AG44" s="523"/>
    </row>
    <row r="45" spans="1:33" ht="12.75" customHeight="1" x14ac:dyDescent="0.2">
      <c r="A45" s="523"/>
      <c r="B45" s="523"/>
      <c r="C45" s="523"/>
      <c r="D45" s="523"/>
      <c r="E45" s="523"/>
      <c r="F45" s="523"/>
      <c r="G45" s="523"/>
      <c r="H45" s="523"/>
      <c r="I45" s="523"/>
      <c r="J45" s="523"/>
      <c r="K45" s="523"/>
      <c r="L45" s="549"/>
      <c r="M45" s="549"/>
      <c r="N45" s="549"/>
      <c r="O45" s="549"/>
      <c r="P45" s="549"/>
      <c r="Q45" s="549"/>
      <c r="R45" s="549"/>
      <c r="S45" s="549"/>
      <c r="T45" s="549"/>
      <c r="U45" s="549"/>
      <c r="V45" s="549"/>
      <c r="W45" s="523"/>
      <c r="X45" s="523"/>
      <c r="Y45" s="523"/>
      <c r="Z45" s="523"/>
      <c r="AA45" s="523"/>
      <c r="AB45" s="523"/>
      <c r="AC45" s="523"/>
      <c r="AD45" s="523"/>
      <c r="AE45" s="523"/>
      <c r="AF45" s="523"/>
      <c r="AG45" s="523"/>
    </row>
    <row r="46" spans="1:33" ht="12.75" customHeight="1" x14ac:dyDescent="0.2">
      <c r="A46" s="523"/>
      <c r="B46" s="523"/>
      <c r="C46" s="523"/>
      <c r="D46" s="523"/>
      <c r="E46" s="523"/>
      <c r="F46" s="523"/>
      <c r="G46" s="523"/>
      <c r="H46" s="523"/>
      <c r="I46" s="523"/>
      <c r="J46" s="523"/>
      <c r="K46" s="523"/>
      <c r="L46" s="549"/>
      <c r="M46" s="549"/>
      <c r="N46" s="549"/>
      <c r="O46" s="549"/>
      <c r="P46" s="549"/>
      <c r="Q46" s="549"/>
      <c r="R46" s="549"/>
      <c r="S46" s="549"/>
      <c r="T46" s="549"/>
      <c r="U46" s="549"/>
      <c r="V46" s="549"/>
      <c r="W46" s="523"/>
      <c r="X46" s="523"/>
      <c r="Y46" s="523"/>
      <c r="Z46" s="523"/>
      <c r="AA46" s="523"/>
      <c r="AB46" s="523"/>
      <c r="AC46" s="523"/>
      <c r="AD46" s="523"/>
      <c r="AE46" s="523"/>
      <c r="AF46" s="523"/>
      <c r="AG46" s="523"/>
    </row>
    <row r="47" spans="1:33" ht="12.75" customHeight="1" x14ac:dyDescent="0.2">
      <c r="A47" s="523"/>
      <c r="B47" s="523"/>
      <c r="C47" s="523"/>
      <c r="D47" s="523"/>
      <c r="E47" s="523"/>
      <c r="F47" s="523"/>
      <c r="G47" s="523"/>
      <c r="H47" s="523"/>
      <c r="I47" s="523"/>
      <c r="J47" s="523"/>
      <c r="K47" s="523"/>
      <c r="L47" s="549"/>
      <c r="M47" s="549"/>
      <c r="N47" s="549"/>
      <c r="O47" s="549"/>
      <c r="P47" s="549"/>
      <c r="Q47" s="549"/>
      <c r="R47" s="549"/>
      <c r="S47" s="549"/>
      <c r="T47" s="549"/>
      <c r="U47" s="549"/>
      <c r="V47" s="549"/>
      <c r="W47" s="523"/>
      <c r="X47" s="523"/>
      <c r="Y47" s="523"/>
      <c r="Z47" s="523"/>
      <c r="AA47" s="523"/>
      <c r="AB47" s="523"/>
      <c r="AC47" s="523"/>
      <c r="AD47" s="523"/>
      <c r="AE47" s="523"/>
      <c r="AF47" s="523"/>
      <c r="AG47" s="523"/>
    </row>
    <row r="48" spans="1:33" ht="12.75" customHeight="1" x14ac:dyDescent="0.2">
      <c r="A48" s="523"/>
      <c r="B48" s="523"/>
      <c r="C48" s="523"/>
      <c r="D48" s="523"/>
      <c r="E48" s="523"/>
      <c r="F48" s="523"/>
      <c r="G48" s="523"/>
      <c r="H48" s="523"/>
      <c r="I48" s="523"/>
      <c r="J48" s="523"/>
      <c r="K48" s="523"/>
      <c r="L48" s="549"/>
      <c r="M48" s="549"/>
      <c r="N48" s="549"/>
      <c r="O48" s="549"/>
      <c r="P48" s="549"/>
      <c r="Q48" s="549"/>
      <c r="R48" s="549"/>
      <c r="S48" s="549"/>
      <c r="T48" s="549"/>
      <c r="U48" s="549"/>
      <c r="V48" s="549"/>
      <c r="W48" s="523"/>
      <c r="X48" s="523"/>
      <c r="Y48" s="523"/>
      <c r="Z48" s="523"/>
      <c r="AA48" s="523"/>
      <c r="AB48" s="523"/>
      <c r="AC48" s="523"/>
      <c r="AD48" s="523"/>
      <c r="AE48" s="523"/>
      <c r="AF48" s="523"/>
      <c r="AG48" s="523"/>
    </row>
    <row r="49" spans="1:33" ht="12.75" customHeight="1" x14ac:dyDescent="0.2">
      <c r="A49" s="523"/>
      <c r="B49" s="523"/>
      <c r="C49" s="523"/>
      <c r="D49" s="523"/>
      <c r="E49" s="523"/>
      <c r="F49" s="523"/>
      <c r="G49" s="523"/>
      <c r="H49" s="523"/>
      <c r="I49" s="523"/>
      <c r="J49" s="523"/>
      <c r="K49" s="523"/>
      <c r="L49" s="549"/>
      <c r="M49" s="549"/>
      <c r="N49" s="549"/>
      <c r="O49" s="549"/>
      <c r="P49" s="549"/>
      <c r="Q49" s="549"/>
      <c r="R49" s="549"/>
      <c r="S49" s="549"/>
      <c r="T49" s="549"/>
      <c r="U49" s="549"/>
      <c r="V49" s="549"/>
      <c r="W49" s="523"/>
      <c r="X49" s="523"/>
      <c r="Y49" s="523"/>
      <c r="Z49" s="523"/>
      <c r="AA49" s="523"/>
      <c r="AB49" s="523"/>
      <c r="AC49" s="523"/>
      <c r="AD49" s="523"/>
      <c r="AE49" s="523"/>
      <c r="AF49" s="523"/>
      <c r="AG49" s="523"/>
    </row>
    <row r="50" spans="1:33" ht="12.75" customHeight="1" x14ac:dyDescent="0.2">
      <c r="A50" s="523"/>
      <c r="B50" s="523"/>
      <c r="C50" s="523"/>
      <c r="D50" s="523"/>
      <c r="E50" s="523"/>
      <c r="F50" s="523"/>
      <c r="G50" s="523"/>
      <c r="H50" s="523"/>
      <c r="I50" s="523"/>
      <c r="J50" s="523"/>
      <c r="K50" s="523"/>
      <c r="L50" s="549"/>
      <c r="M50" s="549"/>
      <c r="N50" s="549"/>
      <c r="O50" s="549"/>
      <c r="P50" s="549"/>
      <c r="Q50" s="549"/>
      <c r="R50" s="549"/>
      <c r="S50" s="549"/>
      <c r="T50" s="549"/>
      <c r="U50" s="549"/>
      <c r="V50" s="549"/>
      <c r="W50" s="523"/>
      <c r="X50" s="523"/>
      <c r="Y50" s="523"/>
      <c r="Z50" s="523"/>
      <c r="AA50" s="523"/>
      <c r="AB50" s="523"/>
      <c r="AC50" s="523"/>
      <c r="AD50" s="523"/>
      <c r="AE50" s="523"/>
      <c r="AF50" s="523"/>
      <c r="AG50" s="523"/>
    </row>
    <row r="51" spans="1:33" ht="12.75" customHeight="1" x14ac:dyDescent="0.2">
      <c r="A51" s="523"/>
      <c r="B51" s="523"/>
      <c r="C51" s="523"/>
      <c r="D51" s="523"/>
      <c r="E51" s="523"/>
      <c r="F51" s="523"/>
      <c r="G51" s="523"/>
      <c r="H51" s="523"/>
      <c r="I51" s="523"/>
      <c r="J51" s="523"/>
      <c r="K51" s="523"/>
      <c r="L51" s="549"/>
      <c r="M51" s="549"/>
      <c r="N51" s="549"/>
      <c r="O51" s="549"/>
      <c r="P51" s="549"/>
      <c r="Q51" s="549"/>
      <c r="R51" s="549"/>
      <c r="S51" s="549"/>
      <c r="T51" s="549"/>
      <c r="U51" s="549"/>
      <c r="V51" s="549"/>
      <c r="W51" s="523"/>
      <c r="X51" s="523"/>
      <c r="Y51" s="523"/>
      <c r="Z51" s="523"/>
      <c r="AA51" s="523"/>
      <c r="AB51" s="523"/>
      <c r="AC51" s="523"/>
      <c r="AD51" s="523"/>
      <c r="AE51" s="523"/>
      <c r="AF51" s="523"/>
      <c r="AG51" s="523"/>
    </row>
    <row r="52" spans="1:33" ht="12.75" customHeight="1" x14ac:dyDescent="0.2">
      <c r="A52" s="523"/>
      <c r="B52" s="523"/>
      <c r="C52" s="523"/>
      <c r="D52" s="523"/>
      <c r="E52" s="523"/>
      <c r="F52" s="523"/>
      <c r="G52" s="523"/>
      <c r="H52" s="523"/>
      <c r="I52" s="523"/>
      <c r="J52" s="523"/>
      <c r="K52" s="523"/>
      <c r="L52" s="549"/>
      <c r="M52" s="549"/>
      <c r="N52" s="549"/>
      <c r="O52" s="549"/>
      <c r="P52" s="549"/>
      <c r="Q52" s="549"/>
      <c r="R52" s="549"/>
      <c r="S52" s="549"/>
      <c r="T52" s="549"/>
      <c r="U52" s="549"/>
      <c r="V52" s="549"/>
      <c r="W52" s="183" t="s">
        <v>33</v>
      </c>
      <c r="X52" s="524">
        <f>Памятка!E4</f>
        <v>0</v>
      </c>
      <c r="Y52" s="524"/>
      <c r="Z52" s="181"/>
      <c r="AA52" s="181"/>
      <c r="AB52" s="181"/>
      <c r="AC52" s="181"/>
      <c r="AD52" s="181"/>
      <c r="AE52" s="181"/>
      <c r="AF52" s="181"/>
      <c r="AG52" s="181"/>
    </row>
    <row r="53" spans="1:33" ht="12.75" customHeight="1" x14ac:dyDescent="0.2">
      <c r="A53" s="523"/>
      <c r="B53" s="523"/>
      <c r="C53" s="523"/>
      <c r="D53" s="523"/>
      <c r="E53" s="523"/>
      <c r="F53" s="523"/>
      <c r="G53" s="523"/>
      <c r="H53" s="523"/>
      <c r="I53" s="523"/>
      <c r="J53" s="523"/>
      <c r="K53" s="523"/>
      <c r="L53" s="549"/>
      <c r="M53" s="549"/>
      <c r="N53" s="549"/>
      <c r="O53" s="549"/>
      <c r="P53" s="549"/>
      <c r="Q53" s="549"/>
      <c r="R53" s="549"/>
      <c r="S53" s="549"/>
      <c r="T53" s="549"/>
      <c r="U53" s="549"/>
      <c r="V53" s="549"/>
      <c r="W53" s="521" t="s">
        <v>346</v>
      </c>
      <c r="X53" s="521"/>
      <c r="Y53" s="521"/>
      <c r="Z53" s="521"/>
      <c r="AA53" s="521"/>
      <c r="AB53" s="521"/>
      <c r="AC53" s="521"/>
      <c r="AD53" s="521"/>
      <c r="AE53" s="521"/>
      <c r="AF53" s="521"/>
      <c r="AG53" s="521"/>
    </row>
    <row r="54" spans="1:33" ht="12.75" customHeight="1" x14ac:dyDescent="0.2">
      <c r="A54" s="523"/>
      <c r="B54" s="523"/>
      <c r="C54" s="523"/>
      <c r="D54" s="523"/>
      <c r="E54" s="523"/>
      <c r="F54" s="523"/>
      <c r="G54" s="523"/>
      <c r="H54" s="523"/>
      <c r="I54" s="523"/>
      <c r="J54" s="523"/>
      <c r="K54" s="523"/>
      <c r="L54" s="549"/>
      <c r="M54" s="549"/>
      <c r="N54" s="549"/>
      <c r="O54" s="549"/>
      <c r="P54" s="549"/>
      <c r="Q54" s="549"/>
      <c r="R54" s="549"/>
      <c r="S54" s="549"/>
      <c r="T54" s="549"/>
      <c r="U54" s="549"/>
      <c r="V54" s="549"/>
      <c r="W54" s="521"/>
      <c r="X54" s="521"/>
      <c r="Y54" s="521"/>
      <c r="Z54" s="521"/>
      <c r="AA54" s="521"/>
      <c r="AB54" s="521"/>
      <c r="AC54" s="521"/>
      <c r="AD54" s="521"/>
      <c r="AE54" s="521"/>
      <c r="AF54" s="521"/>
      <c r="AG54" s="521"/>
    </row>
    <row r="55" spans="1:33" ht="12.75" customHeight="1" x14ac:dyDescent="0.2">
      <c r="A55" s="523"/>
      <c r="B55" s="523"/>
      <c r="C55" s="523"/>
      <c r="D55" s="523"/>
      <c r="E55" s="523"/>
      <c r="F55" s="523"/>
      <c r="G55" s="523"/>
      <c r="H55" s="523"/>
      <c r="I55" s="523"/>
      <c r="J55" s="523"/>
      <c r="K55" s="523"/>
      <c r="L55" s="549"/>
      <c r="M55" s="549"/>
      <c r="N55" s="549"/>
      <c r="O55" s="549"/>
      <c r="P55" s="549"/>
      <c r="Q55" s="549"/>
      <c r="R55" s="549"/>
      <c r="S55" s="549"/>
      <c r="T55" s="549"/>
      <c r="U55" s="549"/>
      <c r="V55" s="549"/>
      <c r="W55" s="521"/>
      <c r="X55" s="521"/>
      <c r="Y55" s="521"/>
      <c r="Z55" s="521"/>
      <c r="AA55" s="521"/>
      <c r="AB55" s="521"/>
      <c r="AC55" s="521"/>
      <c r="AD55" s="521"/>
      <c r="AE55" s="521"/>
      <c r="AF55" s="521"/>
      <c r="AG55" s="521"/>
    </row>
    <row r="56" spans="1:33" ht="12.75" customHeight="1" x14ac:dyDescent="0.2">
      <c r="A56" s="523"/>
      <c r="B56" s="523"/>
      <c r="C56" s="523"/>
      <c r="D56" s="523"/>
      <c r="E56" s="523"/>
      <c r="F56" s="523"/>
      <c r="G56" s="523"/>
      <c r="H56" s="523"/>
      <c r="I56" s="523"/>
      <c r="J56" s="523"/>
      <c r="K56" s="523"/>
      <c r="L56" s="549"/>
      <c r="M56" s="549"/>
      <c r="N56" s="549"/>
      <c r="O56" s="549"/>
      <c r="P56" s="549"/>
      <c r="Q56" s="549"/>
      <c r="R56" s="549"/>
      <c r="S56" s="549"/>
      <c r="T56" s="549"/>
      <c r="U56" s="549"/>
      <c r="V56" s="549"/>
      <c r="W56" s="521"/>
      <c r="X56" s="521"/>
      <c r="Y56" s="521"/>
      <c r="Z56" s="521"/>
      <c r="AA56" s="521"/>
      <c r="AB56" s="521"/>
      <c r="AC56" s="521"/>
      <c r="AD56" s="521"/>
      <c r="AE56" s="521"/>
      <c r="AF56" s="521"/>
      <c r="AG56" s="521"/>
    </row>
    <row r="57" spans="1:33" ht="12.75" customHeight="1" x14ac:dyDescent="0.2">
      <c r="A57" s="523"/>
      <c r="B57" s="523"/>
      <c r="C57" s="523"/>
      <c r="D57" s="523"/>
      <c r="E57" s="523"/>
      <c r="F57" s="523"/>
      <c r="G57" s="523"/>
      <c r="H57" s="523"/>
      <c r="I57" s="523"/>
      <c r="J57" s="523"/>
      <c r="K57" s="523"/>
      <c r="L57" s="549"/>
      <c r="M57" s="549"/>
      <c r="N57" s="549"/>
      <c r="O57" s="549"/>
      <c r="P57" s="549"/>
      <c r="Q57" s="549"/>
      <c r="R57" s="549"/>
      <c r="S57" s="549"/>
      <c r="T57" s="549"/>
      <c r="U57" s="549"/>
      <c r="V57" s="549"/>
      <c r="W57" s="521"/>
      <c r="X57" s="521"/>
      <c r="Y57" s="521"/>
      <c r="Z57" s="521"/>
      <c r="AA57" s="521"/>
      <c r="AB57" s="521"/>
      <c r="AC57" s="521"/>
      <c r="AD57" s="521"/>
      <c r="AE57" s="521"/>
      <c r="AF57" s="521"/>
      <c r="AG57" s="521"/>
    </row>
    <row r="58" spans="1:33" ht="12.75" customHeight="1" thickBot="1" x14ac:dyDescent="0.25">
      <c r="A58" s="523"/>
      <c r="B58" s="523"/>
      <c r="C58" s="523"/>
      <c r="D58" s="523"/>
      <c r="E58" s="523"/>
      <c r="F58" s="523"/>
      <c r="G58" s="523"/>
      <c r="H58" s="523"/>
      <c r="I58" s="523"/>
      <c r="J58" s="523"/>
      <c r="K58" s="523"/>
      <c r="L58" s="549"/>
      <c r="M58" s="549"/>
      <c r="N58" s="549"/>
      <c r="O58" s="549"/>
      <c r="P58" s="549"/>
      <c r="Q58" s="549"/>
      <c r="R58" s="549"/>
      <c r="S58" s="549"/>
      <c r="T58" s="549"/>
      <c r="U58" s="549"/>
      <c r="V58" s="549"/>
      <c r="W58" s="521"/>
      <c r="X58" s="521"/>
      <c r="Y58" s="521"/>
      <c r="Z58" s="521"/>
      <c r="AA58" s="521"/>
      <c r="AB58" s="521"/>
      <c r="AC58" s="521"/>
      <c r="AD58" s="521"/>
      <c r="AE58" s="521"/>
      <c r="AF58" s="521"/>
      <c r="AG58" s="521"/>
    </row>
    <row r="59" spans="1:33" ht="12.75" customHeight="1" x14ac:dyDescent="0.2">
      <c r="A59" s="523" t="s">
        <v>326</v>
      </c>
      <c r="B59" s="523"/>
      <c r="C59" s="523"/>
      <c r="D59" s="523"/>
      <c r="E59" s="523"/>
      <c r="F59" s="523"/>
      <c r="G59" s="523"/>
      <c r="H59" s="523"/>
      <c r="I59" s="523"/>
      <c r="J59" s="523"/>
      <c r="K59" s="523"/>
      <c r="L59" s="521" t="s">
        <v>362</v>
      </c>
      <c r="M59" s="521"/>
      <c r="N59" s="521"/>
      <c r="O59" s="521"/>
      <c r="P59" s="521"/>
      <c r="Q59" s="521"/>
      <c r="R59" s="521"/>
      <c r="S59" s="521"/>
      <c r="T59" s="521"/>
      <c r="U59" s="521"/>
      <c r="V59" s="521"/>
      <c r="W59" s="525" t="s">
        <v>347</v>
      </c>
      <c r="X59" s="526"/>
      <c r="Y59" s="526"/>
      <c r="Z59" s="526"/>
      <c r="AA59" s="526"/>
      <c r="AB59" s="526"/>
      <c r="AC59" s="526"/>
      <c r="AD59" s="526"/>
      <c r="AE59" s="526"/>
      <c r="AF59" s="526"/>
      <c r="AG59" s="527"/>
    </row>
    <row r="60" spans="1:33" ht="13.5" x14ac:dyDescent="0.2">
      <c r="A60" s="523"/>
      <c r="B60" s="523"/>
      <c r="C60" s="523"/>
      <c r="D60" s="523"/>
      <c r="E60" s="523"/>
      <c r="F60" s="523"/>
      <c r="G60" s="523"/>
      <c r="H60" s="523"/>
      <c r="I60" s="523"/>
      <c r="J60" s="523"/>
      <c r="K60" s="523"/>
      <c r="L60" s="521"/>
      <c r="M60" s="521"/>
      <c r="N60" s="521"/>
      <c r="O60" s="521"/>
      <c r="P60" s="521"/>
      <c r="Q60" s="521"/>
      <c r="R60" s="521"/>
      <c r="S60" s="521"/>
      <c r="T60" s="521"/>
      <c r="U60" s="521"/>
      <c r="V60" s="521"/>
      <c r="W60" s="503" t="s">
        <v>348</v>
      </c>
      <c r="X60" s="500"/>
      <c r="Y60" s="500"/>
      <c r="Z60" s="500"/>
      <c r="AA60" s="500"/>
      <c r="AB60" s="500"/>
      <c r="AC60" s="500"/>
      <c r="AD60" s="500"/>
      <c r="AE60" s="500"/>
      <c r="AF60" s="500"/>
      <c r="AG60" s="501"/>
    </row>
    <row r="61" spans="1:33" ht="13.5" x14ac:dyDescent="0.2">
      <c r="A61" s="523"/>
      <c r="B61" s="523"/>
      <c r="C61" s="523"/>
      <c r="D61" s="523"/>
      <c r="E61" s="523"/>
      <c r="F61" s="523"/>
      <c r="G61" s="523"/>
      <c r="H61" s="523"/>
      <c r="I61" s="523"/>
      <c r="J61" s="523"/>
      <c r="K61" s="523"/>
      <c r="L61" s="521"/>
      <c r="M61" s="521"/>
      <c r="N61" s="521"/>
      <c r="O61" s="521"/>
      <c r="P61" s="521"/>
      <c r="Q61" s="521"/>
      <c r="R61" s="521"/>
      <c r="S61" s="521"/>
      <c r="T61" s="521"/>
      <c r="U61" s="521"/>
      <c r="V61" s="521"/>
      <c r="W61" s="503" t="s">
        <v>327</v>
      </c>
      <c r="X61" s="500"/>
      <c r="Y61" s="500"/>
      <c r="Z61" s="500"/>
      <c r="AA61" s="509">
        <f>Фамилия</f>
        <v>0</v>
      </c>
      <c r="AB61" s="509"/>
      <c r="AC61" s="509"/>
      <c r="AD61" s="510">
        <f>Имя</f>
        <v>0</v>
      </c>
      <c r="AE61" s="510"/>
      <c r="AF61" s="500" t="s">
        <v>349</v>
      </c>
      <c r="AG61" s="501"/>
    </row>
    <row r="62" spans="1:33" ht="13.5" x14ac:dyDescent="0.2">
      <c r="A62" s="523"/>
      <c r="B62" s="523"/>
      <c r="C62" s="523"/>
      <c r="D62" s="523"/>
      <c r="E62" s="523"/>
      <c r="F62" s="523"/>
      <c r="G62" s="523"/>
      <c r="H62" s="523"/>
      <c r="I62" s="523"/>
      <c r="J62" s="523"/>
      <c r="K62" s="523"/>
      <c r="L62" s="521"/>
      <c r="M62" s="521"/>
      <c r="N62" s="521"/>
      <c r="O62" s="521"/>
      <c r="P62" s="521"/>
      <c r="Q62" s="521"/>
      <c r="R62" s="521"/>
      <c r="S62" s="521"/>
      <c r="T62" s="521"/>
      <c r="U62" s="521"/>
      <c r="V62" s="521"/>
      <c r="W62" s="503" t="s">
        <v>357</v>
      </c>
      <c r="X62" s="500"/>
      <c r="Y62" s="500"/>
      <c r="Z62" s="500"/>
      <c r="AA62" s="500"/>
      <c r="AB62" s="500"/>
      <c r="AC62" s="500"/>
      <c r="AD62" s="500"/>
      <c r="AE62" s="500"/>
      <c r="AF62" s="500"/>
      <c r="AG62" s="501"/>
    </row>
    <row r="63" spans="1:33" ht="13.5" x14ac:dyDescent="0.2">
      <c r="A63" s="523"/>
      <c r="B63" s="523"/>
      <c r="C63" s="523"/>
      <c r="D63" s="523"/>
      <c r="E63" s="523"/>
      <c r="F63" s="523"/>
      <c r="G63" s="523"/>
      <c r="H63" s="523"/>
      <c r="I63" s="523"/>
      <c r="J63" s="523"/>
      <c r="K63" s="523"/>
      <c r="L63" s="521"/>
      <c r="M63" s="521"/>
      <c r="N63" s="521"/>
      <c r="O63" s="521"/>
      <c r="P63" s="521"/>
      <c r="Q63" s="521"/>
      <c r="R63" s="521"/>
      <c r="S63" s="521"/>
      <c r="T63" s="521"/>
      <c r="U63" s="521"/>
      <c r="V63" s="521"/>
      <c r="W63" s="520" t="s">
        <v>350</v>
      </c>
      <c r="X63" s="500"/>
      <c r="Y63" s="500"/>
      <c r="Z63" s="500"/>
      <c r="AA63" s="500"/>
      <c r="AB63" s="500"/>
      <c r="AC63" s="500"/>
      <c r="AD63" s="500"/>
      <c r="AE63" s="500"/>
      <c r="AF63" s="500"/>
      <c r="AG63" s="501"/>
    </row>
    <row r="64" spans="1:33" ht="13.5" x14ac:dyDescent="0.2">
      <c r="A64" s="523"/>
      <c r="B64" s="523"/>
      <c r="C64" s="523"/>
      <c r="D64" s="523"/>
      <c r="E64" s="523"/>
      <c r="F64" s="523"/>
      <c r="G64" s="523"/>
      <c r="H64" s="523"/>
      <c r="I64" s="523"/>
      <c r="J64" s="523"/>
      <c r="K64" s="523"/>
      <c r="L64" s="521"/>
      <c r="M64" s="521"/>
      <c r="N64" s="521"/>
      <c r="O64" s="521"/>
      <c r="P64" s="521"/>
      <c r="Q64" s="521"/>
      <c r="R64" s="521"/>
      <c r="S64" s="521"/>
      <c r="T64" s="521"/>
      <c r="U64" s="521"/>
      <c r="V64" s="521"/>
      <c r="W64" s="503" t="s">
        <v>358</v>
      </c>
      <c r="X64" s="500"/>
      <c r="Y64" s="500"/>
      <c r="Z64" s="500"/>
      <c r="AA64" s="500"/>
      <c r="AB64" s="500"/>
      <c r="AC64" s="500"/>
      <c r="AD64" s="500"/>
      <c r="AE64" s="500"/>
      <c r="AF64" s="500"/>
      <c r="AG64" s="501"/>
    </row>
    <row r="65" spans="1:33" ht="13.5" x14ac:dyDescent="0.2">
      <c r="A65" s="523"/>
      <c r="B65" s="523"/>
      <c r="C65" s="523"/>
      <c r="D65" s="523"/>
      <c r="E65" s="523"/>
      <c r="F65" s="523"/>
      <c r="G65" s="523"/>
      <c r="H65" s="523"/>
      <c r="I65" s="523"/>
      <c r="J65" s="523"/>
      <c r="K65" s="523"/>
      <c r="L65" s="521"/>
      <c r="M65" s="521"/>
      <c r="N65" s="521"/>
      <c r="O65" s="521"/>
      <c r="P65" s="521"/>
      <c r="Q65" s="521"/>
      <c r="R65" s="521"/>
      <c r="S65" s="521"/>
      <c r="T65" s="521"/>
      <c r="U65" s="521"/>
      <c r="V65" s="521"/>
      <c r="W65" s="504" t="s">
        <v>479</v>
      </c>
      <c r="X65" s="505"/>
      <c r="Y65" s="505"/>
      <c r="Z65" s="505"/>
      <c r="AA65" s="505"/>
      <c r="AB65" s="505"/>
      <c r="AC65" s="505"/>
      <c r="AD65" s="505"/>
      <c r="AE65" s="505"/>
      <c r="AF65" s="505"/>
      <c r="AG65" s="506"/>
    </row>
    <row r="66" spans="1:33" ht="13.5" x14ac:dyDescent="0.2">
      <c r="A66" s="523"/>
      <c r="B66" s="523"/>
      <c r="C66" s="523"/>
      <c r="D66" s="523"/>
      <c r="E66" s="523"/>
      <c r="F66" s="523"/>
      <c r="G66" s="523"/>
      <c r="H66" s="523"/>
      <c r="I66" s="523"/>
      <c r="J66" s="523"/>
      <c r="K66" s="523"/>
      <c r="L66" s="521"/>
      <c r="M66" s="521"/>
      <c r="N66" s="521"/>
      <c r="O66" s="521"/>
      <c r="P66" s="521"/>
      <c r="Q66" s="521"/>
      <c r="R66" s="521"/>
      <c r="S66" s="521"/>
      <c r="T66" s="521"/>
      <c r="U66" s="521"/>
      <c r="V66" s="521"/>
      <c r="W66" s="504" t="s">
        <v>474</v>
      </c>
      <c r="X66" s="505"/>
      <c r="Y66" s="505"/>
      <c r="Z66" s="505"/>
      <c r="AA66" s="505"/>
      <c r="AB66" s="505"/>
      <c r="AC66" s="505"/>
      <c r="AD66" s="505"/>
      <c r="AE66" s="505"/>
      <c r="AF66" s="505"/>
      <c r="AG66" s="506"/>
    </row>
    <row r="67" spans="1:33" ht="13.5" x14ac:dyDescent="0.2">
      <c r="A67" s="523"/>
      <c r="B67" s="523"/>
      <c r="C67" s="523"/>
      <c r="D67" s="523"/>
      <c r="E67" s="523"/>
      <c r="F67" s="523"/>
      <c r="G67" s="523"/>
      <c r="H67" s="523"/>
      <c r="I67" s="523"/>
      <c r="J67" s="523"/>
      <c r="K67" s="523"/>
      <c r="L67" s="521"/>
      <c r="M67" s="521"/>
      <c r="N67" s="521"/>
      <c r="O67" s="521"/>
      <c r="P67" s="521"/>
      <c r="Q67" s="521"/>
      <c r="R67" s="521"/>
      <c r="S67" s="521"/>
      <c r="T67" s="521"/>
      <c r="U67" s="521"/>
      <c r="V67" s="521"/>
      <c r="W67" s="504" t="s">
        <v>351</v>
      </c>
      <c r="X67" s="505"/>
      <c r="Y67" s="505"/>
      <c r="Z67" s="505"/>
      <c r="AA67" s="505"/>
      <c r="AB67" s="505"/>
      <c r="AC67" s="505"/>
      <c r="AD67" s="505"/>
      <c r="AE67" s="505"/>
      <c r="AF67" s="505"/>
      <c r="AG67" s="506"/>
    </row>
    <row r="68" spans="1:33" ht="13.5" x14ac:dyDescent="0.2">
      <c r="A68" s="523"/>
      <c r="B68" s="523"/>
      <c r="C68" s="523"/>
      <c r="D68" s="523"/>
      <c r="E68" s="523"/>
      <c r="F68" s="523"/>
      <c r="G68" s="523"/>
      <c r="H68" s="523"/>
      <c r="I68" s="523"/>
      <c r="J68" s="523"/>
      <c r="K68" s="523"/>
      <c r="L68" s="521"/>
      <c r="M68" s="521"/>
      <c r="N68" s="521"/>
      <c r="O68" s="521"/>
      <c r="P68" s="521"/>
      <c r="Q68" s="521"/>
      <c r="R68" s="521"/>
      <c r="S68" s="521"/>
      <c r="T68" s="521"/>
      <c r="U68" s="521"/>
      <c r="V68" s="521"/>
      <c r="W68" s="499" t="s">
        <v>352</v>
      </c>
      <c r="X68" s="500"/>
      <c r="Y68" s="500"/>
      <c r="Z68" s="500"/>
      <c r="AA68" s="500"/>
      <c r="AB68" s="500"/>
      <c r="AC68" s="500"/>
      <c r="AD68" s="500"/>
      <c r="AE68" s="500"/>
      <c r="AF68" s="500"/>
      <c r="AG68" s="501"/>
    </row>
    <row r="69" spans="1:33" ht="13.5" x14ac:dyDescent="0.2">
      <c r="A69" s="523"/>
      <c r="B69" s="523"/>
      <c r="C69" s="523"/>
      <c r="D69" s="523"/>
      <c r="E69" s="523"/>
      <c r="F69" s="523"/>
      <c r="G69" s="523"/>
      <c r="H69" s="523"/>
      <c r="I69" s="523"/>
      <c r="J69" s="523"/>
      <c r="K69" s="523"/>
      <c r="L69" s="521"/>
      <c r="M69" s="521"/>
      <c r="N69" s="521"/>
      <c r="O69" s="521"/>
      <c r="P69" s="521"/>
      <c r="Q69" s="521"/>
      <c r="R69" s="521"/>
      <c r="S69" s="521"/>
      <c r="T69" s="521"/>
      <c r="U69" s="521"/>
      <c r="V69" s="521"/>
      <c r="W69" s="504" t="s">
        <v>353</v>
      </c>
      <c r="X69" s="505"/>
      <c r="Y69" s="505"/>
      <c r="Z69" s="505"/>
      <c r="AA69" s="505"/>
      <c r="AB69" s="505"/>
      <c r="AC69" s="505"/>
      <c r="AD69" s="505"/>
      <c r="AE69" s="505"/>
      <c r="AF69" s="505"/>
      <c r="AG69" s="506"/>
    </row>
    <row r="70" spans="1:33" ht="13.5" x14ac:dyDescent="0.2">
      <c r="A70" s="523"/>
      <c r="B70" s="523"/>
      <c r="C70" s="523"/>
      <c r="D70" s="523"/>
      <c r="E70" s="523"/>
      <c r="F70" s="523"/>
      <c r="G70" s="523"/>
      <c r="H70" s="523"/>
      <c r="I70" s="523"/>
      <c r="J70" s="523"/>
      <c r="K70" s="523"/>
      <c r="L70" s="521"/>
      <c r="M70" s="521"/>
      <c r="N70" s="521"/>
      <c r="O70" s="521"/>
      <c r="P70" s="521"/>
      <c r="Q70" s="521"/>
      <c r="R70" s="521"/>
      <c r="S70" s="521"/>
      <c r="T70" s="521"/>
      <c r="U70" s="521"/>
      <c r="V70" s="521"/>
      <c r="W70" s="494" t="s">
        <v>355</v>
      </c>
      <c r="X70" s="497"/>
      <c r="Y70" s="497"/>
      <c r="Z70" s="497"/>
      <c r="AA70" s="497"/>
      <c r="AB70" s="497"/>
      <c r="AC70" s="497"/>
      <c r="AD70" s="497"/>
      <c r="AE70" s="497"/>
      <c r="AF70" s="497"/>
      <c r="AG70" s="498"/>
    </row>
    <row r="71" spans="1:33" ht="13.5" x14ac:dyDescent="0.2">
      <c r="A71" s="523"/>
      <c r="B71" s="523"/>
      <c r="C71" s="523"/>
      <c r="D71" s="523"/>
      <c r="E71" s="523"/>
      <c r="F71" s="523"/>
      <c r="G71" s="523"/>
      <c r="H71" s="523"/>
      <c r="I71" s="523"/>
      <c r="J71" s="523"/>
      <c r="K71" s="523"/>
      <c r="L71" s="521"/>
      <c r="M71" s="521"/>
      <c r="N71" s="521"/>
      <c r="O71" s="521"/>
      <c r="P71" s="521"/>
      <c r="Q71" s="521"/>
      <c r="R71" s="521"/>
      <c r="S71" s="521"/>
      <c r="T71" s="521"/>
      <c r="U71" s="521"/>
      <c r="V71" s="521"/>
      <c r="W71" s="185" t="s">
        <v>473</v>
      </c>
      <c r="X71" s="186"/>
      <c r="Y71" s="186"/>
      <c r="Z71" s="186"/>
      <c r="AA71" s="186"/>
      <c r="AB71" s="186"/>
      <c r="AC71" s="186"/>
      <c r="AD71" s="186"/>
      <c r="AE71" s="186"/>
      <c r="AF71" s="186"/>
      <c r="AG71" s="187"/>
    </row>
    <row r="72" spans="1:33" ht="13.5" x14ac:dyDescent="0.2">
      <c r="A72" s="523"/>
      <c r="B72" s="523"/>
      <c r="C72" s="523"/>
      <c r="D72" s="523"/>
      <c r="E72" s="523"/>
      <c r="F72" s="523"/>
      <c r="G72" s="523"/>
      <c r="H72" s="523"/>
      <c r="I72" s="523"/>
      <c r="J72" s="523"/>
      <c r="K72" s="523"/>
      <c r="L72" s="521"/>
      <c r="M72" s="521"/>
      <c r="N72" s="521"/>
      <c r="O72" s="521"/>
      <c r="P72" s="521"/>
      <c r="Q72" s="521"/>
      <c r="R72" s="521"/>
      <c r="S72" s="521"/>
      <c r="T72" s="521"/>
      <c r="U72" s="521"/>
      <c r="V72" s="521"/>
      <c r="W72" s="499" t="s">
        <v>356</v>
      </c>
      <c r="X72" s="500"/>
      <c r="Y72" s="500"/>
      <c r="Z72" s="500"/>
      <c r="AA72" s="500"/>
      <c r="AB72" s="500"/>
      <c r="AC72" s="500"/>
      <c r="AD72" s="500"/>
      <c r="AE72" s="500"/>
      <c r="AF72" s="500"/>
      <c r="AG72" s="501"/>
    </row>
    <row r="73" spans="1:33" ht="13.5" x14ac:dyDescent="0.2">
      <c r="A73" s="523"/>
      <c r="B73" s="523"/>
      <c r="C73" s="523"/>
      <c r="D73" s="523"/>
      <c r="E73" s="523"/>
      <c r="F73" s="523"/>
      <c r="G73" s="523"/>
      <c r="H73" s="523"/>
      <c r="I73" s="523"/>
      <c r="J73" s="523"/>
      <c r="K73" s="523"/>
      <c r="L73" s="521"/>
      <c r="M73" s="521"/>
      <c r="N73" s="521"/>
      <c r="O73" s="521"/>
      <c r="P73" s="521"/>
      <c r="Q73" s="521"/>
      <c r="R73" s="521"/>
      <c r="S73" s="521"/>
      <c r="T73" s="521"/>
      <c r="U73" s="521"/>
      <c r="V73" s="521"/>
      <c r="W73" s="188" t="s">
        <v>33</v>
      </c>
      <c r="X73" s="502">
        <f>Памятка!E4</f>
        <v>0</v>
      </c>
      <c r="Y73" s="502"/>
      <c r="Z73" s="186"/>
      <c r="AA73" s="186"/>
      <c r="AB73" s="186"/>
      <c r="AC73" s="186"/>
      <c r="AD73" s="186"/>
      <c r="AE73" s="186"/>
      <c r="AF73" s="186"/>
      <c r="AG73" s="187"/>
    </row>
    <row r="74" spans="1:33" ht="14.25" thickBot="1" x14ac:dyDescent="0.25">
      <c r="A74" s="523"/>
      <c r="B74" s="523"/>
      <c r="C74" s="523"/>
      <c r="D74" s="523"/>
      <c r="E74" s="523"/>
      <c r="F74" s="523"/>
      <c r="G74" s="523"/>
      <c r="H74" s="523"/>
      <c r="I74" s="523"/>
      <c r="J74" s="523"/>
      <c r="K74" s="523"/>
      <c r="L74" s="521"/>
      <c r="M74" s="521"/>
      <c r="N74" s="521"/>
      <c r="O74" s="521"/>
      <c r="P74" s="521"/>
      <c r="Q74" s="521"/>
      <c r="R74" s="521"/>
      <c r="S74" s="521"/>
      <c r="T74" s="521"/>
      <c r="U74" s="521"/>
      <c r="V74" s="521"/>
      <c r="W74" s="189"/>
      <c r="X74" s="190"/>
      <c r="Y74" s="190"/>
      <c r="Z74" s="191"/>
      <c r="AA74" s="191"/>
      <c r="AB74" s="191"/>
      <c r="AC74" s="191"/>
      <c r="AD74" s="191"/>
      <c r="AE74" s="191"/>
      <c r="AF74" s="191"/>
      <c r="AG74" s="192"/>
    </row>
    <row r="75" spans="1:33" ht="13.5" x14ac:dyDescent="0.2">
      <c r="A75" s="523"/>
      <c r="B75" s="523"/>
      <c r="C75" s="523"/>
      <c r="D75" s="523"/>
      <c r="E75" s="523"/>
      <c r="F75" s="523"/>
      <c r="G75" s="523"/>
      <c r="H75" s="523"/>
      <c r="I75" s="523"/>
      <c r="J75" s="523"/>
      <c r="K75" s="523"/>
      <c r="L75" s="521"/>
      <c r="M75" s="521"/>
      <c r="N75" s="521"/>
      <c r="O75" s="521"/>
      <c r="P75" s="521"/>
      <c r="Q75" s="521"/>
      <c r="R75" s="521"/>
      <c r="S75" s="521"/>
      <c r="T75" s="521"/>
      <c r="U75" s="521"/>
      <c r="V75" s="521"/>
      <c r="W75" s="181"/>
      <c r="X75" s="181"/>
      <c r="Y75" s="181"/>
      <c r="Z75" s="181"/>
      <c r="AA75" s="181"/>
      <c r="AB75" s="181"/>
      <c r="AC75" s="181"/>
      <c r="AD75" s="181"/>
      <c r="AE75" s="181"/>
      <c r="AF75" s="181"/>
      <c r="AG75" s="181"/>
    </row>
    <row r="76" spans="1:33" ht="12.75" customHeight="1" x14ac:dyDescent="0.2">
      <c r="A76" s="523"/>
      <c r="B76" s="523"/>
      <c r="C76" s="523"/>
      <c r="D76" s="523"/>
      <c r="E76" s="523"/>
      <c r="F76" s="523"/>
      <c r="G76" s="523"/>
      <c r="H76" s="523"/>
      <c r="I76" s="523"/>
      <c r="J76" s="523"/>
      <c r="K76" s="523"/>
      <c r="L76" s="521"/>
      <c r="M76" s="521"/>
      <c r="N76" s="521"/>
      <c r="O76" s="521"/>
      <c r="P76" s="521"/>
      <c r="Q76" s="521"/>
      <c r="R76" s="521"/>
      <c r="S76" s="521"/>
      <c r="T76" s="521"/>
      <c r="U76" s="521"/>
      <c r="V76" s="521"/>
    </row>
    <row r="77" spans="1:33" ht="12.75" customHeight="1" x14ac:dyDescent="0.2">
      <c r="A77" s="523"/>
      <c r="B77" s="523"/>
      <c r="C77" s="523"/>
      <c r="D77" s="523"/>
      <c r="E77" s="523"/>
      <c r="F77" s="523"/>
      <c r="G77" s="523"/>
      <c r="H77" s="523"/>
      <c r="I77" s="523"/>
      <c r="J77" s="523"/>
      <c r="K77" s="523"/>
      <c r="L77" s="521"/>
      <c r="M77" s="521"/>
      <c r="N77" s="521"/>
      <c r="O77" s="521"/>
      <c r="P77" s="521"/>
      <c r="Q77" s="521"/>
      <c r="R77" s="521"/>
      <c r="S77" s="521"/>
      <c r="T77" s="521"/>
      <c r="U77" s="521"/>
      <c r="V77" s="521"/>
    </row>
    <row r="78" spans="1:33" ht="12.75" customHeight="1" x14ac:dyDescent="0.2">
      <c r="A78" s="523"/>
      <c r="B78" s="523"/>
      <c r="C78" s="523"/>
      <c r="D78" s="523"/>
      <c r="E78" s="523"/>
      <c r="F78" s="523"/>
      <c r="G78" s="523"/>
      <c r="H78" s="523"/>
      <c r="I78" s="523"/>
      <c r="J78" s="523"/>
      <c r="K78" s="523"/>
      <c r="L78" s="521"/>
      <c r="M78" s="521"/>
      <c r="N78" s="521"/>
      <c r="O78" s="521"/>
      <c r="P78" s="521"/>
      <c r="Q78" s="521"/>
      <c r="R78" s="521"/>
      <c r="S78" s="521"/>
      <c r="T78" s="521"/>
      <c r="U78" s="521"/>
      <c r="V78" s="521"/>
    </row>
    <row r="79" spans="1:33" ht="12.75" customHeight="1" x14ac:dyDescent="0.2">
      <c r="A79" s="523"/>
      <c r="B79" s="523"/>
      <c r="C79" s="523"/>
      <c r="D79" s="523"/>
      <c r="E79" s="523"/>
      <c r="F79" s="523"/>
      <c r="G79" s="523"/>
      <c r="H79" s="523"/>
      <c r="I79" s="523"/>
      <c r="J79" s="523"/>
      <c r="K79" s="523"/>
      <c r="L79" s="521"/>
      <c r="M79" s="521"/>
      <c r="N79" s="521"/>
      <c r="O79" s="521"/>
      <c r="P79" s="521"/>
      <c r="Q79" s="521"/>
      <c r="R79" s="521"/>
      <c r="S79" s="521"/>
      <c r="T79" s="521"/>
      <c r="U79" s="521"/>
      <c r="V79" s="521"/>
    </row>
    <row r="80" spans="1:33" ht="12.75" customHeight="1" x14ac:dyDescent="0.2">
      <c r="A80" s="523"/>
      <c r="B80" s="523"/>
      <c r="C80" s="523"/>
      <c r="D80" s="523"/>
      <c r="E80" s="523"/>
      <c r="F80" s="523"/>
      <c r="G80" s="523"/>
      <c r="H80" s="523"/>
      <c r="I80" s="523"/>
      <c r="J80" s="523"/>
      <c r="K80" s="523"/>
      <c r="L80" s="521"/>
      <c r="M80" s="521"/>
      <c r="N80" s="521"/>
      <c r="O80" s="521"/>
      <c r="P80" s="521"/>
      <c r="Q80" s="521"/>
      <c r="R80" s="521"/>
      <c r="S80" s="521"/>
      <c r="T80" s="521"/>
      <c r="U80" s="521"/>
      <c r="V80" s="521"/>
    </row>
    <row r="81" spans="1:22" ht="12.75" customHeight="1" x14ac:dyDescent="0.2">
      <c r="A81" s="523"/>
      <c r="B81" s="523"/>
      <c r="C81" s="523"/>
      <c r="D81" s="523"/>
      <c r="E81" s="523"/>
      <c r="F81" s="523"/>
      <c r="G81" s="523"/>
      <c r="H81" s="523"/>
      <c r="I81" s="523"/>
      <c r="J81" s="523"/>
      <c r="K81" s="523"/>
      <c r="L81" s="521"/>
      <c r="M81" s="521"/>
      <c r="N81" s="521"/>
      <c r="O81" s="521"/>
      <c r="P81" s="521"/>
      <c r="Q81" s="521"/>
      <c r="R81" s="521"/>
      <c r="S81" s="521"/>
      <c r="T81" s="521"/>
      <c r="U81" s="521"/>
      <c r="V81" s="521"/>
    </row>
    <row r="82" spans="1:22" ht="12.75" customHeight="1" x14ac:dyDescent="0.2">
      <c r="A82" s="523"/>
      <c r="B82" s="523"/>
      <c r="C82" s="523"/>
      <c r="D82" s="523"/>
      <c r="E82" s="523"/>
      <c r="F82" s="523"/>
      <c r="G82" s="523"/>
      <c r="H82" s="523"/>
      <c r="I82" s="523"/>
      <c r="J82" s="523"/>
      <c r="K82" s="523"/>
      <c r="L82" s="521"/>
      <c r="M82" s="521"/>
      <c r="N82" s="521"/>
      <c r="O82" s="521"/>
      <c r="P82" s="521"/>
      <c r="Q82" s="521"/>
      <c r="R82" s="521"/>
      <c r="S82" s="521"/>
      <c r="T82" s="521"/>
      <c r="U82" s="521"/>
      <c r="V82" s="521"/>
    </row>
    <row r="83" spans="1:22" ht="12.75" customHeight="1" x14ac:dyDescent="0.2">
      <c r="A83" s="523"/>
      <c r="B83" s="523"/>
      <c r="C83" s="523"/>
      <c r="D83" s="523"/>
      <c r="E83" s="523"/>
      <c r="F83" s="523"/>
      <c r="G83" s="523"/>
      <c r="H83" s="523"/>
      <c r="I83" s="523"/>
      <c r="J83" s="523"/>
      <c r="K83" s="523"/>
      <c r="L83" s="521"/>
      <c r="M83" s="521"/>
      <c r="N83" s="521"/>
      <c r="O83" s="521"/>
      <c r="P83" s="521"/>
      <c r="Q83" s="521"/>
      <c r="R83" s="521"/>
      <c r="S83" s="521"/>
      <c r="T83" s="521"/>
      <c r="U83" s="521"/>
      <c r="V83" s="521"/>
    </row>
    <row r="84" spans="1:22" ht="12.75" customHeight="1" x14ac:dyDescent="0.2">
      <c r="A84" s="523"/>
      <c r="B84" s="523"/>
      <c r="C84" s="523"/>
      <c r="D84" s="523"/>
      <c r="E84" s="523"/>
      <c r="F84" s="523"/>
      <c r="G84" s="523"/>
      <c r="H84" s="523"/>
      <c r="I84" s="523"/>
      <c r="J84" s="523"/>
      <c r="K84" s="523"/>
      <c r="L84" s="521"/>
      <c r="M84" s="521"/>
      <c r="N84" s="521"/>
      <c r="O84" s="521"/>
      <c r="P84" s="521"/>
      <c r="Q84" s="521"/>
      <c r="R84" s="521"/>
      <c r="S84" s="521"/>
      <c r="T84" s="521"/>
      <c r="U84" s="521"/>
      <c r="V84" s="521"/>
    </row>
    <row r="85" spans="1:22" ht="12.75" customHeight="1" x14ac:dyDescent="0.2">
      <c r="A85" s="540" t="s">
        <v>361</v>
      </c>
      <c r="B85" s="541"/>
      <c r="C85" s="541"/>
      <c r="D85" s="541"/>
      <c r="E85" s="541"/>
      <c r="F85" s="541"/>
      <c r="G85" s="541"/>
      <c r="H85" s="541"/>
      <c r="I85" s="541"/>
      <c r="J85" s="541"/>
      <c r="K85" s="541"/>
      <c r="L85" s="521"/>
      <c r="M85" s="521"/>
      <c r="N85" s="521"/>
      <c r="O85" s="521"/>
      <c r="P85" s="521"/>
      <c r="Q85" s="521"/>
      <c r="R85" s="521"/>
      <c r="S85" s="521"/>
      <c r="T85" s="521"/>
      <c r="U85" s="521"/>
      <c r="V85" s="521"/>
    </row>
    <row r="86" spans="1:22" ht="12.75" customHeight="1" x14ac:dyDescent="0.2">
      <c r="A86" s="541"/>
      <c r="B86" s="541"/>
      <c r="C86" s="541"/>
      <c r="D86" s="541"/>
      <c r="E86" s="541"/>
      <c r="F86" s="541"/>
      <c r="G86" s="541"/>
      <c r="H86" s="541"/>
      <c r="I86" s="541"/>
      <c r="J86" s="541"/>
      <c r="K86" s="541"/>
      <c r="L86" s="521"/>
      <c r="M86" s="521"/>
      <c r="N86" s="521"/>
      <c r="O86" s="521"/>
      <c r="P86" s="521"/>
      <c r="Q86" s="521"/>
      <c r="R86" s="521"/>
      <c r="S86" s="521"/>
      <c r="T86" s="521"/>
      <c r="U86" s="521"/>
      <c r="V86" s="521"/>
    </row>
    <row r="87" spans="1:22" ht="12.75" customHeight="1" x14ac:dyDescent="0.2">
      <c r="A87" s="541"/>
      <c r="B87" s="541"/>
      <c r="C87" s="541"/>
      <c r="D87" s="541"/>
      <c r="E87" s="541"/>
      <c r="F87" s="541"/>
      <c r="G87" s="541"/>
      <c r="H87" s="541"/>
      <c r="I87" s="541"/>
      <c r="J87" s="541"/>
      <c r="K87" s="541"/>
      <c r="L87" s="521"/>
      <c r="M87" s="521"/>
      <c r="N87" s="521"/>
      <c r="O87" s="521"/>
      <c r="P87" s="521"/>
      <c r="Q87" s="521"/>
      <c r="R87" s="521"/>
      <c r="S87" s="521"/>
      <c r="T87" s="521"/>
      <c r="U87" s="521"/>
      <c r="V87" s="521"/>
    </row>
    <row r="88" spans="1:22" ht="12.75" customHeight="1" x14ac:dyDescent="0.2">
      <c r="A88" s="512" t="s">
        <v>321</v>
      </c>
      <c r="B88" s="512"/>
      <c r="C88" s="512"/>
      <c r="D88" s="512"/>
      <c r="E88" s="512"/>
      <c r="F88" s="512"/>
      <c r="G88" s="512"/>
      <c r="H88" s="512"/>
      <c r="I88" s="512"/>
      <c r="J88" s="512"/>
      <c r="K88" s="512"/>
      <c r="L88" s="521"/>
      <c r="M88" s="521"/>
      <c r="N88" s="521"/>
      <c r="O88" s="521"/>
      <c r="P88" s="521"/>
      <c r="Q88" s="521"/>
      <c r="R88" s="521"/>
      <c r="S88" s="521"/>
      <c r="T88" s="521"/>
      <c r="U88" s="521"/>
      <c r="V88" s="521"/>
    </row>
    <row r="89" spans="1:22" ht="12.75" customHeight="1" x14ac:dyDescent="0.2">
      <c r="A89" s="184" t="s">
        <v>33</v>
      </c>
      <c r="B89" s="538">
        <f>Памятка!E4</f>
        <v>0</v>
      </c>
      <c r="C89" s="538"/>
      <c r="D89" s="177"/>
      <c r="E89" s="177"/>
      <c r="F89" s="177"/>
      <c r="G89" s="177"/>
      <c r="H89" s="177"/>
      <c r="I89" s="177"/>
      <c r="J89" s="177"/>
      <c r="K89" s="177"/>
      <c r="L89" s="521"/>
      <c r="M89" s="521"/>
      <c r="N89" s="521"/>
      <c r="O89" s="521"/>
      <c r="P89" s="521"/>
      <c r="Q89" s="521"/>
      <c r="R89" s="521"/>
      <c r="S89" s="521"/>
      <c r="T89" s="521"/>
      <c r="U89" s="521"/>
      <c r="V89" s="521"/>
    </row>
    <row r="90" spans="1:22" ht="12.75" customHeight="1" x14ac:dyDescent="0.2">
      <c r="A90" s="511" t="s">
        <v>470</v>
      </c>
      <c r="B90" s="511"/>
      <c r="C90" s="511"/>
      <c r="D90" s="511"/>
      <c r="E90" s="511"/>
      <c r="F90" s="511"/>
      <c r="G90" s="511"/>
      <c r="H90" s="511"/>
      <c r="I90" s="511"/>
      <c r="J90" s="511"/>
      <c r="K90" s="511"/>
      <c r="L90" s="521"/>
      <c r="M90" s="521"/>
      <c r="N90" s="521"/>
      <c r="O90" s="521"/>
      <c r="P90" s="521"/>
      <c r="Q90" s="521"/>
      <c r="R90" s="521"/>
      <c r="S90" s="521"/>
      <c r="T90" s="521"/>
      <c r="U90" s="521"/>
      <c r="V90" s="521"/>
    </row>
    <row r="91" spans="1:22" ht="12.75" customHeight="1" x14ac:dyDescent="0.2">
      <c r="A91" s="511"/>
      <c r="B91" s="511"/>
      <c r="C91" s="511"/>
      <c r="D91" s="511"/>
      <c r="E91" s="511"/>
      <c r="F91" s="511"/>
      <c r="G91" s="511"/>
      <c r="H91" s="511"/>
      <c r="I91" s="511"/>
      <c r="J91" s="511"/>
      <c r="K91" s="511"/>
      <c r="L91" s="521"/>
      <c r="M91" s="521"/>
      <c r="N91" s="521"/>
      <c r="O91" s="521"/>
      <c r="P91" s="521"/>
      <c r="Q91" s="521"/>
      <c r="R91" s="521"/>
      <c r="S91" s="521"/>
      <c r="T91" s="521"/>
      <c r="U91" s="521"/>
      <c r="V91" s="521"/>
    </row>
    <row r="92" spans="1:22" ht="12.75" customHeight="1" x14ac:dyDescent="0.2">
      <c r="A92" s="177"/>
      <c r="B92" s="177"/>
      <c r="C92" s="177"/>
      <c r="D92" s="177"/>
      <c r="E92" s="177"/>
      <c r="F92" s="177"/>
      <c r="G92" s="177"/>
      <c r="H92" s="177"/>
      <c r="I92" s="177"/>
      <c r="J92" s="177"/>
      <c r="K92" s="177"/>
      <c r="L92" s="521"/>
      <c r="M92" s="521"/>
      <c r="N92" s="521"/>
      <c r="O92" s="521"/>
      <c r="P92" s="521"/>
      <c r="Q92" s="521"/>
      <c r="R92" s="521"/>
      <c r="S92" s="521"/>
      <c r="T92" s="521"/>
      <c r="U92" s="521"/>
      <c r="V92" s="521"/>
    </row>
    <row r="93" spans="1:22" ht="12.75" customHeight="1" x14ac:dyDescent="0.2">
      <c r="A93" s="512" t="s">
        <v>334</v>
      </c>
      <c r="B93" s="512"/>
      <c r="C93" s="512"/>
      <c r="D93" s="512"/>
      <c r="E93" s="512"/>
      <c r="F93" s="512"/>
      <c r="G93" s="512"/>
      <c r="H93" s="512"/>
      <c r="I93" s="512"/>
      <c r="J93" s="512"/>
      <c r="K93" s="512"/>
      <c r="L93" s="521"/>
      <c r="M93" s="521"/>
      <c r="N93" s="521"/>
      <c r="O93" s="521"/>
      <c r="P93" s="521"/>
      <c r="Q93" s="521"/>
      <c r="R93" s="521"/>
      <c r="S93" s="521"/>
      <c r="T93" s="521"/>
      <c r="U93" s="521"/>
      <c r="V93" s="521"/>
    </row>
    <row r="94" spans="1:22" ht="12.75" customHeight="1" x14ac:dyDescent="0.2">
      <c r="A94" s="512"/>
      <c r="B94" s="512"/>
      <c r="C94" s="512"/>
      <c r="D94" s="512"/>
      <c r="E94" s="512"/>
      <c r="F94" s="512"/>
      <c r="G94" s="512"/>
      <c r="H94" s="512"/>
      <c r="I94" s="512"/>
      <c r="J94" s="512"/>
      <c r="K94" s="512"/>
      <c r="L94" s="521"/>
      <c r="M94" s="521"/>
      <c r="N94" s="521"/>
      <c r="O94" s="521"/>
      <c r="P94" s="521"/>
      <c r="Q94" s="521"/>
      <c r="R94" s="521"/>
      <c r="S94" s="521"/>
      <c r="T94" s="521"/>
      <c r="U94" s="521"/>
      <c r="V94" s="521"/>
    </row>
    <row r="95" spans="1:22" ht="12.75" customHeight="1" x14ac:dyDescent="0.2">
      <c r="A95" s="512"/>
      <c r="B95" s="512"/>
      <c r="C95" s="512"/>
      <c r="D95" s="512"/>
      <c r="E95" s="512"/>
      <c r="F95" s="512"/>
      <c r="G95" s="512"/>
      <c r="H95" s="512"/>
      <c r="I95" s="512"/>
      <c r="J95" s="512"/>
      <c r="K95" s="512"/>
      <c r="L95" s="521"/>
      <c r="M95" s="521"/>
      <c r="N95" s="521"/>
      <c r="O95" s="521"/>
      <c r="P95" s="521"/>
      <c r="Q95" s="521"/>
      <c r="R95" s="521"/>
      <c r="S95" s="521"/>
      <c r="T95" s="521"/>
      <c r="U95" s="521"/>
      <c r="V95" s="521"/>
    </row>
    <row r="96" spans="1:22" ht="12.75" customHeight="1" x14ac:dyDescent="0.2">
      <c r="A96" s="512"/>
      <c r="B96" s="512"/>
      <c r="C96" s="512"/>
      <c r="D96" s="512"/>
      <c r="E96" s="512"/>
      <c r="F96" s="512"/>
      <c r="G96" s="512"/>
      <c r="H96" s="512"/>
      <c r="I96" s="512"/>
      <c r="J96" s="512"/>
      <c r="K96" s="512"/>
      <c r="L96" s="521"/>
      <c r="M96" s="521"/>
      <c r="N96" s="521"/>
      <c r="O96" s="521"/>
      <c r="P96" s="521"/>
      <c r="Q96" s="521"/>
      <c r="R96" s="521"/>
      <c r="S96" s="521"/>
      <c r="T96" s="521"/>
      <c r="U96" s="521"/>
      <c r="V96" s="521"/>
    </row>
    <row r="97" spans="1:22" ht="12.75" customHeight="1" x14ac:dyDescent="0.2">
      <c r="A97" s="512"/>
      <c r="B97" s="512"/>
      <c r="C97" s="512"/>
      <c r="D97" s="512"/>
      <c r="E97" s="512"/>
      <c r="F97" s="512"/>
      <c r="G97" s="512"/>
      <c r="H97" s="512"/>
      <c r="I97" s="512"/>
      <c r="J97" s="512"/>
      <c r="K97" s="512"/>
      <c r="L97" s="184" t="s">
        <v>33</v>
      </c>
      <c r="M97" s="566">
        <f>Памятка!E4</f>
        <v>0</v>
      </c>
      <c r="N97" s="566"/>
      <c r="O97" s="184"/>
      <c r="P97" s="184"/>
      <c r="Q97" s="184"/>
      <c r="R97" s="184"/>
      <c r="S97" s="184"/>
      <c r="T97" s="184"/>
      <c r="U97" s="184"/>
      <c r="V97" s="184"/>
    </row>
    <row r="98" spans="1:22" ht="12.75" customHeight="1" x14ac:dyDescent="0.2">
      <c r="L98" s="521" t="s">
        <v>363</v>
      </c>
      <c r="M98" s="521"/>
      <c r="N98" s="521"/>
      <c r="O98" s="521"/>
      <c r="P98" s="521"/>
      <c r="Q98" s="521"/>
      <c r="R98" s="521"/>
      <c r="S98" s="521"/>
      <c r="T98" s="521"/>
      <c r="U98" s="521"/>
      <c r="V98" s="521"/>
    </row>
    <row r="99" spans="1:22" ht="12.75" customHeight="1" x14ac:dyDescent="0.2">
      <c r="L99" s="521"/>
      <c r="M99" s="521"/>
      <c r="N99" s="521"/>
      <c r="O99" s="521"/>
      <c r="P99" s="521"/>
      <c r="Q99" s="521"/>
      <c r="R99" s="521"/>
      <c r="S99" s="521"/>
      <c r="T99" s="521"/>
      <c r="U99" s="521"/>
      <c r="V99" s="521"/>
    </row>
    <row r="100" spans="1:22" ht="12.75" customHeight="1" x14ac:dyDescent="0.2">
      <c r="L100" s="521"/>
      <c r="M100" s="521"/>
      <c r="N100" s="521"/>
      <c r="O100" s="521"/>
      <c r="P100" s="521"/>
      <c r="Q100" s="521"/>
      <c r="R100" s="521"/>
      <c r="S100" s="521"/>
      <c r="T100" s="521"/>
      <c r="U100" s="521"/>
      <c r="V100" s="521"/>
    </row>
    <row r="101" spans="1:22" ht="12.75" customHeight="1" x14ac:dyDescent="0.2">
      <c r="L101" s="521"/>
      <c r="M101" s="521"/>
      <c r="N101" s="521"/>
      <c r="O101" s="521"/>
      <c r="P101" s="521"/>
      <c r="Q101" s="521"/>
      <c r="R101" s="521"/>
      <c r="S101" s="521"/>
      <c r="T101" s="521"/>
      <c r="U101" s="521"/>
      <c r="V101" s="521"/>
    </row>
    <row r="102" spans="1:22" ht="12.75" customHeight="1" x14ac:dyDescent="0.2">
      <c r="L102" s="521"/>
      <c r="M102" s="521"/>
      <c r="N102" s="521"/>
      <c r="O102" s="521"/>
      <c r="P102" s="521"/>
      <c r="Q102" s="521"/>
      <c r="R102" s="521"/>
      <c r="S102" s="521"/>
      <c r="T102" s="521"/>
      <c r="U102" s="521"/>
      <c r="V102" s="521"/>
    </row>
    <row r="103" spans="1:22" ht="13.5" customHeight="1" thickBot="1" x14ac:dyDescent="0.25">
      <c r="J103" s="314" t="s">
        <v>291</v>
      </c>
      <c r="K103" s="315">
        <f>номеристории</f>
        <v>0</v>
      </c>
      <c r="L103" s="547"/>
      <c r="M103" s="547"/>
      <c r="N103" s="547"/>
      <c r="O103" s="547"/>
      <c r="P103" s="547"/>
      <c r="Q103" s="547"/>
      <c r="R103" s="547"/>
      <c r="S103" s="547"/>
      <c r="T103" s="547"/>
      <c r="U103" s="547"/>
      <c r="V103" s="547"/>
    </row>
    <row r="104" spans="1:22" ht="12.75" customHeight="1" x14ac:dyDescent="0.2">
      <c r="A104" s="513" t="s">
        <v>475</v>
      </c>
      <c r="B104" s="514"/>
      <c r="C104" s="514"/>
      <c r="D104" s="514"/>
      <c r="E104" s="514"/>
      <c r="F104" s="514"/>
      <c r="G104" s="514"/>
      <c r="H104" s="514"/>
      <c r="I104" s="514"/>
      <c r="J104" s="514"/>
      <c r="K104" s="515"/>
      <c r="L104" s="542" t="s">
        <v>328</v>
      </c>
      <c r="M104" s="522"/>
      <c r="N104" s="522"/>
      <c r="O104" s="522"/>
      <c r="P104" s="522"/>
      <c r="Q104" s="522"/>
      <c r="R104" s="522"/>
      <c r="S104" s="522"/>
      <c r="T104" s="522"/>
      <c r="U104" s="522"/>
      <c r="V104" s="543"/>
    </row>
    <row r="105" spans="1:22" x14ac:dyDescent="0.2">
      <c r="A105" s="516"/>
      <c r="B105" s="517"/>
      <c r="C105" s="517"/>
      <c r="D105" s="517"/>
      <c r="E105" s="517"/>
      <c r="F105" s="517"/>
      <c r="G105" s="517"/>
      <c r="H105" s="517"/>
      <c r="I105" s="517"/>
      <c r="J105" s="517"/>
      <c r="K105" s="518"/>
      <c r="L105" s="544"/>
      <c r="M105" s="523"/>
      <c r="N105" s="523"/>
      <c r="O105" s="523"/>
      <c r="P105" s="523"/>
      <c r="Q105" s="523"/>
      <c r="R105" s="523"/>
      <c r="S105" s="523"/>
      <c r="T105" s="523"/>
      <c r="U105" s="523"/>
      <c r="V105" s="545"/>
    </row>
    <row r="106" spans="1:22" ht="12.75" customHeight="1" x14ac:dyDescent="0.2">
      <c r="A106" s="519" t="s">
        <v>322</v>
      </c>
      <c r="B106" s="495"/>
      <c r="C106" s="495"/>
      <c r="D106" s="561">
        <f>Фамилия</f>
        <v>0</v>
      </c>
      <c r="E106" s="561"/>
      <c r="F106" s="562">
        <f>Имя</f>
        <v>0</v>
      </c>
      <c r="G106" s="562"/>
      <c r="H106" s="495" t="s">
        <v>323</v>
      </c>
      <c r="I106" s="495"/>
      <c r="J106" s="495"/>
      <c r="K106" s="496"/>
      <c r="L106" s="544" t="s">
        <v>327</v>
      </c>
      <c r="M106" s="523"/>
      <c r="N106" s="523"/>
      <c r="O106" s="523"/>
      <c r="P106" s="507">
        <f>Фамилия</f>
        <v>0</v>
      </c>
      <c r="Q106" s="507"/>
      <c r="R106" s="508" t="str">
        <f>CONCATENATE(Имя, "  ", "ИБ№: ")</f>
        <v xml:space="preserve">  ИБ№: </v>
      </c>
      <c r="S106" s="508"/>
      <c r="T106" s="313">
        <f>номеристории</f>
        <v>0</v>
      </c>
      <c r="U106" s="523" t="s">
        <v>331</v>
      </c>
      <c r="V106" s="545"/>
    </row>
    <row r="107" spans="1:22" ht="12.75" customHeight="1" x14ac:dyDescent="0.2">
      <c r="A107" s="504" t="s">
        <v>329</v>
      </c>
      <c r="B107" s="505"/>
      <c r="C107" s="505"/>
      <c r="D107" s="505"/>
      <c r="E107" s="505"/>
      <c r="F107" s="505"/>
      <c r="G107" s="505"/>
      <c r="H107" s="505"/>
      <c r="I107" s="505"/>
      <c r="J107" s="505"/>
      <c r="K107" s="506"/>
      <c r="L107" s="544" t="s">
        <v>329</v>
      </c>
      <c r="M107" s="523"/>
      <c r="N107" s="523"/>
      <c r="O107" s="523"/>
      <c r="P107" s="523"/>
      <c r="Q107" s="523"/>
      <c r="R107" s="523"/>
      <c r="S107" s="523"/>
      <c r="T107" s="523"/>
      <c r="U107" s="523"/>
      <c r="V107" s="545"/>
    </row>
    <row r="108" spans="1:22" ht="13.5" x14ac:dyDescent="0.2">
      <c r="A108" s="504" t="s">
        <v>359</v>
      </c>
      <c r="B108" s="505"/>
      <c r="C108" s="505"/>
      <c r="D108" s="505"/>
      <c r="E108" s="505"/>
      <c r="F108" s="505"/>
      <c r="G108" s="505"/>
      <c r="H108" s="505"/>
      <c r="I108" s="505"/>
      <c r="J108" s="505"/>
      <c r="K108" s="506"/>
      <c r="L108" s="544" t="s">
        <v>330</v>
      </c>
      <c r="M108" s="511"/>
      <c r="N108" s="511"/>
      <c r="O108" s="511"/>
      <c r="P108" s="511"/>
      <c r="Q108" s="511"/>
      <c r="R108" s="511"/>
      <c r="S108" s="511"/>
      <c r="T108" s="511"/>
      <c r="U108" s="511"/>
      <c r="V108" s="560"/>
    </row>
    <row r="109" spans="1:22" ht="12.75" customHeight="1" x14ac:dyDescent="0.2">
      <c r="A109" s="504" t="s">
        <v>478</v>
      </c>
      <c r="B109" s="505"/>
      <c r="C109" s="505"/>
      <c r="D109" s="505"/>
      <c r="E109" s="505"/>
      <c r="F109" s="505"/>
      <c r="G109" s="505"/>
      <c r="H109" s="505"/>
      <c r="I109" s="505"/>
      <c r="J109" s="505"/>
      <c r="K109" s="506"/>
      <c r="L109" s="559" t="s">
        <v>480</v>
      </c>
      <c r="M109" s="511"/>
      <c r="N109" s="511"/>
      <c r="O109" s="511"/>
      <c r="P109" s="511"/>
      <c r="Q109" s="511"/>
      <c r="R109" s="511"/>
      <c r="S109" s="511"/>
      <c r="T109" s="511"/>
      <c r="U109" s="511"/>
      <c r="V109" s="560"/>
    </row>
    <row r="110" spans="1:22" ht="13.5" x14ac:dyDescent="0.2">
      <c r="A110" s="504" t="s">
        <v>471</v>
      </c>
      <c r="B110" s="505"/>
      <c r="C110" s="505"/>
      <c r="D110" s="505"/>
      <c r="E110" s="505"/>
      <c r="F110" s="505"/>
      <c r="G110" s="505"/>
      <c r="H110" s="505"/>
      <c r="I110" s="505"/>
      <c r="J110" s="505"/>
      <c r="K110" s="506"/>
      <c r="L110" s="559"/>
      <c r="M110" s="511"/>
      <c r="N110" s="511"/>
      <c r="O110" s="511"/>
      <c r="P110" s="511"/>
      <c r="Q110" s="511"/>
      <c r="R110" s="511"/>
      <c r="S110" s="511"/>
      <c r="T110" s="511"/>
      <c r="U110" s="511"/>
      <c r="V110" s="560"/>
    </row>
    <row r="111" spans="1:22" ht="13.5" x14ac:dyDescent="0.2">
      <c r="A111" s="504" t="s">
        <v>351</v>
      </c>
      <c r="B111" s="505"/>
      <c r="C111" s="505"/>
      <c r="D111" s="505"/>
      <c r="E111" s="505"/>
      <c r="F111" s="505"/>
      <c r="G111" s="505"/>
      <c r="H111" s="505"/>
      <c r="I111" s="505"/>
      <c r="J111" s="505"/>
      <c r="K111" s="506"/>
      <c r="L111" s="559"/>
      <c r="M111" s="511"/>
      <c r="N111" s="511"/>
      <c r="O111" s="511"/>
      <c r="P111" s="511"/>
      <c r="Q111" s="511"/>
      <c r="R111" s="511"/>
      <c r="S111" s="511"/>
      <c r="T111" s="511"/>
      <c r="U111" s="511"/>
      <c r="V111" s="560"/>
    </row>
    <row r="112" spans="1:22" ht="13.5" x14ac:dyDescent="0.2">
      <c r="A112" s="563" t="s">
        <v>360</v>
      </c>
      <c r="B112" s="505"/>
      <c r="C112" s="505"/>
      <c r="D112" s="505"/>
      <c r="E112" s="505"/>
      <c r="F112" s="505"/>
      <c r="G112" s="505"/>
      <c r="H112" s="505"/>
      <c r="I112" s="505"/>
      <c r="J112" s="505"/>
      <c r="K112" s="506"/>
      <c r="L112" s="559"/>
      <c r="M112" s="511"/>
      <c r="N112" s="511"/>
      <c r="O112" s="511"/>
      <c r="P112" s="511"/>
      <c r="Q112" s="511"/>
      <c r="R112" s="511"/>
      <c r="S112" s="511"/>
      <c r="T112" s="511"/>
      <c r="U112" s="511"/>
      <c r="V112" s="560"/>
    </row>
    <row r="113" spans="1:22" ht="13.5" x14ac:dyDescent="0.2">
      <c r="A113" s="504" t="s">
        <v>353</v>
      </c>
      <c r="B113" s="505"/>
      <c r="C113" s="505"/>
      <c r="D113" s="505"/>
      <c r="E113" s="505"/>
      <c r="F113" s="505"/>
      <c r="G113" s="505"/>
      <c r="H113" s="505"/>
      <c r="I113" s="505"/>
      <c r="J113" s="505"/>
      <c r="K113" s="506"/>
      <c r="L113" s="559" t="s">
        <v>332</v>
      </c>
      <c r="M113" s="511"/>
      <c r="N113" s="511"/>
      <c r="O113" s="511"/>
      <c r="P113" s="511"/>
      <c r="Q113" s="511"/>
      <c r="R113" s="511"/>
      <c r="S113" s="511"/>
      <c r="T113" s="511"/>
      <c r="U113" s="511"/>
      <c r="V113" s="560"/>
    </row>
    <row r="114" spans="1:22" x14ac:dyDescent="0.2">
      <c r="A114" s="494" t="s">
        <v>354</v>
      </c>
      <c r="B114" s="495"/>
      <c r="C114" s="495"/>
      <c r="D114" s="495"/>
      <c r="E114" s="495"/>
      <c r="F114" s="495"/>
      <c r="G114" s="495"/>
      <c r="H114" s="495"/>
      <c r="I114" s="495"/>
      <c r="J114" s="495"/>
      <c r="K114" s="496"/>
      <c r="L114" s="559"/>
      <c r="M114" s="511"/>
      <c r="N114" s="511"/>
      <c r="O114" s="511"/>
      <c r="P114" s="511"/>
      <c r="Q114" s="511"/>
      <c r="R114" s="511"/>
      <c r="S114" s="511"/>
      <c r="T114" s="511"/>
      <c r="U114" s="511"/>
      <c r="V114" s="560"/>
    </row>
    <row r="115" spans="1:22" ht="13.5" x14ac:dyDescent="0.2">
      <c r="A115" s="188" t="s">
        <v>33</v>
      </c>
      <c r="B115" s="502">
        <f>Памятка!E4</f>
        <v>0</v>
      </c>
      <c r="C115" s="502"/>
      <c r="D115" s="182"/>
      <c r="E115" s="182"/>
      <c r="F115" s="182"/>
      <c r="G115" s="182"/>
      <c r="H115" s="182"/>
      <c r="I115" s="182"/>
      <c r="J115" s="182"/>
      <c r="K115" s="193"/>
      <c r="L115" s="196" t="s">
        <v>33</v>
      </c>
      <c r="M115" s="558">
        <f>Памятка!E4</f>
        <v>0</v>
      </c>
      <c r="N115" s="558"/>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mergeCells count="72">
    <mergeCell ref="R1:V4"/>
    <mergeCell ref="M6:U7"/>
    <mergeCell ref="L107:V107"/>
    <mergeCell ref="L108:V108"/>
    <mergeCell ref="L109:V112"/>
    <mergeCell ref="L59:V96"/>
    <mergeCell ref="L98:V103"/>
    <mergeCell ref="M97:N97"/>
    <mergeCell ref="L104:V105"/>
    <mergeCell ref="M115:N115"/>
    <mergeCell ref="L113:V114"/>
    <mergeCell ref="B115:C115"/>
    <mergeCell ref="A107:K107"/>
    <mergeCell ref="A108:K108"/>
    <mergeCell ref="A110:K110"/>
    <mergeCell ref="A111:K111"/>
    <mergeCell ref="A112:K112"/>
    <mergeCell ref="A113:K113"/>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W14:AG14"/>
    <mergeCell ref="W15:AG15"/>
    <mergeCell ref="W16:AG16"/>
    <mergeCell ref="W17:AG17"/>
    <mergeCell ref="W19:AG20"/>
    <mergeCell ref="W53:AG58"/>
    <mergeCell ref="W21:AG51"/>
    <mergeCell ref="X52:Y52"/>
    <mergeCell ref="W59:AG59"/>
    <mergeCell ref="W60:AG60"/>
    <mergeCell ref="W61:Z61"/>
    <mergeCell ref="AA61:AC61"/>
    <mergeCell ref="AD61:AE61"/>
    <mergeCell ref="AF61:AG61"/>
    <mergeCell ref="A109:K109"/>
    <mergeCell ref="A90:K91"/>
    <mergeCell ref="A93:K97"/>
    <mergeCell ref="A104:K105"/>
    <mergeCell ref="A106:C106"/>
    <mergeCell ref="W62:AG62"/>
    <mergeCell ref="W63:AG63"/>
    <mergeCell ref="U106:V106"/>
    <mergeCell ref="D106:E106"/>
    <mergeCell ref="F106:G106"/>
    <mergeCell ref="H106:K106"/>
    <mergeCell ref="L106:O106"/>
    <mergeCell ref="A114:K114"/>
    <mergeCell ref="W70:AG70"/>
    <mergeCell ref="W72:AG72"/>
    <mergeCell ref="X73:Y73"/>
    <mergeCell ref="W64:AG64"/>
    <mergeCell ref="W65:AG65"/>
    <mergeCell ref="W66:AG66"/>
    <mergeCell ref="W67:AG67"/>
    <mergeCell ref="W68:AG68"/>
    <mergeCell ref="W69:AG69"/>
    <mergeCell ref="P106:Q106"/>
    <mergeCell ref="R106:S106"/>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opLeftCell="K1" zoomScaleSheetLayoutView="85" workbookViewId="0">
      <selection activeCell="L2" sqref="L2:X2"/>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373" t="s">
        <v>477</v>
      </c>
      <c r="U1" s="373"/>
      <c r="V1" s="373"/>
      <c r="W1" s="373"/>
      <c r="X1" s="373"/>
      <c r="Y1" s="373"/>
      <c r="Z1" s="373"/>
      <c r="AA1" s="373"/>
      <c r="AB1" s="373"/>
      <c r="AC1" s="373"/>
      <c r="AD1" s="373"/>
      <c r="AE1" s="373"/>
      <c r="AF1" s="373"/>
      <c r="AG1" s="373"/>
      <c r="AH1" s="373"/>
      <c r="AI1" s="373"/>
      <c r="AJ1" s="373"/>
      <c r="AK1" s="373"/>
      <c r="AL1" s="373"/>
      <c r="AM1" s="373"/>
      <c r="AN1" s="373"/>
      <c r="AO1" s="373"/>
      <c r="AP1" s="373"/>
      <c r="AQ1" s="373"/>
      <c r="AR1" s="373"/>
      <c r="AS1" s="373"/>
      <c r="AT1" s="373"/>
      <c r="AU1" s="373"/>
      <c r="AV1" s="373"/>
      <c r="AW1" s="373"/>
      <c r="AX1" s="373"/>
      <c r="AY1" s="373"/>
      <c r="AZ1" s="22"/>
      <c r="BA1" s="374" t="s">
        <v>365</v>
      </c>
      <c r="BB1" s="374"/>
      <c r="BC1" s="374"/>
      <c r="BD1" s="374"/>
      <c r="BE1" s="374"/>
      <c r="BF1" s="374"/>
      <c r="BG1" s="374"/>
      <c r="BH1" s="374"/>
      <c r="BI1" s="374"/>
      <c r="BJ1" s="374"/>
      <c r="BK1" s="374"/>
      <c r="BL1" s="374"/>
      <c r="BM1" s="374"/>
      <c r="BN1" s="374"/>
      <c r="BO1" s="374"/>
      <c r="BP1" s="374"/>
      <c r="BQ1" s="374"/>
      <c r="BR1" s="374"/>
      <c r="BS1" s="374"/>
      <c r="BT1" s="374"/>
      <c r="BU1" s="374"/>
      <c r="BV1" s="374"/>
      <c r="BW1" s="374"/>
      <c r="BX1" s="374"/>
      <c r="BY1" s="374"/>
      <c r="BZ1" s="374"/>
      <c r="CA1" s="374"/>
      <c r="CB1" s="374"/>
      <c r="CC1" s="374"/>
      <c r="CD1" s="374"/>
      <c r="CE1" s="374"/>
      <c r="CF1" s="374"/>
      <c r="CG1" s="374"/>
    </row>
    <row r="2" spans="12:85" ht="16.5" customHeight="1" x14ac:dyDescent="0.25">
      <c r="L2" s="357" t="s">
        <v>28</v>
      </c>
      <c r="M2" s="357"/>
      <c r="N2" s="357"/>
      <c r="O2" s="357"/>
      <c r="P2" s="357"/>
      <c r="Q2" s="357"/>
      <c r="R2" s="357"/>
      <c r="S2" s="357"/>
      <c r="T2" s="357"/>
      <c r="U2" s="357"/>
      <c r="V2" s="357"/>
      <c r="W2" s="357"/>
      <c r="X2" s="357"/>
      <c r="Y2" s="375"/>
      <c r="Z2" s="375"/>
      <c r="AA2" s="375"/>
      <c r="AB2" s="375"/>
      <c r="AC2" s="375"/>
      <c r="AD2" s="375"/>
      <c r="AE2" s="360" t="s">
        <v>29</v>
      </c>
      <c r="AF2" s="360"/>
      <c r="AG2" s="360"/>
      <c r="AH2" s="360"/>
      <c r="AI2" s="360"/>
      <c r="AJ2" s="376"/>
      <c r="AK2" s="376"/>
      <c r="AL2" s="376"/>
      <c r="AM2" s="376"/>
      <c r="AN2" s="376"/>
      <c r="AO2" s="376"/>
      <c r="AP2" s="376"/>
      <c r="AQ2" s="376"/>
      <c r="AR2" s="376"/>
      <c r="AS2" s="376"/>
      <c r="AT2" s="376"/>
      <c r="AU2" s="376"/>
      <c r="AV2" s="376"/>
      <c r="AW2" s="362" t="s">
        <v>469</v>
      </c>
      <c r="AX2" s="362"/>
      <c r="AY2" s="362"/>
      <c r="AZ2" s="362"/>
      <c r="BA2" s="362"/>
      <c r="BB2" s="362"/>
      <c r="BC2" s="370"/>
      <c r="BD2" s="370"/>
      <c r="BE2" s="370"/>
      <c r="BF2" s="370"/>
      <c r="BG2" s="370"/>
      <c r="BH2" s="370"/>
      <c r="BI2" s="370"/>
      <c r="BJ2" s="377" t="s">
        <v>30</v>
      </c>
      <c r="BK2" s="377"/>
      <c r="BL2" s="377"/>
      <c r="BM2" s="377"/>
      <c r="BN2" s="377"/>
      <c r="BO2" s="377"/>
      <c r="BP2" s="377"/>
      <c r="BQ2" s="377"/>
      <c r="BR2" s="377"/>
      <c r="BS2" s="377"/>
      <c r="BT2" s="377"/>
      <c r="BU2" s="377"/>
      <c r="BV2" s="377"/>
      <c r="BW2" s="377"/>
      <c r="BX2" s="377"/>
      <c r="BY2" s="377"/>
      <c r="BZ2" s="377"/>
      <c r="CA2" s="377"/>
      <c r="CB2" s="377"/>
      <c r="CC2" s="377"/>
      <c r="CD2" s="377"/>
      <c r="CE2" s="377"/>
      <c r="CF2" s="377"/>
      <c r="CG2" s="377"/>
    </row>
    <row r="3" spans="12:85" ht="16.5" customHeight="1" x14ac:dyDescent="0.25">
      <c r="L3" s="357" t="s">
        <v>31</v>
      </c>
      <c r="M3" s="357"/>
      <c r="N3" s="357"/>
      <c r="O3" s="357"/>
      <c r="P3" s="357"/>
      <c r="Q3" s="357"/>
      <c r="R3" s="357"/>
      <c r="S3" s="357"/>
      <c r="T3" s="357"/>
      <c r="U3" s="357"/>
      <c r="V3" s="357"/>
      <c r="W3" s="357"/>
      <c r="X3" s="357"/>
      <c r="Y3" s="369"/>
      <c r="Z3" s="369"/>
      <c r="AA3" s="369"/>
      <c r="AB3" s="369"/>
      <c r="AC3" s="369"/>
      <c r="AD3" s="369"/>
      <c r="AE3" s="360" t="s">
        <v>32</v>
      </c>
      <c r="AF3" s="360"/>
      <c r="AG3" s="360"/>
      <c r="AH3" s="360"/>
      <c r="AI3" s="360"/>
      <c r="AJ3" s="361"/>
      <c r="AK3" s="361"/>
      <c r="AL3" s="361"/>
      <c r="AM3" s="361"/>
      <c r="AN3" s="361"/>
      <c r="AO3" s="361"/>
      <c r="AP3" s="361"/>
      <c r="AQ3" s="361"/>
      <c r="AR3" s="361"/>
      <c r="AS3" s="361"/>
      <c r="AT3" s="361"/>
      <c r="AU3" s="361"/>
      <c r="AV3" s="361"/>
      <c r="AW3" s="362" t="s">
        <v>364</v>
      </c>
      <c r="AX3" s="362"/>
      <c r="AY3" s="362"/>
      <c r="AZ3" s="362"/>
      <c r="BA3" s="362"/>
      <c r="BB3" s="362"/>
      <c r="BC3" s="370"/>
      <c r="BD3" s="370"/>
      <c r="BE3" s="370"/>
      <c r="BF3" s="370"/>
      <c r="BG3" s="370"/>
      <c r="BH3" s="370"/>
      <c r="BI3" s="370"/>
      <c r="BJ3" s="371"/>
      <c r="BK3" s="371"/>
      <c r="BL3" s="371"/>
      <c r="BM3" s="371"/>
      <c r="BN3" s="371"/>
      <c r="BO3" s="371"/>
      <c r="BP3" s="371"/>
      <c r="BQ3" s="371"/>
      <c r="BR3" s="371"/>
      <c r="BS3" s="371"/>
      <c r="BT3" s="371"/>
      <c r="BU3" s="371"/>
      <c r="BV3" s="371"/>
      <c r="BW3" s="371"/>
      <c r="BX3" s="371"/>
      <c r="BY3" s="371"/>
      <c r="BZ3" s="371"/>
      <c r="CA3" s="371"/>
      <c r="CB3" s="371"/>
      <c r="CC3" s="371"/>
      <c r="CD3" s="371"/>
      <c r="CE3" s="371"/>
      <c r="CF3" s="371"/>
      <c r="CG3" s="371"/>
    </row>
    <row r="4" spans="12:85" ht="16.5" customHeight="1" x14ac:dyDescent="0.25">
      <c r="L4" s="357" t="s">
        <v>33</v>
      </c>
      <c r="M4" s="357"/>
      <c r="N4" s="357"/>
      <c r="O4" s="357"/>
      <c r="P4" s="357"/>
      <c r="Q4" s="357"/>
      <c r="R4" s="357"/>
      <c r="S4" s="357"/>
      <c r="T4" s="357"/>
      <c r="U4" s="357"/>
      <c r="V4" s="357"/>
      <c r="W4" s="357"/>
      <c r="X4" s="357"/>
      <c r="Y4" s="358">
        <f>Памятка!I16</f>
        <v>0</v>
      </c>
      <c r="Z4" s="358"/>
      <c r="AA4" s="23" t="s">
        <v>34</v>
      </c>
      <c r="AB4" s="359">
        <f>Памятка!I17</f>
        <v>0</v>
      </c>
      <c r="AC4" s="359"/>
      <c r="AD4" s="359"/>
      <c r="AE4" s="360" t="s">
        <v>35</v>
      </c>
      <c r="AF4" s="360"/>
      <c r="AG4" s="360"/>
      <c r="AH4" s="360"/>
      <c r="AI4" s="360"/>
      <c r="AJ4" s="361"/>
      <c r="AK4" s="361"/>
      <c r="AL4" s="361"/>
      <c r="AM4" s="361"/>
      <c r="AN4" s="361"/>
      <c r="AO4" s="361"/>
      <c r="AP4" s="361"/>
      <c r="AQ4" s="361"/>
      <c r="AR4" s="361"/>
      <c r="AS4" s="361"/>
      <c r="AT4" s="361"/>
      <c r="AU4" s="361"/>
      <c r="AV4" s="361"/>
      <c r="AW4" s="362" t="s">
        <v>36</v>
      </c>
      <c r="AX4" s="362"/>
      <c r="AY4" s="362"/>
      <c r="AZ4" s="362"/>
      <c r="BA4" s="362"/>
      <c r="BB4" s="362"/>
      <c r="BC4" s="372"/>
      <c r="BD4" s="372"/>
      <c r="BE4" s="372"/>
      <c r="BF4" s="372"/>
      <c r="BG4" s="372"/>
      <c r="BH4" s="372"/>
      <c r="BI4" s="372"/>
      <c r="BJ4" s="371" t="s">
        <v>37</v>
      </c>
      <c r="BK4" s="371"/>
      <c r="BL4" s="371"/>
      <c r="BM4" s="371"/>
      <c r="BN4" s="371"/>
      <c r="BO4" s="371"/>
      <c r="BP4" s="371"/>
      <c r="BQ4" s="371"/>
      <c r="BR4" s="371"/>
      <c r="BS4" s="371"/>
      <c r="BT4" s="371"/>
      <c r="BU4" s="371"/>
      <c r="BV4" s="371"/>
      <c r="BW4" s="371"/>
      <c r="BX4" s="371"/>
      <c r="BY4" s="371"/>
      <c r="BZ4" s="371"/>
      <c r="CA4" s="371"/>
      <c r="CB4" s="371"/>
      <c r="CC4" s="371"/>
      <c r="CD4" s="371"/>
      <c r="CE4" s="371"/>
      <c r="CF4" s="371"/>
      <c r="CG4" s="371"/>
    </row>
    <row r="5" spans="12:85" ht="16.5" customHeight="1" x14ac:dyDescent="0.25">
      <c r="L5" s="368" t="s">
        <v>38</v>
      </c>
      <c r="M5" s="368"/>
      <c r="N5" s="368"/>
      <c r="O5" s="368"/>
      <c r="P5" s="368"/>
      <c r="Q5" s="368"/>
      <c r="R5" s="368"/>
      <c r="S5" s="368"/>
      <c r="T5" s="368"/>
      <c r="U5" s="368"/>
      <c r="V5" s="368"/>
      <c r="W5" s="368"/>
      <c r="X5" s="368"/>
      <c r="Y5" s="363" t="str">
        <f>Памятка!L4</f>
        <v>-</v>
      </c>
      <c r="Z5" s="363"/>
      <c r="AA5" s="363"/>
      <c r="AB5" s="363"/>
      <c r="AC5" s="363"/>
      <c r="AD5" s="363"/>
      <c r="AE5" s="364" t="s">
        <v>39</v>
      </c>
      <c r="AF5" s="364"/>
      <c r="AG5" s="364"/>
      <c r="AH5" s="364"/>
      <c r="AI5" s="364"/>
      <c r="AJ5" s="365"/>
      <c r="AK5" s="365"/>
      <c r="AL5" s="365"/>
      <c r="AM5" s="365"/>
      <c r="AN5" s="365"/>
      <c r="AO5" s="365"/>
      <c r="AP5" s="365"/>
      <c r="AQ5" s="365"/>
      <c r="AR5" s="365"/>
      <c r="AS5" s="365"/>
      <c r="AT5" s="365"/>
      <c r="AU5" s="365"/>
      <c r="AV5" s="365"/>
      <c r="AW5" s="366" t="s">
        <v>40</v>
      </c>
      <c r="AX5" s="366"/>
      <c r="AY5" s="366"/>
      <c r="AZ5" s="366"/>
      <c r="BA5" s="366"/>
      <c r="BB5" s="366"/>
      <c r="BC5" s="367"/>
      <c r="BD5" s="367"/>
      <c r="BE5" s="367"/>
      <c r="BF5" s="367"/>
      <c r="BG5" s="367"/>
      <c r="BH5" s="367"/>
      <c r="BI5" s="367"/>
      <c r="BJ5" s="356" t="s">
        <v>41</v>
      </c>
      <c r="BK5" s="356"/>
      <c r="BL5" s="356"/>
      <c r="BM5" s="356"/>
      <c r="BN5" s="356"/>
      <c r="BO5" s="356"/>
      <c r="BP5" s="356"/>
      <c r="BQ5" s="356"/>
      <c r="BR5" s="356"/>
      <c r="BS5" s="356"/>
      <c r="BT5" s="356"/>
      <c r="BU5" s="356"/>
      <c r="BV5" s="356"/>
      <c r="BW5" s="356"/>
      <c r="BX5" s="356"/>
      <c r="BY5" s="356"/>
      <c r="BZ5" s="356"/>
      <c r="CA5" s="356"/>
      <c r="CB5" s="356"/>
      <c r="CC5" s="356"/>
      <c r="CD5" s="356"/>
      <c r="CE5" s="356"/>
      <c r="CF5" s="356"/>
      <c r="CG5" s="356"/>
    </row>
    <row r="6" spans="12:85" ht="16.5" customHeight="1" x14ac:dyDescent="0.25">
      <c r="L6" s="24" t="s">
        <v>42</v>
      </c>
      <c r="M6" s="25"/>
      <c r="N6" s="25"/>
      <c r="O6" s="25"/>
      <c r="P6" s="25"/>
      <c r="Q6" s="25"/>
      <c r="R6" s="25"/>
      <c r="S6" s="25"/>
      <c r="T6" s="353" t="s">
        <v>43</v>
      </c>
      <c r="U6" s="353"/>
      <c r="V6" s="353"/>
      <c r="W6" s="353"/>
      <c r="X6" s="353"/>
      <c r="Y6" s="353"/>
      <c r="Z6" s="353"/>
      <c r="AA6" s="353"/>
      <c r="AB6" s="353"/>
      <c r="AC6" s="353"/>
      <c r="AD6" s="353"/>
      <c r="AE6" s="353"/>
      <c r="AF6" s="353"/>
      <c r="AG6" s="353"/>
      <c r="AH6" s="353"/>
      <c r="AI6" s="353"/>
      <c r="AJ6" s="353"/>
      <c r="AK6" s="353"/>
      <c r="AL6" s="353"/>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354" t="s">
        <v>44</v>
      </c>
      <c r="BT6" s="354"/>
      <c r="BU6" s="354"/>
      <c r="BV6" s="354"/>
      <c r="BW6" s="354"/>
      <c r="BX6" s="29" t="s">
        <v>45</v>
      </c>
      <c r="BY6" s="30"/>
      <c r="BZ6" s="29"/>
      <c r="CA6" s="31" t="s">
        <v>46</v>
      </c>
      <c r="CB6" s="31"/>
      <c r="CC6" s="32"/>
      <c r="CD6" s="355" t="s">
        <v>47</v>
      </c>
      <c r="CE6" s="355"/>
      <c r="CF6" s="355"/>
      <c r="CG6" s="355"/>
    </row>
    <row r="7" spans="12:85" ht="16.5" customHeight="1" x14ac:dyDescent="0.25">
      <c r="L7" s="33"/>
      <c r="M7" s="34"/>
      <c r="N7" s="35"/>
      <c r="O7" s="35"/>
      <c r="P7" s="35"/>
      <c r="Q7" s="35"/>
      <c r="R7" s="35"/>
      <c r="S7" s="35"/>
      <c r="T7" s="341"/>
      <c r="U7" s="341"/>
      <c r="V7" s="341"/>
      <c r="W7" s="341"/>
      <c r="X7" s="341"/>
      <c r="Y7" s="341"/>
      <c r="Z7" s="341"/>
      <c r="AA7" s="341"/>
      <c r="AB7" s="341"/>
      <c r="AC7" s="341"/>
      <c r="AD7" s="341"/>
      <c r="AE7" s="341"/>
      <c r="AF7" s="341"/>
      <c r="AG7" s="341"/>
      <c r="AH7" s="341"/>
      <c r="AI7" s="341"/>
      <c r="AJ7" s="341"/>
      <c r="AK7" s="341"/>
      <c r="AL7" s="341"/>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346" t="s">
        <v>48</v>
      </c>
      <c r="BT7" s="346"/>
      <c r="BU7" s="346"/>
      <c r="BV7" s="346"/>
      <c r="BW7" s="346"/>
      <c r="BX7" s="347" t="str">
        <f>ROUND(энтерально!J2,0)&amp;"г/с"</f>
        <v>0г/с</v>
      </c>
      <c r="BY7" s="347"/>
      <c r="BZ7" s="347"/>
      <c r="CA7" s="348" t="str">
        <f>ROUND(парентерально!I22,0)&amp;"г/с"</f>
        <v>0г/с</v>
      </c>
      <c r="CB7" s="348"/>
      <c r="CC7" s="44"/>
      <c r="CD7" s="352" t="str">
        <f>ROUND(парентерально!I31,0)&amp;IF(BC3&gt;0,"-"&amp;ROUND(парентерально!I31/BC3,1)&amp;"г/кг/с","")</f>
        <v>0</v>
      </c>
      <c r="CE7" s="352"/>
      <c r="CF7" s="352"/>
      <c r="CG7" s="352"/>
    </row>
    <row r="8" spans="12:85" ht="16.5" customHeight="1" x14ac:dyDescent="0.25">
      <c r="L8" s="45"/>
      <c r="M8" s="46"/>
      <c r="N8" s="47"/>
      <c r="O8" s="47"/>
      <c r="P8" s="47"/>
      <c r="Q8" s="47"/>
      <c r="R8" s="47"/>
      <c r="S8" s="47"/>
      <c r="T8" s="341"/>
      <c r="U8" s="341"/>
      <c r="V8" s="341"/>
      <c r="W8" s="341"/>
      <c r="X8" s="341"/>
      <c r="Y8" s="341"/>
      <c r="Z8" s="341"/>
      <c r="AA8" s="341"/>
      <c r="AB8" s="341"/>
      <c r="AC8" s="341"/>
      <c r="AD8" s="341"/>
      <c r="AE8" s="341"/>
      <c r="AF8" s="341"/>
      <c r="AG8" s="341"/>
      <c r="AH8" s="341"/>
      <c r="AI8" s="341"/>
      <c r="AJ8" s="341"/>
      <c r="AK8" s="341"/>
      <c r="AL8" s="341"/>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346" t="s">
        <v>49</v>
      </c>
      <c r="BT8" s="346"/>
      <c r="BU8" s="346"/>
      <c r="BV8" s="346"/>
      <c r="BW8" s="346"/>
      <c r="BX8" s="347" t="str">
        <f>ROUND(энтерально!J3,0)&amp;"г/с"</f>
        <v>0г/с</v>
      </c>
      <c r="BY8" s="347"/>
      <c r="BZ8" s="347"/>
      <c r="CA8" s="348" t="str">
        <f>ROUND(парентерально!I23,0)&amp;"г/с"</f>
        <v>0г/с</v>
      </c>
      <c r="CB8" s="348"/>
      <c r="CC8" s="44"/>
      <c r="CD8" s="352" t="str">
        <f>ROUND(парентерально!I32,0)&amp;IF(BC3&gt;0,"-"&amp;ROUND(парентерально!I32/BC3,1)&amp;"г/кг/с","")</f>
        <v>0</v>
      </c>
      <c r="CE8" s="352"/>
      <c r="CF8" s="352"/>
      <c r="CG8" s="352"/>
    </row>
    <row r="9" spans="12:85" ht="16.5" customHeight="1" x14ac:dyDescent="0.25">
      <c r="L9" s="45"/>
      <c r="M9" s="46"/>
      <c r="N9" s="47"/>
      <c r="O9" s="47"/>
      <c r="P9" s="47"/>
      <c r="Q9" s="47"/>
      <c r="R9" s="47"/>
      <c r="S9" s="47"/>
      <c r="T9" s="341"/>
      <c r="U9" s="341"/>
      <c r="V9" s="341"/>
      <c r="W9" s="341"/>
      <c r="X9" s="341"/>
      <c r="Y9" s="341"/>
      <c r="Z9" s="341"/>
      <c r="AA9" s="341"/>
      <c r="AB9" s="341"/>
      <c r="AC9" s="341"/>
      <c r="AD9" s="341"/>
      <c r="AE9" s="341"/>
      <c r="AF9" s="341"/>
      <c r="AG9" s="341"/>
      <c r="AH9" s="341"/>
      <c r="AI9" s="341"/>
      <c r="AJ9" s="341"/>
      <c r="AK9" s="341"/>
      <c r="AL9" s="341"/>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346" t="s">
        <v>50</v>
      </c>
      <c r="BT9" s="346"/>
      <c r="BU9" s="346"/>
      <c r="BV9" s="346"/>
      <c r="BW9" s="346"/>
      <c r="BX9" s="347" t="str">
        <f>ROUND(энтерально!J4,0)&amp;"г/с"</f>
        <v>0г/с</v>
      </c>
      <c r="BY9" s="347"/>
      <c r="BZ9" s="347"/>
      <c r="CA9" s="348" t="str">
        <f>ROUND(парентерально!I24,0)&amp;"г/с"</f>
        <v>0г/с</v>
      </c>
      <c r="CB9" s="348"/>
      <c r="CC9" s="44"/>
      <c r="CD9" s="352" t="str">
        <f>ROUND(парентерально!I33,0)&amp;IF(BC3&gt;0,"-"&amp;ROUND(парентерально!I33/BC3,1)&amp;"г/кг/с","")</f>
        <v>0</v>
      </c>
      <c r="CE9" s="352"/>
      <c r="CF9" s="352"/>
      <c r="CG9" s="352"/>
    </row>
    <row r="10" spans="12:85" ht="16.5" customHeight="1" x14ac:dyDescent="0.25">
      <c r="L10" s="45"/>
      <c r="M10" s="46"/>
      <c r="N10" s="47"/>
      <c r="O10" s="47"/>
      <c r="P10" s="47"/>
      <c r="Q10" s="47"/>
      <c r="R10" s="47"/>
      <c r="S10" s="47"/>
      <c r="T10" s="341"/>
      <c r="U10" s="341"/>
      <c r="V10" s="341"/>
      <c r="W10" s="341"/>
      <c r="X10" s="341"/>
      <c r="Y10" s="341"/>
      <c r="Z10" s="341"/>
      <c r="AA10" s="341"/>
      <c r="AB10" s="341"/>
      <c r="AC10" s="341"/>
      <c r="AD10" s="341"/>
      <c r="AE10" s="341"/>
      <c r="AF10" s="341"/>
      <c r="AG10" s="341"/>
      <c r="AH10" s="341"/>
      <c r="AI10" s="341"/>
      <c r="AJ10" s="341"/>
      <c r="AK10" s="341"/>
      <c r="AL10" s="341"/>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346" t="s">
        <v>51</v>
      </c>
      <c r="BT10" s="346"/>
      <c r="BU10" s="346"/>
      <c r="BV10" s="346"/>
      <c r="BW10" s="346"/>
      <c r="BX10" s="347" t="str">
        <f>ROUND(энтерально!J5,0)&amp;"кк/с"</f>
        <v>0кк/с</v>
      </c>
      <c r="BY10" s="347"/>
      <c r="BZ10" s="347"/>
      <c r="CA10" s="348" t="str">
        <f>ROUND(парентерально!I25,0)&amp;"кк/с"</f>
        <v>0кк/с</v>
      </c>
      <c r="CB10" s="348"/>
      <c r="CC10" s="44"/>
      <c r="CD10" s="352" t="str">
        <f>ROUND(парентерально!I34,0)&amp;IF(BC3&gt;0,"-"&amp;ROUND(парентерально!I34/BC3,1)&amp;"кк/кг/с","")</f>
        <v>0</v>
      </c>
      <c r="CE10" s="352"/>
      <c r="CF10" s="352"/>
      <c r="CG10" s="352"/>
    </row>
    <row r="11" spans="12:85" ht="16.5" customHeight="1" x14ac:dyDescent="0.25">
      <c r="L11" s="45"/>
      <c r="M11" s="46"/>
      <c r="N11" s="47"/>
      <c r="O11" s="47"/>
      <c r="P11" s="47"/>
      <c r="Q11" s="47"/>
      <c r="R11" s="47"/>
      <c r="S11" s="47"/>
      <c r="T11" s="341"/>
      <c r="U11" s="341"/>
      <c r="V11" s="341"/>
      <c r="W11" s="341"/>
      <c r="X11" s="341"/>
      <c r="Y11" s="341"/>
      <c r="Z11" s="341"/>
      <c r="AA11" s="341"/>
      <c r="AB11" s="341"/>
      <c r="AC11" s="341"/>
      <c r="AD11" s="341"/>
      <c r="AE11" s="341"/>
      <c r="AF11" s="341"/>
      <c r="AG11" s="341"/>
      <c r="AH11" s="341"/>
      <c r="AI11" s="341"/>
      <c r="AJ11" s="341"/>
      <c r="AK11" s="341"/>
      <c r="AL11" s="341"/>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346" t="s">
        <v>52</v>
      </c>
      <c r="BT11" s="346"/>
      <c r="BU11" s="346"/>
      <c r="BV11" s="346"/>
      <c r="BW11" s="346"/>
      <c r="BX11" s="347">
        <f>энтерально!J7</f>
        <v>0</v>
      </c>
      <c r="BY11" s="347"/>
      <c r="BZ11" s="347"/>
      <c r="CA11" s="348">
        <f>парентерально!I26</f>
        <v>0</v>
      </c>
      <c r="CB11" s="348"/>
      <c r="CC11" s="44"/>
      <c r="CD11" s="348">
        <f>парентерально!I35</f>
        <v>0</v>
      </c>
      <c r="CE11" s="348"/>
      <c r="CF11" s="348"/>
      <c r="CG11" s="348"/>
    </row>
    <row r="12" spans="12:85" ht="16.5" customHeight="1" x14ac:dyDescent="0.25">
      <c r="L12" s="45"/>
      <c r="M12" s="46"/>
      <c r="N12" s="47"/>
      <c r="O12" s="47"/>
      <c r="P12" s="47"/>
      <c r="Q12" s="47"/>
      <c r="R12" s="47"/>
      <c r="S12" s="47"/>
      <c r="T12" s="341"/>
      <c r="U12" s="341"/>
      <c r="V12" s="341"/>
      <c r="W12" s="341"/>
      <c r="X12" s="341"/>
      <c r="Y12" s="341"/>
      <c r="Z12" s="341"/>
      <c r="AA12" s="341"/>
      <c r="AB12" s="341"/>
      <c r="AC12" s="341"/>
      <c r="AD12" s="341"/>
      <c r="AE12" s="341"/>
      <c r="AF12" s="341"/>
      <c r="AG12" s="341"/>
      <c r="AH12" s="341"/>
      <c r="AI12" s="341"/>
      <c r="AJ12" s="341"/>
      <c r="AK12" s="341"/>
      <c r="AL12" s="341"/>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349"/>
      <c r="BT12" s="349"/>
      <c r="BU12" s="349"/>
      <c r="BV12" s="349"/>
      <c r="BW12" s="349"/>
      <c r="BX12" s="350"/>
      <c r="BY12" s="350"/>
      <c r="BZ12" s="350"/>
      <c r="CA12" s="350"/>
      <c r="CB12" s="350"/>
      <c r="CC12" s="350"/>
      <c r="CD12" s="350"/>
      <c r="CE12" s="350"/>
      <c r="CF12" s="350"/>
      <c r="CG12" s="350"/>
    </row>
    <row r="13" spans="12:85" ht="16.5" customHeight="1" x14ac:dyDescent="0.25">
      <c r="L13" s="45"/>
      <c r="M13" s="46"/>
      <c r="N13" s="47"/>
      <c r="O13" s="47"/>
      <c r="P13" s="47"/>
      <c r="Q13" s="47"/>
      <c r="R13" s="47"/>
      <c r="S13" s="47"/>
      <c r="T13" s="341"/>
      <c r="U13" s="341"/>
      <c r="V13" s="341"/>
      <c r="W13" s="341"/>
      <c r="X13" s="341"/>
      <c r="Y13" s="341"/>
      <c r="Z13" s="341"/>
      <c r="AA13" s="341"/>
      <c r="AB13" s="341"/>
      <c r="AC13" s="341"/>
      <c r="AD13" s="341"/>
      <c r="AE13" s="341"/>
      <c r="AF13" s="341"/>
      <c r="AG13" s="341"/>
      <c r="AH13" s="341"/>
      <c r="AI13" s="341"/>
      <c r="AJ13" s="341"/>
      <c r="AK13" s="341"/>
      <c r="AL13" s="341"/>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351"/>
      <c r="BT13" s="351"/>
      <c r="BU13" s="351"/>
      <c r="BV13" s="351"/>
      <c r="BW13" s="351"/>
      <c r="BX13" s="350"/>
      <c r="BY13" s="350"/>
      <c r="BZ13" s="350"/>
      <c r="CA13" s="350"/>
      <c r="CB13" s="350"/>
      <c r="CC13" s="350"/>
      <c r="CD13" s="350"/>
      <c r="CE13" s="350"/>
      <c r="CF13" s="350"/>
      <c r="CG13" s="350"/>
    </row>
    <row r="14" spans="12:85" ht="16.5" customHeight="1" x14ac:dyDescent="0.25">
      <c r="L14" s="45"/>
      <c r="M14" s="46"/>
      <c r="N14" s="47"/>
      <c r="O14" s="47"/>
      <c r="P14" s="47"/>
      <c r="Q14" s="47"/>
      <c r="R14" s="47"/>
      <c r="S14" s="47"/>
      <c r="T14" s="341"/>
      <c r="U14" s="341"/>
      <c r="V14" s="341"/>
      <c r="W14" s="341"/>
      <c r="X14" s="341"/>
      <c r="Y14" s="341"/>
      <c r="Z14" s="341"/>
      <c r="AA14" s="341"/>
      <c r="AB14" s="341"/>
      <c r="AC14" s="341"/>
      <c r="AD14" s="341"/>
      <c r="AE14" s="341"/>
      <c r="AF14" s="341"/>
      <c r="AG14" s="341"/>
      <c r="AH14" s="341"/>
      <c r="AI14" s="341"/>
      <c r="AJ14" s="341"/>
      <c r="AK14" s="341"/>
      <c r="AL14" s="341"/>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334" t="s">
        <v>53</v>
      </c>
      <c r="BT14" s="334"/>
      <c r="BU14" s="334"/>
      <c r="BV14" s="334"/>
      <c r="BW14" s="334"/>
      <c r="BX14" s="334"/>
      <c r="BY14" s="334"/>
      <c r="BZ14" s="334"/>
      <c r="CA14" s="334"/>
      <c r="CB14" s="345" t="s">
        <v>54</v>
      </c>
      <c r="CC14" s="345"/>
      <c r="CD14" s="345"/>
      <c r="CE14" s="345"/>
      <c r="CF14" s="345"/>
      <c r="CG14" s="345"/>
    </row>
    <row r="15" spans="12:85" ht="16.5" customHeight="1" x14ac:dyDescent="0.25">
      <c r="L15" s="45"/>
      <c r="M15" s="65"/>
      <c r="N15" s="66"/>
      <c r="O15" s="66"/>
      <c r="P15" s="66"/>
      <c r="Q15" s="66"/>
      <c r="R15" s="66"/>
      <c r="S15" s="66"/>
      <c r="T15" s="341"/>
      <c r="U15" s="341"/>
      <c r="V15" s="341"/>
      <c r="W15" s="341"/>
      <c r="X15" s="341"/>
      <c r="Y15" s="341"/>
      <c r="Z15" s="341"/>
      <c r="AA15" s="341"/>
      <c r="AB15" s="341"/>
      <c r="AC15" s="341"/>
      <c r="AD15" s="341"/>
      <c r="AE15" s="341"/>
      <c r="AF15" s="341"/>
      <c r="AG15" s="341"/>
      <c r="AH15" s="341"/>
      <c r="AI15" s="341"/>
      <c r="AJ15" s="341"/>
      <c r="AK15" s="341"/>
      <c r="AL15" s="341"/>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334"/>
      <c r="BT15" s="334"/>
      <c r="BU15" s="334"/>
      <c r="BV15" s="334"/>
      <c r="BW15" s="334"/>
      <c r="BX15" s="334"/>
      <c r="BY15" s="334"/>
      <c r="BZ15" s="334"/>
      <c r="CA15" s="334"/>
      <c r="CB15" s="345"/>
      <c r="CC15" s="345"/>
      <c r="CD15" s="345"/>
      <c r="CE15" s="345"/>
      <c r="CF15" s="345"/>
      <c r="CG15" s="345"/>
    </row>
    <row r="16" spans="12:85" ht="16.5" customHeight="1" x14ac:dyDescent="0.25">
      <c r="L16" s="45"/>
      <c r="M16" s="67"/>
      <c r="N16" s="68"/>
      <c r="O16" s="68"/>
      <c r="P16" s="68"/>
      <c r="Q16" s="68"/>
      <c r="R16" s="68"/>
      <c r="S16" s="68"/>
      <c r="T16" s="341"/>
      <c r="U16" s="341"/>
      <c r="V16" s="341"/>
      <c r="W16" s="341"/>
      <c r="X16" s="341"/>
      <c r="Y16" s="341"/>
      <c r="Z16" s="341"/>
      <c r="AA16" s="341"/>
      <c r="AB16" s="341"/>
      <c r="AC16" s="341"/>
      <c r="AD16" s="341"/>
      <c r="AE16" s="341"/>
      <c r="AF16" s="341"/>
      <c r="AG16" s="341"/>
      <c r="AH16" s="341"/>
      <c r="AI16" s="341"/>
      <c r="AJ16" s="341"/>
      <c r="AK16" s="341"/>
      <c r="AL16" s="341"/>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326" t="s">
        <v>55</v>
      </c>
      <c r="BT16" s="326"/>
      <c r="BU16" s="326"/>
      <c r="BV16" s="326"/>
      <c r="BW16" s="326"/>
      <c r="BX16" s="326"/>
      <c r="BY16" s="326"/>
      <c r="BZ16" s="326"/>
      <c r="CA16" s="326"/>
      <c r="CB16" s="319"/>
      <c r="CC16" s="319"/>
      <c r="CD16" s="319"/>
      <c r="CE16" s="319"/>
      <c r="CF16" s="333"/>
      <c r="CG16" s="333"/>
    </row>
    <row r="17" spans="12:85" ht="16.5" customHeight="1" x14ac:dyDescent="0.25">
      <c r="L17" s="45"/>
      <c r="M17" s="67"/>
      <c r="N17" s="68"/>
      <c r="O17" s="68"/>
      <c r="P17" s="68"/>
      <c r="Q17" s="68"/>
      <c r="R17" s="68"/>
      <c r="S17" s="68"/>
      <c r="T17" s="341"/>
      <c r="U17" s="341"/>
      <c r="V17" s="341"/>
      <c r="W17" s="341"/>
      <c r="X17" s="341"/>
      <c r="Y17" s="341"/>
      <c r="Z17" s="341"/>
      <c r="AA17" s="341"/>
      <c r="AB17" s="341"/>
      <c r="AC17" s="341"/>
      <c r="AD17" s="341"/>
      <c r="AE17" s="341"/>
      <c r="AF17" s="341"/>
      <c r="AG17" s="341"/>
      <c r="AH17" s="341"/>
      <c r="AI17" s="341"/>
      <c r="AJ17" s="341"/>
      <c r="AK17" s="341"/>
      <c r="AL17" s="341"/>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326" t="s">
        <v>56</v>
      </c>
      <c r="BT17" s="326"/>
      <c r="BU17" s="326"/>
      <c r="BV17" s="326"/>
      <c r="BW17" s="326"/>
      <c r="BX17" s="326"/>
      <c r="BY17" s="326"/>
      <c r="BZ17" s="326"/>
      <c r="CA17" s="326"/>
      <c r="CB17" s="319"/>
      <c r="CC17" s="319"/>
      <c r="CD17" s="319"/>
      <c r="CE17" s="319"/>
      <c r="CF17" s="333"/>
      <c r="CG17" s="333"/>
    </row>
    <row r="18" spans="12:85" ht="16.5" customHeight="1" x14ac:dyDescent="0.25">
      <c r="L18" s="45"/>
      <c r="M18" s="67"/>
      <c r="N18" s="68"/>
      <c r="O18" s="68"/>
      <c r="P18" s="68"/>
      <c r="Q18" s="68"/>
      <c r="R18" s="68"/>
      <c r="S18" s="68"/>
      <c r="T18" s="341"/>
      <c r="U18" s="341"/>
      <c r="V18" s="341"/>
      <c r="W18" s="341"/>
      <c r="X18" s="341"/>
      <c r="Y18" s="341"/>
      <c r="Z18" s="341"/>
      <c r="AA18" s="341"/>
      <c r="AB18" s="341"/>
      <c r="AC18" s="341"/>
      <c r="AD18" s="341"/>
      <c r="AE18" s="341"/>
      <c r="AF18" s="341"/>
      <c r="AG18" s="341"/>
      <c r="AH18" s="341"/>
      <c r="AI18" s="341"/>
      <c r="AJ18" s="341"/>
      <c r="AK18" s="341"/>
      <c r="AL18" s="341"/>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333" t="s">
        <v>57</v>
      </c>
      <c r="BT18" s="333"/>
      <c r="BU18" s="333"/>
      <c r="BV18" s="333"/>
      <c r="BW18" s="333"/>
      <c r="BX18" s="333"/>
      <c r="BY18" s="333"/>
      <c r="BZ18" s="333"/>
      <c r="CA18" s="333"/>
      <c r="CB18" s="319"/>
      <c r="CC18" s="319"/>
      <c r="CD18" s="319"/>
      <c r="CE18" s="319"/>
      <c r="CF18" s="333"/>
      <c r="CG18" s="333"/>
    </row>
    <row r="19" spans="12:85" ht="16.5" customHeight="1" x14ac:dyDescent="0.25">
      <c r="L19" s="70"/>
      <c r="M19" s="71"/>
      <c r="N19" s="72"/>
      <c r="O19" s="72"/>
      <c r="P19" s="72"/>
      <c r="Q19" s="72"/>
      <c r="R19" s="72"/>
      <c r="S19" s="72"/>
      <c r="T19" s="341"/>
      <c r="U19" s="341"/>
      <c r="V19" s="341"/>
      <c r="W19" s="341"/>
      <c r="X19" s="341"/>
      <c r="Y19" s="341"/>
      <c r="Z19" s="341"/>
      <c r="AA19" s="341"/>
      <c r="AB19" s="341"/>
      <c r="AC19" s="341"/>
      <c r="AD19" s="341"/>
      <c r="AE19" s="341"/>
      <c r="AF19" s="341"/>
      <c r="AG19" s="341"/>
      <c r="AH19" s="341"/>
      <c r="AI19" s="341"/>
      <c r="AJ19" s="341"/>
      <c r="AK19" s="341"/>
      <c r="AL19" s="341"/>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326"/>
      <c r="BT19" s="326"/>
      <c r="BU19" s="326"/>
      <c r="BV19" s="326"/>
      <c r="BW19" s="326"/>
      <c r="BX19" s="326"/>
      <c r="BY19" s="326"/>
      <c r="BZ19" s="326"/>
      <c r="CA19" s="326"/>
      <c r="CB19" s="319"/>
      <c r="CC19" s="319"/>
      <c r="CD19" s="319"/>
      <c r="CE19" s="319"/>
      <c r="CF19" s="333"/>
      <c r="CG19" s="333"/>
    </row>
    <row r="20" spans="12:85" ht="16.5" customHeight="1" x14ac:dyDescent="0.25">
      <c r="L20" s="70"/>
      <c r="M20" s="71"/>
      <c r="N20" s="72"/>
      <c r="O20" s="72"/>
      <c r="P20" s="72"/>
      <c r="Q20" s="72"/>
      <c r="R20" s="72"/>
      <c r="S20" s="72"/>
      <c r="T20" s="341"/>
      <c r="U20" s="341"/>
      <c r="V20" s="341"/>
      <c r="W20" s="341"/>
      <c r="X20" s="341"/>
      <c r="Y20" s="341"/>
      <c r="Z20" s="341"/>
      <c r="AA20" s="341"/>
      <c r="AB20" s="341"/>
      <c r="AC20" s="341"/>
      <c r="AD20" s="341"/>
      <c r="AE20" s="341"/>
      <c r="AF20" s="341"/>
      <c r="AG20" s="341"/>
      <c r="AH20" s="341"/>
      <c r="AI20" s="341"/>
      <c r="AJ20" s="341"/>
      <c r="AK20" s="341"/>
      <c r="AL20" s="341"/>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326" t="s">
        <v>2</v>
      </c>
      <c r="BT20" s="326"/>
      <c r="BU20" s="326"/>
      <c r="BV20" s="326"/>
      <c r="BW20" s="326"/>
      <c r="BX20" s="326"/>
      <c r="BY20" s="326"/>
      <c r="BZ20" s="326"/>
      <c r="CA20" s="326"/>
      <c r="CB20" s="342">
        <f>Памятка!E3</f>
        <v>0</v>
      </c>
      <c r="CC20" s="342"/>
      <c r="CD20" s="342"/>
      <c r="CE20" s="342"/>
      <c r="CF20" s="342"/>
      <c r="CG20" s="342"/>
    </row>
    <row r="21" spans="12:85" ht="16.5" customHeight="1" x14ac:dyDescent="0.25">
      <c r="L21" s="70"/>
      <c r="M21" s="71"/>
      <c r="N21" s="72"/>
      <c r="O21" s="72"/>
      <c r="P21" s="72"/>
      <c r="Q21" s="72"/>
      <c r="R21" s="72"/>
      <c r="S21" s="72"/>
      <c r="T21" s="341"/>
      <c r="U21" s="341"/>
      <c r="V21" s="341"/>
      <c r="W21" s="341"/>
      <c r="X21" s="341"/>
      <c r="Y21" s="341"/>
      <c r="Z21" s="341"/>
      <c r="AA21" s="341"/>
      <c r="AB21" s="341"/>
      <c r="AC21" s="341"/>
      <c r="AD21" s="341"/>
      <c r="AE21" s="341"/>
      <c r="AF21" s="341"/>
      <c r="AG21" s="341"/>
      <c r="AH21" s="341"/>
      <c r="AI21" s="341"/>
      <c r="AJ21" s="341"/>
      <c r="AK21" s="341"/>
      <c r="AL21" s="341"/>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326" t="s">
        <v>1</v>
      </c>
      <c r="BT21" s="326"/>
      <c r="BU21" s="326"/>
      <c r="BV21" s="326"/>
      <c r="BW21" s="326"/>
      <c r="BX21" s="326"/>
      <c r="BY21" s="326"/>
      <c r="BZ21" s="326"/>
      <c r="CA21" s="326"/>
      <c r="CB21" s="342">
        <f>Памятка!E2</f>
        <v>0</v>
      </c>
      <c r="CC21" s="342"/>
      <c r="CD21" s="342"/>
      <c r="CE21" s="342"/>
      <c r="CF21" s="342"/>
      <c r="CG21" s="342"/>
    </row>
    <row r="22" spans="12:85" ht="16.5" customHeight="1" x14ac:dyDescent="0.25">
      <c r="L22" s="70"/>
      <c r="M22" s="71"/>
      <c r="N22" s="72"/>
      <c r="O22" s="72"/>
      <c r="P22" s="72"/>
      <c r="Q22" s="72"/>
      <c r="R22" s="72"/>
      <c r="S22" s="73"/>
      <c r="T22" s="341"/>
      <c r="U22" s="341"/>
      <c r="V22" s="341"/>
      <c r="W22" s="341"/>
      <c r="X22" s="341"/>
      <c r="Y22" s="341"/>
      <c r="Z22" s="341"/>
      <c r="AA22" s="341"/>
      <c r="AB22" s="341"/>
      <c r="AC22" s="341"/>
      <c r="AD22" s="341"/>
      <c r="AE22" s="341"/>
      <c r="AF22" s="341"/>
      <c r="AG22" s="341"/>
      <c r="AH22" s="341"/>
      <c r="AI22" s="341"/>
      <c r="AJ22" s="341"/>
      <c r="AK22" s="341"/>
      <c r="AL22" s="341"/>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343" t="s">
        <v>58</v>
      </c>
      <c r="BT22" s="343"/>
      <c r="BU22" s="343"/>
      <c r="BV22" s="343"/>
      <c r="BW22" s="343"/>
      <c r="BX22" s="343"/>
      <c r="BY22" s="343"/>
      <c r="BZ22" s="343"/>
      <c r="CA22" s="343"/>
      <c r="CB22" s="343"/>
      <c r="CC22" s="343"/>
      <c r="CD22" s="343"/>
      <c r="CE22" s="343"/>
      <c r="CF22" s="343"/>
      <c r="CG22" s="343"/>
    </row>
    <row r="23" spans="12:85" ht="16.5" customHeight="1" x14ac:dyDescent="0.25">
      <c r="L23" s="70"/>
      <c r="M23" s="71"/>
      <c r="N23" s="72"/>
      <c r="O23" s="72"/>
      <c r="P23" s="72"/>
      <c r="Q23" s="72"/>
      <c r="R23" s="72"/>
      <c r="S23" s="72"/>
      <c r="T23" s="341"/>
      <c r="U23" s="341"/>
      <c r="V23" s="341"/>
      <c r="W23" s="341"/>
      <c r="X23" s="341"/>
      <c r="Y23" s="341"/>
      <c r="Z23" s="341"/>
      <c r="AA23" s="341"/>
      <c r="AB23" s="341"/>
      <c r="AC23" s="341"/>
      <c r="AD23" s="341"/>
      <c r="AE23" s="341"/>
      <c r="AF23" s="341"/>
      <c r="AG23" s="341"/>
      <c r="AH23" s="341"/>
      <c r="AI23" s="341"/>
      <c r="AJ23" s="341"/>
      <c r="AK23" s="341"/>
      <c r="AL23" s="341"/>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318" t="s">
        <v>59</v>
      </c>
      <c r="BT23" s="318"/>
      <c r="BU23" s="318"/>
      <c r="BV23" s="318"/>
      <c r="BW23" s="344" t="s">
        <v>60</v>
      </c>
      <c r="BX23" s="344"/>
      <c r="BY23" s="344"/>
      <c r="BZ23" s="344"/>
      <c r="CA23" s="344"/>
      <c r="CB23" s="344"/>
      <c r="CC23" s="74"/>
      <c r="CD23" s="344" t="s">
        <v>33</v>
      </c>
      <c r="CE23" s="344"/>
      <c r="CF23" s="344"/>
      <c r="CG23" s="344"/>
    </row>
    <row r="24" spans="12:85" ht="16.5" customHeight="1" x14ac:dyDescent="0.25">
      <c r="L24" s="70"/>
      <c r="M24" s="71"/>
      <c r="N24" s="72"/>
      <c r="O24" s="72"/>
      <c r="P24" s="72"/>
      <c r="Q24" s="72"/>
      <c r="R24" s="72"/>
      <c r="S24" s="72"/>
      <c r="T24" s="341"/>
      <c r="U24" s="341"/>
      <c r="V24" s="341"/>
      <c r="W24" s="341"/>
      <c r="X24" s="341"/>
      <c r="Y24" s="341"/>
      <c r="Z24" s="341"/>
      <c r="AA24" s="341"/>
      <c r="AB24" s="341"/>
      <c r="AC24" s="341"/>
      <c r="AD24" s="341"/>
      <c r="AE24" s="341"/>
      <c r="AF24" s="341"/>
      <c r="AG24" s="341"/>
      <c r="AH24" s="341"/>
      <c r="AI24" s="341"/>
      <c r="AJ24" s="341"/>
      <c r="AK24" s="341"/>
      <c r="AL24" s="341"/>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323" t="s">
        <v>61</v>
      </c>
      <c r="BT24" s="323"/>
      <c r="BU24" s="323"/>
      <c r="BV24" s="323"/>
      <c r="BW24" s="319"/>
      <c r="BX24" s="319"/>
      <c r="BY24" s="319"/>
      <c r="BZ24" s="319"/>
      <c r="CA24" s="319"/>
      <c r="CB24" s="319"/>
      <c r="CC24" s="69"/>
      <c r="CD24" s="319"/>
      <c r="CE24" s="319"/>
      <c r="CF24" s="319"/>
      <c r="CG24" s="319"/>
    </row>
    <row r="25" spans="12:85" ht="16.5" customHeight="1" x14ac:dyDescent="0.25">
      <c r="L25" s="70"/>
      <c r="M25" s="71"/>
      <c r="N25" s="72"/>
      <c r="O25" s="72"/>
      <c r="P25" s="72"/>
      <c r="Q25" s="72"/>
      <c r="R25" s="72"/>
      <c r="S25" s="72"/>
      <c r="T25" s="341"/>
      <c r="U25" s="341"/>
      <c r="V25" s="341"/>
      <c r="W25" s="341"/>
      <c r="X25" s="341"/>
      <c r="Y25" s="341"/>
      <c r="Z25" s="341"/>
      <c r="AA25" s="341"/>
      <c r="AB25" s="341"/>
      <c r="AC25" s="341"/>
      <c r="AD25" s="341"/>
      <c r="AE25" s="341"/>
      <c r="AF25" s="341"/>
      <c r="AG25" s="341"/>
      <c r="AH25" s="341"/>
      <c r="AI25" s="341"/>
      <c r="AJ25" s="341"/>
      <c r="AK25" s="341"/>
      <c r="AL25" s="341"/>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323"/>
      <c r="BT25" s="323"/>
      <c r="BU25" s="323"/>
      <c r="BV25" s="323"/>
      <c r="BW25" s="319"/>
      <c r="BX25" s="319"/>
      <c r="BY25" s="319"/>
      <c r="BZ25" s="319"/>
      <c r="CA25" s="319"/>
      <c r="CB25" s="319"/>
      <c r="CC25" s="69"/>
      <c r="CD25" s="319"/>
      <c r="CE25" s="319"/>
      <c r="CF25" s="319"/>
      <c r="CG25" s="319"/>
    </row>
    <row r="26" spans="12:85" ht="16.5" customHeight="1" x14ac:dyDescent="0.25">
      <c r="L26" s="70"/>
      <c r="M26" s="71"/>
      <c r="N26" s="72"/>
      <c r="O26" s="72"/>
      <c r="P26" s="72"/>
      <c r="Q26" s="72"/>
      <c r="R26" s="72"/>
      <c r="S26" s="72"/>
      <c r="T26" s="341"/>
      <c r="U26" s="341"/>
      <c r="V26" s="341"/>
      <c r="W26" s="341"/>
      <c r="X26" s="341"/>
      <c r="Y26" s="341"/>
      <c r="Z26" s="341"/>
      <c r="AA26" s="341"/>
      <c r="AB26" s="341"/>
      <c r="AC26" s="341"/>
      <c r="AD26" s="341"/>
      <c r="AE26" s="341"/>
      <c r="AF26" s="341"/>
      <c r="AG26" s="341"/>
      <c r="AH26" s="341"/>
      <c r="AI26" s="341"/>
      <c r="AJ26" s="341"/>
      <c r="AK26" s="341"/>
      <c r="AL26" s="341"/>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323" t="s">
        <v>62</v>
      </c>
      <c r="BT26" s="323"/>
      <c r="BU26" s="323"/>
      <c r="BV26" s="323"/>
      <c r="BW26" s="319"/>
      <c r="BX26" s="319"/>
      <c r="BY26" s="319"/>
      <c r="BZ26" s="319"/>
      <c r="CA26" s="319"/>
      <c r="CB26" s="319"/>
      <c r="CC26" s="69"/>
      <c r="CD26" s="319"/>
      <c r="CE26" s="319"/>
      <c r="CF26" s="319"/>
      <c r="CG26" s="319"/>
    </row>
    <row r="27" spans="12:85" ht="16.5" customHeight="1" x14ac:dyDescent="0.25">
      <c r="L27" s="70"/>
      <c r="M27" s="71"/>
      <c r="N27" s="72"/>
      <c r="O27" s="72"/>
      <c r="P27" s="72"/>
      <c r="Q27" s="72"/>
      <c r="R27" s="72"/>
      <c r="S27" s="72"/>
      <c r="T27" s="341"/>
      <c r="U27" s="341"/>
      <c r="V27" s="341"/>
      <c r="W27" s="341"/>
      <c r="X27" s="341"/>
      <c r="Y27" s="341"/>
      <c r="Z27" s="341"/>
      <c r="AA27" s="341"/>
      <c r="AB27" s="341"/>
      <c r="AC27" s="341"/>
      <c r="AD27" s="341"/>
      <c r="AE27" s="341"/>
      <c r="AF27" s="341"/>
      <c r="AG27" s="341"/>
      <c r="AH27" s="341"/>
      <c r="AI27" s="341"/>
      <c r="AJ27" s="341"/>
      <c r="AK27" s="341"/>
      <c r="AL27" s="341"/>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323"/>
      <c r="BT27" s="323"/>
      <c r="BU27" s="323"/>
      <c r="BV27" s="323"/>
      <c r="BW27" s="319"/>
      <c r="BX27" s="319"/>
      <c r="BY27" s="319"/>
      <c r="BZ27" s="319"/>
      <c r="CA27" s="319"/>
      <c r="CB27" s="319"/>
      <c r="CC27" s="69"/>
      <c r="CD27" s="319"/>
      <c r="CE27" s="319"/>
      <c r="CF27" s="319"/>
      <c r="CG27" s="319"/>
    </row>
    <row r="28" spans="12:85" ht="15.75" customHeight="1" x14ac:dyDescent="0.25">
      <c r="L28" s="75"/>
      <c r="M28" s="71"/>
      <c r="N28" s="72"/>
      <c r="O28" s="72"/>
      <c r="P28" s="72"/>
      <c r="Q28" s="72"/>
      <c r="R28" s="72"/>
      <c r="S28" s="72"/>
      <c r="T28" s="337"/>
      <c r="U28" s="337"/>
      <c r="V28" s="337"/>
      <c r="W28" s="337"/>
      <c r="X28" s="337"/>
      <c r="Y28" s="337"/>
      <c r="Z28" s="337"/>
      <c r="AA28" s="337"/>
      <c r="AB28" s="337"/>
      <c r="AC28" s="337"/>
      <c r="AD28" s="337"/>
      <c r="AE28" s="337"/>
      <c r="AF28" s="337"/>
      <c r="AG28" s="337"/>
      <c r="AH28" s="337"/>
      <c r="AI28" s="337"/>
      <c r="AJ28" s="337"/>
      <c r="AK28" s="337"/>
      <c r="AL28" s="337"/>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323" t="s">
        <v>63</v>
      </c>
      <c r="BT28" s="323"/>
      <c r="BU28" s="323"/>
      <c r="BV28" s="323"/>
      <c r="BW28" s="319"/>
      <c r="BX28" s="319"/>
      <c r="BY28" s="319"/>
      <c r="BZ28" s="319"/>
      <c r="CA28" s="319"/>
      <c r="CB28" s="319"/>
      <c r="CC28" s="69"/>
      <c r="CD28" s="319"/>
      <c r="CE28" s="319"/>
      <c r="CF28" s="319"/>
      <c r="CG28" s="319"/>
    </row>
    <row r="29" spans="12:85" ht="15" hidden="1" customHeight="1" x14ac:dyDescent="0.25">
      <c r="L29" s="81"/>
      <c r="M29" s="71"/>
      <c r="N29" s="72"/>
      <c r="O29" s="72"/>
      <c r="P29" s="72"/>
      <c r="Q29" s="72"/>
      <c r="R29" s="72"/>
      <c r="S29" s="72"/>
      <c r="T29" s="338"/>
      <c r="U29" s="338"/>
      <c r="V29" s="338"/>
      <c r="W29" s="338"/>
      <c r="X29" s="338"/>
      <c r="Y29" s="338"/>
      <c r="Z29" s="338"/>
      <c r="AA29" s="338"/>
      <c r="AB29" s="338"/>
      <c r="AC29" s="338"/>
      <c r="AD29" s="338"/>
      <c r="AE29" s="338"/>
      <c r="AF29" s="338"/>
      <c r="AG29" s="338"/>
      <c r="AH29" s="338"/>
      <c r="AI29" s="338"/>
      <c r="AJ29" s="338"/>
      <c r="AK29" s="338"/>
      <c r="AL29" s="338"/>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323"/>
      <c r="BT29" s="323"/>
      <c r="BU29" s="323"/>
      <c r="BV29" s="323"/>
      <c r="BW29" s="319"/>
      <c r="BX29" s="319"/>
      <c r="BY29" s="319"/>
      <c r="BZ29" s="319"/>
      <c r="CA29" s="319"/>
      <c r="CB29" s="319"/>
      <c r="CC29" s="69"/>
      <c r="CD29" s="319"/>
      <c r="CE29" s="319"/>
      <c r="CF29" s="319"/>
      <c r="CG29" s="319"/>
    </row>
    <row r="30" spans="12:85" ht="16.5" hidden="1" customHeight="1" x14ac:dyDescent="0.25">
      <c r="L30" s="81"/>
      <c r="M30" s="71"/>
      <c r="N30" s="72"/>
      <c r="O30" s="72"/>
      <c r="P30" s="72"/>
      <c r="Q30" s="72"/>
      <c r="R30" s="72"/>
      <c r="S30" s="72"/>
      <c r="T30" s="338"/>
      <c r="U30" s="338"/>
      <c r="V30" s="338"/>
      <c r="W30" s="338"/>
      <c r="X30" s="338"/>
      <c r="Y30" s="338"/>
      <c r="Z30" s="338"/>
      <c r="AA30" s="338"/>
      <c r="AB30" s="338"/>
      <c r="AC30" s="338"/>
      <c r="AD30" s="338"/>
      <c r="AE30" s="338"/>
      <c r="AF30" s="338"/>
      <c r="AG30" s="338"/>
      <c r="AH30" s="338"/>
      <c r="AI30" s="338"/>
      <c r="AJ30" s="338"/>
      <c r="AK30" s="338"/>
      <c r="AL30" s="338"/>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323"/>
      <c r="BT30" s="323"/>
      <c r="BU30" s="323"/>
      <c r="BV30" s="323"/>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339"/>
      <c r="U31" s="339"/>
      <c r="V31" s="339"/>
      <c r="W31" s="339"/>
      <c r="X31" s="339"/>
      <c r="Y31" s="339"/>
      <c r="Z31" s="339"/>
      <c r="AA31" s="339"/>
      <c r="AB31" s="339"/>
      <c r="AC31" s="339"/>
      <c r="AD31" s="339"/>
      <c r="AE31" s="339"/>
      <c r="AF31" s="339"/>
      <c r="AG31" s="339"/>
      <c r="AH31" s="339"/>
      <c r="AI31" s="339"/>
      <c r="AJ31" s="339"/>
      <c r="AK31" s="339"/>
      <c r="AL31" s="339"/>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323"/>
      <c r="BT31" s="323"/>
      <c r="BU31" s="323"/>
      <c r="BV31" s="323"/>
      <c r="BW31" s="69"/>
      <c r="BX31" s="69"/>
      <c r="BY31" s="69"/>
      <c r="BZ31" s="69"/>
      <c r="CA31" s="69"/>
      <c r="CB31" s="69"/>
      <c r="CC31" s="69"/>
      <c r="CD31" s="69"/>
      <c r="CE31" s="69"/>
      <c r="CF31" s="26"/>
      <c r="CG31" s="26"/>
    </row>
    <row r="32" spans="12:85" ht="16.5" customHeight="1" x14ac:dyDescent="0.25">
      <c r="L32" s="340" t="s">
        <v>64</v>
      </c>
      <c r="M32" s="340"/>
      <c r="N32" s="340"/>
      <c r="O32" s="340"/>
      <c r="P32" s="340"/>
      <c r="Q32" s="340"/>
      <c r="R32" s="340"/>
      <c r="S32" s="340"/>
      <c r="T32" s="340"/>
      <c r="U32" s="340"/>
      <c r="V32" s="340"/>
      <c r="W32" s="340"/>
      <c r="X32" s="340"/>
      <c r="Y32" s="340"/>
      <c r="Z32" s="340"/>
      <c r="AA32" s="340"/>
      <c r="AB32" s="340"/>
      <c r="AC32" s="340"/>
      <c r="AD32" s="340"/>
      <c r="AE32" s="340"/>
      <c r="AF32" s="340"/>
      <c r="AG32" s="340"/>
      <c r="AH32" s="340"/>
      <c r="AI32" s="340"/>
      <c r="AJ32" s="340"/>
      <c r="AK32" s="340"/>
      <c r="AL32" s="340"/>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323"/>
      <c r="BT32" s="323"/>
      <c r="BU32" s="323"/>
      <c r="BV32" s="323"/>
      <c r="BW32" s="319"/>
      <c r="BX32" s="319"/>
      <c r="BY32" s="319"/>
      <c r="BZ32" s="319"/>
      <c r="CA32" s="319"/>
      <c r="CB32" s="319"/>
      <c r="CC32" s="69"/>
      <c r="CD32" s="319"/>
      <c r="CE32" s="319"/>
      <c r="CF32" s="319"/>
      <c r="CG32" s="319"/>
    </row>
    <row r="33" spans="12:85" ht="16.5" customHeight="1" x14ac:dyDescent="0.25">
      <c r="L33" s="322" t="s">
        <v>65</v>
      </c>
      <c r="M33" s="322"/>
      <c r="N33" s="322"/>
      <c r="O33" s="322"/>
      <c r="P33" s="322"/>
      <c r="Q33" s="322"/>
      <c r="R33" s="322"/>
      <c r="S33" s="322"/>
      <c r="T33" s="322"/>
      <c r="U33" s="322"/>
      <c r="V33" s="322"/>
      <c r="W33" s="322"/>
      <c r="X33" s="322"/>
      <c r="Y33" s="322"/>
      <c r="Z33" s="322"/>
      <c r="AA33" s="322"/>
      <c r="AB33" s="322"/>
      <c r="AC33" s="322"/>
      <c r="AD33" s="322"/>
      <c r="AE33" s="322"/>
      <c r="AF33" s="322"/>
      <c r="AG33" s="322"/>
      <c r="AH33" s="322"/>
      <c r="AI33" s="322"/>
      <c r="AJ33" s="322"/>
      <c r="AK33" s="322"/>
      <c r="AL33" s="322"/>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323" t="s">
        <v>66</v>
      </c>
      <c r="BT33" s="323"/>
      <c r="BU33" s="323"/>
      <c r="BV33" s="323"/>
      <c r="BW33" s="319"/>
      <c r="BX33" s="319"/>
      <c r="BY33" s="319"/>
      <c r="BZ33" s="319"/>
      <c r="CA33" s="319"/>
      <c r="CB33" s="319"/>
      <c r="CC33" s="69"/>
      <c r="CD33" s="319"/>
      <c r="CE33" s="319"/>
      <c r="CF33" s="319"/>
      <c r="CG33" s="319"/>
    </row>
    <row r="34" spans="12:85" ht="16.5" customHeight="1" x14ac:dyDescent="0.25">
      <c r="L34" s="322"/>
      <c r="M34" s="322"/>
      <c r="N34" s="322"/>
      <c r="O34" s="322"/>
      <c r="P34" s="322"/>
      <c r="Q34" s="322"/>
      <c r="R34" s="322"/>
      <c r="S34" s="322"/>
      <c r="T34" s="322"/>
      <c r="U34" s="322"/>
      <c r="V34" s="322"/>
      <c r="W34" s="322"/>
      <c r="X34" s="322"/>
      <c r="Y34" s="322"/>
      <c r="Z34" s="322"/>
      <c r="AA34" s="322"/>
      <c r="AB34" s="322"/>
      <c r="AC34" s="322"/>
      <c r="AD34" s="322"/>
      <c r="AE34" s="322"/>
      <c r="AF34" s="322"/>
      <c r="AG34" s="322"/>
      <c r="AH34" s="322"/>
      <c r="AI34" s="322"/>
      <c r="AJ34" s="322"/>
      <c r="AK34" s="322"/>
      <c r="AL34" s="322"/>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332" t="s">
        <v>67</v>
      </c>
      <c r="BT34" s="332"/>
      <c r="BU34" s="332"/>
      <c r="BV34" s="332"/>
      <c r="BW34" s="333"/>
      <c r="BX34" s="333"/>
      <c r="BY34" s="333"/>
      <c r="BZ34" s="333"/>
      <c r="CA34" s="333"/>
      <c r="CB34" s="333"/>
      <c r="CC34" s="26"/>
      <c r="CD34" s="333"/>
      <c r="CE34" s="333"/>
      <c r="CF34" s="333"/>
      <c r="CG34" s="333"/>
    </row>
    <row r="35" spans="12:85" ht="16.5" customHeight="1" x14ac:dyDescent="0.25">
      <c r="L35" s="336" t="s">
        <v>68</v>
      </c>
      <c r="M35" s="336"/>
      <c r="N35" s="336"/>
      <c r="O35" s="336"/>
      <c r="P35" s="336"/>
      <c r="Q35" s="336"/>
      <c r="R35" s="336"/>
      <c r="S35" s="336"/>
      <c r="T35" s="336"/>
      <c r="U35" s="336"/>
      <c r="V35" s="336"/>
      <c r="W35" s="336"/>
      <c r="X35" s="336"/>
      <c r="Y35" s="336"/>
      <c r="Z35" s="336"/>
      <c r="AA35" s="336"/>
      <c r="AB35" s="336"/>
      <c r="AC35" s="336"/>
      <c r="AD35" s="336"/>
      <c r="AE35" s="336"/>
      <c r="AF35" s="336"/>
      <c r="AG35" s="336"/>
      <c r="AH35" s="336"/>
      <c r="AI35" s="336"/>
      <c r="AJ35" s="336"/>
      <c r="AK35" s="336"/>
      <c r="AL35" s="336"/>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332"/>
      <c r="BT35" s="332"/>
      <c r="BU35" s="332"/>
      <c r="BV35" s="332"/>
      <c r="BW35" s="333"/>
      <c r="BX35" s="333"/>
      <c r="BY35" s="333"/>
      <c r="BZ35" s="333"/>
      <c r="CA35" s="333"/>
      <c r="CB35" s="333"/>
      <c r="CC35" s="26"/>
      <c r="CD35" s="333"/>
      <c r="CE35" s="333"/>
      <c r="CF35" s="333"/>
      <c r="CG35" s="333"/>
    </row>
    <row r="36" spans="12:85" ht="16.5" customHeight="1" x14ac:dyDescent="0.25">
      <c r="L36" s="331" t="s">
        <v>69</v>
      </c>
      <c r="M36" s="331"/>
      <c r="N36" s="331"/>
      <c r="O36" s="331"/>
      <c r="P36" s="331"/>
      <c r="Q36" s="331"/>
      <c r="R36" s="331"/>
      <c r="S36" s="331"/>
      <c r="T36" s="331"/>
      <c r="U36" s="331"/>
      <c r="V36" s="331"/>
      <c r="W36" s="331"/>
      <c r="X36" s="331"/>
      <c r="Y36" s="331"/>
      <c r="Z36" s="331"/>
      <c r="AA36" s="331"/>
      <c r="AB36" s="331"/>
      <c r="AC36" s="331"/>
      <c r="AD36" s="331"/>
      <c r="AE36" s="331"/>
      <c r="AF36" s="331"/>
      <c r="AG36" s="331"/>
      <c r="AH36" s="331"/>
      <c r="AI36" s="331"/>
      <c r="AJ36" s="331"/>
      <c r="AK36" s="331"/>
      <c r="AL36" s="331"/>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332" t="s">
        <v>70</v>
      </c>
      <c r="BT36" s="332"/>
      <c r="BU36" s="332"/>
      <c r="BV36" s="332"/>
      <c r="BW36" s="333"/>
      <c r="BX36" s="333"/>
      <c r="BY36" s="333"/>
      <c r="BZ36" s="333"/>
      <c r="CA36" s="333"/>
      <c r="CB36" s="333"/>
      <c r="CC36" s="26"/>
      <c r="CD36" s="333"/>
      <c r="CE36" s="333"/>
      <c r="CF36" s="333"/>
      <c r="CG36" s="333"/>
    </row>
    <row r="37" spans="12:85" ht="16.5" customHeight="1" x14ac:dyDescent="0.25">
      <c r="L37" s="322" t="s">
        <v>71</v>
      </c>
      <c r="M37" s="322"/>
      <c r="N37" s="322"/>
      <c r="O37" s="322"/>
      <c r="P37" s="322"/>
      <c r="Q37" s="322"/>
      <c r="R37" s="322"/>
      <c r="S37" s="322"/>
      <c r="T37" s="322"/>
      <c r="U37" s="322"/>
      <c r="V37" s="322"/>
      <c r="W37" s="322"/>
      <c r="X37" s="322"/>
      <c r="Y37" s="322"/>
      <c r="Z37" s="322"/>
      <c r="AA37" s="322"/>
      <c r="AB37" s="322"/>
      <c r="AC37" s="322"/>
      <c r="AD37" s="322"/>
      <c r="AE37" s="322"/>
      <c r="AF37" s="322"/>
      <c r="AG37" s="322"/>
      <c r="AH37" s="322"/>
      <c r="AI37" s="322"/>
      <c r="AJ37" s="322"/>
      <c r="AK37" s="322"/>
      <c r="AL37" s="322"/>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332"/>
      <c r="BT37" s="332"/>
      <c r="BU37" s="332"/>
      <c r="BV37" s="332"/>
      <c r="BW37" s="333"/>
      <c r="BX37" s="333"/>
      <c r="BY37" s="333"/>
      <c r="BZ37" s="333"/>
      <c r="CA37" s="333"/>
      <c r="CB37" s="333"/>
      <c r="CC37" s="26"/>
      <c r="CD37" s="333"/>
      <c r="CE37" s="333"/>
      <c r="CF37" s="333"/>
      <c r="CG37" s="333"/>
    </row>
    <row r="38" spans="12:85" ht="16.5" customHeight="1" x14ac:dyDescent="0.25">
      <c r="L38" s="322" t="s">
        <v>72</v>
      </c>
      <c r="M38" s="322"/>
      <c r="N38" s="322"/>
      <c r="O38" s="322"/>
      <c r="P38" s="322"/>
      <c r="Q38" s="322"/>
      <c r="R38" s="322"/>
      <c r="S38" s="322"/>
      <c r="T38" s="322"/>
      <c r="U38" s="322"/>
      <c r="V38" s="322"/>
      <c r="W38" s="322"/>
      <c r="X38" s="322"/>
      <c r="Y38" s="322"/>
      <c r="Z38" s="322"/>
      <c r="AA38" s="322"/>
      <c r="AB38" s="322"/>
      <c r="AC38" s="322"/>
      <c r="AD38" s="322"/>
      <c r="AE38" s="322"/>
      <c r="AF38" s="322"/>
      <c r="AG38" s="322"/>
      <c r="AH38" s="322"/>
      <c r="AI38" s="322"/>
      <c r="AJ38" s="322"/>
      <c r="AK38" s="322"/>
      <c r="AL38" s="322"/>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334" t="s">
        <v>73</v>
      </c>
      <c r="BT38" s="334"/>
      <c r="BU38" s="334"/>
      <c r="BV38" s="334"/>
      <c r="BW38" s="334"/>
      <c r="BX38" s="334"/>
      <c r="BY38" s="334"/>
      <c r="BZ38" s="334"/>
      <c r="CA38" s="334"/>
      <c r="CB38" s="335" t="s">
        <v>74</v>
      </c>
      <c r="CC38" s="335"/>
      <c r="CD38" s="335"/>
      <c r="CE38" s="335"/>
      <c r="CF38" s="335"/>
      <c r="CG38" s="335"/>
    </row>
    <row r="39" spans="12:85" ht="16.5" customHeight="1" x14ac:dyDescent="0.3">
      <c r="L39" s="322" t="s">
        <v>75</v>
      </c>
      <c r="M39" s="322"/>
      <c r="N39" s="322"/>
      <c r="O39" s="322"/>
      <c r="P39" s="322"/>
      <c r="Q39" s="322"/>
      <c r="R39" s="322"/>
      <c r="S39" s="322"/>
      <c r="T39" s="322"/>
      <c r="U39" s="322"/>
      <c r="V39" s="322"/>
      <c r="W39" s="322"/>
      <c r="X39" s="322"/>
      <c r="Y39" s="322"/>
      <c r="Z39" s="322"/>
      <c r="AA39" s="322"/>
      <c r="AB39" s="322"/>
      <c r="AC39" s="322"/>
      <c r="AD39" s="322"/>
      <c r="AE39" s="322"/>
      <c r="AF39" s="322"/>
      <c r="AG39" s="322"/>
      <c r="AH39" s="322"/>
      <c r="AI39" s="322"/>
      <c r="AJ39" s="322"/>
      <c r="AK39" s="322"/>
      <c r="AL39" s="322"/>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334"/>
      <c r="BT39" s="334"/>
      <c r="BU39" s="334"/>
      <c r="BV39" s="334"/>
      <c r="BW39" s="334"/>
      <c r="BX39" s="334"/>
      <c r="BY39" s="334"/>
      <c r="BZ39" s="334"/>
      <c r="CA39" s="334"/>
      <c r="CB39" s="335"/>
      <c r="CC39" s="335"/>
      <c r="CD39" s="335"/>
      <c r="CE39" s="335"/>
      <c r="CF39" s="335"/>
      <c r="CG39" s="335"/>
    </row>
    <row r="40" spans="12:85" ht="16.5" customHeight="1" x14ac:dyDescent="0.25">
      <c r="L40" s="322" t="s">
        <v>76</v>
      </c>
      <c r="M40" s="322"/>
      <c r="N40" s="322"/>
      <c r="O40" s="322"/>
      <c r="P40" s="322"/>
      <c r="Q40" s="322"/>
      <c r="R40" s="322"/>
      <c r="S40" s="322"/>
      <c r="T40" s="322"/>
      <c r="U40" s="322"/>
      <c r="V40" s="322"/>
      <c r="W40" s="322"/>
      <c r="X40" s="322"/>
      <c r="Y40" s="322"/>
      <c r="Z40" s="322"/>
      <c r="AA40" s="322"/>
      <c r="AB40" s="322"/>
      <c r="AC40" s="322"/>
      <c r="AD40" s="322"/>
      <c r="AE40" s="322"/>
      <c r="AF40" s="322"/>
      <c r="AG40" s="322"/>
      <c r="AH40" s="322"/>
      <c r="AI40" s="322"/>
      <c r="AJ40" s="322"/>
      <c r="AK40" s="322"/>
      <c r="AL40" s="322"/>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326" t="s">
        <v>77</v>
      </c>
      <c r="BT40" s="326"/>
      <c r="BU40" s="326"/>
      <c r="BV40" s="326"/>
      <c r="BW40" s="326"/>
      <c r="BX40" s="326"/>
      <c r="BY40" s="326"/>
      <c r="BZ40" s="326"/>
      <c r="CA40" s="326"/>
      <c r="CB40" s="327" t="str">
        <f>Памятка!L5</f>
        <v>-</v>
      </c>
      <c r="CC40" s="327"/>
      <c r="CD40" s="327"/>
      <c r="CE40" s="327"/>
      <c r="CF40" s="327"/>
      <c r="CG40" s="327"/>
    </row>
    <row r="41" spans="12:85" ht="16.5" customHeight="1" x14ac:dyDescent="0.25">
      <c r="L41" s="322" t="s">
        <v>78</v>
      </c>
      <c r="M41" s="322"/>
      <c r="N41" s="322"/>
      <c r="O41" s="322"/>
      <c r="P41" s="322"/>
      <c r="Q41" s="322"/>
      <c r="R41" s="322"/>
      <c r="S41" s="322"/>
      <c r="T41" s="322"/>
      <c r="U41" s="322"/>
      <c r="V41" s="322"/>
      <c r="W41" s="322"/>
      <c r="X41" s="322"/>
      <c r="Y41" s="322"/>
      <c r="Z41" s="322"/>
      <c r="AA41" s="322"/>
      <c r="AB41" s="322"/>
      <c r="AC41" s="322"/>
      <c r="AD41" s="322"/>
      <c r="AE41" s="322"/>
      <c r="AF41" s="322"/>
      <c r="AG41" s="322"/>
      <c r="AH41" s="322"/>
      <c r="AI41" s="322"/>
      <c r="AJ41" s="322"/>
      <c r="AK41" s="322"/>
      <c r="AL41" s="322"/>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326" t="s">
        <v>79</v>
      </c>
      <c r="BT41" s="326"/>
      <c r="BU41" s="326"/>
      <c r="BV41" s="326"/>
      <c r="BW41" s="326"/>
      <c r="BX41" s="326"/>
      <c r="BY41" s="326"/>
      <c r="BZ41" s="326"/>
      <c r="CA41" s="326"/>
      <c r="CB41" s="327" t="str">
        <f>Памятка!L6</f>
        <v>-</v>
      </c>
      <c r="CC41" s="327"/>
      <c r="CD41" s="327"/>
      <c r="CE41" s="327"/>
      <c r="CF41" s="327"/>
      <c r="CG41" s="327"/>
    </row>
    <row r="42" spans="12:85" ht="16.5" customHeight="1" x14ac:dyDescent="0.25">
      <c r="L42" s="322" t="s">
        <v>80</v>
      </c>
      <c r="M42" s="322"/>
      <c r="N42" s="322"/>
      <c r="O42" s="322"/>
      <c r="P42" s="322"/>
      <c r="Q42" s="322"/>
      <c r="R42" s="322"/>
      <c r="S42" s="322"/>
      <c r="T42" s="322"/>
      <c r="U42" s="322"/>
      <c r="V42" s="322"/>
      <c r="W42" s="322"/>
      <c r="X42" s="322"/>
      <c r="Y42" s="322"/>
      <c r="Z42" s="322"/>
      <c r="AA42" s="322"/>
      <c r="AB42" s="322"/>
      <c r="AC42" s="322"/>
      <c r="AD42" s="322"/>
      <c r="AE42" s="322"/>
      <c r="AF42" s="322"/>
      <c r="AG42" s="322"/>
      <c r="AH42" s="322"/>
      <c r="AI42" s="322"/>
      <c r="AJ42" s="322"/>
      <c r="AK42" s="322"/>
      <c r="AL42" s="322"/>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326" t="s">
        <v>81</v>
      </c>
      <c r="BT42" s="326"/>
      <c r="BU42" s="326"/>
      <c r="BV42" s="326"/>
      <c r="BW42" s="326"/>
      <c r="BX42" s="326"/>
      <c r="BY42" s="326"/>
      <c r="BZ42" s="326"/>
      <c r="CA42" s="326"/>
      <c r="CB42" s="327" t="str">
        <f>Памятка!L7</f>
        <v>-</v>
      </c>
      <c r="CC42" s="327"/>
      <c r="CD42" s="327"/>
      <c r="CE42" s="327"/>
      <c r="CF42" s="327"/>
      <c r="CG42" s="327"/>
    </row>
    <row r="43" spans="12:85" ht="16.5" customHeight="1" x14ac:dyDescent="0.25">
      <c r="L43" s="322" t="s">
        <v>82</v>
      </c>
      <c r="M43" s="322"/>
      <c r="N43" s="322"/>
      <c r="O43" s="322"/>
      <c r="P43" s="322"/>
      <c r="Q43" s="322"/>
      <c r="R43" s="322"/>
      <c r="S43" s="322"/>
      <c r="T43" s="322"/>
      <c r="U43" s="322"/>
      <c r="V43" s="322"/>
      <c r="W43" s="322"/>
      <c r="X43" s="322"/>
      <c r="Y43" s="322"/>
      <c r="Z43" s="322"/>
      <c r="AA43" s="322"/>
      <c r="AB43" s="322"/>
      <c r="AC43" s="322"/>
      <c r="AD43" s="322"/>
      <c r="AE43" s="322"/>
      <c r="AF43" s="322"/>
      <c r="AG43" s="322"/>
      <c r="AH43" s="322"/>
      <c r="AI43" s="322"/>
      <c r="AJ43" s="322"/>
      <c r="AK43" s="322"/>
      <c r="AL43" s="322"/>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326" t="s">
        <v>83</v>
      </c>
      <c r="BT43" s="326"/>
      <c r="BU43" s="326"/>
      <c r="BV43" s="326"/>
      <c r="BW43" s="326"/>
      <c r="BX43" s="326"/>
      <c r="BY43" s="326"/>
      <c r="BZ43" s="326"/>
      <c r="CA43" s="326"/>
      <c r="CB43" s="327" t="str">
        <f>Памятка!L11</f>
        <v>-</v>
      </c>
      <c r="CC43" s="327"/>
      <c r="CD43" s="327"/>
      <c r="CE43" s="327"/>
      <c r="CF43" s="327"/>
      <c r="CG43" s="327"/>
    </row>
    <row r="44" spans="12:85" ht="16.5" customHeight="1" x14ac:dyDescent="0.25">
      <c r="L44" s="322" t="s">
        <v>84</v>
      </c>
      <c r="M44" s="322"/>
      <c r="N44" s="322"/>
      <c r="O44" s="322"/>
      <c r="P44" s="322"/>
      <c r="Q44" s="322"/>
      <c r="R44" s="322"/>
      <c r="S44" s="322"/>
      <c r="T44" s="322"/>
      <c r="U44" s="322"/>
      <c r="V44" s="322"/>
      <c r="W44" s="322"/>
      <c r="X44" s="322"/>
      <c r="Y44" s="322"/>
      <c r="Z44" s="322"/>
      <c r="AA44" s="322"/>
      <c r="AB44" s="322"/>
      <c r="AC44" s="322"/>
      <c r="AD44" s="322"/>
      <c r="AE44" s="322"/>
      <c r="AF44" s="322"/>
      <c r="AG44" s="322"/>
      <c r="AH44" s="322"/>
      <c r="AI44" s="322"/>
      <c r="AJ44" s="322"/>
      <c r="AK44" s="322"/>
      <c r="AL44" s="322"/>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330" t="s">
        <v>85</v>
      </c>
      <c r="BT44" s="330"/>
      <c r="BU44" s="330"/>
      <c r="BV44" s="330"/>
      <c r="BW44" s="330"/>
      <c r="BX44" s="330"/>
      <c r="BY44" s="330"/>
      <c r="BZ44" s="330"/>
      <c r="CA44" s="330"/>
      <c r="CB44" s="327" t="str">
        <f>Памятка!L8</f>
        <v>-</v>
      </c>
      <c r="CC44" s="327"/>
      <c r="CD44" s="327"/>
      <c r="CE44" s="327"/>
      <c r="CF44" s="327"/>
      <c r="CG44" s="327"/>
    </row>
    <row r="45" spans="12:85" ht="16.5" customHeight="1" x14ac:dyDescent="0.3">
      <c r="L45" s="322" t="s">
        <v>86</v>
      </c>
      <c r="M45" s="322"/>
      <c r="N45" s="322"/>
      <c r="O45" s="322"/>
      <c r="P45" s="322"/>
      <c r="Q45" s="322"/>
      <c r="R45" s="322"/>
      <c r="S45" s="322"/>
      <c r="T45" s="322"/>
      <c r="U45" s="322"/>
      <c r="V45" s="322"/>
      <c r="W45" s="322"/>
      <c r="X45" s="322"/>
      <c r="Y45" s="322"/>
      <c r="Z45" s="322"/>
      <c r="AA45" s="322"/>
      <c r="AB45" s="322"/>
      <c r="AC45" s="322"/>
      <c r="AD45" s="322"/>
      <c r="AE45" s="322"/>
      <c r="AF45" s="322"/>
      <c r="AG45" s="322"/>
      <c r="AH45" s="322"/>
      <c r="AI45" s="322"/>
      <c r="AJ45" s="322"/>
      <c r="AK45" s="322"/>
      <c r="AL45" s="322"/>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326" t="s">
        <v>87</v>
      </c>
      <c r="BT45" s="326"/>
      <c r="BU45" s="326"/>
      <c r="BV45" s="326"/>
      <c r="BW45" s="326"/>
      <c r="BX45" s="326"/>
      <c r="BY45" s="326"/>
      <c r="BZ45" s="326"/>
      <c r="CA45" s="326"/>
      <c r="CB45" s="327" t="str">
        <f>Памятка!L9</f>
        <v>-</v>
      </c>
      <c r="CC45" s="327"/>
      <c r="CD45" s="327"/>
      <c r="CE45" s="327"/>
      <c r="CF45" s="327"/>
      <c r="CG45" s="327"/>
    </row>
    <row r="46" spans="12:85" ht="16.5" customHeight="1" x14ac:dyDescent="0.25">
      <c r="L46" s="322" t="s">
        <v>88</v>
      </c>
      <c r="M46" s="322"/>
      <c r="N46" s="322"/>
      <c r="O46" s="322"/>
      <c r="P46" s="322"/>
      <c r="Q46" s="322"/>
      <c r="R46" s="322"/>
      <c r="S46" s="322"/>
      <c r="T46" s="322"/>
      <c r="U46" s="322"/>
      <c r="V46" s="322"/>
      <c r="W46" s="322"/>
      <c r="X46" s="322"/>
      <c r="Y46" s="322"/>
      <c r="Z46" s="322"/>
      <c r="AA46" s="322"/>
      <c r="AB46" s="322"/>
      <c r="AC46" s="322"/>
      <c r="AD46" s="322"/>
      <c r="AE46" s="322"/>
      <c r="AF46" s="322"/>
      <c r="AG46" s="322"/>
      <c r="AH46" s="322"/>
      <c r="AI46" s="322"/>
      <c r="AJ46" s="322"/>
      <c r="AK46" s="322"/>
      <c r="AL46" s="322"/>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326" t="s">
        <v>89</v>
      </c>
      <c r="BT46" s="326"/>
      <c r="BU46" s="326"/>
      <c r="BV46" s="326"/>
      <c r="BW46" s="326"/>
      <c r="BX46" s="326"/>
      <c r="BY46" s="326"/>
      <c r="BZ46" s="326"/>
      <c r="CA46" s="326"/>
      <c r="CB46" s="327" t="str">
        <f>Памятка!L10</f>
        <v>-</v>
      </c>
      <c r="CC46" s="327"/>
      <c r="CD46" s="327"/>
      <c r="CE46" s="327"/>
      <c r="CF46" s="327"/>
      <c r="CG46" s="327"/>
    </row>
    <row r="47" spans="12:85" ht="16.5" customHeight="1" x14ac:dyDescent="0.25">
      <c r="L47" s="322" t="s">
        <v>90</v>
      </c>
      <c r="M47" s="322"/>
      <c r="N47" s="322"/>
      <c r="O47" s="322"/>
      <c r="P47" s="322"/>
      <c r="Q47" s="322"/>
      <c r="R47" s="322"/>
      <c r="S47" s="322"/>
      <c r="T47" s="322"/>
      <c r="U47" s="322"/>
      <c r="V47" s="322"/>
      <c r="W47" s="322"/>
      <c r="X47" s="322"/>
      <c r="Y47" s="322"/>
      <c r="Z47" s="322"/>
      <c r="AA47" s="322"/>
      <c r="AB47" s="322"/>
      <c r="AC47" s="322"/>
      <c r="AD47" s="322"/>
      <c r="AE47" s="322"/>
      <c r="AF47" s="322"/>
      <c r="AG47" s="322"/>
      <c r="AH47" s="322"/>
      <c r="AI47" s="322"/>
      <c r="AJ47" s="322"/>
      <c r="AK47" s="322"/>
      <c r="AL47" s="322"/>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326" t="s">
        <v>19</v>
      </c>
      <c r="BT47" s="326"/>
      <c r="BU47" s="326"/>
      <c r="BV47" s="326"/>
      <c r="BW47" s="326"/>
      <c r="BX47" s="326"/>
      <c r="BY47" s="326"/>
      <c r="BZ47" s="326"/>
      <c r="CA47" s="326"/>
      <c r="CB47" s="327" t="str">
        <f>Памятка!L12</f>
        <v>-</v>
      </c>
      <c r="CC47" s="327"/>
      <c r="CD47" s="327"/>
      <c r="CE47" s="327"/>
      <c r="CF47" s="327"/>
      <c r="CG47" s="327"/>
    </row>
    <row r="48" spans="12:85" ht="16.5" customHeight="1" x14ac:dyDescent="0.25">
      <c r="L48" s="322" t="s">
        <v>91</v>
      </c>
      <c r="M48" s="322"/>
      <c r="N48" s="322"/>
      <c r="O48" s="322"/>
      <c r="P48" s="322"/>
      <c r="Q48" s="322"/>
      <c r="R48" s="322"/>
      <c r="S48" s="322"/>
      <c r="T48" s="322"/>
      <c r="U48" s="322"/>
      <c r="V48" s="322"/>
      <c r="W48" s="322"/>
      <c r="X48" s="322"/>
      <c r="Y48" s="322"/>
      <c r="Z48" s="322"/>
      <c r="AA48" s="322"/>
      <c r="AB48" s="322"/>
      <c r="AC48" s="322"/>
      <c r="AD48" s="322"/>
      <c r="AE48" s="322"/>
      <c r="AF48" s="322"/>
      <c r="AG48" s="322"/>
      <c r="AH48" s="322"/>
      <c r="AI48" s="322"/>
      <c r="AJ48" s="322"/>
      <c r="AK48" s="322"/>
      <c r="AL48" s="322"/>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328" t="s">
        <v>92</v>
      </c>
      <c r="BT48" s="328"/>
      <c r="BU48" s="328"/>
      <c r="BV48" s="328"/>
      <c r="BW48" s="328"/>
      <c r="BX48" s="329" t="s">
        <v>93</v>
      </c>
      <c r="BY48" s="329"/>
      <c r="BZ48" s="329"/>
      <c r="CA48" s="329"/>
      <c r="CB48" s="329"/>
      <c r="CC48" s="112"/>
      <c r="CD48" s="329" t="s">
        <v>33</v>
      </c>
      <c r="CE48" s="329"/>
      <c r="CF48" s="329"/>
      <c r="CG48" s="329"/>
    </row>
    <row r="49" spans="12:85" ht="16.5" customHeight="1" x14ac:dyDescent="0.25">
      <c r="L49" s="322" t="s">
        <v>94</v>
      </c>
      <c r="M49" s="322"/>
      <c r="N49" s="322"/>
      <c r="O49" s="322"/>
      <c r="P49" s="322"/>
      <c r="Q49" s="322"/>
      <c r="R49" s="322"/>
      <c r="S49" s="322"/>
      <c r="T49" s="322"/>
      <c r="U49" s="322"/>
      <c r="V49" s="322"/>
      <c r="W49" s="322"/>
      <c r="X49" s="322"/>
      <c r="Y49" s="322"/>
      <c r="Z49" s="322"/>
      <c r="AA49" s="322"/>
      <c r="AB49" s="322"/>
      <c r="AC49" s="322"/>
      <c r="AD49" s="322"/>
      <c r="AE49" s="322"/>
      <c r="AF49" s="322"/>
      <c r="AG49" s="322"/>
      <c r="AH49" s="322"/>
      <c r="AI49" s="322"/>
      <c r="AJ49" s="322"/>
      <c r="AK49" s="322"/>
      <c r="AL49" s="322"/>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323"/>
      <c r="BT49" s="323"/>
      <c r="BU49" s="323"/>
      <c r="BV49" s="323"/>
      <c r="BW49" s="323"/>
      <c r="BX49" s="324"/>
      <c r="BY49" s="324"/>
      <c r="BZ49" s="324"/>
      <c r="CA49" s="324"/>
      <c r="CB49" s="324"/>
      <c r="CC49" s="64"/>
      <c r="CD49" s="324"/>
      <c r="CE49" s="324"/>
      <c r="CF49" s="324"/>
      <c r="CG49" s="324"/>
    </row>
    <row r="50" spans="12:85" ht="16.5" customHeight="1" x14ac:dyDescent="0.25">
      <c r="L50" s="322" t="s">
        <v>95</v>
      </c>
      <c r="M50" s="322"/>
      <c r="N50" s="322"/>
      <c r="O50" s="322"/>
      <c r="P50" s="322"/>
      <c r="Q50" s="322"/>
      <c r="R50" s="322"/>
      <c r="S50" s="322"/>
      <c r="T50" s="322"/>
      <c r="U50" s="322"/>
      <c r="V50" s="322"/>
      <c r="W50" s="322"/>
      <c r="X50" s="322"/>
      <c r="Y50" s="322"/>
      <c r="Z50" s="322"/>
      <c r="AA50" s="322"/>
      <c r="AB50" s="322"/>
      <c r="AC50" s="322"/>
      <c r="AD50" s="322"/>
      <c r="AE50" s="322"/>
      <c r="AF50" s="322"/>
      <c r="AG50" s="322"/>
      <c r="AH50" s="322"/>
      <c r="AI50" s="322"/>
      <c r="AJ50" s="322"/>
      <c r="AK50" s="322"/>
      <c r="AL50" s="322"/>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318"/>
      <c r="BT50" s="318"/>
      <c r="BU50" s="318"/>
      <c r="BV50" s="318"/>
      <c r="BW50" s="318"/>
      <c r="BX50" s="319"/>
      <c r="BY50" s="319"/>
      <c r="BZ50" s="319"/>
      <c r="CA50" s="319"/>
      <c r="CB50" s="319"/>
      <c r="CC50" s="69"/>
      <c r="CD50" s="325"/>
      <c r="CE50" s="325"/>
      <c r="CF50" s="325"/>
      <c r="CG50" s="325"/>
    </row>
    <row r="51" spans="12:85" ht="16.5" customHeight="1" x14ac:dyDescent="0.2">
      <c r="L51" s="317"/>
      <c r="M51" s="317"/>
      <c r="N51" s="317"/>
      <c r="O51" s="317"/>
      <c r="P51" s="317"/>
      <c r="Q51" s="317"/>
      <c r="R51" s="317"/>
      <c r="S51" s="317"/>
      <c r="T51" s="317"/>
      <c r="U51" s="317"/>
      <c r="V51" s="317"/>
      <c r="W51" s="317"/>
      <c r="X51" s="317"/>
      <c r="Y51" s="317"/>
      <c r="Z51" s="317"/>
      <c r="AA51" s="317"/>
      <c r="AB51" s="317"/>
      <c r="AC51" s="317"/>
      <c r="AD51" s="317"/>
      <c r="AE51" s="317"/>
      <c r="AF51" s="317"/>
      <c r="AG51" s="317"/>
      <c r="AH51" s="317"/>
      <c r="AI51" s="317"/>
      <c r="AJ51" s="317"/>
      <c r="AK51" s="317"/>
      <c r="AL51" s="317"/>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318"/>
      <c r="BT51" s="318"/>
      <c r="BU51" s="318"/>
      <c r="BV51" s="318"/>
      <c r="BW51" s="318"/>
      <c r="BX51" s="319"/>
      <c r="BY51" s="319"/>
      <c r="BZ51" s="319"/>
      <c r="CA51" s="319"/>
      <c r="CB51" s="319"/>
      <c r="CC51" s="69"/>
      <c r="CD51" s="319"/>
      <c r="CE51" s="319"/>
      <c r="CF51" s="319"/>
      <c r="CG51" s="319"/>
    </row>
    <row r="52" spans="12:85" ht="16.5" customHeight="1" x14ac:dyDescent="0.2">
      <c r="L52" s="317"/>
      <c r="M52" s="317"/>
      <c r="N52" s="317"/>
      <c r="O52" s="317"/>
      <c r="P52" s="317"/>
      <c r="Q52" s="317"/>
      <c r="R52" s="317"/>
      <c r="S52" s="317"/>
      <c r="T52" s="317"/>
      <c r="U52" s="317"/>
      <c r="V52" s="317"/>
      <c r="W52" s="317"/>
      <c r="X52" s="317"/>
      <c r="Y52" s="317"/>
      <c r="Z52" s="317"/>
      <c r="AA52" s="317"/>
      <c r="AB52" s="317"/>
      <c r="AC52" s="317"/>
      <c r="AD52" s="317"/>
      <c r="AE52" s="317"/>
      <c r="AF52" s="317"/>
      <c r="AG52" s="317"/>
      <c r="AH52" s="317"/>
      <c r="AI52" s="317"/>
      <c r="AJ52" s="317"/>
      <c r="AK52" s="317"/>
      <c r="AL52" s="317"/>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318"/>
      <c r="BT52" s="318"/>
      <c r="BU52" s="318"/>
      <c r="BV52" s="318"/>
      <c r="BW52" s="318"/>
      <c r="BX52" s="319"/>
      <c r="BY52" s="319"/>
      <c r="BZ52" s="319"/>
      <c r="CA52" s="319"/>
      <c r="CB52" s="319"/>
      <c r="CC52" s="69"/>
      <c r="CD52" s="319"/>
      <c r="CE52" s="319"/>
      <c r="CF52" s="319"/>
      <c r="CG52" s="319"/>
    </row>
    <row r="53" spans="12:85" ht="16.5" customHeight="1" x14ac:dyDescent="0.2">
      <c r="L53" s="317"/>
      <c r="M53" s="317"/>
      <c r="N53" s="317"/>
      <c r="O53" s="317"/>
      <c r="P53" s="317"/>
      <c r="Q53" s="317"/>
      <c r="R53" s="317"/>
      <c r="S53" s="317"/>
      <c r="T53" s="317"/>
      <c r="U53" s="317"/>
      <c r="V53" s="317"/>
      <c r="W53" s="317"/>
      <c r="X53" s="317"/>
      <c r="Y53" s="317"/>
      <c r="Z53" s="317"/>
      <c r="AA53" s="317"/>
      <c r="AB53" s="317"/>
      <c r="AC53" s="317"/>
      <c r="AD53" s="317"/>
      <c r="AE53" s="317"/>
      <c r="AF53" s="317"/>
      <c r="AG53" s="317"/>
      <c r="AH53" s="317"/>
      <c r="AI53" s="317"/>
      <c r="AJ53" s="317"/>
      <c r="AK53" s="317"/>
      <c r="AL53" s="317"/>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320"/>
      <c r="BT53" s="320"/>
      <c r="BU53" s="320"/>
      <c r="BV53" s="320"/>
      <c r="BW53" s="320"/>
      <c r="BX53" s="319"/>
      <c r="BY53" s="319"/>
      <c r="BZ53" s="319"/>
      <c r="CA53" s="319"/>
      <c r="CB53" s="319"/>
      <c r="CC53" s="69"/>
      <c r="CD53" s="319"/>
      <c r="CE53" s="319"/>
      <c r="CF53" s="319"/>
      <c r="CG53" s="319"/>
    </row>
    <row r="54" spans="12:85" ht="16.5" customHeight="1" x14ac:dyDescent="0.2">
      <c r="L54" s="321" t="s">
        <v>96</v>
      </c>
      <c r="M54" s="321"/>
      <c r="N54" s="321"/>
      <c r="O54" s="321"/>
      <c r="P54" s="321"/>
      <c r="Q54" s="321"/>
      <c r="R54" s="321"/>
      <c r="S54" s="321"/>
      <c r="T54" s="321"/>
      <c r="U54" s="321"/>
      <c r="V54" s="321"/>
      <c r="W54" s="321"/>
      <c r="X54" s="321"/>
      <c r="Y54" s="321"/>
      <c r="Z54" s="321"/>
      <c r="AA54" s="321"/>
      <c r="AB54" s="321"/>
      <c r="AC54" s="321"/>
      <c r="AD54" s="321"/>
      <c r="AE54" s="321"/>
      <c r="AF54" s="321"/>
      <c r="AG54" s="321"/>
      <c r="AH54" s="321"/>
      <c r="AI54" s="321"/>
      <c r="AJ54" s="321"/>
      <c r="AK54" s="321"/>
      <c r="AL54" s="321"/>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320" t="s">
        <v>97</v>
      </c>
      <c r="BT54" s="320"/>
      <c r="BU54" s="320"/>
      <c r="BV54" s="320"/>
      <c r="BW54" s="320"/>
      <c r="BX54" s="319"/>
      <c r="BY54" s="319"/>
      <c r="BZ54" s="319"/>
      <c r="CA54" s="319"/>
      <c r="CB54" s="319"/>
      <c r="CC54" s="319"/>
      <c r="CD54" s="319"/>
      <c r="CE54" s="319"/>
      <c r="CF54" s="319"/>
      <c r="CG54" s="319"/>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mergeCells count="196">
    <mergeCell ref="T1:AY1"/>
    <mergeCell ref="BA1:CG1"/>
    <mergeCell ref="L2:X2"/>
    <mergeCell ref="Y2:AD2"/>
    <mergeCell ref="AE2:AI2"/>
    <mergeCell ref="AJ2:AV2"/>
    <mergeCell ref="AW2:BB2"/>
    <mergeCell ref="BC2:BI2"/>
    <mergeCell ref="BJ2:CG2"/>
    <mergeCell ref="L3:X3"/>
    <mergeCell ref="Y3:AD3"/>
    <mergeCell ref="AE3:AI3"/>
    <mergeCell ref="AJ3:AV3"/>
    <mergeCell ref="AW3:BB3"/>
    <mergeCell ref="BC3:BI3"/>
    <mergeCell ref="BJ3:CG3"/>
    <mergeCell ref="BC4:BI4"/>
    <mergeCell ref="BJ4:CG4"/>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T8:AL8"/>
    <mergeCell ref="BS8:BW8"/>
    <mergeCell ref="BX8:BZ8"/>
    <mergeCell ref="CA8:CB8"/>
    <mergeCell ref="CD8:CG8"/>
    <mergeCell ref="T6:AL6"/>
    <mergeCell ref="BS6:BW6"/>
    <mergeCell ref="CD6:CG6"/>
    <mergeCell ref="T7:AL7"/>
    <mergeCell ref="T9:AL9"/>
    <mergeCell ref="BS9:BW9"/>
    <mergeCell ref="BX9:BZ9"/>
    <mergeCell ref="CA9:CB9"/>
    <mergeCell ref="CD9:CG9"/>
    <mergeCell ref="T10:AL10"/>
    <mergeCell ref="BS10:BW10"/>
    <mergeCell ref="BX10:BZ10"/>
    <mergeCell ref="CA10:CB10"/>
    <mergeCell ref="CD10:CG10"/>
    <mergeCell ref="T11:AL11"/>
    <mergeCell ref="BS11:BW11"/>
    <mergeCell ref="BX11:BZ11"/>
    <mergeCell ref="CA11:CB11"/>
    <mergeCell ref="CD11:CG11"/>
    <mergeCell ref="T12:AL12"/>
    <mergeCell ref="BS12:BW12"/>
    <mergeCell ref="BX12:CG12"/>
    <mergeCell ref="T13:AL13"/>
    <mergeCell ref="BS13:BW13"/>
    <mergeCell ref="BX13:CG13"/>
    <mergeCell ref="T14:AL14"/>
    <mergeCell ref="BS14:CA15"/>
    <mergeCell ref="CB14:CG15"/>
    <mergeCell ref="T15:AL15"/>
    <mergeCell ref="T16:AL16"/>
    <mergeCell ref="BS16:CA16"/>
    <mergeCell ref="CB16:CE16"/>
    <mergeCell ref="CF16:CG16"/>
    <mergeCell ref="T17:AL17"/>
    <mergeCell ref="BS17:CA17"/>
    <mergeCell ref="CB17:CE17"/>
    <mergeCell ref="CF17:CG17"/>
    <mergeCell ref="T18:AL18"/>
    <mergeCell ref="BS18:CA18"/>
    <mergeCell ref="CB18:CE18"/>
    <mergeCell ref="CF18:CG18"/>
    <mergeCell ref="T19:AL19"/>
    <mergeCell ref="BS19:CA19"/>
    <mergeCell ref="CB19:CE19"/>
    <mergeCell ref="CF19:CG19"/>
    <mergeCell ref="T20:AL20"/>
    <mergeCell ref="BS20:CA20"/>
    <mergeCell ref="CB20:CG20"/>
    <mergeCell ref="T21:AL21"/>
    <mergeCell ref="BS21:CA21"/>
    <mergeCell ref="CB21:CG21"/>
    <mergeCell ref="T22:AL22"/>
    <mergeCell ref="BS22:CG22"/>
    <mergeCell ref="T23:AL23"/>
    <mergeCell ref="BS23:BV23"/>
    <mergeCell ref="BW23:CB23"/>
    <mergeCell ref="CD23:CG23"/>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8:AL28"/>
    <mergeCell ref="BS28:BV32"/>
    <mergeCell ref="BW28:CB28"/>
    <mergeCell ref="CD28:CG28"/>
    <mergeCell ref="T29:AL29"/>
    <mergeCell ref="BW29:CB29"/>
    <mergeCell ref="CD29:CG29"/>
    <mergeCell ref="T30:AL30"/>
    <mergeCell ref="T31:AL31"/>
    <mergeCell ref="L32:AL32"/>
    <mergeCell ref="BW32:CB32"/>
    <mergeCell ref="CD32:CG32"/>
    <mergeCell ref="L33:AL33"/>
    <mergeCell ref="BS33:BV33"/>
    <mergeCell ref="BW33:CB33"/>
    <mergeCell ref="CD33:CG33"/>
    <mergeCell ref="L34:AL34"/>
    <mergeCell ref="BS34:BV35"/>
    <mergeCell ref="BW34:CB34"/>
    <mergeCell ref="CD34:CG34"/>
    <mergeCell ref="L35:AL35"/>
    <mergeCell ref="BW35:CB35"/>
    <mergeCell ref="CD35:CG35"/>
    <mergeCell ref="L36:AL36"/>
    <mergeCell ref="BS36:BV37"/>
    <mergeCell ref="BW36:CB36"/>
    <mergeCell ref="CD36:CG36"/>
    <mergeCell ref="L37:AL37"/>
    <mergeCell ref="BW37:CB37"/>
    <mergeCell ref="CD37:CG37"/>
    <mergeCell ref="L38:AL38"/>
    <mergeCell ref="BS38:CA39"/>
    <mergeCell ref="CB38:CG39"/>
    <mergeCell ref="L39:AL39"/>
    <mergeCell ref="L40:AL40"/>
    <mergeCell ref="BS40:CA40"/>
    <mergeCell ref="CB40:CG40"/>
    <mergeCell ref="L41:AL41"/>
    <mergeCell ref="BS41:CA41"/>
    <mergeCell ref="CB41:CG41"/>
    <mergeCell ref="L42:AL42"/>
    <mergeCell ref="BS42:CA42"/>
    <mergeCell ref="CB42:CG42"/>
    <mergeCell ref="L43:AL43"/>
    <mergeCell ref="BS43:CA43"/>
    <mergeCell ref="CB43:CG43"/>
    <mergeCell ref="L44:AL44"/>
    <mergeCell ref="BS44:CA44"/>
    <mergeCell ref="CB44:CG44"/>
    <mergeCell ref="L45:AL45"/>
    <mergeCell ref="BS45:CA45"/>
    <mergeCell ref="CB45:CG45"/>
    <mergeCell ref="L46:AL46"/>
    <mergeCell ref="BS46:CA46"/>
    <mergeCell ref="CB46:CG46"/>
    <mergeCell ref="L47:AL47"/>
    <mergeCell ref="BS47:CA47"/>
    <mergeCell ref="CB47:CG47"/>
    <mergeCell ref="L48:AL48"/>
    <mergeCell ref="BS48:BW48"/>
    <mergeCell ref="BX48:CB48"/>
    <mergeCell ref="CD48:CG48"/>
    <mergeCell ref="L49:AL49"/>
    <mergeCell ref="BS49:BW49"/>
    <mergeCell ref="BX49:CB49"/>
    <mergeCell ref="CD49:CG49"/>
    <mergeCell ref="L50:AL50"/>
    <mergeCell ref="BS50:BW50"/>
    <mergeCell ref="BX50:CB50"/>
    <mergeCell ref="CD50:CG50"/>
    <mergeCell ref="L51:AL51"/>
    <mergeCell ref="BS51:BW51"/>
    <mergeCell ref="BX51:CB51"/>
    <mergeCell ref="CD51:CG51"/>
    <mergeCell ref="L52:AL52"/>
    <mergeCell ref="BS52:BW52"/>
    <mergeCell ref="BX52:CB52"/>
    <mergeCell ref="CD52:CG52"/>
    <mergeCell ref="L53:AL53"/>
    <mergeCell ref="BS53:BW53"/>
    <mergeCell ref="BX53:CB53"/>
    <mergeCell ref="CD53:CG53"/>
    <mergeCell ref="L54:AL54"/>
    <mergeCell ref="BS54:BW54"/>
    <mergeCell ref="BX54:CG54"/>
  </mergeCells>
  <dataValidations count="2">
    <dataValidation type="list" allowBlank="1" sqref="BC4:BI4">
      <formula1>"O (I), A (II), B (III), AB (IV), A2 (II), A2B (IV)"</formula1>
    </dataValidation>
    <dataValidation type="list" allowBlank="1"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051" r:id="rId4" name="CheckBox32">
          <controlPr defaultSize="0" autoFill="0" autoLine="0" autoPict="0" r:id="rId5">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4" name="CheckBox32"/>
      </mc:Fallback>
    </mc:AlternateContent>
    <mc:AlternateContent xmlns:mc="http://schemas.openxmlformats.org/markup-compatibility/2006">
      <mc:Choice Requires="x14">
        <control shapeId="2050" r:id="rId6" name="CheckBox31">
          <controlPr defaultSize="0" autoFill="0" autoLine="0" autoPict="0" r:id="rId7">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 name="CheckBox31"/>
      </mc:Fallback>
    </mc:AlternateContent>
    <mc:AlternateContent xmlns:mc="http://schemas.openxmlformats.org/markup-compatibility/2006">
      <mc:Choice Requires="x14">
        <control shapeId="2049" r:id="rId8" name="CheckBox30">
          <controlPr defaultSize="0" autoFill="0" autoLine="0" autoPict="0" r:id="rId9">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8" name="CheckBox30"/>
      </mc:Fallback>
    </mc:AlternateContent>
    <mc:AlternateContent xmlns:mc="http://schemas.openxmlformats.org/markup-compatibility/2006">
      <mc:Choice Requires="x14">
        <control shapeId="2048" r:id="rId10" name="CheckBox29">
          <controlPr defaultSize="0" autoFill="0" autoLine="0" autoPict="0" r:id="rId11">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10" name="CheckBox29"/>
      </mc:Fallback>
    </mc:AlternateContent>
    <mc:AlternateContent xmlns:mc="http://schemas.openxmlformats.org/markup-compatibility/2006">
      <mc:Choice Requires="x14">
        <control shapeId="31" r:id="rId12" name="CheckBox28">
          <controlPr defaultSize="0" autoFill="0" autoLine="0" autoPict="0" r:id="rId1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12" name="CheckBox28"/>
      </mc:Fallback>
    </mc:AlternateContent>
    <mc:AlternateContent xmlns:mc="http://schemas.openxmlformats.org/markup-compatibility/2006">
      <mc:Choice Requires="x14">
        <control shapeId="30" r:id="rId14" name="CheckBox27">
          <controlPr defaultSize="0" autoFill="0" autoLine="0" autoPict="0" r:id="rId15">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14" name="CheckBox27"/>
      </mc:Fallback>
    </mc:AlternateContent>
    <mc:AlternateContent xmlns:mc="http://schemas.openxmlformats.org/markup-compatibility/2006">
      <mc:Choice Requires="x14">
        <control shapeId="29" r:id="rId16" name="CheckBox26">
          <controlPr defaultSize="0" autoFill="0" autoLine="0" autoPict="0" r:id="rId17">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16" name="CheckBox26"/>
      </mc:Fallback>
    </mc:AlternateContent>
    <mc:AlternateContent xmlns:mc="http://schemas.openxmlformats.org/markup-compatibility/2006">
      <mc:Choice Requires="x14">
        <control shapeId="28" r:id="rId18" name="CheckBox25">
          <controlPr defaultSize="0" autoFill="0" autoLine="0" autoPict="0" r:id="rId19">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18" name="CheckBox25"/>
      </mc:Fallback>
    </mc:AlternateContent>
    <mc:AlternateContent xmlns:mc="http://schemas.openxmlformats.org/markup-compatibility/2006">
      <mc:Choice Requires="x14">
        <control shapeId="27" r:id="rId20" name="CheckBox24">
          <controlPr defaultSize="0" autoFill="0" autoLine="0" autoPict="0" r:id="rId21">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20" name="CheckBox24"/>
      </mc:Fallback>
    </mc:AlternateContent>
    <mc:AlternateContent xmlns:mc="http://schemas.openxmlformats.org/markup-compatibility/2006">
      <mc:Choice Requires="x14">
        <control shapeId="26" r:id="rId22" name="CheckBox23">
          <controlPr defaultSize="0" autoFill="0" autoLine="0" autoPict="0" r:id="rId2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22" name="CheckBox23"/>
      </mc:Fallback>
    </mc:AlternateContent>
    <mc:AlternateContent xmlns:mc="http://schemas.openxmlformats.org/markup-compatibility/2006">
      <mc:Choice Requires="x14">
        <control shapeId="25" r:id="rId24" name="CheckBox22">
          <controlPr defaultSize="0" autoFill="0" autoLine="0" autoPict="0" r:id="rId25">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24" name="CheckBox22"/>
      </mc:Fallback>
    </mc:AlternateContent>
    <mc:AlternateContent xmlns:mc="http://schemas.openxmlformats.org/markup-compatibility/2006">
      <mc:Choice Requires="x14">
        <control shapeId="24" r:id="rId26" name="CheckBox21">
          <controlPr defaultSize="0" autoFill="0" autoLine="0" autoPict="0" r:id="rId27">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26" name="CheckBox21"/>
      </mc:Fallback>
    </mc:AlternateContent>
    <mc:AlternateContent xmlns:mc="http://schemas.openxmlformats.org/markup-compatibility/2006">
      <mc:Choice Requires="x14">
        <control shapeId="23" r:id="rId28" name="CheckBox20">
          <controlPr defaultSize="0" autoFill="0" autoLine="0" autoPict="0" r:id="rId29">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28" name="CheckBox20"/>
      </mc:Fallback>
    </mc:AlternateContent>
    <mc:AlternateContent xmlns:mc="http://schemas.openxmlformats.org/markup-compatibility/2006">
      <mc:Choice Requires="x14">
        <control shapeId="22" r:id="rId30" name="CheckBox19">
          <controlPr defaultSize="0" autoFill="0" autoLine="0" autoPict="0" r:id="rId31">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30" name="CheckBox19"/>
      </mc:Fallback>
    </mc:AlternateContent>
    <mc:AlternateContent xmlns:mc="http://schemas.openxmlformats.org/markup-compatibility/2006">
      <mc:Choice Requires="x14">
        <control shapeId="21" r:id="rId32" name="CheckBox18">
          <controlPr defaultSize="0" autoFill="0" autoLine="0" autoPict="0" r:id="rId3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32" name="CheckBox18"/>
      </mc:Fallback>
    </mc:AlternateContent>
    <mc:AlternateContent xmlns:mc="http://schemas.openxmlformats.org/markup-compatibility/2006">
      <mc:Choice Requires="x14">
        <control shapeId="20" r:id="rId34" name="CheckBox17">
          <controlPr defaultSize="0" autoFill="0" autoLine="0" autoPict="0" r:id="rId35">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34" name="CheckBox17"/>
      </mc:Fallback>
    </mc:AlternateContent>
    <mc:AlternateContent xmlns:mc="http://schemas.openxmlformats.org/markup-compatibility/2006">
      <mc:Choice Requires="x14">
        <control shapeId="19" r:id="rId36" name="CheckBox16">
          <controlPr defaultSize="0" autoFill="0" autoLine="0" autoPict="0" r:id="rId37">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6" name="CheckBox16"/>
      </mc:Fallback>
    </mc:AlternateContent>
    <mc:AlternateContent xmlns:mc="http://schemas.openxmlformats.org/markup-compatibility/2006">
      <mc:Choice Requires="x14">
        <control shapeId="18" r:id="rId38" name="CheckBox15">
          <controlPr defaultSize="0" autoFill="0" autoLine="0" autoPict="0" r:id="rId39">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8" name="CheckBox15"/>
      </mc:Fallback>
    </mc:AlternateContent>
    <mc:AlternateContent xmlns:mc="http://schemas.openxmlformats.org/markup-compatibility/2006">
      <mc:Choice Requires="x14">
        <control shapeId="17" r:id="rId40" name="CheckBox14">
          <controlPr defaultSize="0" autoFill="0" autoLine="0" autoPict="0" r:id="rId41">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40" name="CheckBox14"/>
      </mc:Fallback>
    </mc:AlternateContent>
    <mc:AlternateContent xmlns:mc="http://schemas.openxmlformats.org/markup-compatibility/2006">
      <mc:Choice Requires="x14">
        <control shapeId="16" r:id="rId42" name="CheckBox13">
          <controlPr defaultSize="0" autoFill="0" autoLine="0" autoPict="0" r:id="rId4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42" name="CheckBox13"/>
      </mc:Fallback>
    </mc:AlternateContent>
    <mc:AlternateContent xmlns:mc="http://schemas.openxmlformats.org/markup-compatibility/2006">
      <mc:Choice Requires="x14">
        <control shapeId="15" r:id="rId44" name="CheckBox12">
          <controlPr defaultSize="0" autoFill="0" autoLine="0" autoPict="0" r:id="rId45">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44" name="CheckBox12"/>
      </mc:Fallback>
    </mc:AlternateContent>
    <mc:AlternateContent xmlns:mc="http://schemas.openxmlformats.org/markup-compatibility/2006">
      <mc:Choice Requires="x14">
        <control shapeId="14" r:id="rId46" name="CheckBox11">
          <controlPr defaultSize="0" autoFill="0" autoLine="0" autoPict="0" r:id="rId47">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46" name="CheckBox11"/>
      </mc:Fallback>
    </mc:AlternateContent>
    <mc:AlternateContent xmlns:mc="http://schemas.openxmlformats.org/markup-compatibility/2006">
      <mc:Choice Requires="x14">
        <control shapeId="13" r:id="rId48" name="CheckBox10">
          <controlPr defaultSize="0" autoFill="0" autoLine="0" autoPict="0" r:id="rId49">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48" name="CheckBox10"/>
      </mc:Fallback>
    </mc:AlternateContent>
    <mc:AlternateContent xmlns:mc="http://schemas.openxmlformats.org/markup-compatibility/2006">
      <mc:Choice Requires="x14">
        <control shapeId="12" r:id="rId50" name="CheckBox9">
          <controlPr defaultSize="0" autoFill="0" autoLine="0" autoPict="0" r:id="rId51">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50" name="CheckBox9"/>
      </mc:Fallback>
    </mc:AlternateContent>
    <mc:AlternateContent xmlns:mc="http://schemas.openxmlformats.org/markup-compatibility/2006">
      <mc:Choice Requires="x14">
        <control shapeId="11" r:id="rId52" name="CheckBox8">
          <controlPr defaultSize="0" autoFill="0" autoLine="0" autoPict="0" r:id="rId5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52" name="CheckBox8"/>
      </mc:Fallback>
    </mc:AlternateContent>
    <mc:AlternateContent xmlns:mc="http://schemas.openxmlformats.org/markup-compatibility/2006">
      <mc:Choice Requires="x14">
        <control shapeId="10" r:id="rId54" name="CheckBox7">
          <controlPr defaultSize="0" autoFill="0" autoLine="0" autoPict="0" r:id="rId55">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54" name="CheckBox7"/>
      </mc:Fallback>
    </mc:AlternateContent>
    <mc:AlternateContent xmlns:mc="http://schemas.openxmlformats.org/markup-compatibility/2006">
      <mc:Choice Requires="x14">
        <control shapeId="9" r:id="rId56" name="CheckBox6">
          <controlPr defaultSize="0" autoFill="0" autoLine="0" autoPict="0" r:id="rId57">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56" name="CheckBox6"/>
      </mc:Fallback>
    </mc:AlternateContent>
    <mc:AlternateContent xmlns:mc="http://schemas.openxmlformats.org/markup-compatibility/2006">
      <mc:Choice Requires="x14">
        <control shapeId="8" r:id="rId58" name="CheckBox5">
          <controlPr defaultSize="0" autoFill="0" autoLine="0" autoPict="0" r:id="rId59">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58" name="CheckBox5"/>
      </mc:Fallback>
    </mc:AlternateContent>
    <mc:AlternateContent xmlns:mc="http://schemas.openxmlformats.org/markup-compatibility/2006">
      <mc:Choice Requires="x14">
        <control shapeId="7" r:id="rId60" name="CheckBox4">
          <controlPr defaultSize="0" autoFill="0" autoLine="0" autoPict="0" r:id="rId61">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60" name="CheckBox4"/>
      </mc:Fallback>
    </mc:AlternateContent>
    <mc:AlternateContent xmlns:mc="http://schemas.openxmlformats.org/markup-compatibility/2006">
      <mc:Choice Requires="x14">
        <control shapeId="6" r:id="rId62" name="CheckBox3">
          <controlPr defaultSize="0" autoFill="0" autoLine="0" autoPict="0" r:id="rId6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62" name="CheckBox3"/>
      </mc:Fallback>
    </mc:AlternateContent>
    <mc:AlternateContent xmlns:mc="http://schemas.openxmlformats.org/markup-compatibility/2006">
      <mc:Choice Requires="x14">
        <control shapeId="5" r:id="rId64" name="CheckBox2">
          <controlPr defaultSize="0" autoFill="0" autoLine="0" autoPict="0" r:id="rId65">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64" name="CheckBox2"/>
      </mc:Fallback>
    </mc:AlternateContent>
    <mc:AlternateContent xmlns:mc="http://schemas.openxmlformats.org/markup-compatibility/2006">
      <mc:Choice Requires="x14">
        <control shapeId="4" r:id="rId66" name="CheckBox1">
          <controlPr defaultSize="0" autoFill="0" autoLine="0" autoPict="0" r:id="rId67">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66" name="CheckBox1"/>
      </mc:Fallback>
    </mc:AlternateContent>
    <mc:AlternateContent xmlns:mc="http://schemas.openxmlformats.org/markup-compatibility/2006">
      <mc:Choice Requires="x14">
        <control shapeId="3" r:id="rId68" name="CommandButton2">
          <controlPr defaultSize="0" autoFill="0" autoLine="0" autoPict="0" r:id="rId69">
            <anchor moveWithCells="1" sizeWithCells="1">
              <from>
                <xdr:col>11</xdr:col>
                <xdr:colOff>114300</xdr:colOff>
                <xdr:row>59</xdr:row>
                <xdr:rowOff>19050</xdr:rowOff>
              </from>
              <to>
                <xdr:col>25</xdr:col>
                <xdr:colOff>142875</xdr:colOff>
                <xdr:row>60</xdr:row>
                <xdr:rowOff>180975</xdr:rowOff>
              </to>
            </anchor>
          </controlPr>
        </control>
      </mc:Choice>
      <mc:Fallback>
        <control shapeId="2056" r:id="rId68" name="CommandButton2"/>
      </mc:Fallback>
    </mc:AlternateContent>
    <mc:AlternateContent xmlns:mc="http://schemas.openxmlformats.org/markup-compatibility/2006">
      <mc:Choice Requires="x14">
        <control shapeId="2" r:id="rId70" name="CommandButton1">
          <controlPr defaultSize="0" autoFill="0" autoLine="0" autoPict="0" r:id="rId71">
            <anchor moveWithCells="1" sizeWithCells="1">
              <from>
                <xdr:col>11</xdr:col>
                <xdr:colOff>219075</xdr:colOff>
                <xdr:row>56</xdr:row>
                <xdr:rowOff>0</xdr:rowOff>
              </from>
              <to>
                <xdr:col>25</xdr:col>
                <xdr:colOff>152400</xdr:colOff>
                <xdr:row>57</xdr:row>
                <xdr:rowOff>142875</xdr:rowOff>
              </to>
            </anchor>
          </controlPr>
        </control>
      </mc:Choice>
      <mc:Fallback>
        <control shapeId="2055" r:id="rId70" name="CommandButton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L18" sqref="L18"/>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78" t="s">
        <v>99</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78"/>
      <c r="AJ1" s="378"/>
      <c r="AK1" s="378"/>
    </row>
    <row r="2" spans="1:37" s="121" customFormat="1" ht="25.5" customHeight="1" x14ac:dyDescent="0.25">
      <c r="A2" s="379" t="s">
        <v>33</v>
      </c>
      <c r="B2" s="379"/>
      <c r="C2" s="379"/>
      <c r="D2" s="379"/>
      <c r="E2" s="379"/>
      <c r="F2" s="120" t="s">
        <v>100</v>
      </c>
      <c r="G2" s="380" t="s">
        <v>43</v>
      </c>
      <c r="H2" s="380"/>
      <c r="I2" s="380"/>
      <c r="J2" s="380"/>
      <c r="K2" s="380"/>
      <c r="L2" s="380"/>
      <c r="M2" s="380"/>
      <c r="N2" s="380"/>
      <c r="O2" s="380"/>
      <c r="P2" s="380"/>
      <c r="Q2" s="380"/>
      <c r="R2" s="381" t="s">
        <v>101</v>
      </c>
      <c r="S2" s="381"/>
      <c r="T2" s="381"/>
      <c r="U2" s="381"/>
      <c r="V2" s="381"/>
      <c r="W2" s="381"/>
      <c r="X2" s="381"/>
      <c r="Y2" s="381"/>
      <c r="Z2" s="381"/>
      <c r="AA2" s="381"/>
      <c r="AB2" s="381" t="s">
        <v>102</v>
      </c>
      <c r="AC2" s="381"/>
      <c r="AD2" s="381"/>
      <c r="AE2" s="381"/>
      <c r="AF2" s="381"/>
      <c r="AG2" s="381"/>
      <c r="AH2" s="381"/>
      <c r="AI2" s="381"/>
      <c r="AJ2" s="381"/>
      <c r="AK2" s="381"/>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 activePane="bottomLeft" state="frozen"/>
      <selection pane="bottomLeft" activeCell="G48" sqref="G48"/>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A49" sqref="A49"/>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x14ac:dyDescent="0.2">
      <c r="A13" s="148" t="s">
        <v>209</v>
      </c>
      <c r="B13" s="135"/>
      <c r="C13" s="142">
        <f>B13*0.1</f>
        <v>0</v>
      </c>
      <c r="D13" s="149">
        <f>C13*4</f>
        <v>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c r="M20" s="142" t="s">
        <v>399</v>
      </c>
      <c r="N20" s="142" t="s">
        <v>400</v>
      </c>
    </row>
    <row r="21" spans="1:14" x14ac:dyDescent="0.2">
      <c r="A21" s="143" t="s">
        <v>115</v>
      </c>
      <c r="B21" s="144" t="s">
        <v>104</v>
      </c>
      <c r="C21" s="144" t="s">
        <v>221</v>
      </c>
      <c r="D21" s="145" t="s">
        <v>183</v>
      </c>
      <c r="E21" s="147"/>
      <c r="F21" s="160"/>
      <c r="G21" s="160"/>
      <c r="H21" s="160"/>
      <c r="I21" s="160"/>
      <c r="K21" s="382" t="s">
        <v>398</v>
      </c>
      <c r="L21" s="383"/>
      <c r="M21" s="284" t="str">
        <f>ПЭП!C10&amp;"/"&amp;ПЭП!L7</f>
        <v>0/0</v>
      </c>
      <c r="N21" s="284" t="str">
        <f>ПЭП!D10&amp;"/"&amp;ПЭП!M7</f>
        <v>0/0</v>
      </c>
    </row>
    <row r="22" spans="1:14" x14ac:dyDescent="0.2">
      <c r="A22" s="148" t="s">
        <v>222</v>
      </c>
      <c r="B22" s="135"/>
      <c r="C22" s="142">
        <f>B22*0.1</f>
        <v>0</v>
      </c>
      <c r="D22" s="149">
        <f>C22*4</f>
        <v>0</v>
      </c>
      <c r="E22" s="147"/>
      <c r="F22" s="160" t="s">
        <v>113</v>
      </c>
      <c r="G22" s="160"/>
      <c r="H22" s="160"/>
      <c r="I22" s="161">
        <f>SUM(C2:C18,J2:J4,J8:J17)</f>
        <v>0</v>
      </c>
    </row>
    <row r="23" spans="1:14" x14ac:dyDescent="0.2">
      <c r="A23" s="148" t="s">
        <v>148</v>
      </c>
      <c r="B23" s="135"/>
      <c r="C23" s="142">
        <f>B23*0.2</f>
        <v>0</v>
      </c>
      <c r="D23" s="149">
        <f>C23*4</f>
        <v>0</v>
      </c>
      <c r="F23" s="160" t="s">
        <v>115</v>
      </c>
      <c r="G23" s="160"/>
      <c r="H23" s="160"/>
      <c r="I23" s="161">
        <f>SUM(C22:C24,K2:K4,K8:K17)</f>
        <v>0</v>
      </c>
      <c r="K23" s="382" t="s">
        <v>402</v>
      </c>
      <c r="L23" s="383"/>
      <c r="M23" s="284" t="str">
        <f>ПЭП!C12&amp;"/"&amp;ПЭП!L9</f>
        <v>0/0</v>
      </c>
      <c r="N23" s="284" t="str">
        <f>ПЭП!D11&amp;"/"&amp;ПЭП!M8</f>
        <v>0/0</v>
      </c>
    </row>
    <row r="24" spans="1:14" x14ac:dyDescent="0.2">
      <c r="A24" s="150" t="s">
        <v>223</v>
      </c>
      <c r="B24" s="152"/>
      <c r="C24" s="151">
        <f>B24*0.4</f>
        <v>0</v>
      </c>
      <c r="D24" s="153">
        <f>C24*4</f>
        <v>0</v>
      </c>
      <c r="F24" s="160" t="s">
        <v>117</v>
      </c>
      <c r="G24" s="160"/>
      <c r="H24" s="160"/>
      <c r="I24" s="161">
        <f>SUM(C28:C34,L8:L17)</f>
        <v>0</v>
      </c>
    </row>
    <row r="25" spans="1:14" x14ac:dyDescent="0.2">
      <c r="A25" s="154"/>
      <c r="B25" s="154"/>
      <c r="C25" s="154"/>
      <c r="D25" s="154"/>
      <c r="E25" s="147"/>
      <c r="F25" s="160" t="s">
        <v>119</v>
      </c>
      <c r="G25" s="160"/>
      <c r="H25" s="160"/>
      <c r="I25" s="161">
        <f>SUM(D22:D24,D28:D34,L2:L4,M8:M17)</f>
        <v>0</v>
      </c>
      <c r="K25" s="382" t="s">
        <v>401</v>
      </c>
      <c r="L25" s="383"/>
      <c r="M25" s="284" t="str">
        <f>ПЭП!C13&amp;"/"&amp;ПЭП!L10</f>
        <v>0/0</v>
      </c>
      <c r="N25" s="284" t="str">
        <f>ПЭП!D13&amp;"/"&amp;ПЭП!M10</f>
        <v>0/0</v>
      </c>
    </row>
    <row r="26" spans="1:14" x14ac:dyDescent="0.2">
      <c r="A26" s="155"/>
      <c r="B26" s="155"/>
      <c r="C26" s="155"/>
      <c r="D26" s="155"/>
      <c r="E26" s="147"/>
      <c r="F26" s="160" t="s">
        <v>224</v>
      </c>
      <c r="G26" s="160"/>
      <c r="H26" s="160"/>
      <c r="I26" s="161">
        <f>IF(I22=0,0,SUM(D22:D24,D28:D34,M2:M4,N8:N17)/(I22/6.25))</f>
        <v>0</v>
      </c>
    </row>
    <row r="27" spans="1:14" x14ac:dyDescent="0.2">
      <c r="A27" s="143" t="s">
        <v>225</v>
      </c>
      <c r="B27" s="144" t="s">
        <v>104</v>
      </c>
      <c r="C27" s="144" t="s">
        <v>226</v>
      </c>
      <c r="D27" s="145" t="s">
        <v>183</v>
      </c>
      <c r="E27" s="147"/>
      <c r="F27" s="160" t="s">
        <v>227</v>
      </c>
      <c r="I27" s="161">
        <f>SUM(D22:D24,D28:D34,M2:M4,N8:N17)</f>
        <v>0</v>
      </c>
    </row>
    <row r="28" spans="1:14" x14ac:dyDescent="0.2">
      <c r="A28" s="148" t="s">
        <v>228</v>
      </c>
      <c r="B28" s="135"/>
      <c r="C28" s="142">
        <f>B28*0.1</f>
        <v>0</v>
      </c>
      <c r="D28" s="149">
        <f>B28*1.022</f>
        <v>0</v>
      </c>
      <c r="E28" s="147"/>
    </row>
    <row r="29" spans="1:14" x14ac:dyDescent="0.2">
      <c r="A29" s="148" t="s">
        <v>229</v>
      </c>
      <c r="B29" s="135"/>
      <c r="C29" s="142">
        <f>B29*0.2</f>
        <v>0</v>
      </c>
      <c r="D29" s="149">
        <f>B29*1.908</f>
        <v>0</v>
      </c>
      <c r="E29" s="147"/>
    </row>
    <row r="30" spans="1:14" x14ac:dyDescent="0.2">
      <c r="A30" s="148" t="s">
        <v>230</v>
      </c>
      <c r="B30" s="135"/>
      <c r="C30" s="142">
        <f>B30*0.2</f>
        <v>0</v>
      </c>
      <c r="D30" s="149">
        <f>B30*1.91</f>
        <v>0</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0</v>
      </c>
    </row>
    <row r="32" spans="1:14" x14ac:dyDescent="0.2">
      <c r="A32" s="148" t="s">
        <v>233</v>
      </c>
      <c r="B32" s="135"/>
      <c r="C32" s="142">
        <f>B32*0.2</f>
        <v>0</v>
      </c>
      <c r="D32" s="149">
        <f>B32*2</f>
        <v>0</v>
      </c>
      <c r="F32" s="160" t="s">
        <v>115</v>
      </c>
      <c r="G32" s="160"/>
      <c r="H32" s="160"/>
      <c r="I32" s="161">
        <f>I23+энтерально!J3</f>
        <v>0</v>
      </c>
    </row>
    <row r="33" spans="1:9" x14ac:dyDescent="0.2">
      <c r="A33" s="148" t="s">
        <v>234</v>
      </c>
      <c r="B33" s="135"/>
      <c r="C33" s="142">
        <f>B33*0.2</f>
        <v>0</v>
      </c>
      <c r="D33" s="149">
        <f>B33*2</f>
        <v>0</v>
      </c>
      <c r="F33" s="160" t="s">
        <v>117</v>
      </c>
      <c r="G33" s="160"/>
      <c r="H33" s="160"/>
      <c r="I33" s="161">
        <f>I24+энтерально!J4</f>
        <v>0</v>
      </c>
    </row>
    <row r="34" spans="1:9" x14ac:dyDescent="0.2">
      <c r="A34" s="150" t="s">
        <v>235</v>
      </c>
      <c r="B34" s="152"/>
      <c r="C34" s="151">
        <f>B34*0.1</f>
        <v>0</v>
      </c>
      <c r="D34" s="153">
        <f>B34*1.12</f>
        <v>0</v>
      </c>
      <c r="F34" s="160" t="s">
        <v>119</v>
      </c>
      <c r="G34" s="160"/>
      <c r="H34" s="160"/>
      <c r="I34" s="161">
        <f>I25+энтерально!J5</f>
        <v>0</v>
      </c>
    </row>
    <row r="35" spans="1:9" x14ac:dyDescent="0.2">
      <c r="A35" s="154"/>
      <c r="B35" s="154"/>
      <c r="C35" s="154"/>
      <c r="D35" s="154"/>
      <c r="F35" s="160" t="s">
        <v>224</v>
      </c>
      <c r="G35" s="160"/>
      <c r="H35" s="160"/>
      <c r="I35" s="161">
        <f>IF(I31=0,0,I36/(I31/6.25))</f>
        <v>0</v>
      </c>
    </row>
    <row r="36" spans="1:9" x14ac:dyDescent="0.2">
      <c r="F36" s="160" t="s">
        <v>227</v>
      </c>
      <c r="G36" s="160"/>
      <c r="H36" s="160"/>
      <c r="I36" s="161">
        <f>I27+энтерально!J6</f>
        <v>0</v>
      </c>
    </row>
  </sheetData>
  <mergeCells count="3">
    <mergeCell ref="K21:L21"/>
    <mergeCell ref="K23:L23"/>
    <mergeCell ref="K25:L25"/>
  </mergeCells>
  <pageMargins left="0.75" right="0.75" top="1" bottom="1"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B29" sqref="B29"/>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6">
    <tabColor rgb="FFFFC000"/>
  </sheetPr>
  <dimension ref="A1:AD60"/>
  <sheetViews>
    <sheetView workbookViewId="0">
      <selection activeCell="C1" sqref="C1"/>
    </sheetView>
  </sheetViews>
  <sheetFormatPr defaultRowHeight="12.75" x14ac:dyDescent="0.2"/>
  <cols>
    <col min="12" max="13" width="9.42578125" bestFit="1" customWidth="1"/>
  </cols>
  <sheetData>
    <row r="1" spans="1:30" x14ac:dyDescent="0.2">
      <c r="A1" s="384" t="s">
        <v>366</v>
      </c>
      <c r="B1" s="385"/>
      <c r="C1" s="227">
        <f>'карта ИТ'!BC3</f>
        <v>0</v>
      </c>
      <c r="D1" s="238"/>
      <c r="E1" s="238"/>
      <c r="F1" s="238"/>
      <c r="G1" s="239"/>
      <c r="H1" s="236"/>
      <c r="I1" s="237"/>
      <c r="J1" s="386" t="s">
        <v>377</v>
      </c>
      <c r="K1" s="387"/>
      <c r="L1" s="387"/>
      <c r="M1" s="388"/>
      <c r="N1" s="237"/>
      <c r="O1" s="237"/>
      <c r="P1" s="237"/>
      <c r="Q1" s="237"/>
      <c r="R1" s="237"/>
      <c r="S1" s="237"/>
      <c r="T1" s="237"/>
      <c r="U1" s="237"/>
      <c r="V1" s="237"/>
      <c r="W1" s="237"/>
      <c r="X1" s="237"/>
      <c r="Y1" s="237"/>
      <c r="Z1" s="237"/>
      <c r="AA1" s="237"/>
      <c r="AB1" s="237"/>
      <c r="AC1" s="237"/>
      <c r="AD1" s="237"/>
    </row>
    <row r="2" spans="1:30" x14ac:dyDescent="0.2">
      <c r="A2" s="242"/>
      <c r="B2" s="240"/>
      <c r="C2" s="240"/>
      <c r="D2" s="240"/>
      <c r="E2" s="240"/>
      <c r="F2" s="240"/>
      <c r="G2" s="241"/>
      <c r="H2" s="236"/>
      <c r="I2" s="236"/>
      <c r="J2" s="242"/>
      <c r="K2" s="240"/>
      <c r="L2" s="240"/>
      <c r="M2" s="248"/>
      <c r="N2" s="237"/>
      <c r="O2" s="237"/>
      <c r="P2" s="237"/>
      <c r="Q2" s="237"/>
      <c r="R2" s="237"/>
      <c r="S2" s="237"/>
      <c r="T2" s="237"/>
      <c r="U2" s="237"/>
      <c r="V2" s="237"/>
      <c r="W2" s="237"/>
      <c r="X2" s="237"/>
      <c r="Y2" s="237"/>
      <c r="Z2" s="237"/>
      <c r="AA2" s="237"/>
      <c r="AB2" s="237"/>
      <c r="AC2" s="237"/>
      <c r="AD2" s="237"/>
    </row>
    <row r="3" spans="1:30" x14ac:dyDescent="0.2">
      <c r="A3" s="389" t="s">
        <v>367</v>
      </c>
      <c r="B3" s="390"/>
      <c r="C3" s="390"/>
      <c r="D3" s="209">
        <v>150</v>
      </c>
      <c r="E3" s="390" t="s">
        <v>369</v>
      </c>
      <c r="F3" s="390"/>
      <c r="G3" s="226">
        <f>(PRODUCT(C1,D5))/6.25</f>
        <v>0</v>
      </c>
      <c r="H3" s="236"/>
      <c r="I3" s="237"/>
      <c r="J3" s="389" t="s">
        <v>376</v>
      </c>
      <c r="K3" s="390"/>
      <c r="L3" s="390"/>
      <c r="M3" s="224">
        <v>0</v>
      </c>
      <c r="N3" s="237"/>
      <c r="O3" s="237"/>
      <c r="P3" s="237"/>
      <c r="Q3" s="237"/>
      <c r="R3" s="237"/>
      <c r="S3" s="237"/>
      <c r="T3" s="237"/>
      <c r="U3" s="237"/>
      <c r="V3" s="237"/>
      <c r="W3" s="237"/>
      <c r="X3" s="237"/>
      <c r="Y3" s="237"/>
      <c r="Z3" s="237"/>
      <c r="AA3" s="237"/>
      <c r="AB3" s="237"/>
      <c r="AC3" s="237"/>
      <c r="AD3" s="237"/>
    </row>
    <row r="4" spans="1:30" x14ac:dyDescent="0.2">
      <c r="A4" s="242"/>
      <c r="B4" s="240"/>
      <c r="C4" s="240"/>
      <c r="D4" s="240"/>
      <c r="E4" s="240"/>
      <c r="F4" s="240"/>
      <c r="G4" s="241"/>
      <c r="H4" s="236"/>
      <c r="I4" s="237"/>
      <c r="J4" s="389" t="s">
        <v>367</v>
      </c>
      <c r="K4" s="390"/>
      <c r="L4" s="390"/>
      <c r="M4" s="214">
        <v>150</v>
      </c>
      <c r="N4" s="237"/>
      <c r="O4" s="237"/>
      <c r="P4" s="237"/>
      <c r="Q4" s="237"/>
      <c r="R4" s="237"/>
      <c r="S4" s="237"/>
      <c r="T4" s="237"/>
      <c r="U4" s="237"/>
      <c r="V4" s="237"/>
      <c r="W4" s="237"/>
      <c r="X4" s="237"/>
      <c r="Y4" s="237"/>
      <c r="Z4" s="237"/>
      <c r="AA4" s="237"/>
      <c r="AB4" s="237"/>
      <c r="AC4" s="237"/>
      <c r="AD4" s="237"/>
    </row>
    <row r="5" spans="1:30" x14ac:dyDescent="0.2">
      <c r="A5" s="242"/>
      <c r="B5" s="390" t="s">
        <v>383</v>
      </c>
      <c r="C5" s="390"/>
      <c r="D5" s="225">
        <v>0</v>
      </c>
      <c r="E5" s="247"/>
      <c r="F5" s="247"/>
      <c r="G5" s="241"/>
      <c r="H5" s="236"/>
      <c r="I5" s="237"/>
      <c r="J5" s="249"/>
      <c r="K5" s="250"/>
      <c r="L5" s="251"/>
      <c r="M5" s="252"/>
      <c r="N5" s="237"/>
      <c r="O5" s="237"/>
      <c r="P5" s="237"/>
      <c r="Q5" s="237"/>
      <c r="R5" s="237"/>
      <c r="S5" s="237"/>
      <c r="T5" s="237"/>
      <c r="U5" s="237"/>
      <c r="V5" s="237"/>
      <c r="W5" s="237"/>
      <c r="X5" s="237"/>
      <c r="Y5" s="237"/>
      <c r="Z5" s="237"/>
      <c r="AA5" s="237"/>
      <c r="AB5" s="237"/>
      <c r="AC5" s="237"/>
      <c r="AD5" s="237"/>
    </row>
    <row r="6" spans="1:30" x14ac:dyDescent="0.2">
      <c r="A6" s="242"/>
      <c r="B6" s="240"/>
      <c r="C6" s="243"/>
      <c r="D6" s="243"/>
      <c r="E6" s="240"/>
      <c r="F6" s="240"/>
      <c r="G6" s="241"/>
      <c r="H6" s="236"/>
      <c r="I6" s="237"/>
      <c r="J6" s="249"/>
      <c r="K6" s="253"/>
      <c r="L6" s="212" t="s">
        <v>370</v>
      </c>
      <c r="M6" s="218" t="s">
        <v>371</v>
      </c>
      <c r="N6" s="237"/>
      <c r="O6" s="237"/>
      <c r="P6" s="237"/>
      <c r="Q6" s="237"/>
      <c r="R6" s="237"/>
      <c r="S6" s="237"/>
      <c r="T6" s="237"/>
      <c r="U6" s="237"/>
      <c r="V6" s="237"/>
      <c r="W6" s="237"/>
      <c r="X6" s="237"/>
      <c r="Y6" s="237"/>
      <c r="Z6" s="237"/>
      <c r="AA6" s="237"/>
      <c r="AB6" s="237"/>
      <c r="AC6" s="237"/>
      <c r="AD6" s="237"/>
    </row>
    <row r="7" spans="1:30" x14ac:dyDescent="0.2">
      <c r="A7" s="242"/>
      <c r="B7" s="244"/>
      <c r="C7" s="212" t="s">
        <v>370</v>
      </c>
      <c r="D7" s="212" t="s">
        <v>371</v>
      </c>
      <c r="E7" s="240"/>
      <c r="F7" s="240"/>
      <c r="G7" s="241"/>
      <c r="H7" s="236"/>
      <c r="I7" s="237"/>
      <c r="J7" s="391" t="s">
        <v>203</v>
      </c>
      <c r="K7" s="392"/>
      <c r="L7" s="203">
        <f>ROUND(PRODUCT(M3,(PRODUCT(M4,-0.1772))+55)/100,0)</f>
        <v>0</v>
      </c>
      <c r="M7" s="217">
        <f>ROUND(PRODUCT(M3,(PRODUCT(M4,-0.1951))+70)/100,0)</f>
        <v>0</v>
      </c>
      <c r="N7" s="237"/>
      <c r="O7" s="237"/>
      <c r="P7" s="237"/>
      <c r="Q7" s="237"/>
      <c r="R7" s="237"/>
      <c r="S7" s="237"/>
      <c r="T7" s="237"/>
      <c r="U7" s="237"/>
      <c r="V7" s="237"/>
      <c r="W7" s="237"/>
      <c r="X7" s="237"/>
      <c r="Y7" s="237"/>
      <c r="Z7" s="237"/>
      <c r="AA7" s="237"/>
      <c r="AB7" s="237"/>
      <c r="AC7" s="237"/>
      <c r="AD7" s="237"/>
    </row>
    <row r="8" spans="1:30" x14ac:dyDescent="0.2">
      <c r="A8" s="389" t="s">
        <v>368</v>
      </c>
      <c r="B8" s="390"/>
      <c r="C8" s="210" t="str">
        <f>ROUND(SUM(C10,C12,C13),0)&amp;" мл"</f>
        <v>0 мл</v>
      </c>
      <c r="D8" s="210" t="str">
        <f>ROUND(SUM(D10,D11,D13),0)&amp;" мл"</f>
        <v>0 мл</v>
      </c>
      <c r="E8" s="240"/>
      <c r="F8" s="240"/>
      <c r="G8" s="241"/>
      <c r="H8" s="236"/>
      <c r="I8" s="237"/>
      <c r="J8" s="391" t="s">
        <v>223</v>
      </c>
      <c r="K8" s="392"/>
      <c r="L8" s="254"/>
      <c r="M8" s="217">
        <f>ROUND((M3-M7)*0.727,0)</f>
        <v>0</v>
      </c>
      <c r="N8" s="237"/>
      <c r="O8" s="237"/>
      <c r="P8" s="237"/>
      <c r="Q8" s="237"/>
      <c r="R8" s="237"/>
      <c r="S8" s="237"/>
      <c r="T8" s="237"/>
      <c r="U8" s="237"/>
      <c r="V8" s="237"/>
      <c r="W8" s="237"/>
      <c r="X8" s="237"/>
      <c r="Y8" s="237"/>
      <c r="Z8" s="237"/>
      <c r="AA8" s="237"/>
      <c r="AB8" s="237"/>
      <c r="AC8" s="237"/>
      <c r="AD8" s="237"/>
    </row>
    <row r="9" spans="1:30" x14ac:dyDescent="0.2">
      <c r="A9" s="242"/>
      <c r="B9" s="240"/>
      <c r="C9" s="245"/>
      <c r="D9" s="245"/>
      <c r="E9" s="240"/>
      <c r="F9" s="240"/>
      <c r="G9" s="241"/>
      <c r="H9" s="236"/>
      <c r="I9" s="237"/>
      <c r="J9" s="391" t="s">
        <v>148</v>
      </c>
      <c r="K9" s="392"/>
      <c r="L9" s="203">
        <f>ROUND((M3-L7)*0.84,0)</f>
        <v>0</v>
      </c>
      <c r="M9" s="255"/>
      <c r="N9" s="237"/>
      <c r="O9" s="237"/>
      <c r="P9" s="237"/>
      <c r="Q9" s="237"/>
      <c r="R9" s="237"/>
      <c r="S9" s="237"/>
      <c r="T9" s="237"/>
      <c r="U9" s="237"/>
      <c r="V9" s="237"/>
      <c r="W9" s="237"/>
      <c r="X9" s="237"/>
      <c r="Y9" s="237"/>
      <c r="Z9" s="237"/>
      <c r="AA9" s="237"/>
      <c r="AB9" s="237"/>
      <c r="AC9" s="237"/>
      <c r="AD9" s="237"/>
    </row>
    <row r="10" spans="1:30" x14ac:dyDescent="0.2">
      <c r="A10" s="406" t="s">
        <v>203</v>
      </c>
      <c r="B10" s="407"/>
      <c r="C10" s="213">
        <f>ROUND(PRODUCT(C1,D5,10),0)</f>
        <v>0</v>
      </c>
      <c r="D10" s="203">
        <f>ROUND(PRODUCT(C1,D5,10),0)</f>
        <v>0</v>
      </c>
      <c r="E10" s="240"/>
      <c r="F10" s="240"/>
      <c r="G10" s="241"/>
      <c r="H10" s="236"/>
      <c r="I10" s="236"/>
      <c r="J10" s="215" t="s">
        <v>229</v>
      </c>
      <c r="K10" s="211"/>
      <c r="L10" s="203">
        <f>ROUND((M3-L7)*0.16,0)</f>
        <v>0</v>
      </c>
      <c r="M10" s="217">
        <f>ROUND((M3-M7)*0.273,0)</f>
        <v>0</v>
      </c>
      <c r="N10" s="237"/>
      <c r="O10" s="237"/>
      <c r="P10" s="237"/>
      <c r="Q10" s="237"/>
      <c r="R10" s="237"/>
      <c r="S10" s="237"/>
      <c r="T10" s="237"/>
      <c r="U10" s="237"/>
      <c r="V10" s="237"/>
      <c r="W10" s="237"/>
      <c r="X10" s="237"/>
      <c r="Y10" s="237"/>
      <c r="Z10" s="237"/>
      <c r="AA10" s="237"/>
      <c r="AB10" s="237"/>
      <c r="AC10" s="237"/>
      <c r="AD10" s="237"/>
    </row>
    <row r="11" spans="1:30" x14ac:dyDescent="0.2">
      <c r="A11" s="406" t="s">
        <v>223</v>
      </c>
      <c r="B11" s="407"/>
      <c r="C11" s="246"/>
      <c r="D11" s="203">
        <f>ROUND((((PRODUCT(D3,G3))*0.7)/4)/0.4,0)</f>
        <v>0</v>
      </c>
      <c r="E11" s="240"/>
      <c r="F11" s="240"/>
      <c r="G11" s="241"/>
      <c r="H11" s="236"/>
      <c r="I11" s="236"/>
      <c r="J11" s="259"/>
      <c r="K11" s="258"/>
      <c r="L11" s="257"/>
      <c r="M11" s="256"/>
      <c r="N11" s="237"/>
      <c r="O11" s="237"/>
      <c r="P11" s="237"/>
      <c r="Q11" s="237"/>
      <c r="R11" s="237"/>
      <c r="S11" s="237"/>
      <c r="T11" s="237"/>
      <c r="U11" s="237"/>
      <c r="V11" s="237"/>
      <c r="W11" s="237"/>
      <c r="X11" s="237"/>
      <c r="Y11" s="237"/>
      <c r="Z11" s="237"/>
      <c r="AA11" s="237"/>
      <c r="AB11" s="237"/>
      <c r="AC11" s="237"/>
      <c r="AD11" s="237"/>
    </row>
    <row r="12" spans="1:30" ht="13.5" thickBot="1" x14ac:dyDescent="0.25">
      <c r="A12" s="406" t="s">
        <v>148</v>
      </c>
      <c r="B12" s="407"/>
      <c r="C12" s="213">
        <f>ROUND((((PRODUCT(D3,G3))*0.7)/4)/0.2,0)</f>
        <v>0</v>
      </c>
      <c r="D12" s="245"/>
      <c r="E12" s="240"/>
      <c r="F12" s="240"/>
      <c r="G12" s="241"/>
      <c r="H12" s="236"/>
      <c r="I12" s="236"/>
      <c r="J12" s="410" t="s">
        <v>113</v>
      </c>
      <c r="K12" s="411"/>
      <c r="L12" s="228" t="e">
        <f xml:space="preserve"> ROUND((PRODUCT(0.1,L7))/C1,1)</f>
        <v>#DIV/0!</v>
      </c>
      <c r="M12" s="229" t="e">
        <f xml:space="preserve"> ROUND((PRODUCT(0.1,M7))/C1,1)</f>
        <v>#DIV/0!</v>
      </c>
      <c r="N12" s="237"/>
      <c r="O12" s="237"/>
      <c r="P12" s="237"/>
      <c r="Q12" s="237"/>
      <c r="R12" s="237"/>
      <c r="S12" s="237"/>
      <c r="T12" s="237"/>
      <c r="U12" s="237"/>
      <c r="V12" s="237"/>
      <c r="W12" s="237"/>
      <c r="X12" s="237"/>
      <c r="Y12" s="237"/>
      <c r="Z12" s="237"/>
      <c r="AA12" s="237"/>
      <c r="AB12" s="237"/>
      <c r="AC12" s="237"/>
      <c r="AD12" s="237"/>
    </row>
    <row r="13" spans="1:30" ht="13.5" thickBot="1" x14ac:dyDescent="0.25">
      <c r="A13" s="216" t="s">
        <v>229</v>
      </c>
      <c r="B13" s="208"/>
      <c r="C13" s="213">
        <f>ROUND((((PRODUCT(D3,G3))*0.3)/9)/0.2,1)</f>
        <v>0</v>
      </c>
      <c r="D13" s="203">
        <f>ROUND((((PRODUCT(D3,G3))*0.3)/9)/0.2,1)</f>
        <v>0</v>
      </c>
      <c r="E13" s="240"/>
      <c r="F13" s="240"/>
      <c r="G13" s="241"/>
      <c r="H13" s="236"/>
      <c r="I13" s="236"/>
      <c r="J13" s="236"/>
      <c r="K13" s="232"/>
      <c r="L13" s="231" t="e">
        <f>ROUND(L7/10/6.26*M4/C1,0)</f>
        <v>#DIV/0!</v>
      </c>
      <c r="M13" s="230" t="e">
        <f>ROUND(M7/10/6.26*M4/C1,0)</f>
        <v>#DIV/0!</v>
      </c>
      <c r="N13" s="237"/>
      <c r="O13" s="237"/>
      <c r="P13" s="237"/>
      <c r="Q13" s="237"/>
      <c r="R13" s="237"/>
      <c r="S13" s="237"/>
      <c r="T13" s="237"/>
      <c r="U13" s="237"/>
      <c r="V13" s="237"/>
      <c r="W13" s="237"/>
      <c r="X13" s="237"/>
      <c r="Y13" s="237"/>
      <c r="Z13" s="237"/>
      <c r="AA13" s="237"/>
      <c r="AB13" s="237"/>
      <c r="AC13" s="237"/>
      <c r="AD13" s="237"/>
    </row>
    <row r="14" spans="1:30" ht="13.5" thickBot="1" x14ac:dyDescent="0.25">
      <c r="A14" s="242"/>
      <c r="B14" s="233"/>
      <c r="C14" s="408" t="e">
        <f>ROUND(C10/10/6.26*D3/C1,0)</f>
        <v>#DIV/0!</v>
      </c>
      <c r="D14" s="409"/>
      <c r="E14" s="240"/>
      <c r="F14" s="240"/>
      <c r="G14" s="241"/>
      <c r="H14" s="236"/>
      <c r="I14" s="236"/>
      <c r="J14" s="236"/>
      <c r="K14" s="236"/>
      <c r="L14" s="236"/>
      <c r="M14" s="237"/>
      <c r="N14" s="237"/>
      <c r="O14" s="237"/>
      <c r="P14" s="237"/>
      <c r="Q14" s="237"/>
      <c r="R14" s="237"/>
      <c r="S14" s="237"/>
      <c r="T14" s="237"/>
      <c r="U14" s="237"/>
      <c r="V14" s="237"/>
      <c r="W14" s="237"/>
      <c r="X14" s="237"/>
      <c r="Y14" s="237"/>
      <c r="Z14" s="237"/>
      <c r="AA14" s="237"/>
      <c r="AB14" s="237"/>
      <c r="AC14" s="237"/>
      <c r="AD14" s="237"/>
    </row>
    <row r="15" spans="1:30" x14ac:dyDescent="0.2">
      <c r="A15" s="400" t="s">
        <v>375</v>
      </c>
      <c r="B15" s="401"/>
      <c r="C15" s="401"/>
      <c r="D15" s="401"/>
      <c r="E15" s="401"/>
      <c r="F15" s="401"/>
      <c r="G15" s="402"/>
      <c r="H15" s="236"/>
      <c r="I15" s="236"/>
      <c r="J15" s="204" t="s">
        <v>372</v>
      </c>
      <c r="K15" s="205"/>
      <c r="L15" s="223">
        <f>ROUND(((PRODUCT(C1,D5))*1000)/57.5,0)</f>
        <v>0</v>
      </c>
      <c r="M15" s="239"/>
      <c r="N15" s="237"/>
      <c r="O15" s="237"/>
      <c r="P15" s="237"/>
      <c r="Q15" s="237"/>
      <c r="R15" s="237"/>
      <c r="S15" s="237"/>
      <c r="T15" s="237"/>
      <c r="U15" s="237"/>
      <c r="V15" s="237"/>
      <c r="W15" s="237"/>
      <c r="X15" s="237"/>
      <c r="Y15" s="237"/>
      <c r="Z15" s="237"/>
      <c r="AA15" s="237"/>
      <c r="AB15" s="237"/>
      <c r="AC15" s="237"/>
      <c r="AD15" s="237"/>
    </row>
    <row r="16" spans="1:30" x14ac:dyDescent="0.2">
      <c r="A16" s="400"/>
      <c r="B16" s="401"/>
      <c r="C16" s="401"/>
      <c r="D16" s="401"/>
      <c r="E16" s="401"/>
      <c r="F16" s="401"/>
      <c r="G16" s="402"/>
      <c r="H16" s="236"/>
      <c r="I16" s="236"/>
      <c r="J16" s="242"/>
      <c r="K16" s="240"/>
      <c r="L16" s="240"/>
      <c r="M16" s="241"/>
      <c r="N16" s="237"/>
      <c r="O16" s="237"/>
      <c r="P16" s="237"/>
      <c r="Q16" s="237"/>
      <c r="R16" s="237"/>
      <c r="S16" s="237"/>
      <c r="T16" s="237"/>
      <c r="U16" s="237"/>
      <c r="V16" s="237"/>
      <c r="W16" s="237"/>
      <c r="X16" s="237"/>
      <c r="Y16" s="237"/>
      <c r="Z16" s="237"/>
      <c r="AA16" s="237"/>
      <c r="AB16" s="237"/>
      <c r="AC16" s="237"/>
      <c r="AD16" s="237"/>
    </row>
    <row r="17" spans="1:30" x14ac:dyDescent="0.2">
      <c r="A17" s="400"/>
      <c r="B17" s="401"/>
      <c r="C17" s="401"/>
      <c r="D17" s="401"/>
      <c r="E17" s="401"/>
      <c r="F17" s="401"/>
      <c r="G17" s="402"/>
      <c r="H17" s="236"/>
      <c r="I17" s="236"/>
      <c r="J17" s="206" t="s">
        <v>373</v>
      </c>
      <c r="K17" s="207"/>
      <c r="L17" s="207"/>
      <c r="M17" s="222">
        <f>ROUND(PRODUCT(L15,0.33),0)</f>
        <v>0</v>
      </c>
      <c r="N17" s="237"/>
      <c r="O17" s="237"/>
      <c r="P17" s="237"/>
      <c r="Q17" s="237"/>
      <c r="R17" s="237"/>
      <c r="S17" s="237"/>
      <c r="T17" s="237"/>
      <c r="U17" s="237"/>
      <c r="V17" s="237"/>
      <c r="W17" s="237"/>
      <c r="X17" s="237"/>
      <c r="Y17" s="237"/>
      <c r="Z17" s="237"/>
      <c r="AA17" s="237"/>
      <c r="AB17" s="237"/>
      <c r="AC17" s="237"/>
      <c r="AD17" s="237"/>
    </row>
    <row r="18" spans="1:30" x14ac:dyDescent="0.2">
      <c r="A18" s="400"/>
      <c r="B18" s="401"/>
      <c r="C18" s="401"/>
      <c r="D18" s="401"/>
      <c r="E18" s="401"/>
      <c r="F18" s="401"/>
      <c r="G18" s="402"/>
      <c r="H18" s="236"/>
      <c r="I18" s="236"/>
      <c r="J18" s="242"/>
      <c r="K18" s="240"/>
      <c r="L18" s="240"/>
      <c r="M18" s="241"/>
      <c r="N18" s="237"/>
      <c r="O18" s="237"/>
      <c r="P18" s="237"/>
      <c r="Q18" s="237"/>
      <c r="R18" s="237"/>
      <c r="S18" s="237"/>
      <c r="T18" s="237"/>
      <c r="U18" s="237"/>
      <c r="V18" s="237"/>
      <c r="W18" s="237"/>
      <c r="X18" s="237"/>
      <c r="Y18" s="237"/>
      <c r="Z18" s="237"/>
      <c r="AA18" s="237"/>
      <c r="AB18" s="237"/>
      <c r="AC18" s="237"/>
      <c r="AD18" s="237"/>
    </row>
    <row r="19" spans="1:30" ht="13.5" thickBot="1" x14ac:dyDescent="0.25">
      <c r="A19" s="403"/>
      <c r="B19" s="404"/>
      <c r="C19" s="404"/>
      <c r="D19" s="404"/>
      <c r="E19" s="404"/>
      <c r="F19" s="404"/>
      <c r="G19" s="405"/>
      <c r="H19" s="236"/>
      <c r="I19" s="236"/>
      <c r="J19" s="400" t="s">
        <v>374</v>
      </c>
      <c r="K19" s="401"/>
      <c r="L19" s="401"/>
      <c r="M19" s="402"/>
      <c r="N19" s="237"/>
      <c r="O19" s="237"/>
      <c r="P19" s="237"/>
      <c r="Q19" s="237"/>
      <c r="R19" s="237"/>
      <c r="S19" s="237"/>
      <c r="T19" s="237"/>
      <c r="U19" s="237"/>
      <c r="V19" s="237"/>
      <c r="W19" s="237"/>
      <c r="X19" s="237"/>
      <c r="Y19" s="237"/>
      <c r="Z19" s="237"/>
      <c r="AA19" s="237"/>
      <c r="AB19" s="237"/>
      <c r="AC19" s="237"/>
      <c r="AD19" s="237"/>
    </row>
    <row r="20" spans="1:30" x14ac:dyDescent="0.2">
      <c r="A20" s="236"/>
      <c r="B20" s="236"/>
      <c r="C20" s="236"/>
      <c r="D20" s="236"/>
      <c r="E20" s="236"/>
      <c r="F20" s="236"/>
      <c r="G20" s="236"/>
      <c r="H20" s="236"/>
      <c r="I20" s="236"/>
      <c r="J20" s="400"/>
      <c r="K20" s="401"/>
      <c r="L20" s="401"/>
      <c r="M20" s="402"/>
      <c r="N20" s="237"/>
      <c r="O20" s="237"/>
      <c r="P20" s="237"/>
      <c r="Q20" s="237"/>
      <c r="R20" s="237"/>
      <c r="S20" s="237"/>
      <c r="T20" s="237"/>
      <c r="U20" s="237"/>
      <c r="V20" s="237"/>
      <c r="W20" s="237"/>
      <c r="X20" s="237"/>
      <c r="Y20" s="237"/>
      <c r="Z20" s="237"/>
      <c r="AA20" s="237"/>
      <c r="AB20" s="237"/>
      <c r="AC20" s="237"/>
      <c r="AD20" s="237"/>
    </row>
    <row r="21" spans="1:30" ht="13.5" thickBot="1" x14ac:dyDescent="0.25">
      <c r="A21" s="237"/>
      <c r="B21" s="237"/>
      <c r="C21" s="237"/>
      <c r="D21" s="237"/>
      <c r="E21" s="237"/>
      <c r="F21" s="237"/>
      <c r="G21" s="237"/>
      <c r="H21" s="237"/>
      <c r="I21" s="237"/>
      <c r="J21" s="403"/>
      <c r="K21" s="404"/>
      <c r="L21" s="404"/>
      <c r="M21" s="405"/>
      <c r="N21" s="237"/>
      <c r="O21" s="237"/>
      <c r="P21" s="237"/>
      <c r="Q21" s="237"/>
      <c r="R21" s="237"/>
      <c r="S21" s="237"/>
      <c r="T21" s="237"/>
      <c r="U21" s="237"/>
      <c r="V21" s="237"/>
      <c r="W21" s="237"/>
      <c r="X21" s="237"/>
      <c r="Y21" s="237"/>
      <c r="Z21" s="237"/>
      <c r="AA21" s="237"/>
      <c r="AB21" s="237"/>
      <c r="AC21" s="237"/>
      <c r="AD21" s="237"/>
    </row>
    <row r="22" spans="1:30" x14ac:dyDescent="0.2">
      <c r="A22" s="398" t="s">
        <v>378</v>
      </c>
      <c r="B22" s="399"/>
      <c r="C22" s="399"/>
      <c r="D22" s="260"/>
      <c r="E22" s="237"/>
      <c r="F22" s="237"/>
      <c r="G22" s="237"/>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row>
    <row r="23" spans="1:30" x14ac:dyDescent="0.2">
      <c r="A23" s="394" t="s">
        <v>379</v>
      </c>
      <c r="B23" s="395"/>
      <c r="C23" s="395"/>
      <c r="D23" s="217" t="str">
        <f>PRODUCT(C1,3.8)&amp;" мл"</f>
        <v>0 мл</v>
      </c>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row>
    <row r="24" spans="1:30" x14ac:dyDescent="0.2">
      <c r="A24" s="394" t="s">
        <v>380</v>
      </c>
      <c r="B24" s="395"/>
      <c r="C24" s="395"/>
      <c r="D24" s="217" t="str">
        <f>PRODUCT(C1,1)&amp;" мл"</f>
        <v>0 мл</v>
      </c>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row>
    <row r="25" spans="1:30" x14ac:dyDescent="0.2">
      <c r="A25" s="394" t="s">
        <v>382</v>
      </c>
      <c r="B25" s="395"/>
      <c r="C25" s="395"/>
      <c r="D25" s="217" t="str">
        <f>PRODUCT(C1,0.4)&amp;" мл"</f>
        <v>0 мл</v>
      </c>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row>
    <row r="26" spans="1:30" ht="13.5" thickBot="1" x14ac:dyDescent="0.25">
      <c r="A26" s="396" t="s">
        <v>381</v>
      </c>
      <c r="B26" s="397"/>
      <c r="C26" s="397"/>
      <c r="D26" s="219" t="str">
        <f>PRODUCT(C1,30)&amp;" Ед"</f>
        <v>0 Ед</v>
      </c>
      <c r="E26" s="237"/>
      <c r="F26" s="237"/>
      <c r="G26" s="23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row>
    <row r="27" spans="1:30" x14ac:dyDescent="0.2">
      <c r="A27" s="393"/>
      <c r="B27" s="393"/>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row>
    <row r="28" spans="1:30" x14ac:dyDescent="0.2">
      <c r="A28" s="237"/>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row>
    <row r="29" spans="1:30" ht="13.5" thickBot="1" x14ac:dyDescent="0.25">
      <c r="A29" s="237"/>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row>
    <row r="30" spans="1:30" x14ac:dyDescent="0.2">
      <c r="A30" s="418" t="s">
        <v>386</v>
      </c>
      <c r="B30" s="419"/>
      <c r="C30" s="419"/>
      <c r="D30" s="419"/>
      <c r="E30" s="419"/>
      <c r="F30" s="419"/>
      <c r="G30" s="419"/>
      <c r="H30" s="420"/>
      <c r="I30" s="414" t="s">
        <v>387</v>
      </c>
      <c r="J30" s="415"/>
      <c r="K30" s="416"/>
      <c r="L30" s="237"/>
      <c r="M30" s="237"/>
      <c r="N30" s="237"/>
      <c r="O30" s="237"/>
      <c r="P30" s="237"/>
      <c r="Q30" s="237"/>
      <c r="R30" s="237"/>
      <c r="S30" s="237"/>
      <c r="T30" s="237"/>
      <c r="U30" s="237"/>
      <c r="V30" s="237"/>
      <c r="W30" s="237"/>
      <c r="X30" s="237"/>
      <c r="Y30" s="237"/>
      <c r="Z30" s="237"/>
      <c r="AA30" s="237"/>
      <c r="AB30" s="237"/>
      <c r="AC30" s="237"/>
      <c r="AD30" s="237"/>
    </row>
    <row r="31" spans="1:30" x14ac:dyDescent="0.2">
      <c r="A31" s="417" t="s">
        <v>388</v>
      </c>
      <c r="B31" s="412"/>
      <c r="C31" s="412"/>
      <c r="D31" s="413"/>
      <c r="E31" s="272"/>
      <c r="F31" s="261"/>
      <c r="G31" s="421" t="s">
        <v>389</v>
      </c>
      <c r="H31" s="422"/>
      <c r="I31" s="273"/>
      <c r="J31" s="274"/>
      <c r="K31" s="275"/>
      <c r="L31" s="237"/>
      <c r="M31" s="237"/>
      <c r="N31" s="237"/>
      <c r="O31" s="237"/>
      <c r="P31" s="237"/>
      <c r="Q31" s="237"/>
      <c r="R31" s="237"/>
      <c r="S31" s="237"/>
      <c r="T31" s="237"/>
      <c r="U31" s="237"/>
      <c r="V31" s="237"/>
      <c r="W31" s="237"/>
      <c r="X31" s="237"/>
      <c r="Y31" s="237"/>
      <c r="Z31" s="237"/>
      <c r="AA31" s="237"/>
      <c r="AB31" s="237"/>
      <c r="AC31" s="237"/>
      <c r="AD31" s="237"/>
    </row>
    <row r="32" spans="1:30" x14ac:dyDescent="0.2">
      <c r="A32" s="417" t="s">
        <v>390</v>
      </c>
      <c r="B32" s="412"/>
      <c r="C32" s="412"/>
      <c r="D32" s="413"/>
      <c r="E32" s="272"/>
      <c r="F32" s="250"/>
      <c r="G32" s="262"/>
      <c r="H32" s="265"/>
      <c r="I32" s="413" t="s">
        <v>391</v>
      </c>
      <c r="J32" s="390"/>
      <c r="K32" s="283"/>
      <c r="L32" s="237"/>
      <c r="M32" s="237"/>
      <c r="N32" s="237"/>
      <c r="O32" s="237"/>
      <c r="P32" s="237"/>
      <c r="Q32" s="237"/>
      <c r="R32" s="237"/>
      <c r="S32" s="237"/>
      <c r="T32" s="237"/>
      <c r="U32" s="237"/>
      <c r="V32" s="237"/>
      <c r="W32" s="237"/>
      <c r="X32" s="237"/>
      <c r="Y32" s="237"/>
      <c r="Z32" s="237"/>
      <c r="AA32" s="237"/>
      <c r="AB32" s="237"/>
      <c r="AC32" s="237"/>
      <c r="AD32" s="237"/>
    </row>
    <row r="33" spans="1:30" x14ac:dyDescent="0.2">
      <c r="A33" s="417" t="s">
        <v>392</v>
      </c>
      <c r="B33" s="412"/>
      <c r="C33" s="412"/>
      <c r="D33" s="413"/>
      <c r="E33" s="272">
        <v>0.33</v>
      </c>
      <c r="F33" s="250"/>
      <c r="G33" s="250"/>
      <c r="H33" s="248"/>
      <c r="I33" s="413" t="s">
        <v>393</v>
      </c>
      <c r="J33" s="390"/>
      <c r="K33" s="283"/>
      <c r="L33" s="237"/>
      <c r="M33" s="237"/>
      <c r="N33" s="237"/>
      <c r="O33" s="237"/>
      <c r="P33" s="237"/>
      <c r="Q33" s="237"/>
      <c r="R33" s="237"/>
      <c r="S33" s="237"/>
      <c r="T33" s="237"/>
      <c r="U33" s="237"/>
      <c r="V33" s="237"/>
      <c r="W33" s="237"/>
      <c r="X33" s="237"/>
      <c r="Y33" s="237"/>
      <c r="Z33" s="237"/>
      <c r="AA33" s="237"/>
      <c r="AB33" s="237"/>
      <c r="AC33" s="237"/>
      <c r="AD33" s="237"/>
    </row>
    <row r="34" spans="1:30" x14ac:dyDescent="0.2">
      <c r="A34" s="249"/>
      <c r="B34" s="250"/>
      <c r="C34" s="250"/>
      <c r="D34" s="250"/>
      <c r="E34" s="250"/>
      <c r="F34" s="250"/>
      <c r="G34" s="250"/>
      <c r="H34" s="248"/>
      <c r="I34" s="282"/>
      <c r="J34" s="279"/>
      <c r="K34" s="280"/>
      <c r="L34" s="237"/>
      <c r="M34" s="237"/>
      <c r="N34" s="237"/>
      <c r="O34" s="237"/>
      <c r="P34" s="237"/>
      <c r="Q34" s="237"/>
      <c r="R34" s="237"/>
      <c r="S34" s="237"/>
      <c r="T34" s="237"/>
      <c r="U34" s="237"/>
      <c r="V34" s="237"/>
      <c r="W34" s="237"/>
      <c r="X34" s="237"/>
      <c r="Y34" s="237"/>
      <c r="Z34" s="237"/>
      <c r="AA34" s="237"/>
      <c r="AB34" s="237"/>
      <c r="AC34" s="237"/>
      <c r="AD34" s="237"/>
    </row>
    <row r="35" spans="1:30" x14ac:dyDescent="0.2">
      <c r="A35" s="249"/>
      <c r="B35" s="250"/>
      <c r="C35" s="257"/>
      <c r="D35" s="257"/>
      <c r="E35" s="257"/>
      <c r="F35" s="250"/>
      <c r="G35" s="250"/>
      <c r="H35" s="248"/>
      <c r="I35" s="417" t="s">
        <v>394</v>
      </c>
      <c r="J35" s="413"/>
      <c r="K35" s="281">
        <f>ROUND((SQRT(K32*K33))*0.01672,2)</f>
        <v>0</v>
      </c>
      <c r="L35" s="237"/>
      <c r="M35" s="237"/>
      <c r="N35" s="237"/>
      <c r="O35" s="237"/>
      <c r="P35" s="237"/>
      <c r="Q35" s="237"/>
      <c r="R35" s="237"/>
      <c r="S35" s="237"/>
      <c r="T35" s="237"/>
      <c r="U35" s="237"/>
      <c r="V35" s="237"/>
      <c r="W35" s="237"/>
      <c r="X35" s="237"/>
      <c r="Y35" s="237"/>
      <c r="Z35" s="237"/>
      <c r="AA35" s="237"/>
      <c r="AB35" s="237"/>
      <c r="AC35" s="237"/>
      <c r="AD35" s="237"/>
    </row>
    <row r="36" spans="1:30" x14ac:dyDescent="0.2">
      <c r="A36" s="249"/>
      <c r="B36" s="264"/>
      <c r="C36" s="423" t="s">
        <v>395</v>
      </c>
      <c r="D36" s="424"/>
      <c r="E36" s="271" t="e">
        <f>ROUND((E31/(E32*0.0113))*E33,1)</f>
        <v>#DIV/0!</v>
      </c>
      <c r="F36" s="263"/>
      <c r="G36" s="235" t="s">
        <v>396</v>
      </c>
      <c r="H36" s="266">
        <v>35.4</v>
      </c>
      <c r="I36" s="273"/>
      <c r="J36" s="274"/>
      <c r="K36" s="275"/>
      <c r="L36" s="237"/>
      <c r="M36" s="237"/>
      <c r="N36" s="237"/>
      <c r="O36" s="237"/>
      <c r="P36" s="237"/>
      <c r="Q36" s="237"/>
      <c r="R36" s="237"/>
      <c r="S36" s="237"/>
      <c r="T36" s="237"/>
      <c r="U36" s="237"/>
      <c r="V36" s="237"/>
      <c r="W36" s="237"/>
      <c r="X36" s="237"/>
      <c r="Y36" s="237"/>
      <c r="Z36" s="237"/>
      <c r="AA36" s="237"/>
      <c r="AB36" s="237"/>
      <c r="AC36" s="237"/>
      <c r="AD36" s="237"/>
    </row>
    <row r="37" spans="1:30" x14ac:dyDescent="0.2">
      <c r="A37" s="249"/>
      <c r="B37" s="264"/>
      <c r="C37" s="412" t="s">
        <v>397</v>
      </c>
      <c r="D37" s="413"/>
      <c r="E37" s="234" t="e">
        <f>ROUND((E36*100)/H36,0)</f>
        <v>#DIV/0!</v>
      </c>
      <c r="F37" s="250"/>
      <c r="G37" s="262"/>
      <c r="H37" s="265"/>
      <c r="I37" s="273"/>
      <c r="J37" s="274"/>
      <c r="K37" s="275"/>
      <c r="L37" s="237"/>
      <c r="M37" s="237"/>
      <c r="N37" s="237"/>
      <c r="O37" s="237"/>
      <c r="P37" s="237"/>
      <c r="Q37" s="237"/>
      <c r="R37" s="237"/>
      <c r="S37" s="237"/>
      <c r="T37" s="237"/>
      <c r="U37" s="237"/>
      <c r="V37" s="237"/>
      <c r="W37" s="237"/>
      <c r="X37" s="237"/>
      <c r="Y37" s="237"/>
      <c r="Z37" s="237"/>
      <c r="AA37" s="237"/>
      <c r="AB37" s="237"/>
      <c r="AC37" s="237"/>
      <c r="AD37" s="237"/>
    </row>
    <row r="38" spans="1:30" ht="13.5" thickBot="1" x14ac:dyDescent="0.25">
      <c r="A38" s="267"/>
      <c r="B38" s="268"/>
      <c r="C38" s="269"/>
      <c r="D38" s="269"/>
      <c r="E38" s="269"/>
      <c r="F38" s="268"/>
      <c r="G38" s="268"/>
      <c r="H38" s="270"/>
      <c r="I38" s="276"/>
      <c r="J38" s="277"/>
      <c r="K38" s="278"/>
      <c r="L38" s="237"/>
      <c r="M38" s="237"/>
      <c r="N38" s="237"/>
      <c r="O38" s="237"/>
      <c r="P38" s="237"/>
      <c r="Q38" s="237"/>
      <c r="R38" s="237"/>
      <c r="S38" s="237"/>
      <c r="T38" s="237"/>
      <c r="U38" s="237"/>
      <c r="V38" s="237"/>
      <c r="W38" s="237"/>
      <c r="X38" s="237"/>
      <c r="Y38" s="237"/>
      <c r="Z38" s="237"/>
      <c r="AA38" s="237"/>
      <c r="AB38" s="237"/>
      <c r="AC38" s="237"/>
      <c r="AD38" s="237"/>
    </row>
    <row r="39" spans="1:30" x14ac:dyDescent="0.2">
      <c r="A39" s="237"/>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row>
    <row r="40" spans="1:30" x14ac:dyDescent="0.2">
      <c r="A40" s="237"/>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row>
    <row r="41" spans="1:30" x14ac:dyDescent="0.2">
      <c r="A41" s="237"/>
      <c r="B41" s="237"/>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row>
    <row r="42" spans="1:30" x14ac:dyDescent="0.2">
      <c r="A42" s="237"/>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row>
    <row r="43" spans="1:30" x14ac:dyDescent="0.2">
      <c r="A43" s="237"/>
      <c r="B43" s="237"/>
      <c r="C43" s="237"/>
      <c r="D43" s="237"/>
      <c r="E43" s="237"/>
      <c r="F43" s="237"/>
      <c r="G43" s="237"/>
      <c r="H43" s="237"/>
      <c r="I43" s="237"/>
      <c r="J43" s="237"/>
      <c r="K43" s="237"/>
      <c r="L43" s="237"/>
      <c r="M43" s="237"/>
      <c r="N43" s="237"/>
      <c r="O43" s="237"/>
      <c r="P43" s="237"/>
      <c r="Q43" s="237"/>
      <c r="R43" s="237"/>
      <c r="S43" s="237"/>
      <c r="T43" s="237"/>
      <c r="U43" s="237"/>
      <c r="V43" s="237"/>
      <c r="W43" s="237"/>
      <c r="X43" s="237"/>
      <c r="Y43" s="237"/>
      <c r="Z43" s="237"/>
      <c r="AA43" s="237"/>
      <c r="AB43" s="237"/>
      <c r="AC43" s="237"/>
      <c r="AD43" s="237"/>
    </row>
    <row r="44" spans="1:30" x14ac:dyDescent="0.2">
      <c r="A44" s="237"/>
      <c r="B44" s="237"/>
      <c r="C44" s="237"/>
      <c r="D44" s="237"/>
      <c r="E44" s="237"/>
      <c r="F44" s="237"/>
      <c r="G44" s="237"/>
      <c r="H44" s="237"/>
      <c r="I44" s="237"/>
      <c r="J44" s="237"/>
      <c r="K44" s="237"/>
      <c r="L44" s="237"/>
      <c r="M44" s="237"/>
      <c r="N44" s="237"/>
      <c r="O44" s="237"/>
      <c r="P44" s="237"/>
      <c r="Q44" s="237"/>
      <c r="R44" s="237"/>
      <c r="S44" s="237"/>
      <c r="T44" s="237"/>
      <c r="U44" s="237"/>
      <c r="V44" s="237"/>
      <c r="W44" s="237"/>
      <c r="X44" s="237"/>
      <c r="Y44" s="237"/>
      <c r="Z44" s="237"/>
      <c r="AA44" s="237"/>
      <c r="AB44" s="237"/>
      <c r="AC44" s="237"/>
      <c r="AD44" s="237"/>
    </row>
    <row r="45" spans="1:30" x14ac:dyDescent="0.2">
      <c r="A45" s="237"/>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row>
    <row r="46" spans="1:30" x14ac:dyDescent="0.2">
      <c r="A46" s="237"/>
      <c r="B46" s="237"/>
      <c r="C46" s="237"/>
      <c r="D46" s="237"/>
      <c r="E46" s="237"/>
      <c r="F46" s="237"/>
      <c r="G46" s="237"/>
      <c r="H46" s="237"/>
      <c r="I46" s="237"/>
      <c r="J46" s="237"/>
      <c r="K46" s="237"/>
      <c r="L46" s="237"/>
      <c r="M46" s="237"/>
      <c r="N46" s="237"/>
      <c r="O46" s="237"/>
      <c r="P46" s="237"/>
      <c r="Q46" s="237"/>
      <c r="R46" s="237"/>
      <c r="S46" s="237"/>
      <c r="T46" s="237"/>
      <c r="U46" s="237"/>
      <c r="V46" s="237"/>
      <c r="W46" s="237"/>
      <c r="X46" s="237"/>
      <c r="Y46" s="237"/>
      <c r="Z46" s="237"/>
      <c r="AA46" s="237"/>
      <c r="AB46" s="237"/>
      <c r="AC46" s="237"/>
      <c r="AD46" s="237"/>
    </row>
    <row r="47" spans="1:30" x14ac:dyDescent="0.2">
      <c r="A47" s="237"/>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row>
    <row r="48" spans="1:30" x14ac:dyDescent="0.2">
      <c r="A48" s="237"/>
      <c r="B48" s="237"/>
      <c r="C48" s="237"/>
      <c r="D48" s="237"/>
      <c r="E48" s="237"/>
      <c r="F48" s="237"/>
      <c r="G48" s="237"/>
      <c r="H48" s="237"/>
      <c r="I48" s="237"/>
      <c r="J48" s="237"/>
      <c r="K48" s="237"/>
      <c r="L48" s="237"/>
      <c r="M48" s="237"/>
      <c r="N48" s="237"/>
      <c r="O48" s="237"/>
      <c r="P48" s="237"/>
      <c r="Q48" s="237"/>
      <c r="R48" s="237"/>
      <c r="S48" s="237"/>
      <c r="T48" s="237"/>
      <c r="U48" s="237"/>
      <c r="V48" s="237"/>
      <c r="W48" s="237"/>
      <c r="X48" s="237"/>
      <c r="Y48" s="237"/>
      <c r="Z48" s="237"/>
      <c r="AA48" s="237"/>
      <c r="AB48" s="237"/>
      <c r="AC48" s="237"/>
      <c r="AD48" s="237"/>
    </row>
    <row r="49" spans="1:30" x14ac:dyDescent="0.2">
      <c r="A49" s="237"/>
      <c r="B49" s="237"/>
      <c r="C49" s="237"/>
      <c r="D49" s="237"/>
      <c r="E49" s="237"/>
      <c r="F49" s="237"/>
      <c r="G49" s="237"/>
      <c r="H49" s="237"/>
      <c r="I49" s="237"/>
      <c r="J49" s="237"/>
      <c r="K49" s="237"/>
      <c r="L49" s="237"/>
      <c r="M49" s="237"/>
      <c r="N49" s="237"/>
      <c r="O49" s="237"/>
      <c r="P49" s="237"/>
      <c r="Q49" s="237"/>
      <c r="R49" s="237"/>
      <c r="S49" s="237"/>
      <c r="T49" s="237"/>
      <c r="U49" s="237"/>
      <c r="V49" s="237"/>
      <c r="W49" s="237"/>
      <c r="X49" s="237"/>
      <c r="Y49" s="237"/>
      <c r="Z49" s="237"/>
      <c r="AA49" s="237"/>
      <c r="AB49" s="237"/>
      <c r="AC49" s="237"/>
      <c r="AD49" s="237"/>
    </row>
    <row r="50" spans="1:30" x14ac:dyDescent="0.2">
      <c r="A50" s="237"/>
      <c r="B50" s="237"/>
      <c r="C50" s="237"/>
      <c r="D50" s="237"/>
      <c r="E50" s="237"/>
      <c r="F50" s="237"/>
      <c r="G50" s="237"/>
      <c r="H50" s="237"/>
      <c r="I50" s="237"/>
      <c r="J50" s="237"/>
      <c r="K50" s="237"/>
      <c r="L50" s="237"/>
      <c r="M50" s="237"/>
      <c r="N50" s="237"/>
      <c r="O50" s="237"/>
      <c r="P50" s="237"/>
      <c r="Q50" s="237"/>
      <c r="R50" s="237"/>
      <c r="S50" s="237"/>
      <c r="T50" s="237"/>
      <c r="U50" s="237"/>
      <c r="V50" s="237"/>
      <c r="W50" s="237"/>
      <c r="X50" s="237"/>
      <c r="Y50" s="237"/>
      <c r="Z50" s="237"/>
      <c r="AA50" s="237"/>
      <c r="AB50" s="237"/>
      <c r="AC50" s="237"/>
      <c r="AD50" s="237"/>
    </row>
    <row r="51" spans="1:30" x14ac:dyDescent="0.2">
      <c r="A51" s="237"/>
      <c r="B51" s="237"/>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237"/>
      <c r="AA51" s="237"/>
      <c r="AB51" s="237"/>
      <c r="AC51" s="237"/>
      <c r="AD51" s="237"/>
    </row>
    <row r="52" spans="1:30" x14ac:dyDescent="0.2">
      <c r="A52" s="237"/>
      <c r="B52" s="237"/>
      <c r="C52" s="237"/>
      <c r="D52" s="237"/>
      <c r="E52" s="237"/>
      <c r="F52" s="237"/>
      <c r="G52" s="237"/>
      <c r="H52" s="237"/>
      <c r="I52" s="237"/>
      <c r="J52" s="237"/>
      <c r="K52" s="237"/>
      <c r="L52" s="237"/>
      <c r="M52" s="237"/>
      <c r="N52" s="237"/>
      <c r="O52" s="237"/>
      <c r="P52" s="237"/>
      <c r="Q52" s="237"/>
      <c r="R52" s="237"/>
      <c r="S52" s="237"/>
      <c r="T52" s="237"/>
      <c r="U52" s="237"/>
      <c r="V52" s="237"/>
      <c r="W52" s="237"/>
      <c r="X52" s="237"/>
      <c r="Y52" s="237"/>
      <c r="Z52" s="237"/>
      <c r="AA52" s="237"/>
      <c r="AB52" s="237"/>
      <c r="AC52" s="237"/>
      <c r="AD52" s="237"/>
    </row>
    <row r="53" spans="1:30" x14ac:dyDescent="0.2">
      <c r="A53" s="237"/>
      <c r="B53" s="237"/>
      <c r="C53" s="237"/>
      <c r="D53" s="237"/>
      <c r="E53" s="237"/>
      <c r="F53" s="237"/>
      <c r="G53" s="237"/>
      <c r="H53" s="237"/>
      <c r="I53" s="237"/>
      <c r="J53" s="237"/>
      <c r="K53" s="237"/>
      <c r="L53" s="237"/>
      <c r="M53" s="237"/>
      <c r="N53" s="237"/>
      <c r="O53" s="237"/>
      <c r="P53" s="237"/>
      <c r="Q53" s="237"/>
      <c r="R53" s="237"/>
      <c r="S53" s="237"/>
      <c r="T53" s="237"/>
      <c r="U53" s="237"/>
      <c r="V53" s="237"/>
      <c r="W53" s="237"/>
      <c r="X53" s="237"/>
      <c r="Y53" s="237"/>
      <c r="Z53" s="237"/>
      <c r="AA53" s="237"/>
      <c r="AB53" s="237"/>
      <c r="AC53" s="237"/>
      <c r="AD53" s="237"/>
    </row>
    <row r="54" spans="1:30" x14ac:dyDescent="0.2">
      <c r="A54" s="237"/>
      <c r="B54" s="237"/>
      <c r="C54" s="237"/>
      <c r="D54" s="237"/>
      <c r="E54" s="237"/>
      <c r="F54" s="237"/>
      <c r="G54" s="237"/>
      <c r="H54" s="237"/>
      <c r="I54" s="237"/>
      <c r="J54" s="237"/>
      <c r="K54" s="237"/>
      <c r="L54" s="237"/>
      <c r="M54" s="237"/>
      <c r="N54" s="237"/>
      <c r="O54" s="237"/>
      <c r="P54" s="237"/>
      <c r="Q54" s="237"/>
      <c r="R54" s="237"/>
      <c r="S54" s="237"/>
      <c r="T54" s="237"/>
      <c r="U54" s="237"/>
      <c r="V54" s="237"/>
      <c r="W54" s="237"/>
      <c r="X54" s="237"/>
      <c r="Y54" s="237"/>
      <c r="Z54" s="237"/>
      <c r="AA54" s="237"/>
      <c r="AB54" s="237"/>
      <c r="AC54" s="237"/>
      <c r="AD54" s="237"/>
    </row>
    <row r="55" spans="1:30" x14ac:dyDescent="0.2">
      <c r="A55" s="237"/>
      <c r="B55" s="237"/>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row>
    <row r="56" spans="1:30" x14ac:dyDescent="0.2">
      <c r="A56" s="237"/>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row>
    <row r="57" spans="1:30" x14ac:dyDescent="0.2">
      <c r="A57" s="237"/>
      <c r="B57" s="237"/>
      <c r="C57" s="237"/>
      <c r="D57" s="237"/>
      <c r="E57" s="237"/>
      <c r="F57" s="237"/>
      <c r="G57" s="237"/>
      <c r="H57" s="237"/>
      <c r="I57" s="237"/>
      <c r="J57" s="237"/>
      <c r="K57" s="237"/>
      <c r="L57" s="237"/>
      <c r="M57" s="237"/>
      <c r="N57" s="237"/>
      <c r="O57" s="237"/>
      <c r="P57" s="237"/>
      <c r="Q57" s="237"/>
      <c r="R57" s="237"/>
      <c r="S57" s="237"/>
      <c r="T57" s="237"/>
      <c r="U57" s="237"/>
      <c r="V57" s="237"/>
      <c r="W57" s="237"/>
      <c r="X57" s="237"/>
      <c r="Y57" s="237"/>
      <c r="Z57" s="237"/>
      <c r="AA57" s="237"/>
      <c r="AB57" s="237"/>
      <c r="AC57" s="237"/>
      <c r="AD57" s="237"/>
    </row>
    <row r="58" spans="1:30" x14ac:dyDescent="0.2">
      <c r="A58" s="237"/>
      <c r="B58" s="237"/>
      <c r="C58" s="237"/>
      <c r="D58" s="237"/>
      <c r="E58" s="237"/>
      <c r="F58" s="237"/>
      <c r="G58" s="237"/>
      <c r="H58" s="237"/>
      <c r="I58" s="237"/>
      <c r="J58" s="237"/>
      <c r="K58" s="237"/>
      <c r="L58" s="237"/>
      <c r="M58" s="237"/>
      <c r="N58" s="237"/>
      <c r="O58" s="237"/>
      <c r="P58" s="237"/>
      <c r="Q58" s="237"/>
      <c r="R58" s="237"/>
      <c r="S58" s="237"/>
      <c r="T58" s="237"/>
      <c r="U58" s="237"/>
      <c r="V58" s="237"/>
      <c r="W58" s="237"/>
      <c r="X58" s="237"/>
      <c r="Y58" s="237"/>
      <c r="Z58" s="237"/>
      <c r="AA58" s="237"/>
      <c r="AB58" s="237"/>
      <c r="AC58" s="237"/>
      <c r="AD58" s="237"/>
    </row>
    <row r="59" spans="1:30" x14ac:dyDescent="0.2">
      <c r="A59" s="237"/>
      <c r="B59" s="237"/>
      <c r="C59" s="237"/>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row>
    <row r="60" spans="1:30" x14ac:dyDescent="0.2">
      <c r="A60" s="237"/>
      <c r="B60" s="237"/>
      <c r="C60" s="237"/>
      <c r="D60" s="237"/>
      <c r="E60" s="237"/>
      <c r="F60" s="237"/>
      <c r="G60" s="237"/>
      <c r="H60" s="237"/>
      <c r="I60" s="237"/>
      <c r="J60" s="237"/>
      <c r="K60" s="237"/>
      <c r="L60" s="237"/>
      <c r="M60" s="237"/>
      <c r="N60" s="237"/>
      <c r="O60" s="237"/>
      <c r="P60" s="237"/>
      <c r="Q60" s="237"/>
      <c r="R60" s="237"/>
      <c r="S60" s="237"/>
      <c r="T60" s="237"/>
      <c r="U60" s="237"/>
      <c r="V60" s="237"/>
      <c r="W60" s="237"/>
      <c r="X60" s="237"/>
      <c r="Y60" s="237"/>
      <c r="Z60" s="237"/>
      <c r="AA60" s="237"/>
      <c r="AB60" s="237"/>
      <c r="AC60" s="237"/>
      <c r="AD60" s="237"/>
    </row>
  </sheetData>
  <sheetProtection sheet="1" objects="1" scenarios="1"/>
  <mergeCells count="35">
    <mergeCell ref="C37:D37"/>
    <mergeCell ref="I30:K30"/>
    <mergeCell ref="I32:J32"/>
    <mergeCell ref="I33:J33"/>
    <mergeCell ref="I35:J35"/>
    <mergeCell ref="A30:H30"/>
    <mergeCell ref="A32:D32"/>
    <mergeCell ref="G31:H31"/>
    <mergeCell ref="A31:D31"/>
    <mergeCell ref="A33:D33"/>
    <mergeCell ref="C36:D36"/>
    <mergeCell ref="A22:C22"/>
    <mergeCell ref="A15:G19"/>
    <mergeCell ref="J19:M21"/>
    <mergeCell ref="B5:C5"/>
    <mergeCell ref="A8:B8"/>
    <mergeCell ref="A10:B10"/>
    <mergeCell ref="A11:B11"/>
    <mergeCell ref="A12:B12"/>
    <mergeCell ref="C14:D14"/>
    <mergeCell ref="J9:K9"/>
    <mergeCell ref="J12:K12"/>
    <mergeCell ref="A27:B27"/>
    <mergeCell ref="A23:C23"/>
    <mergeCell ref="A24:C24"/>
    <mergeCell ref="A25:C25"/>
    <mergeCell ref="A26:C26"/>
    <mergeCell ref="A1:B1"/>
    <mergeCell ref="J1:M1"/>
    <mergeCell ref="J3:L3"/>
    <mergeCell ref="J7:K7"/>
    <mergeCell ref="J8:K8"/>
    <mergeCell ref="A3:C3"/>
    <mergeCell ref="E3:F3"/>
    <mergeCell ref="J4:L4"/>
  </mergeCells>
  <dataValidations count="1">
    <dataValidation type="list" allowBlank="1" showInputMessage="1" showErrorMessage="1" sqref="H36">
      <mc:AlternateContent xmlns:x12ac="http://schemas.microsoft.com/office/spreadsheetml/2011/1/ac" xmlns:mc="http://schemas.openxmlformats.org/markup-compatibility/2006">
        <mc:Choice Requires="x12ac">
          <x12ac:list>14," 44,3"," 35,4"," 67,4"," 20,8"," 39,0"," 36,8"," 46,9"," 85,3"," 87,4"," 96,2"," 105,2"," 111,2"," 114,1"," 111,3", 110, 116," 117,2", 112</x12ac:list>
        </mc:Choice>
        <mc:Fallback>
          <formula1>"14, 44,3, 35,4, 67,4, 20,8, 39,0, 36,8, 46,9, 85,3, 87,4, 96,2, 105,2, 111,2, 114,1, 111,3, 110, 116, 117,2, 112"</formula1>
        </mc:Fallback>
      </mc:AlternateContent>
    </dataValidation>
  </dataValidations>
  <pageMargins left="0.7" right="0.7" top="0.75" bottom="0.75" header="0.3" footer="0.3"/>
  <pageSetup paperSize="9" orientation="portrait" horizontalDpi="4294967294" verticalDpi="4294967294"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theme="0" tint="-0.34998626667073579"/>
  </sheetPr>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433" t="s">
        <v>289</v>
      </c>
      <c r="B1" s="433"/>
      <c r="C1" s="433"/>
      <c r="D1" s="433"/>
      <c r="E1" s="433"/>
      <c r="F1" s="433"/>
      <c r="G1" s="433"/>
      <c r="H1" s="433"/>
      <c r="I1" s="433"/>
      <c r="J1" s="433"/>
    </row>
    <row r="2" spans="1:10" ht="9" customHeight="1" x14ac:dyDescent="0.2">
      <c r="A2" s="433"/>
      <c r="B2" s="433"/>
      <c r="C2" s="433"/>
      <c r="D2" s="433"/>
      <c r="E2" s="433"/>
      <c r="F2" s="433"/>
      <c r="G2" s="433"/>
      <c r="H2" s="433"/>
      <c r="I2" s="433"/>
      <c r="J2" s="433"/>
    </row>
    <row r="3" spans="1:10" ht="14.65" customHeight="1" x14ac:dyDescent="0.2">
      <c r="A3" s="164" t="s">
        <v>290</v>
      </c>
      <c r="B3" s="426">
        <f>Фамилия</f>
        <v>0</v>
      </c>
      <c r="C3" s="426"/>
      <c r="D3" s="438">
        <f>Имя</f>
        <v>0</v>
      </c>
      <c r="E3" s="438"/>
      <c r="F3" s="438">
        <f>Отчество</f>
        <v>0</v>
      </c>
      <c r="G3" s="438"/>
      <c r="H3" s="201" t="s">
        <v>291</v>
      </c>
      <c r="I3" s="434">
        <f>номеристории</f>
        <v>0</v>
      </c>
      <c r="J3" s="435"/>
    </row>
    <row r="4" spans="1:10" x14ac:dyDescent="0.2">
      <c r="B4" s="427"/>
      <c r="C4" s="427"/>
      <c r="D4" s="439"/>
      <c r="E4" s="439"/>
      <c r="F4" s="439"/>
      <c r="G4" s="439"/>
      <c r="H4" s="202"/>
    </row>
    <row r="5" spans="1:10" x14ac:dyDescent="0.2">
      <c r="A5" s="436" t="s">
        <v>2</v>
      </c>
      <c r="B5" s="436"/>
      <c r="C5" s="437">
        <f>Памятка!E3</f>
        <v>0</v>
      </c>
      <c r="D5" s="437"/>
    </row>
    <row r="7" spans="1:10" x14ac:dyDescent="0.2">
      <c r="A7" s="431" t="s">
        <v>33</v>
      </c>
      <c r="B7" s="431"/>
      <c r="C7" s="165"/>
      <c r="D7" s="165"/>
      <c r="E7" s="165"/>
      <c r="F7" s="165"/>
      <c r="G7" s="165"/>
      <c r="H7" s="165"/>
      <c r="I7" s="165"/>
      <c r="J7" s="165"/>
    </row>
    <row r="8" spans="1:10" x14ac:dyDescent="0.2">
      <c r="A8" s="432" t="s">
        <v>292</v>
      </c>
      <c r="B8" s="432"/>
      <c r="C8" s="165"/>
      <c r="D8" s="165"/>
      <c r="E8" s="165"/>
      <c r="F8" s="165"/>
      <c r="G8" s="165"/>
      <c r="H8" s="165"/>
      <c r="I8" s="165"/>
      <c r="J8" s="165"/>
    </row>
    <row r="9" spans="1:10" ht="15.75" x14ac:dyDescent="0.25">
      <c r="A9" s="428" t="s">
        <v>293</v>
      </c>
      <c r="B9" s="428"/>
      <c r="C9" s="165"/>
      <c r="D9" s="165"/>
      <c r="E9" s="165"/>
      <c r="F9" s="165"/>
      <c r="G9" s="165"/>
      <c r="H9" s="165"/>
      <c r="I9" s="165"/>
      <c r="J9" s="165"/>
    </row>
    <row r="10" spans="1:10" ht="15.75" x14ac:dyDescent="0.25">
      <c r="A10" s="428" t="s">
        <v>294</v>
      </c>
      <c r="B10" s="428"/>
      <c r="C10" s="165"/>
      <c r="D10" s="165"/>
      <c r="E10" s="165"/>
      <c r="F10" s="165"/>
      <c r="G10" s="165"/>
      <c r="H10" s="165"/>
      <c r="I10" s="165"/>
      <c r="J10" s="165"/>
    </row>
    <row r="11" spans="1:10" ht="15.75" x14ac:dyDescent="0.25">
      <c r="A11" s="428" t="s">
        <v>295</v>
      </c>
      <c r="B11" s="428"/>
      <c r="C11" s="165"/>
      <c r="D11" s="165"/>
      <c r="E11" s="165"/>
      <c r="F11" s="165"/>
      <c r="G11" s="165"/>
      <c r="H11" s="165"/>
      <c r="I11" s="165"/>
      <c r="J11" s="165"/>
    </row>
    <row r="12" spans="1:10" ht="15.75" x14ac:dyDescent="0.25">
      <c r="A12" s="428" t="s">
        <v>296</v>
      </c>
      <c r="B12" s="428"/>
      <c r="C12" s="165"/>
      <c r="D12" s="165"/>
      <c r="E12" s="165"/>
      <c r="F12" s="165"/>
      <c r="G12" s="165"/>
      <c r="H12" s="165"/>
      <c r="I12" s="165"/>
      <c r="J12" s="165"/>
    </row>
    <row r="13" spans="1:10" ht="15.75" x14ac:dyDescent="0.25">
      <c r="A13" s="428" t="s">
        <v>297</v>
      </c>
      <c r="B13" s="428"/>
      <c r="C13" s="165"/>
      <c r="D13" s="165"/>
      <c r="E13" s="165"/>
      <c r="F13" s="165"/>
      <c r="G13" s="165"/>
      <c r="H13" s="165"/>
      <c r="I13" s="165"/>
      <c r="J13" s="165"/>
    </row>
    <row r="14" spans="1:10" ht="15.75" x14ac:dyDescent="0.25">
      <c r="A14" s="428" t="s">
        <v>298</v>
      </c>
      <c r="B14" s="428"/>
      <c r="C14" s="165"/>
      <c r="D14" s="165"/>
      <c r="E14" s="165"/>
      <c r="F14" s="165"/>
      <c r="G14" s="165"/>
      <c r="H14" s="165"/>
      <c r="I14" s="165"/>
      <c r="J14" s="165"/>
    </row>
    <row r="15" spans="1:10" ht="15.75" x14ac:dyDescent="0.25">
      <c r="A15" s="428" t="s">
        <v>299</v>
      </c>
      <c r="B15" s="428"/>
      <c r="C15" s="165"/>
      <c r="D15" s="165"/>
      <c r="E15" s="165"/>
      <c r="F15" s="165"/>
      <c r="G15" s="165"/>
      <c r="H15" s="165"/>
      <c r="I15" s="165"/>
      <c r="J15" s="165"/>
    </row>
    <row r="16" spans="1:10" ht="15.75" x14ac:dyDescent="0.25">
      <c r="A16" s="428" t="s">
        <v>300</v>
      </c>
      <c r="B16" s="428"/>
      <c r="C16" s="165"/>
      <c r="D16" s="165"/>
      <c r="E16" s="165"/>
      <c r="F16" s="165"/>
      <c r="G16" s="165"/>
      <c r="H16" s="165"/>
      <c r="I16" s="165"/>
      <c r="J16" s="165"/>
    </row>
    <row r="17" spans="1:10" ht="15.75" x14ac:dyDescent="0.25">
      <c r="A17" s="428" t="s">
        <v>301</v>
      </c>
      <c r="B17" s="428"/>
      <c r="C17" s="165"/>
      <c r="D17" s="165"/>
      <c r="E17" s="165"/>
      <c r="F17" s="165"/>
      <c r="G17" s="165"/>
      <c r="H17" s="165"/>
      <c r="I17" s="165"/>
      <c r="J17" s="165"/>
    </row>
    <row r="18" spans="1:10" ht="15.75" x14ac:dyDescent="0.25">
      <c r="A18" s="428" t="s">
        <v>302</v>
      </c>
      <c r="B18" s="428"/>
      <c r="C18" s="165"/>
      <c r="D18" s="165"/>
      <c r="E18" s="165"/>
      <c r="F18" s="165"/>
      <c r="G18" s="165"/>
      <c r="H18" s="165"/>
      <c r="I18" s="165"/>
      <c r="J18" s="165"/>
    </row>
    <row r="19" spans="1:10" ht="15.75" x14ac:dyDescent="0.25">
      <c r="A19" s="428" t="s">
        <v>303</v>
      </c>
      <c r="B19" s="428"/>
      <c r="C19" s="165"/>
      <c r="D19" s="165"/>
      <c r="E19" s="165"/>
      <c r="F19" s="165"/>
      <c r="G19" s="165"/>
      <c r="H19" s="165"/>
      <c r="I19" s="165"/>
      <c r="J19" s="165"/>
    </row>
    <row r="20" spans="1:10" ht="15.75" x14ac:dyDescent="0.25">
      <c r="A20" s="428" t="s">
        <v>304</v>
      </c>
      <c r="B20" s="428"/>
      <c r="C20" s="165"/>
      <c r="D20" s="165"/>
      <c r="E20" s="165"/>
      <c r="F20" s="165"/>
      <c r="G20" s="165"/>
      <c r="H20" s="165"/>
      <c r="I20" s="165"/>
      <c r="J20" s="165"/>
    </row>
    <row r="21" spans="1:10" ht="15.75" x14ac:dyDescent="0.25">
      <c r="A21" s="428" t="s">
        <v>305</v>
      </c>
      <c r="B21" s="428"/>
      <c r="C21" s="165"/>
      <c r="D21" s="165"/>
      <c r="E21" s="165"/>
      <c r="F21" s="165"/>
      <c r="G21" s="165"/>
      <c r="H21" s="165"/>
      <c r="I21" s="165"/>
      <c r="J21" s="165"/>
    </row>
    <row r="22" spans="1:10" ht="15.75" x14ac:dyDescent="0.25">
      <c r="A22" s="428" t="s">
        <v>306</v>
      </c>
      <c r="B22" s="428"/>
      <c r="C22" s="165"/>
      <c r="D22" s="165"/>
      <c r="E22" s="165"/>
      <c r="F22" s="165"/>
      <c r="G22" s="165"/>
      <c r="H22" s="165"/>
      <c r="I22" s="165"/>
      <c r="J22" s="165"/>
    </row>
    <row r="23" spans="1:10" ht="29.25" customHeight="1" x14ac:dyDescent="0.25">
      <c r="A23" s="429" t="s">
        <v>307</v>
      </c>
      <c r="B23" s="429"/>
      <c r="C23" s="165"/>
      <c r="D23" s="165"/>
      <c r="E23" s="165"/>
      <c r="F23" s="165"/>
      <c r="G23" s="165"/>
      <c r="H23" s="165"/>
      <c r="I23" s="165"/>
      <c r="J23" s="165"/>
    </row>
    <row r="24" spans="1:10" ht="29.25" customHeight="1" x14ac:dyDescent="0.25">
      <c r="A24" s="429" t="s">
        <v>308</v>
      </c>
      <c r="B24" s="429"/>
      <c r="C24" s="165"/>
      <c r="D24" s="165"/>
      <c r="E24" s="165"/>
      <c r="F24" s="165"/>
      <c r="G24" s="165"/>
      <c r="H24" s="165"/>
      <c r="I24" s="165"/>
      <c r="J24" s="165"/>
    </row>
    <row r="25" spans="1:10" ht="28.5" customHeight="1" x14ac:dyDescent="0.25">
      <c r="A25" s="429" t="s">
        <v>309</v>
      </c>
      <c r="B25" s="429"/>
      <c r="C25" s="165"/>
      <c r="D25" s="165"/>
      <c r="E25" s="165"/>
      <c r="F25" s="165"/>
      <c r="G25" s="165"/>
      <c r="H25" s="165"/>
      <c r="I25" s="165"/>
      <c r="J25" s="165"/>
    </row>
    <row r="26" spans="1:10" ht="27" customHeight="1" x14ac:dyDescent="0.25">
      <c r="A26" s="429" t="s">
        <v>310</v>
      </c>
      <c r="B26" s="429"/>
      <c r="C26" s="165"/>
      <c r="D26" s="165"/>
      <c r="E26" s="165"/>
      <c r="F26" s="165"/>
      <c r="G26" s="165"/>
      <c r="H26" s="165"/>
      <c r="I26" s="165"/>
      <c r="J26" s="165"/>
    </row>
    <row r="27" spans="1:10" ht="32.25" customHeight="1" x14ac:dyDescent="0.2">
      <c r="A27" s="430" t="s">
        <v>311</v>
      </c>
      <c r="B27" s="430"/>
      <c r="C27" s="165"/>
      <c r="D27" s="165"/>
      <c r="E27" s="165"/>
      <c r="F27" s="165"/>
      <c r="G27" s="165"/>
      <c r="H27" s="165"/>
      <c r="I27" s="165"/>
      <c r="J27" s="165"/>
    </row>
    <row r="28" spans="1:10" ht="31.5" customHeight="1" x14ac:dyDescent="0.25">
      <c r="A28" s="429" t="s">
        <v>312</v>
      </c>
      <c r="B28" s="429"/>
      <c r="C28" s="165"/>
      <c r="D28" s="165"/>
      <c r="E28" s="165"/>
      <c r="F28" s="165"/>
      <c r="G28" s="165"/>
      <c r="H28" s="165"/>
      <c r="I28" s="165"/>
      <c r="J28" s="165"/>
    </row>
    <row r="29" spans="1:10" ht="25.5" customHeight="1" x14ac:dyDescent="0.2">
      <c r="A29" s="430" t="s">
        <v>313</v>
      </c>
      <c r="B29" s="430"/>
      <c r="C29" s="165"/>
      <c r="D29" s="165"/>
      <c r="E29" s="165"/>
      <c r="F29" s="165"/>
      <c r="G29" s="165"/>
      <c r="H29" s="165"/>
      <c r="I29" s="165"/>
      <c r="J29" s="165"/>
    </row>
    <row r="30" spans="1:10" x14ac:dyDescent="0.2">
      <c r="A30" s="425"/>
      <c r="B30" s="425"/>
      <c r="C30" s="425"/>
      <c r="D30" s="425"/>
      <c r="E30" s="425"/>
      <c r="F30" s="425"/>
      <c r="G30" s="425"/>
      <c r="H30" s="425"/>
      <c r="I30" s="425"/>
      <c r="J30" s="425"/>
    </row>
    <row r="31" spans="1:10" x14ac:dyDescent="0.2">
      <c r="A31" s="425"/>
      <c r="B31" s="425"/>
      <c r="C31" s="425"/>
      <c r="D31" s="425"/>
      <c r="E31" s="425"/>
      <c r="F31" s="425"/>
      <c r="G31" s="425"/>
      <c r="H31" s="425"/>
      <c r="I31" s="425"/>
      <c r="J31" s="425"/>
    </row>
    <row r="32" spans="1:10" x14ac:dyDescent="0.2">
      <c r="A32" s="425"/>
      <c r="B32" s="425"/>
      <c r="C32" s="425"/>
      <c r="D32" s="425"/>
      <c r="E32" s="425"/>
      <c r="F32" s="425"/>
      <c r="G32" s="425"/>
      <c r="H32" s="425"/>
      <c r="I32" s="425"/>
      <c r="J32" s="425"/>
    </row>
    <row r="33" spans="1:10" x14ac:dyDescent="0.2">
      <c r="A33" s="425"/>
      <c r="B33" s="425"/>
      <c r="C33" s="425"/>
      <c r="D33" s="425"/>
      <c r="E33" s="425"/>
      <c r="F33" s="425"/>
      <c r="G33" s="425"/>
      <c r="H33" s="425"/>
      <c r="I33" s="425"/>
      <c r="J33" s="425"/>
    </row>
  </sheetData>
  <sheetProtection sheet="1" objects="1" scenarios="1" selectLockedCells="1" selectUnlockedCells="1"/>
  <mergeCells count="48">
    <mergeCell ref="A1:J2"/>
    <mergeCell ref="I3:J3"/>
    <mergeCell ref="A5:B5"/>
    <mergeCell ref="C5:D5"/>
    <mergeCell ref="D3:E4"/>
    <mergeCell ref="F3:G4"/>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H32:H33"/>
    <mergeCell ref="A22:B22"/>
    <mergeCell ref="A23:B23"/>
    <mergeCell ref="A24:B24"/>
    <mergeCell ref="A25:B25"/>
    <mergeCell ref="A26:B26"/>
    <mergeCell ref="H30:H31"/>
    <mergeCell ref="A27:B27"/>
    <mergeCell ref="A28:B28"/>
    <mergeCell ref="A29:B29"/>
    <mergeCell ref="A30:B31"/>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s>
  <pageMargins left="0.7" right="0.7" top="0.75" bottom="0.75" header="0.51180555555555551" footer="0.51180555555555551"/>
  <pageSetup paperSize="9" scale="93"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8">
    <tabColor theme="0" tint="-0.34998626667073579"/>
    <pageSetUpPr fitToPage="1"/>
  </sheetPr>
  <dimension ref="A1:N32"/>
  <sheetViews>
    <sheetView workbookViewId="0">
      <selection sqref="A1:N1"/>
    </sheetView>
  </sheetViews>
  <sheetFormatPr defaultRowHeight="15" x14ac:dyDescent="0.25"/>
  <cols>
    <col min="1" max="1" width="28.7109375" style="286" customWidth="1"/>
    <col min="2" max="2" width="5.5703125" style="286" customWidth="1"/>
    <col min="3" max="3" width="5.42578125" style="286" customWidth="1"/>
    <col min="4" max="4" width="26.7109375" style="286" customWidth="1"/>
    <col min="5" max="5" width="4.85546875" style="286" customWidth="1"/>
    <col min="6" max="6" width="6" style="286" customWidth="1"/>
    <col min="7" max="7" width="6.42578125" style="286" customWidth="1"/>
    <col min="8" max="8" width="7.42578125" style="286" customWidth="1"/>
    <col min="9" max="9" width="6.5703125" style="286" customWidth="1"/>
    <col min="10" max="10" width="7.5703125" style="286" customWidth="1"/>
    <col min="11" max="12" width="8.140625" style="286" customWidth="1"/>
    <col min="13" max="13" width="8" style="286" customWidth="1"/>
    <col min="14" max="14" width="8.85546875" style="286" customWidth="1"/>
    <col min="15" max="16384" width="9.140625" style="286"/>
  </cols>
  <sheetData>
    <row r="1" spans="1:14" ht="18" x14ac:dyDescent="0.25">
      <c r="A1" s="440" t="s">
        <v>432</v>
      </c>
      <c r="B1" s="440"/>
      <c r="C1" s="440"/>
      <c r="D1" s="440"/>
      <c r="E1" s="440"/>
      <c r="F1" s="440"/>
      <c r="G1" s="440"/>
      <c r="H1" s="440"/>
      <c r="I1" s="440"/>
      <c r="J1" s="440"/>
      <c r="K1" s="440"/>
      <c r="L1" s="440"/>
      <c r="M1" s="440"/>
      <c r="N1" s="440"/>
    </row>
    <row r="2" spans="1:14" ht="18" x14ac:dyDescent="0.25">
      <c r="A2" s="441" t="s">
        <v>431</v>
      </c>
      <c r="B2" s="441"/>
      <c r="C2" s="441"/>
      <c r="D2" s="441"/>
      <c r="E2" s="441"/>
      <c r="F2" s="441"/>
      <c r="G2" s="441"/>
      <c r="H2" s="441"/>
      <c r="I2" s="441"/>
      <c r="J2" s="441"/>
      <c r="K2" s="441"/>
      <c r="L2" s="441"/>
      <c r="M2" s="441"/>
      <c r="N2" s="441"/>
    </row>
    <row r="3" spans="1:14" x14ac:dyDescent="0.25">
      <c r="A3" s="442" t="s">
        <v>430</v>
      </c>
      <c r="B3" s="442"/>
      <c r="C3" s="442"/>
      <c r="D3" s="442"/>
      <c r="E3" s="442"/>
      <c r="F3" s="442"/>
      <c r="G3" s="442"/>
      <c r="H3" s="442"/>
      <c r="I3" s="442"/>
      <c r="J3" s="442"/>
      <c r="K3" s="442"/>
      <c r="L3" s="442"/>
      <c r="M3" s="442"/>
      <c r="N3" s="442"/>
    </row>
    <row r="4" spans="1:14" x14ac:dyDescent="0.25">
      <c r="A4" s="291"/>
      <c r="B4" s="291"/>
      <c r="C4" s="291"/>
      <c r="D4" s="291"/>
      <c r="E4" s="291"/>
      <c r="F4" s="291"/>
      <c r="G4" s="291"/>
      <c r="H4" s="291"/>
      <c r="I4" s="291"/>
      <c r="J4" s="291"/>
      <c r="K4" s="291"/>
      <c r="L4" s="291"/>
      <c r="M4" s="291"/>
      <c r="N4" s="291"/>
    </row>
    <row r="5" spans="1:14" x14ac:dyDescent="0.25">
      <c r="A5" s="443">
        <f ca="1">TODAY()</f>
        <v>44319</v>
      </c>
      <c r="B5" s="443"/>
      <c r="C5" s="443"/>
      <c r="D5" s="443"/>
      <c r="E5" s="443"/>
      <c r="F5" s="443"/>
      <c r="G5" s="443"/>
      <c r="H5" s="443"/>
      <c r="I5" s="443"/>
      <c r="J5" s="443"/>
      <c r="K5" s="443"/>
      <c r="L5" s="443"/>
      <c r="M5" s="443"/>
      <c r="N5" s="443"/>
    </row>
    <row r="6" spans="1:14" x14ac:dyDescent="0.25">
      <c r="A6" s="444" t="s">
        <v>460</v>
      </c>
      <c r="B6" s="444"/>
      <c r="C6" s="444" t="str">
        <f>CONCATENATE(Фамилия," ",Имя, "  ",Отчество)</f>
        <v xml:space="preserve">   </v>
      </c>
      <c r="D6" s="444"/>
      <c r="E6" s="444"/>
      <c r="F6" s="444"/>
      <c r="G6" s="287" t="s">
        <v>2</v>
      </c>
      <c r="H6" s="287"/>
      <c r="I6" s="445">
        <f>Памятка!E3</f>
        <v>0</v>
      </c>
      <c r="J6" s="445"/>
      <c r="K6" s="444" t="str">
        <f>CONCATENATE("№ истории болезни:  ",номеристории)</f>
        <v xml:space="preserve">№ истории болезни:  </v>
      </c>
      <c r="L6" s="444"/>
      <c r="M6" s="444"/>
      <c r="N6" s="444"/>
    </row>
    <row r="7" spans="1:14" x14ac:dyDescent="0.25">
      <c r="A7" s="287"/>
      <c r="B7" s="287"/>
      <c r="C7" s="287"/>
      <c r="D7" s="287"/>
      <c r="E7" s="287"/>
      <c r="F7" s="287"/>
      <c r="G7" s="287"/>
      <c r="H7" s="287"/>
      <c r="I7" s="287"/>
      <c r="J7" s="287"/>
      <c r="K7" s="287"/>
      <c r="L7" s="287"/>
      <c r="M7" s="287"/>
      <c r="N7" s="287"/>
    </row>
    <row r="8" spans="1:14" x14ac:dyDescent="0.25">
      <c r="A8" s="444" t="str">
        <f>CONCATENATE("Группа крови:  ",группакрови,"       ","Резус-принадлежность:     ",резус,".")</f>
        <v>Группа крови:         Резус-принадлежность:     .</v>
      </c>
      <c r="B8" s="444"/>
      <c r="C8" s="444"/>
      <c r="D8" s="444"/>
      <c r="E8" s="444"/>
      <c r="F8" s="444"/>
      <c r="G8" s="444"/>
      <c r="H8" s="444"/>
      <c r="I8" s="444"/>
      <c r="J8" s="444"/>
      <c r="K8" s="444"/>
      <c r="L8" s="444"/>
      <c r="M8" s="444"/>
      <c r="N8" s="444"/>
    </row>
    <row r="9" spans="1:14" x14ac:dyDescent="0.25">
      <c r="A9" s="473" t="s">
        <v>429</v>
      </c>
      <c r="B9" s="473"/>
      <c r="C9" s="473"/>
      <c r="D9" s="473"/>
      <c r="E9" s="473"/>
      <c r="F9" s="473"/>
      <c r="G9" s="473"/>
      <c r="H9" s="473"/>
      <c r="I9" s="473"/>
      <c r="J9" s="473"/>
      <c r="K9" s="473"/>
      <c r="L9" s="473"/>
      <c r="M9" s="473"/>
      <c r="N9" s="473"/>
    </row>
    <row r="10" spans="1:14" x14ac:dyDescent="0.25">
      <c r="A10" s="287" t="s">
        <v>428</v>
      </c>
      <c r="B10" s="287"/>
      <c r="C10" s="287"/>
      <c r="D10" s="474"/>
      <c r="E10" s="474"/>
      <c r="F10" s="474"/>
      <c r="G10" s="474"/>
      <c r="H10" s="474"/>
      <c r="I10" s="474"/>
      <c r="J10" s="474"/>
      <c r="K10" s="474"/>
      <c r="L10" s="474"/>
      <c r="M10" s="474"/>
      <c r="N10" s="474"/>
    </row>
    <row r="11" spans="1:14" x14ac:dyDescent="0.25">
      <c r="A11" s="287" t="s">
        <v>427</v>
      </c>
      <c r="B11" s="287"/>
      <c r="C11" s="287"/>
      <c r="D11" s="287"/>
      <c r="E11" s="287"/>
      <c r="F11" s="287"/>
      <c r="G11" s="287"/>
      <c r="H11" s="287"/>
      <c r="I11" s="287"/>
      <c r="J11" s="287"/>
      <c r="K11" s="287"/>
      <c r="L11" s="287"/>
      <c r="M11" s="287"/>
      <c r="N11" s="287"/>
    </row>
    <row r="12" spans="1:14" x14ac:dyDescent="0.25">
      <c r="A12" s="287" t="s">
        <v>426</v>
      </c>
      <c r="B12" s="287"/>
      <c r="C12" s="287"/>
      <c r="D12" s="287"/>
      <c r="E12" s="287"/>
      <c r="F12" s="287"/>
      <c r="G12" s="287"/>
      <c r="H12" s="287"/>
      <c r="I12" s="287"/>
      <c r="J12" s="287"/>
      <c r="K12" s="287"/>
      <c r="L12" s="287"/>
      <c r="M12" s="287"/>
      <c r="N12" s="287"/>
    </row>
    <row r="13" spans="1:14" x14ac:dyDescent="0.25">
      <c r="A13" s="444" t="s">
        <v>461</v>
      </c>
      <c r="B13" s="444"/>
      <c r="C13" s="444"/>
      <c r="D13" s="444"/>
      <c r="E13" s="444"/>
      <c r="F13" s="444"/>
      <c r="G13" s="444"/>
      <c r="H13" s="444"/>
      <c r="I13" s="444"/>
      <c r="J13" s="444"/>
      <c r="K13" s="444"/>
      <c r="L13" s="444"/>
      <c r="M13" s="444"/>
      <c r="N13" s="444"/>
    </row>
    <row r="14" spans="1:14" x14ac:dyDescent="0.25">
      <c r="A14" s="287"/>
      <c r="B14" s="287"/>
      <c r="C14" s="287"/>
      <c r="D14" s="287"/>
      <c r="E14" s="287"/>
      <c r="F14" s="287"/>
      <c r="G14" s="287"/>
      <c r="H14" s="287"/>
      <c r="I14" s="287"/>
      <c r="J14" s="287"/>
      <c r="K14" s="287"/>
      <c r="L14" s="287"/>
      <c r="M14" s="287"/>
      <c r="N14" s="287"/>
    </row>
    <row r="15" spans="1:14" x14ac:dyDescent="0.25">
      <c r="A15" s="461" t="s">
        <v>425</v>
      </c>
      <c r="B15" s="464" t="s">
        <v>424</v>
      </c>
      <c r="C15" s="465"/>
      <c r="D15" s="465"/>
      <c r="E15" s="465"/>
      <c r="F15" s="465"/>
      <c r="G15" s="465"/>
      <c r="H15" s="466"/>
      <c r="I15" s="467" t="s">
        <v>423</v>
      </c>
      <c r="J15" s="468"/>
      <c r="K15" s="468"/>
      <c r="L15" s="461"/>
      <c r="M15" s="450" t="s">
        <v>422</v>
      </c>
      <c r="N15" s="467" t="s">
        <v>421</v>
      </c>
    </row>
    <row r="16" spans="1:14" x14ac:dyDescent="0.25">
      <c r="A16" s="462"/>
      <c r="B16" s="447" t="s">
        <v>420</v>
      </c>
      <c r="C16" s="447" t="s">
        <v>419</v>
      </c>
      <c r="D16" s="450" t="s">
        <v>418</v>
      </c>
      <c r="E16" s="447" t="s">
        <v>417</v>
      </c>
      <c r="F16" s="453" t="s">
        <v>416</v>
      </c>
      <c r="G16" s="454"/>
      <c r="H16" s="455" t="s">
        <v>415</v>
      </c>
      <c r="I16" s="469"/>
      <c r="J16" s="470"/>
      <c r="K16" s="470"/>
      <c r="L16" s="463"/>
      <c r="M16" s="451"/>
      <c r="N16" s="471"/>
    </row>
    <row r="17" spans="1:14" x14ac:dyDescent="0.25">
      <c r="A17" s="462"/>
      <c r="B17" s="448"/>
      <c r="C17" s="448"/>
      <c r="D17" s="451"/>
      <c r="E17" s="448"/>
      <c r="F17" s="458" t="s">
        <v>414</v>
      </c>
      <c r="G17" s="447" t="s">
        <v>413</v>
      </c>
      <c r="H17" s="456"/>
      <c r="I17" s="455" t="s">
        <v>412</v>
      </c>
      <c r="J17" s="464" t="s">
        <v>411</v>
      </c>
      <c r="K17" s="465"/>
      <c r="L17" s="466"/>
      <c r="M17" s="451"/>
      <c r="N17" s="471"/>
    </row>
    <row r="18" spans="1:14" ht="27" customHeight="1" x14ac:dyDescent="0.25">
      <c r="A18" s="463"/>
      <c r="B18" s="449"/>
      <c r="C18" s="449"/>
      <c r="D18" s="452"/>
      <c r="E18" s="449"/>
      <c r="F18" s="459"/>
      <c r="G18" s="449"/>
      <c r="H18" s="457"/>
      <c r="I18" s="457"/>
      <c r="J18" s="289" t="s">
        <v>410</v>
      </c>
      <c r="K18" s="290" t="s">
        <v>409</v>
      </c>
      <c r="L18" s="289" t="s">
        <v>408</v>
      </c>
      <c r="M18" s="452"/>
      <c r="N18" s="469"/>
    </row>
    <row r="19" spans="1:14" x14ac:dyDescent="0.25">
      <c r="A19" s="304"/>
      <c r="B19" s="306"/>
      <c r="C19" s="307"/>
      <c r="D19" s="308"/>
      <c r="E19" s="308"/>
      <c r="F19" s="308"/>
      <c r="G19" s="309"/>
      <c r="H19" s="308"/>
      <c r="I19" s="308"/>
      <c r="J19" s="308"/>
      <c r="K19" s="308"/>
      <c r="L19" s="308"/>
      <c r="M19" s="308"/>
      <c r="N19" s="310"/>
    </row>
    <row r="20" spans="1:14" x14ac:dyDescent="0.25">
      <c r="A20" s="304"/>
      <c r="B20" s="306"/>
      <c r="C20" s="307"/>
      <c r="D20" s="308"/>
      <c r="E20" s="308"/>
      <c r="F20" s="308"/>
      <c r="G20" s="309"/>
      <c r="H20" s="308"/>
      <c r="I20" s="308"/>
      <c r="J20" s="308"/>
      <c r="K20" s="308"/>
      <c r="L20" s="308"/>
      <c r="M20" s="308"/>
      <c r="N20" s="310"/>
    </row>
    <row r="21" spans="1:14" x14ac:dyDescent="0.25">
      <c r="A21" s="305"/>
      <c r="B21" s="306"/>
      <c r="C21" s="307"/>
      <c r="D21" s="308"/>
      <c r="E21" s="308"/>
      <c r="F21" s="308"/>
      <c r="G21" s="309"/>
      <c r="H21" s="308"/>
      <c r="I21" s="308"/>
      <c r="J21" s="308"/>
      <c r="K21" s="308"/>
      <c r="L21" s="308"/>
      <c r="M21" s="308"/>
      <c r="N21" s="310"/>
    </row>
    <row r="22" spans="1:14" x14ac:dyDescent="0.25">
      <c r="A22" s="305"/>
      <c r="B22" s="306"/>
      <c r="C22" s="307"/>
      <c r="D22" s="308"/>
      <c r="E22" s="308"/>
      <c r="F22" s="308"/>
      <c r="G22" s="309"/>
      <c r="H22" s="308"/>
      <c r="I22" s="308"/>
      <c r="J22" s="308"/>
      <c r="K22" s="308"/>
      <c r="L22" s="308"/>
      <c r="M22" s="308"/>
      <c r="N22" s="310"/>
    </row>
    <row r="23" spans="1:14" x14ac:dyDescent="0.25">
      <c r="A23" s="305"/>
      <c r="B23" s="306"/>
      <c r="C23" s="307"/>
      <c r="D23" s="308"/>
      <c r="E23" s="308"/>
      <c r="F23" s="308"/>
      <c r="G23" s="309"/>
      <c r="H23" s="308"/>
      <c r="I23" s="308"/>
      <c r="J23" s="308"/>
      <c r="K23" s="308"/>
      <c r="L23" s="308"/>
      <c r="M23" s="308"/>
      <c r="N23" s="310"/>
    </row>
    <row r="24" spans="1:14" x14ac:dyDescent="0.25">
      <c r="A24" s="305"/>
      <c r="B24" s="306"/>
      <c r="C24" s="307"/>
      <c r="D24" s="308"/>
      <c r="E24" s="308"/>
      <c r="F24" s="308"/>
      <c r="G24" s="309"/>
      <c r="H24" s="308"/>
      <c r="I24" s="308"/>
      <c r="J24" s="308"/>
      <c r="K24" s="308"/>
      <c r="L24" s="308"/>
      <c r="M24" s="308"/>
      <c r="N24" s="310"/>
    </row>
    <row r="25" spans="1:14" x14ac:dyDescent="0.25">
      <c r="A25" s="305"/>
      <c r="B25" s="306"/>
      <c r="C25" s="307"/>
      <c r="D25" s="308"/>
      <c r="E25" s="308"/>
      <c r="F25" s="308"/>
      <c r="G25" s="309"/>
      <c r="H25" s="308"/>
      <c r="I25" s="308"/>
      <c r="J25" s="308"/>
      <c r="K25" s="308"/>
      <c r="L25" s="308"/>
      <c r="M25" s="308"/>
      <c r="N25" s="310"/>
    </row>
    <row r="26" spans="1:14" x14ac:dyDescent="0.25">
      <c r="A26" s="288" t="s">
        <v>407</v>
      </c>
      <c r="B26" s="287"/>
      <c r="C26" s="287"/>
      <c r="D26" s="287"/>
      <c r="E26" s="287"/>
      <c r="F26" s="287"/>
      <c r="G26" s="287"/>
      <c r="H26" s="287"/>
      <c r="I26" s="287"/>
      <c r="J26" s="287"/>
      <c r="K26" s="287"/>
      <c r="L26" s="287"/>
      <c r="M26" s="287"/>
      <c r="N26" s="287"/>
    </row>
    <row r="27" spans="1:14" x14ac:dyDescent="0.25">
      <c r="A27" s="288" t="s">
        <v>406</v>
      </c>
      <c r="B27" s="287"/>
      <c r="C27" s="287"/>
      <c r="D27" s="287"/>
      <c r="E27" s="287"/>
      <c r="F27" s="287"/>
      <c r="G27" s="287"/>
      <c r="H27" s="287"/>
      <c r="I27" s="287"/>
      <c r="J27" s="287"/>
      <c r="K27" s="287"/>
      <c r="L27" s="287"/>
      <c r="M27" s="287"/>
      <c r="N27" s="287"/>
    </row>
    <row r="28" spans="1:14" x14ac:dyDescent="0.25">
      <c r="A28" s="288"/>
      <c r="B28" s="287"/>
      <c r="C28" s="287"/>
      <c r="D28" s="287"/>
      <c r="E28" s="287"/>
      <c r="F28" s="287"/>
      <c r="G28" s="287"/>
      <c r="H28" s="287"/>
      <c r="I28" s="287"/>
      <c r="J28" s="287"/>
      <c r="K28" s="287"/>
      <c r="L28" s="287"/>
      <c r="M28" s="287"/>
      <c r="N28" s="287"/>
    </row>
    <row r="29" spans="1:14" ht="14.25" customHeight="1" x14ac:dyDescent="0.25">
      <c r="A29" s="472" t="s">
        <v>405</v>
      </c>
      <c r="B29" s="472"/>
      <c r="C29" s="472"/>
      <c r="D29" s="472"/>
      <c r="E29" s="472"/>
      <c r="F29" s="472"/>
      <c r="G29" s="472"/>
      <c r="H29" s="472"/>
      <c r="I29" s="472"/>
      <c r="J29" s="472"/>
      <c r="K29" s="472"/>
      <c r="L29" s="472"/>
      <c r="M29" s="472"/>
      <c r="N29" s="472"/>
    </row>
    <row r="30" spans="1:14" x14ac:dyDescent="0.25">
      <c r="A30" s="460" t="s">
        <v>404</v>
      </c>
      <c r="B30" s="460"/>
      <c r="C30" s="460"/>
      <c r="D30" s="460"/>
      <c r="E30" s="460"/>
      <c r="F30" s="460"/>
      <c r="G30" s="460"/>
      <c r="H30" s="460"/>
      <c r="I30" s="460"/>
      <c r="J30" s="460"/>
      <c r="K30" s="460"/>
      <c r="L30" s="460"/>
      <c r="M30" s="460"/>
      <c r="N30" s="460"/>
    </row>
    <row r="31" spans="1:14" x14ac:dyDescent="0.25">
      <c r="A31" s="460"/>
      <c r="B31" s="460"/>
      <c r="C31" s="460"/>
      <c r="D31" s="460"/>
      <c r="E31" s="460"/>
      <c r="F31" s="460"/>
      <c r="G31" s="460"/>
      <c r="H31" s="460"/>
      <c r="I31" s="460"/>
      <c r="J31" s="460"/>
      <c r="K31" s="460"/>
      <c r="L31" s="460"/>
      <c r="M31" s="460"/>
      <c r="N31" s="460"/>
    </row>
    <row r="32" spans="1:14" x14ac:dyDescent="0.25">
      <c r="A32" s="446" t="s">
        <v>403</v>
      </c>
      <c r="B32" s="446"/>
      <c r="C32" s="446"/>
      <c r="D32" s="446"/>
      <c r="E32" s="446"/>
      <c r="F32" s="446"/>
      <c r="G32" s="446"/>
      <c r="H32" s="446"/>
      <c r="I32" s="446"/>
      <c r="J32" s="446"/>
      <c r="K32" s="446"/>
      <c r="L32" s="446"/>
      <c r="M32" s="446"/>
      <c r="N32" s="446"/>
    </row>
  </sheetData>
  <sheetProtection sheet="1" objects="1" scenarios="1"/>
  <mergeCells count="31">
    <mergeCell ref="J17:L17"/>
    <mergeCell ref="A29:N29"/>
    <mergeCell ref="A6:B6"/>
    <mergeCell ref="K6:N6"/>
    <mergeCell ref="A9:N9"/>
    <mergeCell ref="A13:N13"/>
    <mergeCell ref="J10:N10"/>
    <mergeCell ref="D10:I10"/>
    <mergeCell ref="A32:N32"/>
    <mergeCell ref="B16:B18"/>
    <mergeCell ref="C16:C18"/>
    <mergeCell ref="D16:D18"/>
    <mergeCell ref="E16:E18"/>
    <mergeCell ref="F16:G16"/>
    <mergeCell ref="H16:H18"/>
    <mergeCell ref="F17:F18"/>
    <mergeCell ref="G17:G18"/>
    <mergeCell ref="A30:N31"/>
    <mergeCell ref="A15:A18"/>
    <mergeCell ref="B15:H15"/>
    <mergeCell ref="I15:L16"/>
    <mergeCell ref="M15:M18"/>
    <mergeCell ref="N15:N18"/>
    <mergeCell ref="I17:I18"/>
    <mergeCell ref="A1:N1"/>
    <mergeCell ref="A2:N2"/>
    <mergeCell ref="A3:N3"/>
    <mergeCell ref="A5:N5"/>
    <mergeCell ref="A8:N8"/>
    <mergeCell ref="I6:J6"/>
    <mergeCell ref="C6:F6"/>
  </mergeCells>
  <dataValidations count="5">
    <dataValidation type="list" allowBlank="1" showInputMessage="1" showErrorMessage="1" sqref="A21:A25">
      <formula1>списоксред</formula1>
    </dataValidation>
    <dataValidation type="list" allowBlank="1" showInputMessage="1" showErrorMessage="1" sqref="D10:I10">
      <formula1>"Дефицит циркулирующих эритроцитов, Гемическая гипоксия, Кровопотечение, Печёночная недостаточность, ДВС-синдром, Тромбоцитопения"</formula1>
    </dataValidation>
    <dataValidation type="list" showInputMessage="1" sqref="J10:N10">
      <formula1>"Дефицит циркулирующих эритроцитов, Гемическая гипоксия, Кровопотечение, Печёночная недостаточность, ДВС-синдром, Тромбоцитопения"</formula1>
    </dataValidation>
    <dataValidation type="list" allowBlank="1" showInputMessage="1" sqref="A19">
      <formula1>"Эритроцитарная взвесь, Отмытые эритроциты, СЗП, Тромбомасса, Криопреципитат"</formula1>
    </dataValidation>
    <dataValidation type="list" allowBlank="1" showInputMessage="1" sqref="A20">
      <formula1>"Эритроцитарная взвесь, Отмытые эритроциты, СЗП, Тромбомасса, Криопреципитат"</formula1>
    </dataValidation>
  </dataValidations>
  <pageMargins left="0.25" right="0.25" top="0.75" bottom="0.75" header="0.3" footer="0.3"/>
  <pageSetup paperSize="9"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11</vt:i4>
      </vt:variant>
    </vt:vector>
  </HeadingPairs>
  <TitlesOfParts>
    <vt:vector size="23" baseType="lpstr">
      <vt:lpstr>Памятка</vt:lpstr>
      <vt:lpstr>карта ИТ</vt:lpstr>
      <vt:lpstr>разовые</vt:lpstr>
      <vt:lpstr>энтерально</vt:lpstr>
      <vt:lpstr>парентерально</vt:lpstr>
      <vt:lpstr>энтерально педиатрия</vt:lpstr>
      <vt:lpstr>ПЭП</vt:lpstr>
      <vt:lpstr>назначения</vt:lpstr>
      <vt:lpstr>трансфуз</vt:lpstr>
      <vt:lpstr>трансфуз_2</vt:lpstr>
      <vt:lpstr>на кровать</vt:lpstr>
      <vt:lpstr>согласия</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трансфуз_2!Область_печати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2021-04-09T07:46:23Z</cp:lastPrinted>
  <dcterms:created xsi:type="dcterms:W3CDTF">2020-10-06T13:21:15Z</dcterms:created>
  <dcterms:modified xsi:type="dcterms:W3CDTF">2021-05-02T17:03:05Z</dcterms:modified>
</cp:coreProperties>
</file>