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ance/Desktop/"/>
    </mc:Choice>
  </mc:AlternateContent>
  <xr:revisionPtr revIDLastSave="0" documentId="13_ncr:1_{4DD1C94F-3037-7744-AA91-635E00DCD72B}" xr6:coauthVersionLast="45" xr6:coauthVersionMax="45" xr10:uidLastSave="{00000000-0000-0000-0000-000000000000}"/>
  <bookViews>
    <workbookView xWindow="-34260" yWindow="-1700" windowWidth="29920" windowHeight="16960" xr2:uid="{00000000-000D-0000-FFFF-FFFF00000000}"/>
  </bookViews>
  <sheets>
    <sheet name="Data" sheetId="1" r:id="rId1"/>
    <sheet name="Outcomes by Category" sheetId="5" r:id="rId2"/>
    <sheet name="Outcomes by Sub-Category" sheetId="6" r:id="rId3"/>
    <sheet name="Outcomes by Months" sheetId="7" r:id="rId4"/>
    <sheet name="Outcomes Based on Goal" sheetId="8" r:id="rId5"/>
    <sheet name="Analysis of Backers" sheetId="9" r:id="rId6"/>
  </sheets>
  <definedNames>
    <definedName name="_xlnm._FilterDatabase" localSheetId="0" hidden="1">Data!$A$1:$T$4115</definedName>
    <definedName name="backers_count">Data!$L:$L</definedName>
    <definedName name="Goal">Data!$D:$D</definedName>
    <definedName name="State">Data!$F:$F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9" l="1"/>
  <c r="M7" i="9"/>
  <c r="L7" i="9"/>
  <c r="L6" i="9"/>
  <c r="K7" i="9"/>
  <c r="K6" i="9"/>
  <c r="J7" i="9"/>
  <c r="J6" i="9"/>
  <c r="I7" i="9"/>
  <c r="I6" i="9"/>
  <c r="H7" i="9"/>
  <c r="H6" i="9"/>
  <c r="B9" i="8" l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B5" i="8"/>
  <c r="B6" i="8"/>
  <c r="B7" i="8"/>
  <c r="B8" i="8"/>
  <c r="B10" i="8"/>
  <c r="E10" i="8" s="1"/>
  <c r="B11" i="8"/>
  <c r="E11" i="8" s="1"/>
  <c r="H11" i="8" s="1"/>
  <c r="B12" i="8"/>
  <c r="E12" i="8" s="1"/>
  <c r="B13" i="8"/>
  <c r="E13" i="8" s="1"/>
  <c r="C4" i="8"/>
  <c r="C3" i="8"/>
  <c r="C2" i="8"/>
  <c r="B4" i="8"/>
  <c r="E4" i="8" s="1"/>
  <c r="B3" i="8"/>
  <c r="E3" i="8" s="1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8" l="1"/>
  <c r="G2" i="8" s="1"/>
  <c r="E6" i="8"/>
  <c r="E5" i="8"/>
  <c r="F5" i="8" s="1"/>
  <c r="G3" i="8"/>
  <c r="G11" i="8"/>
  <c r="G4" i="8"/>
  <c r="H2" i="8"/>
  <c r="H10" i="8"/>
  <c r="H4" i="8"/>
  <c r="G12" i="8"/>
  <c r="G5" i="8"/>
  <c r="G13" i="8"/>
  <c r="G6" i="8"/>
  <c r="H3" i="8"/>
  <c r="H12" i="8"/>
  <c r="H13" i="8"/>
  <c r="G10" i="8"/>
  <c r="H6" i="8"/>
  <c r="E8" i="8"/>
  <c r="G8" i="8" s="1"/>
  <c r="F6" i="8"/>
  <c r="E7" i="8"/>
  <c r="H7" i="8" s="1"/>
  <c r="F2" i="8"/>
  <c r="F13" i="8"/>
  <c r="F4" i="8"/>
  <c r="F12" i="8"/>
  <c r="F3" i="8"/>
  <c r="F11" i="8"/>
  <c r="F10" i="8"/>
  <c r="E9" i="8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H5" i="8" l="1"/>
  <c r="G7" i="8"/>
  <c r="F7" i="8"/>
  <c r="F8" i="8"/>
  <c r="H8" i="8"/>
  <c r="H9" i="8"/>
  <c r="G9" i="8"/>
  <c r="F9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<sst xmlns="http://schemas.openxmlformats.org/spreadsheetml/2006/main" count="28548" uniqueCount="8410">
  <si>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</si>
  <si>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</si>
  <si>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</si>
  <si>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</si>
  <si>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</si>
  <si>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</si>
  <si>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</si>
  <si>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</si>
  <si>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</si>
  <si>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</si>
  <si>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</si>
  <si>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</si>
  <si>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</si>
  <si>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</si>
  <si>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</si>
  <si>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</si>
  <si>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</si>
  <si>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</si>
  <si>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</si>
  <si>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</si>
  <si>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</si>
  <si>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</si>
  <si>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</si>
  <si>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</si>
  <si>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</si>
  <si>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</si>
  <si>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</si>
  <si>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</si>
  <si>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</si>
  <si>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</si>
  <si>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</si>
  <si>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</si>
  <si>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</si>
  <si>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</si>
  <si>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</si>
  <si>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</si>
  <si>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</si>
  <si>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</si>
  <si>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</si>
  <si>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</si>
  <si>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</si>
  <si>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</si>
  <si>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</si>
  <si>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</si>
  <si>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</si>
  <si>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</si>
  <si>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</si>
  <si>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</si>
  <si>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</si>
  <si>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</si>
  <si>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</si>
  <si>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</si>
  <si>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</si>
  <si>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</si>
  <si>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</si>
  <si>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</si>
  <si>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</si>
  <si>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</si>
  <si>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</si>
  <si>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</si>
  <si>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</si>
  <si>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</si>
  <si>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</si>
  <si>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</si>
  <si>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</si>
  <si>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</si>
  <si>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</si>
  <si>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</si>
  <si>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</si>
  <si>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</si>
  <si>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</si>
  <si>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</si>
  <si>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</si>
  <si>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</si>
  <si>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</si>
  <si>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</si>
  <si>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</si>
  <si>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</si>
  <si>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</si>
  <si>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</si>
  <si>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</si>
  <si>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</si>
  <si>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</si>
  <si>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</si>
  <si>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</si>
  <si>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</si>
  <si>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</si>
  <si>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</si>
  <si>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</si>
  <si>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</si>
  <si>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</si>
  <si>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</si>
  <si>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</si>
  <si>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</si>
  <si>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</si>
  <si>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</si>
  <si>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</si>
  <si>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</si>
  <si>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</si>
  <si>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</si>
  <si>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</si>
  <si>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</si>
  <si>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</si>
  <si>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</si>
  <si>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</si>
  <si>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</si>
  <si>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</si>
  <si>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</si>
  <si>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</si>
  <si>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</si>
  <si>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</si>
  <si>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</si>
  <si>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</si>
  <si>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</si>
  <si>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</si>
  <si>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</si>
  <si>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</si>
  <si>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</si>
  <si>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</si>
  <si>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</si>
  <si>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</si>
  <si>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</si>
  <si>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</si>
  <si>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</si>
  <si>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</si>
  <si>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</si>
  <si>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</si>
  <si>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</si>
  <si>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</si>
  <si>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</si>
  <si>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</si>
  <si>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</si>
  <si>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</si>
  <si>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</si>
  <si>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</si>
  <si>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</si>
  <si>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</si>
  <si>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</si>
  <si>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</si>
  <si>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</si>
  <si>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</si>
  <si>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</si>
  <si>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</si>
  <si>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</si>
  <si>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</si>
  <si>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</si>
  <si>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</si>
  <si>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</si>
  <si>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</si>
  <si>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</si>
  <si>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</si>
  <si>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</si>
  <si>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</si>
  <si>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</si>
  <si>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</si>
  <si>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</si>
  <si>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</si>
  <si>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</si>
  <si>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</si>
  <si>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</si>
  <si>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</si>
  <si>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</si>
  <si>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</si>
  <si>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</si>
  <si>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</si>
  <si>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</si>
  <si>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</si>
  <si>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</si>
  <si>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</si>
  <si>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</si>
  <si>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</si>
  <si>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</si>
  <si>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</si>
  <si>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</si>
  <si>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</si>
  <si>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</si>
  <si>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</si>
  <si>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</si>
  <si>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</si>
  <si>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</si>
  <si>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</si>
  <si>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</si>
  <si>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</si>
  <si>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</si>
  <si>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</si>
  <si>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</si>
  <si>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</si>
  <si>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</si>
  <si>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</si>
  <si>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</si>
  <si>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</si>
  <si>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</si>
  <si>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</si>
  <si>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</si>
  <si>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</si>
  <si>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</si>
  <si>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</si>
  <si>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</si>
  <si>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</si>
  <si>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</si>
  <si>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</si>
  <si>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</si>
  <si>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</si>
  <si>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</si>
  <si>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</si>
  <si>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</si>
  <si>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</si>
  <si>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</si>
  <si>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</si>
  <si>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</si>
  <si>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</si>
  <si>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</si>
  <si>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</si>
  <si>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</si>
  <si>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</si>
  <si>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</si>
  <si>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</si>
  <si>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</si>
  <si>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</si>
  <si>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</si>
  <si>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</si>
  <si>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</si>
  <si>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</si>
  <si>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</si>
  <si>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</si>
  <si>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</si>
  <si>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</si>
  <si>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</si>
  <si>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</si>
  <si>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</si>
  <si>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</si>
  <si>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</si>
  <si>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</si>
  <si>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</si>
  <si>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</si>
  <si>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</si>
  <si>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</si>
  <si>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</si>
  <si>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</si>
  <si>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</si>
  <si>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</si>
  <si>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</si>
  <si>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</si>
  <si>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</si>
  <si>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</si>
  <si>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</si>
  <si>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</si>
  <si>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</si>
  <si>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</si>
  <si>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</si>
  <si>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</si>
  <si>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</si>
  <si>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</si>
  <si>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</si>
  <si>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</si>
  <si>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</si>
  <si>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</si>
  <si>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</si>
  <si>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</si>
  <si>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</si>
  <si>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</si>
  <si>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</si>
  <si>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</si>
  <si>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</si>
  <si>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</si>
  <si>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</si>
  <si>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</si>
  <si>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</si>
  <si>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</si>
  <si>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</si>
  <si>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</si>
  <si>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</si>
  <si>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</si>
  <si>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</si>
  <si>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</si>
  <si>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</si>
  <si>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</si>
  <si>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</si>
  <si>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</si>
  <si>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</si>
  <si>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</si>
  <si>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</si>
  <si>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</si>
  <si>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</si>
  <si>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</si>
  <si>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</si>
  <si>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</si>
  <si>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</si>
  <si>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</si>
  <si>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</si>
  <si>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</si>
  <si>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</si>
  <si>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</si>
  <si>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</si>
  <si>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</si>
  <si>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</si>
  <si>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</si>
  <si>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</si>
  <si>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</si>
  <si>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</si>
  <si>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</si>
  <si>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</si>
  <si>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</si>
  <si>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</si>
  <si>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</si>
  <si>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</si>
  <si>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</si>
  <si>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</si>
  <si>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</si>
  <si>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</si>
  <si>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</si>
  <si>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</si>
  <si>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</si>
  <si>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</si>
  <si>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</si>
  <si>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</si>
  <si>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</si>
  <si>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</si>
  <si>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</si>
  <si>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</si>
  <si>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</si>
  <si>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</si>
  <si>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</si>
  <si>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</si>
  <si>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</si>
  <si>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</si>
  <si>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</si>
  <si>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</si>
  <si>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</si>
  <si>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</si>
  <si>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</si>
  <si>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</si>
  <si>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</si>
  <si>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</si>
  <si>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</si>
  <si>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</si>
  <si>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</si>
  <si>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</si>
  <si>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</si>
  <si>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</si>
  <si>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</si>
  <si>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</si>
  <si>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</si>
  <si>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</si>
  <si>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</si>
  <si>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</si>
  <si>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</si>
  <si>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</si>
  <si>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</si>
  <si>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</si>
  <si>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</si>
  <si>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</si>
  <si>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</si>
  <si>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</si>
  <si>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</si>
  <si>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</si>
  <si>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</si>
  <si>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</si>
  <si>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</si>
  <si>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</si>
  <si>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</si>
  <si>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</si>
  <si>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</si>
  <si>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</si>
  <si>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</si>
  <si>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</si>
  <si>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</si>
  <si>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</si>
  <si>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</si>
  <si>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</si>
  <si>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</si>
  <si>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</si>
  <si>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</si>
  <si>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</si>
  <si>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</si>
  <si>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</si>
  <si>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</si>
  <si>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</si>
  <si>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</si>
  <si>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</si>
  <si>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</si>
  <si>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</si>
  <si>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</si>
  <si>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</si>
  <si>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</si>
  <si>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</si>
  <si>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</si>
  <si>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</si>
  <si>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</si>
  <si>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</si>
  <si>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</si>
  <si>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</si>
  <si>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</si>
  <si>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</si>
  <si>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</si>
  <si>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</si>
  <si>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</si>
  <si>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</si>
  <si>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</si>
  <si>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</si>
  <si>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</si>
  <si>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</si>
  <si>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</si>
  <si>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</si>
  <si>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</si>
  <si>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</si>
  <si>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</si>
  <si>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</si>
  <si>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</si>
  <si>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</si>
  <si>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</si>
  <si>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</si>
  <si>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</si>
  <si>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</si>
  <si>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</si>
  <si>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</si>
  <si>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</si>
  <si>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</si>
  <si>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</si>
  <si>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</si>
  <si>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</si>
  <si>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</si>
  <si>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</si>
  <si>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</si>
  <si>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</si>
  <si>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</si>
  <si>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</si>
  <si>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</si>
  <si>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</si>
  <si>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</si>
  <si>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</si>
  <si>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</si>
  <si>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</si>
  <si>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</si>
  <si>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</si>
  <si>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</si>
  <si>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</si>
  <si>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</si>
  <si>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</si>
  <si>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</si>
  <si>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</si>
  <si>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</si>
  <si>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</si>
  <si>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</si>
  <si>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</si>
  <si>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</si>
  <si>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</si>
  <si>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</si>
  <si>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</si>
  <si>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</si>
  <si>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</si>
  <si>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</si>
  <si>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</si>
  <si>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</si>
  <si>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</si>
  <si>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</si>
  <si>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</si>
  <si>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</si>
  <si>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</si>
  <si>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</si>
  <si>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</si>
  <si>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</si>
  <si>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</si>
  <si>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</si>
  <si>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</si>
  <si>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</si>
  <si>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</si>
  <si>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</si>
  <si>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</si>
  <si>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</si>
  <si>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</si>
  <si>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</si>
  <si>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</si>
  <si>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</si>
  <si>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</si>
  <si>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</si>
  <si>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</si>
  <si>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</si>
  <si>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</si>
  <si>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</si>
  <si>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</si>
  <si>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</si>
  <si>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</si>
  <si>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</si>
  <si>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</si>
  <si>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</si>
  <si>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</si>
  <si>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</si>
  <si>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</si>
  <si>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</si>
  <si>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</si>
  <si>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</si>
  <si>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</si>
  <si>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</si>
  <si>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</si>
  <si>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</si>
  <si>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</si>
  <si>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</si>
  <si>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</si>
  <si>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</si>
  <si>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</si>
  <si>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</si>
  <si>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</si>
  <si>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</si>
  <si>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</si>
  <si>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</si>
  <si>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</si>
  <si>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</si>
  <si>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</si>
  <si>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</si>
  <si>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</si>
  <si>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</si>
  <si>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</si>
  <si>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</si>
  <si>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</si>
  <si>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</si>
  <si>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</si>
  <si>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</si>
  <si>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</si>
  <si>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</si>
  <si>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</si>
  <si>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</si>
  <si>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</si>
  <si>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</si>
  <si>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</si>
  <si>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</si>
  <si>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</si>
  <si>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</si>
  <si>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</si>
  <si>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</si>
  <si>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</si>
  <si>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</si>
  <si>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</si>
  <si>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</si>
  <si>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</si>
  <si>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</si>
  <si>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</si>
  <si>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</si>
  <si>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</si>
  <si>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</si>
  <si>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</si>
  <si>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</si>
  <si>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</si>
  <si>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</si>
  <si>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</si>
  <si>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</si>
  <si>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</si>
  <si>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</si>
  <si>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</si>
  <si>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</si>
  <si>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</si>
  <si>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</si>
  <si>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</si>
  <si>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</si>
  <si>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</si>
  <si>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</si>
  <si>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</si>
  <si>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</si>
  <si>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</si>
  <si>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</si>
  <si>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</si>
  <si>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</si>
  <si>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</si>
  <si>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</si>
  <si>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</si>
  <si>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</si>
  <si>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</si>
  <si>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</si>
  <si>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</si>
  <si>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</si>
  <si>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</si>
  <si>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</si>
  <si>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</si>
  <si>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</si>
  <si>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</si>
  <si>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</si>
  <si>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</si>
  <si>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</si>
  <si>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</si>
  <si>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</si>
  <si>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</si>
  <si>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</si>
  <si>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</si>
  <si>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</si>
  <si>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</si>
  <si>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</si>
  <si>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</si>
  <si>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</si>
  <si>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</si>
  <si>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</si>
  <si>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</si>
  <si>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</si>
  <si>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</si>
  <si>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</si>
  <si>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</si>
  <si>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</si>
  <si>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</si>
  <si>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</si>
  <si>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</si>
  <si>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</si>
  <si>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</si>
  <si>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</si>
  <si>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</si>
  <si>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</si>
  <si>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</si>
  <si>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</si>
  <si>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</si>
  <si>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</si>
  <si>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</si>
  <si>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</si>
  <si>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</si>
  <si>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</si>
  <si>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</si>
  <si>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</si>
  <si>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</si>
  <si>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</si>
  <si>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</si>
  <si>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</si>
  <si>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</si>
  <si>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</si>
  <si>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</si>
  <si>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</si>
  <si>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</si>
  <si>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</si>
  <si>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</si>
  <si>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</si>
  <si>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</si>
  <si>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</si>
  <si>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</si>
  <si>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</si>
  <si>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</si>
  <si>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</si>
  <si>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</si>
  <si>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</si>
  <si>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</si>
  <si>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</si>
  <si>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</si>
  <si>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</si>
  <si>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</si>
  <si>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</si>
  <si>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</si>
  <si>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</si>
  <si>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</si>
  <si>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</si>
  <si>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</si>
  <si>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</si>
  <si>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</si>
  <si>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</si>
  <si>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</si>
  <si>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</si>
  <si>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</si>
  <si>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</si>
  <si>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</si>
  <si>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</si>
  <si>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</si>
  <si>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</si>
  <si>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</si>
  <si>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</si>
  <si>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</si>
  <si>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</si>
  <si>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</si>
  <si>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</si>
  <si>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</si>
  <si>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</si>
  <si>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</si>
  <si>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</si>
  <si>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</si>
  <si>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</si>
  <si>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</si>
  <si>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</si>
  <si>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</si>
  <si>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</si>
  <si>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</si>
  <si>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</si>
  <si>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</si>
  <si>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</si>
  <si>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</si>
  <si>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</si>
  <si>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</si>
  <si>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</si>
  <si>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</si>
  <si>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</si>
  <si>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</si>
  <si>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</si>
  <si>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</si>
  <si>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</si>
  <si>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</si>
  <si>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</si>
  <si>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</si>
  <si>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</si>
  <si>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</si>
  <si>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</si>
  <si>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</si>
  <si>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</si>
  <si>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</si>
  <si>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</si>
  <si>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</si>
  <si>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</si>
  <si>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</si>
  <si>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</si>
  <si>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</si>
  <si>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</si>
  <si>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</si>
  <si>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</si>
  <si>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</si>
  <si>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</si>
  <si>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</si>
  <si>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</si>
  <si>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</si>
  <si>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</si>
  <si>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</si>
  <si>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</si>
  <si>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</si>
  <si>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</si>
  <si>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</si>
  <si>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</si>
  <si>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</si>
  <si>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</si>
  <si>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</si>
  <si>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</si>
  <si>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</si>
  <si>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</si>
  <si>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</si>
  <si>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</si>
  <si>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</si>
  <si>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</si>
  <si>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</si>
  <si>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</si>
  <si>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</si>
  <si>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</si>
  <si>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</si>
  <si>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</si>
  <si>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</si>
  <si>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</si>
  <si>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</si>
  <si>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</si>
  <si>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</si>
  <si>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</si>
  <si>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</si>
  <si>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</si>
  <si>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</si>
  <si>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</si>
  <si>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</si>
  <si>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</si>
  <si>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</si>
  <si>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</si>
  <si>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</si>
  <si>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</si>
  <si>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</si>
  <si>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</si>
  <si>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</si>
  <si>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</si>
  <si>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</si>
  <si>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</si>
  <si>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</si>
  <si>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</si>
  <si>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</si>
  <si>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</si>
  <si>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</si>
  <si>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</si>
  <si>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</si>
  <si>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</si>
  <si>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</si>
  <si>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</si>
  <si>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</si>
  <si>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</si>
  <si>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</si>
  <si>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</si>
  <si>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</si>
  <si>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</si>
  <si>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</si>
  <si>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</si>
  <si>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</si>
  <si>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</si>
  <si>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</si>
  <si>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</si>
  <si>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</si>
  <si>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</si>
  <si>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</si>
  <si>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</si>
  <si>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</si>
  <si>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</si>
  <si>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</si>
  <si>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</si>
  <si>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</si>
  <si>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</si>
  <si>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</si>
  <si>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</si>
  <si>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</si>
  <si>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</si>
  <si>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</si>
  <si>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</si>
  <si>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</si>
  <si>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</si>
  <si>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</si>
  <si>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</si>
  <si>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</si>
  <si>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</si>
  <si>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</si>
  <si>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</si>
  <si>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</si>
  <si>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</si>
  <si>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</si>
  <si>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</si>
  <si>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</si>
  <si>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</si>
  <si>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</si>
  <si>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</si>
  <si>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</si>
  <si>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</si>
  <si>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</si>
  <si>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</si>
  <si>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</si>
  <si>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</si>
  <si>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</si>
  <si>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</si>
  <si>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</si>
  <si>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</si>
  <si>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</si>
  <si>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</si>
  <si>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</si>
  <si>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</si>
  <si>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</si>
  <si>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</si>
  <si>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</si>
  <si>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</si>
  <si>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</si>
  <si>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</si>
  <si>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</si>
  <si>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</si>
  <si>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</si>
  <si>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</si>
  <si>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</si>
  <si>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</si>
  <si>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</si>
  <si>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</si>
  <si>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</si>
  <si>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</si>
  <si>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</si>
  <si>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</si>
  <si>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</si>
  <si>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</si>
  <si>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</si>
  <si>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</si>
  <si>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</si>
  <si>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</si>
  <si>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</si>
  <si>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</si>
  <si>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</si>
  <si>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</si>
  <si>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</si>
  <si>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</si>
  <si>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</si>
  <si>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</si>
  <si>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</si>
  <si>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</si>
  <si>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</si>
  <si>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</si>
  <si>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</si>
  <si>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</si>
  <si>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</si>
  <si>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</si>
  <si>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</si>
  <si>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</si>
  <si>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</si>
  <si>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</si>
  <si>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</si>
  <si>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</si>
  <si>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</si>
  <si>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</si>
  <si>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</si>
  <si>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</si>
  <si>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</si>
  <si>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</si>
  <si>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</si>
  <si>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</si>
  <si>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</si>
  <si>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</si>
  <si>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</si>
  <si>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</si>
  <si>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</si>
  <si>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</si>
  <si>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</si>
  <si>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</si>
  <si>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</si>
  <si>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</si>
  <si>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</si>
  <si>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</si>
  <si>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</si>
  <si>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</si>
  <si>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</si>
  <si>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</si>
  <si>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</si>
  <si>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</si>
  <si>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</si>
  <si>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</si>
  <si>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</si>
  <si>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</si>
  <si>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</si>
  <si>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</si>
  <si>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</si>
  <si>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</si>
  <si>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</si>
  <si>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</si>
  <si>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</si>
  <si>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</si>
  <si>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</si>
  <si>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</si>
  <si>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</si>
  <si>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</si>
  <si>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</si>
  <si>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</si>
  <si>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</si>
  <si>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</si>
  <si>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</si>
  <si>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</si>
  <si>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</si>
  <si>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</si>
  <si>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</si>
  <si>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</si>
  <si>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</si>
  <si>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</si>
  <si>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</si>
  <si>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</si>
  <si>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</si>
  <si>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</si>
  <si>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</si>
  <si>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</si>
  <si>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</si>
  <si>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</si>
  <si>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</si>
  <si>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</si>
  <si>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</si>
  <si>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</si>
  <si>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</si>
  <si>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</si>
  <si>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</si>
  <si>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</si>
  <si>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</si>
  <si>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</si>
  <si>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</si>
  <si>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</si>
  <si>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</si>
  <si>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</si>
  <si>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</si>
  <si>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</si>
  <si>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</si>
  <si>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</si>
  <si>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</si>
  <si>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</si>
  <si>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</si>
  <si>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</si>
  <si>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</si>
  <si>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</si>
  <si>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</si>
  <si>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</si>
  <si>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</si>
  <si>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</si>
  <si>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</si>
  <si>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</si>
  <si>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</si>
  <si>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</si>
  <si>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</si>
  <si>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</si>
  <si>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</si>
  <si>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</si>
  <si>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</si>
  <si>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</si>
  <si>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</si>
  <si>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</si>
  <si>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</si>
  <si>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</si>
  <si>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</si>
  <si>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</si>
  <si>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</si>
  <si>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</si>
  <si>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</si>
  <si>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</si>
  <si>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</si>
  <si>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</si>
  <si>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</si>
  <si>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</si>
  <si>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</si>
  <si>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</si>
  <si>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</si>
  <si>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</si>
  <si>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</si>
  <si>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</si>
  <si>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</si>
  <si>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</si>
  <si>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</si>
  <si>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</si>
  <si>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</si>
  <si>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</si>
  <si>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</si>
  <si>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</si>
  <si>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</si>
  <si>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</si>
  <si>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</si>
  <si>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</si>
  <si>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</si>
  <si>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</si>
  <si>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</si>
  <si>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</si>
  <si>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</si>
  <si>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</si>
  <si>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</si>
  <si>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</si>
  <si>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</si>
  <si>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</si>
  <si>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</si>
  <si>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</si>
  <si>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</si>
  <si>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</si>
  <si>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</si>
  <si>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</si>
  <si>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</si>
  <si>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</si>
  <si>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</si>
  <si>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</si>
  <si>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</si>
  <si>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</si>
  <si>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</si>
  <si>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</si>
  <si>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</si>
  <si>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</si>
  <si>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</si>
  <si>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</si>
  <si>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</si>
  <si>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</si>
  <si>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</si>
  <si>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</si>
  <si>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</si>
  <si>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</si>
  <si>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</si>
  <si>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</si>
  <si>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</si>
  <si>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</si>
  <si>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</si>
  <si>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</si>
  <si>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</si>
  <si>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</si>
  <si>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</si>
  <si>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</si>
  <si>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</si>
  <si>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</si>
  <si>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</si>
  <si>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</si>
  <si>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</si>
  <si>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</si>
  <si>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</si>
  <si>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</si>
  <si>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</si>
  <si>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</si>
  <si>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</si>
  <si>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</si>
  <si>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</si>
  <si>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</si>
  <si>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</si>
  <si>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</si>
  <si>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</si>
  <si>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</si>
  <si>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</si>
  <si>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</si>
  <si>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</si>
  <si>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</si>
  <si>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</si>
  <si>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</si>
  <si>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</si>
  <si>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</si>
  <si>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</si>
  <si>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</si>
  <si>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</si>
  <si>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</si>
  <si>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</si>
  <si>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</si>
  <si>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</si>
  <si>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</si>
  <si>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</si>
  <si>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</si>
  <si>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</si>
  <si>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</si>
  <si>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</si>
  <si>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</si>
  <si>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</si>
  <si>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</si>
  <si>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</si>
  <si>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</si>
  <si>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</si>
  <si>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</si>
  <si>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</si>
  <si>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</si>
  <si>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</si>
  <si>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</si>
  <si>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</si>
  <si>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</si>
  <si>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</si>
  <si>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</si>
  <si>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</si>
  <si>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</si>
  <si>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</si>
  <si>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</si>
  <si>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</si>
  <si>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</si>
  <si>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</si>
  <si>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</si>
  <si>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</si>
  <si>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</si>
  <si>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</si>
  <si>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</si>
  <si>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</si>
  <si>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</si>
  <si>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</si>
  <si>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</si>
  <si>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</si>
  <si>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</si>
  <si>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</si>
  <si>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</si>
  <si>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</si>
  <si>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</si>
  <si>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</si>
  <si>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</si>
  <si>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</si>
  <si>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</si>
  <si>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</si>
  <si>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</si>
  <si>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</si>
  <si>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</si>
  <si>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</si>
  <si>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</si>
  <si>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</si>
  <si>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</si>
  <si>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</si>
  <si>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</si>
  <si>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</si>
  <si>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</si>
  <si>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</si>
  <si>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</si>
  <si>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</si>
  <si>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</si>
  <si>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</si>
  <si>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</si>
  <si>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</si>
  <si>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</si>
  <si>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</si>
  <si>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</si>
  <si>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</si>
  <si>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</si>
  <si>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</si>
  <si>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</si>
  <si>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</si>
  <si>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</si>
  <si>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</si>
  <si>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</si>
  <si>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</si>
  <si>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</si>
  <si>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</si>
  <si>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</si>
  <si>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</si>
  <si>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</si>
  <si>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</si>
  <si>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</si>
  <si>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</si>
  <si>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</si>
  <si>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</si>
  <si>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</si>
  <si>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</si>
  <si>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</si>
  <si>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</si>
  <si>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</si>
  <si>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</si>
  <si>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</si>
  <si>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</si>
  <si>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</si>
  <si>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</si>
  <si>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</si>
  <si>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</si>
  <si>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</si>
  <si>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</si>
  <si>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</si>
  <si>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</si>
  <si>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</si>
  <si>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</si>
  <si>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</si>
  <si>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</si>
  <si>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</si>
  <si>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</si>
  <si>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</si>
  <si>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</si>
  <si>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</si>
  <si>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</si>
  <si>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</si>
  <si>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</si>
  <si>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</si>
  <si>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</si>
  <si>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</si>
  <si>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</si>
  <si>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</si>
  <si>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</si>
  <si>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</si>
  <si>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</si>
  <si>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</si>
  <si>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</si>
  <si>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</si>
  <si>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</si>
  <si>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</si>
  <si>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</si>
  <si>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</si>
  <si>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</si>
  <si>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</si>
  <si>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</si>
  <si>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</si>
  <si>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</si>
  <si>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</si>
  <si>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</si>
  <si>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</si>
  <si>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</si>
  <si>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</si>
  <si>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</si>
  <si>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</si>
  <si>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</si>
  <si>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</si>
  <si>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</si>
  <si>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</si>
  <si>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</si>
  <si>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</si>
  <si>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</si>
  <si>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</si>
  <si>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</si>
  <si>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</si>
  <si>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</si>
  <si>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</si>
  <si>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</si>
  <si>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</si>
  <si>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</si>
  <si>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</si>
  <si>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</si>
  <si>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</si>
  <si>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</si>
  <si>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</si>
  <si>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</si>
  <si>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</si>
  <si>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</si>
  <si>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</si>
  <si>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</si>
  <si>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</si>
  <si>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</si>
  <si>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</si>
  <si>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</si>
  <si>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</si>
  <si>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</si>
  <si>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</si>
  <si>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</si>
  <si>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</si>
  <si>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</si>
  <si>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</si>
  <si>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</si>
  <si>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</si>
  <si>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</si>
  <si>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</si>
  <si>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</si>
  <si>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</si>
  <si>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</si>
  <si>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</si>
  <si>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</si>
  <si>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</si>
  <si>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</si>
  <si>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</si>
  <si>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</si>
  <si>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</si>
  <si>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</si>
  <si>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</si>
  <si>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</si>
  <si>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</si>
  <si>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</si>
  <si>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</si>
  <si>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</si>
  <si>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</si>
  <si>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</si>
  <si>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</si>
  <si>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</si>
  <si>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</si>
  <si>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</si>
  <si>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</si>
  <si>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</si>
  <si>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</si>
  <si>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</si>
  <si>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</si>
  <si>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</si>
  <si>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</si>
  <si>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</si>
  <si>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</si>
  <si>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</si>
  <si>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</si>
  <si>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</si>
  <si>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</si>
  <si>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</si>
  <si>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</si>
  <si>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</si>
  <si>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</si>
  <si>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</si>
  <si>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</si>
  <si>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</si>
  <si>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</si>
  <si>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</si>
  <si>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</si>
  <si>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</si>
  <si>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</si>
  <si>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</si>
  <si>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</si>
  <si>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</si>
  <si>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</si>
  <si>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</si>
  <si>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</si>
  <si>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</si>
  <si>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</si>
  <si>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</si>
  <si>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</si>
  <si>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</si>
  <si>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</si>
  <si>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</si>
  <si>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</si>
  <si>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</si>
  <si>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</si>
  <si>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</si>
  <si>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</si>
  <si>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</si>
  <si>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</si>
  <si>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</si>
  <si>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</si>
  <si>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</si>
  <si>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</si>
  <si>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</si>
  <si>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</si>
  <si>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</si>
  <si>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</si>
  <si>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</si>
  <si>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</si>
  <si>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</si>
  <si>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</si>
  <si>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</si>
  <si>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</si>
  <si>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</si>
  <si>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</si>
  <si>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</si>
  <si>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</si>
  <si>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</si>
  <si>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</si>
  <si>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</si>
  <si>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</si>
  <si>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</si>
  <si>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</si>
  <si>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</si>
  <si>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</si>
  <si>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</si>
  <si>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</si>
  <si>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</si>
  <si>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</si>
  <si>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</si>
  <si>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</si>
  <si>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</si>
  <si>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</si>
  <si>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</si>
  <si>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</si>
  <si>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</si>
  <si>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</si>
  <si>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</si>
  <si>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</si>
  <si>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</si>
  <si>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</si>
  <si>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</si>
  <si>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</si>
  <si>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</si>
  <si>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</si>
  <si>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</si>
  <si>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</si>
  <si>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</si>
  <si>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</si>
  <si>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</si>
  <si>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</si>
  <si>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</si>
  <si>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</si>
  <si>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</si>
  <si>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</si>
  <si>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</si>
  <si>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</si>
  <si>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</si>
  <si>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</si>
  <si>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</si>
  <si>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</si>
  <si>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</si>
  <si>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</si>
  <si>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</si>
  <si>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</si>
  <si>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</si>
  <si>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</si>
  <si>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</si>
  <si>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</si>
  <si>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</si>
  <si>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</si>
  <si>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</si>
  <si>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</si>
  <si>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</si>
  <si>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</si>
  <si>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</si>
  <si>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</si>
  <si>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</si>
  <si>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</si>
  <si>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</si>
  <si>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</si>
  <si>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</si>
  <si>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</si>
  <si>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</si>
  <si>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</si>
  <si>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</si>
  <si>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</si>
  <si>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</si>
  <si>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</si>
  <si>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</si>
  <si>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</si>
  <si>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</si>
  <si>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</si>
  <si>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</si>
  <si>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</si>
  <si>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</si>
  <si>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</si>
  <si>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</si>
  <si>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</si>
  <si>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</si>
  <si>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</si>
  <si>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</si>
  <si>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</si>
  <si>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</si>
  <si>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</si>
  <si>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</si>
  <si>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</si>
  <si>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</si>
  <si>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</si>
  <si>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</si>
  <si>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</si>
  <si>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</si>
  <si>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</si>
  <si>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</si>
  <si>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</si>
  <si>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</si>
  <si>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</si>
  <si>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</si>
  <si>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</si>
  <si>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</si>
  <si>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</si>
  <si>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</si>
  <si>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</si>
  <si>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</si>
  <si>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</si>
  <si>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</si>
  <si>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</si>
  <si>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</si>
  <si>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</si>
  <si>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</si>
  <si>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</si>
  <si>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</si>
  <si>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</si>
  <si>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</si>
  <si>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</si>
  <si>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</si>
  <si>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</si>
  <si>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</si>
  <si>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</si>
  <si>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</si>
  <si>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</si>
  <si>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</si>
  <si>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</si>
  <si>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</si>
  <si>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</si>
  <si>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</si>
  <si>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</si>
  <si>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</si>
  <si>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</si>
  <si>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</si>
  <si>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</si>
  <si>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</si>
  <si>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</si>
  <si>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</si>
  <si>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</si>
  <si>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</si>
  <si>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</si>
  <si>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</si>
  <si>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</si>
  <si>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</si>
  <si>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</si>
  <si>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</si>
  <si>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</si>
  <si>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</si>
  <si>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</si>
  <si>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</si>
  <si>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</si>
  <si>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</si>
  <si>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</si>
  <si>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</si>
  <si>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</si>
  <si>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</si>
  <si>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</si>
  <si>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</si>
  <si>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</si>
  <si>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</si>
  <si>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</si>
  <si>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</si>
  <si>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</si>
  <si>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</si>
  <si>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</si>
  <si>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</si>
  <si>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</si>
  <si>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</si>
  <si>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</si>
  <si>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</si>
  <si>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</si>
  <si>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</si>
  <si>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</si>
  <si>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</si>
  <si>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</si>
  <si>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</si>
  <si>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</si>
  <si>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</si>
  <si>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</si>
  <si>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</si>
  <si>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</si>
  <si>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</si>
  <si>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</si>
  <si>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</si>
  <si>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</si>
  <si>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</si>
  <si>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</si>
  <si>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</si>
  <si>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</si>
  <si>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</si>
  <si>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</si>
  <si>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</si>
  <si>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</si>
  <si>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</si>
  <si>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</si>
  <si>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</si>
  <si>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</si>
  <si>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</si>
  <si>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</si>
  <si>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</si>
  <si>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</si>
  <si>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</si>
  <si>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</si>
  <si>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</si>
  <si>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</si>
  <si>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</si>
  <si>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</si>
  <si>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</si>
  <si>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</si>
  <si>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</si>
  <si>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</si>
  <si>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</si>
  <si>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</si>
  <si>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</si>
  <si>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</si>
  <si>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</si>
  <si>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</si>
  <si>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</si>
  <si>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</si>
  <si>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</si>
  <si>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</si>
  <si>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</si>
  <si>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</si>
  <si>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</si>
  <si>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</si>
  <si>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</si>
  <si>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</si>
  <si>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</si>
  <si>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</si>
  <si>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</si>
  <si>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</si>
  <si>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</si>
  <si>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</si>
  <si>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</si>
  <si>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</si>
  <si>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</si>
  <si>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</si>
  <si>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</si>
  <si>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</si>
  <si>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</si>
  <si>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</si>
  <si>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</si>
  <si>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</si>
  <si>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</si>
  <si>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</si>
  <si>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</si>
  <si>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</si>
  <si>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</si>
  <si>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</si>
  <si>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</si>
  <si>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</si>
  <si>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</si>
  <si>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</si>
  <si>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</si>
  <si>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</si>
  <si>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</si>
  <si>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</si>
  <si>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</si>
  <si>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</si>
  <si>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</si>
  <si>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</si>
  <si>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</si>
  <si>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</si>
  <si>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</si>
  <si>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</si>
  <si>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</si>
  <si>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</si>
  <si>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</si>
  <si>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</si>
  <si>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</si>
  <si>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</si>
  <si>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</si>
  <si>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</si>
  <si>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</si>
  <si>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</si>
  <si>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</si>
  <si>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</si>
  <si>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</si>
  <si>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</si>
  <si>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</si>
  <si>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</si>
  <si>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</si>
  <si>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</si>
  <si>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</si>
  <si>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</si>
  <si>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</si>
  <si>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</si>
  <si>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</si>
  <si>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</si>
  <si>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</si>
  <si>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</si>
  <si>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</si>
  <si>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</si>
  <si>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</si>
  <si>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</si>
  <si>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</si>
  <si>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</si>
  <si>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</si>
  <si>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</si>
  <si>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</si>
  <si>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</si>
  <si>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</si>
  <si>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</si>
  <si>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</si>
  <si>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</si>
  <si>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</si>
  <si>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</si>
  <si>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</si>
  <si>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</si>
  <si>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</si>
  <si>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</si>
  <si>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</si>
  <si>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</si>
  <si>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</si>
  <si>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</si>
  <si>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</si>
  <si>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</si>
  <si>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</si>
  <si>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</si>
  <si>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</si>
  <si>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</si>
  <si>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</si>
  <si>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</si>
  <si>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</si>
  <si>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</si>
  <si>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</si>
  <si>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</si>
  <si>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</si>
  <si>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</si>
  <si>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</si>
  <si>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</si>
  <si>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</si>
  <si>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</si>
  <si>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</si>
  <si>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</si>
  <si>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</si>
  <si>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</si>
  <si>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</si>
  <si>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</si>
  <si>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</si>
  <si>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</si>
  <si>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</si>
  <si>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</si>
  <si>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</si>
  <si>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</si>
  <si>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</si>
  <si>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</si>
  <si>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</si>
  <si>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</si>
  <si>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</si>
  <si>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</si>
  <si>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</si>
  <si>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</si>
  <si>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</si>
  <si>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</si>
  <si>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</si>
  <si>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</si>
  <si>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</si>
  <si>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</si>
  <si>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</si>
  <si>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</si>
  <si>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</si>
  <si>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</si>
  <si>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</si>
  <si>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</si>
  <si>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</si>
  <si>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</si>
  <si>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</si>
  <si>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</si>
  <si>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</si>
  <si>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</si>
  <si>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</si>
  <si>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</si>
  <si>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</si>
  <si>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</si>
  <si>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</si>
  <si>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</si>
  <si>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</si>
  <si>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</si>
  <si>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</si>
  <si>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</si>
  <si>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</si>
  <si>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</si>
  <si>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</si>
  <si>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</si>
  <si>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</si>
  <si>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</si>
  <si>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</si>
  <si>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</si>
  <si>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</si>
  <si>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</si>
  <si>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</si>
  <si>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</si>
  <si>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</si>
  <si>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</si>
  <si>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</si>
  <si>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</si>
  <si>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</si>
  <si>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</si>
  <si>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</si>
  <si>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</si>
  <si>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</si>
  <si>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</si>
  <si>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</si>
  <si>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</si>
  <si>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</si>
  <si>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</si>
  <si>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</si>
  <si>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</si>
  <si>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</si>
  <si>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</si>
  <si>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</si>
  <si>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</si>
  <si>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</si>
  <si>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</si>
  <si>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</si>
  <si>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</si>
  <si>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</si>
  <si>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</si>
  <si>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</si>
  <si>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</si>
  <si>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</si>
  <si>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</si>
  <si>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</si>
  <si>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</si>
  <si>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</si>
  <si>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</si>
  <si>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</si>
  <si>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</si>
  <si>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</si>
  <si>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</si>
  <si>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</si>
  <si>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</si>
  <si>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</si>
  <si>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</si>
  <si>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</si>
  <si>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</si>
  <si>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</si>
  <si>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</si>
  <si>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</si>
  <si>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</si>
  <si>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</si>
  <si>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</si>
  <si>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</si>
  <si>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</si>
  <si>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</si>
  <si>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</si>
  <si>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</si>
  <si>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</si>
  <si>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</si>
  <si>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</si>
  <si>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</si>
  <si>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</si>
  <si>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</si>
  <si>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</si>
  <si>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</si>
  <si>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</si>
  <si>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</si>
  <si>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</si>
  <si>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</si>
  <si>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</si>
  <si>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</si>
  <si>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</si>
  <si>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</si>
  <si>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</si>
  <si>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</si>
  <si>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</si>
  <si>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</si>
  <si>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</si>
  <si>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</si>
  <si>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</si>
  <si>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</si>
  <si>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</si>
  <si>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</si>
  <si>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</si>
  <si>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</si>
  <si>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</si>
  <si>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</si>
  <si>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</si>
  <si>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</si>
  <si>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</si>
  <si>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</si>
  <si>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</si>
  <si>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</si>
  <si>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</si>
  <si>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</si>
  <si>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</si>
  <si>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</si>
  <si>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</si>
  <si>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</si>
  <si>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</si>
  <si>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</si>
  <si>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</si>
  <si>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</si>
  <si>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</si>
  <si>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</si>
  <si>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</si>
  <si>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</si>
  <si>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</si>
  <si>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</si>
  <si>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</si>
  <si>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</si>
  <si>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</si>
  <si>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</si>
  <si>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</si>
  <si>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</si>
  <si>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</si>
  <si>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</si>
  <si>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</si>
  <si>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</si>
  <si>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</si>
  <si>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</si>
  <si>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</si>
  <si>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</si>
  <si>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</si>
  <si>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</si>
  <si>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</si>
  <si>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</si>
  <si>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</si>
  <si>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</si>
  <si>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</si>
  <si>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</si>
  <si>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</si>
  <si>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</si>
  <si>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</si>
  <si>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</si>
  <si>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</si>
  <si>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</si>
  <si>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</si>
  <si>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</si>
  <si>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</si>
  <si>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</si>
  <si>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</si>
  <si>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</si>
  <si>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</si>
  <si>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</si>
  <si>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</si>
  <si>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</si>
  <si>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</si>
  <si>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</si>
  <si>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</si>
  <si>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</si>
  <si>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</si>
  <si>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</si>
  <si>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</si>
  <si>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</si>
  <si>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</si>
  <si>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</si>
  <si>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</si>
  <si>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</si>
  <si>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</si>
  <si>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</si>
  <si>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</si>
  <si>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</si>
  <si>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</si>
  <si>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</si>
  <si>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</si>
  <si>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</si>
  <si>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</si>
  <si>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</si>
  <si>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</si>
  <si>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</si>
  <si>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</si>
  <si>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</si>
  <si>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</si>
  <si>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</si>
  <si>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</si>
  <si>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</si>
  <si>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</si>
  <si>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</si>
  <si>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</si>
  <si>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</si>
  <si>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</si>
  <si>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</si>
  <si>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</si>
  <si>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</si>
  <si>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</si>
  <si>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</si>
  <si>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</si>
  <si>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</si>
  <si>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</si>
  <si>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</si>
  <si>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</si>
  <si>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</si>
  <si>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</si>
  <si>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</si>
  <si>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</si>
  <si>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</si>
  <si>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</si>
  <si>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</si>
  <si>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</si>
  <si>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</si>
  <si>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</si>
  <si>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</si>
  <si>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</si>
  <si>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</si>
  <si>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</si>
  <si>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</si>
  <si>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</si>
  <si>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</si>
  <si>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</si>
  <si>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</si>
  <si>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</si>
  <si>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</si>
  <si>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</si>
  <si>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</si>
  <si>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</si>
  <si>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</si>
  <si>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</si>
  <si>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</si>
  <si>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</si>
  <si>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</si>
  <si>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</si>
  <si>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</si>
  <si>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</si>
  <si>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</si>
  <si>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</si>
  <si>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</si>
  <si>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</si>
  <si>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</si>
  <si>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</si>
  <si>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</si>
  <si>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</si>
  <si>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</si>
  <si>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</si>
  <si>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</si>
  <si>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</si>
  <si>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</si>
  <si>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</si>
  <si>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</si>
  <si>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</si>
  <si>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</si>
  <si>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</si>
  <si>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</si>
  <si>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</si>
  <si>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</si>
  <si>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</si>
  <si>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</si>
  <si>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</si>
  <si>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</si>
  <si>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</si>
  <si>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</si>
  <si>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</si>
  <si>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</si>
  <si>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</si>
  <si>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</si>
  <si>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</si>
  <si>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</si>
  <si>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</si>
  <si>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</si>
  <si>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</si>
  <si>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</si>
  <si>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</si>
  <si>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</si>
  <si>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</si>
  <si>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</si>
  <si>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</si>
  <si>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</si>
  <si>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</si>
  <si>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</si>
  <si>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</si>
  <si>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</si>
  <si>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</si>
  <si>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</si>
  <si>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</si>
  <si>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</si>
  <si>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</si>
  <si>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</si>
  <si>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</si>
  <si>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</si>
  <si>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</si>
  <si>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</si>
  <si>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</si>
  <si>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</si>
  <si>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</si>
  <si>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</si>
  <si>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</si>
  <si>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</si>
  <si>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</si>
  <si>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</si>
  <si>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</si>
  <si>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</si>
  <si>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</si>
  <si>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</si>
  <si>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</si>
  <si>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</si>
  <si>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</si>
  <si>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</si>
  <si>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</si>
  <si>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</si>
  <si>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</si>
  <si>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</si>
  <si>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</si>
  <si>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</si>
  <si>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</si>
  <si>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</si>
  <si>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</si>
  <si>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</si>
  <si>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</si>
  <si>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</si>
  <si>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</si>
  <si>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</si>
  <si>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</si>
  <si>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</si>
  <si>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</si>
  <si>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</si>
  <si>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</si>
  <si>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</si>
  <si>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</si>
  <si>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</si>
  <si>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</si>
  <si>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</si>
  <si>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</si>
  <si>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</si>
  <si>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</si>
  <si>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</si>
  <si>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</si>
  <si>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</si>
  <si>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</si>
  <si>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</si>
  <si>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</si>
  <si>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</si>
  <si>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</si>
  <si>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</si>
  <si>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</si>
  <si>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</si>
  <si>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</si>
  <si>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</si>
  <si>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</si>
  <si>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</si>
  <si>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</si>
  <si>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</si>
  <si>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</si>
  <si>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</si>
  <si>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</si>
  <si>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</si>
  <si>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</si>
  <si>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</si>
  <si>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</si>
  <si>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</si>
  <si>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</si>
  <si>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</si>
  <si>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</si>
  <si>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</si>
  <si>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</si>
  <si>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</si>
  <si>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</si>
  <si>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</si>
  <si>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</si>
  <si>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</si>
  <si>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</si>
  <si>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</si>
  <si>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</si>
  <si>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</si>
  <si>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</si>
  <si>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</si>
  <si>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</si>
  <si>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</si>
  <si>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</si>
  <si>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</si>
  <si>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</si>
  <si>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</si>
  <si>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</si>
  <si>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</si>
  <si>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</si>
  <si>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</si>
  <si>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</si>
  <si>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</si>
  <si>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</si>
  <si>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</si>
  <si>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</si>
  <si>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</si>
  <si>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</si>
  <si>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</si>
  <si>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</si>
  <si>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</si>
  <si>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</si>
  <si>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</si>
  <si>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</si>
  <si>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</si>
  <si>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</si>
  <si>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</si>
  <si>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</si>
  <si>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</si>
  <si>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</si>
  <si>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</si>
  <si>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</si>
  <si>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</si>
  <si>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</si>
  <si>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</si>
  <si>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</si>
  <si>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</si>
  <si>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</si>
  <si>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</si>
  <si>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</si>
  <si>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</si>
  <si>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</si>
  <si>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</si>
  <si>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</si>
  <si>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</si>
  <si>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</si>
  <si>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</si>
  <si>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</si>
  <si>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</si>
  <si>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</si>
  <si>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</si>
  <si>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</si>
  <si>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</si>
  <si>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</si>
  <si>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</si>
  <si>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</si>
  <si>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</si>
  <si>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</si>
  <si>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</si>
  <si>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</si>
  <si>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</si>
  <si>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</si>
  <si>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</si>
  <si>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</si>
  <si>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</si>
  <si>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</si>
  <si>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</si>
  <si>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</si>
  <si>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</si>
  <si>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</si>
  <si>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</si>
  <si>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</si>
  <si>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</si>
  <si>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</si>
  <si>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</si>
  <si>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</si>
  <si>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</si>
  <si>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</si>
  <si>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</si>
  <si>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</si>
  <si>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</si>
  <si>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</si>
  <si>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</si>
  <si>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</si>
  <si>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</si>
  <si>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</si>
  <si>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</si>
  <si>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</si>
  <si>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</si>
  <si>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</si>
  <si>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</si>
  <si>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</si>
  <si>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</si>
  <si>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</si>
  <si>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</si>
  <si>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</si>
  <si>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</si>
  <si>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</si>
  <si>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</si>
  <si>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</si>
  <si>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</si>
  <si>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</si>
  <si>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</si>
  <si>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</si>
  <si>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</si>
  <si>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</si>
  <si>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</si>
  <si>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</si>
  <si>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</si>
  <si>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</si>
  <si>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</si>
  <si>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</si>
  <si>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</si>
  <si>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</si>
  <si>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</si>
  <si>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</si>
  <si>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</si>
  <si>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</si>
  <si>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</si>
  <si>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</si>
  <si>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</si>
  <si>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</si>
  <si>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</si>
  <si>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</si>
  <si>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</si>
  <si>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</si>
  <si>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</si>
  <si>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</si>
  <si>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</si>
  <si>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</si>
  <si>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</si>
  <si>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</si>
  <si>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</si>
  <si>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</si>
  <si>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</si>
  <si>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</si>
  <si>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</si>
  <si>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</si>
  <si>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</si>
  <si>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</si>
  <si>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</si>
  <si>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</si>
  <si>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</si>
  <si>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</si>
  <si>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</si>
  <si>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</si>
  <si>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</si>
  <si>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</si>
  <si>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</si>
  <si>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</si>
  <si>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</si>
  <si>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</si>
  <si>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</si>
  <si>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</si>
  <si>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</si>
  <si>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</si>
  <si>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</si>
  <si>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</si>
  <si>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</si>
  <si>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</si>
  <si>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</si>
  <si>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</si>
  <si>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</si>
  <si>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</si>
  <si>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</si>
  <si>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</si>
  <si>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</si>
  <si>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</si>
  <si>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</si>
  <si>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</si>
  <si>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</si>
  <si>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</si>
  <si>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</si>
  <si>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</si>
  <si>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</si>
  <si>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</si>
  <si>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</si>
  <si>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</si>
  <si>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</si>
  <si>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</si>
  <si>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</si>
  <si>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</si>
  <si>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</si>
  <si>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</si>
  <si>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</si>
  <si>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</si>
  <si>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</si>
  <si>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</si>
  <si>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</si>
  <si>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</si>
  <si>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</si>
  <si>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</si>
  <si>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</si>
  <si>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</si>
  <si>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</si>
  <si>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</si>
  <si>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</si>
  <si>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</si>
  <si>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</si>
  <si>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</si>
  <si>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</si>
  <si>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</si>
  <si>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</si>
  <si>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</si>
  <si>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</si>
  <si>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</si>
  <si>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</si>
  <si>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</si>
  <si>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</si>
  <si>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</si>
  <si>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</si>
  <si>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</si>
  <si>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</si>
  <si>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</si>
  <si>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</si>
  <si>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</si>
  <si>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</si>
  <si>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</si>
  <si>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</si>
  <si>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</si>
  <si>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</si>
  <si>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</si>
  <si>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</si>
  <si>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</si>
  <si>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</si>
  <si>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</si>
  <si>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</si>
  <si>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</si>
  <si>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</si>
  <si>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</si>
  <si>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</si>
  <si>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</si>
  <si>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</si>
  <si>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</si>
  <si>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</si>
  <si>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</si>
  <si>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</si>
  <si>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</si>
  <si>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</si>
  <si>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</si>
  <si>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</si>
  <si>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</si>
  <si>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</si>
  <si>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</si>
  <si>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</si>
  <si>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</si>
  <si>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</si>
  <si>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</si>
  <si>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</si>
  <si>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</si>
  <si>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</si>
  <si>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</si>
  <si>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</si>
  <si>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</si>
  <si>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</si>
  <si>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</si>
  <si>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</si>
  <si>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</si>
  <si>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</si>
  <si>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</si>
  <si>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</si>
  <si>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</si>
  <si>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</si>
  <si>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</si>
  <si>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</si>
  <si>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</si>
  <si>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</si>
  <si>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</si>
  <si>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</si>
  <si>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</si>
  <si>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</si>
  <si>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</si>
  <si>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</si>
  <si>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</si>
  <si>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</si>
  <si>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</si>
  <si>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</si>
  <si>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</si>
  <si>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</si>
  <si>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</si>
  <si>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</si>
  <si>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</si>
  <si>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</si>
  <si>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</si>
  <si>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</si>
  <si>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</si>
  <si>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</si>
  <si>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</si>
  <si>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</si>
  <si>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</si>
  <si>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</si>
  <si>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</si>
  <si>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</si>
  <si>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</si>
  <si>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</si>
  <si>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</si>
  <si>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</si>
  <si>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</si>
  <si>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</si>
  <si>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</si>
  <si>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</si>
  <si>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</si>
  <si>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</si>
  <si>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</si>
  <si>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</si>
  <si>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</si>
  <si>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</si>
  <si>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</si>
  <si>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</si>
  <si>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</si>
  <si>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</si>
  <si>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</si>
  <si>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</si>
  <si>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</si>
  <si>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</si>
  <si>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</si>
  <si>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</si>
  <si>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</si>
  <si>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</si>
  <si>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</si>
  <si>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</si>
  <si>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</si>
  <si>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</si>
  <si>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</si>
  <si>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</si>
  <si>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</si>
  <si>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</si>
  <si>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</si>
  <si>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</si>
  <si>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</si>
  <si>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</si>
  <si>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</si>
  <si>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</si>
  <si>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</si>
  <si>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</si>
  <si>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</si>
  <si>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</si>
  <si>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</si>
  <si>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</si>
  <si>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</si>
  <si>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</si>
  <si>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</si>
  <si>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</si>
  <si>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</si>
  <si>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</si>
  <si>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</si>
  <si>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</si>
  <si>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</si>
  <si>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</si>
  <si>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</si>
  <si>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</si>
  <si>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</si>
  <si>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</si>
  <si>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</si>
  <si>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</si>
  <si>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</si>
  <si>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</si>
  <si>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</si>
  <si>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</si>
  <si>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</si>
  <si>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</si>
  <si>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</si>
  <si>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</si>
  <si>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</si>
  <si>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</si>
  <si>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</si>
  <si>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</si>
  <si>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</si>
  <si>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</si>
  <si>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</si>
  <si>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</si>
  <si>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</si>
  <si>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</si>
  <si>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</si>
  <si>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</si>
  <si>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</si>
  <si>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</si>
  <si>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</si>
  <si>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</si>
  <si>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</si>
  <si>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</si>
  <si>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</si>
  <si>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</si>
  <si>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</si>
  <si>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</si>
  <si>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</si>
  <si>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</si>
  <si>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</si>
  <si>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</si>
  <si>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</si>
  <si>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</si>
  <si>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</si>
  <si>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</si>
  <si>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</si>
  <si>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</si>
  <si>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</si>
  <si>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</si>
  <si>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</si>
  <si>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</si>
  <si>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</si>
  <si>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</si>
  <si>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</si>
  <si>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</si>
  <si>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</si>
  <si>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</si>
  <si>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</si>
  <si>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</si>
  <si>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</si>
  <si>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</si>
  <si>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</si>
  <si>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</si>
  <si>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</si>
  <si>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</si>
  <si>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</si>
  <si>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</si>
  <si>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</si>
  <si>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</si>
  <si>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</si>
  <si>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</si>
  <si>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</si>
  <si>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</si>
  <si>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</si>
  <si>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</si>
  <si>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</si>
  <si>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</si>
  <si>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</si>
  <si>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</si>
  <si>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</si>
  <si>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</si>
  <si>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</si>
  <si>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</si>
  <si>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</si>
  <si>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</si>
  <si>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</si>
  <si>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</si>
  <si>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</si>
  <si>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</si>
  <si>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</si>
  <si>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</si>
  <si>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</si>
  <si>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</si>
  <si>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</si>
  <si>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</si>
  <si>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</si>
  <si>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</si>
  <si>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</si>
  <si>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</si>
  <si>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</si>
  <si>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</si>
  <si>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</si>
  <si>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</si>
  <si>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</si>
  <si>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</si>
  <si>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</si>
  <si>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</si>
  <si>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</si>
  <si>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</si>
  <si>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</si>
  <si>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</si>
  <si>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</si>
  <si>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</si>
  <si>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</si>
  <si>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</si>
  <si>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</si>
  <si>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</si>
  <si>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</si>
  <si>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</si>
  <si>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</si>
  <si>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</si>
  <si>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</si>
  <si>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</si>
  <si>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</si>
  <si>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</si>
  <si>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</si>
  <si>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</si>
  <si>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</si>
  <si>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</si>
  <si>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</si>
  <si>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</si>
  <si>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</si>
  <si>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</si>
  <si>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</si>
  <si>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</si>
  <si>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</si>
  <si>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</si>
  <si>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</si>
  <si>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</si>
  <si>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</si>
  <si>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</si>
  <si>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</si>
  <si>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</si>
  <si>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</si>
  <si>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</si>
  <si>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</si>
  <si>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</si>
  <si>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</si>
  <si>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</si>
  <si>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</si>
  <si>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</si>
  <si>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</si>
  <si>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</si>
  <si>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</si>
  <si>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</si>
  <si>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</si>
  <si>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</si>
  <si>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</si>
  <si>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</si>
  <si>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</si>
  <si>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</si>
  <si>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</si>
  <si>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</si>
  <si>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</si>
  <si>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</si>
  <si>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</si>
  <si>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</si>
  <si>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</si>
  <si>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</si>
  <si>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</si>
  <si>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</si>
  <si>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</si>
  <si>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</si>
  <si>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</si>
  <si>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</si>
  <si>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</si>
  <si>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</si>
  <si>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</si>
  <si>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</si>
  <si>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</si>
  <si>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</si>
  <si>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</si>
  <si>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</si>
  <si>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</si>
  <si>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</si>
  <si>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</si>
  <si>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</si>
  <si>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</si>
  <si>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</si>
  <si>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</si>
  <si>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</si>
  <si>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</si>
  <si>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</si>
  <si>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</si>
  <si>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</si>
  <si>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</si>
  <si>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</si>
  <si>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</si>
  <si>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</si>
  <si>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</si>
  <si>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</si>
  <si>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</si>
  <si>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</si>
  <si>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</si>
  <si>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</si>
  <si>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</si>
  <si>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</si>
  <si>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</si>
  <si>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</si>
  <si>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</si>
  <si>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</si>
  <si>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</si>
  <si>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</si>
  <si>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</si>
  <si>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</si>
  <si>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</si>
  <si>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</si>
  <si>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</si>
  <si>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</si>
  <si>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</si>
  <si>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</si>
  <si>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</si>
  <si>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</si>
  <si>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</si>
  <si>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</si>
  <si>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</si>
  <si>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</si>
  <si>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</si>
  <si>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</si>
  <si>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</si>
  <si>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</si>
  <si>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</si>
  <si>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</si>
  <si>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</si>
  <si>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</si>
  <si>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</si>
  <si>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</si>
  <si>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</si>
  <si>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</si>
  <si>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</si>
  <si>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</si>
  <si>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</si>
  <si>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</si>
  <si>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</si>
  <si>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</si>
  <si>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</si>
  <si>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</si>
  <si>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</si>
  <si>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</si>
  <si>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</si>
  <si>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</si>
  <si>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</si>
  <si>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</si>
  <si>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</si>
  <si>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</si>
  <si>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</si>
  <si>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</si>
  <si>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</si>
  <si>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</si>
  <si>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</si>
  <si>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</si>
  <si>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</si>
  <si>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</si>
  <si>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</si>
  <si>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</si>
  <si>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</si>
  <si>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</si>
  <si>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</si>
  <si>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</si>
  <si>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</si>
  <si>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</si>
  <si>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</si>
  <si>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</si>
  <si>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</si>
  <si>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</si>
  <si>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</si>
  <si>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</si>
  <si>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</si>
  <si>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</si>
  <si>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</si>
  <si>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</si>
  <si>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</si>
  <si>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</si>
  <si>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</si>
  <si>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</si>
  <si>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</si>
  <si>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</si>
  <si>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</si>
  <si>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</si>
  <si>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</si>
  <si>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</si>
  <si>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</si>
  <si>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</si>
  <si>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</si>
  <si>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</si>
  <si>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</si>
  <si>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</si>
  <si>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</si>
  <si>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</si>
  <si>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</si>
  <si>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</si>
  <si>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</si>
  <si>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</si>
  <si>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</si>
  <si>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</si>
  <si>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</si>
  <si>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</si>
  <si>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</si>
  <si>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</si>
  <si>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</si>
  <si>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</si>
  <si>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</si>
  <si>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</si>
  <si>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</si>
  <si>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</si>
  <si>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</si>
  <si>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</si>
  <si>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</si>
  <si>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</si>
  <si>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</si>
  <si>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</si>
  <si>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</si>
  <si>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</si>
  <si>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</si>
  <si>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</si>
  <si>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</si>
  <si>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</si>
  <si>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</si>
  <si>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</si>
  <si>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</si>
  <si>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</si>
  <si>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</si>
  <si>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</si>
  <si>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</si>
  <si>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</si>
  <si>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</si>
  <si>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</si>
  <si>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</si>
  <si>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</si>
  <si>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</si>
  <si>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</si>
  <si>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</si>
  <si>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</si>
  <si>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</si>
  <si>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</si>
  <si>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</si>
  <si>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</si>
  <si>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</si>
  <si>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</si>
  <si>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</si>
  <si>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</si>
  <si>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</si>
  <si>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</si>
  <si>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</si>
  <si>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</si>
  <si>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</si>
  <si>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</si>
  <si>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</si>
  <si>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</si>
  <si>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</si>
  <si>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</si>
  <si>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</si>
  <si>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</si>
  <si>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</si>
  <si>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</si>
  <si>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</si>
  <si>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</si>
  <si>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</si>
  <si>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</si>
  <si>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</si>
  <si>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</si>
  <si>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</si>
  <si>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</si>
  <si>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</si>
  <si>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</si>
  <si>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</si>
  <si>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</si>
  <si>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</si>
  <si>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</si>
  <si>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</si>
  <si>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</si>
  <si>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</si>
  <si>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</si>
  <si>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</si>
  <si>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</si>
  <si>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</si>
  <si>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</si>
  <si>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</si>
  <si>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</si>
  <si>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</si>
  <si>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</si>
  <si>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</si>
  <si>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</si>
  <si>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</si>
  <si>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</si>
  <si>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</si>
  <si>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</si>
  <si>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</si>
  <si>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</si>
  <si>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</si>
  <si>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</si>
  <si>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</si>
  <si>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</si>
  <si>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</si>
  <si>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</si>
  <si>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</si>
  <si>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</si>
  <si>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</si>
  <si>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</si>
  <si>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</si>
  <si>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</si>
  <si>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</si>
  <si>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</si>
  <si>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</si>
  <si>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</si>
  <si>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</si>
  <si>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</si>
  <si>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</si>
  <si>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</si>
  <si>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</si>
  <si>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</si>
  <si>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</si>
  <si>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</si>
  <si>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</si>
  <si>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</si>
  <si>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</si>
  <si>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</si>
  <si>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</si>
  <si>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</si>
  <si>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</si>
  <si>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</si>
  <si>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</si>
  <si>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</si>
  <si>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</si>
  <si>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</si>
  <si>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</si>
  <si>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</si>
  <si>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</si>
  <si>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</si>
  <si>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</si>
  <si>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</si>
  <si>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</si>
  <si>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</si>
  <si>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</si>
  <si>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</si>
  <si>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</si>
  <si>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</si>
  <si>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</si>
  <si>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</si>
  <si>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</si>
  <si>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</si>
  <si>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</si>
  <si>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</si>
  <si>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</si>
  <si>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</si>
  <si>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</si>
  <si>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</si>
  <si>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</si>
  <si>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</si>
  <si>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</si>
  <si>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</si>
  <si>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</si>
  <si>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</si>
  <si>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</si>
  <si>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</si>
  <si>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</si>
  <si>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</si>
  <si>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</si>
  <si>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</si>
  <si>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</si>
  <si>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</si>
  <si>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</si>
  <si>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</si>
  <si>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</si>
  <si>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</si>
  <si>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</si>
  <si>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</si>
  <si>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</si>
  <si>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</si>
  <si>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</si>
  <si>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</si>
  <si>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</si>
  <si>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</si>
  <si>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</si>
  <si>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</si>
  <si>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</si>
  <si>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</si>
  <si>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</si>
  <si>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</si>
  <si>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</si>
  <si>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</si>
  <si>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</si>
  <si>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</si>
  <si>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</si>
  <si>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</si>
  <si>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</si>
  <si>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</si>
  <si>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</si>
  <si>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</si>
  <si>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</si>
  <si>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</si>
  <si>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</si>
  <si>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</si>
  <si>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</si>
  <si>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</si>
  <si>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</si>
  <si>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</si>
  <si>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</si>
  <si>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</si>
  <si>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</si>
  <si>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</si>
  <si>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</si>
  <si>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</si>
  <si>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</si>
  <si>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</si>
  <si>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</si>
  <si>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</si>
  <si>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</si>
  <si>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</si>
  <si>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</si>
  <si>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</si>
  <si>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</si>
  <si>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</si>
  <si>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</si>
  <si>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</si>
  <si>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</si>
  <si>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</si>
  <si>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</si>
  <si>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</si>
  <si>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</si>
  <si>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</si>
  <si>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</si>
  <si>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</si>
  <si>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</si>
  <si>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</si>
  <si>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</si>
  <si>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</si>
  <si>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</si>
  <si>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</si>
  <si>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</si>
  <si>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</si>
  <si>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</si>
  <si>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</si>
  <si>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</si>
  <si>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</si>
  <si>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</si>
  <si>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</si>
  <si>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</si>
  <si>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</si>
  <si>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</si>
  <si>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</si>
  <si>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</si>
  <si>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</si>
  <si>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</si>
  <si>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</si>
  <si>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</si>
  <si>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</si>
  <si>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</si>
  <si>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</si>
  <si>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</si>
  <si>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</si>
  <si>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</si>
  <si>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</si>
  <si>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</si>
  <si>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</si>
  <si>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</si>
  <si>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</si>
  <si>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</si>
  <si>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</si>
  <si>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</si>
  <si>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</si>
  <si>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</si>
  <si>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</si>
  <si>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</si>
  <si>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</si>
  <si>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</si>
  <si>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</si>
  <si>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</si>
  <si>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</si>
  <si>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</si>
  <si>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</si>
  <si>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</si>
  <si>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</si>
  <si>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</si>
  <si>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</si>
  <si>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</si>
  <si>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</si>
  <si>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</si>
  <si>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</si>
  <si>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</si>
  <si>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</si>
  <si>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</si>
  <si>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</si>
  <si>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</si>
  <si>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</si>
  <si>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</si>
  <si>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</si>
  <si>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</si>
  <si>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</si>
  <si>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</si>
  <si>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</si>
  <si>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</si>
  <si>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</si>
  <si>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</si>
  <si>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</si>
  <si>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</si>
  <si>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</si>
  <si>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</si>
  <si>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</si>
  <si>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</si>
  <si>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</si>
  <si>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</si>
  <si>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</si>
  <si>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</si>
  <si>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</si>
  <si>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</si>
  <si>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</si>
  <si>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</si>
  <si>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</si>
  <si>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</si>
  <si>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</si>
  <si>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</si>
  <si>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</si>
  <si>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</si>
  <si>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</si>
  <si>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</si>
  <si>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</si>
  <si>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</si>
  <si>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</si>
  <si>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</si>
  <si>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</si>
  <si>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</si>
  <si>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</si>
  <si>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</si>
  <si>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</si>
  <si>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</si>
  <si>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</si>
  <si>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</si>
  <si>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</si>
  <si>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</si>
  <si>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</si>
  <si>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</si>
  <si>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</si>
  <si>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</si>
  <si>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</si>
  <si>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</si>
  <si>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</si>
  <si>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</si>
  <si>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</si>
  <si>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</si>
  <si>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</si>
  <si>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</si>
  <si>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</si>
  <si>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</si>
  <si>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</si>
  <si>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</si>
  <si>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</si>
  <si>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</si>
  <si>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</si>
  <si>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</si>
  <si>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</si>
  <si>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</si>
  <si>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</si>
  <si>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</si>
  <si>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</si>
  <si>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</si>
  <si>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</si>
  <si>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</si>
  <si>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</si>
  <si>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</si>
  <si>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</si>
  <si>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</si>
  <si>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</si>
  <si>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</si>
  <si>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</si>
  <si>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</si>
  <si>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</si>
  <si>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</si>
  <si>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</si>
  <si>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</si>
  <si>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</si>
  <si>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</si>
  <si>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</si>
  <si>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</si>
  <si>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</si>
  <si>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</si>
  <si>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</si>
  <si>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</si>
  <si>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</si>
  <si>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</si>
  <si>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</si>
  <si>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</si>
  <si>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</si>
  <si>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</si>
  <si>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</si>
  <si>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</si>
  <si>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</si>
  <si>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</si>
  <si>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</si>
  <si>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</si>
  <si>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</si>
  <si>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</si>
  <si>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</si>
  <si>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</si>
  <si>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</si>
  <si>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</si>
  <si>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</si>
  <si>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</si>
  <si>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</si>
  <si>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</si>
  <si>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</si>
  <si>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</si>
  <si>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</si>
  <si>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</si>
  <si>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</si>
  <si>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</si>
  <si>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</si>
  <si>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</si>
  <si>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</si>
  <si>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</si>
  <si>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</si>
  <si>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</si>
  <si>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</si>
  <si>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</si>
  <si>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</si>
  <si>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</si>
  <si>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</si>
  <si>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</si>
  <si>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</si>
  <si>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</si>
  <si>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</si>
  <si>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</si>
  <si>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</si>
  <si>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</si>
  <si>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</si>
  <si>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</si>
  <si>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</si>
  <si>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</si>
  <si>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</si>
  <si>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</si>
  <si>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</si>
  <si>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</si>
  <si>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</si>
  <si>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</si>
  <si>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</si>
  <si>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</si>
  <si>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</si>
  <si>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</si>
  <si>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</si>
  <si>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</si>
  <si>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</si>
  <si>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</si>
  <si>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</si>
  <si>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</si>
  <si>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</si>
  <si>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</si>
  <si>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</si>
  <si>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</si>
  <si>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</si>
  <si>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</si>
  <si>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</si>
  <si>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</si>
  <si>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</si>
  <si>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</si>
  <si>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</si>
  <si>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</si>
  <si>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</si>
  <si>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</si>
  <si>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</si>
  <si>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</si>
  <si>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</si>
  <si>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</si>
  <si>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</si>
  <si>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</si>
  <si>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</si>
  <si>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</si>
  <si>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</si>
  <si>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</si>
  <si>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</si>
  <si>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</si>
  <si>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</si>
  <si>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</si>
  <si>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</si>
  <si>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</si>
  <si>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</si>
  <si>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</si>
  <si>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</si>
  <si>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</si>
  <si>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</si>
  <si>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</si>
  <si>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</si>
  <si>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</si>
  <si>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</si>
  <si>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</si>
  <si>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</si>
  <si>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</si>
  <si>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</si>
  <si>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</si>
  <si>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</si>
  <si>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</si>
  <si>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</si>
  <si>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</si>
  <si>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</si>
  <si>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</si>
  <si>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</si>
  <si>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</si>
  <si>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</si>
  <si>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</si>
  <si>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</si>
  <si>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</si>
  <si>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</si>
  <si>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</si>
  <si>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</si>
  <si>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</si>
  <si>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</si>
  <si>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</si>
  <si>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</si>
  <si>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</si>
  <si>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</si>
  <si>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</si>
  <si>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</si>
  <si>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</si>
  <si>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</si>
  <si>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</si>
  <si>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</si>
  <si>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</si>
  <si>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</si>
  <si>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</si>
  <si>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</si>
  <si>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</si>
  <si>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</si>
  <si>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</si>
  <si>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</si>
  <si>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</si>
  <si>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</si>
  <si>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</si>
  <si>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</si>
  <si>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</si>
  <si>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</si>
  <si>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</si>
  <si>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</si>
  <si>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</si>
  <si>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</si>
  <si>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</si>
  <si>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</si>
  <si>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</si>
  <si>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</si>
  <si>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</si>
  <si>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</si>
  <si>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</si>
  <si>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</si>
  <si>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</si>
  <si>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</si>
  <si>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</si>
  <si>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</si>
  <si>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</si>
  <si>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</si>
  <si>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</si>
  <si>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</si>
  <si>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</si>
  <si>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</si>
  <si>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</si>
  <si>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</si>
  <si>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</si>
  <si>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</si>
  <si>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</si>
  <si>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</si>
  <si>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</si>
  <si>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</si>
  <si>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</si>
  <si>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</si>
  <si>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</si>
  <si>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</si>
  <si>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</si>
  <si>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</si>
  <si>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</si>
  <si>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</si>
  <si>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</si>
  <si>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</si>
  <si>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</si>
  <si>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</si>
  <si>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</si>
  <si>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</si>
  <si>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</si>
  <si>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</si>
  <si>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</si>
  <si>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</si>
  <si>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</si>
  <si>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</si>
  <si>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</si>
  <si>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</si>
  <si>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</si>
  <si>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</si>
  <si>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</si>
  <si>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</si>
  <si>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</si>
  <si>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</si>
  <si>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</si>
  <si>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</si>
  <si>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</si>
  <si>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</si>
  <si>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</si>
  <si>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</si>
  <si>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</si>
  <si>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</si>
  <si>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</si>
  <si>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</si>
  <si>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</si>
  <si>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</si>
  <si>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</si>
  <si>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</si>
  <si>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</si>
  <si>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</si>
  <si>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</si>
  <si>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</si>
  <si>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</si>
  <si>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</si>
  <si>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</si>
  <si>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</si>
  <si>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</si>
  <si>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</si>
  <si>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</si>
  <si>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</si>
  <si>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</si>
  <si>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</si>
  <si>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</si>
  <si>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</si>
  <si>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</si>
  <si>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</si>
  <si>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</si>
  <si>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</si>
  <si>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</si>
  <si>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</si>
  <si>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</si>
  <si>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</si>
  <si>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</si>
  <si>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</si>
  <si>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</si>
  <si>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</si>
  <si>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</si>
  <si>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</si>
  <si>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</si>
  <si>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</si>
  <si>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</si>
  <si>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</si>
  <si>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</si>
  <si>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</si>
  <si>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</si>
  <si>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</si>
  <si>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</si>
  <si>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</si>
  <si>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</si>
  <si>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</si>
  <si>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</si>
  <si>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</si>
  <si>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</si>
  <si>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</si>
  <si>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</si>
  <si>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</si>
  <si>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</si>
  <si>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</si>
  <si>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</si>
  <si>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</si>
  <si>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</si>
  <si>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</si>
  <si>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</si>
  <si>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</si>
  <si>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</si>
  <si>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</si>
  <si>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</si>
  <si>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</si>
  <si>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</si>
  <si>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</si>
  <si>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</si>
  <si>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</si>
  <si>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</si>
  <si>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</si>
  <si>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</si>
  <si>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</si>
  <si>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</si>
  <si>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</si>
  <si>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</si>
  <si>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</si>
  <si>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</si>
  <si>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</si>
  <si>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</si>
  <si>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</si>
  <si>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</si>
  <si>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</si>
  <si>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</si>
  <si>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</si>
  <si>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</si>
  <si>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</si>
  <si>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</si>
  <si>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</si>
  <si>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</si>
  <si>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</si>
  <si>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</si>
  <si>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</si>
  <si>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</si>
  <si>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</si>
  <si>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</si>
  <si>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</si>
  <si>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</si>
  <si>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</si>
  <si>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</si>
  <si>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</si>
  <si>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</si>
  <si>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</si>
  <si>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</si>
  <si>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</si>
  <si>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</si>
  <si>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</si>
  <si>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</si>
  <si>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</si>
  <si>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</si>
  <si>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</si>
  <si>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</si>
  <si>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</si>
  <si>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</si>
  <si>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</si>
  <si>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</si>
  <si>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</si>
  <si>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</si>
  <si>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</si>
  <si>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</si>
  <si>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</si>
  <si>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</si>
  <si>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</si>
  <si>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</si>
  <si>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</si>
  <si>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</si>
  <si>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</si>
  <si>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</si>
  <si>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</si>
  <si>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</si>
  <si>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</si>
  <si>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</si>
  <si>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</si>
  <si>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</si>
  <si>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</si>
  <si>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</si>
  <si>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</si>
  <si>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</si>
  <si>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</si>
  <si>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</si>
  <si>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</si>
  <si>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</si>
  <si>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</si>
  <si>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</si>
  <si>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</si>
  <si>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</si>
  <si>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</si>
  <si>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</si>
  <si>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</si>
  <si>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</si>
  <si>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</si>
  <si>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</si>
  <si>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</si>
  <si>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</si>
  <si>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</si>
  <si>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</si>
  <si>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</si>
  <si>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</si>
  <si>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</si>
  <si>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</si>
  <si>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</si>
  <si>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</si>
  <si>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</si>
  <si>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</si>
  <si>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</si>
  <si>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</si>
  <si>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</si>
  <si>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</si>
  <si>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</si>
  <si>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</si>
  <si>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</si>
  <si>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</si>
  <si>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</si>
  <si>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</si>
  <si>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</si>
  <si>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</si>
  <si>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</si>
  <si>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</si>
  <si>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</si>
  <si>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</si>
  <si>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</si>
  <si>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</si>
  <si>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</si>
  <si>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</si>
  <si>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</si>
  <si>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</si>
  <si>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</si>
  <si>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</si>
  <si>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</si>
  <si>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</si>
  <si>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</si>
  <si>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</si>
  <si>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</si>
  <si>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</si>
  <si>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</si>
  <si>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</si>
  <si>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</si>
  <si>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</si>
  <si>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</si>
  <si>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</si>
  <si>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</si>
  <si>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</si>
  <si>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</si>
  <si>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</si>
  <si>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</si>
  <si>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</si>
  <si>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</si>
  <si>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</si>
  <si>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</si>
  <si>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</si>
  <si>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</si>
  <si>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</si>
  <si>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</si>
  <si>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</si>
  <si>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</si>
  <si>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</si>
  <si>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</si>
  <si>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</si>
  <si>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</si>
  <si>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</si>
  <si>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</si>
  <si>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</si>
  <si>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</si>
  <si>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</si>
  <si>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</si>
  <si>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</si>
  <si>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</si>
  <si>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</si>
  <si>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</si>
  <si>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</si>
  <si>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</si>
  <si>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</si>
  <si>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</si>
  <si>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</si>
  <si>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</si>
  <si>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</si>
  <si>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</si>
  <si>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</si>
  <si>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</si>
  <si>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</si>
  <si>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</si>
  <si>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</si>
  <si>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</si>
  <si>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</si>
  <si>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</si>
  <si>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</si>
  <si>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</si>
  <si>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</si>
  <si>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</si>
  <si>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</si>
  <si>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</si>
  <si>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</si>
  <si>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</si>
  <si>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</si>
  <si>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</si>
  <si>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</si>
  <si>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</si>
  <si>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</si>
  <si>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</si>
  <si>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</si>
  <si>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</si>
  <si>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</si>
  <si>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</si>
  <si>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</si>
  <si>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</si>
  <si>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</si>
  <si>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</si>
  <si>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</si>
  <si>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</si>
  <si>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</si>
  <si>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</si>
  <si>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</si>
  <si>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</si>
  <si>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</si>
  <si>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</si>
  <si>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</si>
  <si>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</si>
  <si>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</si>
  <si>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</si>
  <si>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</si>
  <si>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</si>
  <si>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</si>
  <si>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</si>
  <si>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</si>
  <si>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</si>
  <si>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</si>
  <si>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</si>
  <si>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</si>
  <si>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</si>
  <si>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</si>
  <si>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</si>
  <si>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</si>
  <si>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</si>
  <si>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</si>
  <si>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</si>
  <si>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</si>
  <si>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</si>
  <si>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</si>
  <si>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</si>
  <si>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</si>
  <si>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</si>
  <si>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</si>
  <si>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</si>
  <si>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</si>
  <si>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</si>
  <si>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</si>
  <si>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</si>
  <si>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</si>
  <si>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</si>
  <si>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</si>
  <si>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</si>
  <si>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</si>
  <si>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</si>
  <si>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</si>
  <si>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</si>
  <si>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</si>
  <si>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</si>
  <si>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</si>
  <si>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</si>
  <si>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</si>
  <si>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</si>
  <si>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</si>
  <si>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</si>
  <si>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</si>
  <si>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</si>
  <si>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</si>
  <si>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</si>
  <si>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</si>
  <si>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</si>
  <si>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</si>
  <si>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</si>
  <si>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</si>
  <si>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</si>
  <si>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</si>
  <si>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</si>
  <si>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</si>
  <si>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</si>
  <si>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</si>
  <si>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</si>
  <si>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</si>
  <si>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</si>
  <si>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</si>
  <si>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</si>
  <si>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</si>
  <si>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</si>
  <si>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</si>
  <si>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</si>
  <si>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</si>
  <si>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</si>
  <si>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</si>
  <si>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</si>
  <si>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</si>
  <si>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</si>
  <si>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</si>
  <si>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</si>
  <si>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</si>
  <si>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</si>
  <si>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</si>
  <si>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</si>
  <si>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</si>
  <si>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</si>
  <si>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</si>
  <si>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</si>
  <si>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</si>
  <si>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</si>
  <si>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</si>
  <si>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</si>
  <si>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</si>
  <si>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</si>
  <si>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</si>
  <si>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</si>
  <si>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</si>
  <si>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</si>
  <si>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</si>
  <si>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</si>
  <si>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</si>
  <si>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</si>
  <si>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</si>
  <si>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</si>
  <si>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</si>
  <si>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</si>
  <si>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</si>
  <si>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</si>
  <si>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</si>
  <si>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</si>
  <si>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</si>
  <si>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</si>
  <si>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</si>
  <si>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</si>
  <si>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</si>
  <si>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</si>
  <si>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</si>
  <si>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</si>
  <si>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</si>
  <si>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</si>
  <si>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</si>
  <si>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</si>
  <si>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</si>
  <si>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</si>
  <si>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</si>
  <si>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</si>
  <si>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</si>
  <si>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</si>
  <si>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</si>
  <si>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</si>
  <si>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</si>
  <si>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</si>
  <si>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</si>
  <si>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</si>
  <si>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</si>
  <si>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</si>
  <si>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</si>
  <si>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</si>
  <si>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</si>
  <si>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</si>
  <si>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</si>
  <si>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</si>
  <si>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</si>
  <si>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</si>
  <si>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</si>
  <si>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</si>
  <si>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</si>
  <si>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</si>
  <si>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</si>
  <si>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</si>
  <si>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</si>
  <si>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</si>
  <si>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</si>
  <si>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</si>
  <si>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</si>
  <si>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</si>
  <si>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</si>
  <si>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</si>
  <si>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</si>
  <si>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</si>
  <si>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</si>
  <si>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</si>
  <si>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</si>
  <si>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</si>
  <si>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</si>
  <si>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</si>
  <si>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</si>
  <si>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</si>
  <si>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</si>
  <si>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</si>
  <si>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</si>
  <si>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</si>
  <si>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</si>
  <si>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</si>
  <si>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</si>
  <si>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</si>
  <si>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</si>
  <si>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</si>
  <si>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</si>
  <si>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</si>
  <si>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</si>
  <si>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</si>
  <si>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</si>
  <si>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</si>
  <si>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</si>
  <si>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</si>
  <si>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</si>
  <si>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</si>
  <si>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</si>
  <si>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</si>
  <si>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</si>
  <si>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</si>
  <si>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</si>
  <si>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</si>
  <si>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</si>
  <si>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</si>
  <si>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</si>
  <si>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</si>
  <si>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</si>
  <si>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</si>
  <si>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</si>
  <si>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</si>
  <si>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</si>
  <si>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</si>
  <si>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</si>
  <si>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</si>
  <si>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</si>
  <si>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</si>
  <si>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</si>
  <si>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</si>
  <si>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</si>
  <si>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</si>
  <si>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</si>
  <si>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</si>
  <si>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</si>
  <si>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</si>
  <si>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</si>
  <si>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</si>
  <si>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</si>
  <si>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</si>
  <si>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</si>
  <si>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</si>
  <si>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</si>
  <si>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</si>
  <si>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</si>
  <si>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</si>
  <si>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</si>
  <si>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</si>
  <si>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</si>
  <si>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</si>
  <si>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</si>
  <si>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</si>
  <si>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</si>
  <si>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</si>
  <si>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</si>
  <si>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</si>
  <si>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</si>
  <si>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</si>
  <si>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</si>
  <si>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</si>
  <si>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</si>
  <si>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</si>
  <si>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</si>
  <si>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</si>
  <si>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</si>
  <si>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</si>
  <si>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</si>
  <si>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</si>
  <si>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</si>
  <si>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</si>
  <si>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</si>
  <si>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</si>
  <si>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</si>
  <si>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</si>
  <si>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</si>
  <si>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</si>
  <si>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</si>
  <si>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</si>
  <si>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</si>
  <si>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</si>
  <si>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</si>
  <si>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</si>
  <si>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</si>
  <si>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</si>
  <si>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</si>
  <si>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</si>
  <si>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</si>
  <si>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</si>
  <si>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</si>
  <si>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</si>
  <si>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</si>
  <si>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</si>
  <si>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</si>
  <si>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</si>
  <si>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</si>
  <si>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</si>
  <si>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</si>
  <si>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</si>
  <si>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</si>
  <si>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</si>
  <si>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</si>
  <si>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</si>
  <si>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</si>
  <si>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</si>
  <si>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</si>
  <si>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</si>
  <si>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</si>
  <si>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</si>
  <si>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</si>
  <si>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</si>
  <si>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</si>
  <si>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</si>
  <si>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</si>
  <si>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</si>
  <si>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</si>
  <si>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</si>
  <si>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</si>
  <si>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</si>
  <si>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</si>
  <si>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</si>
  <si>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</si>
  <si>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</si>
  <si>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</si>
  <si>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</si>
  <si>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</si>
  <si>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</si>
  <si>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</si>
  <si>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</si>
  <si>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</si>
  <si>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</si>
  <si>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</si>
  <si>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</si>
  <si>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</si>
  <si>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</si>
  <si>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</si>
  <si>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</si>
  <si>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</si>
  <si>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</si>
  <si>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</si>
  <si>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</si>
  <si>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</si>
  <si>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</si>
  <si>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</si>
  <si>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</si>
  <si>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</si>
  <si>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</si>
  <si>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</si>
  <si>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</si>
  <si>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</si>
  <si>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</si>
  <si>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</si>
  <si>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</si>
  <si>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</si>
  <si>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</si>
  <si>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</si>
  <si>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</si>
  <si>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</si>
  <si>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</si>
  <si>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</si>
  <si>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</si>
  <si>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</si>
  <si>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</si>
  <si>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</si>
  <si>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</si>
  <si>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</si>
  <si>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</si>
  <si>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</si>
  <si>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</si>
  <si>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</si>
  <si>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</si>
  <si>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</si>
  <si>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</si>
  <si>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</si>
  <si>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</si>
  <si>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</si>
  <si>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</si>
  <si>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</si>
  <si>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</si>
  <si>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</si>
  <si>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</si>
  <si>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</si>
  <si>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</si>
  <si>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</si>
  <si>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</si>
  <si>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</si>
  <si>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</si>
  <si>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</si>
  <si>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</si>
  <si>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</si>
  <si>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</si>
  <si>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</si>
  <si>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</si>
  <si>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</si>
  <si>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</si>
  <si>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</si>
  <si>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</si>
  <si>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</si>
  <si>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</si>
  <si>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</si>
  <si>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</si>
  <si>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</si>
  <si>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</si>
  <si>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</si>
  <si>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</si>
  <si>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</si>
  <si>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</si>
  <si>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</si>
  <si>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</si>
  <si>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</si>
  <si>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</si>
  <si>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</si>
  <si>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</si>
  <si>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</si>
  <si>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</si>
  <si>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</si>
  <si>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</si>
  <si>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</si>
  <si>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</si>
  <si>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</si>
  <si>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</si>
  <si>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</si>
  <si>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</si>
  <si>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</si>
  <si>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</si>
  <si>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</si>
  <si>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</si>
  <si>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</si>
  <si>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</si>
  <si>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</si>
  <si>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</si>
  <si>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</si>
  <si>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</si>
  <si>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</si>
  <si>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</si>
  <si>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</si>
  <si>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</si>
  <si>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</si>
  <si>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</si>
  <si>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</si>
  <si>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</si>
  <si>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</si>
  <si>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</si>
  <si>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</si>
  <si>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</si>
  <si>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</si>
  <si>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</si>
  <si>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</si>
  <si>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</si>
  <si>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</si>
  <si>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</si>
  <si>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</si>
  <si>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</si>
  <si>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</si>
  <si>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</si>
  <si>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</si>
  <si>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</si>
  <si>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</si>
  <si>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</si>
  <si>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</si>
  <si>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</si>
  <si>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</si>
  <si>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</si>
  <si>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</si>
  <si>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</si>
  <si>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</si>
  <si>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</si>
  <si>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</si>
  <si>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</si>
  <si>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</si>
  <si>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</si>
  <si>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</si>
  <si>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</si>
  <si>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</si>
  <si>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</si>
  <si>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</si>
  <si>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</si>
  <si>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</si>
  <si>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</si>
  <si>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</si>
  <si>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</si>
  <si>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</si>
  <si>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</si>
  <si>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</si>
  <si>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</si>
  <si>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</si>
  <si>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</si>
  <si>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</si>
  <si>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</si>
  <si>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</si>
  <si>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</si>
  <si>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</si>
  <si>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</si>
  <si>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</si>
  <si>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</si>
  <si>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</si>
  <si>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</si>
  <si>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</si>
  <si>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</si>
  <si>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</si>
  <si>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</si>
  <si>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</si>
  <si>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</si>
  <si>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</si>
  <si>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</si>
  <si>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</si>
  <si>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</si>
  <si>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</si>
  <si>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</si>
  <si>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</si>
  <si>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</si>
  <si>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</si>
  <si>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</si>
  <si>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</si>
  <si>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</si>
  <si>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</si>
  <si>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</si>
  <si>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</si>
  <si>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</si>
  <si>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</si>
  <si>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</si>
  <si>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</si>
  <si>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</si>
  <si>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</si>
  <si>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</si>
  <si>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</si>
  <si>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</si>
  <si>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</si>
  <si>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</si>
  <si>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</si>
  <si>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</si>
  <si>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</si>
  <si>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</si>
  <si>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</si>
  <si>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</si>
  <si>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</si>
  <si>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</si>
  <si>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</si>
  <si>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</si>
  <si>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</si>
  <si>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</si>
  <si>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</si>
  <si>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</si>
  <si>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</si>
  <si>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</si>
  <si>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</si>
  <si>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</si>
  <si>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</si>
  <si>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</si>
  <si>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</si>
  <si>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</si>
  <si>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</si>
  <si>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</si>
  <si>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</si>
  <si>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</si>
  <si>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</si>
  <si>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</si>
  <si>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</si>
  <si>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</si>
  <si>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</si>
  <si>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</si>
  <si>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</si>
  <si>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</si>
  <si>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</si>
  <si>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</si>
  <si>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</si>
  <si>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</si>
  <si>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</si>
  <si>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</si>
  <si>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</si>
  <si>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</si>
  <si>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</si>
  <si>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</si>
  <si>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</si>
  <si>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</si>
  <si>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</si>
  <si>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</si>
  <si>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</si>
  <si>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</si>
  <si>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</si>
  <si>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</si>
  <si>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</si>
  <si>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</si>
  <si>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</si>
  <si>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</si>
  <si>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</si>
  <si>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</si>
  <si>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</si>
  <si>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</si>
  <si>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</si>
  <si>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</si>
  <si>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</si>
  <si>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</si>
  <si>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</si>
  <si>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</si>
  <si>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</si>
  <si>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</si>
  <si>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</si>
  <si>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</si>
  <si>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</si>
  <si>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</si>
  <si>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</si>
  <si>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</si>
  <si>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</si>
  <si>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</si>
  <si>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</si>
  <si>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</si>
  <si>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</si>
  <si>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</si>
  <si>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</si>
  <si>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</si>
  <si>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</si>
  <si>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</si>
  <si>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</si>
  <si>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</si>
  <si>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</si>
  <si>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</si>
  <si>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</si>
  <si>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</si>
  <si>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</si>
  <si>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</si>
  <si>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</si>
  <si>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</si>
  <si>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</si>
  <si>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</si>
  <si>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</si>
  <si>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</si>
  <si>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</si>
  <si>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</si>
  <si>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</si>
  <si>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</si>
  <si>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</si>
  <si>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</si>
  <si>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</si>
  <si>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</si>
  <si>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</si>
  <si>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</si>
  <si>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</si>
  <si>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</si>
  <si>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</si>
  <si>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</si>
  <si>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</si>
  <si>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</si>
  <si>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</si>
  <si>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</si>
  <si>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</si>
  <si>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</si>
  <si>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</si>
  <si>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</si>
  <si>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</si>
  <si>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</si>
  <si>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</si>
  <si>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</si>
  <si>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</si>
  <si>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</si>
  <si>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</si>
  <si>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</si>
  <si>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</si>
  <si>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</si>
  <si>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</si>
  <si>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</si>
  <si>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</si>
  <si>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</si>
  <si>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</si>
  <si>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</si>
  <si>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</si>
  <si>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</si>
  <si>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</si>
  <si>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</si>
  <si>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</si>
  <si>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</si>
  <si>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</si>
  <si>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</si>
  <si>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</si>
  <si>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</si>
  <si>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</si>
  <si>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</si>
  <si>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</si>
  <si>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</si>
  <si>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</si>
  <si>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</si>
  <si>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</si>
  <si>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</si>
  <si>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</si>
  <si>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</si>
  <si>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</si>
  <si>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</si>
  <si>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</si>
  <si>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</si>
  <si>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</si>
  <si>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</si>
  <si>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</si>
  <si>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</si>
  <si>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</si>
  <si>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</si>
  <si>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</si>
  <si>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</si>
  <si>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</si>
  <si>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</si>
  <si>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</si>
  <si>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</si>
  <si>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</si>
  <si>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</si>
  <si>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</si>
  <si>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</si>
  <si>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</si>
  <si>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</si>
  <si>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</si>
  <si>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</si>
  <si>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</si>
  <si>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</si>
  <si>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</si>
  <si>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</si>
  <si>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</si>
  <si>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</si>
  <si>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</si>
  <si>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</si>
  <si>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</si>
  <si>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</si>
  <si>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</si>
  <si>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</si>
  <si>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</si>
  <si>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</si>
  <si>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</si>
  <si>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</si>
  <si>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</si>
  <si>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</si>
  <si>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</si>
  <si>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</si>
  <si>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</si>
  <si>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</si>
  <si>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</si>
  <si>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</si>
  <si>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</si>
  <si>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</si>
  <si>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</si>
  <si>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</si>
  <si>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</si>
  <si>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</si>
  <si>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</si>
  <si>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</si>
  <si>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</si>
  <si>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</si>
  <si>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</si>
  <si>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</si>
  <si>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</si>
  <si>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</si>
  <si>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</si>
  <si>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</si>
  <si>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</si>
  <si>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</si>
  <si>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</si>
  <si>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</si>
  <si>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</si>
  <si>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</si>
  <si>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</si>
  <si>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</si>
  <si>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</si>
  <si>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</si>
  <si>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</si>
  <si>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</si>
  <si>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</si>
  <si>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</si>
  <si>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</si>
  <si>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</si>
  <si>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</si>
  <si>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</si>
  <si>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</si>
  <si>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</si>
  <si>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</si>
  <si>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</si>
  <si>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</si>
  <si>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</si>
  <si>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</si>
  <si>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</si>
  <si>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</si>
  <si>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</si>
  <si>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</si>
  <si>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</si>
  <si>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</si>
  <si>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</si>
  <si>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</si>
  <si>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</si>
  <si>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</si>
  <si>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</si>
  <si>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</si>
  <si>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</si>
  <si>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</si>
  <si>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</si>
  <si>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</si>
  <si>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</si>
  <si>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</si>
  <si>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</si>
  <si>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</si>
  <si>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</si>
  <si>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</si>
  <si>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</si>
  <si>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</si>
  <si>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</si>
  <si>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</si>
  <si>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</si>
  <si>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</si>
  <si>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</si>
  <si>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</si>
  <si>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</si>
  <si>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</si>
  <si>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</si>
  <si>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</si>
  <si>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</si>
  <si>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</si>
  <si>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</si>
  <si>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</si>
  <si>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</si>
  <si>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</si>
  <si>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</si>
  <si>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</si>
  <si>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</si>
  <si>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</si>
  <si>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</si>
  <si>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</si>
  <si>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</si>
  <si>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</si>
  <si>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</si>
  <si>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</si>
  <si>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</si>
  <si>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</si>
  <si>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</si>
  <si>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</si>
  <si>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</si>
  <si>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</si>
  <si>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</si>
  <si>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</si>
  <si>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</si>
  <si>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</si>
  <si>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</si>
  <si>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</si>
  <si>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</si>
  <si>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</si>
  <si>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</si>
  <si>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</si>
  <si>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</si>
  <si>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</si>
  <si>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</si>
  <si>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</si>
  <si>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</si>
  <si>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</si>
  <si>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</si>
  <si>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</si>
  <si>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</si>
  <si>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</si>
  <si>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</si>
  <si>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</si>
  <si>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</si>
  <si>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</si>
  <si>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</si>
  <si>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</si>
  <si>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</si>
  <si>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</si>
  <si>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</si>
  <si>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</si>
  <si>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</si>
  <si>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</si>
  <si>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</si>
  <si>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</si>
  <si>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</si>
  <si>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</si>
  <si>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</si>
  <si>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</si>
  <si>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</si>
  <si>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</si>
  <si>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</si>
  <si>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</si>
  <si>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</si>
  <si>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</si>
  <si>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</si>
  <si>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</si>
  <si>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</si>
  <si>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</si>
  <si>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</si>
  <si>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</si>
  <si>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</si>
  <si>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</si>
  <si>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</si>
  <si>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</si>
  <si>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</si>
  <si>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</si>
  <si>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</si>
  <si>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</si>
  <si>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</si>
  <si>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</si>
  <si>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</si>
  <si>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</si>
  <si>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</si>
  <si>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</si>
  <si>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</si>
  <si>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</si>
  <si>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</si>
  <si>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</si>
  <si>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</si>
  <si>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</si>
  <si>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</si>
  <si>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</si>
  <si>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</si>
  <si>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</si>
  <si>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</si>
  <si>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</si>
  <si>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</si>
  <si>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</si>
  <si>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</si>
  <si>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</si>
  <si>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</si>
  <si>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</si>
  <si>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</si>
  <si>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</si>
  <si>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</si>
  <si>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</si>
  <si>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</si>
  <si>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</si>
  <si>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</si>
  <si>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</si>
  <si>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</si>
  <si>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</si>
  <si>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</si>
  <si>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</si>
  <si>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</si>
  <si>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</si>
  <si>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</si>
  <si>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</si>
  <si>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</si>
  <si>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</si>
  <si>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</si>
  <si>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</si>
  <si>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</si>
  <si>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</si>
  <si>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</si>
  <si>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</si>
  <si>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</si>
  <si>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</si>
  <si>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</si>
  <si>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</si>
  <si>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</si>
  <si>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</si>
  <si>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</si>
  <si>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</si>
  <si>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</si>
  <si>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</si>
  <si>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</si>
  <si>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</si>
  <si>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</si>
  <si>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</si>
  <si>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</si>
  <si>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</si>
  <si>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</si>
  <si>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</si>
  <si>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</si>
  <si>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</si>
  <si>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</si>
  <si>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</si>
  <si>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</si>
  <si>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</si>
  <si>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</si>
  <si>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</si>
  <si>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</si>
  <si>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</si>
  <si>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</si>
  <si>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</si>
  <si>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</si>
  <si>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</si>
  <si>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</si>
  <si>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</si>
  <si>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</si>
  <si>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</si>
  <si>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</si>
  <si>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</si>
  <si>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</si>
  <si>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</si>
  <si>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</si>
  <si>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</si>
  <si>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</si>
  <si>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</si>
  <si>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</si>
  <si>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</si>
  <si>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</si>
  <si>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</si>
  <si>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</si>
  <si>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</si>
  <si>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</si>
  <si>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</si>
  <si>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</si>
  <si>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</si>
  <si>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</si>
  <si>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</si>
  <si>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</si>
  <si>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</si>
  <si>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</si>
  <si>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</si>
  <si>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</si>
  <si>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</si>
  <si>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</si>
  <si>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</si>
  <si>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</si>
  <si>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</si>
  <si>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</si>
  <si>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</si>
  <si>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</si>
  <si>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</si>
  <si>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</si>
  <si>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</si>
  <si>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</si>
  <si>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</si>
  <si>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</si>
  <si>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</si>
  <si>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</si>
  <si>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</si>
  <si>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</si>
  <si>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</si>
  <si>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</si>
  <si>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</si>
  <si>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</si>
  <si>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</si>
  <si>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</si>
  <si>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</si>
  <si>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</si>
  <si>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</si>
  <si>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</si>
  <si>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</si>
  <si>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</si>
  <si>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</si>
  <si>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</si>
  <si>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</si>
  <si>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</si>
  <si>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</si>
  <si>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</si>
  <si>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</si>
  <si>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</si>
  <si>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</si>
  <si>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</si>
  <si>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</si>
  <si>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</si>
  <si>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</si>
  <si>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</si>
  <si>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</si>
  <si>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</si>
  <si>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</si>
  <si>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</si>
  <si>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</si>
  <si>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</si>
  <si>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</si>
  <si>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</si>
  <si>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</si>
  <si>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</si>
  <si>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</si>
  <si>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</si>
  <si>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</si>
  <si>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</si>
  <si>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</si>
  <si>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</si>
  <si>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</si>
  <si>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</si>
  <si>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</si>
  <si>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</si>
  <si>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</si>
  <si>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</si>
  <si>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</si>
  <si>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</si>
  <si>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</si>
  <si>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</si>
  <si>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</si>
  <si>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</si>
  <si>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</si>
  <si>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</si>
  <si>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</si>
  <si>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</si>
  <si>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</si>
  <si>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</si>
  <si>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</si>
  <si>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</si>
  <si>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</si>
  <si>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</si>
  <si>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</si>
  <si>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</si>
  <si>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</si>
  <si>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</si>
  <si>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</si>
  <si>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</si>
  <si>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</si>
  <si>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</si>
  <si>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</si>
  <si>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</si>
  <si>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</si>
  <si>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</si>
  <si>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</si>
  <si>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</si>
  <si>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</si>
  <si>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</si>
  <si>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</si>
  <si>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</si>
  <si>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</si>
  <si>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</si>
  <si>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</si>
  <si>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</si>
  <si>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</si>
  <si>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</si>
  <si>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</si>
  <si>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</si>
  <si>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</si>
  <si>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</si>
  <si>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</si>
  <si>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</si>
  <si>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</si>
  <si>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</si>
  <si>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</si>
  <si>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</si>
  <si>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</si>
  <si>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</si>
  <si>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</si>
  <si>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</si>
  <si>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</si>
  <si>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</si>
  <si>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</si>
  <si>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</si>
  <si>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</si>
  <si>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</si>
  <si>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</si>
  <si>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</si>
  <si>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</si>
  <si>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</si>
  <si>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</si>
  <si>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</si>
  <si>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</si>
  <si>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</si>
  <si>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</si>
  <si>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</si>
  <si>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</si>
  <si>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</si>
  <si>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</si>
  <si>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</si>
  <si>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</si>
  <si>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</si>
  <si>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</si>
  <si>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</si>
  <si>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</si>
  <si>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</si>
  <si>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</si>
  <si>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</si>
  <si>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</si>
  <si>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</si>
  <si>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</si>
  <si>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</si>
  <si>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</si>
  <si>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</si>
  <si>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</si>
  <si>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</si>
  <si>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</si>
  <si>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</si>
  <si>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</si>
  <si>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</si>
  <si>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</si>
  <si>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</si>
  <si>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</si>
  <si>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</si>
  <si>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</si>
  <si>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</si>
  <si>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</si>
  <si>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</si>
  <si>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</si>
  <si>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</si>
  <si>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</si>
  <si>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</si>
  <si>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</si>
  <si>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</si>
  <si>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</si>
  <si>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</si>
  <si>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</si>
  <si>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</si>
  <si>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</si>
  <si>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</si>
  <si>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</si>
  <si>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</si>
  <si>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</si>
  <si>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</si>
  <si>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</si>
  <si>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</si>
  <si>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</si>
  <si>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</si>
  <si>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</si>
  <si>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</si>
  <si>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</si>
  <si>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</si>
  <si>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</si>
  <si>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</si>
  <si>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</si>
  <si>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</si>
  <si>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</si>
  <si>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</si>
  <si>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</si>
  <si>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</si>
  <si>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</si>
  <si>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</si>
  <si>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</si>
  <si>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</si>
  <si>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</si>
  <si>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</si>
  <si>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</si>
  <si>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</si>
  <si>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</si>
  <si>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</si>
  <si>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</si>
  <si>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</si>
  <si>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</si>
  <si>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</si>
  <si>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</si>
  <si>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</si>
  <si>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</si>
  <si>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</si>
  <si>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</si>
  <si>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</si>
  <si>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</si>
  <si>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</si>
  <si>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</si>
  <si>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</si>
  <si>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</si>
  <si>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</si>
  <si>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</si>
  <si>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</si>
  <si>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</si>
  <si>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</si>
  <si>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</si>
  <si>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</si>
  <si>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</si>
  <si>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</si>
  <si>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</si>
  <si>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</si>
  <si>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</si>
  <si>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</si>
  <si>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</si>
  <si>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</si>
  <si>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</si>
  <si>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</si>
  <si>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</si>
  <si>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</si>
  <si>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</si>
  <si>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</si>
  <si>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</si>
  <si>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</si>
  <si>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</si>
  <si>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</si>
  <si>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</si>
  <si>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</si>
  <si>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</si>
  <si>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</si>
  <si>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</si>
  <si>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</si>
  <si>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</si>
  <si>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</si>
  <si>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</si>
  <si>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</si>
  <si>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</si>
  <si>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</si>
  <si>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</si>
  <si>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</si>
  <si>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</si>
  <si>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</si>
  <si>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</si>
  <si>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</si>
  <si>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</si>
  <si>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</si>
  <si>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</si>
  <si>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</si>
  <si>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</si>
  <si>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</si>
  <si>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</si>
  <si>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</si>
  <si>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</si>
  <si>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</si>
  <si>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</si>
  <si>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</si>
  <si>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</si>
  <si>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</si>
  <si>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</si>
  <si>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</si>
  <si>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</si>
  <si>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</si>
  <si>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</si>
  <si>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</si>
  <si>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</si>
  <si>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</si>
  <si>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</si>
  <si>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</si>
  <si>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</si>
  <si>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</si>
  <si>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</si>
  <si>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</si>
  <si>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</si>
  <si>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</si>
  <si>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</si>
  <si>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</si>
  <si>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</si>
  <si>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</si>
  <si>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</si>
  <si>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</si>
  <si>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</si>
  <si>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</si>
  <si>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</si>
  <si>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</si>
  <si>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</si>
  <si>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</si>
  <si>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</si>
  <si>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</si>
  <si>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</si>
  <si>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</si>
  <si>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</si>
  <si>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</si>
  <si>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</si>
  <si>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</si>
  <si>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</si>
  <si>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</si>
  <si>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</si>
  <si>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</si>
  <si>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</si>
  <si>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</si>
  <si>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</si>
  <si>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</si>
  <si>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</si>
  <si>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</si>
  <si>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</si>
  <si>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</si>
  <si>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</si>
  <si>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</si>
  <si>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</si>
  <si>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</si>
  <si>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</si>
  <si>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</si>
  <si>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</si>
  <si>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</si>
  <si>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</si>
  <si>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</si>
  <si>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</si>
  <si>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</si>
  <si>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</si>
  <si>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</si>
  <si>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</si>
  <si>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</si>
  <si>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</si>
  <si>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</si>
  <si>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</si>
  <si>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</si>
  <si>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</si>
  <si>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</si>
  <si>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</si>
  <si>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</si>
  <si>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</si>
  <si>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</si>
  <si>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</si>
  <si>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</si>
  <si>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</si>
  <si>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</si>
  <si>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</si>
  <si>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</si>
  <si>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</si>
  <si>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</si>
  <si>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</si>
  <si>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</si>
  <si>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</si>
  <si>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</si>
  <si>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</si>
  <si>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</si>
  <si>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</si>
  <si>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</si>
  <si>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</si>
  <si>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</si>
  <si>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</si>
  <si>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</si>
  <si>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</si>
  <si>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</si>
  <si>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</si>
  <si>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</si>
  <si>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</si>
  <si>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</si>
  <si>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</si>
  <si>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</si>
  <si>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</si>
  <si>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</si>
  <si>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</si>
  <si>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</si>
  <si>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</si>
  <si>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</si>
  <si>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</si>
  <si>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</si>
  <si>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</si>
  <si>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</si>
  <si>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</si>
  <si>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</si>
  <si>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</si>
  <si>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</si>
  <si>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</si>
  <si>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</si>
  <si>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</si>
  <si>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</si>
  <si>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</si>
  <si>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</si>
  <si>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</si>
  <si>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</si>
  <si>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</si>
  <si>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</si>
  <si>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</si>
  <si>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</si>
  <si>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</si>
  <si>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</si>
  <si>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</si>
  <si>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</si>
  <si>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</si>
  <si>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</si>
  <si>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</si>
  <si>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</si>
  <si>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</si>
  <si>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</si>
  <si>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</si>
  <si>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</si>
  <si>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</si>
  <si>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</si>
  <si>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</si>
  <si>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</si>
  <si>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</si>
  <si>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</si>
  <si>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</si>
  <si>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</si>
  <si>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</si>
  <si>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</si>
  <si>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</si>
  <si>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</si>
  <si>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</si>
  <si>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</si>
  <si>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</si>
  <si>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</si>
  <si>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</si>
  <si>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</si>
  <si>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</si>
  <si>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</si>
  <si>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</si>
  <si>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</si>
  <si>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</si>
  <si>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</si>
  <si>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</si>
  <si>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</si>
  <si>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</si>
  <si>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</si>
  <si>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</si>
  <si>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</si>
  <si>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</si>
  <si>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</si>
  <si>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</si>
  <si>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</si>
  <si>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</si>
  <si>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</si>
  <si>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</si>
  <si>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</si>
  <si>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</si>
  <si>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</si>
  <si>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</si>
  <si>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</si>
  <si>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</si>
  <si>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</si>
  <si>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</si>
  <si>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</si>
  <si>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</si>
  <si>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</si>
  <si>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</si>
  <si>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</si>
  <si>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</si>
  <si>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</si>
  <si>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</si>
  <si>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</si>
  <si>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</si>
  <si>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</si>
  <si>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</si>
  <si>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</si>
  <si>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</si>
  <si>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</si>
  <si>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</si>
  <si>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</si>
  <si>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</si>
  <si>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</si>
  <si>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</si>
  <si>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</si>
  <si>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</si>
  <si>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</si>
  <si>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</si>
  <si>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</si>
  <si>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</si>
  <si>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</si>
  <si>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</si>
  <si>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</si>
  <si>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</si>
  <si>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</si>
  <si>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</si>
  <si>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</si>
  <si>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</si>
  <si>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</si>
  <si>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</si>
  <si>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</si>
  <si>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</si>
  <si>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</si>
  <si>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</si>
  <si>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</si>
  <si>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</si>
  <si>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</si>
  <si>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</si>
  <si>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</si>
  <si>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</si>
  <si>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</si>
  <si>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</si>
  <si>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</si>
  <si>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</si>
  <si>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</si>
  <si>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</si>
  <si>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</si>
  <si>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</si>
  <si>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</si>
  <si>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</si>
  <si>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</si>
  <si>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</si>
  <si>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</si>
  <si>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</si>
  <si>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</si>
  <si>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</si>
  <si>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</si>
  <si>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</si>
  <si>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</si>
  <si>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</si>
  <si>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</si>
  <si>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</si>
  <si>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</si>
  <si>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</si>
  <si>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</si>
  <si>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</si>
  <si>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</si>
  <si>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</si>
  <si>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</si>
  <si>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</si>
  <si>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</si>
  <si>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</si>
  <si>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</si>
  <si>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</si>
  <si>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</si>
  <si>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</si>
  <si>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</si>
  <si>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</si>
  <si>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</si>
  <si>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</si>
  <si>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</si>
  <si>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</si>
  <si>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</si>
  <si>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</si>
  <si>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</si>
  <si>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</si>
  <si>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</si>
  <si>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</si>
  <si>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</si>
  <si>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</si>
  <si>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</si>
  <si>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</si>
  <si>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</si>
  <si>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</si>
  <si>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</si>
  <si>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</si>
  <si>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</si>
  <si>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</si>
  <si>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</si>
  <si>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</si>
  <si>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</si>
  <si>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</si>
  <si>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</si>
  <si>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</si>
  <si>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</si>
  <si>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</si>
  <si>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</si>
  <si>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</si>
  <si>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</si>
  <si>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</si>
  <si>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</si>
  <si>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</si>
  <si>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</si>
  <si>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</si>
  <si>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</si>
  <si>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</si>
  <si>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</si>
  <si>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</si>
  <si>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</si>
  <si>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</si>
  <si>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</si>
  <si>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</si>
  <si>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</si>
  <si>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</si>
  <si>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</si>
  <si>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</si>
  <si>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</si>
  <si>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</si>
  <si>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</si>
  <si>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</si>
  <si>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</si>
  <si>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</si>
  <si>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</si>
  <si>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</si>
  <si>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</si>
  <si>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</si>
  <si>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</si>
  <si>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</si>
  <si>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</si>
  <si>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</si>
  <si>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</si>
  <si>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</si>
  <si>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</si>
  <si>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</si>
  <si>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</si>
  <si>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</si>
  <si>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</si>
  <si>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</si>
  <si>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</si>
  <si>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</si>
  <si>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</si>
  <si>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</si>
  <si>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</si>
  <si>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</si>
  <si>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</si>
  <si>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</si>
  <si>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</si>
  <si>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</si>
  <si>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</si>
  <si>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</si>
  <si>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</si>
  <si>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</si>
  <si>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</si>
  <si>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</si>
  <si>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</si>
  <si>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</si>
  <si>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</si>
  <si>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</si>
  <si>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</si>
  <si>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</si>
  <si>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</si>
  <si>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</si>
  <si>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</si>
  <si>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</si>
  <si>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</si>
  <si>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</si>
  <si>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</si>
  <si>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</si>
  <si>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</si>
  <si>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</si>
  <si>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</si>
  <si>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</si>
  <si>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</si>
  <si>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</si>
  <si>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</si>
  <si>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</si>
  <si>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</si>
  <si>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</si>
  <si>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</si>
  <si>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</si>
  <si>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</si>
  <si>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</si>
  <si>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</si>
  <si>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</si>
  <si>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</si>
  <si>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</si>
  <si>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</si>
  <si>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</si>
  <si>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</si>
  <si>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</si>
  <si>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</si>
  <si>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</si>
  <si>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</si>
  <si>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</si>
  <si>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</si>
  <si>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</si>
  <si>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</si>
  <si>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</si>
  <si>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</si>
  <si>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</si>
  <si>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</si>
  <si>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</si>
  <si>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</si>
  <si>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</si>
  <si>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</si>
  <si>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</si>
  <si>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</si>
  <si>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</si>
  <si>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</si>
  <si>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</si>
  <si>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</si>
  <si>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</si>
  <si>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</si>
  <si>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</si>
  <si>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</si>
  <si>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</si>
  <si>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</si>
  <si>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</si>
  <si>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</si>
  <si>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</si>
  <si>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</si>
  <si>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</si>
  <si>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</si>
  <si>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</si>
  <si>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</si>
  <si>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</si>
  <si>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</si>
  <si>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</si>
  <si>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</si>
  <si>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</si>
  <si>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</si>
  <si>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</si>
  <si>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</si>
  <si>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</si>
  <si>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</si>
  <si>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</si>
  <si>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</si>
  <si>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</si>
  <si>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</si>
  <si>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</si>
  <si>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</si>
  <si>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</si>
  <si>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</si>
  <si>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</si>
  <si>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</si>
  <si>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</si>
  <si>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</si>
  <si>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</si>
  <si>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</si>
  <si>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</si>
  <si>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</si>
  <si>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</si>
  <si>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</si>
  <si>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</si>
  <si>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</si>
  <si>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</si>
  <si>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</si>
  <si>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</si>
  <si>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</si>
  <si>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</si>
  <si>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</si>
  <si>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</si>
  <si>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</si>
  <si>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</si>
  <si>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</si>
  <si>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</si>
  <si>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</si>
  <si>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</si>
  <si>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</si>
  <si>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</si>
  <si>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</si>
  <si>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</si>
  <si>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</si>
  <si>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</si>
  <si>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</si>
  <si>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</si>
  <si>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</si>
  <si>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</si>
  <si>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</si>
  <si>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</si>
  <si>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</si>
  <si>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</si>
  <si>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</si>
  <si>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</si>
  <si>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</si>
  <si>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</si>
  <si>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</si>
  <si>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</si>
  <si>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</si>
  <si>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</si>
  <si>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</si>
  <si>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</si>
  <si>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</si>
  <si>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</si>
  <si>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</si>
  <si>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</si>
  <si>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</si>
  <si>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</si>
  <si>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</si>
  <si>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</si>
  <si>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</si>
  <si>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</si>
  <si>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</si>
  <si>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</si>
  <si>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</si>
  <si>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</si>
  <si>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</si>
  <si>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</si>
  <si>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</si>
  <si>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</si>
  <si>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</si>
  <si>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</si>
  <si>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</si>
  <si>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</si>
  <si>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</si>
  <si>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</si>
  <si>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</si>
  <si>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</si>
  <si>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</si>
  <si>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</si>
  <si>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</si>
  <si>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</si>
  <si>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</si>
  <si>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</si>
  <si>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</si>
  <si>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</si>
  <si>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</si>
  <si>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</si>
  <si>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</si>
  <si>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</si>
  <si>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</si>
  <si>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</si>
  <si>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</si>
  <si>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</si>
  <si>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</si>
  <si>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</si>
  <si>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</si>
  <si>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</si>
  <si>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</si>
  <si>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</si>
  <si>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</si>
  <si>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</si>
  <si>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</si>
  <si>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</si>
  <si>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</si>
  <si>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</si>
  <si>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</si>
  <si>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</si>
  <si>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</si>
  <si>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</si>
  <si>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</si>
  <si>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</si>
  <si>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</si>
  <si>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</si>
  <si>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</si>
  <si>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</si>
  <si>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</si>
  <si>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</si>
  <si>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</si>
  <si>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</si>
  <si>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</si>
  <si>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</si>
  <si>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</si>
  <si>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</si>
  <si>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</si>
  <si>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</si>
  <si>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</si>
  <si>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</si>
  <si>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</si>
  <si>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</si>
  <si>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</si>
  <si>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</si>
  <si>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</si>
  <si>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</si>
  <si>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</si>
  <si>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</si>
  <si>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</si>
  <si>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</si>
  <si>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</si>
  <si>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</si>
  <si>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</si>
  <si>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</si>
  <si>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</si>
  <si>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</si>
  <si>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</si>
  <si>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</si>
  <si>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</si>
  <si>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</si>
  <si>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</si>
  <si>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</si>
  <si>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</si>
  <si>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</si>
  <si>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</si>
  <si>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</si>
  <si>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</si>
  <si>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</si>
  <si>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</si>
  <si>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</si>
  <si>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</si>
  <si>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</si>
  <si>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</si>
  <si>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</si>
  <si>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</si>
  <si>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</si>
  <si>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</si>
  <si>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</si>
  <si>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</si>
  <si>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</si>
  <si>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</si>
  <si>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</si>
  <si>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</si>
  <si>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</si>
  <si>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</si>
  <si>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</si>
  <si>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</si>
  <si>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</si>
  <si>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</si>
  <si>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</si>
  <si>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</si>
  <si>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</si>
  <si>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</si>
  <si>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</si>
  <si>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</si>
  <si>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</si>
  <si>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</si>
  <si>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</si>
  <si>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</si>
  <si>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</si>
  <si>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</si>
  <si>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</si>
  <si>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</si>
  <si>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</si>
  <si>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</si>
  <si>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</si>
  <si>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</si>
  <si>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</si>
  <si>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</si>
  <si>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</si>
  <si>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</si>
  <si>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</si>
  <si>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</si>
  <si>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</si>
  <si>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</si>
  <si>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</si>
  <si>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</si>
  <si>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</si>
  <si>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</si>
  <si>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</si>
  <si>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</si>
  <si>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</si>
  <si>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</si>
  <si>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</si>
  <si>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</si>
  <si>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</si>
  <si>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</si>
  <si>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</si>
  <si>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</si>
  <si>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</si>
  <si>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</si>
  <si>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</si>
  <si>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</si>
  <si>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</si>
  <si>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</si>
  <si>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</si>
  <si>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</si>
  <si>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</si>
  <si>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</si>
  <si>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</si>
  <si>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</si>
  <si>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</si>
  <si>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</si>
  <si>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</si>
  <si>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</si>
  <si>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</si>
  <si>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</si>
  <si>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</si>
  <si>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</si>
  <si>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</si>
  <si>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</si>
  <si>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</si>
  <si>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</si>
  <si>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</si>
  <si>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</si>
  <si>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</si>
  <si>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</si>
  <si>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</si>
  <si>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</si>
  <si>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</si>
  <si>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</si>
  <si>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</si>
  <si>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</si>
  <si>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</si>
  <si>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</si>
  <si>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</si>
  <si>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</si>
  <si>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</si>
  <si>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</si>
  <si>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</si>
  <si>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</si>
  <si>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</si>
  <si>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</si>
  <si>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</si>
  <si>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</si>
  <si>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</si>
  <si>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</si>
  <si>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</si>
  <si>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</si>
  <si>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</si>
  <si>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</si>
  <si>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</si>
  <si>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</si>
  <si>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</si>
  <si>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</si>
  <si>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</si>
  <si>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</si>
  <si>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</si>
  <si>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</si>
  <si>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</si>
  <si>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</si>
  <si>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</si>
  <si>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</si>
  <si>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</si>
  <si>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</si>
  <si>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</si>
  <si>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</si>
  <si>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</si>
  <si>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</si>
  <si>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</si>
  <si>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</si>
  <si>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</si>
  <si>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</si>
  <si>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</si>
  <si>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</si>
  <si>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</si>
  <si>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</si>
  <si>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</si>
  <si>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</si>
  <si>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</si>
  <si>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</si>
  <si>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</si>
  <si>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</si>
  <si>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</si>
  <si>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</si>
  <si>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</si>
  <si>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</si>
  <si>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</si>
  <si>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</si>
  <si>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</si>
  <si>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</si>
  <si>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</si>
  <si>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</si>
  <si>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</si>
  <si>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</si>
  <si>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</si>
  <si>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</si>
  <si>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</si>
  <si>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</si>
  <si>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</si>
  <si>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</si>
  <si>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</si>
  <si>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</si>
  <si>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</si>
  <si>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</si>
  <si>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</si>
  <si>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</si>
  <si>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</si>
  <si>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</si>
  <si>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</si>
  <si>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</si>
  <si>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</si>
  <si>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</si>
  <si>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</si>
  <si>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</si>
  <si>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</si>
  <si>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</si>
  <si>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</si>
  <si>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</si>
  <si>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</si>
  <si>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</si>
  <si>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</si>
  <si>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</si>
  <si>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</si>
  <si>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</si>
  <si>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</si>
  <si>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</si>
  <si>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</si>
  <si>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</si>
  <si>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</si>
  <si>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</si>
  <si>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</si>
  <si>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</si>
  <si>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</si>
  <si>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</si>
  <si>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</si>
  <si>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</si>
  <si>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</si>
  <si>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</si>
  <si>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</si>
  <si>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</si>
  <si>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</si>
  <si>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</si>
  <si>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</si>
  <si>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</si>
  <si>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</si>
  <si>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</si>
  <si>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</si>
  <si>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</si>
  <si>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</si>
  <si>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</si>
  <si>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</si>
  <si>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</si>
  <si>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</si>
  <si>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</si>
  <si>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</si>
  <si>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</si>
  <si>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</si>
  <si>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</si>
  <si>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</si>
  <si>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</si>
  <si>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</si>
  <si>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</si>
  <si>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</si>
  <si>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</si>
  <si>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</si>
  <si>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</si>
  <si>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</si>
  <si>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</si>
  <si>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</si>
  <si>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</si>
  <si>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</si>
  <si>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</si>
  <si>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</si>
  <si>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</si>
  <si>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</si>
  <si>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</si>
  <si>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</si>
  <si>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</si>
  <si>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</si>
  <si>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</si>
  <si>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</si>
  <si>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</si>
  <si>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</si>
  <si>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</si>
  <si>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</si>
  <si>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</si>
  <si>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</si>
  <si>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</si>
  <si>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</si>
  <si>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</si>
  <si>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</si>
  <si>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</si>
  <si>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</si>
  <si>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</si>
  <si>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</si>
  <si>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</si>
  <si>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</si>
  <si>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</si>
  <si>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</si>
  <si>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</si>
  <si>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</si>
  <si>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</si>
  <si>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</si>
  <si>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</si>
  <si>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</si>
  <si>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</si>
  <si>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</si>
  <si>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</si>
  <si>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</si>
  <si>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</si>
  <si>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</si>
  <si>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</si>
  <si>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</si>
  <si>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</si>
  <si>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</si>
  <si>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</si>
  <si>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</si>
  <si>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</si>
  <si>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</si>
  <si>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</si>
  <si>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</si>
  <si>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</si>
  <si>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</si>
  <si>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</si>
  <si>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</si>
  <si>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</si>
  <si>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</si>
  <si>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</si>
  <si>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</si>
  <si>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</si>
  <si>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</si>
  <si>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</si>
  <si>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</si>
  <si>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</si>
  <si>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</si>
  <si>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</si>
  <si>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</si>
  <si>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</si>
  <si>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</si>
  <si>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</si>
  <si>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</si>
  <si>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</si>
  <si>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</si>
  <si>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</si>
  <si>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</si>
  <si>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</si>
  <si>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</si>
  <si>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</si>
  <si>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</si>
  <si>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</si>
  <si>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</si>
  <si>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</si>
  <si>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</si>
  <si>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</si>
  <si>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</si>
  <si>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</si>
  <si>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</si>
  <si>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</si>
  <si>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</si>
  <si>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</si>
  <si>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</si>
  <si>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</si>
  <si>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</si>
  <si>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</si>
  <si>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</si>
  <si>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</si>
  <si>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</si>
  <si>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</si>
  <si>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</si>
  <si>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</si>
  <si>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</si>
  <si>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</si>
  <si>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</si>
  <si>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</si>
  <si>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</si>
  <si>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</si>
  <si>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</si>
  <si>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</si>
  <si>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</si>
  <si>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</si>
  <si>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</si>
  <si>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</si>
  <si>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</si>
  <si>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</si>
  <si>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</si>
  <si>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</si>
  <si>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</si>
  <si>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</si>
  <si>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</si>
  <si>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</si>
  <si>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</si>
  <si>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</si>
  <si>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</si>
  <si>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</si>
  <si>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</si>
  <si>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</si>
  <si>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</si>
  <si>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</si>
  <si>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</si>
  <si>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</si>
  <si>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</si>
  <si>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</si>
  <si>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</si>
  <si>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</si>
  <si>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</si>
  <si>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</si>
  <si>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</si>
  <si>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</si>
  <si>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</si>
  <si>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</si>
  <si>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</si>
  <si>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</si>
  <si>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</si>
  <si>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</si>
  <si>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</si>
  <si>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</si>
  <si>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</si>
  <si>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</si>
  <si>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</si>
  <si>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</si>
  <si>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</si>
  <si>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</si>
  <si>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</si>
  <si>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</si>
  <si>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</si>
  <si>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</si>
  <si>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</si>
  <si>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</si>
  <si>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</si>
  <si>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</si>
  <si>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</si>
  <si>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</si>
  <si>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</si>
  <si>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</si>
  <si>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</si>
  <si>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</si>
  <si>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</si>
  <si>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</si>
  <si>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</si>
  <si>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</si>
  <si>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</si>
  <si>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</si>
  <si>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</si>
  <si>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</si>
  <si>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</si>
  <si>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</si>
  <si>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</si>
  <si>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</si>
  <si>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</si>
  <si>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</si>
  <si>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</si>
  <si>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</si>
  <si>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</si>
  <si>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</si>
  <si>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</si>
  <si>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</si>
  <si>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</si>
  <si>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</si>
  <si>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</si>
  <si>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</si>
  <si>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</si>
  <si>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</si>
  <si>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</si>
  <si>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</si>
  <si>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</si>
  <si>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</si>
  <si>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</si>
  <si>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</si>
  <si>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</si>
  <si>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</si>
  <si>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</si>
  <si>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</si>
  <si>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</si>
  <si>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</si>
  <si>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</si>
  <si>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</si>
  <si>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</si>
  <si>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</si>
  <si>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</si>
  <si>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</si>
  <si>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</si>
  <si>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</si>
  <si>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</si>
  <si>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</si>
  <si>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</si>
  <si>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</si>
  <si>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</si>
  <si>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</si>
  <si>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</si>
  <si>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</si>
  <si>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</si>
  <si>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</si>
  <si>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</si>
  <si>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</si>
  <si>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</si>
  <si>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</si>
  <si>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</si>
  <si>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</si>
  <si>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</si>
  <si>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</si>
  <si>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</si>
  <si>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</si>
  <si>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</si>
  <si>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</si>
  <si>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</si>
  <si>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</si>
  <si>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</si>
  <si>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</si>
  <si>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</si>
  <si>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</si>
  <si>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</si>
  <si>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</si>
  <si>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</si>
  <si>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</si>
  <si>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</si>
  <si>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</si>
  <si>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</si>
  <si>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</si>
  <si>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</si>
  <si>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</si>
  <si>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</si>
  <si>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</si>
  <si>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</si>
  <si>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</si>
  <si>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</si>
  <si>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</si>
  <si>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</si>
  <si>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</si>
  <si>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</si>
  <si>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</si>
  <si>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</si>
  <si>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</si>
  <si>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</si>
  <si>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</si>
  <si>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</si>
  <si>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</si>
  <si>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</si>
  <si>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</si>
  <si>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</si>
  <si>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</si>
  <si>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</si>
  <si>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</si>
  <si>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</si>
  <si>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</si>
  <si>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</si>
  <si>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</si>
  <si>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</si>
  <si>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</si>
  <si>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</si>
  <si>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</si>
  <si>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</si>
  <si>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</si>
  <si>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</si>
  <si>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</si>
  <si>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</si>
  <si>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</si>
  <si>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</si>
  <si>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</si>
  <si>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</si>
  <si>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</si>
  <si>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</si>
  <si>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</si>
  <si>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</si>
  <si>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</si>
  <si>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</si>
  <si>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</si>
  <si>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</si>
  <si>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</si>
  <si>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</si>
  <si>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</si>
  <si>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</si>
  <si>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</si>
  <si>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</si>
  <si>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</si>
  <si>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</si>
  <si>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</si>
  <si>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</si>
  <si>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</si>
  <si>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</si>
  <si>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</si>
  <si>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</si>
  <si>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</si>
  <si>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</si>
  <si>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</si>
  <si>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</si>
  <si>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</si>
  <si>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</si>
  <si>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</si>
  <si>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</si>
  <si>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</si>
  <si>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</si>
  <si>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</si>
  <si>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</si>
  <si>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</si>
  <si>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</si>
  <si>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</si>
  <si>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</si>
  <si>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</si>
  <si>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</si>
  <si>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</si>
  <si>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</si>
  <si>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</si>
  <si>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</si>
  <si>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</si>
  <si>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</si>
  <si>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</si>
  <si>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</si>
  <si>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</si>
  <si>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</si>
  <si>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</si>
  <si>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</si>
  <si>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</si>
  <si>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</si>
  <si>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</si>
  <si>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</si>
  <si>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</si>
  <si>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</si>
  <si>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</si>
  <si>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</si>
  <si>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</si>
  <si>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</si>
  <si>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</si>
  <si>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</si>
  <si>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</si>
  <si>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</si>
  <si>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</si>
  <si>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</si>
  <si>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</si>
  <si>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</si>
  <si>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</si>
  <si>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</si>
  <si>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</si>
  <si>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</si>
  <si>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</si>
  <si>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</si>
  <si>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</si>
  <si>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</si>
  <si>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</si>
  <si>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</si>
  <si>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</si>
  <si>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</si>
  <si>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</si>
  <si>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</si>
  <si>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</si>
  <si>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</si>
  <si>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</si>
  <si>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</si>
  <si>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</si>
  <si>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</si>
  <si>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</si>
  <si>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</si>
  <si>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</si>
  <si>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</si>
  <si>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</si>
  <si>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</si>
  <si>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</si>
  <si>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</si>
  <si>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</si>
  <si>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</si>
  <si>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</si>
  <si>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</si>
  <si>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</si>
  <si>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</si>
  <si>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</si>
  <si>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</si>
  <si>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</si>
  <si>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</si>
  <si>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</si>
  <si>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</si>
  <si>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</si>
  <si>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</si>
  <si>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</si>
  <si>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</si>
  <si>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</si>
  <si>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</si>
  <si>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</si>
  <si>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</si>
  <si>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</si>
  <si>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</si>
  <si>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</si>
  <si>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</si>
  <si>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</si>
  <si>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</si>
  <si>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</si>
  <si>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</si>
  <si>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</si>
  <si>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</si>
  <si>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</si>
  <si>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</si>
  <si>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</si>
  <si>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</si>
  <si>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</si>
  <si>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</si>
  <si>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</si>
  <si>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</si>
  <si>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</si>
  <si>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</si>
  <si>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</si>
  <si>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</si>
  <si>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</si>
  <si>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</si>
  <si>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</si>
  <si>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</si>
  <si>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</si>
  <si>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</si>
  <si>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</si>
  <si>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</si>
  <si>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</si>
  <si>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</si>
  <si>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</si>
  <si>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</si>
  <si>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</si>
  <si>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</si>
  <si>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</si>
  <si>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</si>
  <si>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</si>
  <si>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</si>
  <si>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</si>
  <si>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</si>
  <si>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</si>
  <si>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</si>
  <si>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</si>
  <si>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</si>
  <si>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</si>
  <si>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</si>
  <si>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</si>
  <si>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</si>
  <si>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</si>
  <si>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</si>
  <si>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</si>
  <si>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</si>
  <si>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</si>
  <si>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</si>
  <si>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</si>
  <si>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</si>
  <si>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</si>
  <si>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</si>
  <si>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</si>
  <si>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</si>
  <si>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</si>
  <si>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</si>
  <si>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</si>
  <si>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</si>
  <si>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</si>
  <si>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</si>
  <si>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</si>
  <si>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</si>
  <si>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</si>
  <si>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</si>
  <si>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</si>
  <si>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</si>
  <si>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</si>
  <si>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</si>
  <si>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</si>
  <si>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</si>
  <si>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</si>
  <si>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</si>
  <si>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</si>
  <si>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</si>
  <si>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</si>
  <si>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</si>
  <si>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</si>
  <si>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</si>
  <si>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</si>
  <si>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</si>
  <si>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</si>
  <si>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</si>
  <si>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</si>
  <si>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</si>
  <si>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</si>
  <si>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</si>
  <si>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</si>
  <si>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</si>
  <si>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</si>
  <si>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</si>
  <si>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</si>
  <si>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</si>
  <si>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</si>
  <si>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</si>
  <si>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</si>
  <si>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</si>
  <si>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</si>
  <si>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</si>
  <si>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</si>
  <si>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</si>
  <si>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</si>
  <si>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</si>
  <si>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</si>
  <si>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</si>
  <si>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</si>
  <si>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</si>
  <si>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</si>
  <si>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</si>
  <si>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</si>
  <si>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</si>
  <si>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</si>
  <si>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</si>
  <si>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</si>
  <si>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</si>
  <si>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</si>
  <si>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</si>
  <si>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</si>
  <si>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</si>
  <si>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</si>
  <si>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</si>
  <si>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</si>
  <si>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</si>
  <si>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</si>
  <si>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</si>
  <si>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</si>
  <si>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</si>
  <si>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</si>
  <si>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</si>
  <si>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</si>
  <si>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</si>
  <si>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</si>
  <si>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</si>
  <si>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</si>
  <si>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</si>
  <si>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</si>
  <si>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</si>
  <si>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</si>
  <si>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</si>
  <si>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</si>
  <si>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</si>
  <si>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</si>
  <si>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</si>
  <si>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</si>
  <si>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</si>
  <si>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</si>
  <si>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</si>
  <si>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</si>
  <si>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</si>
  <si>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</si>
  <si>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</si>
  <si>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</si>
  <si>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</si>
  <si>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</si>
  <si>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</si>
  <si>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</si>
  <si>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</si>
  <si>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</si>
  <si>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</si>
  <si>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</si>
  <si>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</si>
  <si>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</si>
  <si>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</si>
  <si>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</si>
  <si>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</si>
  <si>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</si>
  <si>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</si>
  <si>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</si>
  <si>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</si>
  <si>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</si>
  <si>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</si>
  <si>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</si>
  <si>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</si>
  <si>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</si>
  <si>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</si>
  <si>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</si>
  <si>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</si>
  <si>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</si>
  <si>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</si>
  <si>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</si>
  <si>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</si>
  <si>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</si>
  <si>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</si>
  <si>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</si>
  <si>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</si>
  <si>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</si>
  <si>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</si>
  <si>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</si>
  <si>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</si>
  <si>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</si>
  <si>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</si>
  <si>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</si>
  <si>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</si>
  <si>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</si>
  <si>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</si>
  <si>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</si>
  <si>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</si>
  <si>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</si>
  <si>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</si>
  <si>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</si>
  <si>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</si>
  <si>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</si>
  <si>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</si>
  <si>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</si>
  <si>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</si>
  <si>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</si>
  <si>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</si>
  <si>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</si>
  <si>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</si>
  <si>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</si>
  <si>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</si>
  <si>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</si>
  <si>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</si>
  <si>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</si>
  <si>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</si>
  <si>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</si>
  <si>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</si>
  <si>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</si>
  <si>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</si>
  <si>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</si>
  <si>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</si>
  <si>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</si>
  <si>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</si>
  <si>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</si>
  <si>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</si>
  <si>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</si>
  <si>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</si>
  <si>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</si>
  <si>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</si>
  <si>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</si>
  <si>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</si>
  <si>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</si>
  <si>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</si>
  <si>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</si>
  <si>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</si>
  <si>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</si>
  <si>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</si>
  <si>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</si>
  <si>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</si>
  <si>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</si>
  <si>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</si>
  <si>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</si>
  <si>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</si>
  <si>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</si>
  <si>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</si>
  <si>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</si>
  <si>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</si>
  <si>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</si>
  <si>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</si>
  <si>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</si>
  <si>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</si>
  <si>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</si>
  <si>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</si>
  <si>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</si>
  <si>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</si>
  <si>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</si>
  <si>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</si>
  <si>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</si>
  <si>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</si>
  <si>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</si>
  <si>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</si>
  <si>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</si>
  <si>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</si>
  <si>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</si>
  <si>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</si>
  <si>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</si>
  <si>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</si>
  <si>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</si>
  <si>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</si>
  <si>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</si>
  <si>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</si>
  <si>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</si>
  <si>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</si>
  <si>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</si>
  <si>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</si>
  <si>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</si>
  <si>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</si>
  <si>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</si>
  <si>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</si>
  <si>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</si>
  <si>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</si>
  <si>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</si>
  <si>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</si>
  <si>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</si>
  <si>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</si>
  <si>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</si>
  <si>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</si>
  <si>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</si>
  <si>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</si>
  <si>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</si>
  <si>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</si>
  <si>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</si>
  <si>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</si>
  <si>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</si>
  <si>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</si>
  <si>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</si>
  <si>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</si>
  <si>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</si>
  <si>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</si>
  <si>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</si>
  <si>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</si>
  <si>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</si>
  <si>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</si>
  <si>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</si>
  <si>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</si>
  <si>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</si>
  <si>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</si>
  <si>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</si>
  <si>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</si>
  <si>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</si>
  <si>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</si>
  <si>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</si>
  <si>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</si>
  <si>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</si>
  <si>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</si>
  <si>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</si>
  <si>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</si>
  <si>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</si>
  <si>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</si>
  <si>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</si>
  <si>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</si>
  <si>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</si>
  <si>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</si>
  <si>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</si>
  <si>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</si>
  <si>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</si>
  <si>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</si>
  <si>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</si>
  <si>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</si>
  <si>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</si>
  <si>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</si>
  <si>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</si>
  <si>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</si>
  <si>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</si>
  <si>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</si>
  <si>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</si>
  <si>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</si>
  <si>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</si>
  <si>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</si>
  <si>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</si>
  <si>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</si>
  <si>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</si>
  <si>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</si>
  <si>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</si>
  <si>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</si>
  <si>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</si>
  <si>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</si>
  <si>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</si>
  <si>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</si>
  <si>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</si>
  <si>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</si>
  <si>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</si>
  <si>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</si>
  <si>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</si>
  <si>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</si>
  <si>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</si>
  <si>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</si>
  <si>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</si>
  <si>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</si>
  <si>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</si>
  <si>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</si>
  <si>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</si>
  <si>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</si>
  <si>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</si>
  <si>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</si>
  <si>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</si>
  <si>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</si>
  <si>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</si>
  <si>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</si>
  <si>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</si>
  <si>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</si>
  <si>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</si>
  <si>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</si>
  <si>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</si>
  <si>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</si>
  <si>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</si>
  <si>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</si>
  <si>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</si>
  <si>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</si>
  <si>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</si>
  <si>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</si>
  <si>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</si>
  <si>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</si>
  <si>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</si>
  <si>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</si>
  <si>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</si>
  <si>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</si>
  <si>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</si>
  <si>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</si>
  <si>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</si>
  <si>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</si>
  <si>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</si>
  <si>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</si>
  <si>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</si>
  <si>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</si>
  <si>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</si>
  <si>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</si>
  <si>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</si>
  <si>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</si>
  <si>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</si>
  <si>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</si>
  <si>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</si>
  <si>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</si>
  <si>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</si>
  <si>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</si>
  <si>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</si>
  <si>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</si>
  <si>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</si>
  <si>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</si>
  <si>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</si>
  <si>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</si>
  <si>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</si>
  <si>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</si>
  <si>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</si>
  <si>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</si>
  <si>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</si>
  <si>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</si>
  <si>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</si>
  <si>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</si>
  <si>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</si>
  <si>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</si>
  <si>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</si>
  <si>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</si>
  <si>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</si>
  <si>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</si>
  <si>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</si>
  <si>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</si>
  <si>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</si>
  <si>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</si>
  <si>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</si>
  <si>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</si>
  <si>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</si>
  <si>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</si>
  <si>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</si>
  <si>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</si>
  <si>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</si>
  <si>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</si>
  <si>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</si>
  <si>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</si>
  <si>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</si>
  <si>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</si>
  <si>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</si>
  <si>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</si>
  <si>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</si>
  <si>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</si>
  <si>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</si>
  <si>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</si>
  <si>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</si>
  <si>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</si>
  <si>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</si>
  <si>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</si>
  <si>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</si>
  <si>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</si>
  <si>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</si>
  <si>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</si>
  <si>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</si>
  <si>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</si>
  <si>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</si>
  <si>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</si>
  <si>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</si>
  <si>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</si>
  <si>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</si>
  <si>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</si>
  <si>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</si>
  <si>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</si>
  <si>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</si>
  <si>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</si>
  <si>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</si>
  <si>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</si>
  <si>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</si>
  <si>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</si>
  <si>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</si>
  <si>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</si>
  <si>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</si>
  <si>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</si>
  <si>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</si>
  <si>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</si>
  <si>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</si>
  <si>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</si>
  <si>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</si>
  <si>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</si>
  <si>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</si>
  <si>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</si>
  <si>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</si>
  <si>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</si>
  <si>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</si>
  <si>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</si>
  <si>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</si>
  <si>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</si>
  <si>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</si>
  <si>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</si>
  <si>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</si>
  <si>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</si>
  <si>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</si>
  <si>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</si>
  <si>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</si>
  <si>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</si>
  <si>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</si>
  <si>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</si>
  <si>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</si>
  <si>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</si>
  <si>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</si>
  <si>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</si>
  <si>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</si>
  <si>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</si>
  <si>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</si>
  <si>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</si>
  <si>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</si>
  <si>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</si>
  <si>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</si>
  <si>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</si>
  <si>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</si>
  <si>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</si>
  <si>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</si>
  <si>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</si>
  <si>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</si>
  <si>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</si>
  <si>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</si>
  <si>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</si>
  <si>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</si>
  <si>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</si>
  <si>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</si>
  <si>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</si>
  <si>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</si>
  <si>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</si>
  <si>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</si>
  <si>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</si>
  <si>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</si>
  <si>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</si>
  <si>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</si>
  <si>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</si>
  <si>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</si>
  <si>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</si>
  <si>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</si>
  <si>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</si>
  <si>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</si>
  <si>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</si>
  <si>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</si>
  <si>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</si>
  <si>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</si>
  <si>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</si>
  <si>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</si>
  <si>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</si>
  <si>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</si>
  <si>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</si>
  <si>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</si>
  <si>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</si>
  <si>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</si>
  <si>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</si>
  <si>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</si>
  <si>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</si>
  <si>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</si>
  <si>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</si>
  <si>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</si>
  <si>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</si>
  <si>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</si>
  <si>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</si>
  <si>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</si>
  <si>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</si>
  <si>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</si>
  <si>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</si>
  <si>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</si>
  <si>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</si>
  <si>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</si>
  <si>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</si>
  <si>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</si>
  <si>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</si>
  <si>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</si>
  <si>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</si>
  <si>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</si>
  <si>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</si>
  <si>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</si>
  <si>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</si>
  <si>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</si>
  <si>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</si>
  <si>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</si>
  <si>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</si>
  <si>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</si>
  <si>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</si>
  <si>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</si>
  <si>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</si>
  <si>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</si>
  <si>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</si>
  <si>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</si>
  <si>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</si>
  <si>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</si>
  <si>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</si>
  <si>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</si>
  <si>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</si>
  <si>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</si>
  <si>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</si>
  <si>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</si>
  <si>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</si>
  <si>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</si>
  <si>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</si>
  <si>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</si>
  <si>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</si>
  <si>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</si>
  <si>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</si>
  <si>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</si>
  <si>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</si>
  <si>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</si>
  <si>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</si>
  <si>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</si>
  <si>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</si>
  <si>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</si>
  <si>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</si>
  <si>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</si>
  <si>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</si>
  <si>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</si>
  <si>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</si>
  <si>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</si>
  <si>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</si>
  <si>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</si>
  <si>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</si>
  <si>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</si>
  <si>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</si>
  <si>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</si>
  <si>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</si>
  <si>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</si>
  <si>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</si>
  <si>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</si>
  <si>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</si>
  <si>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</si>
  <si>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</si>
  <si>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</si>
  <si>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</si>
  <si>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</si>
  <si>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</si>
  <si>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</si>
  <si>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</si>
  <si>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</si>
  <si>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</si>
  <si>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</si>
  <si>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</si>
  <si>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</si>
  <si>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</si>
  <si>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</si>
  <si>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</si>
  <si>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</si>
  <si>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</si>
  <si>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</si>
  <si>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</si>
  <si>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</si>
  <si>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</si>
  <si>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</si>
  <si>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</si>
  <si>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</si>
  <si>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</si>
  <si>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</si>
  <si>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</si>
  <si>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</si>
  <si>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</si>
  <si>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</si>
  <si>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</si>
  <si>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</si>
  <si>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</si>
  <si>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</si>
  <si>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</si>
  <si>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</si>
  <si>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</si>
  <si>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</si>
  <si>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</si>
  <si>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</si>
  <si>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</si>
  <si>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</si>
  <si>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</si>
  <si>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</si>
  <si>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</si>
  <si>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</si>
  <si>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</si>
  <si>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</si>
  <si>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</si>
  <si>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</si>
  <si>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</si>
  <si>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</si>
  <si>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</si>
  <si>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</si>
  <si>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</si>
  <si>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</si>
  <si>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</si>
  <si>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</si>
  <si>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</si>
  <si>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</si>
  <si>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</si>
  <si>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</si>
  <si>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</si>
  <si>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</si>
  <si>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</si>
  <si>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</si>
  <si>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</si>
  <si>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</si>
  <si>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</si>
  <si>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</si>
  <si>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</si>
  <si>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</si>
  <si>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</si>
  <si>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</si>
  <si>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</si>
  <si>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</si>
  <si>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</si>
  <si>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</si>
  <si>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</si>
  <si>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</si>
  <si>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</si>
  <si>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</si>
  <si>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</si>
  <si>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</si>
  <si>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</si>
  <si>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</si>
  <si>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</si>
  <si>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</si>
  <si>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</si>
  <si>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</si>
  <si>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</si>
  <si>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</si>
  <si>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</si>
  <si>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</si>
  <si>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</si>
  <si>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</si>
  <si>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</si>
  <si>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</si>
  <si>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</si>
  <si>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</si>
  <si>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</si>
  <si>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</si>
  <si>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</si>
  <si>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</si>
  <si>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</si>
  <si>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</si>
  <si>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</si>
  <si>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</si>
  <si>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</si>
  <si>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</si>
  <si>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</si>
  <si>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</si>
  <si>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</si>
  <si>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</si>
  <si>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</si>
  <si>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</si>
  <si>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</si>
  <si>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</si>
  <si>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</si>
  <si>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</si>
  <si>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</si>
  <si>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</si>
  <si>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</si>
  <si>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</si>
  <si>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</si>
  <si>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</si>
  <si>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</si>
  <si>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</si>
  <si>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</si>
  <si>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</si>
  <si>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</si>
  <si>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</si>
  <si>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</si>
  <si>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</si>
  <si>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</si>
  <si>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</si>
  <si>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</si>
  <si>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</si>
  <si>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</si>
  <si>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</si>
  <si>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</si>
  <si>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</si>
  <si>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</si>
  <si>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</si>
  <si>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</si>
  <si>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</si>
  <si>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</si>
  <si>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</si>
  <si>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</si>
  <si>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</si>
  <si>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</si>
  <si>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</si>
  <si>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</si>
  <si>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</si>
  <si>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</si>
  <si>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</si>
  <si>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</si>
  <si>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</si>
  <si>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</si>
  <si>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</si>
  <si>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</si>
  <si>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</si>
  <si>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</si>
  <si>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</si>
  <si>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</si>
  <si>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</si>
  <si>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</si>
  <si>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</si>
  <si>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</si>
  <si>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</si>
  <si>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</si>
  <si>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</si>
  <si>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</si>
  <si>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</si>
  <si>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</si>
  <si>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</si>
  <si>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</si>
  <si>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</si>
  <si>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</si>
  <si>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</si>
  <si>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</si>
  <si>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</si>
  <si>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</si>
  <si>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</si>
  <si>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</si>
  <si>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</si>
  <si>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</si>
  <si>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</si>
  <si>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</si>
  <si>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</si>
  <si>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</si>
  <si>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</si>
  <si>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</si>
  <si>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</si>
  <si>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</si>
  <si>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</si>
  <si>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</si>
  <si>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</si>
  <si>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</si>
  <si>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</si>
  <si>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</si>
  <si>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</si>
  <si>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</si>
  <si>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</si>
  <si>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</si>
  <si>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</si>
  <si>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</si>
  <si>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</si>
  <si>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</si>
  <si>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</si>
  <si>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</si>
  <si>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</si>
  <si>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</si>
  <si>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</si>
  <si>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</si>
  <si>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</si>
  <si>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</si>
  <si>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</si>
  <si>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</si>
  <si>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</si>
  <si>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</si>
  <si>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</si>
  <si>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</si>
  <si>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</si>
  <si>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</si>
  <si>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</si>
  <si>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</si>
  <si>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</si>
  <si>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</si>
  <si>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</si>
  <si>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</si>
  <si>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</si>
  <si>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</si>
  <si>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</si>
  <si>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</si>
  <si>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</si>
  <si>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</si>
  <si>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</si>
  <si>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</si>
  <si>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</si>
  <si>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</si>
  <si>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</si>
  <si>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</si>
  <si>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</si>
  <si>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</si>
  <si>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</si>
  <si>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</si>
  <si>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</si>
  <si>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</si>
  <si>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</si>
  <si>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</si>
  <si>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</si>
  <si>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</si>
  <si>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</si>
  <si>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</si>
  <si>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</si>
  <si>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</si>
  <si>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</si>
  <si>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</si>
  <si>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</si>
  <si>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</si>
  <si>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</si>
  <si>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</si>
  <si>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</si>
  <si>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</si>
  <si>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</si>
  <si>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</si>
  <si>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</si>
  <si>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</si>
  <si>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</si>
  <si>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</si>
  <si>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</si>
  <si>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</si>
  <si>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</si>
  <si>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</si>
  <si>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</si>
  <si>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</si>
  <si>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</si>
  <si>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</si>
  <si>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</si>
  <si>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</si>
  <si>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</si>
  <si>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</si>
  <si>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</si>
  <si>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</si>
  <si>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</si>
  <si>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</si>
  <si>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</si>
  <si>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</si>
  <si>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</si>
  <si>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</si>
  <si>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</si>
  <si>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</si>
  <si>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</si>
  <si>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</si>
  <si>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</si>
  <si>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</si>
  <si>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</si>
  <si>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</si>
  <si>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</si>
  <si>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</si>
  <si>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</si>
  <si>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</si>
  <si>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</si>
  <si>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</si>
  <si>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</si>
  <si>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</si>
  <si>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</si>
  <si>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</si>
  <si>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</si>
  <si>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</si>
  <si>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</si>
  <si>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</si>
  <si>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</si>
  <si>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</si>
  <si>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</si>
  <si>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</si>
  <si>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</si>
  <si>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</si>
  <si>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</si>
  <si>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</si>
  <si>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</si>
  <si>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</si>
  <si>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</si>
  <si>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</si>
  <si>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</si>
  <si>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</si>
  <si>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</si>
  <si>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</si>
  <si>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</si>
  <si>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</si>
  <si>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</si>
  <si>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</si>
  <si>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</si>
  <si>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</si>
  <si>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</si>
  <si>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</si>
  <si>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</si>
  <si>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</si>
  <si>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</si>
  <si>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</si>
  <si>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</si>
  <si>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</si>
  <si>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</si>
  <si>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</si>
  <si>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</si>
  <si>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</si>
  <si>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</si>
  <si>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</si>
  <si>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</si>
  <si>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</si>
  <si>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</si>
  <si>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</si>
  <si>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</si>
  <si>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</si>
  <si>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</si>
  <si>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</si>
  <si>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</si>
  <si>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</si>
  <si>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</si>
  <si>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</si>
  <si>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</si>
  <si>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</si>
  <si>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</si>
  <si>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</si>
  <si>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</si>
  <si>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</si>
  <si>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</si>
  <si>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</si>
  <si>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</si>
  <si>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</si>
  <si>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</si>
  <si>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</si>
  <si>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</si>
  <si>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</si>
  <si>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</si>
  <si>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</si>
  <si>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</si>
  <si>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</si>
  <si>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</si>
  <si>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</si>
  <si>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</si>
  <si>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</si>
  <si>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</si>
  <si>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</si>
  <si>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</si>
  <si>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</si>
  <si>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</si>
  <si>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</si>
  <si>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</si>
  <si>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</si>
  <si>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</si>
  <si>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</si>
  <si>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</si>
  <si>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</si>
  <si>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</si>
  <si>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</si>
  <si>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</si>
  <si>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</si>
  <si>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</si>
  <si>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</si>
  <si>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</si>
  <si>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</si>
  <si>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</si>
  <si>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</si>
  <si>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</si>
  <si>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</si>
  <si>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</si>
  <si>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</si>
  <si>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</si>
  <si>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</si>
  <si>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</si>
  <si>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</si>
  <si>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</si>
  <si>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</si>
  <si>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</si>
  <si>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</si>
  <si>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</si>
  <si>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</si>
  <si>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</si>
  <si>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</si>
  <si>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</si>
  <si>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</si>
  <si>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</si>
  <si>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</si>
  <si>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</si>
  <si>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</si>
  <si>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</si>
  <si>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</si>
  <si>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</si>
  <si>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</si>
  <si>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</si>
  <si>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</si>
  <si>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</si>
  <si>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</si>
  <si>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</si>
  <si>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</si>
  <si>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</si>
  <si>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</si>
  <si>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</si>
  <si>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</si>
  <si>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</si>
  <si>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</si>
  <si>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</si>
  <si>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</si>
  <si>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</si>
  <si>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</si>
  <si>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</si>
  <si>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</si>
  <si>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</si>
  <si>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</si>
  <si>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</si>
  <si>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</si>
  <si>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</si>
  <si>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</si>
  <si>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</si>
  <si>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</si>
  <si>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</si>
  <si>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</si>
  <si>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</si>
  <si>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</si>
  <si>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</si>
  <si>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</si>
  <si>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</si>
  <si>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</si>
  <si>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</si>
  <si>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</si>
  <si>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</si>
  <si>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</si>
  <si>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</si>
  <si>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</si>
  <si>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</si>
  <si>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</si>
  <si>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</si>
  <si>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</si>
  <si>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</si>
  <si>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</si>
  <si>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</si>
  <si>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</si>
  <si>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</si>
  <si>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</si>
  <si>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</si>
  <si>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</si>
  <si>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</si>
  <si>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</si>
  <si>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</si>
  <si>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</si>
  <si>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</si>
  <si>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</si>
  <si>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</si>
  <si>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</si>
  <si>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</si>
  <si>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</si>
  <si>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</si>
  <si>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</si>
  <si>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</si>
  <si>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</si>
  <si>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</si>
  <si>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</si>
  <si>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</si>
  <si>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</si>
  <si>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</si>
  <si>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</si>
  <si>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</si>
  <si>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</si>
  <si>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</si>
  <si>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</si>
  <si>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</si>
  <si>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</si>
  <si>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</si>
  <si>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</si>
  <si>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</si>
  <si>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</si>
  <si>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</si>
  <si>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</si>
  <si>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</si>
  <si>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</si>
  <si>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</si>
  <si>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</si>
  <si>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</si>
  <si>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</si>
  <si>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</si>
  <si>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</si>
  <si>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</si>
  <si>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</si>
  <si>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</si>
  <si>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</si>
  <si>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</si>
  <si>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</si>
  <si>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</si>
  <si>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</si>
  <si>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</si>
  <si>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</si>
  <si>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</si>
  <si>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</si>
  <si>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</si>
  <si>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</si>
  <si>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</si>
  <si>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</si>
  <si>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</si>
  <si>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</si>
  <si>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</si>
  <si>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</si>
  <si>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</si>
  <si>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</si>
  <si>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</si>
  <si>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</si>
  <si>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</si>
  <si>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</si>
  <si>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</si>
  <si>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</si>
  <si>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</si>
  <si>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</si>
  <si>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</si>
  <si>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</si>
  <si>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</si>
  <si>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</si>
  <si>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</si>
  <si>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</si>
  <si>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</si>
  <si>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</si>
  <si>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</si>
  <si>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</si>
  <si>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</si>
  <si>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</si>
  <si>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</si>
  <si>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</si>
  <si>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</si>
  <si>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</si>
  <si>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</si>
  <si>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</si>
  <si>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</si>
  <si>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</si>
  <si>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</si>
  <si>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</si>
  <si>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</si>
  <si>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</si>
  <si>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</si>
  <si>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</si>
  <si>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</si>
  <si>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</si>
  <si>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</si>
  <si>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</si>
  <si>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</si>
  <si>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</si>
  <si>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</si>
  <si>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</si>
  <si>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</si>
  <si>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</si>
  <si>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</si>
  <si>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</si>
  <si>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</si>
  <si>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</si>
  <si>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</si>
  <si>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</si>
  <si>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</si>
  <si>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</si>
  <si>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</si>
  <si>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</si>
  <si>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</si>
  <si>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</si>
  <si>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</si>
  <si>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</si>
  <si>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</si>
  <si>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</si>
  <si>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</si>
  <si>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</si>
  <si>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</si>
  <si>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</si>
  <si>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</si>
  <si>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</si>
  <si>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</si>
  <si>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</si>
  <si>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</si>
  <si>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</si>
  <si>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</si>
  <si>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</si>
  <si>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</si>
  <si>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</si>
  <si>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</si>
  <si>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</si>
  <si>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</si>
  <si>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</si>
  <si>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</si>
  <si>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</si>
  <si>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</si>
  <si>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</si>
  <si>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</si>
  <si>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</si>
  <si>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</si>
  <si>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</si>
  <si>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</si>
  <si>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</si>
  <si>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</si>
  <si>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</si>
  <si>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</si>
  <si>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</si>
  <si>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</si>
  <si>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</si>
  <si>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</si>
  <si>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</si>
  <si>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</si>
  <si>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</si>
  <si>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</si>
  <si>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</si>
  <si>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</si>
  <si>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</si>
  <si>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</si>
  <si>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</si>
  <si>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</si>
  <si>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</si>
  <si>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</si>
  <si>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</si>
  <si>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</si>
  <si>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</si>
  <si>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</si>
  <si>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</si>
  <si>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</si>
  <si>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</si>
  <si>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</si>
  <si>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</si>
  <si>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</si>
  <si>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</si>
  <si>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</si>
  <si>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</si>
  <si>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</si>
  <si>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</si>
  <si>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</si>
  <si>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</si>
  <si>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</si>
  <si>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</si>
  <si>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</si>
  <si>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</si>
  <si>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</si>
  <si>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</si>
  <si>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</si>
  <si>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</si>
  <si>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</si>
  <si>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</si>
  <si>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</si>
  <si>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</si>
  <si>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</si>
  <si>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</si>
  <si>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</si>
  <si>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</si>
  <si>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</si>
  <si>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</si>
  <si>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</si>
  <si>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</si>
  <si>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</si>
  <si>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</si>
  <si>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</si>
  <si>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</si>
  <si>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</si>
  <si>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</si>
  <si>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</si>
  <si>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</si>
  <si>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</si>
  <si>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</si>
  <si>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</si>
  <si>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</si>
  <si>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</si>
  <si>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</si>
  <si>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</si>
  <si>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</si>
  <si>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</si>
  <si>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</si>
  <si>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</si>
  <si>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</si>
  <si>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</si>
  <si>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</si>
  <si>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</si>
  <si>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</si>
  <si>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</si>
  <si>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</si>
  <si>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</si>
  <si>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</si>
  <si>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</si>
  <si>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</si>
  <si>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</si>
  <si>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</si>
  <si>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</si>
  <si>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</si>
  <si>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</si>
  <si>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</si>
  <si>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</si>
  <si>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</si>
  <si>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</si>
  <si>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</si>
  <si>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</si>
  <si>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</si>
  <si>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</si>
  <si>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</si>
  <si>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</si>
  <si>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</si>
  <si>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</si>
  <si>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</si>
  <si>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</si>
  <si>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</si>
  <si>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</si>
  <si>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</si>
  <si>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</si>
  <si>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</si>
  <si>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</si>
  <si>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</si>
  <si>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</si>
  <si>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</si>
  <si>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</si>
  <si>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</si>
  <si>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</si>
  <si>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</si>
  <si>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</si>
  <si>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</si>
  <si>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</si>
  <si>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</si>
  <si>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</si>
  <si>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</si>
  <si>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</si>
  <si>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</si>
  <si>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</si>
  <si>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</si>
  <si>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</si>
  <si>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</si>
  <si>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</si>
  <si>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</si>
  <si>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</si>
  <si>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</si>
  <si>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</si>
  <si>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</si>
  <si>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</si>
  <si>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</si>
  <si>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</si>
  <si>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</si>
  <si>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</si>
  <si>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</si>
  <si>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</si>
  <si>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</si>
  <si>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</si>
  <si>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</si>
  <si>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</si>
  <si>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</si>
  <si>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</si>
  <si>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</si>
  <si>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</si>
  <si>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</si>
  <si>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</si>
  <si>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</si>
  <si>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</si>
  <si>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</si>
  <si>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</si>
  <si>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</si>
  <si>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</si>
  <si>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</si>
  <si>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</si>
  <si>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</si>
  <si>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</si>
  <si>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</si>
  <si>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</si>
  <si>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</si>
  <si>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</si>
  <si>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</si>
  <si>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</si>
  <si>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</si>
  <si>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</si>
  <si>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</si>
  <si>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</si>
  <si>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</si>
  <si>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</si>
  <si>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</si>
  <si>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</si>
  <si>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</si>
  <si>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</si>
  <si>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</si>
  <si>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</si>
  <si>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</si>
  <si>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</si>
  <si>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</si>
  <si>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</si>
  <si>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</si>
  <si>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</si>
  <si>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</si>
  <si>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</si>
  <si>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</si>
  <si>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</si>
  <si>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</si>
  <si>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</si>
  <si>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</si>
  <si>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</si>
  <si>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</si>
  <si>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</si>
  <si>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</si>
  <si>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</si>
  <si>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</si>
  <si>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</si>
  <si>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</si>
  <si>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</si>
  <si>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</si>
  <si>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</si>
  <si>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</si>
  <si>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</si>
  <si>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</si>
  <si>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</si>
  <si>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</si>
  <si>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</si>
  <si>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</si>
  <si>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</si>
  <si>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</si>
  <si>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</si>
  <si>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</si>
  <si>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</si>
  <si>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</si>
  <si>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</si>
  <si>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</si>
  <si>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</si>
  <si>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</si>
  <si>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</si>
  <si>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</si>
  <si>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</si>
  <si>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</si>
  <si>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</si>
  <si>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</si>
  <si>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</si>
  <si>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</si>
  <si>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</si>
  <si>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</si>
  <si>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</si>
  <si>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</si>
  <si>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</si>
  <si>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</si>
  <si>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</si>
  <si>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</si>
  <si>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</si>
  <si>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</si>
  <si>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</si>
  <si>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</si>
  <si>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</si>
  <si>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</si>
  <si>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</si>
  <si>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</si>
  <si>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</si>
  <si>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</si>
  <si>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</si>
  <si>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</si>
  <si>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</si>
  <si>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</si>
  <si>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</si>
  <si>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</si>
  <si>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</si>
  <si>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</si>
  <si>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</si>
  <si>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</si>
  <si>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</si>
  <si>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</si>
  <si>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</si>
  <si>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</si>
  <si>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</si>
  <si>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</si>
  <si>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</si>
  <si>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</si>
  <si>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</si>
  <si>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</si>
  <si>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</si>
  <si>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</si>
  <si>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</si>
  <si>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</si>
  <si>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</si>
  <si>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</si>
  <si>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</si>
  <si>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</si>
  <si>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</si>
  <si>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</si>
  <si>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</si>
  <si>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</si>
  <si>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</si>
  <si>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</si>
  <si>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</si>
  <si>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</si>
  <si>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</si>
  <si>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</si>
  <si>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</si>
  <si>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</si>
  <si>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</si>
  <si>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</si>
  <si>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</si>
  <si>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</si>
  <si>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</si>
  <si>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</si>
  <si>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</si>
  <si>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</si>
  <si>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</si>
  <si>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</si>
  <si>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</si>
  <si>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</si>
  <si>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</si>
  <si>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</si>
  <si>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</si>
  <si>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</si>
  <si>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</si>
  <si>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</si>
  <si>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</si>
  <si>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</si>
  <si>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</si>
  <si>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</si>
  <si>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</si>
  <si>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</si>
  <si>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</si>
  <si>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</si>
  <si>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</si>
  <si>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</si>
  <si>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</si>
  <si>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</si>
  <si>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</si>
  <si>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</si>
  <si>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</si>
  <si>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</si>
  <si>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</si>
  <si>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</si>
  <si>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</si>
  <si>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</si>
  <si>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</si>
  <si>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</si>
  <si>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</si>
  <si>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</si>
  <si>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</si>
  <si>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</si>
  <si>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</si>
  <si>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</si>
  <si>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</si>
  <si>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</si>
  <si>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</si>
  <si>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</si>
  <si>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</si>
  <si>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</si>
  <si>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</si>
  <si>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</si>
  <si>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</si>
  <si>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</si>
  <si>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</si>
  <si>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</si>
  <si>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</si>
  <si>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</si>
  <si>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</si>
  <si>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</si>
  <si>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</si>
  <si>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</si>
  <si>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</si>
  <si>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</si>
  <si>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</si>
  <si>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</si>
  <si>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</si>
  <si>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</si>
  <si>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</si>
  <si>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</si>
  <si>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</si>
  <si>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</si>
  <si>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</si>
  <si>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</si>
  <si>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</si>
  <si>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</si>
  <si>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</si>
  <si>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</si>
  <si>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</si>
  <si>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</si>
  <si>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</si>
  <si>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</si>
  <si>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</si>
  <si>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</si>
  <si>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</si>
  <si>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</si>
  <si>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</si>
  <si>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</si>
  <si>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</si>
  <si>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</si>
  <si>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</si>
  <si>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</si>
  <si>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</si>
  <si>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</si>
  <si>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</si>
  <si>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</si>
  <si>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</si>
  <si>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</si>
  <si>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</si>
  <si>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</si>
  <si>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</si>
  <si>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</si>
  <si>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</si>
  <si>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</si>
  <si>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</si>
  <si>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</si>
  <si>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</si>
  <si>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</si>
  <si>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</si>
  <si>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</si>
  <si>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</si>
  <si>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</si>
  <si>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</si>
  <si>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</si>
  <si>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</si>
  <si>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</si>
  <si>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</si>
  <si>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</si>
  <si>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</si>
  <si>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</si>
  <si>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</si>
  <si>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</si>
  <si>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</si>
  <si>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</si>
  <si>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</si>
  <si>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</si>
  <si>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</si>
  <si>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</si>
  <si>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</si>
  <si>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</si>
  <si>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</si>
  <si>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</si>
  <si>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</si>
  <si>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</si>
  <si>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</si>
  <si>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</si>
  <si>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</si>
  <si>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</si>
  <si>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</si>
  <si>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</si>
  <si>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</si>
  <si>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</si>
  <si>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</si>
  <si>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</si>
  <si>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</si>
  <si>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</si>
  <si>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</si>
  <si>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</si>
  <si>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</si>
  <si>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</si>
  <si>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</si>
  <si>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</si>
  <si>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</si>
  <si>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</si>
  <si>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</si>
  <si>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</si>
  <si>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</si>
  <si>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</si>
  <si>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</si>
  <si>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</si>
  <si>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</si>
  <si>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</si>
  <si>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</si>
  <si>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</si>
  <si>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</si>
  <si>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</si>
  <si>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</si>
  <si>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</si>
  <si>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</si>
  <si>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</si>
  <si>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</si>
  <si>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</si>
  <si>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</si>
  <si>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</si>
  <si>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</si>
  <si>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</si>
  <si>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</si>
  <si>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</si>
  <si>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</si>
  <si>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</si>
  <si>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</si>
  <si>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</si>
  <si>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</si>
  <si>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</si>
  <si>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</si>
  <si>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</si>
  <si>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</si>
  <si>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</si>
  <si>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</si>
  <si>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</si>
  <si>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</si>
  <si>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</si>
  <si>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</si>
  <si>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</si>
  <si>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</si>
  <si>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</si>
  <si>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</si>
  <si>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</si>
  <si>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</si>
  <si>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</si>
  <si>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</si>
  <si>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</si>
  <si>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</si>
  <si>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</si>
  <si>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</si>
  <si>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</si>
  <si>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</si>
  <si>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</si>
  <si>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</si>
  <si>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</si>
  <si>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</si>
  <si>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</si>
  <si>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</si>
  <si>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</si>
  <si>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</si>
  <si>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</si>
  <si>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</si>
  <si>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</si>
  <si>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</si>
  <si>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</si>
  <si>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</si>
  <si>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</si>
  <si>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</si>
  <si>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</si>
  <si>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</si>
  <si>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</si>
  <si>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</si>
  <si>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</si>
  <si>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</si>
  <si>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</si>
  <si>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</si>
  <si>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</si>
  <si>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</si>
  <si>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</si>
  <si>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</si>
  <si>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</si>
  <si>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</si>
  <si>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</si>
  <si>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</si>
  <si>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</si>
  <si>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</si>
  <si>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</si>
  <si>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</si>
  <si>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</si>
  <si>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</si>
  <si>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</si>
  <si>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</si>
  <si>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</si>
  <si>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</si>
  <si>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</si>
  <si>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</si>
  <si>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</si>
  <si>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</si>
  <si>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</si>
  <si>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</si>
  <si>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</si>
  <si>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</si>
  <si>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</si>
  <si>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</si>
  <si>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</si>
  <si>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</si>
  <si>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</si>
  <si>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</si>
  <si>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</si>
  <si>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</si>
  <si>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</si>
  <si>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</si>
  <si>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</si>
  <si>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</si>
  <si>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</si>
  <si>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</si>
  <si>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</si>
  <si>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</si>
  <si>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</si>
  <si>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</si>
  <si>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</si>
  <si>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</si>
  <si>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</si>
  <si>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</si>
  <si>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</si>
  <si>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</si>
  <si>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</si>
  <si>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</si>
  <si>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</si>
  <si>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</si>
  <si>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</si>
  <si>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</si>
  <si>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</si>
  <si>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</si>
  <si>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</si>
  <si>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</si>
  <si>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</si>
  <si>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</si>
  <si>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</si>
  <si>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</si>
  <si>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</si>
  <si>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</si>
  <si>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</si>
  <si>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</si>
  <si>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</si>
  <si>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</si>
  <si>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</si>
  <si>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</si>
  <si>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</si>
  <si>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</si>
  <si>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</si>
  <si>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</si>
  <si>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</si>
  <si>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</si>
  <si>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</si>
  <si>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</si>
  <si>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</si>
  <si>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</si>
  <si>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</si>
  <si>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</si>
  <si>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</si>
  <si>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</si>
  <si>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</si>
  <si>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</si>
  <si>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</si>
  <si>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</si>
  <si>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</si>
  <si>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</si>
  <si>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</si>
  <si>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</si>
  <si>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</si>
  <si>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</si>
  <si>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</si>
  <si>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</si>
  <si>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</si>
  <si>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</si>
  <si>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</si>
  <si>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</si>
  <si>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</si>
  <si>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</si>
  <si>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</si>
  <si>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</si>
  <si>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</si>
  <si>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</si>
  <si>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</si>
  <si>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</si>
  <si>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</si>
  <si>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</si>
  <si>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</si>
  <si>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</si>
  <si>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</si>
  <si>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</si>
  <si>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</si>
  <si>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</si>
  <si>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</si>
  <si>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</si>
  <si>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</si>
  <si>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</si>
  <si>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</si>
  <si>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</si>
  <si>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</si>
  <si>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</si>
  <si>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</si>
  <si>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</si>
  <si>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</si>
  <si>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</si>
  <si>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</si>
  <si>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</si>
  <si>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</si>
  <si>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</si>
  <si>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</si>
  <si>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</si>
  <si>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</si>
  <si>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</si>
  <si>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</si>
  <si>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</si>
  <si>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</si>
  <si>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</si>
  <si>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</si>
  <si>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</si>
  <si>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</si>
  <si>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</si>
  <si>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</si>
  <si>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</si>
  <si>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</si>
  <si>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</si>
  <si>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</si>
  <si>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</si>
  <si>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</si>
  <si>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</si>
  <si>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</si>
  <si>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</si>
  <si>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</si>
  <si>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</si>
  <si>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</si>
  <si>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</si>
  <si>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</si>
  <si>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</si>
  <si>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</si>
  <si>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</si>
  <si>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</si>
  <si>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</si>
  <si>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</si>
  <si>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</si>
  <si>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</si>
  <si>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</si>
  <si>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</si>
  <si>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</si>
  <si>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</si>
  <si>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</si>
  <si>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</si>
  <si>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</si>
  <si>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</si>
  <si>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</si>
  <si>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</si>
  <si>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</si>
  <si>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</si>
  <si>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</si>
  <si>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</si>
  <si>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</si>
  <si>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</si>
  <si>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</si>
  <si>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</si>
  <si>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</si>
  <si>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</si>
  <si>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</si>
  <si>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</si>
  <si>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</si>
  <si>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</si>
  <si>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</si>
  <si>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</si>
  <si>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</si>
  <si>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</si>
  <si>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</si>
  <si>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</si>
  <si>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</si>
  <si>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</si>
  <si>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</si>
  <si>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</si>
  <si>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</si>
  <si>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</si>
  <si>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</si>
  <si>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</si>
  <si>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</si>
  <si>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</si>
  <si>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</si>
  <si>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</si>
  <si>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</si>
  <si>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</si>
  <si>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</si>
  <si>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</si>
  <si>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</si>
  <si>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</si>
  <si>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</si>
  <si>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</si>
  <si>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</si>
  <si>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</si>
  <si>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</si>
  <si>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</si>
  <si>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</si>
  <si>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</si>
  <si>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</si>
  <si>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</si>
  <si>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</si>
  <si>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</si>
  <si>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</si>
  <si>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</si>
  <si>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</si>
  <si>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</si>
  <si>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</si>
  <si>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</si>
  <si>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</si>
  <si>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</si>
  <si>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</si>
  <si>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</si>
  <si>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</si>
  <si>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</si>
  <si>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</si>
  <si>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</si>
  <si>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</si>
  <si>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</si>
  <si>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</si>
  <si>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</si>
  <si>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</si>
  <si>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</si>
  <si>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</si>
  <si>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</si>
  <si>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</si>
  <si>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</si>
  <si>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</si>
  <si>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</si>
  <si>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</si>
  <si>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</si>
  <si>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</si>
  <si>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</si>
  <si>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</si>
  <si>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</si>
  <si>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</si>
  <si>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</si>
  <si>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</si>
  <si>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</si>
  <si>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</si>
  <si>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</si>
  <si>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</si>
  <si>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</si>
  <si>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</si>
  <si>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</si>
  <si>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</si>
  <si>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</si>
  <si>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</si>
  <si>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</si>
  <si>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</si>
  <si>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</si>
  <si>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</si>
  <si>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</si>
  <si>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</si>
  <si>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</si>
  <si>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</si>
  <si>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</si>
  <si>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</si>
  <si>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</si>
  <si>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</si>
  <si>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</si>
  <si>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</si>
  <si>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</si>
  <si>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</si>
  <si>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</si>
  <si>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</si>
  <si>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</si>
  <si>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</si>
  <si>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</si>
  <si>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</si>
  <si>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</si>
  <si>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</si>
  <si>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</si>
  <si>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</si>
  <si>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</si>
  <si>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</si>
  <si>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</si>
  <si>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</si>
  <si>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</si>
  <si>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</si>
  <si>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</si>
  <si>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</si>
  <si>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</si>
  <si>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</si>
  <si>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</si>
  <si>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</si>
  <si>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</si>
  <si>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</si>
  <si>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</si>
  <si>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</si>
  <si>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</si>
  <si>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</si>
  <si>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</si>
  <si>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</si>
  <si>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</si>
  <si>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</si>
  <si>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</si>
  <si>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</si>
  <si>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</si>
  <si>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</si>
  <si>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</si>
  <si>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</si>
  <si>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</si>
  <si>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</si>
  <si>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</si>
  <si>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</si>
  <si>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</si>
  <si>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</si>
  <si>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</si>
  <si>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</si>
  <si>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</si>
  <si>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</si>
  <si>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</si>
  <si>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</si>
  <si>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</si>
  <si>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</si>
  <si>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</si>
  <si>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</si>
  <si>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</si>
  <si>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</si>
  <si>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</si>
  <si>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</si>
  <si>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</si>
  <si>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</si>
  <si>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</si>
  <si>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</si>
  <si>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</si>
  <si>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</si>
  <si>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</si>
  <si>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</si>
  <si>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</si>
  <si>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</si>
  <si>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</si>
  <si>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</si>
  <si>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</si>
  <si>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</si>
  <si>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</si>
  <si>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</si>
  <si>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</si>
  <si>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</si>
  <si>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</si>
  <si>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</si>
  <si>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</si>
  <si>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</si>
  <si>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</si>
  <si>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</si>
  <si>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</si>
  <si>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</si>
  <si>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</si>
  <si>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</si>
  <si>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</si>
  <si>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</si>
  <si>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</si>
  <si>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</si>
  <si>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</si>
  <si>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</si>
  <si>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</si>
  <si>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</si>
  <si>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</si>
  <si>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</si>
  <si>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</si>
  <si>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</si>
  <si>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</si>
  <si>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</si>
  <si>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</si>
  <si>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</si>
  <si>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</si>
  <si>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</si>
  <si>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</si>
  <si>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</si>
  <si>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</si>
  <si>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</si>
  <si>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</si>
  <si>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</si>
  <si>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</si>
  <si>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</si>
  <si>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</si>
  <si>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</si>
  <si>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</si>
  <si>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</si>
  <si>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</si>
  <si>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</si>
  <si>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</si>
  <si>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</si>
  <si>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</si>
  <si>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</si>
  <si>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</si>
  <si>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</si>
  <si>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</si>
  <si>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</si>
  <si>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</si>
  <si>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</si>
  <si>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</si>
  <si>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</si>
  <si>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</si>
  <si>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</si>
  <si>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</si>
  <si>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</si>
  <si>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</si>
  <si>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</si>
  <si>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</si>
  <si>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</si>
  <si>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</si>
  <si>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</si>
  <si>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</si>
  <si>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</si>
  <si>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</si>
  <si>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</si>
  <si>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</si>
  <si>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</si>
  <si>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</si>
  <si>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</si>
  <si>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</si>
  <si>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</si>
  <si>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</si>
  <si>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</si>
  <si>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</si>
  <si>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</si>
  <si>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</si>
  <si>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</si>
  <si>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</si>
  <si>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</si>
  <si>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</si>
  <si>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</si>
  <si>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</si>
  <si>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</si>
  <si>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</si>
  <si>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Grand Total</t>
  </si>
  <si>
    <t>Column Labels</t>
  </si>
  <si>
    <t>(All)</t>
  </si>
  <si>
    <t>Count of Sub-Category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</si>
  <si>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</si>
  <si>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</si>
  <si>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</si>
  <si>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</si>
  <si>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</si>
  <si>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</si>
  <si>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</si>
  <si>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</si>
  <si>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</si>
  <si>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</si>
  <si>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</si>
  <si>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</si>
  <si>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</si>
  <si>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</si>
  <si>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</si>
  <si>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</si>
  <si>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</si>
  <si>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</si>
  <si>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</si>
  <si>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</si>
  <si>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</si>
  <si>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</si>
  <si>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</si>
  <si>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</si>
  <si>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</si>
  <si>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</si>
  <si>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</si>
  <si>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</si>
  <si>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</si>
  <si>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</si>
  <si>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</si>
  <si>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</si>
  <si>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</si>
  <si>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</si>
  <si>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</si>
  <si>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</si>
  <si>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</si>
  <si>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</si>
  <si>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</si>
  <si>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</si>
  <si>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</si>
  <si>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Successful</t>
  </si>
  <si>
    <t>Failed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</si>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</sst>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9" fontId="0" fillId="0" borderId="0" xfId="2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/>
    </xf>
    <xf numFmtId="2" fontId="1" fillId="0" borderId="0" xfId="1" applyNumberFormat="1" applyFont="1"/>
    <xf numFmtId="2" fontId="0" fillId="0" borderId="0" xfId="1" applyNumberFormat="1" applyFont="1"/>
    <xf numFmtId="9" fontId="0" fillId="0" borderId="0" xfId="2" applyFont="1" applyAlignment="1">
      <alignment horizontal="left"/>
    </xf>
    <xf numFmtId="0" fontId="1" fillId="0" borderId="0" xfId="2" applyNumberFormat="1" applyFont="1" applyFill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1" fillId="0" borderId="0" xfId="2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0" xfId="0" applyBorder="1"/>
    <xf numFmtId="0" fontId="1" fillId="0" borderId="6" xfId="0" applyFont="1" applyBorder="1"/>
    <xf numFmtId="0" fontId="0" fillId="0" borderId="7" xfId="0" applyBorder="1"/>
    <xf numFmtId="2" fontId="0" fillId="0" borderId="0" xfId="0" applyNumberFormat="1" applyBorder="1"/>
    <xf numFmtId="2" fontId="0" fillId="0" borderId="7" xfId="0" applyNumberFormat="1" applyBorder="1"/>
    <xf numFmtId="2" fontId="0" fillId="0" borderId="5" xfId="0" applyNumberFormat="1" applyBorder="1"/>
    <xf numFmtId="2" fontId="0" fillId="0" borderId="8" xfId="0" applyNumberFormat="1" applyBorder="1"/>
    <xf numFmtId="0" fontId="1" fillId="0" borderId="0" xfId="0" applyFont="1" applyBorder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5700"/>
      </font>
      <fill>
        <patternFill>
          <bgColor rgb="FFFFEB9C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theme="6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by 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3-2E4F-89C2-CBDBE6D82398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3-2E4F-89C2-CBDBE6D82398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03-2E4F-89C2-CBDBE6D82398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03-2E4F-89C2-CBDBE6D82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7851231"/>
        <c:axId val="419958143"/>
      </c:barChart>
      <c:catAx>
        <c:axId val="33785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58143"/>
        <c:crosses val="autoZero"/>
        <c:auto val="1"/>
        <c:lblAlgn val="ctr"/>
        <c:lblOffset val="100"/>
        <c:noMultiLvlLbl val="0"/>
      </c:catAx>
      <c:valAx>
        <c:axId val="41995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85123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by Sub-Category!Outcomes by Sub-Category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B-3C4B-85FD-5CDA3EC7F4A2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3B-3C4B-85FD-5CDA3EC7F4A2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3B-3C4B-85FD-5CDA3EC7F4A2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3B-3C4B-85FD-5CDA3EC7F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1716719"/>
        <c:axId val="419607567"/>
      </c:barChart>
      <c:catAx>
        <c:axId val="3617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07567"/>
        <c:crosses val="autoZero"/>
        <c:auto val="1"/>
        <c:lblAlgn val="ctr"/>
        <c:lblOffset val="100"/>
        <c:noMultiLvlLbl val="0"/>
      </c:catAx>
      <c:valAx>
        <c:axId val="41960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71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by Months!PivotTable9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17-A048-A4D8-E76C6352BE3E}"/>
            </c:ext>
          </c:extLst>
        </c:ser>
        <c:ser>
          <c:idx val="1"/>
          <c:order val="1"/>
          <c:tx>
            <c:strRef>
              <c:f>'Outcomes by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17-A048-A4D8-E76C6352BE3E}"/>
            </c:ext>
          </c:extLst>
        </c:ser>
        <c:ser>
          <c:idx val="2"/>
          <c:order val="2"/>
          <c:tx>
            <c:strRef>
              <c:f>'Outcomes by Months'!$D$4:$D$5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17-A048-A4D8-E76C6352BE3E}"/>
            </c:ext>
          </c:extLst>
        </c:ser>
        <c:ser>
          <c:idx val="3"/>
          <c:order val="3"/>
          <c:tx>
            <c:strRef>
              <c:f>'Outcomes by Months'!$E$4:$E$5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17-A048-A4D8-E76C6352B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99199"/>
        <c:axId val="409155823"/>
      </c:lineChart>
      <c:catAx>
        <c:axId val="6619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155823"/>
        <c:crosses val="autoZero"/>
        <c:auto val="1"/>
        <c:lblAlgn val="ctr"/>
        <c:lblOffset val="100"/>
        <c:noMultiLvlLbl val="0"/>
      </c:catAx>
      <c:valAx>
        <c:axId val="40915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A8-C044-B44D-365446932440}"/>
            </c:ext>
          </c:extLst>
        </c:ser>
        <c:ser>
          <c:idx val="5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A8-C044-B44D-365446932440}"/>
            </c:ext>
          </c:extLst>
        </c:ser>
        <c:ser>
          <c:idx val="6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A8-C044-B44D-365446932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421568"/>
        <c:axId val="1688423200"/>
      </c:lineChart>
      <c:catAx>
        <c:axId val="168842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423200"/>
        <c:crosses val="autoZero"/>
        <c:auto val="1"/>
        <c:lblAlgn val="ctr"/>
        <c:lblOffset val="100"/>
        <c:noMultiLvlLbl val="0"/>
      </c:catAx>
      <c:valAx>
        <c:axId val="16884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42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25400</xdr:rowOff>
    </xdr:from>
    <xdr:to>
      <xdr:col>18</xdr:col>
      <xdr:colOff>812800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9FC43-F27D-694C-B5D6-8DAE2BEB0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38100</xdr:rowOff>
    </xdr:from>
    <xdr:to>
      <xdr:col>19</xdr:col>
      <xdr:colOff>368300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1A560-8C7D-9343-A060-8471D19BC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3</xdr:row>
      <xdr:rowOff>25400</xdr:rowOff>
    </xdr:from>
    <xdr:to>
      <xdr:col>15</xdr:col>
      <xdr:colOff>25400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E3F72-0EE7-174B-A813-8AF8B1F3E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15</xdr:row>
      <xdr:rowOff>25400</xdr:rowOff>
    </xdr:from>
    <xdr:to>
      <xdr:col>10</xdr:col>
      <xdr:colOff>546100</xdr:colOff>
      <xdr:row>49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71A8EFF-5588-6549-9DED-55B854461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Acance" refreshedDate="44112.683803819447" createdVersion="6" refreshedVersion="6" minRefreshableVersion="3" recordCount="4114" xr:uid="{AC3F0101-5EE2-E643-B36C-CCC2A1A92D1D}">
  <cacheSource type="worksheet">
    <worksheetSource ref="A1:S4115" sheet="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Acance" refreshedDate="44112.699342939814" createdVersion="6" refreshedVersion="6" minRefreshableVersion="3" recordCount="4114" xr:uid="{5AB1F6B1-7A31-EF4C-8ED0-5C75E47BA9A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9506A9-540C-B44F-B442-86CA3C8ECF9C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1A849-010F-164C-8204-8B710AD27DCE}" name="Outcomes by Sub-Category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BFA85-08C0-5840-96E7-3295708E9345}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style="6" customWidth="1"/>
    <col min="16" max="16" width="14.33203125" style="12" customWidth="1"/>
    <col min="17" max="17" width="14" customWidth="1"/>
    <col min="18" max="18" width="12.1640625" customWidth="1"/>
    <col min="19" max="19" width="16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1" t="s">
        <v>8307</v>
      </c>
      <c r="Q1" s="7" t="s">
        <v>8308</v>
      </c>
      <c r="R1" s="7" t="s">
        <v>8309</v>
      </c>
      <c r="S1" s="7" t="s">
        <v>8367</v>
      </c>
      <c r="T1" s="16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2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2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12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2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2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12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2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2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2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2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2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2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2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2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2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2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2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2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2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2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2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2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2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2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12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2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2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2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2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2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2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2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2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2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2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2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2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2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2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2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2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2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2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12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12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12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2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2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2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2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2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2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2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12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2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2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2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2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2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2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2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2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2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2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2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2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2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2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2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2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12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2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2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2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2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2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2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2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2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2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2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12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2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2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2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2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2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2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2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2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2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2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2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2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2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2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2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2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2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2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12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2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12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2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2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2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2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12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12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1.04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12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2" t="e">
        <f t="shared" si="79"/>
        <v>#DIV/0!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2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12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2" t="e">
        <f t="shared" si="85"/>
        <v>#DIV/0!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2" t="e">
        <f t="shared" si="85"/>
        <v>#DIV/0!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2" t="e">
        <f t="shared" si="85"/>
        <v>#DIV/0!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2" t="e">
        <f t="shared" si="85"/>
        <v>#DIV/0!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2" t="e">
        <f t="shared" si="85"/>
        <v>#DIV/0!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2" t="e">
        <f t="shared" si="85"/>
        <v>#DIV/0!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2" t="e">
        <f t="shared" si="85"/>
        <v>#DIV/0!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2" t="e">
        <f t="shared" si="85"/>
        <v>#DIV/0!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2" t="e">
        <f t="shared" si="85"/>
        <v>#DIV/0!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2" t="e">
        <f t="shared" si="85"/>
        <v>#DIV/0!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2" t="e">
        <f t="shared" si="85"/>
        <v>#DIV/0!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2" t="e">
        <f t="shared" si="85"/>
        <v>#DIV/0!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2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12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2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12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2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2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2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2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2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2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2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2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2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2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2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2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2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2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2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2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12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2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2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2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2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2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2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2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2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2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12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2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2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2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2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2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2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2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12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2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2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2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2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2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2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12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2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2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12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12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2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2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2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2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2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2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2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2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2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2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2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2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2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2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2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2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2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12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2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2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2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2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2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2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12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2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2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2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2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2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2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2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2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2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2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2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2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2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2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2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12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12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2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2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2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2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2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2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2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2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12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2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2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2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2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12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2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2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2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12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2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2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2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2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2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12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2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12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2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2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2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2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12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12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2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2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12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12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12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2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2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2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2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2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2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2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2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2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2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2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2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2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12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2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2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2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2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2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2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2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2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2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2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2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2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2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2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2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2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12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2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2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12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2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2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2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2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2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2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2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2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2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2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12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2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2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2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2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2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2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2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2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2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2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2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2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12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2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2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2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12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2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2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2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12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2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2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2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2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12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2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2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2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2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2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2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2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2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2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2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12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2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2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2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2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12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2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2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2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12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2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2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2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2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12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2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2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2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2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12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2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2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2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2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12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2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2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12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12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12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12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12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12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2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2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2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2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12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12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2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2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2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2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12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2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2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2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12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2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2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2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2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2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2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2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2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2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2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2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2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2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12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2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2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2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2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2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2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2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2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2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2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2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12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2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2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2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2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2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2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12">
        <f t="shared" si="373"/>
        <v>62.5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2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2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2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12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2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2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2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2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2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2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2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2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12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2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2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12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conditionalFormatting sqref="F1:F1048576">
    <cfRule type="expression" dxfId="7" priority="1">
      <formula>$F1="successful"</formula>
    </cfRule>
    <cfRule type="expression" dxfId="6" priority="3">
      <formula>$F1="live"</formula>
    </cfRule>
    <cfRule type="expression" dxfId="5" priority="4">
      <formula>$F1="canceled"</formula>
    </cfRule>
    <cfRule type="expression" dxfId="4" priority="5">
      <formula>$F1="failed"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7AF77-4E5A-314D-838F-38B00E3DEB36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8360</v>
      </c>
      <c r="B3" s="8" t="s">
        <v>8363</v>
      </c>
    </row>
    <row r="4" spans="1:6" x14ac:dyDescent="0.2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9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9" t="s">
        <v>8333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9" t="s">
        <v>8331</v>
      </c>
      <c r="B8" s="5"/>
      <c r="C8" s="5"/>
      <c r="D8" s="5">
        <v>24</v>
      </c>
      <c r="E8" s="5"/>
      <c r="F8" s="5">
        <v>24</v>
      </c>
    </row>
    <row r="9" spans="1:6" x14ac:dyDescent="0.2">
      <c r="A9" s="9" t="s">
        <v>8325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9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9" t="s">
        <v>8322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9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9" t="s">
        <v>8317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9" t="s">
        <v>8362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2710-54C5-604F-9A40-EE8FF1454C4C}">
  <sheetPr codeName="Sheet3"/>
  <dimension ref="A1:F47"/>
  <sheetViews>
    <sheetView workbookViewId="0">
      <selection activeCell="A7" sqref="A7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8365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9" t="s">
        <v>8344</v>
      </c>
      <c r="B7" s="5"/>
      <c r="C7" s="5"/>
      <c r="D7" s="5">
        <v>20</v>
      </c>
      <c r="E7" s="5"/>
      <c r="F7" s="5">
        <v>20</v>
      </c>
    </row>
    <row r="8" spans="1:6" x14ac:dyDescent="0.2">
      <c r="A8" s="9" t="s">
        <v>8332</v>
      </c>
      <c r="B8" s="5"/>
      <c r="C8" s="5"/>
      <c r="D8" s="5">
        <v>24</v>
      </c>
      <c r="E8" s="5"/>
      <c r="F8" s="5">
        <v>24</v>
      </c>
    </row>
    <row r="9" spans="1:6" x14ac:dyDescent="0.2">
      <c r="A9" s="9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9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">
      <c r="A11" s="9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9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9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">
      <c r="A14" s="9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9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9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9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9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9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9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9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9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">
      <c r="A23" s="9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9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9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9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">
      <c r="A27" s="9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9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9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9" t="s">
        <v>8318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9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">
      <c r="A32" s="9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">
      <c r="A33" s="9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9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9" t="s">
        <v>8313</v>
      </c>
      <c r="B35" s="5"/>
      <c r="C35" s="5"/>
      <c r="D35" s="5">
        <v>40</v>
      </c>
      <c r="E35" s="5"/>
      <c r="F35" s="5">
        <v>40</v>
      </c>
    </row>
    <row r="36" spans="1:6" x14ac:dyDescent="0.2">
      <c r="A36" s="9" t="s">
        <v>8312</v>
      </c>
      <c r="B36" s="5">
        <v>60</v>
      </c>
      <c r="C36" s="5"/>
      <c r="D36" s="5"/>
      <c r="E36" s="5"/>
      <c r="F36" s="5">
        <v>60</v>
      </c>
    </row>
    <row r="37" spans="1:6" x14ac:dyDescent="0.2">
      <c r="A37" s="9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9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9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9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">
      <c r="A41" s="9" t="s">
        <v>8311</v>
      </c>
      <c r="B41" s="5">
        <v>60</v>
      </c>
      <c r="C41" s="5"/>
      <c r="D41" s="5"/>
      <c r="E41" s="5"/>
      <c r="F41" s="5">
        <v>60</v>
      </c>
    </row>
    <row r="42" spans="1:6" x14ac:dyDescent="0.2">
      <c r="A42" s="9" t="s">
        <v>8341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9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9" t="s">
        <v>8321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9" t="s">
        <v>8320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9" t="s">
        <v>8340</v>
      </c>
      <c r="B46" s="5"/>
      <c r="C46" s="5"/>
      <c r="D46" s="5">
        <v>20</v>
      </c>
      <c r="E46" s="5"/>
      <c r="F46" s="5">
        <v>20</v>
      </c>
    </row>
    <row r="47" spans="1:6" x14ac:dyDescent="0.2">
      <c r="A47" s="9" t="s">
        <v>8362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4AAE-4887-814A-BE6F-0711B64FE7E8}">
  <sheetPr codeName="Sheet4"/>
  <dimension ref="A1:F18"/>
  <sheetViews>
    <sheetView workbookViewId="0">
      <selection activeCell="F23" sqref="F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8381</v>
      </c>
      <c r="B2" t="s">
        <v>8364</v>
      </c>
    </row>
    <row r="4" spans="1:6" x14ac:dyDescent="0.2">
      <c r="A4" s="8" t="s">
        <v>8366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7" t="s">
        <v>8375</v>
      </c>
      <c r="B6" s="5">
        <v>182</v>
      </c>
      <c r="C6" s="5">
        <v>149</v>
      </c>
      <c r="D6" s="5">
        <v>34</v>
      </c>
      <c r="E6" s="5">
        <v>2</v>
      </c>
      <c r="F6" s="5">
        <v>367</v>
      </c>
    </row>
    <row r="7" spans="1:6" x14ac:dyDescent="0.2">
      <c r="A7" s="17" t="s">
        <v>8376</v>
      </c>
      <c r="B7" s="5">
        <v>202</v>
      </c>
      <c r="C7" s="5">
        <v>106</v>
      </c>
      <c r="D7" s="5">
        <v>27</v>
      </c>
      <c r="E7" s="5">
        <v>18</v>
      </c>
      <c r="F7" s="5">
        <v>353</v>
      </c>
    </row>
    <row r="8" spans="1:6" x14ac:dyDescent="0.2">
      <c r="A8" s="17" t="s">
        <v>8377</v>
      </c>
      <c r="B8" s="5">
        <v>180</v>
      </c>
      <c r="C8" s="5">
        <v>108</v>
      </c>
      <c r="D8" s="5">
        <v>28</v>
      </c>
      <c r="E8" s="5">
        <v>30</v>
      </c>
      <c r="F8" s="5">
        <v>346</v>
      </c>
    </row>
    <row r="9" spans="1:6" x14ac:dyDescent="0.2">
      <c r="A9" s="17" t="s">
        <v>8378</v>
      </c>
      <c r="B9" s="5">
        <v>192</v>
      </c>
      <c r="C9" s="5">
        <v>102</v>
      </c>
      <c r="D9" s="5">
        <v>27</v>
      </c>
      <c r="E9" s="5"/>
      <c r="F9" s="5">
        <v>321</v>
      </c>
    </row>
    <row r="10" spans="1:6" x14ac:dyDescent="0.2">
      <c r="A10" s="17" t="s">
        <v>8369</v>
      </c>
      <c r="B10" s="5">
        <v>234</v>
      </c>
      <c r="C10" s="5">
        <v>126</v>
      </c>
      <c r="D10" s="5">
        <v>26</v>
      </c>
      <c r="E10" s="5"/>
      <c r="F10" s="5">
        <v>386</v>
      </c>
    </row>
    <row r="11" spans="1:6" x14ac:dyDescent="0.2">
      <c r="A11" s="17" t="s">
        <v>8379</v>
      </c>
      <c r="B11" s="5">
        <v>211</v>
      </c>
      <c r="C11" s="5">
        <v>147</v>
      </c>
      <c r="D11" s="5">
        <v>27</v>
      </c>
      <c r="E11" s="5"/>
      <c r="F11" s="5">
        <v>385</v>
      </c>
    </row>
    <row r="12" spans="1:6" x14ac:dyDescent="0.2">
      <c r="A12" s="17" t="s">
        <v>8370</v>
      </c>
      <c r="B12" s="5">
        <v>194</v>
      </c>
      <c r="C12" s="5">
        <v>150</v>
      </c>
      <c r="D12" s="5">
        <v>43</v>
      </c>
      <c r="E12" s="5"/>
      <c r="F12" s="5">
        <v>387</v>
      </c>
    </row>
    <row r="13" spans="1:6" x14ac:dyDescent="0.2">
      <c r="A13" s="17" t="s">
        <v>8371</v>
      </c>
      <c r="B13" s="5">
        <v>166</v>
      </c>
      <c r="C13" s="5">
        <v>134</v>
      </c>
      <c r="D13" s="5">
        <v>33</v>
      </c>
      <c r="E13" s="5"/>
      <c r="F13" s="5">
        <v>333</v>
      </c>
    </row>
    <row r="14" spans="1:6" x14ac:dyDescent="0.2">
      <c r="A14" s="17" t="s">
        <v>8372</v>
      </c>
      <c r="B14" s="5">
        <v>147</v>
      </c>
      <c r="C14" s="5">
        <v>127</v>
      </c>
      <c r="D14" s="5">
        <v>24</v>
      </c>
      <c r="E14" s="5"/>
      <c r="F14" s="5">
        <v>298</v>
      </c>
    </row>
    <row r="15" spans="1:6" x14ac:dyDescent="0.2">
      <c r="A15" s="17" t="s">
        <v>8373</v>
      </c>
      <c r="B15" s="5">
        <v>183</v>
      </c>
      <c r="C15" s="5">
        <v>149</v>
      </c>
      <c r="D15" s="5">
        <v>20</v>
      </c>
      <c r="E15" s="5"/>
      <c r="F15" s="5">
        <v>352</v>
      </c>
    </row>
    <row r="16" spans="1:6" x14ac:dyDescent="0.2">
      <c r="A16" s="17" t="s">
        <v>8374</v>
      </c>
      <c r="B16" s="5">
        <v>183</v>
      </c>
      <c r="C16" s="5">
        <v>114</v>
      </c>
      <c r="D16" s="5">
        <v>37</v>
      </c>
      <c r="E16" s="5"/>
      <c r="F16" s="5">
        <v>334</v>
      </c>
    </row>
    <row r="17" spans="1:6" x14ac:dyDescent="0.2">
      <c r="A17" s="17" t="s">
        <v>8380</v>
      </c>
      <c r="B17" s="5">
        <v>111</v>
      </c>
      <c r="C17" s="5">
        <v>118</v>
      </c>
      <c r="D17" s="5">
        <v>23</v>
      </c>
      <c r="E17" s="5"/>
      <c r="F17" s="5">
        <v>252</v>
      </c>
    </row>
    <row r="18" spans="1:6" x14ac:dyDescent="0.2">
      <c r="A18" s="17" t="s">
        <v>8362</v>
      </c>
      <c r="B18" s="5">
        <v>2185</v>
      </c>
      <c r="C18" s="5">
        <v>1530</v>
      </c>
      <c r="D18" s="5">
        <v>349</v>
      </c>
      <c r="E18" s="5">
        <v>50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EC81-2D17-7A45-9809-7159EA4D26A0}">
  <sheetPr codeName="Sheet5"/>
  <dimension ref="A1:H13"/>
  <sheetViews>
    <sheetView workbookViewId="0">
      <selection activeCell="J11" sqref="J11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style="6" bestFit="1" customWidth="1"/>
    <col min="8" max="8" width="17.6640625" bestFit="1" customWidth="1"/>
  </cols>
  <sheetData>
    <row r="1" spans="1:8" s="7" customFormat="1" x14ac:dyDescent="0.2">
      <c r="A1" s="7" t="s">
        <v>8382</v>
      </c>
      <c r="B1" s="7" t="s">
        <v>8383</v>
      </c>
      <c r="C1" s="7" t="s">
        <v>8384</v>
      </c>
      <c r="D1" s="7" t="s">
        <v>8385</v>
      </c>
      <c r="E1" s="7" t="s">
        <v>8386</v>
      </c>
      <c r="F1" s="7" t="s">
        <v>8387</v>
      </c>
      <c r="G1" s="18" t="s">
        <v>8388</v>
      </c>
      <c r="H1" s="7" t="s">
        <v>8389</v>
      </c>
    </row>
    <row r="2" spans="1:8" x14ac:dyDescent="0.2">
      <c r="A2" t="s">
        <v>8390</v>
      </c>
      <c r="B2">
        <f>COUNTIFS(Goal,"&gt;0",Goal,"&lt;1000",State,"successful")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B2+C2+D2</f>
        <v>453</v>
      </c>
      <c r="F2" s="6">
        <f>B2/E2</f>
        <v>0.71081677704194257</v>
      </c>
      <c r="G2" s="6">
        <f t="shared" ref="G2:G13" si="0">C2/E2</f>
        <v>0.24944812362030905</v>
      </c>
      <c r="H2" s="6">
        <f>D2/E2</f>
        <v>3.9735099337748346E-2</v>
      </c>
    </row>
    <row r="3" spans="1:8" x14ac:dyDescent="0.2">
      <c r="A3" t="s">
        <v>8391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1">B3+C3+D3</f>
        <v>1412</v>
      </c>
      <c r="F3" s="6">
        <f t="shared" ref="F3:F13" si="2">B3/E3</f>
        <v>0.66005665722379603</v>
      </c>
      <c r="G3" s="6">
        <f t="shared" si="0"/>
        <v>0.29745042492917845</v>
      </c>
      <c r="H3" s="6">
        <f t="shared" ref="H3:H13" si="3">D3/E3</f>
        <v>4.2492917847025496E-2</v>
      </c>
    </row>
    <row r="4" spans="1:8" x14ac:dyDescent="0.2">
      <c r="A4" t="s">
        <v>8392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1"/>
        <v>716</v>
      </c>
      <c r="F4" s="6">
        <f t="shared" si="2"/>
        <v>0.53212290502793291</v>
      </c>
      <c r="G4" s="6">
        <f t="shared" si="0"/>
        <v>0.39525139664804471</v>
      </c>
      <c r="H4" s="6">
        <f t="shared" si="3"/>
        <v>7.2625698324022353E-2</v>
      </c>
    </row>
    <row r="5" spans="1:8" x14ac:dyDescent="0.2">
      <c r="A5" t="s">
        <v>8393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1"/>
        <v>352</v>
      </c>
      <c r="F5" s="6">
        <f t="shared" si="2"/>
        <v>0.47727272727272729</v>
      </c>
      <c r="G5" s="6">
        <f t="shared" si="0"/>
        <v>0.40909090909090912</v>
      </c>
      <c r="H5" s="6">
        <f t="shared" si="3"/>
        <v>0.11363636363636363</v>
      </c>
    </row>
    <row r="6" spans="1:8" x14ac:dyDescent="0.2">
      <c r="A6" t="s">
        <v>8394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3"/>
        <v>8.45771144278607E-2</v>
      </c>
    </row>
    <row r="7" spans="1:8" x14ac:dyDescent="0.2">
      <c r="A7" t="s">
        <v>8395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3"/>
        <v>9.45945945945946E-2</v>
      </c>
    </row>
    <row r="8" spans="1:8" x14ac:dyDescent="0.2">
      <c r="A8" t="s">
        <v>8396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3"/>
        <v>0.13138686131386862</v>
      </c>
    </row>
    <row r="9" spans="1:8" x14ac:dyDescent="0.2">
      <c r="A9" t="s">
        <v>8397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3"/>
        <v>0.15853658536585366</v>
      </c>
    </row>
    <row r="10" spans="1:8" x14ac:dyDescent="0.2">
      <c r="A10" t="s">
        <v>8398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3"/>
        <v>0.12727272727272726</v>
      </c>
    </row>
    <row r="11" spans="1:8" x14ac:dyDescent="0.2">
      <c r="A11" t="s">
        <v>8399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1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3"/>
        <v>0.13953488372093023</v>
      </c>
    </row>
    <row r="12" spans="1:8" x14ac:dyDescent="0.2">
      <c r="A12" t="s">
        <v>8400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3"/>
        <v>0.19047619047619047</v>
      </c>
    </row>
    <row r="13" spans="1:8" x14ac:dyDescent="0.2">
      <c r="A13" t="s">
        <v>8401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1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478F6-7EC9-DE46-A1F0-C7E2D00594A3}">
  <sheetPr codeName="Sheet6"/>
  <dimension ref="A1:M2186"/>
  <sheetViews>
    <sheetView workbookViewId="0">
      <selection activeCell="G7" sqref="G7"/>
    </sheetView>
  </sheetViews>
  <sheetFormatPr baseColWidth="10" defaultRowHeight="15" x14ac:dyDescent="0.2"/>
  <cols>
    <col min="19" max="19" width="11.6640625" bestFit="1" customWidth="1"/>
  </cols>
  <sheetData>
    <row r="1" spans="1:13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"/>
      <c r="H1" s="1"/>
      <c r="J1" s="1"/>
      <c r="K1" s="1"/>
    </row>
    <row r="2" spans="1:13" x14ac:dyDescent="0.2">
      <c r="A2" t="s">
        <v>8219</v>
      </c>
      <c r="B2">
        <v>182</v>
      </c>
      <c r="D2" t="s">
        <v>8221</v>
      </c>
      <c r="E2">
        <v>0</v>
      </c>
    </row>
    <row r="3" spans="1:13" x14ac:dyDescent="0.2">
      <c r="A3" t="s">
        <v>8219</v>
      </c>
      <c r="B3">
        <v>79</v>
      </c>
      <c r="D3" t="s">
        <v>8221</v>
      </c>
      <c r="E3">
        <v>1</v>
      </c>
    </row>
    <row r="4" spans="1:13" x14ac:dyDescent="0.2">
      <c r="A4" t="s">
        <v>8219</v>
      </c>
      <c r="B4">
        <v>35</v>
      </c>
      <c r="D4" t="s">
        <v>8221</v>
      </c>
      <c r="E4">
        <v>10</v>
      </c>
    </row>
    <row r="5" spans="1:13" x14ac:dyDescent="0.2">
      <c r="A5" t="s">
        <v>8219</v>
      </c>
      <c r="B5">
        <v>150</v>
      </c>
      <c r="D5" t="s">
        <v>8221</v>
      </c>
      <c r="E5">
        <v>0</v>
      </c>
      <c r="G5" s="19"/>
      <c r="H5" s="20" t="s">
        <v>8402</v>
      </c>
      <c r="I5" s="20" t="s">
        <v>8403</v>
      </c>
      <c r="J5" s="20" t="s">
        <v>8404</v>
      </c>
      <c r="K5" s="20" t="s">
        <v>8405</v>
      </c>
      <c r="L5" s="20" t="s">
        <v>8406</v>
      </c>
      <c r="M5" s="21" t="s">
        <v>8409</v>
      </c>
    </row>
    <row r="6" spans="1:13" x14ac:dyDescent="0.2">
      <c r="A6" t="s">
        <v>8219</v>
      </c>
      <c r="B6">
        <v>284</v>
      </c>
      <c r="D6" t="s">
        <v>8221</v>
      </c>
      <c r="E6">
        <v>7</v>
      </c>
      <c r="G6" s="22" t="s">
        <v>8407</v>
      </c>
      <c r="H6" s="26">
        <f>AVERAGE(B:B)</f>
        <v>194.42517162471395</v>
      </c>
      <c r="I6" s="23">
        <f>MEDIAN(B:B)</f>
        <v>62</v>
      </c>
      <c r="J6" s="23">
        <f>MIN(B:B)</f>
        <v>1</v>
      </c>
      <c r="K6" s="23">
        <f>MAX(B:B)</f>
        <v>26457</v>
      </c>
      <c r="L6" s="26">
        <f>_xlfn.VAR.P(B:B)</f>
        <v>712840.9867348104</v>
      </c>
      <c r="M6" s="28">
        <f>_xlfn.STDEV.P(B:B)</f>
        <v>844.29910975602149</v>
      </c>
    </row>
    <row r="7" spans="1:13" x14ac:dyDescent="0.2">
      <c r="A7" t="s">
        <v>8219</v>
      </c>
      <c r="B7">
        <v>47</v>
      </c>
      <c r="D7" t="s">
        <v>8221</v>
      </c>
      <c r="E7">
        <v>0</v>
      </c>
      <c r="G7" s="24" t="s">
        <v>8408</v>
      </c>
      <c r="H7" s="27">
        <f>AVERAGE(E:E)</f>
        <v>17.709803921568628</v>
      </c>
      <c r="I7" s="25">
        <f>MEDIAN(E:E)</f>
        <v>4</v>
      </c>
      <c r="J7" s="25">
        <f>MIN(E:E)</f>
        <v>0</v>
      </c>
      <c r="K7" s="25">
        <f>MAX(E:E)</f>
        <v>1293</v>
      </c>
      <c r="L7" s="27">
        <f>_xlfn.VAR.P(E:E)</f>
        <v>3773.2216685890044</v>
      </c>
      <c r="M7" s="29">
        <f>_xlfn.STDEV.P(E:E)</f>
        <v>61.426555076684906</v>
      </c>
    </row>
    <row r="8" spans="1:13" x14ac:dyDescent="0.2">
      <c r="A8" t="s">
        <v>8219</v>
      </c>
      <c r="B8">
        <v>58</v>
      </c>
      <c r="D8" t="s">
        <v>8221</v>
      </c>
      <c r="E8">
        <v>1</v>
      </c>
      <c r="G8" s="30"/>
      <c r="H8" s="26"/>
      <c r="I8" s="23"/>
      <c r="J8" s="23"/>
      <c r="K8" s="23"/>
      <c r="L8" s="26"/>
      <c r="M8" s="26"/>
    </row>
    <row r="9" spans="1:13" x14ac:dyDescent="0.2">
      <c r="A9" t="s">
        <v>8219</v>
      </c>
      <c r="B9">
        <v>57</v>
      </c>
      <c r="D9" t="s">
        <v>8221</v>
      </c>
      <c r="E9">
        <v>2</v>
      </c>
      <c r="G9" s="30"/>
      <c r="H9" s="26"/>
      <c r="I9" s="23"/>
      <c r="J9" s="23"/>
      <c r="K9" s="23"/>
      <c r="L9" s="26"/>
      <c r="M9" s="26"/>
    </row>
    <row r="10" spans="1:13" x14ac:dyDescent="0.2">
      <c r="A10" t="s">
        <v>8219</v>
      </c>
      <c r="B10">
        <v>12</v>
      </c>
      <c r="D10" t="s">
        <v>8221</v>
      </c>
      <c r="E10">
        <v>3</v>
      </c>
    </row>
    <row r="11" spans="1:13" x14ac:dyDescent="0.2">
      <c r="A11" t="s">
        <v>8219</v>
      </c>
      <c r="B11">
        <v>20</v>
      </c>
      <c r="D11" t="s">
        <v>8221</v>
      </c>
      <c r="E11">
        <v>10</v>
      </c>
    </row>
    <row r="12" spans="1:13" x14ac:dyDescent="0.2">
      <c r="A12" t="s">
        <v>8219</v>
      </c>
      <c r="B12">
        <v>19</v>
      </c>
      <c r="D12" t="s">
        <v>8221</v>
      </c>
      <c r="E12">
        <v>10</v>
      </c>
    </row>
    <row r="13" spans="1:13" x14ac:dyDescent="0.2">
      <c r="A13" t="s">
        <v>8219</v>
      </c>
      <c r="B13">
        <v>75</v>
      </c>
      <c r="D13" t="s">
        <v>8221</v>
      </c>
      <c r="E13">
        <v>1</v>
      </c>
    </row>
    <row r="14" spans="1:13" x14ac:dyDescent="0.2">
      <c r="A14" t="s">
        <v>8219</v>
      </c>
      <c r="B14">
        <v>827</v>
      </c>
      <c r="D14" t="s">
        <v>8221</v>
      </c>
      <c r="E14">
        <v>0</v>
      </c>
    </row>
    <row r="15" spans="1:13" x14ac:dyDescent="0.2">
      <c r="A15" t="s">
        <v>8219</v>
      </c>
      <c r="B15">
        <v>51</v>
      </c>
      <c r="D15" t="s">
        <v>8221</v>
      </c>
      <c r="E15">
        <v>0</v>
      </c>
    </row>
    <row r="16" spans="1:13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8576">
    <cfRule type="containsText" dxfId="3" priority="1" operator="containsText" text="successful">
      <formula>NOT(ISERROR(SEARCH("successful",A1)))</formula>
    </cfRule>
  </conditionalFormatting>
  <conditionalFormatting sqref="D1:D1048576">
    <cfRule type="containsText" dxfId="2" priority="3" operator="containsText" text="failed">
      <formula>NOT(ISERROR(SEARCH("failed",D1)))</formula>
    </cfRule>
  </conditionalFormatting>
  <conditionalFormatting sqref="G1:G2 G20:G1048576 G5:G14">
    <cfRule type="containsText" dxfId="1" priority="19" operator="containsText" text="canceled">
      <formula>NOT(ISERROR(SEARCH("canceled",G1)))</formula>
    </cfRule>
  </conditionalFormatting>
  <conditionalFormatting sqref="J1:J2 J20:J1048576 J5:J14">
    <cfRule type="containsText" dxfId="0" priority="20" operator="containsText" text="live">
      <formula>NOT(ISERROR(SEARCH("live",J1)))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</vt:lpstr>
      <vt:lpstr>Outcomes by Category</vt:lpstr>
      <vt:lpstr>Outcomes by Sub-Category</vt:lpstr>
      <vt:lpstr>Outcomes by Months</vt:lpstr>
      <vt:lpstr>Outcomes Based on Goal</vt:lpstr>
      <vt:lpstr>Analysis of Backers</vt:lpstr>
      <vt:lpstr>backers_count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Acance</cp:lastModifiedBy>
  <dcterms:created xsi:type="dcterms:W3CDTF">2017-04-20T15:17:24Z</dcterms:created>
  <dcterms:modified xsi:type="dcterms:W3CDTF">2020-10-16T20:23:38Z</dcterms:modified>
</cp:coreProperties>
</file>