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honyCaro\UD\6to Semestre\Probabilidad\Mapa\"/>
    </mc:Choice>
  </mc:AlternateContent>
  <bookViews>
    <workbookView xWindow="0" yWindow="0" windowWidth="14970" windowHeight="7470"/>
  </bookViews>
  <sheets>
    <sheet name="Ejercicio 20191020055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F27" i="1"/>
  <c r="B28" i="1"/>
  <c r="C28" i="1"/>
  <c r="D28" i="1"/>
  <c r="E28" i="1"/>
  <c r="F28" i="1"/>
  <c r="F23" i="1"/>
  <c r="E23" i="1"/>
  <c r="D23" i="1"/>
  <c r="C23" i="1"/>
  <c r="B23" i="1"/>
  <c r="B3" i="1"/>
  <c r="W30" i="1"/>
  <c r="W29" i="1"/>
  <c r="O18" i="1" s="1"/>
  <c r="E6" i="1" l="1"/>
  <c r="F6" i="1"/>
  <c r="F4" i="1"/>
  <c r="F5" i="1"/>
  <c r="E5" i="1"/>
  <c r="D5" i="1"/>
  <c r="C5" i="1"/>
  <c r="B5" i="1"/>
  <c r="F7" i="1"/>
  <c r="E7" i="1"/>
  <c r="D7" i="1"/>
  <c r="C7" i="1"/>
  <c r="B7" i="1"/>
  <c r="D6" i="1"/>
  <c r="C6" i="1"/>
  <c r="B6" i="1"/>
  <c r="E4" i="1"/>
  <c r="D4" i="1"/>
  <c r="C4" i="1"/>
  <c r="B4" i="1"/>
  <c r="F3" i="1"/>
  <c r="E3" i="1"/>
  <c r="D3" i="1"/>
  <c r="C3" i="1"/>
  <c r="F2" i="1"/>
  <c r="E2" i="1"/>
  <c r="D2" i="1"/>
  <c r="C2" i="1"/>
  <c r="B2" i="1"/>
  <c r="F8" i="1" l="1"/>
  <c r="G7" i="1"/>
  <c r="G6" i="1"/>
  <c r="G5" i="1"/>
  <c r="G4" i="1"/>
  <c r="G3" i="1"/>
  <c r="E8" i="1"/>
  <c r="D8" i="1"/>
  <c r="C8" i="1"/>
  <c r="G2" i="1"/>
  <c r="G8" i="1" l="1"/>
  <c r="B8" i="1"/>
  <c r="J2" i="1" l="1" a="1"/>
  <c r="R2" i="1" a="1"/>
  <c r="T6" i="1" l="1"/>
  <c r="V4" i="1"/>
  <c r="S3" i="1"/>
  <c r="S7" i="1"/>
  <c r="T2" i="1"/>
  <c r="V3" i="1"/>
  <c r="V7" i="1"/>
  <c r="S6" i="1"/>
  <c r="U4" i="1"/>
  <c r="R3" i="1"/>
  <c r="T5" i="1"/>
  <c r="U7" i="1"/>
  <c r="R6" i="1"/>
  <c r="T4" i="1"/>
  <c r="V2" i="1"/>
  <c r="V5" i="1"/>
  <c r="U2" i="1"/>
  <c r="U5" i="1"/>
  <c r="R7" i="1"/>
  <c r="V6" i="1"/>
  <c r="S5" i="1"/>
  <c r="U3" i="1"/>
  <c r="R2" i="1"/>
  <c r="T7" i="1"/>
  <c r="S4" i="1"/>
  <c r="R4" i="1"/>
  <c r="S2" i="1"/>
  <c r="U6" i="1"/>
  <c r="R5" i="1"/>
  <c r="T3" i="1"/>
  <c r="L6" i="1"/>
  <c r="N4" i="1"/>
  <c r="K3" i="1"/>
  <c r="L2" i="1"/>
  <c r="N3" i="1"/>
  <c r="N7" i="1"/>
  <c r="K6" i="1"/>
  <c r="M4" i="1"/>
  <c r="J3" i="1"/>
  <c r="J4" i="1"/>
  <c r="L5" i="1"/>
  <c r="M7" i="1"/>
  <c r="J6" i="1"/>
  <c r="L4" i="1"/>
  <c r="N2" i="1"/>
  <c r="N5" i="1"/>
  <c r="M2" i="1"/>
  <c r="M5" i="1"/>
  <c r="J7" i="1"/>
  <c r="N6" i="1"/>
  <c r="K5" i="1"/>
  <c r="M3" i="1"/>
  <c r="J2" i="1"/>
  <c r="M6" i="1"/>
  <c r="J5" i="1"/>
  <c r="L3" i="1"/>
  <c r="L7" i="1"/>
  <c r="K4" i="1"/>
  <c r="K7" i="1"/>
  <c r="K2" i="1"/>
  <c r="K8" i="1" l="1"/>
  <c r="K12" i="1" s="1"/>
  <c r="M8" i="1"/>
  <c r="M12" i="1" s="1"/>
  <c r="S8" i="1"/>
  <c r="O5" i="1"/>
  <c r="L15" i="1" s="1"/>
  <c r="O3" i="1"/>
  <c r="J15" i="1" s="1"/>
  <c r="O4" i="1"/>
  <c r="K15" i="1" s="1"/>
  <c r="V8" i="1"/>
  <c r="O2" i="1"/>
  <c r="J8" i="1"/>
  <c r="J12" i="1" s="1"/>
  <c r="N8" i="1"/>
  <c r="N12" i="1" s="1"/>
  <c r="W5" i="1"/>
  <c r="W6" i="1"/>
  <c r="T8" i="1"/>
  <c r="O6" i="1"/>
  <c r="M15" i="1" s="1"/>
  <c r="W7" i="1"/>
  <c r="W2" i="1"/>
  <c r="R8" i="1"/>
  <c r="L8" i="1"/>
  <c r="L12" i="1" s="1"/>
  <c r="W4" i="1"/>
  <c r="W3" i="1"/>
  <c r="O7" i="1"/>
  <c r="N15" i="1" s="1"/>
  <c r="U8" i="1"/>
  <c r="W8" i="1" l="1"/>
  <c r="O8" i="1"/>
  <c r="I15" i="1"/>
  <c r="O15" i="1" s="1"/>
  <c r="O12" i="1"/>
  <c r="R22" i="1" l="1"/>
  <c r="U13" i="1"/>
  <c r="K13" i="1"/>
  <c r="T13" i="1"/>
  <c r="J13" i="1"/>
  <c r="U22" i="1"/>
  <c r="N13" i="1"/>
  <c r="S13" i="1"/>
  <c r="R13" i="1"/>
  <c r="V22" i="1"/>
  <c r="T22" i="1"/>
  <c r="M13" i="1"/>
  <c r="S22" i="1"/>
  <c r="V13" i="1"/>
  <c r="L13" i="1"/>
  <c r="Q28" i="1"/>
  <c r="K16" i="1"/>
  <c r="Q15" i="1"/>
  <c r="Q17" i="1"/>
  <c r="J16" i="1"/>
  <c r="I16" i="1"/>
  <c r="Q23" i="1"/>
  <c r="Q16" i="1"/>
  <c r="Q25" i="1"/>
  <c r="N16" i="1"/>
  <c r="Q24" i="1"/>
  <c r="Q14" i="1"/>
  <c r="Q26" i="1"/>
  <c r="Q19" i="1"/>
  <c r="M16" i="1"/>
  <c r="Q18" i="1"/>
  <c r="Q27" i="1"/>
  <c r="L16" i="1"/>
  <c r="O13" i="1" l="1"/>
  <c r="O14" i="1" s="1"/>
  <c r="V18" i="1"/>
  <c r="V27" i="1" s="1"/>
  <c r="U18" i="1"/>
  <c r="U27" i="1" s="1"/>
  <c r="T18" i="1"/>
  <c r="T27" i="1" s="1"/>
  <c r="S18" i="1"/>
  <c r="S27" i="1" s="1"/>
  <c r="R18" i="1"/>
  <c r="R27" i="1" s="1"/>
  <c r="T16" i="1"/>
  <c r="T25" i="1" s="1"/>
  <c r="S16" i="1"/>
  <c r="S25" i="1" s="1"/>
  <c r="R16" i="1"/>
  <c r="R25" i="1" s="1"/>
  <c r="V16" i="1"/>
  <c r="V25" i="1" s="1"/>
  <c r="U16" i="1"/>
  <c r="U25" i="1" s="1"/>
  <c r="O16" i="1"/>
  <c r="O17" i="1" s="1"/>
  <c r="V14" i="1"/>
  <c r="V23" i="1" s="1"/>
  <c r="U14" i="1"/>
  <c r="U23" i="1" s="1"/>
  <c r="T14" i="1"/>
  <c r="T23" i="1" s="1"/>
  <c r="S14" i="1"/>
  <c r="S23" i="1" s="1"/>
  <c r="R14" i="1"/>
  <c r="R23" i="1" s="1"/>
  <c r="U17" i="1"/>
  <c r="U26" i="1" s="1"/>
  <c r="T17" i="1"/>
  <c r="T26" i="1" s="1"/>
  <c r="S17" i="1"/>
  <c r="S26" i="1" s="1"/>
  <c r="R17" i="1"/>
  <c r="R26" i="1" s="1"/>
  <c r="V17" i="1"/>
  <c r="V26" i="1" s="1"/>
  <c r="V15" i="1"/>
  <c r="V24" i="1" s="1"/>
  <c r="U15" i="1"/>
  <c r="U24" i="1" s="1"/>
  <c r="S15" i="1"/>
  <c r="S24" i="1" s="1"/>
  <c r="T15" i="1"/>
  <c r="T24" i="1" s="1"/>
  <c r="R15" i="1"/>
  <c r="R24" i="1" s="1"/>
  <c r="V19" i="1"/>
  <c r="V28" i="1" s="1"/>
  <c r="S19" i="1"/>
  <c r="S28" i="1" s="1"/>
  <c r="U19" i="1"/>
  <c r="U28" i="1" s="1"/>
  <c r="T19" i="1"/>
  <c r="T28" i="1" s="1"/>
  <c r="R19" i="1"/>
  <c r="R28" i="1" s="1"/>
  <c r="W23" i="1" l="1"/>
  <c r="W28" i="1"/>
  <c r="W25" i="1"/>
  <c r="W27" i="1"/>
  <c r="W26" i="1"/>
  <c r="W24" i="1"/>
  <c r="O19" i="1" l="1"/>
  <c r="AC6" i="1"/>
  <c r="AA6" i="1"/>
  <c r="AB6" i="1"/>
  <c r="AD6" i="1"/>
  <c r="AB7" i="1"/>
  <c r="AA7" i="1"/>
  <c r="AD7" i="1"/>
  <c r="AC7" i="1"/>
  <c r="AA2" i="1"/>
  <c r="AD2" i="1"/>
  <c r="AB2" i="1"/>
  <c r="AC2" i="1"/>
  <c r="AC5" i="1"/>
  <c r="AA5" i="1"/>
  <c r="AD5" i="1"/>
  <c r="AB5" i="1"/>
  <c r="AD3" i="1"/>
  <c r="AA3" i="1"/>
  <c r="AC3" i="1"/>
  <c r="AB3" i="1"/>
  <c r="Z3" i="1"/>
  <c r="Z7" i="1"/>
  <c r="AD4" i="1"/>
  <c r="AB4" i="1"/>
  <c r="AC4" i="1"/>
  <c r="AA4" i="1"/>
  <c r="Z5" i="1"/>
  <c r="Z6" i="1"/>
  <c r="Z4" i="1"/>
  <c r="Z2" i="1"/>
</calcChain>
</file>

<file path=xl/sharedStrings.xml><?xml version="1.0" encoding="utf-8"?>
<sst xmlns="http://schemas.openxmlformats.org/spreadsheetml/2006/main" count="29" uniqueCount="20">
  <si>
    <r>
      <rPr>
        <b/>
        <sz val="14"/>
        <rFont val="Arial"/>
        <family val="2"/>
        <charset val="1"/>
      </rPr>
      <t>X↓ Y→</t>
    </r>
    <r>
      <rPr>
        <b/>
        <sz val="16"/>
        <rFont val="Arial"/>
        <family val="2"/>
        <charset val="1"/>
      </rPr>
      <t xml:space="preserve"> </t>
    </r>
  </si>
  <si>
    <t>TOTALES ↓</t>
  </si>
  <si>
    <t>g(x) ↓</t>
  </si>
  <si>
    <t xml:space="preserve">X↓ Y→ </t>
  </si>
  <si>
    <t>TOTALES →</t>
  </si>
  <si>
    <t>h(y) →</t>
  </si>
  <si>
    <t xml:space="preserve">Los valores de las celdas resaltadas correspondientes en las dos matrices son distintos, por tanto las Variables son Dependientes </t>
  </si>
  <si>
    <t>Media ponderada de Y, µ2</t>
  </si>
  <si>
    <t>(X – µ1)↓</t>
  </si>
  <si>
    <t>(Y –  µ2)↓</t>
  </si>
  <si>
    <t>Varianza de Y</t>
  </si>
  <si>
    <t>Desviaciòn estandar de Y</t>
  </si>
  <si>
    <t>Media ponderada de X, µ1</t>
  </si>
  <si>
    <t>Varianza de X</t>
  </si>
  <si>
    <t>Desviaciòn estandar de x</t>
  </si>
  <si>
    <t>Covarianza de X e Y</t>
  </si>
  <si>
    <t>Correlacion de Pearson</t>
  </si>
  <si>
    <t>sumas</t>
  </si>
  <si>
    <t>Correlaciòn Pearson</t>
  </si>
  <si>
    <t>Se puede evidenciar en los resultados obtenidos de la covarianza y coeficiente de correlacion de Pearson que existe una relacion leve negativa, a su vez podemos afirmar que el grafico tiene mayor elevacion conforme crece X e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</si>
</sst>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%"/>
    <numFmt numFmtId="165" formatCode="#\ ???/???"/>
    <numFmt numFmtId="166" formatCode="0.000"/>
    <numFmt numFmtId="167" formatCode="0.0"/>
  </numFmts>
  <fonts count="7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6"/>
      <name val="Arial"/>
      <family val="2"/>
      <charset val="1"/>
    </font>
    <font>
      <b/>
      <sz val="12"/>
      <name val="Arial"/>
      <family val="2"/>
      <charset val="1"/>
    </font>
    <font>
      <sz val="16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D4EA6B"/>
        <bgColor rgb="FFE8F2A1"/>
      </patternFill>
    </fill>
    <fill>
      <patternFill patternType="solid">
        <fgColor rgb="FFF7D1D5"/>
        <bgColor rgb="FFFF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4C7DC"/>
        <bgColor rgb="FFE0C2CD"/>
      </patternFill>
    </fill>
    <fill>
      <patternFill patternType="solid">
        <fgColor rgb="FFFFF200"/>
        <bgColor rgb="FFFFFF00"/>
      </patternFill>
    </fill>
    <fill>
      <patternFill patternType="solid">
        <fgColor rgb="FFACB20C"/>
        <bgColor rgb="FF81D41A"/>
      </patternFill>
    </fill>
    <fill>
      <patternFill patternType="solid">
        <fgColor rgb="FFFFE994"/>
        <bgColor rgb="FFE8F2A1"/>
      </patternFill>
    </fill>
    <fill>
      <patternFill patternType="solid">
        <fgColor rgb="FFE0C2CD"/>
        <bgColor rgb="FFF7D1D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5" fontId="1" fillId="5" borderId="2" xfId="0" applyNumberFormat="1" applyFont="1" applyFill="1" applyBorder="1" applyAlignment="1">
      <alignment vertical="center"/>
    </xf>
    <xf numFmtId="165" fontId="1" fillId="0" borderId="2" xfId="0" applyNumberFormat="1" applyFont="1" applyBorder="1" applyAlignment="1">
      <alignment vertical="center"/>
    </xf>
    <xf numFmtId="165" fontId="2" fillId="4" borderId="2" xfId="0" applyNumberFormat="1" applyFont="1" applyFill="1" applyBorder="1" applyAlignment="1">
      <alignment vertical="center"/>
    </xf>
    <xf numFmtId="165" fontId="2" fillId="6" borderId="2" xfId="0" applyNumberFormat="1" applyFont="1" applyFill="1" applyBorder="1" applyAlignment="1">
      <alignment vertical="center"/>
    </xf>
    <xf numFmtId="165" fontId="2" fillId="6" borderId="2" xfId="0" applyNumberFormat="1" applyFont="1" applyFill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166" fontId="1" fillId="2" borderId="2" xfId="0" applyNumberFormat="1" applyFont="1" applyFill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/>
    </xf>
    <xf numFmtId="166" fontId="1" fillId="7" borderId="1" xfId="0" applyNumberFormat="1" applyFont="1" applyFill="1" applyBorder="1" applyAlignment="1">
      <alignment horizontal="center" vertical="center"/>
    </xf>
    <xf numFmtId="166" fontId="1" fillId="8" borderId="2" xfId="0" applyNumberFormat="1" applyFont="1" applyFill="1" applyBorder="1" applyAlignment="1">
      <alignment horizontal="center" vertical="center"/>
    </xf>
    <xf numFmtId="166" fontId="2" fillId="9" borderId="2" xfId="0" applyNumberFormat="1" applyFont="1" applyFill="1" applyBorder="1" applyAlignment="1">
      <alignment horizontal="center" vertical="center"/>
    </xf>
    <xf numFmtId="166" fontId="2" fillId="10" borderId="2" xfId="0" applyNumberFormat="1" applyFont="1" applyFill="1" applyBorder="1" applyAlignment="1">
      <alignment horizontal="center" vertical="center"/>
    </xf>
    <xf numFmtId="166" fontId="2" fillId="2" borderId="2" xfId="0" applyNumberFormat="1" applyFont="1" applyFill="1" applyBorder="1" applyAlignment="1">
      <alignment horizontal="center" vertical="center"/>
    </xf>
    <xf numFmtId="166" fontId="2" fillId="3" borderId="2" xfId="0" applyNumberFormat="1" applyFont="1" applyFill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713997142762218"/>
          <c:y val="0.10586339789137564"/>
          <c:w val="0.80203169540516295"/>
          <c:h val="0.68556833791208793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'Ejercicio 20191020055'!$B$22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20191020055'!$A$23:$A$28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'Ejercicio 20191020055'!$B$23:$B$28</c:f>
              <c:numCache>
                <c:formatCode>General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B-4B62-8283-2953BF4B6B22}"/>
            </c:ext>
          </c:extLst>
        </c:ser>
        <c:ser>
          <c:idx val="1"/>
          <c:order val="1"/>
          <c:tx>
            <c:strRef>
              <c:f>'Ejercicio 20191020055'!$C$22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20191020055'!$A$23:$A$28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'Ejercicio 20191020055'!$C$23:$C$28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B-4B62-8283-2953BF4B6B22}"/>
            </c:ext>
          </c:extLst>
        </c:ser>
        <c:ser>
          <c:idx val="2"/>
          <c:order val="2"/>
          <c:tx>
            <c:strRef>
              <c:f>'Ejercicio 20191020055'!$D$22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88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3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20191020055'!$A$23:$A$28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'Ejercicio 20191020055'!$D$23:$D$28</c:f>
              <c:numCache>
                <c:formatCode>General</c:formatCode>
                <c:ptCount val="6"/>
                <c:pt idx="0">
                  <c:v>2.5</c:v>
                </c:pt>
                <c:pt idx="1">
                  <c:v>3.5</c:v>
                </c:pt>
                <c:pt idx="2">
                  <c:v>4.5</c:v>
                </c:pt>
                <c:pt idx="3">
                  <c:v>5.5</c:v>
                </c:pt>
                <c:pt idx="4">
                  <c:v>6.5</c:v>
                </c:pt>
                <c:pt idx="5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1B-4B62-8283-2953BF4B6B22}"/>
            </c:ext>
          </c:extLst>
        </c:ser>
        <c:ser>
          <c:idx val="3"/>
          <c:order val="3"/>
          <c:tx>
            <c:strRef>
              <c:f>'Ejercicio 20191020055'!$E$22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20191020055'!$A$23:$A$28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'Ejercicio 20191020055'!$E$23:$E$28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1B-4B62-8283-2953BF4B6B22}"/>
            </c:ext>
          </c:extLst>
        </c:ser>
        <c:ser>
          <c:idx val="4"/>
          <c:order val="4"/>
          <c:tx>
            <c:strRef>
              <c:f>'Ejercicio 20191020055'!$F$22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>
                <a:alpha val="88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20191020055'!$A$23:$A$28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'Ejercicio 20191020055'!$F$23:$F$28</c:f>
              <c:numCache>
                <c:formatCode>General</c:formatCode>
                <c:ptCount val="6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1B-4B62-8283-2953BF4B6B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135772671"/>
        <c:axId val="2135773087"/>
        <c:axId val="178065023"/>
      </c:bar3DChart>
      <c:catAx>
        <c:axId val="213577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Eje x</a:t>
                </a:r>
              </a:p>
            </c:rich>
          </c:tx>
          <c:layout>
            <c:manualLayout>
              <c:xMode val="edge"/>
              <c:yMode val="edge"/>
              <c:x val="0.45488315226419485"/>
              <c:y val="0.83885121172314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773087"/>
        <c:crosses val="autoZero"/>
        <c:auto val="1"/>
        <c:lblAlgn val="ctr"/>
        <c:lblOffset val="100"/>
        <c:noMultiLvlLbl val="0"/>
      </c:catAx>
      <c:valAx>
        <c:axId val="213577308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f(x,y)= x + y/2</a:t>
                </a:r>
              </a:p>
            </c:rich>
          </c:tx>
          <c:layout>
            <c:manualLayout>
              <c:xMode val="edge"/>
              <c:yMode val="edge"/>
              <c:x val="2.595517200181157E-2"/>
              <c:y val="0.324291396908719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2135772671"/>
        <c:crosses val="autoZero"/>
        <c:crossBetween val="between"/>
      </c:valAx>
      <c:serAx>
        <c:axId val="178065023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Eje y</a:t>
                </a:r>
              </a:p>
            </c:rich>
          </c:tx>
          <c:layout>
            <c:manualLayout>
              <c:xMode val="edge"/>
              <c:yMode val="edge"/>
              <c:x val="0.93396524801488434"/>
              <c:y val="0.492142010994595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773087"/>
        <c:crosses val="autoZero"/>
      </c:ser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517071</xdr:colOff>
      <xdr:row>20</xdr:row>
      <xdr:rowOff>108856</xdr:rowOff>
    </xdr:from>
    <xdr:to>
      <xdr:col>9</xdr:col>
      <xdr:colOff>449037</xdr:colOff>
      <xdr:row>36</xdr:row>
      <xdr:rowOff>40820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showGridLines="0" tabSelected="1" topLeftCell="B1" zoomScale="70" zoomScaleNormal="70" workbookViewId="0">
      <selection activeCell="Q32" sqref="Q32"/>
    </sheetView>
  </sheetViews>
  <sheetFormatPr baseColWidth="10" defaultRowHeight="21.75" customHeight="1" x14ac:dyDescent="0.2"/>
  <cols>
    <col min="1" max="1" width="16.85546875" customWidth="1"/>
    <col min="7" max="7" width="13.5703125" bestFit="1" customWidth="1"/>
    <col min="9" max="9" width="9.85546875" bestFit="1" customWidth="1"/>
    <col min="10" max="15" width="12.28515625" customWidth="1"/>
    <col min="17" max="17" width="14.7109375" bestFit="1" customWidth="1"/>
    <col min="18" max="22" width="13.28515625" bestFit="1" customWidth="1"/>
    <col min="23" max="23" width="15.85546875" bestFit="1" customWidth="1"/>
    <col min="26" max="26" width="13.7109375" bestFit="1" customWidth="1"/>
    <col min="27" max="30" width="13.28515625" bestFit="1" customWidth="1"/>
    <col min="31" max="31" width="15" bestFit="1" customWidth="1"/>
  </cols>
  <sheetData>
    <row r="1" spans="1:31" ht="21.75" customHeight="1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3" t="s">
        <v>1</v>
      </c>
      <c r="I1" s="1" t="s">
        <v>0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3" t="s">
        <v>2</v>
      </c>
      <c r="Q1" s="1" t="s">
        <v>0</v>
      </c>
      <c r="R1" s="2">
        <v>1</v>
      </c>
      <c r="S1" s="2">
        <v>2</v>
      </c>
      <c r="T1" s="2">
        <v>3</v>
      </c>
      <c r="U1" s="2">
        <v>4</v>
      </c>
      <c r="V1" s="2">
        <v>5</v>
      </c>
      <c r="W1" s="3" t="s">
        <v>1</v>
      </c>
      <c r="Y1" s="1" t="s">
        <v>3</v>
      </c>
      <c r="Z1" s="2">
        <v>1</v>
      </c>
      <c r="AA1" s="2">
        <v>2</v>
      </c>
      <c r="AB1" s="2">
        <v>3</v>
      </c>
      <c r="AC1" s="2">
        <v>4</v>
      </c>
      <c r="AD1" s="2">
        <v>5</v>
      </c>
      <c r="AE1" s="3" t="s">
        <v>1</v>
      </c>
    </row>
    <row r="2" spans="1:31" ht="21.75" customHeight="1" x14ac:dyDescent="0.2">
      <c r="A2" s="4">
        <v>1</v>
      </c>
      <c r="B2" s="1">
        <f t="shared" ref="B2:F7" si="0">$A2+(B$1)/2</f>
        <v>1.5</v>
      </c>
      <c r="C2" s="1">
        <f t="shared" si="0"/>
        <v>2</v>
      </c>
      <c r="D2" s="1">
        <f t="shared" si="0"/>
        <v>2.5</v>
      </c>
      <c r="E2" s="1">
        <f t="shared" si="0"/>
        <v>3</v>
      </c>
      <c r="F2" s="1">
        <f t="shared" si="0"/>
        <v>3.5</v>
      </c>
      <c r="G2" s="5">
        <f t="shared" ref="G2:G7" si="1">SUM(B2:F2)</f>
        <v>12.5</v>
      </c>
      <c r="I2" s="4">
        <v>1</v>
      </c>
      <c r="J2" s="7">
        <f t="array" ref="J2:N7">(1/$G$8)*(B2:F7)</f>
        <v>0.01</v>
      </c>
      <c r="K2" s="7">
        <v>1.3333333333333334E-2</v>
      </c>
      <c r="L2" s="7">
        <v>1.6666666666666666E-2</v>
      </c>
      <c r="M2" s="7">
        <v>0.02</v>
      </c>
      <c r="N2" s="7">
        <v>2.3333333333333334E-2</v>
      </c>
      <c r="O2" s="8">
        <f t="shared" ref="O2:O7" si="2">SUM(J2:N2)</f>
        <v>8.3333333333333329E-2</v>
      </c>
      <c r="Q2" s="4">
        <v>1</v>
      </c>
      <c r="R2" s="10">
        <f t="array" ref="R2:V7">(1/$G$8)*(B2:F7)</f>
        <v>0.01</v>
      </c>
      <c r="S2" s="10">
        <v>1.3333333333333334E-2</v>
      </c>
      <c r="T2" s="11">
        <v>1.6666666666666666E-2</v>
      </c>
      <c r="U2" s="10">
        <v>0.02</v>
      </c>
      <c r="V2" s="10">
        <v>2.3333333333333334E-2</v>
      </c>
      <c r="W2" s="12">
        <f t="shared" ref="W2:W7" si="3">SUM(R2:V2)</f>
        <v>8.3333333333333329E-2</v>
      </c>
      <c r="Y2" s="4">
        <v>1</v>
      </c>
      <c r="Z2" s="10">
        <f t="shared" ref="Z2:Z7" si="4">AE2*$Z$8</f>
        <v>1.3333333333333332E-2</v>
      </c>
      <c r="AA2" s="10">
        <f>$AE2*AA$8</f>
        <v>1.4999999999999999E-2</v>
      </c>
      <c r="AB2" s="11">
        <f t="shared" ref="AB2:AD7" si="5">$AE2*AB$8</f>
        <v>1.6666666666666666E-2</v>
      </c>
      <c r="AC2" s="10">
        <f t="shared" si="5"/>
        <v>1.8333333333333333E-2</v>
      </c>
      <c r="AD2" s="10">
        <f t="shared" si="5"/>
        <v>0.02</v>
      </c>
      <c r="AE2" s="12">
        <v>8.3333333333333329E-2</v>
      </c>
    </row>
    <row r="3" spans="1:31" ht="21.75" customHeight="1" x14ac:dyDescent="0.2">
      <c r="A3" s="4">
        <v>2</v>
      </c>
      <c r="B3" s="1">
        <f t="shared" si="0"/>
        <v>2.5</v>
      </c>
      <c r="C3" s="1">
        <f t="shared" si="0"/>
        <v>3</v>
      </c>
      <c r="D3" s="1">
        <f t="shared" si="0"/>
        <v>3.5</v>
      </c>
      <c r="E3" s="1">
        <f t="shared" si="0"/>
        <v>4</v>
      </c>
      <c r="F3" s="1">
        <f t="shared" si="0"/>
        <v>4.5</v>
      </c>
      <c r="G3" s="5">
        <f t="shared" si="1"/>
        <v>17.5</v>
      </c>
      <c r="I3" s="4">
        <v>2</v>
      </c>
      <c r="J3" s="7">
        <v>1.6666666666666666E-2</v>
      </c>
      <c r="K3" s="7">
        <v>0.02</v>
      </c>
      <c r="L3" s="7">
        <v>2.3333333333333334E-2</v>
      </c>
      <c r="M3" s="7">
        <v>2.6666666666666668E-2</v>
      </c>
      <c r="N3" s="7">
        <v>3.0000000000000002E-2</v>
      </c>
      <c r="O3" s="8">
        <f t="shared" si="2"/>
        <v>0.11666666666666667</v>
      </c>
      <c r="Q3" s="4">
        <v>2</v>
      </c>
      <c r="R3" s="10">
        <v>1.6666666666666666E-2</v>
      </c>
      <c r="S3" s="10">
        <v>0.02</v>
      </c>
      <c r="T3" s="11">
        <v>2.3333333333333334E-2</v>
      </c>
      <c r="U3" s="10">
        <v>2.6666666666666668E-2</v>
      </c>
      <c r="V3" s="10">
        <v>3.0000000000000002E-2</v>
      </c>
      <c r="W3" s="12">
        <f t="shared" si="3"/>
        <v>0.11666666666666667</v>
      </c>
      <c r="Y3" s="4">
        <v>2</v>
      </c>
      <c r="Z3" s="10">
        <f t="shared" si="4"/>
        <v>1.8666666666666668E-2</v>
      </c>
      <c r="AA3" s="10">
        <f t="shared" ref="AA3:AA7" si="6">$AE3*AA$8</f>
        <v>2.0999999999999998E-2</v>
      </c>
      <c r="AB3" s="11">
        <f>$AE3*AB$8</f>
        <v>2.3333333333333334E-2</v>
      </c>
      <c r="AC3" s="10">
        <f>$AE3*AC$8</f>
        <v>2.5666666666666667E-2</v>
      </c>
      <c r="AD3" s="10">
        <f t="shared" si="5"/>
        <v>2.8000000000000004E-2</v>
      </c>
      <c r="AE3" s="12">
        <v>0.11666666666666667</v>
      </c>
    </row>
    <row r="4" spans="1:31" ht="21.75" customHeight="1" x14ac:dyDescent="0.2">
      <c r="A4" s="4">
        <v>3</v>
      </c>
      <c r="B4" s="1">
        <f t="shared" si="0"/>
        <v>3.5</v>
      </c>
      <c r="C4" s="1">
        <f t="shared" si="0"/>
        <v>4</v>
      </c>
      <c r="D4" s="1">
        <f t="shared" si="0"/>
        <v>4.5</v>
      </c>
      <c r="E4" s="1">
        <f t="shared" si="0"/>
        <v>5</v>
      </c>
      <c r="F4" s="1">
        <f t="shared" si="0"/>
        <v>5.5</v>
      </c>
      <c r="G4" s="5">
        <f t="shared" si="1"/>
        <v>22.5</v>
      </c>
      <c r="I4" s="4">
        <v>3</v>
      </c>
      <c r="J4" s="7">
        <v>2.3333333333333334E-2</v>
      </c>
      <c r="K4" s="7">
        <v>2.6666666666666668E-2</v>
      </c>
      <c r="L4" s="7">
        <v>3.0000000000000002E-2</v>
      </c>
      <c r="M4" s="7">
        <v>3.3333333333333333E-2</v>
      </c>
      <c r="N4" s="7">
        <v>3.6666666666666667E-2</v>
      </c>
      <c r="O4" s="8">
        <f t="shared" si="2"/>
        <v>0.15000000000000002</v>
      </c>
      <c r="Q4" s="4">
        <v>3</v>
      </c>
      <c r="R4" s="10">
        <v>2.3333333333333334E-2</v>
      </c>
      <c r="S4" s="10">
        <v>2.6666666666666668E-2</v>
      </c>
      <c r="T4" s="11">
        <v>3.0000000000000002E-2</v>
      </c>
      <c r="U4" s="10">
        <v>3.3333333333333333E-2</v>
      </c>
      <c r="V4" s="10">
        <v>3.6666666666666667E-2</v>
      </c>
      <c r="W4" s="12">
        <f t="shared" si="3"/>
        <v>0.15000000000000002</v>
      </c>
      <c r="Y4" s="4">
        <v>3</v>
      </c>
      <c r="Z4" s="10">
        <f t="shared" si="4"/>
        <v>2.4000000000000004E-2</v>
      </c>
      <c r="AA4" s="10">
        <f t="shared" si="6"/>
        <v>2.7000000000000003E-2</v>
      </c>
      <c r="AB4" s="11">
        <f>$AE4*AB$8</f>
        <v>3.0000000000000006E-2</v>
      </c>
      <c r="AC4" s="10">
        <f t="shared" si="5"/>
        <v>3.3000000000000008E-2</v>
      </c>
      <c r="AD4" s="10">
        <f t="shared" si="5"/>
        <v>3.6000000000000011E-2</v>
      </c>
      <c r="AE4" s="12">
        <v>0.15000000000000002</v>
      </c>
    </row>
    <row r="5" spans="1:31" ht="21.75" customHeight="1" x14ac:dyDescent="0.2">
      <c r="A5" s="4">
        <v>4</v>
      </c>
      <c r="B5" s="1">
        <f t="shared" si="0"/>
        <v>4.5</v>
      </c>
      <c r="C5" s="1">
        <f t="shared" si="0"/>
        <v>5</v>
      </c>
      <c r="D5" s="1">
        <f t="shared" si="0"/>
        <v>5.5</v>
      </c>
      <c r="E5" s="1">
        <f t="shared" si="0"/>
        <v>6</v>
      </c>
      <c r="F5" s="1">
        <f t="shared" si="0"/>
        <v>6.5</v>
      </c>
      <c r="G5" s="5">
        <f t="shared" si="1"/>
        <v>27.5</v>
      </c>
      <c r="I5" s="4">
        <v>4</v>
      </c>
      <c r="J5" s="7">
        <v>3.0000000000000002E-2</v>
      </c>
      <c r="K5" s="7">
        <v>3.3333333333333333E-2</v>
      </c>
      <c r="L5" s="7">
        <v>3.6666666666666667E-2</v>
      </c>
      <c r="M5" s="7">
        <v>0.04</v>
      </c>
      <c r="N5" s="7">
        <v>4.3333333333333335E-2</v>
      </c>
      <c r="O5" s="8">
        <f t="shared" si="2"/>
        <v>0.18333333333333335</v>
      </c>
      <c r="Q5" s="4">
        <v>4</v>
      </c>
      <c r="R5" s="10">
        <v>3.0000000000000002E-2</v>
      </c>
      <c r="S5" s="10">
        <v>3.3333333333333333E-2</v>
      </c>
      <c r="T5" s="11">
        <v>3.6666666666666667E-2</v>
      </c>
      <c r="U5" s="10">
        <v>0.04</v>
      </c>
      <c r="V5" s="10">
        <v>4.3333333333333335E-2</v>
      </c>
      <c r="W5" s="12">
        <f t="shared" si="3"/>
        <v>0.18333333333333335</v>
      </c>
      <c r="Y5" s="4">
        <v>4</v>
      </c>
      <c r="Z5" s="10">
        <f t="shared" si="4"/>
        <v>2.9333333333333336E-2</v>
      </c>
      <c r="AA5" s="10">
        <f t="shared" si="6"/>
        <v>3.3000000000000002E-2</v>
      </c>
      <c r="AB5" s="11">
        <f>$AE5*AB$8</f>
        <v>3.6666666666666674E-2</v>
      </c>
      <c r="AC5" s="10">
        <f>$AE5*AC$8</f>
        <v>4.0333333333333339E-2</v>
      </c>
      <c r="AD5" s="10">
        <f t="shared" si="5"/>
        <v>4.4000000000000004E-2</v>
      </c>
      <c r="AE5" s="12">
        <v>0.18333333333333335</v>
      </c>
    </row>
    <row r="6" spans="1:31" ht="21.75" customHeight="1" x14ac:dyDescent="0.2">
      <c r="A6" s="4">
        <v>5</v>
      </c>
      <c r="B6" s="1">
        <f t="shared" si="0"/>
        <v>5.5</v>
      </c>
      <c r="C6" s="1">
        <f t="shared" si="0"/>
        <v>6</v>
      </c>
      <c r="D6" s="1">
        <f t="shared" si="0"/>
        <v>6.5</v>
      </c>
      <c r="E6" s="1">
        <f t="shared" si="0"/>
        <v>7</v>
      </c>
      <c r="F6" s="1">
        <f t="shared" si="0"/>
        <v>7.5</v>
      </c>
      <c r="G6" s="5">
        <f t="shared" si="1"/>
        <v>32.5</v>
      </c>
      <c r="I6" s="4">
        <v>5</v>
      </c>
      <c r="J6" s="7">
        <v>3.6666666666666667E-2</v>
      </c>
      <c r="K6" s="7">
        <v>0.04</v>
      </c>
      <c r="L6" s="7">
        <v>4.3333333333333335E-2</v>
      </c>
      <c r="M6" s="7">
        <v>4.6666666666666669E-2</v>
      </c>
      <c r="N6" s="7">
        <v>0.05</v>
      </c>
      <c r="O6" s="8">
        <f t="shared" si="2"/>
        <v>0.21666666666666667</v>
      </c>
      <c r="Q6" s="4">
        <v>5</v>
      </c>
      <c r="R6" s="10">
        <v>3.6666666666666667E-2</v>
      </c>
      <c r="S6" s="10">
        <v>0.04</v>
      </c>
      <c r="T6" s="11">
        <v>4.3333333333333335E-2</v>
      </c>
      <c r="U6" s="10">
        <v>4.6666666666666669E-2</v>
      </c>
      <c r="V6" s="10">
        <v>0.05</v>
      </c>
      <c r="W6" s="12">
        <f t="shared" si="3"/>
        <v>0.21666666666666667</v>
      </c>
      <c r="Y6" s="4">
        <v>5</v>
      </c>
      <c r="Z6" s="10">
        <f t="shared" si="4"/>
        <v>3.4666666666666672E-2</v>
      </c>
      <c r="AA6" s="10">
        <f t="shared" si="6"/>
        <v>3.9E-2</v>
      </c>
      <c r="AB6" s="11">
        <f t="shared" si="5"/>
        <v>4.3333333333333335E-2</v>
      </c>
      <c r="AC6" s="10">
        <f t="shared" si="5"/>
        <v>4.766666666666667E-2</v>
      </c>
      <c r="AD6" s="10">
        <f t="shared" si="5"/>
        <v>5.2000000000000005E-2</v>
      </c>
      <c r="AE6" s="12">
        <v>0.21666666666666667</v>
      </c>
    </row>
    <row r="7" spans="1:31" ht="21.75" customHeight="1" x14ac:dyDescent="0.2">
      <c r="A7" s="4">
        <v>6</v>
      </c>
      <c r="B7" s="1">
        <f t="shared" si="0"/>
        <v>6.5</v>
      </c>
      <c r="C7" s="1">
        <f t="shared" si="0"/>
        <v>7</v>
      </c>
      <c r="D7" s="1">
        <f t="shared" si="0"/>
        <v>7.5</v>
      </c>
      <c r="E7" s="1">
        <f t="shared" si="0"/>
        <v>8</v>
      </c>
      <c r="F7" s="1">
        <f t="shared" si="0"/>
        <v>8.5</v>
      </c>
      <c r="G7" s="5">
        <f t="shared" si="1"/>
        <v>37.5</v>
      </c>
      <c r="I7" s="4">
        <v>6</v>
      </c>
      <c r="J7" s="7">
        <v>4.3333333333333335E-2</v>
      </c>
      <c r="K7" s="7">
        <v>4.6666666666666669E-2</v>
      </c>
      <c r="L7" s="7">
        <v>0.05</v>
      </c>
      <c r="M7" s="7">
        <v>5.3333333333333337E-2</v>
      </c>
      <c r="N7" s="7">
        <v>5.6666666666666671E-2</v>
      </c>
      <c r="O7" s="8">
        <f t="shared" si="2"/>
        <v>0.25</v>
      </c>
      <c r="Q7" s="4">
        <v>6</v>
      </c>
      <c r="R7" s="10">
        <v>4.3333333333333335E-2</v>
      </c>
      <c r="S7" s="10">
        <v>4.6666666666666669E-2</v>
      </c>
      <c r="T7" s="11">
        <v>0.05</v>
      </c>
      <c r="U7" s="10">
        <v>5.3333333333333337E-2</v>
      </c>
      <c r="V7" s="10">
        <v>5.6666666666666671E-2</v>
      </c>
      <c r="W7" s="12">
        <f t="shared" si="3"/>
        <v>0.25</v>
      </c>
      <c r="Y7" s="4">
        <v>6</v>
      </c>
      <c r="Z7" s="10">
        <f t="shared" si="4"/>
        <v>0.04</v>
      </c>
      <c r="AA7" s="10">
        <f t="shared" si="6"/>
        <v>4.4999999999999998E-2</v>
      </c>
      <c r="AB7" s="11">
        <f t="shared" si="5"/>
        <v>0.05</v>
      </c>
      <c r="AC7" s="10">
        <f t="shared" si="5"/>
        <v>5.5E-2</v>
      </c>
      <c r="AD7" s="10">
        <f t="shared" si="5"/>
        <v>6.0000000000000005E-2</v>
      </c>
      <c r="AE7" s="12">
        <v>0.25</v>
      </c>
    </row>
    <row r="8" spans="1:31" ht="21.75" customHeight="1" x14ac:dyDescent="0.2">
      <c r="A8" s="3" t="s">
        <v>4</v>
      </c>
      <c r="B8" s="6">
        <f t="shared" ref="B8:G8" si="7">SUM(B2:B7)</f>
        <v>24</v>
      </c>
      <c r="C8" s="6">
        <f t="shared" si="7"/>
        <v>27</v>
      </c>
      <c r="D8" s="6">
        <f t="shared" si="7"/>
        <v>30</v>
      </c>
      <c r="E8" s="6">
        <f t="shared" si="7"/>
        <v>33</v>
      </c>
      <c r="F8" s="6">
        <f t="shared" si="7"/>
        <v>36</v>
      </c>
      <c r="G8" s="6">
        <f t="shared" si="7"/>
        <v>150</v>
      </c>
      <c r="I8" s="3" t="s">
        <v>5</v>
      </c>
      <c r="J8" s="9">
        <f t="shared" ref="J8:O8" si="8">SUM(J2:J7)</f>
        <v>0.16</v>
      </c>
      <c r="K8" s="9">
        <f t="shared" si="8"/>
        <v>0.18</v>
      </c>
      <c r="L8" s="9">
        <f t="shared" si="8"/>
        <v>0.2</v>
      </c>
      <c r="M8" s="9">
        <f t="shared" si="8"/>
        <v>0.22</v>
      </c>
      <c r="N8" s="9">
        <f t="shared" si="8"/>
        <v>0.24000000000000002</v>
      </c>
      <c r="O8" s="9">
        <f t="shared" si="8"/>
        <v>1</v>
      </c>
      <c r="Q8" s="3" t="s">
        <v>4</v>
      </c>
      <c r="R8" s="13">
        <f t="shared" ref="R8:W8" si="9">SUM(R2:R7)</f>
        <v>0.16</v>
      </c>
      <c r="S8" s="13">
        <f t="shared" si="9"/>
        <v>0.18</v>
      </c>
      <c r="T8" s="13">
        <f t="shared" si="9"/>
        <v>0.2</v>
      </c>
      <c r="U8" s="13">
        <f t="shared" si="9"/>
        <v>0.22</v>
      </c>
      <c r="V8" s="13">
        <f t="shared" si="9"/>
        <v>0.24000000000000002</v>
      </c>
      <c r="W8" s="14">
        <f t="shared" si="9"/>
        <v>1</v>
      </c>
      <c r="Y8" s="3" t="s">
        <v>4</v>
      </c>
      <c r="Z8" s="13">
        <v>0.16</v>
      </c>
      <c r="AA8" s="13">
        <v>0.18</v>
      </c>
      <c r="AB8" s="13">
        <v>0.2</v>
      </c>
      <c r="AC8" s="13">
        <v>0.22</v>
      </c>
      <c r="AD8" s="13">
        <v>0.24000000000000002</v>
      </c>
      <c r="AE8" s="14">
        <v>1</v>
      </c>
    </row>
    <row r="10" spans="1:31" ht="21.75" customHeight="1" x14ac:dyDescent="0.3">
      <c r="Q10" s="31" t="s">
        <v>6</v>
      </c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</row>
    <row r="12" spans="1:31" ht="21.75" customHeight="1" x14ac:dyDescent="0.2">
      <c r="F12" s="32" t="s">
        <v>7</v>
      </c>
      <c r="G12" s="32"/>
      <c r="H12" s="32"/>
      <c r="I12" s="32"/>
      <c r="J12" s="15">
        <f>J$1*J$8</f>
        <v>0.16</v>
      </c>
      <c r="K12" s="15">
        <f>K$1*K$8</f>
        <v>0.36</v>
      </c>
      <c r="L12" s="15">
        <f>L$1*L$8</f>
        <v>0.60000000000000009</v>
      </c>
      <c r="M12" s="15">
        <f>M$1*M$8</f>
        <v>0.88</v>
      </c>
      <c r="N12" s="15">
        <f>N$1*N$8</f>
        <v>1.2000000000000002</v>
      </c>
      <c r="O12" s="16">
        <f>SUM(J12:N12)</f>
        <v>3.2</v>
      </c>
      <c r="Q12" s="25" t="s">
        <v>8</v>
      </c>
      <c r="R12" s="25" t="s">
        <v>9</v>
      </c>
      <c r="S12" s="25"/>
      <c r="T12" s="25"/>
      <c r="U12" s="25"/>
      <c r="V12" s="25"/>
    </row>
    <row r="13" spans="1:31" ht="21.75" customHeight="1" x14ac:dyDescent="0.2">
      <c r="F13" s="32" t="s">
        <v>10</v>
      </c>
      <c r="G13" s="32"/>
      <c r="H13" s="32"/>
      <c r="I13" s="32"/>
      <c r="J13" s="17">
        <f>(J1-$O$12)^2*J$8</f>
        <v>0.77440000000000009</v>
      </c>
      <c r="K13" s="17">
        <f>(K1-$O$12)^2*K$8</f>
        <v>0.25920000000000004</v>
      </c>
      <c r="L13" s="17">
        <f>(L1-$O$12)^2*L$8</f>
        <v>8.000000000000014E-3</v>
      </c>
      <c r="M13" s="17">
        <f>(M1-$O$12)^2*M$8</f>
        <v>0.14079999999999993</v>
      </c>
      <c r="N13" s="17">
        <f>(N1-$O$12)^2*N$8</f>
        <v>0.77759999999999985</v>
      </c>
      <c r="O13" s="16">
        <f>SUM(J13:N13)</f>
        <v>1.9599999999999997</v>
      </c>
      <c r="Q13" s="25"/>
      <c r="R13" s="22">
        <f>(J1-$O$12)</f>
        <v>-2.2000000000000002</v>
      </c>
      <c r="S13" s="22">
        <f t="shared" ref="S13:T13" si="10">(K1-$O$12)</f>
        <v>-1.2000000000000002</v>
      </c>
      <c r="T13" s="22">
        <f t="shared" si="10"/>
        <v>-0.20000000000000018</v>
      </c>
      <c r="U13" s="22">
        <f>(M1-$O$12)</f>
        <v>0.79999999999999982</v>
      </c>
      <c r="V13" s="22">
        <f>(N1-$O$12)</f>
        <v>1.7999999999999998</v>
      </c>
    </row>
    <row r="14" spans="1:31" ht="21.75" customHeight="1" x14ac:dyDescent="0.2">
      <c r="F14" s="30" t="s">
        <v>11</v>
      </c>
      <c r="G14" s="30"/>
      <c r="H14" s="30"/>
      <c r="I14" s="30"/>
      <c r="J14" s="30"/>
      <c r="K14" s="30"/>
      <c r="L14" s="30"/>
      <c r="M14" s="30"/>
      <c r="N14" s="30"/>
      <c r="O14" s="18">
        <f>SQRT(O13)</f>
        <v>1.4</v>
      </c>
      <c r="Q14" s="23">
        <f t="shared" ref="Q14:Q19" si="11">($I2-$O$15)</f>
        <v>-3.0833333333333339</v>
      </c>
      <c r="R14" s="24">
        <f t="shared" ref="R14:V19" si="12">$Q14*R$13</f>
        <v>6.783333333333335</v>
      </c>
      <c r="S14" s="24">
        <f t="shared" si="12"/>
        <v>3.7000000000000011</v>
      </c>
      <c r="T14" s="24">
        <f t="shared" si="12"/>
        <v>0.61666666666666736</v>
      </c>
      <c r="U14" s="24">
        <f t="shared" si="12"/>
        <v>-2.4666666666666668</v>
      </c>
      <c r="V14" s="24">
        <f t="shared" si="12"/>
        <v>-5.5500000000000007</v>
      </c>
    </row>
    <row r="15" spans="1:31" ht="21.75" customHeight="1" x14ac:dyDescent="0.2">
      <c r="C15" s="29" t="s">
        <v>12</v>
      </c>
      <c r="D15" s="29"/>
      <c r="E15" s="29"/>
      <c r="F15" s="29"/>
      <c r="G15" s="29"/>
      <c r="H15" s="29"/>
      <c r="I15" s="15">
        <f>$I2*$O2</f>
        <v>8.3333333333333329E-2</v>
      </c>
      <c r="J15" s="15">
        <f>$I3*$O3</f>
        <v>0.23333333333333334</v>
      </c>
      <c r="K15" s="15">
        <f>$I4*$O4</f>
        <v>0.45000000000000007</v>
      </c>
      <c r="L15" s="15">
        <f>$I5*$O5</f>
        <v>0.73333333333333339</v>
      </c>
      <c r="M15" s="15">
        <f>$I6*$O6</f>
        <v>1.0833333333333335</v>
      </c>
      <c r="N15" s="15">
        <f>$I7*$O7</f>
        <v>1.5</v>
      </c>
      <c r="O15" s="19">
        <f>SUM(I15:N15)</f>
        <v>4.0833333333333339</v>
      </c>
      <c r="Q15" s="23">
        <f t="shared" si="11"/>
        <v>-2.0833333333333339</v>
      </c>
      <c r="R15" s="24">
        <f t="shared" si="12"/>
        <v>4.5833333333333348</v>
      </c>
      <c r="S15" s="24">
        <f t="shared" si="12"/>
        <v>2.5000000000000009</v>
      </c>
      <c r="T15" s="24">
        <f t="shared" si="12"/>
        <v>0.41666666666666713</v>
      </c>
      <c r="U15" s="24">
        <f t="shared" si="12"/>
        <v>-1.6666666666666667</v>
      </c>
      <c r="V15" s="24">
        <f t="shared" si="12"/>
        <v>-3.7500000000000009</v>
      </c>
    </row>
    <row r="16" spans="1:31" ht="21.75" customHeight="1" x14ac:dyDescent="0.2">
      <c r="C16" s="29" t="s">
        <v>13</v>
      </c>
      <c r="D16" s="29"/>
      <c r="E16" s="29"/>
      <c r="F16" s="29"/>
      <c r="G16" s="29"/>
      <c r="H16" s="29"/>
      <c r="I16" s="15">
        <f>($I2-$O$15)^2*$O2</f>
        <v>0.79224537037037068</v>
      </c>
      <c r="J16" s="15">
        <f>($I3-$O$15)^2*$O3</f>
        <v>0.50636574074074103</v>
      </c>
      <c r="K16" s="15">
        <f>($I4-$O$15)^2*$O4</f>
        <v>0.1760416666666669</v>
      </c>
      <c r="L16" s="15">
        <f>($I5-$O$15)^2*$O5</f>
        <v>1.2731481481481662E-3</v>
      </c>
      <c r="M16" s="15">
        <f>($I6-$O$15)^2*$O6</f>
        <v>0.18206018518518496</v>
      </c>
      <c r="N16" s="15">
        <f>($I7-$O$15)^2*$O7</f>
        <v>0.91840277777777724</v>
      </c>
      <c r="O16" s="19">
        <f>SUM(I16:N16)</f>
        <v>2.5763888888888888</v>
      </c>
      <c r="Q16" s="23">
        <f t="shared" si="11"/>
        <v>-1.0833333333333339</v>
      </c>
      <c r="R16" s="24">
        <f t="shared" si="12"/>
        <v>2.3833333333333346</v>
      </c>
      <c r="S16" s="24">
        <f t="shared" si="12"/>
        <v>1.3000000000000009</v>
      </c>
      <c r="T16" s="24">
        <f t="shared" si="12"/>
        <v>0.21666666666666698</v>
      </c>
      <c r="U16" s="24">
        <f t="shared" si="12"/>
        <v>-0.86666666666666692</v>
      </c>
      <c r="V16" s="24">
        <f t="shared" si="12"/>
        <v>-1.9500000000000008</v>
      </c>
    </row>
    <row r="17" spans="1:23" ht="21.75" customHeight="1" x14ac:dyDescent="0.2">
      <c r="F17" s="29" t="s">
        <v>14</v>
      </c>
      <c r="G17" s="29"/>
      <c r="H17" s="29"/>
      <c r="I17" s="29"/>
      <c r="J17" s="29"/>
      <c r="K17" s="29"/>
      <c r="L17" s="29"/>
      <c r="M17" s="29"/>
      <c r="N17" s="29"/>
      <c r="O17" s="19">
        <f>SQRT(O16)</f>
        <v>1.6051133570215186</v>
      </c>
      <c r="Q17" s="23">
        <f t="shared" si="11"/>
        <v>-8.3333333333333925E-2</v>
      </c>
      <c r="R17" s="24">
        <f t="shared" si="12"/>
        <v>0.18333333333333465</v>
      </c>
      <c r="S17" s="24">
        <f t="shared" si="12"/>
        <v>0.10000000000000073</v>
      </c>
      <c r="T17" s="24">
        <f t="shared" si="12"/>
        <v>1.6666666666666798E-2</v>
      </c>
      <c r="U17" s="24">
        <f t="shared" si="12"/>
        <v>-6.6666666666667124E-2</v>
      </c>
      <c r="V17" s="24">
        <f t="shared" si="12"/>
        <v>-0.15000000000000105</v>
      </c>
    </row>
    <row r="18" spans="1:23" ht="21.75" customHeight="1" x14ac:dyDescent="0.2">
      <c r="J18" s="27" t="s">
        <v>15</v>
      </c>
      <c r="K18" s="27"/>
      <c r="L18" s="27"/>
      <c r="M18" s="27"/>
      <c r="N18" s="27"/>
      <c r="O18" s="20">
        <f>W29</f>
        <v>-0.11666666666666668</v>
      </c>
      <c r="Q18" s="23">
        <f t="shared" si="11"/>
        <v>0.91666666666666607</v>
      </c>
      <c r="R18" s="24">
        <f t="shared" si="12"/>
        <v>-2.0166666666666657</v>
      </c>
      <c r="S18" s="24">
        <f t="shared" si="12"/>
        <v>-1.0999999999999994</v>
      </c>
      <c r="T18" s="24">
        <f t="shared" si="12"/>
        <v>-0.18333333333333338</v>
      </c>
      <c r="U18" s="24">
        <f t="shared" si="12"/>
        <v>0.73333333333333273</v>
      </c>
      <c r="V18" s="24">
        <f t="shared" si="12"/>
        <v>1.6499999999999988</v>
      </c>
    </row>
    <row r="19" spans="1:23" ht="21.75" customHeight="1" x14ac:dyDescent="0.2">
      <c r="J19" s="28" t="s">
        <v>16</v>
      </c>
      <c r="K19" s="28"/>
      <c r="L19" s="28"/>
      <c r="M19" s="28"/>
      <c r="N19" s="28"/>
      <c r="O19" s="21">
        <f>W30</f>
        <v>-5.1917413165116506E-2</v>
      </c>
      <c r="Q19" s="23">
        <f t="shared" si="11"/>
        <v>1.9166666666666661</v>
      </c>
      <c r="R19" s="24">
        <f t="shared" si="12"/>
        <v>-4.2166666666666659</v>
      </c>
      <c r="S19" s="24">
        <f t="shared" si="12"/>
        <v>-2.2999999999999998</v>
      </c>
      <c r="T19" s="24">
        <f t="shared" si="12"/>
        <v>-0.38333333333333358</v>
      </c>
      <c r="U19" s="24">
        <f t="shared" si="12"/>
        <v>1.5333333333333325</v>
      </c>
      <c r="V19" s="24">
        <f t="shared" si="12"/>
        <v>3.4499999999999984</v>
      </c>
    </row>
    <row r="21" spans="1:23" ht="21.75" customHeight="1" x14ac:dyDescent="0.2">
      <c r="Q21" s="25" t="s">
        <v>8</v>
      </c>
      <c r="R21" s="25" t="s">
        <v>9</v>
      </c>
      <c r="S21" s="25"/>
      <c r="T21" s="25"/>
      <c r="U21" s="25"/>
      <c r="V21" s="25"/>
      <c r="W21" s="26" t="s">
        <v>17</v>
      </c>
    </row>
    <row r="22" spans="1:23" ht="21.75" customHeight="1" thickBot="1" x14ac:dyDescent="0.25">
      <c r="B22">
        <v>1</v>
      </c>
      <c r="C22">
        <v>2</v>
      </c>
      <c r="D22">
        <v>3</v>
      </c>
      <c r="E22">
        <v>4</v>
      </c>
      <c r="F22">
        <v>5</v>
      </c>
      <c r="Q22" s="25"/>
      <c r="R22" s="22">
        <f>(J1-$O$12)</f>
        <v>-2.2000000000000002</v>
      </c>
      <c r="S22" s="22">
        <f t="shared" ref="S22:V22" si="13">(K1-$O$12)</f>
        <v>-1.2000000000000002</v>
      </c>
      <c r="T22" s="22">
        <f t="shared" si="13"/>
        <v>-0.20000000000000018</v>
      </c>
      <c r="U22" s="22">
        <f t="shared" si="13"/>
        <v>0.79999999999999982</v>
      </c>
      <c r="V22" s="22">
        <f t="shared" si="13"/>
        <v>1.7999999999999998</v>
      </c>
      <c r="W22" s="26"/>
    </row>
    <row r="23" spans="1:23" ht="21.75" customHeight="1" x14ac:dyDescent="0.2">
      <c r="A23">
        <v>1</v>
      </c>
      <c r="B23">
        <f>$A23+(B$22/2)</f>
        <v>1.5</v>
      </c>
      <c r="C23">
        <f>$A23+(C$22/2)</f>
        <v>2</v>
      </c>
      <c r="D23">
        <f>$A23+(D$22/2)</f>
        <v>2.5</v>
      </c>
      <c r="E23">
        <f>$A23+(E$22/2)</f>
        <v>3</v>
      </c>
      <c r="F23">
        <f>$A23+(F$22/2)</f>
        <v>3.5</v>
      </c>
      <c r="K23" s="33" t="s">
        <v>19</v>
      </c>
      <c r="L23" s="34"/>
      <c r="M23" s="34"/>
      <c r="N23" s="34"/>
      <c r="O23" s="35"/>
      <c r="Q23" s="23">
        <f>($I2-$O$15)</f>
        <v>-3.0833333333333339</v>
      </c>
      <c r="R23" s="24">
        <f>R14*J2</f>
        <v>6.7833333333333357E-2</v>
      </c>
      <c r="S23" s="24">
        <f t="shared" ref="S23:V28" si="14">S14*K2</f>
        <v>4.9333333333333354E-2</v>
      </c>
      <c r="T23" s="24">
        <f t="shared" si="14"/>
        <v>1.0277777777777788E-2</v>
      </c>
      <c r="U23" s="24">
        <f t="shared" si="14"/>
        <v>-4.933333333333334E-2</v>
      </c>
      <c r="V23" s="24">
        <f>V14*N2</f>
        <v>-0.12950000000000003</v>
      </c>
      <c r="W23" s="24">
        <f t="shared" ref="W23:W28" si="15">SUM(R23:V23)</f>
        <v>-5.1388888888888873E-2</v>
      </c>
    </row>
    <row r="24" spans="1:23" ht="21.75" customHeight="1" x14ac:dyDescent="0.2">
      <c r="A24">
        <v>2</v>
      </c>
      <c r="B24">
        <f t="shared" ref="B24:F28" si="16">$A24+(B$22/2)</f>
        <v>2.5</v>
      </c>
      <c r="C24">
        <f t="shared" si="16"/>
        <v>3</v>
      </c>
      <c r="D24">
        <f t="shared" si="16"/>
        <v>3.5</v>
      </c>
      <c r="E24">
        <f t="shared" si="16"/>
        <v>4</v>
      </c>
      <c r="F24">
        <f t="shared" si="16"/>
        <v>4.5</v>
      </c>
      <c r="K24" s="36"/>
      <c r="L24" s="37"/>
      <c r="M24" s="37"/>
      <c r="N24" s="37"/>
      <c r="O24" s="38"/>
      <c r="Q24" s="23">
        <f t="shared" ref="Q24:Q28" si="17">($I3-$O$15)</f>
        <v>-2.0833333333333339</v>
      </c>
      <c r="R24" s="24">
        <f>R15*J3</f>
        <v>7.6388888888888909E-2</v>
      </c>
      <c r="S24" s="24">
        <f t="shared" si="14"/>
        <v>5.0000000000000017E-2</v>
      </c>
      <c r="T24" s="24">
        <f t="shared" si="14"/>
        <v>9.7222222222222328E-3</v>
      </c>
      <c r="U24" s="24">
        <f t="shared" si="14"/>
        <v>-4.4444444444444446E-2</v>
      </c>
      <c r="V24" s="24">
        <f t="shared" si="14"/>
        <v>-0.11250000000000003</v>
      </c>
      <c r="W24" s="24">
        <f t="shared" si="15"/>
        <v>-2.0833333333333301E-2</v>
      </c>
    </row>
    <row r="25" spans="1:23" ht="21.75" customHeight="1" x14ac:dyDescent="0.2">
      <c r="A25">
        <v>3</v>
      </c>
      <c r="B25">
        <f t="shared" si="16"/>
        <v>3.5</v>
      </c>
      <c r="C25">
        <f t="shared" si="16"/>
        <v>4</v>
      </c>
      <c r="D25">
        <f t="shared" si="16"/>
        <v>4.5</v>
      </c>
      <c r="E25">
        <f t="shared" si="16"/>
        <v>5</v>
      </c>
      <c r="F25">
        <f t="shared" si="16"/>
        <v>5.5</v>
      </c>
      <c r="K25" s="36"/>
      <c r="L25" s="37"/>
      <c r="M25" s="37"/>
      <c r="N25" s="37"/>
      <c r="O25" s="38"/>
      <c r="Q25" s="23">
        <f t="shared" si="17"/>
        <v>-1.0833333333333339</v>
      </c>
      <c r="R25" s="24">
        <f t="shared" ref="R25:R28" si="18">R16*J4</f>
        <v>5.5611111111111146E-2</v>
      </c>
      <c r="S25" s="24">
        <f>S16*K4</f>
        <v>3.4666666666666693E-2</v>
      </c>
      <c r="T25" s="24">
        <f t="shared" si="14"/>
        <v>6.5000000000000101E-3</v>
      </c>
      <c r="U25" s="24">
        <f t="shared" si="14"/>
        <v>-2.8888888888888898E-2</v>
      </c>
      <c r="V25" s="24">
        <f t="shared" si="14"/>
        <v>-7.1500000000000036E-2</v>
      </c>
      <c r="W25" s="24">
        <f t="shared" si="15"/>
        <v>-3.6111111111110789E-3</v>
      </c>
    </row>
    <row r="26" spans="1:23" ht="21.75" customHeight="1" x14ac:dyDescent="0.2">
      <c r="A26">
        <v>4</v>
      </c>
      <c r="B26">
        <f t="shared" si="16"/>
        <v>4.5</v>
      </c>
      <c r="C26">
        <f t="shared" si="16"/>
        <v>5</v>
      </c>
      <c r="D26">
        <f t="shared" si="16"/>
        <v>5.5</v>
      </c>
      <c r="E26">
        <f t="shared" si="16"/>
        <v>6</v>
      </c>
      <c r="F26">
        <f t="shared" si="16"/>
        <v>6.5</v>
      </c>
      <c r="K26" s="36"/>
      <c r="L26" s="37"/>
      <c r="M26" s="37"/>
      <c r="N26" s="37"/>
      <c r="O26" s="38"/>
      <c r="Q26" s="23">
        <f t="shared" si="17"/>
        <v>-8.3333333333333925E-2</v>
      </c>
      <c r="R26" s="24">
        <f t="shared" si="18"/>
        <v>5.5000000000000396E-3</v>
      </c>
      <c r="S26" s="24">
        <f t="shared" si="14"/>
        <v>3.3333333333333574E-3</v>
      </c>
      <c r="T26" s="24">
        <f>T17*L5</f>
        <v>6.1111111111111598E-4</v>
      </c>
      <c r="U26" s="24">
        <f t="shared" si="14"/>
        <v>-2.6666666666666848E-3</v>
      </c>
      <c r="V26" s="24">
        <f t="shared" si="14"/>
        <v>-6.5000000000000457E-3</v>
      </c>
      <c r="W26" s="24">
        <f t="shared" si="15"/>
        <v>2.7777777777778304E-4</v>
      </c>
    </row>
    <row r="27" spans="1:23" ht="21.75" customHeight="1" x14ac:dyDescent="0.2">
      <c r="A27">
        <v>5</v>
      </c>
      <c r="B27">
        <f t="shared" si="16"/>
        <v>5.5</v>
      </c>
      <c r="C27">
        <f t="shared" si="16"/>
        <v>6</v>
      </c>
      <c r="D27">
        <f t="shared" si="16"/>
        <v>6.5</v>
      </c>
      <c r="E27">
        <f>$A27+(E$22/2)</f>
        <v>7</v>
      </c>
      <c r="F27">
        <f t="shared" si="16"/>
        <v>7.5</v>
      </c>
      <c r="K27" s="36"/>
      <c r="L27" s="37"/>
      <c r="M27" s="37"/>
      <c r="N27" s="37"/>
      <c r="O27" s="38"/>
      <c r="Q27" s="23">
        <f t="shared" si="17"/>
        <v>0.91666666666666607</v>
      </c>
      <c r="R27" s="24">
        <f t="shared" si="18"/>
        <v>-7.394444444444441E-2</v>
      </c>
      <c r="S27" s="24">
        <f t="shared" si="14"/>
        <v>-4.3999999999999977E-2</v>
      </c>
      <c r="T27" s="24">
        <f t="shared" si="14"/>
        <v>-7.9444444444444467E-3</v>
      </c>
      <c r="U27" s="24">
        <f>U18*M6</f>
        <v>3.4222222222222196E-2</v>
      </c>
      <c r="V27" s="24">
        <f t="shared" si="14"/>
        <v>8.2499999999999948E-2</v>
      </c>
      <c r="W27" s="24">
        <f t="shared" si="15"/>
        <v>-9.1666666666666841E-3</v>
      </c>
    </row>
    <row r="28" spans="1:23" ht="21.75" customHeight="1" x14ac:dyDescent="0.2">
      <c r="A28">
        <v>6</v>
      </c>
      <c r="B28">
        <f t="shared" si="16"/>
        <v>6.5</v>
      </c>
      <c r="C28">
        <f t="shared" si="16"/>
        <v>7</v>
      </c>
      <c r="D28">
        <f t="shared" si="16"/>
        <v>7.5</v>
      </c>
      <c r="E28">
        <f t="shared" si="16"/>
        <v>8</v>
      </c>
      <c r="F28">
        <f t="shared" si="16"/>
        <v>8.5</v>
      </c>
      <c r="K28" s="36"/>
      <c r="L28" s="37"/>
      <c r="M28" s="37"/>
      <c r="N28" s="37"/>
      <c r="O28" s="38"/>
      <c r="Q28" s="23">
        <f t="shared" si="17"/>
        <v>1.9166666666666661</v>
      </c>
      <c r="R28" s="24">
        <f t="shared" si="18"/>
        <v>-0.1827222222222222</v>
      </c>
      <c r="S28" s="24">
        <f t="shared" si="14"/>
        <v>-0.10733333333333334</v>
      </c>
      <c r="T28" s="24">
        <f t="shared" si="14"/>
        <v>-1.9166666666666679E-2</v>
      </c>
      <c r="U28" s="24">
        <f t="shared" si="14"/>
        <v>8.1777777777777741E-2</v>
      </c>
      <c r="V28" s="24">
        <f>V19*N7</f>
        <v>0.19549999999999992</v>
      </c>
      <c r="W28" s="24">
        <f t="shared" si="15"/>
        <v>-3.1944444444444525E-2</v>
      </c>
    </row>
    <row r="29" spans="1:23" ht="21.75" customHeight="1" x14ac:dyDescent="0.2">
      <c r="K29" s="36"/>
      <c r="L29" s="37"/>
      <c r="M29" s="37"/>
      <c r="N29" s="37"/>
      <c r="O29" s="38"/>
      <c r="Q29" s="27" t="s">
        <v>15</v>
      </c>
      <c r="R29" s="27"/>
      <c r="S29" s="27"/>
      <c r="T29" s="27"/>
      <c r="U29" s="27"/>
      <c r="V29" s="27"/>
      <c r="W29" s="20">
        <f>SUM(W23:W28)</f>
        <v>-0.11666666666666668</v>
      </c>
    </row>
    <row r="30" spans="1:23" ht="21.75" customHeight="1" x14ac:dyDescent="0.2">
      <c r="K30" s="36"/>
      <c r="L30" s="37"/>
      <c r="M30" s="37"/>
      <c r="N30" s="37"/>
      <c r="O30" s="38"/>
      <c r="Q30" s="28" t="s">
        <v>18</v>
      </c>
      <c r="R30" s="28"/>
      <c r="S30" s="28"/>
      <c r="T30" s="28"/>
      <c r="U30" s="28"/>
      <c r="V30" s="28"/>
      <c r="W30" s="21">
        <f>W29/((O14*O17))</f>
        <v>-5.1917413165116506E-2</v>
      </c>
    </row>
    <row r="31" spans="1:23" ht="21.75" customHeight="1" x14ac:dyDescent="0.2">
      <c r="K31" s="36"/>
      <c r="L31" s="37"/>
      <c r="M31" s="37"/>
      <c r="N31" s="37"/>
      <c r="O31" s="38"/>
    </row>
    <row r="32" spans="1:23" ht="21.75" customHeight="1" x14ac:dyDescent="0.2">
      <c r="K32" s="36"/>
      <c r="L32" s="37"/>
      <c r="M32" s="37"/>
      <c r="N32" s="37"/>
      <c r="O32" s="38"/>
    </row>
    <row r="33" spans="11:15" ht="21.75" customHeight="1" x14ac:dyDescent="0.2">
      <c r="K33" s="36"/>
      <c r="L33" s="37"/>
      <c r="M33" s="37"/>
      <c r="N33" s="37"/>
      <c r="O33" s="38"/>
    </row>
    <row r="34" spans="11:15" ht="21.75" customHeight="1" thickBot="1" x14ac:dyDescent="0.25">
      <c r="K34" s="39"/>
      <c r="L34" s="40"/>
      <c r="M34" s="40"/>
      <c r="N34" s="40"/>
      <c r="O34" s="41"/>
    </row>
  </sheetData>
  <mergeCells count="17">
    <mergeCell ref="F14:N14"/>
    <mergeCell ref="Q10:AE10"/>
    <mergeCell ref="F12:I12"/>
    <mergeCell ref="Q12:Q13"/>
    <mergeCell ref="R12:V12"/>
    <mergeCell ref="F13:I13"/>
    <mergeCell ref="K23:O34"/>
    <mergeCell ref="C15:H15"/>
    <mergeCell ref="C16:H16"/>
    <mergeCell ref="F17:N17"/>
    <mergeCell ref="J18:N18"/>
    <mergeCell ref="J19:N19"/>
    <mergeCell ref="R21:V21"/>
    <mergeCell ref="W21:W22"/>
    <mergeCell ref="Q29:V29"/>
    <mergeCell ref="Q30:V30"/>
    <mergeCell ref="Q21:Q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20191020055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ortega</dc:creator>
  <cp:lastModifiedBy>USUARIO</cp:lastModifiedBy>
  <dcterms:created xsi:type="dcterms:W3CDTF">2021-11-29T17:47:45Z</dcterms:created>
  <dcterms:modified xsi:type="dcterms:W3CDTF">2021-12-01T03:02:46Z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f7fae3b6-4441-4d8c-abea-487297569f2c</vt:lpwstr>
  </property>
</Properties>
</file>