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15" yWindow="180" windowWidth="17970" windowHeight="10680" tabRatio="653"/>
  </bookViews>
  <sheets>
    <sheet name="AttestedData" sheetId="2" r:id="rId1"/>
  </sheets>
  <calcPr calcId="145621"/>
</workbook>
</file>

<file path=xl/calcChain.xml><?xml version="1.0" encoding="utf-8"?>
<calcChain xmlns="http://schemas.openxmlformats.org/spreadsheetml/2006/main">
  <c r="S16" i="2" l="1"/>
  <c r="G7" i="2" l="1"/>
  <c r="G6" i="2"/>
  <c r="G5" i="2"/>
  <c r="G31" i="2" l="1"/>
  <c r="G30" i="2"/>
  <c r="G29" i="2"/>
  <c r="U21" i="2"/>
  <c r="G15" i="2"/>
  <c r="G14" i="2"/>
  <c r="G13" i="2"/>
  <c r="G12" i="2"/>
  <c r="K7" i="2"/>
  <c r="K6" i="2"/>
  <c r="G32" i="2" l="1"/>
  <c r="M21" i="2"/>
  <c r="S21" i="2" s="1"/>
  <c r="G21" i="2"/>
  <c r="I5" i="2"/>
  <c r="K5" i="2" s="1"/>
  <c r="I6" i="2"/>
  <c r="I7" i="2"/>
  <c r="I12" i="2" l="1"/>
  <c r="M12" i="2" s="1"/>
  <c r="S12" i="2" s="1"/>
  <c r="K8" i="2" l="1"/>
  <c r="O8" i="2" s="1"/>
  <c r="I14" i="2" l="1"/>
  <c r="M14" i="2" s="1"/>
  <c r="S14" i="2" s="1"/>
  <c r="I13" i="2"/>
  <c r="M13" i="2" s="1"/>
  <c r="S13" i="2" s="1"/>
  <c r="I15" i="2" l="1"/>
  <c r="M15" i="2" l="1"/>
  <c r="S15" i="2" s="1"/>
  <c r="C25" i="2" l="1"/>
  <c r="G25" i="2" s="1"/>
</calcChain>
</file>

<file path=xl/comments1.xml><?xml version="1.0" encoding="utf-8"?>
<comments xmlns="http://schemas.openxmlformats.org/spreadsheetml/2006/main">
  <authors>
    <author>CGI</author>
  </authors>
  <commentList>
    <comment ref="E19" authorId="0">
      <text>
        <r>
          <rPr>
            <b/>
            <sz val="8"/>
            <color indexed="81"/>
            <rFont val="Tahoma"/>
            <family val="2"/>
          </rPr>
          <t>NV DHCFP:
Medicare Cost Report Worksheet S-10, line 30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<sst xmlns="http://schemas.openxmlformats.org/spreadsheetml/2006/main" count="117" uniqueCount="51">
  <si>
    <t>Step 1: Calculate growth rate</t>
  </si>
  <si>
    <t xml:space="preserve">Total
Discharges </t>
  </si>
  <si>
    <t>Previous
Year</t>
  </si>
  <si>
    <t>Difference</t>
  </si>
  <si>
    <t>Percent
Change</t>
  </si>
  <si>
    <t>Years 
of Data</t>
  </si>
  <si>
    <t>Average Growth Rate</t>
  </si>
  <si>
    <t>-</t>
  </si>
  <si>
    <t>=</t>
  </si>
  <si>
    <t>÷</t>
  </si>
  <si>
    <t>Step 2: Calculate inital payments</t>
  </si>
  <si>
    <t>Average
Growth Rate</t>
  </si>
  <si>
    <t>Adjusted
Discharges</t>
  </si>
  <si>
    <t>Discharges
Rate</t>
  </si>
  <si>
    <t>Discharge
Cost</t>
  </si>
  <si>
    <t xml:space="preserve">Base 
Amount </t>
  </si>
  <si>
    <t xml:space="preserve">Transition Factor </t>
  </si>
  <si>
    <t>Initial EHR
Payment</t>
  </si>
  <si>
    <t>+</t>
  </si>
  <si>
    <t>×</t>
  </si>
  <si>
    <t>Year 2</t>
  </si>
  <si>
    <t>Year 3</t>
  </si>
  <si>
    <t>Year 4</t>
  </si>
  <si>
    <t>Overall EHR Amount:</t>
  </si>
  <si>
    <t>Step 3: Calculate Medicaid share</t>
  </si>
  <si>
    <t>Total 
Charges</t>
  </si>
  <si>
    <t>Charity
Care
Charges</t>
  </si>
  <si>
    <t>% of Noncharity Charges</t>
  </si>
  <si>
    <t>Total Inpatient 
Days</t>
  </si>
  <si>
    <t>Adjusted
Inpatient 
Days</t>
  </si>
  <si>
    <t>Medicaid Inpatient Days
FFS</t>
  </si>
  <si>
    <t>Medicaid Inpatient Days
MC</t>
  </si>
  <si>
    <t>Medicaid 
Share</t>
  </si>
  <si>
    <t>Current Yr</t>
  </si>
  <si>
    <t>Step 4: Calculate the aggregate amount</t>
  </si>
  <si>
    <t>Overall EHR Amount</t>
  </si>
  <si>
    <t>Aggregate EHR Amount</t>
  </si>
  <si>
    <t>Payout
Percentage</t>
  </si>
  <si>
    <t>Annual 
Incentive 
Payment</t>
  </si>
  <si>
    <t>Year 1</t>
  </si>
  <si>
    <r>
      <t xml:space="preserve">Year 1
</t>
    </r>
    <r>
      <rPr>
        <sz val="8"/>
        <rFont val="Cambria"/>
        <family val="1"/>
      </rPr>
      <t>(Current Yr)</t>
    </r>
  </si>
  <si>
    <r>
      <t xml:space="preserve">Allowed
Discharges
</t>
    </r>
    <r>
      <rPr>
        <b/>
        <sz val="8"/>
        <rFont val="Cambria"/>
        <family val="1"/>
      </rPr>
      <t>(max=21,850)</t>
    </r>
  </si>
  <si>
    <r>
      <t xml:space="preserve">Note: </t>
    </r>
    <r>
      <rPr>
        <sz val="9"/>
        <color indexed="16"/>
        <rFont val="Cambria"/>
        <family val="1"/>
      </rPr>
      <t xml:space="preserve"> There is no dischange allowance for discharges less than 1,150 and more than 23,000 (23,000 - 1,150 = 21,850). </t>
    </r>
  </si>
  <si>
    <t>(Source: Medicare Cost Report Worksheet S-3, Part I, col. 15, line 14)</t>
  </si>
  <si>
    <t>(Source: Medicare Cost Report Worksheet S-10, col. 3, line 20)</t>
  </si>
  <si>
    <t>(Source: Medicare Cost Report Worksheet C, Part I, col. 8, line 200)</t>
  </si>
  <si>
    <t>(Source: Medicare Cost Report Worksheet S-3 part I, col. 8, line 1, 2 + lines 8-12)</t>
  </si>
  <si>
    <t>(Worksheet S-3 part I, col. 7, line 1 + lines 8-12)</t>
  </si>
  <si>
    <t>(Source: Medicare Cost Report Worksheet S-3 part I, col. 7, line 2)</t>
  </si>
  <si>
    <t>Input data into Yellow Cells of the worksheet to perform the Payment Calculation</t>
  </si>
  <si>
    <t>Step 5: Apply NV hospital incentive payout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</si>
</sst>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* #,##0_);_(* \(#,##0\);_(* &quot;-&quot;??_);_(@_)"/>
    <numFmt numFmtId="168" formatCode="_(* #,##0.000_);_(* \(#,##0.000\);_(* &quot;-&quot;??_);_(@_)"/>
    <numFmt numFmtId="169" formatCode="&quot;$&quot;#,##0"/>
    <numFmt numFmtId="170" formatCode="&quot;$&quot;#,##0.00"/>
  </numFmts>
  <fonts count="21" x14ac:knownFonts="1">
    <font>
      <sz val="10"/>
      <name val="Arial"/>
    </font>
    <font>
      <sz val="10"/>
      <name val="Arial"/>
    </font>
    <font>
      <sz val="10"/>
      <name val="Cambria"/>
      <family val="1"/>
    </font>
    <font>
      <b/>
      <sz val="12"/>
      <color indexed="16"/>
      <name val="Cambria"/>
      <family val="1"/>
    </font>
    <font>
      <sz val="12"/>
      <name val="Cambria"/>
      <family val="1"/>
    </font>
    <font>
      <sz val="16"/>
      <name val="Cambria"/>
      <family val="1"/>
    </font>
    <font>
      <sz val="10"/>
      <color indexed="10"/>
      <name val="Cambria"/>
      <family val="1"/>
    </font>
    <font>
      <b/>
      <sz val="10"/>
      <name val="Cambria"/>
      <family val="1"/>
    </font>
    <font>
      <b/>
      <sz val="14"/>
      <color indexed="16"/>
      <name val="Cambria"/>
      <family val="1"/>
    </font>
    <font>
      <sz val="12"/>
      <color indexed="16"/>
      <name val="Wide Latin"/>
      <family val="1"/>
    </font>
    <font>
      <sz val="12"/>
      <color indexed="16"/>
      <name val="Cambria"/>
      <family val="1"/>
    </font>
    <font>
      <b/>
      <sz val="12"/>
      <name val="Cambria"/>
      <family val="1"/>
    </font>
    <font>
      <b/>
      <sz val="8"/>
      <name val="Cambria"/>
      <family val="1"/>
    </font>
    <font>
      <sz val="8"/>
      <name val="Cambria"/>
      <family val="1"/>
    </font>
    <font>
      <sz val="10"/>
      <color indexed="20"/>
      <name val="Cambria"/>
      <family val="1"/>
    </font>
    <font>
      <u/>
      <sz val="12"/>
      <name val="Cambria"/>
      <family val="1"/>
    </font>
    <font>
      <sz val="9"/>
      <color indexed="16"/>
      <name val="Cambria"/>
      <family val="1"/>
    </font>
    <font>
      <b/>
      <sz val="9"/>
      <color indexed="16"/>
      <name val="Cambri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4" fillId="0" borderId="0" xfId="0" applyFont="1" applyBorder="1" applyProtection="1"/>
    <xf numFmtId="0" fontId="5" fillId="0" borderId="0" xfId="0" applyFont="1" applyBorder="1" applyAlignment="1" applyProtection="1">
      <alignment horizontal="left" vertical="top"/>
    </xf>
    <xf numFmtId="0" fontId="5" fillId="0" borderId="0" xfId="0" applyFont="1" applyBorder="1" applyAlignment="1" applyProtection="1"/>
    <xf numFmtId="0" fontId="4" fillId="0" borderId="0" xfId="0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center" vertical="top" wrapText="1"/>
    </xf>
    <xf numFmtId="0" fontId="6" fillId="0" borderId="0" xfId="0" applyFont="1" applyBorder="1" applyAlignment="1" applyProtection="1">
      <alignment wrapText="1"/>
    </xf>
    <xf numFmtId="0" fontId="7" fillId="2" borderId="0" xfId="0" applyFont="1" applyFill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wrapText="1"/>
    </xf>
    <xf numFmtId="167" fontId="4" fillId="3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167" fontId="4" fillId="0" borderId="0" xfId="0" applyNumberFormat="1" applyFont="1" applyBorder="1" applyAlignment="1" applyProtection="1">
      <alignment horizontal="center" vertical="center" wrapText="1"/>
    </xf>
    <xf numFmtId="3" fontId="3" fillId="0" borderId="0" xfId="0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168" fontId="4" fillId="0" borderId="0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167" fontId="4" fillId="0" borderId="0" xfId="1" applyNumberFormat="1" applyFont="1" applyBorder="1" applyAlignment="1" applyProtection="1">
      <alignment horizontal="center" vertical="center" wrapText="1"/>
    </xf>
    <xf numFmtId="168" fontId="4" fillId="0" borderId="2" xfId="0" applyNumberFormat="1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top" wrapText="1"/>
    </xf>
    <xf numFmtId="0" fontId="10" fillId="0" borderId="0" xfId="0" applyFont="1" applyBorder="1" applyProtection="1"/>
    <xf numFmtId="0" fontId="7" fillId="0" borderId="0" xfId="0" applyFont="1" applyBorder="1" applyProtection="1"/>
    <xf numFmtId="0" fontId="11" fillId="0" borderId="0" xfId="0" applyFont="1" applyBorder="1" applyAlignment="1" applyProtection="1">
      <alignment horizontal="center" vertical="top" wrapText="1"/>
    </xf>
    <xf numFmtId="0" fontId="11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 vertical="top" wrapText="1" indent="1"/>
    </xf>
    <xf numFmtId="3" fontId="4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Border="1" applyAlignment="1" applyProtection="1">
      <alignment vertical="center" wrapText="1"/>
    </xf>
    <xf numFmtId="164" fontId="4" fillId="0" borderId="0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 applyProtection="1">
      <alignment horizontal="center" vertical="top" wrapText="1"/>
    </xf>
    <xf numFmtId="3" fontId="3" fillId="0" borderId="0" xfId="0" applyNumberFormat="1" applyFont="1" applyBorder="1" applyAlignment="1" applyProtection="1">
      <alignment horizontal="center" vertical="top" wrapText="1"/>
    </xf>
    <xf numFmtId="3" fontId="4" fillId="0" borderId="0" xfId="0" applyNumberFormat="1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wrapText="1"/>
    </xf>
    <xf numFmtId="164" fontId="4" fillId="0" borderId="0" xfId="0" applyNumberFormat="1" applyFont="1" applyBorder="1" applyAlignment="1" applyProtection="1">
      <alignment horizontal="center" vertical="top" wrapText="1"/>
    </xf>
    <xf numFmtId="2" fontId="4" fillId="0" borderId="0" xfId="0" applyNumberFormat="1" applyFont="1" applyBorder="1" applyAlignment="1" applyProtection="1">
      <alignment horizontal="center" vertical="top" wrapText="1"/>
    </xf>
    <xf numFmtId="0" fontId="14" fillId="0" borderId="0" xfId="0" applyFont="1" applyBorder="1" applyProtection="1"/>
    <xf numFmtId="164" fontId="15" fillId="0" borderId="0" xfId="0" applyNumberFormat="1" applyFont="1" applyBorder="1" applyAlignment="1" applyProtection="1">
      <alignment horizontal="center" vertical="top" wrapText="1"/>
    </xf>
    <xf numFmtId="49" fontId="2" fillId="0" borderId="0" xfId="0" applyNumberFormat="1" applyFont="1" applyBorder="1" applyAlignment="1" applyProtection="1">
      <alignment horizontal="right" vertical="top"/>
    </xf>
    <xf numFmtId="0" fontId="2" fillId="0" borderId="0" xfId="0" applyFont="1" applyBorder="1" applyAlignment="1" applyProtection="1">
      <alignment horizontal="center" vertical="top" wrapText="1"/>
    </xf>
    <xf numFmtId="3" fontId="3" fillId="0" borderId="0" xfId="0" applyNumberFormat="1" applyFont="1" applyBorder="1" applyAlignment="1" applyProtection="1">
      <alignment horizontal="right" vertical="top"/>
    </xf>
    <xf numFmtId="165" fontId="3" fillId="0" borderId="0" xfId="0" applyNumberFormat="1" applyFont="1" applyBorder="1" applyAlignment="1" applyProtection="1">
      <alignment horizontal="center" vertical="top" wrapText="1"/>
    </xf>
    <xf numFmtId="164" fontId="14" fillId="0" borderId="0" xfId="0" applyNumberFormat="1" applyFont="1" applyBorder="1" applyProtection="1"/>
    <xf numFmtId="0" fontId="12" fillId="0" borderId="0" xfId="0" applyFont="1" applyBorder="1" applyAlignment="1" applyProtection="1">
      <alignment wrapText="1"/>
    </xf>
    <xf numFmtId="0" fontId="6" fillId="0" borderId="0" xfId="0" applyFont="1" applyBorder="1" applyProtection="1"/>
    <xf numFmtId="0" fontId="7" fillId="0" borderId="0" xfId="0" applyFont="1" applyFill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/>
    </xf>
    <xf numFmtId="170" fontId="4" fillId="3" borderId="1" xfId="0" applyNumberFormat="1" applyFont="1" applyFill="1" applyBorder="1" applyAlignment="1" applyProtection="1">
      <alignment vertical="top" wrapText="1"/>
    </xf>
    <xf numFmtId="0" fontId="9" fillId="0" borderId="0" xfId="0" applyFont="1" applyBorder="1" applyAlignment="1" applyProtection="1">
      <alignment horizontal="left" vertical="top" wrapText="1"/>
    </xf>
    <xf numFmtId="167" fontId="4" fillId="3" borderId="1" xfId="0" applyNumberFormat="1" applyFont="1" applyFill="1" applyBorder="1" applyAlignment="1" applyProtection="1">
      <alignment vertical="top" wrapText="1"/>
    </xf>
    <xf numFmtId="167" fontId="4" fillId="0" borderId="0" xfId="0" applyNumberFormat="1" applyFont="1" applyBorder="1" applyAlignment="1" applyProtection="1">
      <alignment vertical="top" wrapText="1"/>
    </xf>
    <xf numFmtId="169" fontId="2" fillId="0" borderId="0" xfId="0" applyNumberFormat="1" applyFont="1" applyBorder="1" applyProtection="1"/>
    <xf numFmtId="166" fontId="2" fillId="0" borderId="0" xfId="1" applyFont="1" applyBorder="1" applyProtection="1"/>
    <xf numFmtId="164" fontId="4" fillId="0" borderId="0" xfId="0" applyNumberFormat="1" applyFont="1" applyBorder="1" applyAlignment="1" applyProtection="1">
      <alignment vertical="top" wrapText="1"/>
    </xf>
    <xf numFmtId="170" fontId="3" fillId="0" borderId="0" xfId="0" applyNumberFormat="1" applyFont="1" applyBorder="1" applyAlignment="1" applyProtection="1">
      <alignment vertical="top" wrapText="1"/>
    </xf>
    <xf numFmtId="0" fontId="0" fillId="0" borderId="0" xfId="0" applyProtection="1"/>
    <xf numFmtId="165" fontId="3" fillId="0" borderId="0" xfId="0" applyNumberFormat="1" applyFont="1" applyBorder="1" applyAlignment="1" applyProtection="1">
      <alignment vertical="top" wrapText="1"/>
    </xf>
    <xf numFmtId="0" fontId="12" fillId="2" borderId="3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right" wrapText="1"/>
    </xf>
    <xf numFmtId="10" fontId="17" fillId="0" borderId="0" xfId="0" applyNumberFormat="1" applyFont="1" applyBorder="1" applyAlignment="1" applyProtection="1">
      <alignment horizontal="left" vertical="top" wrapText="1"/>
    </xf>
    <xf numFmtId="10" fontId="16" fillId="0" borderId="0" xfId="0" applyNumberFormat="1" applyFont="1" applyBorder="1" applyAlignment="1" applyProtection="1">
      <alignment horizontal="left" vertical="top" wrapText="1"/>
    </xf>
    <xf numFmtId="167" fontId="4" fillId="3" borderId="4" xfId="1" applyNumberFormat="1" applyFont="1" applyFill="1" applyBorder="1" applyAlignment="1" applyProtection="1">
      <alignment horizontal="center" vertical="center" wrapText="1"/>
    </xf>
    <xf numFmtId="167" fontId="4" fillId="3" borderId="3" xfId="1" applyNumberFormat="1" applyFont="1" applyFill="1" applyBorder="1" applyAlignment="1" applyProtection="1">
      <alignment horizontal="center" vertical="center" wrapText="1"/>
    </xf>
    <xf numFmtId="167" fontId="4" fillId="3" borderId="5" xfId="1" applyNumberFormat="1" applyFont="1" applyFill="1" applyBorder="1" applyAlignment="1" applyProtection="1">
      <alignment horizontal="center" vertical="center" wrapText="1"/>
    </xf>
    <xf numFmtId="2" fontId="4" fillId="0" borderId="0" xfId="2" applyNumberFormat="1" applyFont="1" applyBorder="1" applyAlignment="1" applyProtection="1">
      <alignment horizontal="center" vertical="top" wrapText="1"/>
    </xf>
    <xf numFmtId="2" fontId="4" fillId="0" borderId="0" xfId="1" applyNumberFormat="1" applyFont="1" applyBorder="1" applyAlignment="1" applyProtection="1">
      <alignment horizontal="center" vertical="center" wrapText="1"/>
    </xf>
    <xf numFmtId="2" fontId="4" fillId="0" borderId="0" xfId="1" applyNumberFormat="1" applyFont="1" applyBorder="1" applyAlignment="1" applyProtection="1">
      <alignment vertical="top" wrapText="1"/>
    </xf>
    <xf numFmtId="44" fontId="4" fillId="0" borderId="0" xfId="4" applyFont="1" applyBorder="1" applyAlignment="1" applyProtection="1">
      <alignment vertical="top" wrapText="1"/>
    </xf>
    <xf numFmtId="2" fontId="3" fillId="0" borderId="0" xfId="2" applyNumberFormat="1" applyFont="1" applyBorder="1" applyAlignment="1" applyProtection="1">
      <alignment vertical="top" wrapText="1"/>
    </xf>
    <xf numFmtId="2" fontId="4" fillId="0" borderId="0" xfId="0" applyNumberFormat="1" applyFont="1" applyBorder="1" applyAlignment="1" applyProtection="1">
      <alignment horizontal="center" vertical="center" wrapText="1"/>
    </xf>
    <xf numFmtId="2" fontId="3" fillId="0" borderId="0" xfId="2" applyNumberFormat="1" applyFont="1" applyBorder="1" applyAlignment="1" applyProtection="1">
      <alignment horizontal="center" vertical="center" wrapText="1"/>
    </xf>
  </cellXfs>
  <cellStyles count="5">
    <cellStyle name="Komma" xfId="1" builtinId="3"/>
    <cellStyle name="Normal 2" xfId="3"/>
    <cellStyle name="Prozent" xfId="2" builtinId="5"/>
    <cellStyle name="Standard" xfId="0" builtinId="0"/>
    <cellStyle name="Währung" xfId="4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tabSelected="1" topLeftCell="A7" workbookViewId="0">
      <selection activeCell="T16" sqref="T16"/>
    </sheetView>
  </sheetViews>
  <sheetFormatPr baseColWidth="10" defaultColWidth="9.140625" defaultRowHeight="15.75" x14ac:dyDescent="0.25"/>
  <cols>
    <col min="1" max="1" width="4.7109375" style="1" customWidth="1"/>
    <col min="2" max="2" width="13.5703125" style="1" customWidth="1"/>
    <col min="3" max="3" width="19" style="1" bestFit="1" customWidth="1"/>
    <col min="4" max="4" width="2.5703125" style="2" bestFit="1" customWidth="1"/>
    <col min="5" max="5" width="17.85546875" style="1" customWidth="1"/>
    <col min="6" max="6" width="2.5703125" style="3" bestFit="1" customWidth="1"/>
    <col min="7" max="7" width="26.140625" style="1" customWidth="1"/>
    <col min="8" max="8" width="3" style="2" bestFit="1" customWidth="1"/>
    <col min="9" max="9" width="13.140625" style="1" customWidth="1"/>
    <col min="10" max="10" width="2.5703125" style="2" bestFit="1" customWidth="1"/>
    <col min="11" max="11" width="22.140625" style="1" customWidth="1"/>
    <col min="12" max="12" width="2.5703125" style="2" bestFit="1" customWidth="1"/>
    <col min="13" max="13" width="12.85546875" style="1" bestFit="1" customWidth="1"/>
    <col min="14" max="14" width="2.5703125" style="3" bestFit="1" customWidth="1"/>
    <col min="15" max="15" width="13.85546875" style="1" bestFit="1" customWidth="1"/>
    <col min="16" max="16" width="2.5703125" style="3" bestFit="1" customWidth="1"/>
    <col min="17" max="17" width="17.42578125" style="1" customWidth="1"/>
    <col min="18" max="18" width="2.5703125" style="3" bestFit="1" customWidth="1"/>
    <col min="19" max="19" width="18" style="1" bestFit="1" customWidth="1"/>
    <col min="20" max="20" width="2.5703125" style="3" customWidth="1"/>
    <col min="21" max="21" width="14.5703125" style="1" customWidth="1"/>
    <col min="22" max="22" width="5.7109375" style="1" bestFit="1" customWidth="1"/>
    <col min="23" max="16384" width="9.140625" style="1"/>
  </cols>
  <sheetData>
    <row r="1" spans="1:22" ht="20.25" customHeight="1" x14ac:dyDescent="0.25">
      <c r="A1" s="26"/>
      <c r="B1" s="65" t="s">
        <v>49</v>
      </c>
      <c r="C1" s="66"/>
      <c r="D1" s="66"/>
      <c r="E1" s="66"/>
      <c r="F1" s="66"/>
      <c r="G1" s="66"/>
      <c r="H1" s="66"/>
      <c r="I1" s="67"/>
    </row>
    <row r="2" spans="1:22" ht="20.25" x14ac:dyDescent="0.3">
      <c r="A2" s="4" t="s">
        <v>0</v>
      </c>
      <c r="B2" s="5"/>
      <c r="C2" s="6"/>
      <c r="D2" s="7"/>
      <c r="E2" s="6"/>
      <c r="F2" s="6"/>
      <c r="G2" s="6"/>
      <c r="H2" s="7"/>
      <c r="I2" s="6"/>
      <c r="J2" s="7"/>
      <c r="K2" s="6"/>
      <c r="L2" s="7"/>
      <c r="M2" s="6"/>
      <c r="N2" s="6"/>
      <c r="O2" s="6"/>
      <c r="P2" s="6"/>
      <c r="Q2" s="6"/>
      <c r="R2" s="6"/>
      <c r="S2" s="6"/>
    </row>
    <row r="3" spans="1:22" ht="25.5" x14ac:dyDescent="0.25">
      <c r="B3" s="8"/>
      <c r="C3" s="9" t="s">
        <v>1</v>
      </c>
      <c r="D3" s="7"/>
      <c r="E3" s="9" t="s">
        <v>2</v>
      </c>
      <c r="F3" s="10"/>
      <c r="G3" s="9" t="s">
        <v>3</v>
      </c>
      <c r="H3" s="7"/>
      <c r="I3" s="9" t="s">
        <v>2</v>
      </c>
      <c r="J3" s="7"/>
      <c r="K3" s="9" t="s">
        <v>4</v>
      </c>
      <c r="L3" s="7"/>
      <c r="M3" s="9" t="s">
        <v>5</v>
      </c>
      <c r="N3" s="10"/>
      <c r="O3" s="9" t="s">
        <v>6</v>
      </c>
      <c r="P3" s="6"/>
      <c r="Q3" s="6"/>
      <c r="R3" s="6"/>
      <c r="S3" s="6"/>
    </row>
    <row r="4" spans="1:22" ht="31.5" x14ac:dyDescent="0.25">
      <c r="B4" s="8"/>
      <c r="C4" s="61" t="s">
        <v>43</v>
      </c>
      <c r="D4" s="7"/>
      <c r="E4" s="9"/>
      <c r="F4" s="10"/>
      <c r="G4" s="9"/>
      <c r="H4" s="7"/>
      <c r="I4" s="9"/>
      <c r="J4" s="7"/>
      <c r="K4" s="9"/>
      <c r="L4" s="7"/>
      <c r="M4" s="9"/>
      <c r="N4" s="10"/>
      <c r="O4" s="9"/>
      <c r="P4" s="6"/>
      <c r="Q4" s="6"/>
      <c r="R4" s="6"/>
      <c r="S4" s="6"/>
    </row>
    <row r="5" spans="1:22" ht="18" x14ac:dyDescent="0.25">
      <c r="B5" s="62" t="s">
        <v>39</v>
      </c>
      <c r="C5" s="12">
        <v>100</v>
      </c>
      <c r="D5" s="13" t="s">
        <v>7</v>
      </c>
      <c r="E5" s="14">
        <v>80</v>
      </c>
      <c r="F5" s="15" t="s">
        <v>8</v>
      </c>
      <c r="G5" s="14">
        <f>(C5-E5)*100</f>
        <v>2000</v>
      </c>
      <c r="H5" s="16" t="s">
        <v>9</v>
      </c>
      <c r="I5" s="14">
        <f>C6</f>
        <v>110</v>
      </c>
      <c r="J5" s="15" t="s">
        <v>8</v>
      </c>
      <c r="K5" s="17">
        <f>QUOTIENT(G5,I5)</f>
        <v>18</v>
      </c>
      <c r="L5" s="18"/>
      <c r="M5" s="19"/>
      <c r="N5" s="19"/>
      <c r="O5" s="19"/>
      <c r="P5" s="6"/>
      <c r="Q5" s="6"/>
      <c r="R5" s="6"/>
      <c r="S5" s="6"/>
    </row>
    <row r="6" spans="1:22" ht="26.25" customHeight="1" x14ac:dyDescent="0.25">
      <c r="B6" s="62" t="s">
        <v>20</v>
      </c>
      <c r="C6" s="12">
        <v>110</v>
      </c>
      <c r="D6" s="13" t="s">
        <v>7</v>
      </c>
      <c r="E6" s="20">
        <v>100</v>
      </c>
      <c r="F6" s="15" t="s">
        <v>8</v>
      </c>
      <c r="G6" s="14">
        <f>(C6-E6)*100</f>
        <v>1000</v>
      </c>
      <c r="H6" s="16" t="s">
        <v>9</v>
      </c>
      <c r="I6" s="20">
        <f>C7</f>
        <v>150</v>
      </c>
      <c r="J6" s="15" t="s">
        <v>8</v>
      </c>
      <c r="K6" s="17">
        <f>QUOTIENT(G6,I6)</f>
        <v>6</v>
      </c>
      <c r="L6" s="18"/>
      <c r="M6" s="19"/>
      <c r="N6" s="19"/>
      <c r="O6" s="19"/>
      <c r="P6" s="6"/>
      <c r="Q6" s="6"/>
      <c r="R6" s="6"/>
      <c r="S6" s="6"/>
    </row>
    <row r="7" spans="1:22" ht="26.25" customHeight="1" thickBot="1" x14ac:dyDescent="0.3">
      <c r="B7" s="62" t="s">
        <v>21</v>
      </c>
      <c r="C7" s="12">
        <v>150</v>
      </c>
      <c r="D7" s="13" t="s">
        <v>7</v>
      </c>
      <c r="E7" s="14">
        <v>150</v>
      </c>
      <c r="F7" s="15" t="s">
        <v>8</v>
      </c>
      <c r="G7" s="73">
        <f>(C7-E7)*100</f>
        <v>0</v>
      </c>
      <c r="H7" s="16" t="s">
        <v>9</v>
      </c>
      <c r="I7" s="14">
        <f>C8</f>
        <v>200</v>
      </c>
      <c r="J7" s="15" t="s">
        <v>8</v>
      </c>
      <c r="K7" s="21">
        <f>QUOTIENT(G7,I7)</f>
        <v>0</v>
      </c>
      <c r="L7" s="18"/>
      <c r="M7" s="19"/>
      <c r="N7" s="19"/>
      <c r="O7" s="19"/>
      <c r="P7" s="6"/>
      <c r="Q7" s="6"/>
      <c r="R7" s="6"/>
      <c r="S7" s="6"/>
    </row>
    <row r="8" spans="1:22" ht="16.5" thickTop="1" x14ac:dyDescent="0.25">
      <c r="B8" s="62" t="s">
        <v>22</v>
      </c>
      <c r="C8" s="12">
        <v>200</v>
      </c>
      <c r="D8" s="18"/>
      <c r="E8" s="19"/>
      <c r="F8" s="19"/>
      <c r="G8" s="19"/>
      <c r="H8" s="18"/>
      <c r="I8" s="19"/>
      <c r="J8" s="18"/>
      <c r="K8" s="17">
        <f>SUM(K5:K7)</f>
        <v>24</v>
      </c>
      <c r="L8" s="16" t="s">
        <v>9</v>
      </c>
      <c r="M8" s="19">
        <v>3</v>
      </c>
      <c r="N8" s="15" t="s">
        <v>8</v>
      </c>
      <c r="O8" s="74">
        <f>QUOTIENT(K8,M8)</f>
        <v>8</v>
      </c>
      <c r="P8" s="6"/>
      <c r="Q8" s="6"/>
      <c r="R8" s="6"/>
      <c r="S8" s="6"/>
    </row>
    <row r="9" spans="1:22" x14ac:dyDescent="0.25">
      <c r="C9" s="10"/>
      <c r="D9" s="7"/>
      <c r="E9" s="10"/>
      <c r="F9" s="10"/>
      <c r="G9" s="10"/>
      <c r="H9" s="7"/>
      <c r="I9" s="10"/>
      <c r="J9" s="7"/>
      <c r="L9" s="1"/>
      <c r="N9" s="1"/>
      <c r="P9" s="6"/>
      <c r="Q9" s="6"/>
      <c r="R9" s="6"/>
      <c r="S9" s="6"/>
    </row>
    <row r="10" spans="1:22" ht="20.25" x14ac:dyDescent="0.3">
      <c r="A10" s="22" t="s">
        <v>10</v>
      </c>
      <c r="B10" s="23"/>
      <c r="C10" s="24"/>
      <c r="D10" s="7"/>
      <c r="E10" s="24"/>
      <c r="F10" s="6"/>
      <c r="G10" s="24"/>
      <c r="H10" s="25"/>
      <c r="I10" s="24"/>
      <c r="J10" s="7"/>
      <c r="K10" s="24"/>
      <c r="L10" s="7"/>
      <c r="M10" s="24"/>
      <c r="N10" s="6"/>
      <c r="O10" s="24"/>
      <c r="P10" s="6"/>
      <c r="Q10" s="24"/>
      <c r="R10" s="6"/>
      <c r="S10" s="24"/>
    </row>
    <row r="11" spans="1:22" s="26" customFormat="1" ht="36" x14ac:dyDescent="0.25">
      <c r="B11" s="8"/>
      <c r="C11" s="9" t="s">
        <v>1</v>
      </c>
      <c r="D11" s="7"/>
      <c r="E11" s="9" t="s">
        <v>11</v>
      </c>
      <c r="F11" s="27"/>
      <c r="G11" s="9" t="s">
        <v>12</v>
      </c>
      <c r="H11" s="7"/>
      <c r="I11" s="9" t="s">
        <v>41</v>
      </c>
      <c r="J11" s="7"/>
      <c r="K11" s="9" t="s">
        <v>13</v>
      </c>
      <c r="L11" s="27"/>
      <c r="M11" s="9" t="s">
        <v>14</v>
      </c>
      <c r="N11" s="27"/>
      <c r="O11" s="9" t="s">
        <v>15</v>
      </c>
      <c r="P11" s="27"/>
      <c r="Q11" s="9" t="s">
        <v>16</v>
      </c>
      <c r="R11" s="28"/>
      <c r="S11" s="9" t="s">
        <v>17</v>
      </c>
    </row>
    <row r="12" spans="1:22" ht="26.25" x14ac:dyDescent="0.2">
      <c r="B12" s="29" t="s">
        <v>40</v>
      </c>
      <c r="C12" s="30">
        <v>20</v>
      </c>
      <c r="D12" s="18" t="s">
        <v>18</v>
      </c>
      <c r="E12" s="69">
        <v>4</v>
      </c>
      <c r="F12" s="15" t="s">
        <v>8</v>
      </c>
      <c r="G12" s="31">
        <f>QUOTIENT(C12,100)</f>
        <v>0</v>
      </c>
      <c r="H12" s="15"/>
      <c r="I12" s="32">
        <f>IF(G12&lt;1150,0,MIN(23000-1150,G12-1150))</f>
        <v>0</v>
      </c>
      <c r="J12" s="18" t="s">
        <v>19</v>
      </c>
      <c r="K12" s="33">
        <v>200</v>
      </c>
      <c r="L12" s="15" t="s">
        <v>8</v>
      </c>
      <c r="M12" s="33">
        <f>I12*K12</f>
        <v>0</v>
      </c>
      <c r="N12" s="18" t="s">
        <v>18</v>
      </c>
      <c r="O12" s="33">
        <v>200</v>
      </c>
      <c r="P12" s="18" t="s">
        <v>19</v>
      </c>
      <c r="Q12" s="19">
        <v>1</v>
      </c>
      <c r="R12" s="15" t="s">
        <v>8</v>
      </c>
      <c r="S12" s="33">
        <f>M12+O12</f>
        <v>200</v>
      </c>
      <c r="T12" s="1"/>
    </row>
    <row r="13" spans="1:22" x14ac:dyDescent="0.2">
      <c r="A13" s="11"/>
      <c r="B13" s="29" t="s">
        <v>20</v>
      </c>
      <c r="C13" s="34">
        <v>500</v>
      </c>
      <c r="D13" s="7" t="s">
        <v>18</v>
      </c>
      <c r="E13" s="39">
        <v>7</v>
      </c>
      <c r="F13" s="35" t="s">
        <v>8</v>
      </c>
      <c r="G13" s="36">
        <f>QUOTIENT((C13+(C13*E13)),100)</f>
        <v>40</v>
      </c>
      <c r="H13" s="35"/>
      <c r="I13" s="32">
        <f>IF(G13&lt;1150,0,MIN(23000-1150,G13-1150))</f>
        <v>0</v>
      </c>
      <c r="J13" s="7" t="s">
        <v>19</v>
      </c>
      <c r="K13" s="38">
        <v>200</v>
      </c>
      <c r="L13" s="35" t="s">
        <v>8</v>
      </c>
      <c r="M13" s="38">
        <f>I13*K13</f>
        <v>0</v>
      </c>
      <c r="N13" s="7" t="s">
        <v>18</v>
      </c>
      <c r="O13" s="38">
        <v>200</v>
      </c>
      <c r="P13" s="7" t="s">
        <v>19</v>
      </c>
      <c r="Q13" s="10">
        <v>1</v>
      </c>
      <c r="R13" s="35" t="s">
        <v>8</v>
      </c>
      <c r="S13" s="38">
        <f>(M13+O13)*Q13</f>
        <v>200</v>
      </c>
      <c r="T13" s="1"/>
    </row>
    <row r="14" spans="1:22" x14ac:dyDescent="0.2">
      <c r="B14" s="29" t="s">
        <v>21</v>
      </c>
      <c r="C14" s="34">
        <v>1200</v>
      </c>
      <c r="D14" s="7" t="s">
        <v>18</v>
      </c>
      <c r="E14" s="39">
        <v>6</v>
      </c>
      <c r="F14" s="35" t="s">
        <v>8</v>
      </c>
      <c r="G14" s="36">
        <f>QUOTIENT((C14+(C14*E14)),100)</f>
        <v>84</v>
      </c>
      <c r="H14" s="35"/>
      <c r="I14" s="32">
        <f>IF(G14&lt;1150,0,MIN(23000-1150,G14-1150))</f>
        <v>0</v>
      </c>
      <c r="J14" s="7" t="s">
        <v>19</v>
      </c>
      <c r="K14" s="38">
        <v>200</v>
      </c>
      <c r="L14" s="35" t="s">
        <v>8</v>
      </c>
      <c r="M14" s="38">
        <f>I14*K14</f>
        <v>0</v>
      </c>
      <c r="N14" s="7" t="s">
        <v>18</v>
      </c>
      <c r="O14" s="38">
        <v>200</v>
      </c>
      <c r="P14" s="7" t="s">
        <v>19</v>
      </c>
      <c r="Q14" s="39">
        <v>1</v>
      </c>
      <c r="R14" s="35" t="s">
        <v>8</v>
      </c>
      <c r="S14" s="38">
        <f>(M14+O14)*Q14</f>
        <v>200</v>
      </c>
      <c r="T14" s="40"/>
    </row>
    <row r="15" spans="1:22" x14ac:dyDescent="0.2">
      <c r="B15" s="29" t="s">
        <v>22</v>
      </c>
      <c r="C15" s="34">
        <v>15000</v>
      </c>
      <c r="D15" s="7" t="s">
        <v>18</v>
      </c>
      <c r="E15" s="39">
        <v>7</v>
      </c>
      <c r="F15" s="35" t="s">
        <v>8</v>
      </c>
      <c r="G15" s="36">
        <f>QUOTIENT((C15+(C15*E15)),100)</f>
        <v>1200</v>
      </c>
      <c r="H15" s="35"/>
      <c r="I15" s="32">
        <f>IF(G15&lt;1150,0,MIN(23000-1150,G15-1150))</f>
        <v>50</v>
      </c>
      <c r="J15" s="7" t="s">
        <v>19</v>
      </c>
      <c r="K15" s="38">
        <v>200</v>
      </c>
      <c r="L15" s="35" t="s">
        <v>8</v>
      </c>
      <c r="M15" s="38">
        <f>I15*K15</f>
        <v>10000</v>
      </c>
      <c r="N15" s="7" t="s">
        <v>18</v>
      </c>
      <c r="O15" s="38">
        <v>200</v>
      </c>
      <c r="P15" s="7" t="s">
        <v>19</v>
      </c>
      <c r="Q15" s="39">
        <v>1</v>
      </c>
      <c r="R15" s="35" t="s">
        <v>8</v>
      </c>
      <c r="S15" s="41">
        <f>(M15+O15)*Q15</f>
        <v>10200</v>
      </c>
      <c r="T15" s="40"/>
    </row>
    <row r="16" spans="1:22" x14ac:dyDescent="0.25">
      <c r="B16" s="42"/>
      <c r="C16" s="36"/>
      <c r="D16" s="7"/>
      <c r="E16" s="43"/>
      <c r="F16" s="10"/>
      <c r="G16" s="43"/>
      <c r="H16" s="63" t="s">
        <v>42</v>
      </c>
      <c r="I16" s="64"/>
      <c r="J16" s="64"/>
      <c r="K16" s="64"/>
      <c r="L16" s="64"/>
      <c r="M16" s="64"/>
      <c r="N16" s="64"/>
      <c r="O16" s="38"/>
      <c r="P16" s="7"/>
      <c r="Q16" s="38"/>
      <c r="R16" s="44" t="s">
        <v>23</v>
      </c>
      <c r="S16" s="45">
        <f>S12+S14+S15</f>
        <v>10600</v>
      </c>
      <c r="U16" s="1">
        <v>10800</v>
      </c>
      <c r="V16" s="46"/>
    </row>
    <row r="17" spans="1:21" ht="12.75" customHeight="1" x14ac:dyDescent="0.25">
      <c r="C17" s="36"/>
      <c r="D17" s="7"/>
      <c r="E17" s="43"/>
      <c r="F17" s="10"/>
      <c r="G17" s="43"/>
      <c r="H17" s="64"/>
      <c r="I17" s="64"/>
      <c r="J17" s="64"/>
      <c r="K17" s="64"/>
      <c r="L17" s="64"/>
      <c r="M17" s="64"/>
      <c r="N17" s="64"/>
      <c r="O17" s="47"/>
      <c r="Q17" s="47"/>
    </row>
    <row r="18" spans="1:21" ht="20.25" x14ac:dyDescent="0.3">
      <c r="A18" s="22" t="s">
        <v>24</v>
      </c>
      <c r="B18" s="23"/>
      <c r="C18" s="24"/>
      <c r="D18" s="7"/>
      <c r="E18" s="24"/>
      <c r="F18" s="6"/>
      <c r="G18" s="24"/>
      <c r="H18" s="7"/>
      <c r="I18" s="24"/>
      <c r="J18" s="7"/>
      <c r="K18" s="24"/>
      <c r="L18" s="7"/>
      <c r="M18" s="24"/>
      <c r="N18" s="6"/>
      <c r="O18" s="47"/>
      <c r="P18" s="6"/>
      <c r="Q18" s="47"/>
      <c r="R18" s="6"/>
      <c r="S18" s="24"/>
    </row>
    <row r="19" spans="1:21" ht="38.25" customHeight="1" x14ac:dyDescent="0.25">
      <c r="B19" s="48"/>
      <c r="C19" s="9" t="s">
        <v>25</v>
      </c>
      <c r="D19" s="1"/>
      <c r="E19" s="9" t="s">
        <v>26</v>
      </c>
      <c r="G19" s="9" t="s">
        <v>25</v>
      </c>
      <c r="I19" s="9" t="s">
        <v>27</v>
      </c>
      <c r="K19" s="9" t="s">
        <v>28</v>
      </c>
      <c r="M19" s="9" t="s">
        <v>29</v>
      </c>
      <c r="N19" s="2"/>
      <c r="O19" s="9" t="s">
        <v>30</v>
      </c>
      <c r="P19" s="49"/>
      <c r="Q19" s="9" t="s">
        <v>31</v>
      </c>
      <c r="S19" s="9" t="s">
        <v>29</v>
      </c>
      <c r="U19" s="9" t="s">
        <v>32</v>
      </c>
    </row>
    <row r="20" spans="1:21" ht="38.25" customHeight="1" x14ac:dyDescent="0.25">
      <c r="B20" s="48"/>
      <c r="C20" s="61" t="s">
        <v>45</v>
      </c>
      <c r="D20" s="1"/>
      <c r="E20" s="61" t="s">
        <v>44</v>
      </c>
      <c r="G20" s="9"/>
      <c r="I20" s="9"/>
      <c r="K20" s="61" t="s">
        <v>46</v>
      </c>
      <c r="M20" s="9"/>
      <c r="N20" s="2"/>
      <c r="O20" s="61" t="s">
        <v>47</v>
      </c>
      <c r="P20" s="49"/>
      <c r="Q20" s="61" t="s">
        <v>48</v>
      </c>
      <c r="S20" s="9"/>
      <c r="U20" s="9"/>
    </row>
    <row r="21" spans="1:21" ht="18" x14ac:dyDescent="0.25">
      <c r="B21" s="50" t="s">
        <v>33</v>
      </c>
      <c r="C21" s="51">
        <v>2000</v>
      </c>
      <c r="D21" s="37" t="s">
        <v>7</v>
      </c>
      <c r="E21" s="51">
        <v>1000</v>
      </c>
      <c r="F21" s="52" t="s">
        <v>9</v>
      </c>
      <c r="G21" s="71">
        <f>C21</f>
        <v>2000</v>
      </c>
      <c r="H21" s="35" t="s">
        <v>8</v>
      </c>
      <c r="I21" s="70">
        <v>1</v>
      </c>
      <c r="J21" s="7" t="s">
        <v>19</v>
      </c>
      <c r="K21" s="53">
        <v>20</v>
      </c>
      <c r="L21" s="35" t="s">
        <v>8</v>
      </c>
      <c r="M21" s="54">
        <f>I21*K21</f>
        <v>20</v>
      </c>
      <c r="O21" s="53">
        <v>100</v>
      </c>
      <c r="P21" s="7" t="s">
        <v>18</v>
      </c>
      <c r="Q21" s="53">
        <v>1</v>
      </c>
      <c r="R21" s="52" t="s">
        <v>9</v>
      </c>
      <c r="S21" s="54">
        <f>M21</f>
        <v>20</v>
      </c>
      <c r="T21" s="35" t="s">
        <v>8</v>
      </c>
      <c r="U21" s="72">
        <f>QUOTIENT((O21+Q21),S21)</f>
        <v>5</v>
      </c>
    </row>
    <row r="22" spans="1:21" x14ac:dyDescent="0.25">
      <c r="E22" s="55"/>
      <c r="F22" s="35"/>
      <c r="I22" s="56"/>
    </row>
    <row r="23" spans="1:21" ht="20.25" x14ac:dyDescent="0.25">
      <c r="A23" s="22" t="s">
        <v>34</v>
      </c>
    </row>
    <row r="24" spans="1:21" ht="25.5" x14ac:dyDescent="0.25">
      <c r="B24" s="48"/>
      <c r="C24" s="9" t="s">
        <v>35</v>
      </c>
      <c r="D24" s="9"/>
      <c r="E24" s="9" t="s">
        <v>32</v>
      </c>
      <c r="G24" s="9" t="s">
        <v>36</v>
      </c>
      <c r="R24" s="2"/>
    </row>
    <row r="25" spans="1:21" x14ac:dyDescent="0.25">
      <c r="B25" s="50" t="s">
        <v>33</v>
      </c>
      <c r="C25" s="57">
        <f>S16</f>
        <v>10600</v>
      </c>
      <c r="D25" s="7" t="s">
        <v>19</v>
      </c>
      <c r="E25" s="68">
        <v>10</v>
      </c>
      <c r="F25" s="35" t="s">
        <v>8</v>
      </c>
      <c r="G25" s="58">
        <f>QUOTIENT((C25*E25),100)</f>
        <v>1060</v>
      </c>
      <c r="I25" s="1">
        <v>1080</v>
      </c>
    </row>
    <row r="27" spans="1:21" ht="20.25" x14ac:dyDescent="0.25">
      <c r="A27" s="22" t="s">
        <v>50</v>
      </c>
    </row>
    <row r="28" spans="1:21" ht="38.25" x14ac:dyDescent="0.25">
      <c r="B28" s="48"/>
      <c r="C28" s="9" t="s">
        <v>36</v>
      </c>
      <c r="E28" s="9" t="s">
        <v>37</v>
      </c>
      <c r="G28" s="9" t="s">
        <v>38</v>
      </c>
      <c r="I28" s="59"/>
      <c r="J28" s="59"/>
      <c r="K28" s="59"/>
      <c r="L28" s="59"/>
      <c r="M28" s="59"/>
    </row>
    <row r="29" spans="1:21" x14ac:dyDescent="0.25">
      <c r="B29" s="10" t="s">
        <v>39</v>
      </c>
      <c r="C29" s="57">
        <v>300</v>
      </c>
      <c r="D29" s="7" t="s">
        <v>19</v>
      </c>
      <c r="E29" s="68">
        <v>50</v>
      </c>
      <c r="F29" s="35" t="s">
        <v>8</v>
      </c>
      <c r="G29" s="60">
        <f>QUOTIENT((C29*E29),100)</f>
        <v>150</v>
      </c>
      <c r="I29" s="59"/>
      <c r="J29" s="59"/>
      <c r="K29" s="59"/>
      <c r="L29" s="59"/>
      <c r="M29" s="59"/>
    </row>
    <row r="30" spans="1:21" x14ac:dyDescent="0.25">
      <c r="B30" s="10" t="s">
        <v>20</v>
      </c>
      <c r="C30" s="57">
        <v>300</v>
      </c>
      <c r="D30" s="7" t="s">
        <v>19</v>
      </c>
      <c r="E30" s="68">
        <v>40</v>
      </c>
      <c r="F30" s="35" t="s">
        <v>8</v>
      </c>
      <c r="G30" s="60">
        <f>QUOTIENT((C30*E30),100)</f>
        <v>120</v>
      </c>
      <c r="I30" s="59"/>
      <c r="J30" s="59"/>
      <c r="K30" s="59"/>
      <c r="L30" s="59"/>
      <c r="M30" s="59"/>
    </row>
    <row r="31" spans="1:21" x14ac:dyDescent="0.25">
      <c r="B31" s="10" t="s">
        <v>21</v>
      </c>
      <c r="C31" s="57">
        <v>300</v>
      </c>
      <c r="D31" s="7" t="s">
        <v>19</v>
      </c>
      <c r="E31" s="68">
        <v>10</v>
      </c>
      <c r="F31" s="35" t="s">
        <v>8</v>
      </c>
      <c r="G31" s="60">
        <f>QUOTIENT((C31*E31),100)</f>
        <v>30</v>
      </c>
      <c r="I31" s="59"/>
      <c r="J31" s="59"/>
      <c r="K31" s="59"/>
      <c r="L31" s="59"/>
      <c r="M31" s="59"/>
    </row>
    <row r="32" spans="1:21" x14ac:dyDescent="0.25">
      <c r="G32" s="60">
        <f>SUM(G29:G31)</f>
        <v>300</v>
      </c>
    </row>
  </sheetData>
  <protectedRanges>
    <protectedRange sqref="C21 E21 K21 O21 Q21" name="Medicaid Share"/>
    <protectedRange sqref="C5:C8" name="Discharge Data"/>
  </protectedRanges>
  <mergeCells count="2">
    <mergeCell ref="H16:N17"/>
    <mergeCell ref="B1:I1"/>
  </mergeCells>
  <pageMargins left="0.76" right="0.32" top="0.75" bottom="0.61" header="0.3" footer="0.3"/>
  <pageSetup paperSize="5" scale="75" orientation="landscape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_Date xmlns="76e877c5-0c49-4191-8d7f-8c8bc8f090db">2012-06-29T00:00:00</Publishing_Date>
    <Program xmlns="76e877c5-0c49-4191-8d7f-8c8bc8f090db">Medicaid</Program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04F4CCD523845A6E841CC7C5DCCA3" ma:contentTypeVersion="6" ma:contentTypeDescription="Create a new document." ma:contentTypeScope="" ma:versionID="822f4c1697cd158564359645ae1fe00d">
  <xsd:schema xmlns:xsd="http://www.w3.org/2001/XMLSchema" xmlns:p="http://schemas.microsoft.com/office/2006/metadata/properties" xmlns:ns2="76e877c5-0c49-4191-8d7f-8c8bc8f090db" targetNamespace="http://schemas.microsoft.com/office/2006/metadata/properties" ma:root="true" ma:fieldsID="7bb16325e3d5709b7fc37ec0a1a9be5d" ns2:_="">
    <xsd:import namespace="76e877c5-0c49-4191-8d7f-8c8bc8f090db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Publishing_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76e877c5-0c49-4191-8d7f-8c8bc8f090db" elementFormDefault="qualified">
    <xsd:import namespace="http://schemas.microsoft.com/office/2006/documentManagement/types"/>
    <xsd:element name="Program" ma:index="8" nillable="true" ma:displayName="Program" ma:format="Dropdown" ma:internalName="Program">
      <xsd:simpleType>
        <xsd:restriction base="dms:Choice">
          <xsd:enumeration value="Medicaid"/>
          <xsd:enumeration value="PCCM"/>
          <xsd:enumeration value="Family Planning"/>
          <xsd:enumeration value="CSHCN"/>
          <xsd:enumeration value="LTC"/>
        </xsd:restriction>
      </xsd:simpleType>
    </xsd:element>
    <xsd:element name="Publishing_Date" ma:index="9" nillable="true" ma:displayName="Publishing_Date" ma:format="DateOnly" ma:internalName="Publishing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5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WS_1_G5</d2p1:Key>
      <d2p1:Value>(C5-E5)*100</d2p1:Value>
    </d2p1:KeyValueOfstringstring>
    <d2p1:KeyValueOfstringstring>
      <d2p1:Key>WS_1_I5</d2p1:Key>
      <d2p1:Value>C6</d2p1:Value>
    </d2p1:KeyValueOfstringstring>
    <d2p1:KeyValueOfstringstring>
      <d2p1:Key>WS_1_K5</d2p1:Key>
      <d2p1:Value>QUOTIENT(G5,I5)</d2p1:Value>
    </d2p1:KeyValueOfstringstring>
    <d2p1:KeyValueOfstringstring>
      <d2p1:Key>WS_1_G6</d2p1:Key>
      <d2p1:Value>(C6-E6)*100</d2p1:Value>
    </d2p1:KeyValueOfstringstring>
    <d2p1:KeyValueOfstringstring>
      <d2p1:Key>WS_1_I6</d2p1:Key>
      <d2p1:Value>C7</d2p1:Value>
    </d2p1:KeyValueOfstringstring>
    <d2p1:KeyValueOfstringstring>
      <d2p1:Key>WS_1_K6</d2p1:Key>
      <d2p1:Value>QUOTIENT(G6,I6)</d2p1:Value>
    </d2p1:KeyValueOfstringstring>
    <d2p1:KeyValueOfstringstring>
      <d2p1:Key>WS_1_G7</d2p1:Key>
      <d2p1:Value>(C7-E7)*100</d2p1:Value>
    </d2p1:KeyValueOfstringstring>
    <d2p1:KeyValueOfstringstring>
      <d2p1:Key>WS_1_I7</d2p1:Key>
      <d2p1:Value>C8</d2p1:Value>
    </d2p1:KeyValueOfstringstring>
    <d2p1:KeyValueOfstringstring>
      <d2p1:Key>WS_1_K7</d2p1:Key>
      <d2p1:Value>QUOTIENT(G7,I7)</d2p1:Value>
    </d2p1:KeyValueOfstringstring>
    <d2p1:KeyValueOfstringstring>
      <d2p1:Key>WS_1_K8</d2p1:Key>
      <d2p1:Value>SUM(K5:K7)</d2p1:Value>
    </d2p1:KeyValueOfstringstring>
    <d2p1:KeyValueOfstringstring>
      <d2p1:Key>WS_1_O8</d2p1:Key>
      <d2p1:Value>QUOTIENT(K8,M8)</d2p1:Value>
    </d2p1:KeyValueOfstringstring>
    <d2p1:KeyValueOfstringstring>
      <d2p1:Key>WS_1_G12</d2p1:Key>
      <d2p1:Value>QUOTIENT(C12,100)</d2p1:Value>
    </d2p1:KeyValueOfstringstring>
    <d2p1:KeyValueOfstringstring>
      <d2p1:Key>WS_1_I12</d2p1:Key>
      <d2p1:Value>IF(G12&lt;1150,0,MIN(23000-1150,G12-1150))</d2p1:Value>
    </d2p1:KeyValueOfstringstring>
    <d2p1:KeyValueOfstringstring>
      <d2p1:Key>WS_1_M12</d2p1:Key>
      <d2p1:Value>I12*K12</d2p1:Value>
    </d2p1:KeyValueOfstringstring>
    <d2p1:KeyValueOfstringstring>
      <d2p1:Key>WS_1_S12</d2p1:Key>
      <d2p1:Value>M12+O12</d2p1:Value>
    </d2p1:KeyValueOfstringstring>
    <d2p1:KeyValueOfstringstring>
      <d2p1:Key>WS_1_G13</d2p1:Key>
      <d2p1:Value>QUOTIENT((C13+(C13*E13)),100)</d2p1:Value>
    </d2p1:KeyValueOfstringstring>
    <d2p1:KeyValueOfstringstring>
      <d2p1:Key>WS_1_I13</d2p1:Key>
      <d2p1:Value>IF(G13&lt;1150,0,MIN(23000-1150,G13-1150))</d2p1:Value>
    </d2p1:KeyValueOfstringstring>
    <d2p1:KeyValueOfstringstring>
      <d2p1:Key>WS_1_M13</d2p1:Key>
      <d2p1:Value>I13*K13</d2p1:Value>
    </d2p1:KeyValueOfstringstring>
    <d2p1:KeyValueOfstringstring>
      <d2p1:Key>WS_1_S13</d2p1:Key>
      <d2p1:Value>(M13+O13)*Q13</d2p1:Value>
    </d2p1:KeyValueOfstringstring>
    <d2p1:KeyValueOfstringstring>
      <d2p1:Key>WS_1_G14</d2p1:Key>
      <d2p1:Value>QUOTIENT((C14+(C14*E14)),100)</d2p1:Value>
    </d2p1:KeyValueOfstringstring>
    <d2p1:KeyValueOfstringstring>
      <d2p1:Key>WS_1_I14</d2p1:Key>
      <d2p1:Value>IF(G14&lt;1150,0,MIN(23000-1150,G14-1150))</d2p1:Value>
    </d2p1:KeyValueOfstringstring>
    <d2p1:KeyValueOfstringstring>
      <d2p1:Key>WS_1_M14</d2p1:Key>
      <d2p1:Value>I14*K14</d2p1:Value>
    </d2p1:KeyValueOfstringstring>
    <d2p1:KeyValueOfstringstring>
      <d2p1:Key>WS_1_S14</d2p1:Key>
      <d2p1:Value>(M14+O14)*Q14</d2p1:Value>
    </d2p1:KeyValueOfstringstring>
    <d2p1:KeyValueOfstringstring>
      <d2p1:Key>WS_1_G15</d2p1:Key>
      <d2p1:Value>QUOTIENT((C15+(C15*E15)),100)</d2p1:Value>
    </d2p1:KeyValueOfstringstring>
    <d2p1:KeyValueOfstringstring>
      <d2p1:Key>WS_1_I15</d2p1:Key>
      <d2p1:Value>IF(G15&lt;1150,0,MIN(23000-1150,G15-1150))</d2p1:Value>
    </d2p1:KeyValueOfstringstring>
    <d2p1:KeyValueOfstringstring>
      <d2p1:Key>WS_1_M15</d2p1:Key>
      <d2p1:Value>I15*K15</d2p1:Value>
    </d2p1:KeyValueOfstringstring>
    <d2p1:KeyValueOfstringstring>
      <d2p1:Key>WS_1_S15</d2p1:Key>
      <d2p1:Value>(M15+O15)*Q15</d2p1:Value>
    </d2p1:KeyValueOfstringstring>
    <d2p1:KeyValueOfstringstring>
      <d2p1:Key>WS_1_S16</d2p1:Key>
      <d2p1:Value>S12+S14+S15</d2p1:Value>
    </d2p1:KeyValueOfstringstring>
    <d2p1:KeyValueOfstringstring>
      <d2p1:Key>WS_1_G21</d2p1:Key>
      <d2p1:Value>C21</d2p1:Value>
    </d2p1:KeyValueOfstringstring>
    <d2p1:KeyValueOfstringstring>
      <d2p1:Key>WS_1_M21</d2p1:Key>
      <d2p1:Value>I21*K21</d2p1:Value>
    </d2p1:KeyValueOfstringstring>
    <d2p1:KeyValueOfstringstring>
      <d2p1:Key>WS_1_S21</d2p1:Key>
      <d2p1:Value>M21</d2p1:Value>
    </d2p1:KeyValueOfstringstring>
    <d2p1:KeyValueOfstringstring>
      <d2p1:Key>WS_1_U21</d2p1:Key>
      <d2p1:Value>QUOTIENT((O21+Q21),S21)</d2p1:Value>
    </d2p1:KeyValueOfstringstring>
    <d2p1:KeyValueOfstringstring>
      <d2p1:Key>WS_1_C25</d2p1:Key>
      <d2p1:Value>S16</d2p1:Value>
    </d2p1:KeyValueOfstringstring>
    <d2p1:KeyValueOfstringstring>
      <d2p1:Key>WS_1_G25</d2p1:Key>
      <d2p1:Value>QUOTIENT((C25*E25),100)</d2p1:Value>
    </d2p1:KeyValueOfstringstring>
    <d2p1:KeyValueOfstringstring>
      <d2p1:Key>WS_1_G29</d2p1:Key>
      <d2p1:Value>QUOTIENT((C29*E29),100)</d2p1:Value>
    </d2p1:KeyValueOfstringstring>
    <d2p1:KeyValueOfstringstring>
      <d2p1:Key>WS_1_G30</d2p1:Key>
      <d2p1:Value>QUOTIENT((C30*E30),100)</d2p1:Value>
    </d2p1:KeyValueOfstringstring>
    <d2p1:KeyValueOfstringstring>
      <d2p1:Key>WS_1_G31</d2p1:Key>
      <d2p1:Value>QUOTIENT((C31*E31),100)</d2p1:Value>
    </d2p1:KeyValueOfstringstring>
    <d2p1:KeyValueOfstringstring>
      <d2p1:Key>WS_1_G32</d2p1:Key>
      <d2p1:Value>SUM(G29:G31)</d2p1:Value>
    </d2p1:KeyValueOfstringstring>
  </Formulas>
  <Inputs xmlns:d2p1="http://schemas.microsoft.com/2003/10/Serialization/Arrays">
    <d2p1:string>WS_1_C5</d2p1:string>
    <d2p1:string>WS_1_E5</d2p1:string>
    <d2p1:string>WS_1_C6</d2p1:string>
    <d2p1:string>WS_1_E6</d2p1:string>
    <d2p1:string>WS_1_C7</d2p1:string>
    <d2p1:string>WS_1_E7</d2p1:string>
    <d2p1:string>WS_1_C8</d2p1:string>
    <d2p1:string>WS_1_M8</d2p1:string>
    <d2p1:string>WS_1_C12</d2p1:string>
    <d2p1:string>WS_1_K12</d2p1:string>
    <d2p1:string>WS_1_O12</d2p1:string>
    <d2p1:string>WS_1_C13</d2p1:string>
    <d2p1:string>WS_1_E13</d2p1:string>
    <d2p1:string>WS_1_K13</d2p1:string>
    <d2p1:string>WS_1_O13</d2p1:string>
    <d2p1:string>WS_1_Q13</d2p1:string>
    <d2p1:string>WS_1_C14</d2p1:string>
    <d2p1:string>WS_1_E14</d2p1:string>
    <d2p1:string>WS_1_K14</d2p1:string>
    <d2p1:string>WS_1_O14</d2p1:string>
    <d2p1:string>WS_1_Q14</d2p1:string>
    <d2p1:string>WS_1_C15</d2p1:string>
    <d2p1:string>WS_1_E15</d2p1:string>
    <d2p1:string>WS_1_K15</d2p1:string>
    <d2p1:string>WS_1_O15</d2p1:string>
    <d2p1:string>WS_1_Q15</d2p1:string>
    <d2p1:string>WS_1_C21</d2p1:string>
    <d2p1:string>WS_1_I21</d2p1:string>
    <d2p1:string>WS_1_K21</d2p1:string>
    <d2p1:string>WS_1_O21</d2p1:string>
    <d2p1:string>WS_1_Q21</d2p1:string>
    <d2p1:string>WS_1_E25</d2p1:string>
    <d2p1:string>WS_1_C29</d2p1:string>
    <d2p1:string>WS_1_E29</d2p1:string>
    <d2p1:string>WS_1_C30</d2p1:string>
    <d2p1:string>WS_1_E30</d2p1:string>
    <d2p1:string>WS_1_C31</d2p1:string>
    <d2p1:string>WS_1_E31</d2p1:string>
  </Inputs>
  <Interims xmlns:d2p1="http://schemas.microsoft.com/2003/10/Serialization/Arrays">
    <d2p1:string>WS_1_G5</d2p1:string>
    <d2p1:string>WS_1_I5</d2p1:string>
    <d2p1:string>WS_1_G6</d2p1:string>
    <d2p1:string>WS_1_I6</d2p1:string>
    <d2p1:string>WS_1_G7</d2p1:string>
    <d2p1:string>WS_1_I7</d2p1:string>
    <d2p1:string>WS_1_K5</d2p1:string>
    <d2p1:string>WS_1_K6</d2p1:string>
    <d2p1:string>WS_1_K7</d2p1:string>
    <d2p1:string>WS_1_K8</d2p1:string>
    <d2p1:string>WS_1_G12</d2p1:string>
    <d2p1:string>WS_1_I12</d2p1:string>
    <d2p1:string>WS_1_M12</d2p1:string>
    <d2p1:string>WS_1_G13</d2p1:string>
    <d2p1:string>WS_1_I13</d2p1:string>
    <d2p1:string>WS_1_M13</d2p1:string>
    <d2p1:string>WS_1_G14</d2p1:string>
    <d2p1:string>WS_1_I14</d2p1:string>
    <d2p1:string>WS_1_M14</d2p1:string>
    <d2p1:string>WS_1_G15</d2p1:string>
    <d2p1:string>WS_1_I15</d2p1:string>
    <d2p1:string>WS_1_M15</d2p1:string>
    <d2p1:string>WS_1_S12</d2p1:string>
    <d2p1:string>WS_1_S14</d2p1:string>
    <d2p1:string>WS_1_S15</d2p1:string>
    <d2p1:string>WS_1_M21</d2p1:string>
    <d2p1:string>WS_1_S21</d2p1:string>
    <d2p1:string>WS_1_S16</d2p1:string>
    <d2p1:string>WS_1_C25</d2p1:string>
    <d2p1:string>WS_1_G29</d2p1:string>
    <d2p1:string>WS_1_G30</d2p1:string>
    <d2p1:string>WS_1_G31</d2p1:string>
  </Interims>
  <Outputs xmlns:d2p1="http://schemas.microsoft.com/2003/10/Serialization/Arrays">
    <d2p1:string>WS_1_O8</d2p1:string>
    <d2p1:string>WS_1_S13</d2p1:string>
    <d2p1:string>WS_1_G21</d2p1:string>
    <d2p1:string>WS_1_U21</d2p1:string>
    <d2p1:string>WS_1_G25</d2p1:string>
    <d2p1:string>WS_1_G32</d2p1:string>
  </Outputs>
  <PathCopy>C:\Users\dietmar\AppData\Local\Temp\Hospital_Payment_Calculation_Debug.xlsx</PathCopy>
  <PathOriginal>C:\projects\exquisite-service\experiments\appint-2013\Hospital_Payment_Calculation.xlsx</PathOriginal>
  <TestCases xmlns:d2p1="http://schemas.microsoft.com/2003/10/Serialization/Arrays">
    <d2p1:KeyValueOfstringTestCaseVRP4STFz>
      <d2p1:Key>21052013_1227</d2p1:Key>
      <d2p1:Value>
        <Assertions/>
        <CaseID/>
        <CellsInRange/>
        <CorrectValues/>
        <Description/>
        <FaultyValues/>
        <Flag>Normal</Flag>
        <ID>21052013_1227</ID>
        <Types/>
        <ValueBounds/>
        <Values>
          <d2p1:KeyValueOfstringstring>
            <d2p1:Key>WS_1_C5</d2p1:Key>
            <d2p1:Value>100</d2p1:Value>
          </d2p1:KeyValueOfstringstring>
          <d2p1:KeyValueOfstringstring>
            <d2p1:Key>WS_1_E5</d2p1:Key>
            <d2p1:Value>80</d2p1:Value>
          </d2p1:KeyValueOfstringstring>
          <d2p1:KeyValueOfstringstring>
            <d2p1:Key>WS_1_C6</d2p1:Key>
            <d2p1:Value>120</d2p1:Value>
          </d2p1:KeyValueOfstringstring>
          <d2p1:KeyValueOfstringstring>
            <d2p1:Key>WS_1_E6</d2p1:Key>
            <d2p1:Value>82</d2p1:Value>
          </d2p1:KeyValueOfstringstring>
          <d2p1:KeyValueOfstringstring>
            <d2p1:Key>WS_1_C7</d2p1:Key>
            <d2p1:Value>122</d2p1:Value>
          </d2p1:KeyValueOfstringstring>
          <d2p1:KeyValueOfstringstring>
            <d2p1:Key>WS_1_E7</d2p1:Key>
            <d2p1:Value>112</d2p1:Value>
          </d2p1:KeyValueOfstringstring>
          <d2p1:KeyValueOfstringstring>
            <d2p1:Key>WS_1_C8</d2p1:Key>
            <d2p1:Value>130</d2p1:Value>
          </d2p1:KeyValueOfstringstring>
          <d2p1:KeyValueOfstringstring>
            <d2p1:Key>WS_1_M8</d2p1:Key>
            <d2p1:Value>10</d2p1:Value>
          </d2p1:KeyValueOfstringstring>
          <d2p1:KeyValueOfstringstring>
            <d2p1:Key>WS_1_O8</d2p1:Key>
            <d2p1:Value>5</d2p1:Value>
          </d2p1:KeyValueOfstringstring>
          <d2p1:KeyValueOfstringstring>
            <d2p1:Key>WS_1_S13</d2p1:Key>
            <d2p1:Value>0</d2p1:Value>
          </d2p1:KeyValueOfstringstring>
          <d2p1:KeyValueOfstringstring>
            <d2p1:Key>WS_1_G21</d2p1:Key>
            <d2p1:Value>0</d2p1:Value>
          </d2p1:KeyValueOfstringstring>
          <d2p1:KeyValueOfstringstring>
            <d2p1:Key>WS_1_U21</d2p1:Key>
            <d2p1:Value>-2146826281</d2p1:Value>
          </d2p1:KeyValueOfstringstring>
          <d2p1:KeyValueOfstringstring>
            <d2p1:Key>WS_1_G25</d2p1:Key>
            <d2p1:Value>0</d2p1:Value>
          </d2p1:KeyValueOfstringstring>
          <d2p1:KeyValueOfstringstring>
            <d2p1:Key>WS_1_G32</d2p1:Key>
            <d2p1:Value>0</d2p1:Value>
          </d2p1:KeyValueOfstringstring>
          <d2p1:KeyValueOfstringstring>
            <d2p1:Key>WS_1_G5</d2p1:Key>
            <d2p1:Value>2000</d2p1:Value>
          </d2p1:KeyValueOfstringstring>
          <d2p1:KeyValueOfstringstring>
            <d2p1:Key>WS_1_I5</d2p1:Key>
            <d2p1:Value>120</d2p1:Value>
          </d2p1:KeyValueOfstringstring>
          <d2p1:KeyValueOfstringstring>
            <d2p1:Key>WS_1_G6</d2p1:Key>
            <d2p1:Value>3800</d2p1:Value>
          </d2p1:KeyValueOfstringstring>
          <d2p1:KeyValueOfstringstring>
            <d2p1:Key>WS_1_I6</d2p1:Key>
            <d2p1:Value>122</d2p1:Value>
          </d2p1:KeyValueOfstringstring>
          <d2p1:KeyValueOfstringstring>
            <d2p1:Key>WS_1_G7</d2p1:Key>
            <d2p1:Value>1000</d2p1:Value>
          </d2p1:KeyValueOfstringstring>
          <d2p1:KeyValueOfstringstring>
            <d2p1:Key>WS_1_I7</d2p1:Key>
            <d2p1:Value>130</d2p1:Value>
          </d2p1:KeyValueOfstringstring>
          <d2p1:KeyValueOfstringstring>
            <d2p1:Key>WS_1_K5</d2p1:Key>
            <d2p1:Value>16</d2p1:Value>
          </d2p1:KeyValueOfstringstring>
          <d2p1:KeyValueOfstringstring>
            <d2p1:Key>WS_1_K6</d2p1:Key>
            <d2p1:Value>31</d2p1:Value>
          </d2p1:KeyValueOfstringstring>
          <d2p1:KeyValueOfstringstring>
            <d2p1:Key>WS_1_K7</d2p1:Key>
            <d2p1:Value>7</d2p1:Value>
          </d2p1:KeyValueOfstringstring>
          <d2p1:KeyValueOfstringstring>
            <d2p1:Key>WS_1_K8</d2p1:Key>
            <d2p1:Value>54</d2p1:Value>
          </d2p1:KeyValueOfstringstring>
          <d2p1:KeyValueOfstringstring>
            <d2p1:Key>WS_1_G12</d2p1:Key>
            <d2p1:Value>0</d2p1:Value>
          </d2p1:KeyValueOfstringstring>
          <d2p1:KeyValueOfstringstring>
            <d2p1:Key>WS_1_I12</d2p1:Key>
            <d2p1:Value>0</d2p1:Value>
          </d2p1:KeyValueOfstringstring>
          <d2p1:KeyValueOfstringstring>
            <d2p1:Key>WS_1_M12</d2p1:Key>
            <d2p1:Value>0</d2p1:Value>
          </d2p1:KeyValueOfstringstring>
          <d2p1:KeyValueOfstringstring>
            <d2p1:Key>WS_1_G13</d2p1:Key>
            <d2p1:Value>0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WS_1_M13</d2p1:Key>
            <d2p1:Value>0</d2p1:Value>
          </d2p1:KeyValueOfstringstring>
          <d2p1:KeyValueOfstringstring>
            <d2p1:Key>WS_1_G14</d2p1:Key>
            <d2p1:Value>0</d2p1:Value>
          </d2p1:KeyValueOfstringstring>
          <d2p1:KeyValueOfstringstring>
            <d2p1:Key>WS_1_I14</d2p1:Key>
            <d2p1:Value>0</d2p1:Value>
          </d2p1:KeyValueOfstringstring>
          <d2p1:KeyValueOfstringstring>
            <d2p1:Key>WS_1_M14</d2p1:Key>
            <d2p1:Value>0</d2p1:Value>
          </d2p1:KeyValueOfstringstring>
          <d2p1:KeyValueOfstringstring>
            <d2p1:Key>WS_1_G15</d2p1:Key>
            <d2p1:Value>0</d2p1:Value>
          </d2p1:KeyValueOfstringstring>
          <d2p1:KeyValueOfstringstring>
            <d2p1:Key>WS_1_I15</d2p1:Key>
            <d2p1:Value>0</d2p1:Value>
          </d2p1:KeyValueOfstringstring>
          <d2p1:KeyValueOfstringstring>
            <d2p1:Key>WS_1_M15</d2p1:Key>
            <d2p1:Value>0</d2p1:Value>
          </d2p1:KeyValueOfstringstring>
          <d2p1:KeyValueOfstringstring>
            <d2p1:Key>WS_1_S12</d2p1:Key>
            <d2p1:Value>0</d2p1:Value>
          </d2p1:KeyValueOfstringstring>
          <d2p1:KeyValueOfstringstring>
            <d2p1:Key>WS_1_S14</d2p1:Key>
            <d2p1:Value>0</d2p1:Value>
          </d2p1:KeyValueOfstringstring>
          <d2p1:KeyValueOfstringstring>
            <d2p1:Key>WS_1_S15</d2p1:Key>
            <d2p1:Value>0</d2p1:Value>
          </d2p1:KeyValueOfstringstring>
          <d2p1:KeyValueOfstringstring>
            <d2p1:Key>WS_1_M21</d2p1:Key>
            <d2p1:Value>0</d2p1:Value>
          </d2p1:KeyValueOfstringstring>
          <d2p1:KeyValueOfstringstring>
            <d2p1:Key>WS_1_S21</d2p1:Key>
            <d2p1:Value>0</d2p1:Value>
          </d2p1:KeyValueOfstringstring>
          <d2p1:KeyValueOfstringstring>
            <d2p1:Key>WS_1_S16</d2p1:Key>
            <d2p1:Value>0</d2p1:Value>
          </d2p1:KeyValueOfstringstring>
          <d2p1:KeyValueOfstringstring>
            <d2p1:Key>WS_1_C25</d2p1:Key>
            <d2p1:Value>0</d2p1:Value>
          </d2p1:KeyValueOfstringstring>
          <d2p1:KeyValueOfstringstring>
            <d2p1:Key>WS_1_G29</d2p1:Key>
            <d2p1:Value>0</d2p1:Value>
          </d2p1:KeyValueOfstringstring>
          <d2p1:KeyValueOfstringstring>
            <d2p1:Key>WS_1_G30</d2p1:Key>
            <d2p1:Value>0</d2p1:Value>
          </d2p1:KeyValueOfstringstring>
          <d2p1:KeyValueOfstringstring>
            <d2p1:Key>WS_1_G31</d2p1:Key>
            <d2p1:Value>0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A29E9674-4306-4B73-94D3-6960AE46B0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F54CB5-B427-45C3-844C-00465F32B7B0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76e877c5-0c49-4191-8d7f-8c8bc8f090d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96D6BCB-5B43-4C6D-8C14-F86539E8E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e877c5-0c49-4191-8d7f-8c8bc8f090d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C32E8E18-2A17-4D90-9030-6D9D86780554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008908F3-873C-4613-9BDC-C7099FE86593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AttestedData</vt:lpstr>
    </vt:vector>
  </TitlesOfParts>
  <Company>STATE OF TEXAS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EH Payment Calculation Spreadsheet.xls</dc:title>
  <dc:subject>EH payment calculation</dc:subject>
  <dc:creator>NV DHCFP</dc:creator>
  <cp:lastModifiedBy>dietmar</cp:lastModifiedBy>
  <cp:lastPrinted>2012-07-02T19:50:36Z</cp:lastPrinted>
  <dcterms:created xsi:type="dcterms:W3CDTF">2011-04-08T18:49:11Z</dcterms:created>
  <dcterms:modified xsi:type="dcterms:W3CDTF">2013-05-21T10:30:21Z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ategory">
    <vt:lpwstr>Provider Tools</vt:lpwstr>
  </property>
</Properties>
</file>