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es\Documents\Data Science\Python\46 Statistical Simulation in Python\"/>
    </mc:Choice>
  </mc:AlternateContent>
  <xr:revisionPtr revIDLastSave="0" documentId="8_{36994E63-E43B-4E1E-B21C-FE319ECB7359}" xr6:coauthVersionLast="44" xr6:coauthVersionMax="44" xr10:uidLastSave="{00000000-0000-0000-0000-000000000000}"/>
  <bookViews>
    <workbookView xWindow="-120" yWindow="480" windowWidth="20730" windowHeight="11160" xr2:uid="{13F26F6C-36CD-48CE-AADD-A3C9ED5541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O2" i="1"/>
  <c r="O3" i="1"/>
  <c r="O4" i="1"/>
  <c r="O5" i="1"/>
  <c r="O6" i="1"/>
  <c r="O7" i="1"/>
  <c r="O8" i="1"/>
  <c r="O9" i="1"/>
  <c r="N2" i="1"/>
  <c r="N3" i="1"/>
  <c r="N4" i="1"/>
  <c r="N5" i="1"/>
  <c r="N6" i="1"/>
  <c r="N7" i="1"/>
  <c r="N8" i="1"/>
  <c r="N9" i="1"/>
  <c r="M2" i="1"/>
  <c r="M3" i="1"/>
  <c r="M4" i="1"/>
  <c r="M5" i="1"/>
  <c r="M6" i="1"/>
  <c r="M7" i="1"/>
  <c r="M8" i="1"/>
  <c r="M9" i="1"/>
  <c r="K2" i="1"/>
  <c r="K3" i="1"/>
  <c r="K4" i="1"/>
  <c r="K5" i="1"/>
  <c r="K6" i="1"/>
  <c r="K7" i="1"/>
  <c r="K8" i="1"/>
  <c r="K9" i="1"/>
  <c r="J2" i="1"/>
  <c r="J3" i="1"/>
  <c r="J4" i="1"/>
  <c r="J5" i="1"/>
  <c r="J6" i="1"/>
  <c r="J7" i="1"/>
  <c r="J8" i="1"/>
  <c r="J9" i="1"/>
  <c r="L2" i="1"/>
  <c r="L3" i="1"/>
  <c r="L4" i="1"/>
  <c r="L5" i="1"/>
  <c r="L6" i="1"/>
  <c r="L7" i="1"/>
  <c r="L8" i="1"/>
  <c r="L9" i="1"/>
  <c r="I2" i="1"/>
  <c r="I3" i="1"/>
  <c r="I4" i="1"/>
  <c r="I5" i="1"/>
  <c r="I6" i="1"/>
  <c r="I7" i="1"/>
  <c r="I8" i="1"/>
  <c r="I9" i="1"/>
  <c r="H2" i="1"/>
  <c r="H3" i="1"/>
  <c r="H4" i="1"/>
  <c r="H5" i="1"/>
  <c r="H6" i="1"/>
  <c r="H7" i="1"/>
  <c r="H8" i="1"/>
  <c r="H9" i="1"/>
  <c r="G2" i="1"/>
  <c r="G3" i="1"/>
  <c r="G4" i="1"/>
  <c r="G5" i="1"/>
  <c r="G6" i="1"/>
  <c r="G7" i="1"/>
  <c r="G8" i="1"/>
  <c r="G9" i="1"/>
  <c r="F2" i="1"/>
  <c r="F3" i="1"/>
  <c r="F4" i="1"/>
  <c r="F5" i="1"/>
  <c r="F6" i="1"/>
  <c r="F7" i="1"/>
  <c r="F8" i="1"/>
  <c r="F9" i="1"/>
  <c r="E2" i="1"/>
  <c r="E3" i="1"/>
  <c r="E4" i="1"/>
  <c r="E5" i="1"/>
  <c r="E6" i="1"/>
  <c r="E7" i="1"/>
  <c r="E8" i="1"/>
  <c r="E9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<sst xmlns="http://schemas.openxmlformats.org/spreadsheetml/2006/main" count="15" uniqueCount="15">
  <si>
    <t>price</t>
  </si>
  <si>
    <t>mean</t>
  </si>
  <si>
    <t>std</t>
  </si>
  <si>
    <t>Y1.pend</t>
  </si>
  <si>
    <t>Y1.intercept</t>
  </si>
  <si>
    <t>Y1</t>
  </si>
  <si>
    <t>Y2.pend</t>
  </si>
  <si>
    <t>Y2.intercept</t>
  </si>
  <si>
    <t>Y2</t>
  </si>
  <si>
    <t>S1.pend</t>
  </si>
  <si>
    <t>S1.intercept</t>
  </si>
  <si>
    <t>S1</t>
  </si>
  <si>
    <t>S2.pend</t>
  </si>
  <si>
    <t>S2.intercept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</si>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</sst>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</cellXfs>
  <cellStyles count="2">
    <cellStyle name="Moneda" xfId="1" builtinId="4"/>
    <cellStyle name="Normal" xfId="0" builtinId="0"/>
  </cellStyles>
  <dxfs count="32"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5668416447944007E-2"/>
                  <c:y val="0.36069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</c:trendlineLbl>
          </c:trendline>
          <c:cat>
            <c:numRef>
              <c:f>Hoja1!$A$2:$A$9</c:f>
              <c:numCache>
                <c:formatCode>General</c:formatCode>
                <c:ptCount val="8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</c:numCache>
            </c:numRef>
          </c:cat>
          <c:val>
            <c:numRef>
              <c:f>Hoja1!$B$2:$B$9</c:f>
              <c:numCache>
                <c:formatCode>General</c:formatCode>
                <c:ptCount val="8"/>
                <c:pt idx="0">
                  <c:v>360.11340000000001</c:v>
                </c:pt>
                <c:pt idx="1">
                  <c:v>439.95440000000002</c:v>
                </c:pt>
                <c:pt idx="2">
                  <c:v>519.74270000000001</c:v>
                </c:pt>
                <c:pt idx="3">
                  <c:v>599.95410000000004</c:v>
                </c:pt>
                <c:pt idx="4">
                  <c:v>679.8895</c:v>
                </c:pt>
                <c:pt idx="5">
                  <c:v>760.27570000000003</c:v>
                </c:pt>
                <c:pt idx="6">
                  <c:v>839.98839999999996</c:v>
                </c:pt>
                <c:pt idx="7">
                  <c:v>919.79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E-4E20-82D7-839E66CE2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208928"/>
        <c:axId val="408297392"/>
      </c:lineChart>
      <c:catAx>
        <c:axId val="4642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08297392"/>
        <c:crosses val="autoZero"/>
        <c:auto val="1"/>
        <c:lblAlgn val="ctr"/>
        <c:lblOffset val="100"/>
        <c:noMultiLvlLbl val="0"/>
      </c:catAx>
      <c:valAx>
        <c:axId val="4082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642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6402466117629676E-2"/>
                  <c:y val="0.31967320261437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</c:trendlineLbl>
          </c:trendline>
          <c:cat>
            <c:numRef>
              <c:f>Hoja1!$A$2:$A$9</c:f>
              <c:numCache>
                <c:formatCode>General</c:formatCode>
                <c:ptCount val="8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</c:numCache>
            </c:numRef>
          </c:cat>
          <c:val>
            <c:numRef>
              <c:f>Hoja1!$C$2:$C$9</c:f>
              <c:numCache>
                <c:formatCode>General</c:formatCode>
                <c:ptCount val="8"/>
                <c:pt idx="0">
                  <c:v>19.065994347004299</c:v>
                </c:pt>
                <c:pt idx="1">
                  <c:v>21.007601496601101</c:v>
                </c:pt>
                <c:pt idx="2">
                  <c:v>22.560773406734</c:v>
                </c:pt>
                <c:pt idx="3">
                  <c:v>24.395597823992698</c:v>
                </c:pt>
                <c:pt idx="4">
                  <c:v>25.7551371526148</c:v>
                </c:pt>
                <c:pt idx="5">
                  <c:v>27.380615214235</c:v>
                </c:pt>
                <c:pt idx="6">
                  <c:v>28.908224875284098</c:v>
                </c:pt>
                <c:pt idx="7">
                  <c:v>30.523278002206698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4-44B8-86C4-05A98FA7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863776"/>
        <c:axId val="402408832"/>
      </c:lineChart>
      <c:catAx>
        <c:axId val="5488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02408832"/>
        <c:crosses val="autoZero"/>
        <c:auto val="1"/>
        <c:lblAlgn val="ctr"/>
        <c:lblOffset val="100"/>
        <c:noMultiLvlLbl val="0"/>
      </c:catAx>
      <c:valAx>
        <c:axId val="4024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488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616635129911086"/>
                  <c:y val="0.16375056566205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</c:trendlineLbl>
          </c:trendline>
          <c:xVal>
            <c:numRef>
              <c:f>Hoja1!$A$2:$A$9</c:f>
              <c:numCache>
                <c:formatCode>General</c:formatCode>
                <c:ptCount val="8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</c:numCache>
            </c:numRef>
          </c:xVal>
          <c:yVal>
            <c:numRef>
              <c:f>Hoja1!$C$2:$C$9</c:f>
              <c:numCache>
                <c:formatCode>General</c:formatCode>
                <c:ptCount val="8"/>
                <c:pt idx="0">
                  <c:v>19.065994347004299</c:v>
                </c:pt>
                <c:pt idx="1">
                  <c:v>21.007601496601101</c:v>
                </c:pt>
                <c:pt idx="2">
                  <c:v>22.560773406734</c:v>
                </c:pt>
                <c:pt idx="3">
                  <c:v>24.395597823992698</c:v>
                </c:pt>
                <c:pt idx="4">
                  <c:v>25.7551371526148</c:v>
                </c:pt>
                <c:pt idx="5">
                  <c:v>27.380615214235</c:v>
                </c:pt>
                <c:pt idx="6">
                  <c:v>28.908224875284098</c:v>
                </c:pt>
                <c:pt idx="7">
                  <c:v>30.523278002206698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4C-4879-BE6B-10690CAF2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63776"/>
        <c:axId val="402408832"/>
      </c:scatterChart>
      <c:valAx>
        <c:axId val="5488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02408832"/>
        <c:crosses val="autoZero"/>
        <c:crossBetween val="midCat"/>
      </c:valAx>
      <c:valAx>
        <c:axId val="4024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4886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352520590098645E-2"/>
                  <c:y val="0.130681635092643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</c:trendlineLbl>
          </c:trendline>
          <c:xVal>
            <c:numRef>
              <c:f>Hoja1!$A$2:$A$9</c:f>
              <c:numCache>
                <c:formatCode>General</c:formatCode>
                <c:ptCount val="8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</c:numCache>
            </c:numRef>
          </c:xVal>
          <c:yVal>
            <c:numRef>
              <c:f>Hoja1!$B$2:$B$9</c:f>
              <c:numCache>
                <c:formatCode>General</c:formatCode>
                <c:ptCount val="8"/>
                <c:pt idx="0">
                  <c:v>360.11340000000001</c:v>
                </c:pt>
                <c:pt idx="1">
                  <c:v>439.95440000000002</c:v>
                </c:pt>
                <c:pt idx="2">
                  <c:v>519.74270000000001</c:v>
                </c:pt>
                <c:pt idx="3">
                  <c:v>599.95410000000004</c:v>
                </c:pt>
                <c:pt idx="4">
                  <c:v>679.8895</c:v>
                </c:pt>
                <c:pt idx="5">
                  <c:v>760.27570000000003</c:v>
                </c:pt>
                <c:pt idx="6">
                  <c:v>839.98839999999996</c:v>
                </c:pt>
                <c:pt idx="7">
                  <c:v>919.79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9-4385-99F2-C168C9E05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08928"/>
        <c:axId val="408297392"/>
      </c:scatterChart>
      <c:valAx>
        <c:axId val="4642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08297392"/>
        <c:crosses val="autoZero"/>
        <c:crossBetween val="midCat"/>
      </c:valAx>
      <c:valAx>
        <c:axId val="4082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642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9</xdr:row>
      <xdr:rowOff>161925</xdr:rowOff>
    </xdr:from>
    <xdr:to>
      <xdr:col>4</xdr:col>
      <xdr:colOff>266700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77B4D3-4BDC-4FC0-B7DE-647B1F3BE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442912</xdr:colOff>
      <xdr:row>9</xdr:row>
      <xdr:rowOff>142875</xdr:rowOff>
    </xdr:from>
    <xdr:to>
      <xdr:col>12</xdr:col>
      <xdr:colOff>142875</xdr:colOff>
      <xdr:row>19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6F6B7C-34DA-4502-A7FA-A836D0BA6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247650</xdr:colOff>
      <xdr:row>9</xdr:row>
      <xdr:rowOff>142875</xdr:rowOff>
    </xdr:from>
    <xdr:to>
      <xdr:col>15</xdr:col>
      <xdr:colOff>419100</xdr:colOff>
      <xdr:row>19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B370DF-FD73-4AE9-932E-411FB5E21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9</xdr:row>
      <xdr:rowOff>161925</xdr:rowOff>
    </xdr:from>
    <xdr:to>
      <xdr:col>8</xdr:col>
      <xdr:colOff>76200</xdr:colOff>
      <xdr:row>19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2AD226-433C-4698-A0FA-7C2043DCE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E263E-8224-4D25-B96B-5BD000410513}" name="Tabla1" displayName="Tabla1" ref="A1:O10" totalsRowCount="1" headerRowDxfId="31" dataDxfId="30">
  <autoFilter ref="A1:O9" xr:uid="{7AF8A6A6-2C01-4A4F-BC85-7E6D875354FB}"/>
  <tableColumns count="15">
    <tableColumn id="1" xr3:uid="{AD685A67-261D-4AC5-AA0C-14E8A5410687}" name="price" dataDxfId="27" totalsRowDxfId="14"/>
    <tableColumn id="3" xr3:uid="{DEF468BF-194D-4EB2-B805-A2B87727DFA7}" name="mean" totalsRowFunction="stdDev" dataDxfId="25" totalsRowDxfId="0"/>
    <tableColumn id="4" xr3:uid="{D6431898-8318-4DF9-9B0D-1CF294F86C94}" name="std" dataDxfId="23" totalsRowDxfId="13"/>
    <tableColumn id="5" xr3:uid="{95164311-D6EB-48BD-B26F-E40D861CA68A}" name="Y1.pend" dataDxfId="24" totalsRowDxfId="12"/>
    <tableColumn id="6" xr3:uid="{481354F9-FC66-4A5F-B8D7-B2C635F2604D}" name="Y1.intercept" dataDxfId="29" totalsRowDxfId="11">
      <calculatedColumnFormula>279.99</calculatedColumnFormula>
    </tableColumn>
    <tableColumn id="7" xr3:uid="{95702DEB-8A50-4275-A089-426711BEA25B}" name="Y1" dataDxfId="18" totalsRowDxfId="10">
      <calculatedColumnFormula>Tabla1[[#This Row],[price]]*Tabla1[[#This Row],[Y1.pend]]+Tabla1[[#This Row],[Y1.intercept]]</calculatedColumnFormula>
    </tableColumn>
    <tableColumn id="8" xr3:uid="{6EEC05C3-A829-48AB-9544-1F5D5CEB8E8E}" name="Y2.pend" dataDxfId="17" totalsRowDxfId="9">
      <calculatedColumnFormula>-7.9993</calculatedColumnFormula>
    </tableColumn>
    <tableColumn id="9" xr3:uid="{5A38588F-6CDA-46FE-87CE-EFB352C1295A}" name="Y2.intercept" dataDxfId="15" totalsRowDxfId="8">
      <calculatedColumnFormula>999.93</calculatedColumnFormula>
    </tableColumn>
    <tableColumn id="10" xr3:uid="{39DF01C4-5DC6-427B-84FB-6D6E39E418A6}" name="Y2" dataDxfId="16" totalsRowDxfId="7">
      <calculatedColumnFormula>Tabla1[[#This Row],[price]]*Tabla1[[#This Row],[Y2.pend]]+Tabla1[[#This Row],[Y2.intercept]]</calculatedColumnFormula>
    </tableColumn>
    <tableColumn id="11" xr3:uid="{21DBE4FF-9187-44E6-B259-18C38FAA5440}" name="S1.pend" dataDxfId="26" totalsRowDxfId="6">
      <calculatedColumnFormula>1.6134</calculatedColumnFormula>
    </tableColumn>
    <tableColumn id="12" xr3:uid="{03B358BE-C101-4842-81FD-DAAB17657BEA}" name="S1.intercept" dataDxfId="28" totalsRowDxfId="5">
      <calculatedColumnFormula>17.689</calculatedColumnFormula>
    </tableColumn>
    <tableColumn id="13" xr3:uid="{77DA4AEF-3AD9-4BC0-A3A0-F6D9B1399E3D}" name="S1" dataDxfId="22" totalsRowDxfId="4">
      <calculatedColumnFormula>Tabla1[[#This Row],[price]]*Tabla1[[#This Row],[S1.pend]]+Tabla1[[#This Row],[S1.intercept]]</calculatedColumnFormula>
    </tableColumn>
    <tableColumn id="14" xr3:uid="{B21D73E9-09D5-4C95-8E40-331D7190DE18}" name="S2.pend" dataDxfId="21" totalsRowDxfId="3">
      <calculatedColumnFormula>-0.1613</calculatedColumnFormula>
    </tableColumn>
    <tableColumn id="15" xr3:uid="{BB8A4DC7-DC40-4BF9-993B-5A121A70A877}" name="S2.intercept" dataDxfId="19" totalsRowDxfId="2">
      <calculatedColumnFormula>32.21</calculatedColumnFormula>
    </tableColumn>
    <tableColumn id="16" xr3:uid="{E8854594-DA87-477B-A974-6BC8628C1490}" name="S2" dataDxfId="20" totalsRowDxfId="1">
      <calculatedColumnFormula>Tabla1[[#This Row],[price]]*Tabla1[[#This Row],[S2.pend]]+Tabla1[[#This Row],[S2.intercept]]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BB21-B3B4-4572-A95F-B6D7D1578559}">
  <dimension ref="A1:O20"/>
  <sheetViews>
    <sheetView tabSelected="1" workbookViewId="0">
      <selection activeCell="B10" sqref="B10"/>
    </sheetView>
  </sheetViews>
  <sheetFormatPr baseColWidth="10" defaultRowHeight="15" x14ac:dyDescent="0.25"/>
  <cols>
    <col min="1" max="1" width="5.85546875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2">
        <v>80</v>
      </c>
      <c r="B2" s="4">
        <v>360.11340000000001</v>
      </c>
      <c r="C2" s="6">
        <v>19.065994347004299</v>
      </c>
      <c r="D2" s="2">
        <f>79.993</f>
        <v>79.992999999999995</v>
      </c>
      <c r="E2" s="2">
        <f t="shared" ref="E2:E9" si="0">279.99</f>
        <v>279.99</v>
      </c>
      <c r="F2" s="2">
        <f>Tabla1[[#This Row],[price]]*Tabla1[[#This Row],[Y1.pend]]+Tabla1[[#This Row],[Y1.intercept]]</f>
        <v>6679.4299999999994</v>
      </c>
      <c r="G2" s="8">
        <f t="shared" ref="G2:G9" si="1">-7.9993</f>
        <v>-7.9992999999999999</v>
      </c>
      <c r="H2" s="8">
        <f t="shared" ref="H2:H9" si="2">999.93</f>
        <v>999.93</v>
      </c>
      <c r="I2" s="4">
        <f>Tabla1[[#This Row],[price]]*Tabla1[[#This Row],[Y2.pend]]+Tabla1[[#This Row],[Y2.intercept]]</f>
        <v>359.98599999999999</v>
      </c>
      <c r="J2" s="3">
        <f t="shared" ref="J2:J9" si="3">1.6134</f>
        <v>1.6133999999999999</v>
      </c>
      <c r="K2" s="3">
        <f t="shared" ref="K2:K9" si="4">17.689</f>
        <v>17.689</v>
      </c>
      <c r="L2" s="3">
        <f>Tabla1[[#This Row],[price]]*Tabla1[[#This Row],[S1.pend]]+Tabla1[[#This Row],[S1.intercept]]</f>
        <v>146.761</v>
      </c>
      <c r="M2" s="7">
        <f t="shared" ref="M2:M9" si="5">-0.1613</f>
        <v>-0.1613</v>
      </c>
      <c r="N2" s="7">
        <f t="shared" ref="N2:N9" si="6">32.21</f>
        <v>32.21</v>
      </c>
      <c r="O2" s="5">
        <f>Tabla1[[#This Row],[price]]*Tabla1[[#This Row],[S2.pend]]+Tabla1[[#This Row],[S2.intercept]]</f>
        <v>19.306000000000001</v>
      </c>
    </row>
    <row r="3" spans="1:15" x14ac:dyDescent="0.25">
      <c r="A3" s="2">
        <v>70</v>
      </c>
      <c r="B3" s="4">
        <v>439.95440000000002</v>
      </c>
      <c r="C3" s="6">
        <v>21.007601496601101</v>
      </c>
      <c r="D3" s="2">
        <f t="shared" ref="D3:D9" si="7">79.993</f>
        <v>79.992999999999995</v>
      </c>
      <c r="E3" s="2">
        <f t="shared" si="0"/>
        <v>279.99</v>
      </c>
      <c r="F3" s="2">
        <f>Tabla1[[#This Row],[price]]*Tabla1[[#This Row],[Y1.pend]]+Tabla1[[#This Row],[Y1.intercept]]</f>
        <v>5879.4999999999991</v>
      </c>
      <c r="G3" s="8">
        <f t="shared" si="1"/>
        <v>-7.9992999999999999</v>
      </c>
      <c r="H3" s="8">
        <f t="shared" si="2"/>
        <v>999.93</v>
      </c>
      <c r="I3" s="4">
        <f>Tabla1[[#This Row],[price]]*Tabla1[[#This Row],[Y2.pend]]+Tabla1[[#This Row],[Y2.intercept]]</f>
        <v>439.97899999999993</v>
      </c>
      <c r="J3" s="3">
        <f t="shared" si="3"/>
        <v>1.6133999999999999</v>
      </c>
      <c r="K3" s="3">
        <f t="shared" si="4"/>
        <v>17.689</v>
      </c>
      <c r="L3" s="3">
        <f>Tabla1[[#This Row],[price]]*Tabla1[[#This Row],[S1.pend]]+Tabla1[[#This Row],[S1.intercept]]</f>
        <v>130.62700000000001</v>
      </c>
      <c r="M3" s="7">
        <f t="shared" si="5"/>
        <v>-0.1613</v>
      </c>
      <c r="N3" s="7">
        <f t="shared" si="6"/>
        <v>32.21</v>
      </c>
      <c r="O3" s="5">
        <f>Tabla1[[#This Row],[price]]*Tabla1[[#This Row],[S2.pend]]+Tabla1[[#This Row],[S2.intercept]]</f>
        <v>20.919</v>
      </c>
    </row>
    <row r="4" spans="1:15" x14ac:dyDescent="0.25">
      <c r="A4" s="2">
        <v>60</v>
      </c>
      <c r="B4" s="4">
        <v>519.74270000000001</v>
      </c>
      <c r="C4" s="6">
        <v>22.560773406734</v>
      </c>
      <c r="D4" s="2">
        <f t="shared" si="7"/>
        <v>79.992999999999995</v>
      </c>
      <c r="E4" s="2">
        <f t="shared" si="0"/>
        <v>279.99</v>
      </c>
      <c r="F4" s="2">
        <f>Tabla1[[#This Row],[price]]*Tabla1[[#This Row],[Y1.pend]]+Tabla1[[#This Row],[Y1.intercept]]</f>
        <v>5079.57</v>
      </c>
      <c r="G4" s="8">
        <f t="shared" si="1"/>
        <v>-7.9992999999999999</v>
      </c>
      <c r="H4" s="8">
        <f t="shared" si="2"/>
        <v>999.93</v>
      </c>
      <c r="I4" s="4">
        <f>Tabla1[[#This Row],[price]]*Tabla1[[#This Row],[Y2.pend]]+Tabla1[[#This Row],[Y2.intercept]]</f>
        <v>519.97199999999998</v>
      </c>
      <c r="J4" s="3">
        <f t="shared" si="3"/>
        <v>1.6133999999999999</v>
      </c>
      <c r="K4" s="3">
        <f t="shared" si="4"/>
        <v>17.689</v>
      </c>
      <c r="L4" s="3">
        <f>Tabla1[[#This Row],[price]]*Tabla1[[#This Row],[S1.pend]]+Tabla1[[#This Row],[S1.intercept]]</f>
        <v>114.49299999999999</v>
      </c>
      <c r="M4" s="7">
        <f t="shared" si="5"/>
        <v>-0.1613</v>
      </c>
      <c r="N4" s="7">
        <f t="shared" si="6"/>
        <v>32.21</v>
      </c>
      <c r="O4" s="5">
        <f>Tabla1[[#This Row],[price]]*Tabla1[[#This Row],[S2.pend]]+Tabla1[[#This Row],[S2.intercept]]</f>
        <v>22.532</v>
      </c>
    </row>
    <row r="5" spans="1:15" x14ac:dyDescent="0.25">
      <c r="A5" s="2">
        <v>50</v>
      </c>
      <c r="B5" s="4">
        <v>599.95410000000004</v>
      </c>
      <c r="C5" s="6">
        <v>24.395597823992698</v>
      </c>
      <c r="D5" s="2">
        <f t="shared" si="7"/>
        <v>79.992999999999995</v>
      </c>
      <c r="E5" s="2">
        <f t="shared" si="0"/>
        <v>279.99</v>
      </c>
      <c r="F5" s="2">
        <f>Tabla1[[#This Row],[price]]*Tabla1[[#This Row],[Y1.pend]]+Tabla1[[#This Row],[Y1.intercept]]</f>
        <v>4279.6399999999994</v>
      </c>
      <c r="G5" s="8">
        <f t="shared" si="1"/>
        <v>-7.9992999999999999</v>
      </c>
      <c r="H5" s="8">
        <f t="shared" si="2"/>
        <v>999.93</v>
      </c>
      <c r="I5" s="4">
        <f>Tabla1[[#This Row],[price]]*Tabla1[[#This Row],[Y2.pend]]+Tabla1[[#This Row],[Y2.intercept]]</f>
        <v>599.96499999999992</v>
      </c>
      <c r="J5" s="3">
        <f t="shared" si="3"/>
        <v>1.6133999999999999</v>
      </c>
      <c r="K5" s="3">
        <f t="shared" si="4"/>
        <v>17.689</v>
      </c>
      <c r="L5" s="3">
        <f>Tabla1[[#This Row],[price]]*Tabla1[[#This Row],[S1.pend]]+Tabla1[[#This Row],[S1.intercept]]</f>
        <v>98.359000000000009</v>
      </c>
      <c r="M5" s="7">
        <f t="shared" si="5"/>
        <v>-0.1613</v>
      </c>
      <c r="N5" s="7">
        <f t="shared" si="6"/>
        <v>32.21</v>
      </c>
      <c r="O5" s="5">
        <f>Tabla1[[#This Row],[price]]*Tabla1[[#This Row],[S2.pend]]+Tabla1[[#This Row],[S2.intercept]]</f>
        <v>24.145000000000003</v>
      </c>
    </row>
    <row r="6" spans="1:15" x14ac:dyDescent="0.25">
      <c r="A6" s="2">
        <v>40</v>
      </c>
      <c r="B6" s="4">
        <v>679.8895</v>
      </c>
      <c r="C6" s="6">
        <v>25.7551371526148</v>
      </c>
      <c r="D6" s="2">
        <f t="shared" si="7"/>
        <v>79.992999999999995</v>
      </c>
      <c r="E6" s="2">
        <f t="shared" si="0"/>
        <v>279.99</v>
      </c>
      <c r="F6" s="2">
        <f>Tabla1[[#This Row],[price]]*Tabla1[[#This Row],[Y1.pend]]+Tabla1[[#This Row],[Y1.intercept]]</f>
        <v>3479.71</v>
      </c>
      <c r="G6" s="8">
        <f t="shared" si="1"/>
        <v>-7.9992999999999999</v>
      </c>
      <c r="H6" s="8">
        <f t="shared" si="2"/>
        <v>999.93</v>
      </c>
      <c r="I6" s="4">
        <f>Tabla1[[#This Row],[price]]*Tabla1[[#This Row],[Y2.pend]]+Tabla1[[#This Row],[Y2.intercept]]</f>
        <v>679.95799999999997</v>
      </c>
      <c r="J6" s="3">
        <f t="shared" si="3"/>
        <v>1.6133999999999999</v>
      </c>
      <c r="K6" s="3">
        <f t="shared" si="4"/>
        <v>17.689</v>
      </c>
      <c r="L6" s="3">
        <f>Tabla1[[#This Row],[price]]*Tabla1[[#This Row],[S1.pend]]+Tabla1[[#This Row],[S1.intercept]]</f>
        <v>82.224999999999994</v>
      </c>
      <c r="M6" s="7">
        <f t="shared" si="5"/>
        <v>-0.1613</v>
      </c>
      <c r="N6" s="7">
        <f t="shared" si="6"/>
        <v>32.21</v>
      </c>
      <c r="O6" s="5">
        <f>Tabla1[[#This Row],[price]]*Tabla1[[#This Row],[S2.pend]]+Tabla1[[#This Row],[S2.intercept]]</f>
        <v>25.758000000000003</v>
      </c>
    </row>
    <row r="7" spans="1:15" x14ac:dyDescent="0.25">
      <c r="A7" s="2">
        <v>30</v>
      </c>
      <c r="B7" s="4">
        <v>760.27570000000003</v>
      </c>
      <c r="C7" s="6">
        <v>27.380615214235</v>
      </c>
      <c r="D7" s="2">
        <f t="shared" si="7"/>
        <v>79.992999999999995</v>
      </c>
      <c r="E7" s="2">
        <f t="shared" si="0"/>
        <v>279.99</v>
      </c>
      <c r="F7" s="2">
        <f>Tabla1[[#This Row],[price]]*Tabla1[[#This Row],[Y1.pend]]+Tabla1[[#This Row],[Y1.intercept]]</f>
        <v>2679.7799999999997</v>
      </c>
      <c r="G7" s="8">
        <f t="shared" si="1"/>
        <v>-7.9992999999999999</v>
      </c>
      <c r="H7" s="8">
        <f t="shared" si="2"/>
        <v>999.93</v>
      </c>
      <c r="I7" s="4">
        <f>Tabla1[[#This Row],[price]]*Tabla1[[#This Row],[Y2.pend]]+Tabla1[[#This Row],[Y2.intercept]]</f>
        <v>759.95100000000002</v>
      </c>
      <c r="J7" s="3">
        <f t="shared" si="3"/>
        <v>1.6133999999999999</v>
      </c>
      <c r="K7" s="3">
        <f t="shared" si="4"/>
        <v>17.689</v>
      </c>
      <c r="L7" s="3">
        <f>Tabla1[[#This Row],[price]]*Tabla1[[#This Row],[S1.pend]]+Tabla1[[#This Row],[S1.intercept]]</f>
        <v>66.091000000000008</v>
      </c>
      <c r="M7" s="7">
        <f t="shared" si="5"/>
        <v>-0.1613</v>
      </c>
      <c r="N7" s="7">
        <f t="shared" si="6"/>
        <v>32.21</v>
      </c>
      <c r="O7" s="5">
        <f>Tabla1[[#This Row],[price]]*Tabla1[[#This Row],[S2.pend]]+Tabla1[[#This Row],[S2.intercept]]</f>
        <v>27.371000000000002</v>
      </c>
    </row>
    <row r="8" spans="1:15" x14ac:dyDescent="0.25">
      <c r="A8" s="2">
        <v>20</v>
      </c>
      <c r="B8" s="4">
        <v>839.98839999999996</v>
      </c>
      <c r="C8" s="6">
        <v>28.908224875284098</v>
      </c>
      <c r="D8" s="2">
        <f t="shared" si="7"/>
        <v>79.992999999999995</v>
      </c>
      <c r="E8" s="2">
        <f t="shared" si="0"/>
        <v>279.99</v>
      </c>
      <c r="F8" s="2">
        <f>Tabla1[[#This Row],[price]]*Tabla1[[#This Row],[Y1.pend]]+Tabla1[[#This Row],[Y1.intercept]]</f>
        <v>1879.85</v>
      </c>
      <c r="G8" s="8">
        <f t="shared" si="1"/>
        <v>-7.9992999999999999</v>
      </c>
      <c r="H8" s="8">
        <f t="shared" si="2"/>
        <v>999.93</v>
      </c>
      <c r="I8" s="4">
        <f>Tabla1[[#This Row],[price]]*Tabla1[[#This Row],[Y2.pend]]+Tabla1[[#This Row],[Y2.intercept]]</f>
        <v>839.94399999999996</v>
      </c>
      <c r="J8" s="3">
        <f t="shared" si="3"/>
        <v>1.6133999999999999</v>
      </c>
      <c r="K8" s="3">
        <f t="shared" si="4"/>
        <v>17.689</v>
      </c>
      <c r="L8" s="3">
        <f>Tabla1[[#This Row],[price]]*Tabla1[[#This Row],[S1.pend]]+Tabla1[[#This Row],[S1.intercept]]</f>
        <v>49.957000000000001</v>
      </c>
      <c r="M8" s="7">
        <f t="shared" si="5"/>
        <v>-0.1613</v>
      </c>
      <c r="N8" s="7">
        <f t="shared" si="6"/>
        <v>32.21</v>
      </c>
      <c r="O8" s="5">
        <f>Tabla1[[#This Row],[price]]*Tabla1[[#This Row],[S2.pend]]+Tabla1[[#This Row],[S2.intercept]]</f>
        <v>28.984000000000002</v>
      </c>
    </row>
    <row r="9" spans="1:15" x14ac:dyDescent="0.25">
      <c r="A9" s="2">
        <v>10</v>
      </c>
      <c r="B9" s="4">
        <v>919.79</v>
      </c>
      <c r="C9" s="6">
        <v>30.523278002206698</v>
      </c>
      <c r="D9" s="2">
        <f t="shared" si="7"/>
        <v>79.992999999999995</v>
      </c>
      <c r="E9" s="2">
        <f t="shared" si="0"/>
        <v>279.99</v>
      </c>
      <c r="F9" s="2">
        <f>Tabla1[[#This Row],[price]]*Tabla1[[#This Row],[Y1.pend]]+Tabla1[[#This Row],[Y1.intercept]]</f>
        <v>1079.92</v>
      </c>
      <c r="G9" s="8">
        <f t="shared" si="1"/>
        <v>-7.9992999999999999</v>
      </c>
      <c r="H9" s="8">
        <f t="shared" si="2"/>
        <v>999.93</v>
      </c>
      <c r="I9" s="4">
        <f>Tabla1[[#This Row],[price]]*Tabla1[[#This Row],[Y2.pend]]+Tabla1[[#This Row],[Y2.intercept]]</f>
        <v>919.9369999999999</v>
      </c>
      <c r="J9" s="3">
        <f t="shared" si="3"/>
        <v>1.6133999999999999</v>
      </c>
      <c r="K9" s="3">
        <f t="shared" si="4"/>
        <v>17.689</v>
      </c>
      <c r="L9" s="3">
        <f>Tabla1[[#This Row],[price]]*Tabla1[[#This Row],[S1.pend]]+Tabla1[[#This Row],[S1.intercept]]</f>
        <v>33.823</v>
      </c>
      <c r="M9" s="7">
        <f t="shared" si="5"/>
        <v>-0.1613</v>
      </c>
      <c r="N9" s="7">
        <f t="shared" si="6"/>
        <v>32.21</v>
      </c>
      <c r="O9" s="5">
        <f>Tabla1[[#This Row],[price]]*Tabla1[[#This Row],[S2.pend]]+Tabla1[[#This Row],[S2.intercept]]</f>
        <v>30.597000000000001</v>
      </c>
    </row>
    <row r="10" spans="1:15" x14ac:dyDescent="0.25">
      <c r="A10" s="2"/>
      <c r="B10" s="4">
        <f>SUBTOTAL(107,Tabla1[mean])</f>
        <v>195.94294106080793</v>
      </c>
      <c r="C10" s="6"/>
      <c r="D10" s="2"/>
      <c r="E10" s="3"/>
      <c r="F10" s="3"/>
      <c r="G10" s="9"/>
      <c r="H10" s="9"/>
      <c r="I10" s="10"/>
      <c r="J10" s="3"/>
      <c r="K10" s="3"/>
      <c r="L10" s="3"/>
      <c r="M10" s="7"/>
      <c r="N10" s="7"/>
      <c r="O10" s="5"/>
    </row>
    <row r="13" spans="1:15" x14ac:dyDescent="0.25">
      <c r="D13" s="1"/>
    </row>
    <row r="14" spans="1:15" x14ac:dyDescent="0.25">
      <c r="D14" s="1"/>
    </row>
    <row r="15" spans="1:15" x14ac:dyDescent="0.25">
      <c r="D15" s="1"/>
    </row>
    <row r="16" spans="1:15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de Cortez</dc:creator>
  <cp:lastModifiedBy>Jacqueline de Cortez</cp:lastModifiedBy>
  <dcterms:created xsi:type="dcterms:W3CDTF">2020-05-26T20:34:58Z</dcterms:created>
  <dcterms:modified xsi:type="dcterms:W3CDTF">2020-05-27T03:47:56Z</dcterms:modified>
</cp:coreProperties>
</file>