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harles\Desktop\models\financial_models\"/>
    </mc:Choice>
  </mc:AlternateContent>
  <xr:revisionPtr revIDLastSave="0" documentId="13_ncr:1_{D0CA426E-4102-4BAB-98AF-C5692D4F2AF1}" xr6:coauthVersionLast="47" xr6:coauthVersionMax="47" xr10:uidLastSave="{00000000-0000-0000-0000-000000000000}"/>
  <bookViews>
    <workbookView xWindow="135" yWindow="225" windowWidth="14160" windowHeight="15120" activeTab="1" xr2:uid="{6A39C88D-A02D-4857-89E2-E91040455456}"/>
  </bookViews>
  <sheets>
    <sheet name="Sheet1" sheetId="1" r:id="rId1"/>
    <sheet name="Warner Music" sheetId="3" r:id="rId2"/>
    <sheet name="Universal" sheetId="4" r:id="rId3"/>
    <sheet name="Soundcloud" sheetId="5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D5" i="3"/>
  <c r="G81" i="3"/>
  <c r="H81" i="3"/>
  <c r="I81" i="3"/>
  <c r="J81" i="3"/>
  <c r="F81" i="3"/>
  <c r="F79" i="3"/>
  <c r="G79" i="3" s="1"/>
  <c r="H79" i="3" s="1"/>
  <c r="I79" i="3" s="1"/>
  <c r="J79" i="3" s="1"/>
  <c r="H99" i="3"/>
  <c r="I99" i="3"/>
  <c r="J99" i="3"/>
  <c r="G99" i="3"/>
  <c r="J97" i="3"/>
  <c r="I97" i="3"/>
  <c r="F97" i="3"/>
  <c r="G97" i="3"/>
  <c r="H97" i="3"/>
  <c r="E97" i="3"/>
  <c r="H12" i="1"/>
  <c r="G12" i="1"/>
  <c r="I25" i="1"/>
  <c r="I7" i="1"/>
  <c r="C1048576" i="1"/>
  <c r="F89" i="3"/>
  <c r="G89" i="3"/>
  <c r="G90" i="3" s="1"/>
  <c r="E89" i="3"/>
  <c r="E90" i="3" s="1"/>
  <c r="E81" i="3"/>
  <c r="I89" i="3"/>
  <c r="J89" i="3"/>
  <c r="H89" i="3"/>
  <c r="H90" i="3" s="1"/>
  <c r="J58" i="3"/>
  <c r="J60" i="3" s="1"/>
  <c r="J67" i="3" s="1"/>
  <c r="I58" i="3"/>
  <c r="I60" i="3" s="1"/>
  <c r="I67" i="3" s="1"/>
  <c r="J53" i="3"/>
  <c r="I53" i="3"/>
  <c r="J40" i="3"/>
  <c r="I40" i="3"/>
  <c r="J27" i="3"/>
  <c r="I27" i="3"/>
  <c r="J90" i="3" l="1"/>
  <c r="I90" i="3"/>
  <c r="F90" i="3"/>
</calcChain>
</file>

<file path=xl/sharedStrings.xml><?xml version="1.0" encoding="utf-8"?>
<sst xmlns="http://schemas.openxmlformats.org/spreadsheetml/2006/main" count="138" uniqueCount="108">
  <si>
    <t>Balance Sheet</t>
  </si>
  <si>
    <t>Cash</t>
  </si>
  <si>
    <t>Accounts Receivable</t>
  </si>
  <si>
    <t>Inventories</t>
  </si>
  <si>
    <t>Accounts Payable</t>
  </si>
  <si>
    <t>Accrued Liabilities</t>
  </si>
  <si>
    <t>Deferred Revenue</t>
  </si>
  <si>
    <t>Warner Music</t>
  </si>
  <si>
    <t>Fiscal Year</t>
  </si>
  <si>
    <t>Other Assets</t>
  </si>
  <si>
    <t>Total Assets</t>
  </si>
  <si>
    <t>1y Royalty Recoup</t>
  </si>
  <si>
    <t>"+1y Royalty Recoup</t>
  </si>
  <si>
    <t>PPE</t>
  </si>
  <si>
    <t>Operating Lease</t>
  </si>
  <si>
    <t>Goodwill</t>
  </si>
  <si>
    <t>Net intangible assets s.t amortization</t>
  </si>
  <si>
    <t>Intangible assets not subject to amortization</t>
  </si>
  <si>
    <t>Deferred Tax Asset</t>
  </si>
  <si>
    <t>Accrued Royalties</t>
  </si>
  <si>
    <t>Accruied Interest</t>
  </si>
  <si>
    <t>Operating lease</t>
  </si>
  <si>
    <t>Other current liabilites</t>
  </si>
  <si>
    <t>Long-Term Debt</t>
  </si>
  <si>
    <t>Ooperating Lease Liabilites</t>
  </si>
  <si>
    <t>Defered Taax Liabilites</t>
  </si>
  <si>
    <t>Other liabilities</t>
  </si>
  <si>
    <t>Total Liabilities</t>
  </si>
  <si>
    <t>Equity</t>
  </si>
  <si>
    <t>Income Statement</t>
  </si>
  <si>
    <t>Revenue</t>
  </si>
  <si>
    <t>Cost of Revenue</t>
  </si>
  <si>
    <t>SGA</t>
  </si>
  <si>
    <t>Amortization</t>
  </si>
  <si>
    <t>Net Gain on Divestiture</t>
  </si>
  <si>
    <t>Operating Incopme</t>
  </si>
  <si>
    <t>Interest Exepens, Net</t>
  </si>
  <si>
    <t>Other Income expense</t>
  </si>
  <si>
    <t>Income before income taxes</t>
  </si>
  <si>
    <t>Income Tax expencse</t>
  </si>
  <si>
    <t>Net Income</t>
  </si>
  <si>
    <t>Shares Outstanding</t>
  </si>
  <si>
    <t>Total Cost &amp; Expenses</t>
  </si>
  <si>
    <t>Cash Flow</t>
  </si>
  <si>
    <t>DA</t>
  </si>
  <si>
    <t>Revenue By Type</t>
  </si>
  <si>
    <t>Digital</t>
  </si>
  <si>
    <t>Physical</t>
  </si>
  <si>
    <t>Recorded Music</t>
  </si>
  <si>
    <t>Performance</t>
  </si>
  <si>
    <t>Mechanical</t>
  </si>
  <si>
    <t>US REVENUE</t>
  </si>
  <si>
    <t>INTERNATIONAL Revenue</t>
  </si>
  <si>
    <t>Sync</t>
  </si>
  <si>
    <t>SG&amp;A</t>
  </si>
  <si>
    <t>Total Revenue</t>
  </si>
  <si>
    <t>Operating Income</t>
  </si>
  <si>
    <t>Total P&amp;D</t>
  </si>
  <si>
    <t>Cable Bahamas</t>
  </si>
  <si>
    <t>Operating Expenses</t>
  </si>
  <si>
    <t>Int Expense</t>
  </si>
  <si>
    <t>Int. Income</t>
  </si>
  <si>
    <t>Dividend on Shares</t>
  </si>
  <si>
    <t>Assets</t>
  </si>
  <si>
    <t>Liabilities</t>
  </si>
  <si>
    <t>Leverage</t>
  </si>
  <si>
    <t>Sale of sumn</t>
  </si>
  <si>
    <t>Income b4 tax</t>
  </si>
  <si>
    <t>Total Costs</t>
  </si>
  <si>
    <t>OIBDA</t>
  </si>
  <si>
    <t>OIBDA Growth Rate</t>
  </si>
  <si>
    <t>Net Income GR</t>
  </si>
  <si>
    <t>Total Revenue GR</t>
  </si>
  <si>
    <t>Digital GR</t>
  </si>
  <si>
    <t>Universal Music</t>
  </si>
  <si>
    <t>(in Euros)</t>
  </si>
  <si>
    <t>Revenues</t>
  </si>
  <si>
    <t>fiscal year</t>
  </si>
  <si>
    <t>Net Debt</t>
  </si>
  <si>
    <t>Cost of Revenues</t>
  </si>
  <si>
    <t>Operating Profit</t>
  </si>
  <si>
    <t>Financial Income</t>
  </si>
  <si>
    <t>Financial Expenses</t>
  </si>
  <si>
    <t>Income Taxes</t>
  </si>
  <si>
    <t>Net Profit</t>
  </si>
  <si>
    <t>EBITDA</t>
  </si>
  <si>
    <t>Publishing</t>
  </si>
  <si>
    <t>Merch</t>
  </si>
  <si>
    <t>Downloads</t>
  </si>
  <si>
    <t>Physical Revenue</t>
  </si>
  <si>
    <t>License &amp; Other</t>
  </si>
  <si>
    <t>Subs &amp; Streaming</t>
  </si>
  <si>
    <t>Recorded Music Revenues</t>
  </si>
  <si>
    <t>Debt</t>
  </si>
  <si>
    <t>Earnings before income taxes</t>
  </si>
  <si>
    <t>Price</t>
  </si>
  <si>
    <t>Shares</t>
  </si>
  <si>
    <t>N/A</t>
  </si>
  <si>
    <t>MC</t>
  </si>
  <si>
    <t>Principle Debt Outstanding</t>
  </si>
  <si>
    <t>Enterprise Value</t>
  </si>
  <si>
    <t>Soundcloud</t>
  </si>
  <si>
    <t xml:space="preserve"> </t>
  </si>
  <si>
    <t>Debtor</t>
  </si>
  <si>
    <t>Costs</t>
  </si>
  <si>
    <t>Operating Result</t>
  </si>
  <si>
    <t>Profit/Loss</t>
  </si>
  <si>
    <t>Total Comprehensive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</si>
</sst>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_);\(0\)"/>
    <numFmt numFmtId="165" formatCode="0.00_);\(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16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0" fillId="0" borderId="0" xfId="0" quotePrefix="1"/>
    <xf numFmtId="165" fontId="0" fillId="0" borderId="0" xfId="0" applyNumberFormat="1"/>
    <xf numFmtId="165" fontId="1" fillId="0" borderId="0" xfId="0" applyNumberFormat="1" applyFont="1"/>
    <xf numFmtId="9" fontId="0" fillId="0" borderId="0" xfId="1" applyFont="1"/>
    <xf numFmtId="9" fontId="1" fillId="0" borderId="0" xfId="1" applyFont="1"/>
    <xf numFmtId="0" fontId="0" fillId="2" borderId="0" xfId="0" applyFill="1"/>
    <xf numFmtId="0" fontId="0" fillId="0" borderId="0" xfId="0" applyFont="1"/>
    <xf numFmtId="8" fontId="0" fillId="0" borderId="0" xfId="0" applyNumberFormat="1" applyFont="1"/>
    <xf numFmtId="0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53F8-5F00-4714-B7BD-8B04EE7C1D7B}">
  <dimension ref="A1:J1048576"/>
  <sheetViews>
    <sheetView topLeftCell="A1048542" workbookViewId="0">
      <selection activeCell="A1048576" sqref="A1048576"/>
    </sheetView>
  </sheetViews>
  <sheetFormatPr defaultRowHeight="15" x14ac:dyDescent="0.25"/>
  <cols>
    <col min="1" max="1" width="22.5703125" bestFit="1" customWidth="1"/>
    <col min="2" max="2" width="22.5703125" customWidth="1"/>
    <col min="3" max="3" width="9" bestFit="1" customWidth="1"/>
  </cols>
  <sheetData>
    <row r="1" spans="1:10" x14ac:dyDescent="0.25">
      <c r="A1" s="2" t="s">
        <v>58</v>
      </c>
      <c r="B1" s="2"/>
    </row>
    <row r="3" spans="1:10" x14ac:dyDescent="0.25">
      <c r="A3" t="s">
        <v>8</v>
      </c>
      <c r="C3">
        <v>15</v>
      </c>
      <c r="D3">
        <v>16</v>
      </c>
      <c r="E3">
        <v>17</v>
      </c>
      <c r="F3">
        <v>18</v>
      </c>
      <c r="G3">
        <v>19</v>
      </c>
      <c r="H3">
        <v>20</v>
      </c>
      <c r="I3">
        <v>21</v>
      </c>
      <c r="J3">
        <v>22</v>
      </c>
    </row>
    <row r="4" spans="1:10" x14ac:dyDescent="0.25">
      <c r="B4" t="s">
        <v>30</v>
      </c>
      <c r="G4">
        <v>181.9</v>
      </c>
      <c r="H4">
        <v>192.91</v>
      </c>
      <c r="I4">
        <v>200.23</v>
      </c>
      <c r="J4">
        <v>217.98</v>
      </c>
    </row>
    <row r="5" spans="1:10" x14ac:dyDescent="0.25">
      <c r="B5" t="s">
        <v>59</v>
      </c>
      <c r="G5" s="12">
        <v>-138.58000000000001</v>
      </c>
      <c r="H5" s="12">
        <v>-150.19</v>
      </c>
      <c r="I5" s="12">
        <v>-142.44</v>
      </c>
      <c r="J5" s="12">
        <v>-142.56</v>
      </c>
    </row>
    <row r="6" spans="1:10" x14ac:dyDescent="0.25">
      <c r="B6" t="s">
        <v>44</v>
      </c>
      <c r="G6" s="12">
        <v>-44.39</v>
      </c>
      <c r="H6" s="12">
        <v>-47.94</v>
      </c>
      <c r="I6" s="12">
        <v>-48.42</v>
      </c>
      <c r="J6" s="12">
        <v>-61.67</v>
      </c>
    </row>
    <row r="7" spans="1:10" x14ac:dyDescent="0.25">
      <c r="B7" s="1" t="s">
        <v>56</v>
      </c>
      <c r="G7" s="13">
        <v>-5.97</v>
      </c>
      <c r="H7" s="13">
        <v>-14.46</v>
      </c>
      <c r="I7" s="1">
        <f>SUM(I4:I6)</f>
        <v>9.3699999999999903</v>
      </c>
      <c r="J7" s="1">
        <v>13.29</v>
      </c>
    </row>
    <row r="8" spans="1:10" x14ac:dyDescent="0.25">
      <c r="B8" t="s">
        <v>60</v>
      </c>
      <c r="G8" s="12">
        <v>-18</v>
      </c>
      <c r="H8" s="12">
        <v>-15.86</v>
      </c>
      <c r="I8" s="12">
        <v>-15</v>
      </c>
      <c r="J8" s="12">
        <v>-10.74</v>
      </c>
    </row>
    <row r="9" spans="1:10" x14ac:dyDescent="0.25">
      <c r="B9" t="s">
        <v>61</v>
      </c>
      <c r="G9" s="12"/>
      <c r="H9" s="12"/>
      <c r="I9">
        <v>0.23499999999999999</v>
      </c>
      <c r="J9">
        <v>0.20100000000000001</v>
      </c>
    </row>
    <row r="10" spans="1:10" x14ac:dyDescent="0.25">
      <c r="B10" t="s">
        <v>62</v>
      </c>
      <c r="G10" s="12">
        <v>-18.850000000000001</v>
      </c>
      <c r="H10" s="12">
        <v>-20.149999999999999</v>
      </c>
      <c r="I10" s="12">
        <v>-18.940000000000001</v>
      </c>
      <c r="J10" s="12">
        <v>-17.53</v>
      </c>
    </row>
    <row r="11" spans="1:10" s="1" customFormat="1" x14ac:dyDescent="0.25">
      <c r="B11" t="s">
        <v>66</v>
      </c>
      <c r="C11"/>
      <c r="D11"/>
      <c r="E11"/>
      <c r="F11"/>
      <c r="G11"/>
      <c r="H11" s="12">
        <v>101.13</v>
      </c>
      <c r="I11"/>
      <c r="J11"/>
    </row>
    <row r="12" spans="1:10" x14ac:dyDescent="0.25">
      <c r="B12" s="1" t="s">
        <v>40</v>
      </c>
      <c r="C12" s="1"/>
      <c r="D12" s="1"/>
      <c r="E12" s="1"/>
      <c r="F12" s="1"/>
      <c r="G12" s="13">
        <f>SUM(G8:G11)</f>
        <v>-36.85</v>
      </c>
      <c r="H12" s="13">
        <f>SUM(H8:H11)</f>
        <v>65.12</v>
      </c>
      <c r="I12" s="13">
        <v>-28.01</v>
      </c>
      <c r="J12" s="13">
        <v>-11.26</v>
      </c>
    </row>
    <row r="18" spans="1:10" x14ac:dyDescent="0.25">
      <c r="A18" s="1"/>
      <c r="B18" s="1"/>
      <c r="C18" s="1"/>
    </row>
    <row r="22" spans="1:10" x14ac:dyDescent="0.25">
      <c r="B22" t="s">
        <v>63</v>
      </c>
      <c r="G22">
        <v>690.55</v>
      </c>
      <c r="H22">
        <v>6116.24</v>
      </c>
      <c r="I22">
        <v>525.64</v>
      </c>
      <c r="J22">
        <v>541.76</v>
      </c>
    </row>
    <row r="23" spans="1:10" x14ac:dyDescent="0.25">
      <c r="B23" t="s">
        <v>64</v>
      </c>
      <c r="G23">
        <v>-674.08</v>
      </c>
      <c r="H23">
        <v>-541.28</v>
      </c>
      <c r="I23">
        <v>-478.8</v>
      </c>
      <c r="J23">
        <v>-505.3</v>
      </c>
    </row>
    <row r="24" spans="1:10" x14ac:dyDescent="0.25">
      <c r="B24" t="s">
        <v>28</v>
      </c>
      <c r="G24">
        <v>16.46</v>
      </c>
      <c r="H24">
        <v>74.97</v>
      </c>
      <c r="I24">
        <v>46.83</v>
      </c>
      <c r="J24">
        <v>36.46</v>
      </c>
    </row>
    <row r="25" spans="1:10" x14ac:dyDescent="0.25">
      <c r="B25" t="s">
        <v>65</v>
      </c>
      <c r="I25" s="14">
        <f>I22/I24</f>
        <v>11.224428784966902</v>
      </c>
    </row>
    <row r="1048576" spans="3:3" x14ac:dyDescent="0.25">
      <c r="C1048576">
        <f>SUM(C1:C1048575)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A467-5148-42F9-96DA-8C6649E27F5C}">
  <dimension ref="B3:J99"/>
  <sheetViews>
    <sheetView showGridLines="0" tabSelected="1" topLeftCell="A58" zoomScale="90" zoomScaleNormal="90" workbookViewId="0">
      <selection activeCell="C98" sqref="C98"/>
    </sheetView>
  </sheetViews>
  <sheetFormatPr defaultRowHeight="15" x14ac:dyDescent="0.25"/>
  <cols>
    <col min="2" max="2" width="41.140625" bestFit="1" customWidth="1"/>
    <col min="3" max="7" width="12.42578125" customWidth="1"/>
    <col min="8" max="8" width="9.7109375" customWidth="1"/>
    <col min="9" max="9" width="11.85546875" customWidth="1"/>
    <col min="10" max="10" width="13.140625" customWidth="1"/>
  </cols>
  <sheetData>
    <row r="3" spans="2:10" x14ac:dyDescent="0.25">
      <c r="B3" s="2" t="s">
        <v>7</v>
      </c>
      <c r="C3" s="17" t="s">
        <v>95</v>
      </c>
      <c r="D3" s="18">
        <v>33.19</v>
      </c>
      <c r="E3" s="2"/>
      <c r="F3" s="2"/>
      <c r="G3" s="2"/>
      <c r="H3" s="2"/>
    </row>
    <row r="4" spans="2:10" x14ac:dyDescent="0.25">
      <c r="B4" s="2"/>
      <c r="C4" s="17" t="s">
        <v>96</v>
      </c>
      <c r="D4" s="17">
        <v>1372</v>
      </c>
      <c r="E4" s="2"/>
      <c r="F4" s="2"/>
      <c r="G4" s="2"/>
      <c r="H4" s="2"/>
    </row>
    <row r="5" spans="2:10" x14ac:dyDescent="0.25">
      <c r="B5" s="2"/>
      <c r="C5" s="17" t="s">
        <v>98</v>
      </c>
      <c r="D5" s="17">
        <f>PRODUCT(D3:D4)</f>
        <v>45536.68</v>
      </c>
      <c r="E5" s="2"/>
      <c r="F5" s="2"/>
      <c r="G5" s="2"/>
      <c r="H5" s="2"/>
    </row>
    <row r="6" spans="2:10" x14ac:dyDescent="0.25">
      <c r="C6" s="17" t="s">
        <v>1</v>
      </c>
      <c r="D6" s="19">
        <v>720</v>
      </c>
      <c r="E6" s="2"/>
      <c r="F6" s="2"/>
      <c r="G6" s="2"/>
      <c r="H6" s="2"/>
    </row>
    <row r="7" spans="2:10" x14ac:dyDescent="0.25">
      <c r="C7" s="17" t="s">
        <v>93</v>
      </c>
      <c r="D7" s="20">
        <f>J36</f>
        <v>-3946</v>
      </c>
      <c r="E7" s="2"/>
      <c r="F7" s="2"/>
      <c r="G7" s="2"/>
      <c r="H7" s="2"/>
    </row>
    <row r="8" spans="2:10" x14ac:dyDescent="0.25">
      <c r="B8" s="2"/>
      <c r="C8" s="17" t="s">
        <v>100</v>
      </c>
      <c r="D8" s="20">
        <f>SUM(D5:D7)</f>
        <v>42310.68</v>
      </c>
      <c r="E8" s="2"/>
      <c r="F8" s="2"/>
      <c r="G8" s="2"/>
      <c r="H8" s="2"/>
    </row>
    <row r="9" spans="2:10" x14ac:dyDescent="0.25">
      <c r="B9" s="2"/>
      <c r="C9" s="17"/>
      <c r="D9" s="17"/>
      <c r="E9" s="2"/>
      <c r="F9" s="2"/>
      <c r="G9" s="2"/>
      <c r="H9" s="2"/>
    </row>
    <row r="10" spans="2:10" x14ac:dyDescent="0.25">
      <c r="B10" s="2"/>
      <c r="C10" s="17"/>
      <c r="D10" s="17"/>
      <c r="E10" s="2"/>
      <c r="F10" s="2"/>
      <c r="G10" s="2"/>
      <c r="H10" s="2"/>
    </row>
    <row r="12" spans="2:10" x14ac:dyDescent="0.25">
      <c r="B12" s="7" t="s">
        <v>0</v>
      </c>
      <c r="C12" s="7"/>
      <c r="D12" s="7"/>
      <c r="E12" s="7"/>
      <c r="F12" s="7"/>
      <c r="G12" s="7"/>
      <c r="H12" s="7"/>
    </row>
    <row r="13" spans="2:10" x14ac:dyDescent="0.25">
      <c r="B13" s="8" t="s">
        <v>8</v>
      </c>
      <c r="C13" s="8"/>
      <c r="D13" s="8"/>
      <c r="E13" s="8"/>
      <c r="F13" s="8"/>
      <c r="G13" s="8"/>
      <c r="H13" s="8"/>
      <c r="I13" s="10">
        <v>44834</v>
      </c>
      <c r="J13" s="10">
        <v>44926</v>
      </c>
    </row>
    <row r="15" spans="2:10" x14ac:dyDescent="0.25">
      <c r="B15" t="s">
        <v>1</v>
      </c>
      <c r="I15" s="3">
        <v>584</v>
      </c>
      <c r="J15" s="3">
        <v>720</v>
      </c>
    </row>
    <row r="16" spans="2:10" x14ac:dyDescent="0.25">
      <c r="B16" t="s">
        <v>2</v>
      </c>
      <c r="I16" s="3">
        <v>984</v>
      </c>
      <c r="J16" s="3">
        <v>1004</v>
      </c>
    </row>
    <row r="17" spans="2:10" x14ac:dyDescent="0.25">
      <c r="B17" t="s">
        <v>3</v>
      </c>
      <c r="I17" s="3">
        <v>108</v>
      </c>
      <c r="J17" s="3">
        <v>102</v>
      </c>
    </row>
    <row r="18" spans="2:10" x14ac:dyDescent="0.25">
      <c r="B18" t="s">
        <v>11</v>
      </c>
      <c r="I18" s="3">
        <v>372</v>
      </c>
      <c r="J18" s="3">
        <v>405</v>
      </c>
    </row>
    <row r="19" spans="2:10" x14ac:dyDescent="0.25">
      <c r="B19" t="s">
        <v>12</v>
      </c>
      <c r="I19" s="3">
        <v>503</v>
      </c>
      <c r="J19" s="3">
        <v>546</v>
      </c>
    </row>
    <row r="20" spans="2:10" x14ac:dyDescent="0.25">
      <c r="B20" t="s">
        <v>13</v>
      </c>
      <c r="I20" s="3">
        <v>415</v>
      </c>
      <c r="J20" s="3">
        <v>430</v>
      </c>
    </row>
    <row r="21" spans="2:10" x14ac:dyDescent="0.25">
      <c r="B21" t="s">
        <v>14</v>
      </c>
      <c r="I21" s="3">
        <v>226</v>
      </c>
      <c r="J21" s="3">
        <v>220</v>
      </c>
    </row>
    <row r="22" spans="2:10" x14ac:dyDescent="0.25">
      <c r="B22" t="s">
        <v>15</v>
      </c>
      <c r="I22" s="3">
        <v>1920</v>
      </c>
      <c r="J22" s="3">
        <v>1951</v>
      </c>
    </row>
    <row r="23" spans="2:10" x14ac:dyDescent="0.25">
      <c r="B23" t="s">
        <v>16</v>
      </c>
      <c r="I23" s="3">
        <v>2239</v>
      </c>
      <c r="J23" s="3">
        <v>2266</v>
      </c>
    </row>
    <row r="24" spans="2:10" x14ac:dyDescent="0.25">
      <c r="B24" t="s">
        <v>17</v>
      </c>
      <c r="I24" s="3">
        <v>145</v>
      </c>
      <c r="J24" s="3">
        <v>149</v>
      </c>
    </row>
    <row r="25" spans="2:10" x14ac:dyDescent="0.25">
      <c r="B25" t="s">
        <v>18</v>
      </c>
      <c r="I25" s="3">
        <v>29</v>
      </c>
      <c r="J25" s="3">
        <v>29</v>
      </c>
    </row>
    <row r="26" spans="2:10" x14ac:dyDescent="0.25">
      <c r="B26" t="s">
        <v>9</v>
      </c>
      <c r="I26" s="3">
        <v>212</v>
      </c>
      <c r="J26" s="3">
        <v>198</v>
      </c>
    </row>
    <row r="27" spans="2:10" x14ac:dyDescent="0.25">
      <c r="B27" s="1" t="s">
        <v>10</v>
      </c>
      <c r="C27" s="1"/>
      <c r="D27" s="1"/>
      <c r="E27" s="1"/>
      <c r="F27" s="1"/>
      <c r="G27" s="1"/>
      <c r="H27" s="1"/>
      <c r="I27" s="1">
        <f>SUM(I15:I26)</f>
        <v>7737</v>
      </c>
      <c r="J27" s="1">
        <f>SUM(J15:J26)</f>
        <v>8020</v>
      </c>
    </row>
    <row r="29" spans="2:10" x14ac:dyDescent="0.25">
      <c r="B29" t="s">
        <v>4</v>
      </c>
      <c r="I29" s="4">
        <v>-268</v>
      </c>
      <c r="J29" s="4">
        <v>-220</v>
      </c>
    </row>
    <row r="30" spans="2:10" x14ac:dyDescent="0.25">
      <c r="B30" t="s">
        <v>19</v>
      </c>
      <c r="I30" s="4">
        <v>-1918</v>
      </c>
      <c r="J30" s="4">
        <v>-2091</v>
      </c>
    </row>
    <row r="31" spans="2:10" x14ac:dyDescent="0.25">
      <c r="B31" t="s">
        <v>5</v>
      </c>
      <c r="I31" s="4">
        <v>-457</v>
      </c>
      <c r="J31" s="4">
        <v>-477</v>
      </c>
    </row>
    <row r="32" spans="2:10" x14ac:dyDescent="0.25">
      <c r="B32" t="s">
        <v>20</v>
      </c>
      <c r="I32" s="4">
        <v>-17</v>
      </c>
      <c r="J32" s="4">
        <v>-29</v>
      </c>
    </row>
    <row r="33" spans="2:10" x14ac:dyDescent="0.25">
      <c r="B33" t="s">
        <v>21</v>
      </c>
      <c r="I33" s="4">
        <v>-40</v>
      </c>
      <c r="J33" s="4">
        <v>-39</v>
      </c>
    </row>
    <row r="34" spans="2:10" x14ac:dyDescent="0.25">
      <c r="B34" t="s">
        <v>6</v>
      </c>
      <c r="I34" s="4">
        <v>-423</v>
      </c>
      <c r="J34" s="4">
        <v>-327</v>
      </c>
    </row>
    <row r="35" spans="2:10" x14ac:dyDescent="0.25">
      <c r="B35" t="s">
        <v>22</v>
      </c>
      <c r="I35" s="4">
        <v>-245</v>
      </c>
      <c r="J35" s="4">
        <v>-158</v>
      </c>
    </row>
    <row r="36" spans="2:10" x14ac:dyDescent="0.25">
      <c r="B36" t="s">
        <v>23</v>
      </c>
      <c r="H36">
        <v>-3346</v>
      </c>
      <c r="I36" s="4">
        <v>-3732</v>
      </c>
      <c r="J36" s="4">
        <v>-3946</v>
      </c>
    </row>
    <row r="37" spans="2:10" x14ac:dyDescent="0.25">
      <c r="B37" t="s">
        <v>24</v>
      </c>
      <c r="I37" s="4">
        <v>-241</v>
      </c>
      <c r="J37" s="4">
        <v>-234</v>
      </c>
    </row>
    <row r="38" spans="2:10" x14ac:dyDescent="0.25">
      <c r="B38" t="s">
        <v>25</v>
      </c>
      <c r="I38" s="4">
        <v>-220</v>
      </c>
      <c r="J38" s="4">
        <v>-223</v>
      </c>
    </row>
    <row r="39" spans="2:10" x14ac:dyDescent="0.25">
      <c r="B39" t="s">
        <v>26</v>
      </c>
      <c r="I39" s="4">
        <v>-99</v>
      </c>
      <c r="J39" s="4">
        <v>-103</v>
      </c>
    </row>
    <row r="40" spans="2:10" x14ac:dyDescent="0.25">
      <c r="B40" s="1" t="s">
        <v>27</v>
      </c>
      <c r="C40" s="1"/>
      <c r="D40" s="1"/>
      <c r="E40" s="1"/>
      <c r="F40" s="1"/>
      <c r="G40" s="1"/>
      <c r="H40" s="1"/>
      <c r="I40" s="5">
        <f>(SUM(I29:I39))</f>
        <v>-7660</v>
      </c>
      <c r="J40" s="5">
        <f>(SUM(J29:J39))</f>
        <v>-7847</v>
      </c>
    </row>
    <row r="41" spans="2:10" x14ac:dyDescent="0.25">
      <c r="I41" s="6"/>
      <c r="J41" s="6"/>
    </row>
    <row r="42" spans="2:10" x14ac:dyDescent="0.25">
      <c r="B42" s="1" t="s">
        <v>28</v>
      </c>
      <c r="C42" s="1"/>
      <c r="D42" s="1"/>
      <c r="E42" s="1"/>
      <c r="F42" s="1"/>
      <c r="G42" s="1"/>
      <c r="H42" s="1"/>
      <c r="I42" s="4">
        <v>-168</v>
      </c>
      <c r="J42" s="4">
        <v>-282</v>
      </c>
    </row>
    <row r="43" spans="2:10" x14ac:dyDescent="0.25">
      <c r="B43" s="1"/>
      <c r="C43" s="1"/>
      <c r="D43" s="1"/>
      <c r="E43" s="1"/>
      <c r="F43" s="1"/>
      <c r="G43" s="1"/>
      <c r="H43" s="1"/>
      <c r="I43" s="4"/>
      <c r="J43" s="4"/>
    </row>
    <row r="44" spans="2:10" x14ac:dyDescent="0.25">
      <c r="B44" s="1" t="s">
        <v>99</v>
      </c>
      <c r="C44" s="1"/>
      <c r="D44" s="1"/>
      <c r="E44" s="1"/>
      <c r="F44" s="1"/>
      <c r="G44" s="1"/>
      <c r="H44" s="1"/>
      <c r="I44" s="4"/>
      <c r="J44" s="4">
        <v>-3772</v>
      </c>
    </row>
    <row r="46" spans="2:10" x14ac:dyDescent="0.25">
      <c r="B46" s="7" t="s">
        <v>29</v>
      </c>
      <c r="C46" s="7"/>
      <c r="D46" s="7"/>
      <c r="E46" s="7"/>
      <c r="F46" s="7"/>
      <c r="G46" s="7"/>
      <c r="H46" s="7"/>
    </row>
    <row r="47" spans="2:10" x14ac:dyDescent="0.25">
      <c r="B47" s="9" t="s">
        <v>8</v>
      </c>
      <c r="C47" s="9"/>
      <c r="D47" s="9"/>
      <c r="E47" s="9"/>
      <c r="F47" s="9"/>
      <c r="G47" s="9"/>
      <c r="H47" s="9"/>
      <c r="I47" s="10">
        <v>44561</v>
      </c>
      <c r="J47" s="10">
        <v>44926</v>
      </c>
    </row>
    <row r="49" spans="2:10" x14ac:dyDescent="0.25">
      <c r="B49" t="s">
        <v>30</v>
      </c>
      <c r="I49">
        <v>1614</v>
      </c>
      <c r="J49">
        <v>1488</v>
      </c>
    </row>
    <row r="50" spans="2:10" x14ac:dyDescent="0.25">
      <c r="B50" t="s">
        <v>31</v>
      </c>
      <c r="I50" s="6">
        <v>-818</v>
      </c>
      <c r="J50" s="6">
        <v>-761</v>
      </c>
    </row>
    <row r="51" spans="2:10" x14ac:dyDescent="0.25">
      <c r="B51" t="s">
        <v>32</v>
      </c>
      <c r="I51" s="6">
        <v>-497</v>
      </c>
      <c r="J51" s="6">
        <v>-440</v>
      </c>
    </row>
    <row r="52" spans="2:10" x14ac:dyDescent="0.25">
      <c r="B52" t="s">
        <v>33</v>
      </c>
      <c r="I52" s="6">
        <v>-60</v>
      </c>
      <c r="J52" s="6">
        <v>-63</v>
      </c>
    </row>
    <row r="53" spans="2:10" x14ac:dyDescent="0.25">
      <c r="B53" s="1" t="s">
        <v>42</v>
      </c>
      <c r="C53" s="1"/>
      <c r="D53" s="1"/>
      <c r="E53" s="1"/>
      <c r="F53" s="1"/>
      <c r="G53" s="1"/>
      <c r="H53" s="1"/>
      <c r="I53" s="6">
        <f>SUM(I50:I52)</f>
        <v>-1375</v>
      </c>
      <c r="J53" s="6">
        <f>SUM(J50:J52)</f>
        <v>-1264</v>
      </c>
    </row>
    <row r="54" spans="2:10" x14ac:dyDescent="0.25">
      <c r="B54" t="s">
        <v>34</v>
      </c>
      <c r="I54" s="6">
        <v>0</v>
      </c>
      <c r="J54" s="6">
        <v>41</v>
      </c>
    </row>
    <row r="55" spans="2:10" x14ac:dyDescent="0.25">
      <c r="B55" t="s">
        <v>35</v>
      </c>
      <c r="I55" s="6">
        <v>239</v>
      </c>
      <c r="J55" s="6">
        <v>265</v>
      </c>
    </row>
    <row r="56" spans="2:10" x14ac:dyDescent="0.25">
      <c r="B56" t="s">
        <v>36</v>
      </c>
      <c r="I56" s="6">
        <v>-30</v>
      </c>
      <c r="J56" s="6">
        <v>-32</v>
      </c>
    </row>
    <row r="57" spans="2:10" x14ac:dyDescent="0.25">
      <c r="B57" t="s">
        <v>37</v>
      </c>
      <c r="I57" s="6">
        <v>54</v>
      </c>
      <c r="J57" s="6">
        <v>-61</v>
      </c>
    </row>
    <row r="58" spans="2:10" x14ac:dyDescent="0.25">
      <c r="B58" s="1" t="s">
        <v>38</v>
      </c>
      <c r="C58" s="1"/>
      <c r="D58" s="1"/>
      <c r="E58" s="1"/>
      <c r="F58" s="1"/>
      <c r="G58" s="1"/>
      <c r="H58" s="1"/>
      <c r="I58" s="5">
        <f>SUM(I55:I57)</f>
        <v>263</v>
      </c>
      <c r="J58" s="5">
        <f>SUM(J55:J57)</f>
        <v>172</v>
      </c>
    </row>
    <row r="59" spans="2:10" x14ac:dyDescent="0.25">
      <c r="B59" t="s">
        <v>39</v>
      </c>
      <c r="I59" s="6">
        <v>-75</v>
      </c>
      <c r="J59" s="6">
        <v>-48</v>
      </c>
    </row>
    <row r="60" spans="2:10" x14ac:dyDescent="0.25">
      <c r="B60" s="1" t="s">
        <v>40</v>
      </c>
      <c r="C60" s="1"/>
      <c r="D60" s="1"/>
      <c r="E60" s="1"/>
      <c r="F60" s="1"/>
      <c r="G60" s="1"/>
      <c r="H60" s="1"/>
      <c r="I60" s="6">
        <f>SUM(I58:I59)</f>
        <v>188</v>
      </c>
      <c r="J60" s="6">
        <f>SUM(J58:J59)</f>
        <v>124</v>
      </c>
    </row>
    <row r="62" spans="2:10" x14ac:dyDescent="0.25">
      <c r="B62" t="s">
        <v>41</v>
      </c>
    </row>
    <row r="64" spans="2:10" x14ac:dyDescent="0.25">
      <c r="B64" s="7" t="s">
        <v>43</v>
      </c>
      <c r="C64" s="7"/>
      <c r="D64" s="7"/>
      <c r="E64" s="7"/>
      <c r="F64" s="7"/>
      <c r="G64" s="7"/>
      <c r="H64" s="7"/>
    </row>
    <row r="65" spans="2:10" x14ac:dyDescent="0.25">
      <c r="B65" t="s">
        <v>8</v>
      </c>
      <c r="I65" s="10">
        <v>44561</v>
      </c>
      <c r="J65" s="10">
        <v>44926</v>
      </c>
    </row>
    <row r="67" spans="2:10" x14ac:dyDescent="0.25">
      <c r="B67" t="s">
        <v>40</v>
      </c>
      <c r="I67" s="6">
        <f>I60</f>
        <v>188</v>
      </c>
      <c r="J67" s="6">
        <f>J60</f>
        <v>124</v>
      </c>
    </row>
    <row r="68" spans="2:10" x14ac:dyDescent="0.25">
      <c r="B68" t="s">
        <v>44</v>
      </c>
      <c r="I68">
        <v>81</v>
      </c>
      <c r="J68">
        <v>84</v>
      </c>
    </row>
    <row r="76" spans="2:10" x14ac:dyDescent="0.25">
      <c r="B76" s="7" t="s">
        <v>45</v>
      </c>
      <c r="C76" s="7"/>
      <c r="D76" s="7"/>
      <c r="E76" s="7"/>
      <c r="F76" s="7"/>
      <c r="G76" s="7"/>
      <c r="H76" s="7"/>
    </row>
    <row r="77" spans="2:10" x14ac:dyDescent="0.25">
      <c r="B77" t="s">
        <v>8</v>
      </c>
      <c r="C77">
        <v>15</v>
      </c>
      <c r="D77">
        <v>16</v>
      </c>
      <c r="E77" s="11">
        <v>17</v>
      </c>
      <c r="F77" s="11">
        <v>18</v>
      </c>
      <c r="G77">
        <v>19</v>
      </c>
      <c r="H77" s="16">
        <v>20</v>
      </c>
      <c r="I77">
        <v>21</v>
      </c>
      <c r="J77">
        <v>22</v>
      </c>
    </row>
    <row r="78" spans="2:10" x14ac:dyDescent="0.25">
      <c r="B78" t="s">
        <v>46</v>
      </c>
      <c r="E78">
        <v>1692</v>
      </c>
      <c r="F78">
        <v>2019</v>
      </c>
      <c r="G78">
        <v>2343</v>
      </c>
      <c r="H78">
        <v>2568</v>
      </c>
      <c r="I78">
        <v>3105</v>
      </c>
      <c r="J78">
        <v>3305</v>
      </c>
    </row>
    <row r="79" spans="2:10" x14ac:dyDescent="0.25">
      <c r="B79" t="s">
        <v>73</v>
      </c>
      <c r="F79" s="14">
        <f>(F78-E79)/E78</f>
        <v>1.1932624113475176</v>
      </c>
      <c r="G79" s="14">
        <f t="shared" ref="G79:J79" si="0">(G78-F79)/F78</f>
        <v>1.1598844663638694</v>
      </c>
      <c r="H79" s="14">
        <f t="shared" si="0"/>
        <v>1.0955356873809798</v>
      </c>
      <c r="I79" s="14">
        <f t="shared" si="0"/>
        <v>1.2086855390625464</v>
      </c>
      <c r="J79" s="14">
        <f t="shared" si="0"/>
        <v>1.0640229676202697</v>
      </c>
    </row>
    <row r="80" spans="2:10" x14ac:dyDescent="0.25">
      <c r="B80" t="s">
        <v>47</v>
      </c>
      <c r="E80">
        <v>667</v>
      </c>
      <c r="F80">
        <v>630</v>
      </c>
      <c r="G80">
        <v>559</v>
      </c>
      <c r="H80">
        <v>434</v>
      </c>
      <c r="I80">
        <v>549</v>
      </c>
      <c r="J80">
        <v>563</v>
      </c>
    </row>
    <row r="81" spans="2:10" x14ac:dyDescent="0.25">
      <c r="B81" s="1" t="s">
        <v>57</v>
      </c>
      <c r="C81" s="1"/>
      <c r="D81" s="1"/>
      <c r="E81" s="1">
        <f>SUM(E78:E80)</f>
        <v>2359</v>
      </c>
      <c r="F81" s="1">
        <f>SUM(F78,F80)</f>
        <v>2649</v>
      </c>
      <c r="G81" s="1">
        <f t="shared" ref="G81:J81" si="1">SUM(G78,G80)</f>
        <v>2902</v>
      </c>
      <c r="H81" s="1">
        <f t="shared" si="1"/>
        <v>3002</v>
      </c>
      <c r="I81" s="1">
        <f t="shared" si="1"/>
        <v>3654</v>
      </c>
      <c r="J81" s="1">
        <f t="shared" si="1"/>
        <v>3868</v>
      </c>
    </row>
    <row r="82" spans="2:10" x14ac:dyDescent="0.25">
      <c r="B82" t="s">
        <v>48</v>
      </c>
      <c r="E82">
        <v>3020</v>
      </c>
      <c r="F82">
        <v>3360</v>
      </c>
      <c r="G82">
        <v>3840</v>
      </c>
      <c r="H82">
        <v>3810</v>
      </c>
      <c r="I82">
        <v>4544</v>
      </c>
      <c r="J82">
        <v>4966</v>
      </c>
    </row>
    <row r="83" spans="2:10" x14ac:dyDescent="0.25">
      <c r="B83" t="s">
        <v>49</v>
      </c>
      <c r="E83">
        <v>197</v>
      </c>
      <c r="F83">
        <v>212</v>
      </c>
      <c r="G83">
        <v>183</v>
      </c>
      <c r="H83">
        <v>142</v>
      </c>
      <c r="I83">
        <v>122</v>
      </c>
      <c r="J83">
        <v>159</v>
      </c>
    </row>
    <row r="84" spans="2:10" x14ac:dyDescent="0.25">
      <c r="B84" t="s">
        <v>46</v>
      </c>
      <c r="E84">
        <v>187</v>
      </c>
      <c r="F84">
        <v>237</v>
      </c>
      <c r="G84">
        <v>271</v>
      </c>
      <c r="H84">
        <v>337</v>
      </c>
      <c r="I84">
        <v>436</v>
      </c>
      <c r="J84">
        <v>563</v>
      </c>
    </row>
    <row r="85" spans="2:10" x14ac:dyDescent="0.25">
      <c r="B85" t="s">
        <v>53</v>
      </c>
      <c r="E85">
        <v>112</v>
      </c>
      <c r="F85">
        <v>119</v>
      </c>
      <c r="G85">
        <v>120</v>
      </c>
      <c r="H85">
        <v>119</v>
      </c>
      <c r="I85">
        <v>144</v>
      </c>
      <c r="J85">
        <v>172</v>
      </c>
    </row>
    <row r="86" spans="2:10" x14ac:dyDescent="0.25">
      <c r="B86" t="s">
        <v>50</v>
      </c>
      <c r="E86">
        <v>65</v>
      </c>
      <c r="F86">
        <v>72</v>
      </c>
      <c r="G86">
        <v>55</v>
      </c>
      <c r="H86">
        <v>48</v>
      </c>
      <c r="I86">
        <v>49</v>
      </c>
      <c r="J86">
        <v>50</v>
      </c>
    </row>
    <row r="87" spans="2:10" x14ac:dyDescent="0.25">
      <c r="B87" t="s">
        <v>51</v>
      </c>
      <c r="E87">
        <v>1587</v>
      </c>
      <c r="F87">
        <v>1754</v>
      </c>
      <c r="G87">
        <v>1956</v>
      </c>
      <c r="H87">
        <v>1934</v>
      </c>
      <c r="I87">
        <v>2363</v>
      </c>
      <c r="J87">
        <v>2744</v>
      </c>
    </row>
    <row r="88" spans="2:10" x14ac:dyDescent="0.25">
      <c r="B88" t="s">
        <v>52</v>
      </c>
      <c r="E88">
        <v>2005</v>
      </c>
      <c r="F88">
        <v>2259</v>
      </c>
      <c r="G88">
        <v>2527</v>
      </c>
      <c r="H88">
        <v>2533</v>
      </c>
      <c r="I88">
        <v>2942</v>
      </c>
      <c r="J88">
        <v>3180</v>
      </c>
    </row>
    <row r="89" spans="2:10" x14ac:dyDescent="0.25">
      <c r="B89" s="1" t="s">
        <v>55</v>
      </c>
      <c r="D89" s="1">
        <v>3246</v>
      </c>
      <c r="E89" s="1">
        <f>SUM(E87:E88)</f>
        <v>3592</v>
      </c>
      <c r="F89" s="1">
        <f t="shared" ref="F89:G89" si="2">SUM(F87:F88)</f>
        <v>4013</v>
      </c>
      <c r="G89" s="1">
        <f t="shared" si="2"/>
        <v>4483</v>
      </c>
      <c r="H89" s="1">
        <f>SUM(H87:H88)</f>
        <v>4467</v>
      </c>
      <c r="I89" s="1">
        <f t="shared" ref="I89:J89" si="3">SUM(I87:I88)</f>
        <v>5305</v>
      </c>
      <c r="J89" s="1">
        <f t="shared" si="3"/>
        <v>5924</v>
      </c>
    </row>
    <row r="90" spans="2:10" x14ac:dyDescent="0.25">
      <c r="B90" s="1" t="s">
        <v>72</v>
      </c>
      <c r="D90" s="1"/>
      <c r="E90" s="15">
        <f>(E89-D89)/D89</f>
        <v>0.10659272951324707</v>
      </c>
      <c r="F90" s="15">
        <f t="shared" ref="F90:J90" si="4">(F89-E89)/E89</f>
        <v>0.11720489977728285</v>
      </c>
      <c r="G90" s="15">
        <f t="shared" si="4"/>
        <v>0.1171193620732619</v>
      </c>
      <c r="H90" s="15">
        <f t="shared" si="4"/>
        <v>-3.5690385902297571E-3</v>
      </c>
      <c r="I90" s="15">
        <f t="shared" si="4"/>
        <v>0.18759794045220507</v>
      </c>
      <c r="J90" s="15">
        <f t="shared" si="4"/>
        <v>0.11668237511781339</v>
      </c>
    </row>
    <row r="91" spans="2:10" x14ac:dyDescent="0.25">
      <c r="B91" t="s">
        <v>31</v>
      </c>
      <c r="D91" s="6">
        <v>-1707</v>
      </c>
      <c r="E91" s="6">
        <v>-1931</v>
      </c>
      <c r="F91" s="6">
        <v>-2171</v>
      </c>
      <c r="G91" s="6">
        <v>-2401</v>
      </c>
      <c r="H91" s="6">
        <v>-2333</v>
      </c>
      <c r="I91" s="6">
        <v>-2742</v>
      </c>
      <c r="J91" s="6">
        <v>-3080</v>
      </c>
    </row>
    <row r="92" spans="2:10" x14ac:dyDescent="0.25">
      <c r="B92" t="s">
        <v>54</v>
      </c>
      <c r="D92" s="6">
        <v>-1082</v>
      </c>
      <c r="E92" s="6">
        <v>-1222</v>
      </c>
      <c r="F92" s="6">
        <v>-1411</v>
      </c>
      <c r="G92" s="6">
        <v>-1510</v>
      </c>
      <c r="H92" s="6">
        <v>-2169</v>
      </c>
      <c r="I92" s="6">
        <v>-1721</v>
      </c>
      <c r="J92" s="6">
        <v>-1862</v>
      </c>
    </row>
    <row r="93" spans="2:10" x14ac:dyDescent="0.25">
      <c r="B93" s="1" t="s">
        <v>68</v>
      </c>
      <c r="C93" s="1"/>
      <c r="D93" s="5">
        <v>-3032</v>
      </c>
      <c r="E93" s="5">
        <v>-3354</v>
      </c>
      <c r="F93" s="5">
        <v>-3788</v>
      </c>
      <c r="G93" s="5">
        <v>-4119</v>
      </c>
      <c r="H93" s="5">
        <v>-4692</v>
      </c>
      <c r="I93" s="5">
        <v>-4692</v>
      </c>
      <c r="J93" s="5">
        <v>-5205</v>
      </c>
    </row>
    <row r="94" spans="2:10" x14ac:dyDescent="0.25">
      <c r="B94" t="s">
        <v>56</v>
      </c>
      <c r="D94">
        <v>214</v>
      </c>
      <c r="E94" s="6">
        <v>222</v>
      </c>
      <c r="F94" s="6">
        <v>217</v>
      </c>
      <c r="G94" s="6">
        <v>356</v>
      </c>
      <c r="H94" s="6">
        <v>-229</v>
      </c>
      <c r="I94" s="6">
        <v>609</v>
      </c>
      <c r="J94" s="6">
        <v>-714</v>
      </c>
    </row>
    <row r="95" spans="2:10" x14ac:dyDescent="0.25">
      <c r="B95" t="s">
        <v>67</v>
      </c>
      <c r="D95">
        <v>41</v>
      </c>
      <c r="E95" s="6">
        <v>-2</v>
      </c>
      <c r="F95" s="6">
        <v>422</v>
      </c>
      <c r="G95" s="6">
        <v>267</v>
      </c>
      <c r="H95" s="6">
        <v>-447</v>
      </c>
      <c r="I95" s="6">
        <v>456</v>
      </c>
    </row>
    <row r="96" spans="2:10" s="1" customFormat="1" x14ac:dyDescent="0.25">
      <c r="B96" s="1" t="s">
        <v>40</v>
      </c>
      <c r="D96" s="1">
        <v>30</v>
      </c>
      <c r="E96" s="5">
        <v>149</v>
      </c>
      <c r="F96" s="5">
        <v>312</v>
      </c>
      <c r="G96" s="1">
        <v>258</v>
      </c>
      <c r="H96" s="5">
        <v>-470</v>
      </c>
      <c r="I96" s="1">
        <v>307</v>
      </c>
      <c r="J96" s="1">
        <v>555</v>
      </c>
    </row>
    <row r="97" spans="2:10" s="1" customFormat="1" x14ac:dyDescent="0.25">
      <c r="B97" s="1" t="s">
        <v>71</v>
      </c>
      <c r="E97" s="15">
        <f>(E96-D96)/D96</f>
        <v>3.9666666666666668</v>
      </c>
      <c r="F97" s="15">
        <f t="shared" ref="F97:H97" si="5">(F96-E96)/E96</f>
        <v>1.0939597315436242</v>
      </c>
      <c r="G97" s="15">
        <f t="shared" si="5"/>
        <v>-0.17307692307692307</v>
      </c>
      <c r="H97" s="15">
        <f t="shared" si="5"/>
        <v>-2.8217054263565893</v>
      </c>
      <c r="I97" s="15">
        <f>(I96-H96)/ABS(H96)</f>
        <v>1.6531914893617021</v>
      </c>
      <c r="J97" s="15">
        <f>(J96-I96)/ABS(I96)</f>
        <v>0.80781758957654726</v>
      </c>
    </row>
    <row r="98" spans="2:10" x14ac:dyDescent="0.25">
      <c r="B98" t="s">
        <v>69</v>
      </c>
      <c r="F98" s="6">
        <v>883</v>
      </c>
      <c r="G98" s="6">
        <v>635</v>
      </c>
      <c r="H98" s="6">
        <v>32</v>
      </c>
      <c r="I98" s="6">
        <v>915</v>
      </c>
      <c r="J98" s="6">
        <v>1053</v>
      </c>
    </row>
    <row r="99" spans="2:10" x14ac:dyDescent="0.25">
      <c r="B99" t="s">
        <v>70</v>
      </c>
      <c r="G99" s="14">
        <f>(G98-F98)/F98</f>
        <v>-0.2808607021517554</v>
      </c>
      <c r="H99" s="14">
        <f t="shared" ref="H99:J99" si="6">(H98-G98)/G98</f>
        <v>-0.94960629921259843</v>
      </c>
      <c r="I99" s="14">
        <f t="shared" si="6"/>
        <v>27.59375</v>
      </c>
      <c r="J99" s="14">
        <f t="shared" si="6"/>
        <v>0.15081967213114755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B8F9-BAD4-45E5-9355-FE3EF402BCA0}">
  <dimension ref="A1:J34"/>
  <sheetViews>
    <sheetView workbookViewId="0">
      <selection activeCell="C5" sqref="C5"/>
    </sheetView>
  </sheetViews>
  <sheetFormatPr defaultRowHeight="15" x14ac:dyDescent="0.25"/>
  <sheetData>
    <row r="1" spans="1:10" x14ac:dyDescent="0.25">
      <c r="A1" s="2" t="s">
        <v>74</v>
      </c>
    </row>
    <row r="2" spans="1:10" x14ac:dyDescent="0.25">
      <c r="A2" t="s">
        <v>75</v>
      </c>
    </row>
    <row r="5" spans="1:10" x14ac:dyDescent="0.25">
      <c r="A5" t="s">
        <v>95</v>
      </c>
      <c r="C5">
        <v>9.8800000000000008</v>
      </c>
    </row>
    <row r="6" spans="1:10" x14ac:dyDescent="0.25">
      <c r="A6" t="s">
        <v>41</v>
      </c>
      <c r="C6" t="s">
        <v>97</v>
      </c>
    </row>
    <row r="9" spans="1:10" x14ac:dyDescent="0.25">
      <c r="A9" s="7" t="s">
        <v>76</v>
      </c>
    </row>
    <row r="10" spans="1:10" x14ac:dyDescent="0.25">
      <c r="A10" t="s">
        <v>77</v>
      </c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J10">
        <v>22</v>
      </c>
    </row>
    <row r="12" spans="1:10" x14ac:dyDescent="0.25">
      <c r="B12" t="s">
        <v>78</v>
      </c>
      <c r="J12">
        <v>2010</v>
      </c>
    </row>
    <row r="13" spans="1:10" x14ac:dyDescent="0.25">
      <c r="B13" s="1" t="s">
        <v>76</v>
      </c>
      <c r="C13" s="1"/>
      <c r="D13" s="1"/>
      <c r="E13" s="1"/>
      <c r="F13" s="1">
        <v>6023</v>
      </c>
      <c r="G13" s="1">
        <v>7159</v>
      </c>
      <c r="H13" s="1">
        <v>7432</v>
      </c>
      <c r="I13" s="1">
        <v>8504</v>
      </c>
    </row>
    <row r="14" spans="1:10" x14ac:dyDescent="0.25">
      <c r="B14" t="s">
        <v>79</v>
      </c>
      <c r="F14" s="6">
        <v>-3110</v>
      </c>
      <c r="G14" s="6">
        <v>-3818</v>
      </c>
      <c r="H14" s="6">
        <v>-3917</v>
      </c>
      <c r="I14" s="6">
        <v>-4608</v>
      </c>
    </row>
    <row r="15" spans="1:10" x14ac:dyDescent="0.25">
      <c r="B15" t="s">
        <v>32</v>
      </c>
      <c r="F15" s="6">
        <v>-2062</v>
      </c>
      <c r="G15" s="6">
        <v>-2276</v>
      </c>
      <c r="H15" s="6">
        <v>-2285</v>
      </c>
      <c r="I15" s="6">
        <v>-2502</v>
      </c>
    </row>
    <row r="16" spans="1:10" x14ac:dyDescent="0.25">
      <c r="B16" s="1" t="s">
        <v>80</v>
      </c>
      <c r="H16" s="1">
        <v>1221</v>
      </c>
      <c r="I16" s="1">
        <v>1399</v>
      </c>
    </row>
    <row r="17" spans="2:9" x14ac:dyDescent="0.25">
      <c r="B17" t="s">
        <v>81</v>
      </c>
      <c r="H17">
        <v>613</v>
      </c>
      <c r="I17">
        <v>143</v>
      </c>
    </row>
    <row r="18" spans="2:9" x14ac:dyDescent="0.25">
      <c r="B18" t="s">
        <v>82</v>
      </c>
      <c r="H18" s="6">
        <v>-53</v>
      </c>
      <c r="I18" s="6">
        <v>-377</v>
      </c>
    </row>
    <row r="19" spans="2:9" x14ac:dyDescent="0.25">
      <c r="B19" t="s">
        <v>94</v>
      </c>
      <c r="F19">
        <v>1153</v>
      </c>
      <c r="G19">
        <v>1170</v>
      </c>
      <c r="H19">
        <v>1781</v>
      </c>
      <c r="I19">
        <v>1165</v>
      </c>
    </row>
    <row r="20" spans="2:9" x14ac:dyDescent="0.25">
      <c r="B20" t="s">
        <v>83</v>
      </c>
      <c r="F20" s="6">
        <v>-251</v>
      </c>
      <c r="G20" s="6">
        <v>-195</v>
      </c>
      <c r="H20" s="6">
        <v>-412</v>
      </c>
      <c r="I20" s="6">
        <v>-277</v>
      </c>
    </row>
    <row r="21" spans="2:9" x14ac:dyDescent="0.25">
      <c r="B21" t="s">
        <v>84</v>
      </c>
      <c r="F21">
        <v>902</v>
      </c>
      <c r="G21">
        <v>975</v>
      </c>
      <c r="H21">
        <v>1369</v>
      </c>
      <c r="I21">
        <v>888</v>
      </c>
    </row>
    <row r="22" spans="2:9" x14ac:dyDescent="0.25">
      <c r="B22" t="s">
        <v>85</v>
      </c>
      <c r="F22">
        <v>979</v>
      </c>
      <c r="G22">
        <v>1267</v>
      </c>
      <c r="H22" s="6">
        <v>1487</v>
      </c>
      <c r="I22" s="6">
        <v>1686</v>
      </c>
    </row>
    <row r="24" spans="2:9" x14ac:dyDescent="0.25">
      <c r="B24" s="2" t="s">
        <v>76</v>
      </c>
    </row>
    <row r="26" spans="2:9" x14ac:dyDescent="0.25">
      <c r="B26" t="s">
        <v>86</v>
      </c>
      <c r="H26">
        <v>1186</v>
      </c>
      <c r="I26">
        <v>1335</v>
      </c>
    </row>
    <row r="27" spans="2:9" x14ac:dyDescent="0.25">
      <c r="B27" t="s">
        <v>87</v>
      </c>
      <c r="H27">
        <v>292</v>
      </c>
      <c r="I27">
        <v>363</v>
      </c>
    </row>
    <row r="28" spans="2:9" x14ac:dyDescent="0.25">
      <c r="B28" t="s">
        <v>91</v>
      </c>
      <c r="H28">
        <v>3833</v>
      </c>
      <c r="I28">
        <v>4481</v>
      </c>
    </row>
    <row r="29" spans="2:9" x14ac:dyDescent="0.25">
      <c r="B29" t="s">
        <v>88</v>
      </c>
      <c r="H29">
        <v>413</v>
      </c>
      <c r="I29">
        <v>324</v>
      </c>
    </row>
    <row r="30" spans="2:9" x14ac:dyDescent="0.25">
      <c r="B30" t="s">
        <v>89</v>
      </c>
      <c r="H30">
        <v>945</v>
      </c>
      <c r="I30">
        <v>1121</v>
      </c>
    </row>
    <row r="31" spans="2:9" x14ac:dyDescent="0.25">
      <c r="B31" t="s">
        <v>90</v>
      </c>
      <c r="H31">
        <v>776</v>
      </c>
      <c r="I31">
        <v>896</v>
      </c>
    </row>
    <row r="32" spans="2:9" x14ac:dyDescent="0.25">
      <c r="B32" s="1" t="s">
        <v>92</v>
      </c>
      <c r="F32" s="1">
        <v>4826</v>
      </c>
      <c r="G32" s="1">
        <v>5634</v>
      </c>
      <c r="H32" s="1">
        <v>5967</v>
      </c>
      <c r="I32" s="1">
        <v>6822</v>
      </c>
    </row>
    <row r="33" spans="2:9" x14ac:dyDescent="0.25">
      <c r="B33" t="s">
        <v>1</v>
      </c>
      <c r="F33">
        <v>1536</v>
      </c>
      <c r="G33">
        <v>1008</v>
      </c>
      <c r="H33">
        <v>1141</v>
      </c>
      <c r="I33">
        <v>585</v>
      </c>
    </row>
    <row r="34" spans="2:9" x14ac:dyDescent="0.25">
      <c r="B34" t="s">
        <v>93</v>
      </c>
      <c r="H34" s="6">
        <v>-3009</v>
      </c>
      <c r="I34" s="6">
        <v>-2595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DF4C-4586-4BFE-9B60-A2393645F1E1}">
  <dimension ref="A2:G21"/>
  <sheetViews>
    <sheetView workbookViewId="0">
      <selection activeCell="F24" sqref="F24"/>
    </sheetView>
  </sheetViews>
  <sheetFormatPr defaultRowHeight="15" x14ac:dyDescent="0.25"/>
  <sheetData>
    <row r="2" spans="1:7" x14ac:dyDescent="0.25">
      <c r="A2" s="7" t="s">
        <v>101</v>
      </c>
    </row>
    <row r="3" spans="1:7" x14ac:dyDescent="0.25">
      <c r="B3" s="17"/>
    </row>
    <row r="4" spans="1:7" x14ac:dyDescent="0.25">
      <c r="B4" s="17"/>
    </row>
    <row r="5" spans="1:7" x14ac:dyDescent="0.25">
      <c r="B5" s="1" t="s">
        <v>95</v>
      </c>
    </row>
    <row r="6" spans="1:7" x14ac:dyDescent="0.25">
      <c r="B6" s="1" t="s">
        <v>96</v>
      </c>
    </row>
    <row r="7" spans="1:7" x14ac:dyDescent="0.25">
      <c r="B7" s="1" t="s">
        <v>98</v>
      </c>
    </row>
    <row r="8" spans="1:7" x14ac:dyDescent="0.25">
      <c r="B8" s="1" t="s">
        <v>1</v>
      </c>
    </row>
    <row r="9" spans="1:7" x14ac:dyDescent="0.25">
      <c r="B9" s="1" t="s">
        <v>93</v>
      </c>
    </row>
    <row r="10" spans="1:7" x14ac:dyDescent="0.25">
      <c r="B10" s="1" t="s">
        <v>100</v>
      </c>
    </row>
    <row r="11" spans="1:7" x14ac:dyDescent="0.25">
      <c r="B11" s="17"/>
    </row>
    <row r="12" spans="1:7" x14ac:dyDescent="0.25">
      <c r="B12" s="17"/>
    </row>
    <row r="13" spans="1:7" x14ac:dyDescent="0.25">
      <c r="B13" s="17" t="s">
        <v>8</v>
      </c>
      <c r="E13">
        <v>2019</v>
      </c>
      <c r="F13">
        <v>2020</v>
      </c>
      <c r="G13">
        <v>2021</v>
      </c>
    </row>
    <row r="14" spans="1:7" x14ac:dyDescent="0.25">
      <c r="B14" t="s">
        <v>102</v>
      </c>
    </row>
    <row r="15" spans="1:7" x14ac:dyDescent="0.25">
      <c r="B15" t="s">
        <v>30</v>
      </c>
      <c r="E15">
        <v>147</v>
      </c>
      <c r="F15">
        <v>194</v>
      </c>
    </row>
    <row r="16" spans="1:7" x14ac:dyDescent="0.25">
      <c r="B16" t="s">
        <v>56</v>
      </c>
      <c r="E16">
        <v>8</v>
      </c>
      <c r="F16">
        <v>5</v>
      </c>
    </row>
    <row r="17" spans="2:7" x14ac:dyDescent="0.25">
      <c r="B17" t="s">
        <v>104</v>
      </c>
      <c r="E17" s="6">
        <v>-107</v>
      </c>
      <c r="F17" s="6">
        <v>-132</v>
      </c>
    </row>
    <row r="18" spans="2:7" x14ac:dyDescent="0.25">
      <c r="B18" t="s">
        <v>105</v>
      </c>
      <c r="E18" s="6">
        <v>-26</v>
      </c>
      <c r="F18" s="6">
        <v>-15</v>
      </c>
    </row>
    <row r="19" spans="2:7" x14ac:dyDescent="0.25">
      <c r="B19" s="1" t="s">
        <v>106</v>
      </c>
      <c r="C19" s="1"/>
      <c r="D19" s="1"/>
      <c r="E19" s="5">
        <v>-25</v>
      </c>
      <c r="F19" s="5">
        <v>-15</v>
      </c>
    </row>
    <row r="20" spans="2:7" x14ac:dyDescent="0.25">
      <c r="B20" s="1" t="s">
        <v>107</v>
      </c>
      <c r="C20" s="1"/>
      <c r="D20" s="1"/>
      <c r="E20" s="5">
        <v>-23</v>
      </c>
      <c r="F20" s="5">
        <v>-26</v>
      </c>
    </row>
    <row r="21" spans="2:7" x14ac:dyDescent="0.25">
      <c r="B21" t="s">
        <v>103</v>
      </c>
      <c r="F21">
        <v>-655</v>
      </c>
      <c r="G21">
        <v>-1301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Warner Music</vt:lpstr>
      <vt:lpstr>Universal</vt:lpstr>
      <vt:lpstr>Soundcloud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jacharles</dc:creator>
  <cp:lastModifiedBy>jacharles</cp:lastModifiedBy>
  <dcterms:created xsi:type="dcterms:W3CDTF">2023-02-12T03:08:27Z</dcterms:created>
  <dcterms:modified xsi:type="dcterms:W3CDTF">2023-02-18T05:48:31Z</dcterms:modified>
</cp:coreProperties>
</file>