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21217921-7CB4-41DE-AA22-FBD48A7243FE}" xr6:coauthVersionLast="47" xr6:coauthVersionMax="47" xr10:uidLastSave="{00000000-0000-0000-0000-000000000000}"/>
  <bookViews>
    <workbookView xWindow="-105" yWindow="0" windowWidth="19410" windowHeight="11970" activeTab="1" xr2:uid="{FE0D6078-D42C-4358-83F0-876CFB7BDB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F19" i="2"/>
  <c r="G19" i="2"/>
  <c r="C19" i="2"/>
  <c r="C20" i="2"/>
  <c r="D20" i="2"/>
  <c r="E20" i="2"/>
  <c r="F20" i="2"/>
  <c r="G20" i="2"/>
  <c r="B20" i="2"/>
  <c r="D8" i="2"/>
  <c r="D4" i="2"/>
  <c r="C11" i="2"/>
  <c r="C8" i="2"/>
  <c r="C4" i="2"/>
  <c r="B8" i="2"/>
  <c r="B4" i="2"/>
  <c r="F17" i="2"/>
  <c r="G17" i="2"/>
  <c r="E17" i="2"/>
  <c r="G10" i="2"/>
  <c r="G8" i="2"/>
  <c r="G4" i="2"/>
  <c r="F8" i="2"/>
  <c r="F4" i="2"/>
  <c r="E8" i="2"/>
  <c r="E4" i="2"/>
  <c r="E9" i="2" s="1"/>
  <c r="E13" i="2" s="1"/>
  <c r="D1" i="2"/>
  <c r="E1" i="2" s="1"/>
  <c r="F1" i="2" s="1"/>
  <c r="G1" i="2" s="1"/>
  <c r="H8" i="1"/>
  <c r="H6" i="1"/>
  <c r="H5" i="1"/>
  <c r="D9" i="2" l="1"/>
  <c r="D13" i="2" s="1"/>
  <c r="C9" i="2"/>
  <c r="C13" i="2" s="1"/>
  <c r="B9" i="2"/>
  <c r="B13" i="2" s="1"/>
  <c r="G9" i="2"/>
  <c r="G13" i="2" s="1"/>
  <c r="F9" i="2"/>
  <c r="F13" i="2" s="1"/>
</calcChain>
</file>

<file path=xl/sharedStrings.xml><?xml version="1.0" encoding="utf-8"?>
<sst xmlns="http://schemas.openxmlformats.org/spreadsheetml/2006/main" count="33" uniqueCount="32">
  <si>
    <t>FIVE9 Inc</t>
  </si>
  <si>
    <t>Price</t>
  </si>
  <si>
    <t>SO</t>
  </si>
  <si>
    <t>MC</t>
  </si>
  <si>
    <t>Cash</t>
  </si>
  <si>
    <t>Debt</t>
  </si>
  <si>
    <t>EV</t>
  </si>
  <si>
    <t>rev</t>
  </si>
  <si>
    <t>ttm</t>
  </si>
  <si>
    <t>a=</t>
  </si>
  <si>
    <t>last q * 4</t>
  </si>
  <si>
    <t>a * gr</t>
  </si>
  <si>
    <t>fcf</t>
  </si>
  <si>
    <t>fcf last q * 4</t>
  </si>
  <si>
    <t xml:space="preserve">b= </t>
  </si>
  <si>
    <t>b *gr</t>
  </si>
  <si>
    <t>revenue</t>
  </si>
  <si>
    <t>cost of recenue</t>
  </si>
  <si>
    <t>gross profit</t>
  </si>
  <si>
    <t>r&amp;d</t>
  </si>
  <si>
    <t>s&amp;m</t>
  </si>
  <si>
    <t>g&amp;a</t>
  </si>
  <si>
    <t>total op expense</t>
  </si>
  <si>
    <t>loss from operations</t>
  </si>
  <si>
    <t>int expense</t>
  </si>
  <si>
    <t>interest income and other</t>
  </si>
  <si>
    <t>provision for income taxes</t>
  </si>
  <si>
    <t>net loss</t>
  </si>
  <si>
    <t>op cash flow</t>
  </si>
  <si>
    <t>capex</t>
  </si>
  <si>
    <t>rev yoy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</si>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</sst>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_);\(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37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5" fontId="0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D28-DAF1-47BF-B889-8E9BC8B90660}">
  <dimension ref="A1:H19"/>
  <sheetViews>
    <sheetView zoomScale="175" zoomScaleNormal="175" workbookViewId="0">
      <selection activeCell="H9" sqref="H9"/>
    </sheetView>
  </sheetViews>
  <sheetFormatPr defaultRowHeight="15" x14ac:dyDescent="0.25"/>
  <cols>
    <col min="8" max="8" width="18.5703125" bestFit="1" customWidth="1"/>
  </cols>
  <sheetData>
    <row r="1" spans="1:8" x14ac:dyDescent="0.25">
      <c r="A1" t="s">
        <v>0</v>
      </c>
    </row>
    <row r="3" spans="1:8" x14ac:dyDescent="0.25">
      <c r="G3" t="s">
        <v>1</v>
      </c>
      <c r="H3" s="1">
        <v>32.479999999999997</v>
      </c>
    </row>
    <row r="4" spans="1:8" x14ac:dyDescent="0.25">
      <c r="G4" t="s">
        <v>2</v>
      </c>
      <c r="H4" s="2">
        <v>75809562</v>
      </c>
    </row>
    <row r="5" spans="1:8" x14ac:dyDescent="0.25">
      <c r="G5" t="s">
        <v>3</v>
      </c>
      <c r="H5" s="2">
        <f>H3*H4</f>
        <v>2462294573.7599998</v>
      </c>
    </row>
    <row r="6" spans="1:8" x14ac:dyDescent="0.25">
      <c r="G6" t="s">
        <v>4</v>
      </c>
      <c r="H6" s="2">
        <f>362546000+643410000</f>
        <v>1005956000</v>
      </c>
    </row>
    <row r="7" spans="1:8" x14ac:dyDescent="0.25">
      <c r="G7" t="s">
        <v>5</v>
      </c>
      <c r="H7" s="2">
        <v>641691000</v>
      </c>
    </row>
    <row r="8" spans="1:8" x14ac:dyDescent="0.25">
      <c r="G8" t="s">
        <v>6</v>
      </c>
      <c r="H8" s="2">
        <f>H5-H6+H7</f>
        <v>2098029573.7599998</v>
      </c>
    </row>
    <row r="12" spans="1:8" x14ac:dyDescent="0.25">
      <c r="G12" t="s">
        <v>7</v>
      </c>
    </row>
    <row r="13" spans="1:8" x14ac:dyDescent="0.25">
      <c r="G13" t="s">
        <v>8</v>
      </c>
    </row>
    <row r="14" spans="1:8" x14ac:dyDescent="0.25">
      <c r="F14" t="s">
        <v>9</v>
      </c>
      <c r="G14" t="s">
        <v>10</v>
      </c>
    </row>
    <row r="15" spans="1:8" x14ac:dyDescent="0.25">
      <c r="G15" t="s">
        <v>11</v>
      </c>
    </row>
    <row r="17" spans="6:7" x14ac:dyDescent="0.25">
      <c r="G17" t="s">
        <v>12</v>
      </c>
    </row>
    <row r="18" spans="6:7" x14ac:dyDescent="0.25">
      <c r="F18" t="s">
        <v>14</v>
      </c>
      <c r="G18" t="s">
        <v>13</v>
      </c>
    </row>
    <row r="19" spans="6:7" x14ac:dyDescent="0.25">
      <c r="G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1CCF-1A5A-46C9-8ECB-17696EEE9713}">
  <dimension ref="A1:G20"/>
  <sheetViews>
    <sheetView tabSelected="1" zoomScale="190" zoomScaleNormal="19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RowHeight="15" x14ac:dyDescent="0.25"/>
  <cols>
    <col min="1" max="1" width="24.5703125" style="3" bestFit="1" customWidth="1"/>
    <col min="2" max="16384" width="9.140625" style="3"/>
  </cols>
  <sheetData>
    <row r="1" spans="1:7" x14ac:dyDescent="0.25">
      <c r="B1" s="4">
        <v>2019</v>
      </c>
      <c r="C1" s="4">
        <v>2020</v>
      </c>
      <c r="D1" s="4">
        <f>C1+1</f>
        <v>2021</v>
      </c>
      <c r="E1" s="4">
        <f t="shared" ref="E1:G1" si="0">D1+1</f>
        <v>2022</v>
      </c>
      <c r="F1" s="4">
        <f t="shared" si="0"/>
        <v>2023</v>
      </c>
      <c r="G1" s="4">
        <f t="shared" si="0"/>
        <v>2024</v>
      </c>
    </row>
    <row r="2" spans="1:7" x14ac:dyDescent="0.25">
      <c r="A2" s="3" t="s">
        <v>16</v>
      </c>
      <c r="B2" s="3">
        <v>328006</v>
      </c>
      <c r="C2" s="3">
        <v>434908</v>
      </c>
      <c r="D2" s="3">
        <v>609591</v>
      </c>
      <c r="E2" s="3">
        <v>778846</v>
      </c>
      <c r="F2" s="3">
        <v>910488</v>
      </c>
      <c r="G2" s="3">
        <v>1041938</v>
      </c>
    </row>
    <row r="3" spans="1:7" x14ac:dyDescent="0.25">
      <c r="A3" s="3" t="s">
        <v>17</v>
      </c>
      <c r="B3" s="3">
        <v>-134511</v>
      </c>
      <c r="C3" s="3">
        <v>-180284</v>
      </c>
      <c r="D3" s="3">
        <v>-271099</v>
      </c>
      <c r="E3" s="3">
        <v>-367501</v>
      </c>
      <c r="F3" s="3">
        <v>-432690</v>
      </c>
      <c r="G3" s="3">
        <v>-477540</v>
      </c>
    </row>
    <row r="4" spans="1:7" s="4" customFormat="1" x14ac:dyDescent="0.25">
      <c r="A4" s="4" t="s">
        <v>18</v>
      </c>
      <c r="B4" s="4">
        <f>SUM(B2:B3)</f>
        <v>193495</v>
      </c>
      <c r="C4" s="4">
        <f>SUM(C2:C3)</f>
        <v>254624</v>
      </c>
      <c r="D4" s="4">
        <f>SUM(D2:D3)</f>
        <v>338492</v>
      </c>
      <c r="E4" s="4">
        <f>SUM(E2:E3)</f>
        <v>411345</v>
      </c>
      <c r="F4" s="4">
        <f>SUM(F2:F3)</f>
        <v>477798</v>
      </c>
      <c r="G4" s="4">
        <f>SUM(G2:G3)</f>
        <v>564398</v>
      </c>
    </row>
    <row r="5" spans="1:7" s="5" customFormat="1" x14ac:dyDescent="0.25">
      <c r="A5" s="5" t="s">
        <v>19</v>
      </c>
      <c r="B5" s="5">
        <v>-45190</v>
      </c>
      <c r="C5" s="5">
        <v>-68747</v>
      </c>
      <c r="D5" s="5">
        <v>-106897</v>
      </c>
      <c r="E5" s="5">
        <v>-141794</v>
      </c>
      <c r="F5" s="5">
        <v>-156582</v>
      </c>
      <c r="G5" s="5">
        <v>-166197</v>
      </c>
    </row>
    <row r="6" spans="1:7" x14ac:dyDescent="0.25">
      <c r="A6" s="3" t="s">
        <v>20</v>
      </c>
      <c r="B6" s="5">
        <v>-95592</v>
      </c>
      <c r="C6" s="5">
        <v>-132413</v>
      </c>
      <c r="D6" s="5">
        <v>-193929</v>
      </c>
      <c r="E6" s="5">
        <v>-261990</v>
      </c>
      <c r="F6" s="5">
        <v>-296713</v>
      </c>
      <c r="G6" s="5">
        <v>-311954</v>
      </c>
    </row>
    <row r="7" spans="1:7" x14ac:dyDescent="0.25">
      <c r="A7" s="3" t="s">
        <v>21</v>
      </c>
      <c r="B7" s="5">
        <v>-49446</v>
      </c>
      <c r="C7" s="5">
        <v>-65769</v>
      </c>
      <c r="D7" s="5">
        <v>-93916</v>
      </c>
      <c r="E7" s="5">
        <v>-95143</v>
      </c>
      <c r="F7" s="5">
        <v>-123079</v>
      </c>
      <c r="G7" s="5">
        <v>-137550</v>
      </c>
    </row>
    <row r="8" spans="1:7" s="4" customFormat="1" x14ac:dyDescent="0.25">
      <c r="A8" s="4" t="s">
        <v>22</v>
      </c>
      <c r="B8" s="4">
        <f>SUM(B5:B7)</f>
        <v>-190228</v>
      </c>
      <c r="C8" s="4">
        <f>SUM(C5:C7)</f>
        <v>-266929</v>
      </c>
      <c r="D8" s="4">
        <f>SUM(D5:D7)</f>
        <v>-394742</v>
      </c>
      <c r="E8" s="4">
        <f>SUM(E5:E7)</f>
        <v>-498927</v>
      </c>
      <c r="F8" s="4">
        <f>SUM(F5:F7)</f>
        <v>-576374</v>
      </c>
      <c r="G8" s="4">
        <f>SUM(G5:G7)</f>
        <v>-615701</v>
      </c>
    </row>
    <row r="9" spans="1:7" s="4" customFormat="1" x14ac:dyDescent="0.25">
      <c r="A9" s="4" t="s">
        <v>23</v>
      </c>
      <c r="B9" s="4">
        <f>B4+B8</f>
        <v>3267</v>
      </c>
      <c r="C9" s="4">
        <f>C4+C8</f>
        <v>-12305</v>
      </c>
      <c r="D9" s="4">
        <f>D4+D8</f>
        <v>-56250</v>
      </c>
      <c r="E9" s="4">
        <f>E4+E8</f>
        <v>-87582</v>
      </c>
      <c r="F9" s="4">
        <f>F4+F8</f>
        <v>-98576</v>
      </c>
      <c r="G9" s="4">
        <f>G4+G8</f>
        <v>-51303</v>
      </c>
    </row>
    <row r="10" spans="1:7" x14ac:dyDescent="0.25">
      <c r="A10" s="5" t="s">
        <v>24</v>
      </c>
      <c r="B10" s="5">
        <v>-13794</v>
      </c>
      <c r="C10" s="5">
        <v>-28348</v>
      </c>
      <c r="D10" s="5">
        <v>-8027</v>
      </c>
      <c r="E10" s="5">
        <v>-7493</v>
      </c>
      <c r="F10" s="5">
        <v>-7646</v>
      </c>
      <c r="G10" s="5">
        <f>-14812+6615</f>
        <v>-8197</v>
      </c>
    </row>
    <row r="11" spans="1:7" x14ac:dyDescent="0.25">
      <c r="A11" s="5" t="s">
        <v>25</v>
      </c>
      <c r="B11" s="5">
        <v>6079</v>
      </c>
      <c r="C11" s="5">
        <f>-6964+3034</f>
        <v>-3930</v>
      </c>
      <c r="D11" s="5">
        <v>-8</v>
      </c>
      <c r="E11" s="5">
        <v>4813</v>
      </c>
      <c r="F11" s="5">
        <v>26799</v>
      </c>
      <c r="G11" s="5">
        <v>46745</v>
      </c>
    </row>
    <row r="12" spans="1:7" x14ac:dyDescent="0.25">
      <c r="A12" s="5" t="s">
        <v>26</v>
      </c>
      <c r="B12" s="5">
        <v>-104</v>
      </c>
      <c r="C12" s="5">
        <v>2453</v>
      </c>
      <c r="D12" s="5">
        <v>11285</v>
      </c>
      <c r="E12" s="5">
        <v>-4388</v>
      </c>
      <c r="F12" s="5">
        <v>-2341</v>
      </c>
      <c r="G12" s="5">
        <v>-40</v>
      </c>
    </row>
    <row r="13" spans="1:7" s="4" customFormat="1" x14ac:dyDescent="0.25">
      <c r="A13" s="4" t="s">
        <v>27</v>
      </c>
      <c r="B13" s="4">
        <f>SUM(B9:B12)</f>
        <v>-4552</v>
      </c>
      <c r="C13" s="4">
        <f>SUM(C9:C12)</f>
        <v>-42130</v>
      </c>
      <c r="D13" s="4">
        <f>SUM(D9:D12)</f>
        <v>-53000</v>
      </c>
      <c r="E13" s="4">
        <f>SUM(E9:E12)</f>
        <v>-94650</v>
      </c>
      <c r="F13" s="4">
        <f>SUM(F9:F12)</f>
        <v>-81764</v>
      </c>
      <c r="G13" s="4">
        <f>SUM(G9:G12)</f>
        <v>-12795</v>
      </c>
    </row>
    <row r="15" spans="1:7" x14ac:dyDescent="0.25">
      <c r="A15" s="3" t="s">
        <v>28</v>
      </c>
      <c r="E15" s="3">
        <v>88865</v>
      </c>
      <c r="F15" s="3">
        <v>128838</v>
      </c>
      <c r="G15" s="3">
        <v>143168</v>
      </c>
    </row>
    <row r="16" spans="1:7" x14ac:dyDescent="0.25">
      <c r="A16" s="3" t="s">
        <v>29</v>
      </c>
      <c r="E16" s="3">
        <v>-52272</v>
      </c>
      <c r="F16" s="3">
        <v>-31234</v>
      </c>
      <c r="G16" s="3">
        <v>-42388</v>
      </c>
    </row>
    <row r="17" spans="1:7" x14ac:dyDescent="0.25">
      <c r="A17" s="3" t="s">
        <v>12</v>
      </c>
      <c r="E17" s="3">
        <f>SUM(E15:E16)</f>
        <v>36593</v>
      </c>
      <c r="F17" s="3">
        <f t="shared" ref="F17:G17" si="1">SUM(F15:F16)</f>
        <v>97604</v>
      </c>
      <c r="G17" s="3">
        <f t="shared" si="1"/>
        <v>100780</v>
      </c>
    </row>
    <row r="19" spans="1:7" x14ac:dyDescent="0.25">
      <c r="A19" s="3" t="s">
        <v>30</v>
      </c>
      <c r="C19" s="6">
        <f>C2/B2-1</f>
        <v>0.32591476985177104</v>
      </c>
      <c r="D19" s="6">
        <f t="shared" ref="D19:G19" si="2">D2/C2-1</f>
        <v>0.40165506267992312</v>
      </c>
      <c r="E19" s="6">
        <f t="shared" si="2"/>
        <v>0.27765337742847263</v>
      </c>
      <c r="F19" s="6">
        <f t="shared" si="2"/>
        <v>0.16902186054752799</v>
      </c>
      <c r="G19" s="6">
        <f t="shared" si="2"/>
        <v>0.14437312737784569</v>
      </c>
    </row>
    <row r="20" spans="1:7" x14ac:dyDescent="0.25">
      <c r="A20" s="3" t="s">
        <v>31</v>
      </c>
      <c r="B20" s="6">
        <f>B4/B2</f>
        <v>0.58991298939653547</v>
      </c>
      <c r="C20" s="6">
        <f t="shared" ref="C20:G20" si="3">C4/C2</f>
        <v>0.58546635150422621</v>
      </c>
      <c r="D20" s="6">
        <f t="shared" si="3"/>
        <v>0.55527722686194514</v>
      </c>
      <c r="E20" s="6">
        <f t="shared" si="3"/>
        <v>0.52814677099195473</v>
      </c>
      <c r="F20" s="6">
        <f t="shared" si="3"/>
        <v>0.52477133141787702</v>
      </c>
      <c r="G20" s="6">
        <f t="shared" si="3"/>
        <v>0.54168098293756439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2025-03-09T21:04:32Z</dcterms:created>
  <dcterms:modified xsi:type="dcterms:W3CDTF">2025-03-09T21:47:03Z</dcterms:modified>
</cp:coreProperties>
</file>