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8_{9FA216CE-F893-4244-BBF1-50C68FCB3A04}" xr6:coauthVersionLast="47" xr6:coauthVersionMax="47" xr10:uidLastSave="{00000000-0000-0000-0000-000000000000}"/>
  <bookViews>
    <workbookView xWindow="780" yWindow="780" windowWidth="28800" windowHeight="15345" activeTab="1" xr2:uid="{DB1D9663-419D-433A-8FF2-558A74800D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2" l="1"/>
  <c r="F26" i="2"/>
  <c r="G26" i="2"/>
  <c r="H26" i="2"/>
  <c r="I26" i="2"/>
  <c r="D26" i="2"/>
  <c r="D15" i="2"/>
  <c r="E15" i="2"/>
  <c r="F15" i="2"/>
  <c r="F25" i="2"/>
  <c r="E25" i="2"/>
  <c r="D25" i="2"/>
  <c r="E20" i="2"/>
  <c r="F20" i="2"/>
  <c r="D20" i="2"/>
  <c r="E13" i="2"/>
  <c r="F13" i="2"/>
  <c r="D13" i="2"/>
  <c r="E11" i="2"/>
  <c r="F11" i="2"/>
  <c r="D11" i="2"/>
  <c r="E14" i="2"/>
  <c r="F14" i="2"/>
  <c r="D14" i="2"/>
  <c r="F9" i="2"/>
  <c r="G9" i="2"/>
  <c r="H9" i="2"/>
  <c r="I9" i="2"/>
  <c r="E9" i="2"/>
  <c r="E8" i="2"/>
  <c r="E5" i="2" s="1"/>
  <c r="F8" i="2"/>
  <c r="F5" i="2" s="1"/>
  <c r="D8" i="2"/>
  <c r="D7" i="2" s="1"/>
  <c r="I7" i="1"/>
  <c r="I5" i="1"/>
  <c r="H20" i="2"/>
  <c r="I20" i="2"/>
  <c r="G20" i="2"/>
  <c r="H14" i="2"/>
  <c r="H13" i="2" s="1"/>
  <c r="I14" i="2"/>
  <c r="I13" i="2" s="1"/>
  <c r="G14" i="2"/>
  <c r="G13" i="2" s="1"/>
  <c r="G8" i="2"/>
  <c r="G5" i="2" s="1"/>
  <c r="I8" i="2"/>
  <c r="I7" i="2" s="1"/>
  <c r="H8" i="2"/>
  <c r="H7" i="2" s="1"/>
  <c r="D3" i="2"/>
  <c r="E3" i="2" s="1"/>
  <c r="F3" i="2" s="1"/>
  <c r="G3" i="2" s="1"/>
  <c r="H3" i="2" s="1"/>
  <c r="I3" i="2" s="1"/>
  <c r="I4" i="1"/>
  <c r="D5" i="2" l="1"/>
  <c r="F7" i="2"/>
  <c r="E7" i="2"/>
  <c r="G15" i="2"/>
  <c r="G21" i="2" s="1"/>
  <c r="G25" i="2" s="1"/>
  <c r="I15" i="2"/>
  <c r="I21" i="2" s="1"/>
  <c r="I25" i="2" s="1"/>
  <c r="H15" i="2"/>
  <c r="H21" i="2" s="1"/>
  <c r="H25" i="2" s="1"/>
  <c r="G11" i="2"/>
  <c r="I11" i="2"/>
  <c r="H11" i="2"/>
  <c r="I5" i="2"/>
  <c r="H5" i="2"/>
  <c r="G7" i="2"/>
</calcChain>
</file>

<file path=xl/sharedStrings.xml><?xml version="1.0" encoding="utf-8"?>
<sst xmlns="http://schemas.openxmlformats.org/spreadsheetml/2006/main" count="92" uniqueCount="90">
  <si>
    <t>Docusign</t>
  </si>
  <si>
    <t>Fiscal Year</t>
  </si>
  <si>
    <t>Price</t>
  </si>
  <si>
    <t>Shares</t>
  </si>
  <si>
    <t>MC</t>
  </si>
  <si>
    <t>Cash</t>
  </si>
  <si>
    <t>Debt</t>
  </si>
  <si>
    <t>EV</t>
  </si>
  <si>
    <t>world leading electronic signature product</t>
  </si>
  <si>
    <t># in millions</t>
  </si>
  <si>
    <t>allow organisations to do faster business, leess risk, lower cost</t>
  </si>
  <si>
    <t>offers contract lifecycle management software: automate pre and post signature workflows</t>
  </si>
  <si>
    <t>value prop: eliminate paper based processes, automate agreement workflows, connect apps and systems where work gets done</t>
  </si>
  <si>
    <t>900 active partner integrations</t>
  </si>
  <si>
    <t>Jan 31 2024: over 1.5M customers &amp; 1B+ users in 180+ countries</t>
  </si>
  <si>
    <t>customer base:</t>
  </si>
  <si>
    <t>largest global enterprise</t>
  </si>
  <si>
    <t>very small business (VSB)</t>
  </si>
  <si>
    <t>non profits</t>
  </si>
  <si>
    <t>estimate of global eSignature market: $50B (combines with end-to-end contract lifecycle mangement)</t>
  </si>
  <si>
    <t>Benefit of Docusign:</t>
  </si>
  <si>
    <t>simple to use</t>
  </si>
  <si>
    <t>developer friendly</t>
  </si>
  <si>
    <t>vertical offerings</t>
  </si>
  <si>
    <t>enhanced solutions tailored to particular industries</t>
  </si>
  <si>
    <t>globally adopted</t>
  </si>
  <si>
    <t>highly auditable</t>
  </si>
  <si>
    <t>stringent security standards</t>
  </si>
  <si>
    <t>scaled infrastructure</t>
  </si>
  <si>
    <t>faster business</t>
  </si>
  <si>
    <t>76% of all eSig transactions completed &lt;24hr</t>
  </si>
  <si>
    <t>41% within 15 mins</t>
  </si>
  <si>
    <t>save customer time</t>
  </si>
  <si>
    <t>reduced risk</t>
  </si>
  <si>
    <t>minimized environmental impact</t>
  </si>
  <si>
    <t>save 93B sheets of paper</t>
  </si>
  <si>
    <t>seved 9B gallons of water</t>
  </si>
  <si>
    <t>saved 7B pounds of CO2</t>
  </si>
  <si>
    <t>saved 545M pounbds of waste</t>
  </si>
  <si>
    <t>as of Jan 31 2024:</t>
  </si>
  <si>
    <t>Growth Strat</t>
  </si>
  <si>
    <t>invest in innovation and expansion of products</t>
  </si>
  <si>
    <t>expand install base thruy new use cases and adoption of additional products</t>
  </si>
  <si>
    <t>expand within existing customer base</t>
  </si>
  <si>
    <t>accelerate internatinoal expansion</t>
  </si>
  <si>
    <t>strengthen and foster developer community</t>
  </si>
  <si>
    <t>Products</t>
  </si>
  <si>
    <t>eSignature</t>
  </si>
  <si>
    <t>CLM</t>
  </si>
  <si>
    <t>orchestrates workflows across the entire agreement process</t>
  </si>
  <si>
    <t>Gen for Salesforce</t>
  </si>
  <si>
    <t>Document Gen</t>
  </si>
  <si>
    <t>Identify</t>
  </si>
  <si>
    <t>Standards Based Signatures (SBS)</t>
  </si>
  <si>
    <t>Monitor</t>
  </si>
  <si>
    <t>Notary</t>
  </si>
  <si>
    <t>combines eSig and ID verification tools to enable notaries public to conduce remote online notarization ("RON") transactions</t>
  </si>
  <si>
    <t>Web forms</t>
  </si>
  <si>
    <t>Industry specific DocuSign offerings</t>
  </si>
  <si>
    <t>Real Estate</t>
  </si>
  <si>
    <t>U.S Federal, State and Local government customers</t>
  </si>
  <si>
    <t>health and life sciences</t>
  </si>
  <si>
    <t>no single customer accounted for more than 10% of revenues in fiscal 2024</t>
  </si>
  <si>
    <t>in 2018, committed to donating at least 30M cash or stock to DocuSign IMPACT over next decade</t>
  </si>
  <si>
    <t>primary competitor:</t>
  </si>
  <si>
    <t>adobe (acrobat sign)</t>
  </si>
  <si>
    <t>other global software companies</t>
  </si>
  <si>
    <t>Incorporation Date</t>
  </si>
  <si>
    <t>Subscription Rev</t>
  </si>
  <si>
    <t>#'s in millions</t>
  </si>
  <si>
    <t>Total Revenue</t>
  </si>
  <si>
    <t>% of total rev</t>
  </si>
  <si>
    <t>Cost of Subscription</t>
  </si>
  <si>
    <t>Cost of Pro services &amp; other</t>
  </si>
  <si>
    <t>Pro services &amp; other Rev</t>
  </si>
  <si>
    <t>Total Cost of Rev</t>
  </si>
  <si>
    <t>% of total cost</t>
  </si>
  <si>
    <t>Gross Profit</t>
  </si>
  <si>
    <t>S&amp;M</t>
  </si>
  <si>
    <t>R&amp;D</t>
  </si>
  <si>
    <t>G&amp;A</t>
  </si>
  <si>
    <t>Restructuring &amp; other related</t>
  </si>
  <si>
    <t>Total Operating Expenses</t>
  </si>
  <si>
    <t>Income (loss) from Operations</t>
  </si>
  <si>
    <t>Int Exp</t>
  </si>
  <si>
    <t>Interest income</t>
  </si>
  <si>
    <t>Provision for income taxes</t>
  </si>
  <si>
    <t>Net Income</t>
  </si>
  <si>
    <t>rev growth %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</si>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</sst>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39" fontId="0" fillId="0" borderId="0" xfId="0" applyNumberFormat="1"/>
    <xf numFmtId="17" fontId="0" fillId="0" borderId="0" xfId="0" applyNumberFormat="1"/>
    <xf numFmtId="0" fontId="2" fillId="0" borderId="0" xfId="0" applyFont="1"/>
    <xf numFmtId="9" fontId="0" fillId="0" borderId="0" xfId="1" applyFont="1"/>
    <xf numFmtId="164" fontId="0" fillId="0" borderId="0" xfId="0" applyNumberFormat="1"/>
    <xf numFmtId="164" fontId="2" fillId="0" borderId="0" xfId="0" applyNumberFormat="1" applyFont="1"/>
    <xf numFmtId="37" fontId="0" fillId="0" borderId="0" xfId="0" applyNumberForma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3A1-455B-4278-9EBB-713725214205}">
  <dimension ref="B1:I74"/>
  <sheetViews>
    <sheetView workbookViewId="0">
      <selection activeCell="I7" sqref="I7"/>
    </sheetView>
  </sheetViews>
  <sheetFormatPr defaultRowHeight="15" x14ac:dyDescent="0.25"/>
  <cols>
    <col min="2" max="2" width="17.85546875" bestFit="1" customWidth="1"/>
    <col min="9" max="9" width="13.5703125" bestFit="1" customWidth="1"/>
  </cols>
  <sheetData>
    <row r="1" spans="2:9" x14ac:dyDescent="0.25">
      <c r="I1" t="s">
        <v>9</v>
      </c>
    </row>
    <row r="2" spans="2:9" x14ac:dyDescent="0.25">
      <c r="B2" t="s">
        <v>0</v>
      </c>
      <c r="H2" t="s">
        <v>2</v>
      </c>
      <c r="I2" s="2">
        <v>57.59</v>
      </c>
    </row>
    <row r="3" spans="2:9" x14ac:dyDescent="0.25">
      <c r="H3" t="s">
        <v>3</v>
      </c>
      <c r="I3">
        <v>205</v>
      </c>
    </row>
    <row r="4" spans="2:9" x14ac:dyDescent="0.25">
      <c r="B4" t="s">
        <v>1</v>
      </c>
      <c r="C4" s="1">
        <v>45322</v>
      </c>
      <c r="H4" t="s">
        <v>4</v>
      </c>
      <c r="I4" s="8">
        <f>I3*I2</f>
        <v>11805.95</v>
      </c>
    </row>
    <row r="5" spans="2:9" x14ac:dyDescent="0.25">
      <c r="B5" t="s">
        <v>67</v>
      </c>
      <c r="C5" s="3">
        <v>37712</v>
      </c>
      <c r="H5" t="s">
        <v>5</v>
      </c>
      <c r="I5">
        <f>797+248</f>
        <v>1045</v>
      </c>
    </row>
    <row r="6" spans="2:9" x14ac:dyDescent="0.25">
      <c r="H6" t="s">
        <v>6</v>
      </c>
      <c r="I6">
        <v>1660</v>
      </c>
    </row>
    <row r="7" spans="2:9" x14ac:dyDescent="0.25">
      <c r="H7" t="s">
        <v>7</v>
      </c>
      <c r="I7" s="8">
        <f>I4-I5+I6</f>
        <v>12420.95</v>
      </c>
    </row>
    <row r="13" spans="2:9" x14ac:dyDescent="0.25">
      <c r="B13" t="s">
        <v>8</v>
      </c>
    </row>
    <row r="14" spans="2:9" x14ac:dyDescent="0.25">
      <c r="B14" t="s">
        <v>10</v>
      </c>
    </row>
    <row r="15" spans="2:9" x14ac:dyDescent="0.25">
      <c r="B15" t="s">
        <v>11</v>
      </c>
    </row>
    <row r="16" spans="2:9" x14ac:dyDescent="0.25">
      <c r="B16" t="s">
        <v>12</v>
      </c>
    </row>
    <row r="17" spans="2:4" x14ac:dyDescent="0.25">
      <c r="B17" t="s">
        <v>13</v>
      </c>
    </row>
    <row r="18" spans="2:4" x14ac:dyDescent="0.25">
      <c r="B18" t="s">
        <v>14</v>
      </c>
    </row>
    <row r="19" spans="2:4" x14ac:dyDescent="0.25">
      <c r="B19" t="s">
        <v>62</v>
      </c>
    </row>
    <row r="20" spans="2:4" x14ac:dyDescent="0.25">
      <c r="B20" t="s">
        <v>15</v>
      </c>
    </row>
    <row r="21" spans="2:4" x14ac:dyDescent="0.25">
      <c r="C21" t="s">
        <v>16</v>
      </c>
    </row>
    <row r="22" spans="2:4" x14ac:dyDescent="0.25">
      <c r="C22" t="s">
        <v>17</v>
      </c>
    </row>
    <row r="23" spans="2:4" x14ac:dyDescent="0.25">
      <c r="C23" t="s">
        <v>18</v>
      </c>
    </row>
    <row r="24" spans="2:4" x14ac:dyDescent="0.25">
      <c r="B24" t="s">
        <v>19</v>
      </c>
    </row>
    <row r="25" spans="2:4" x14ac:dyDescent="0.25">
      <c r="B25" t="s">
        <v>20</v>
      </c>
    </row>
    <row r="26" spans="2:4" x14ac:dyDescent="0.25">
      <c r="C26" t="s">
        <v>21</v>
      </c>
    </row>
    <row r="27" spans="2:4" x14ac:dyDescent="0.25">
      <c r="C27" t="s">
        <v>22</v>
      </c>
    </row>
    <row r="28" spans="2:4" x14ac:dyDescent="0.25">
      <c r="C28" t="s">
        <v>23</v>
      </c>
    </row>
    <row r="29" spans="2:4" x14ac:dyDescent="0.25">
      <c r="D29" t="s">
        <v>24</v>
      </c>
    </row>
    <row r="30" spans="2:4" x14ac:dyDescent="0.25">
      <c r="C30" t="s">
        <v>25</v>
      </c>
    </row>
    <row r="31" spans="2:4" x14ac:dyDescent="0.25">
      <c r="C31" t="s">
        <v>26</v>
      </c>
    </row>
    <row r="32" spans="2:4" x14ac:dyDescent="0.25">
      <c r="C32" t="s">
        <v>27</v>
      </c>
    </row>
    <row r="33" spans="2:4" x14ac:dyDescent="0.25">
      <c r="C33" t="s">
        <v>28</v>
      </c>
    </row>
    <row r="34" spans="2:4" x14ac:dyDescent="0.25">
      <c r="C34" t="s">
        <v>29</v>
      </c>
    </row>
    <row r="35" spans="2:4" x14ac:dyDescent="0.25">
      <c r="D35" t="s">
        <v>30</v>
      </c>
    </row>
    <row r="36" spans="2:4" x14ac:dyDescent="0.25">
      <c r="D36" t="s">
        <v>31</v>
      </c>
    </row>
    <row r="37" spans="2:4" x14ac:dyDescent="0.25">
      <c r="D37" t="s">
        <v>32</v>
      </c>
    </row>
    <row r="38" spans="2:4" x14ac:dyDescent="0.25">
      <c r="C38" t="s">
        <v>33</v>
      </c>
    </row>
    <row r="39" spans="2:4" x14ac:dyDescent="0.25">
      <c r="C39" t="s">
        <v>34</v>
      </c>
    </row>
    <row r="40" spans="2:4" x14ac:dyDescent="0.25">
      <c r="D40" t="s">
        <v>39</v>
      </c>
    </row>
    <row r="41" spans="2:4" x14ac:dyDescent="0.25">
      <c r="D41" t="s">
        <v>35</v>
      </c>
    </row>
    <row r="42" spans="2:4" x14ac:dyDescent="0.25">
      <c r="D42" t="s">
        <v>36</v>
      </c>
    </row>
    <row r="43" spans="2:4" x14ac:dyDescent="0.25">
      <c r="D43" t="s">
        <v>37</v>
      </c>
    </row>
    <row r="44" spans="2:4" x14ac:dyDescent="0.25">
      <c r="D44" t="s">
        <v>38</v>
      </c>
    </row>
    <row r="46" spans="2:4" x14ac:dyDescent="0.25">
      <c r="B46" t="s">
        <v>40</v>
      </c>
    </row>
    <row r="47" spans="2:4" x14ac:dyDescent="0.25">
      <c r="C47" t="s">
        <v>41</v>
      </c>
    </row>
    <row r="48" spans="2:4" x14ac:dyDescent="0.25">
      <c r="C48" t="s">
        <v>42</v>
      </c>
    </row>
    <row r="49" spans="2:4" x14ac:dyDescent="0.25">
      <c r="C49" t="s">
        <v>43</v>
      </c>
    </row>
    <row r="50" spans="2:4" x14ac:dyDescent="0.25">
      <c r="C50" t="s">
        <v>44</v>
      </c>
    </row>
    <row r="51" spans="2:4" x14ac:dyDescent="0.25">
      <c r="C51" t="s">
        <v>45</v>
      </c>
    </row>
    <row r="53" spans="2:4" x14ac:dyDescent="0.25">
      <c r="B53" t="s">
        <v>46</v>
      </c>
    </row>
    <row r="54" spans="2:4" x14ac:dyDescent="0.25">
      <c r="C54" t="s">
        <v>47</v>
      </c>
    </row>
    <row r="55" spans="2:4" x14ac:dyDescent="0.25">
      <c r="C55" t="s">
        <v>48</v>
      </c>
    </row>
    <row r="56" spans="2:4" x14ac:dyDescent="0.25">
      <c r="D56" t="s">
        <v>49</v>
      </c>
    </row>
    <row r="57" spans="2:4" x14ac:dyDescent="0.25">
      <c r="C57" t="s">
        <v>50</v>
      </c>
    </row>
    <row r="58" spans="2:4" x14ac:dyDescent="0.25">
      <c r="C58" t="s">
        <v>51</v>
      </c>
    </row>
    <row r="59" spans="2:4" x14ac:dyDescent="0.25">
      <c r="C59" t="s">
        <v>52</v>
      </c>
    </row>
    <row r="60" spans="2:4" x14ac:dyDescent="0.25">
      <c r="C60" t="s">
        <v>53</v>
      </c>
    </row>
    <row r="61" spans="2:4" x14ac:dyDescent="0.25">
      <c r="C61" t="s">
        <v>54</v>
      </c>
    </row>
    <row r="62" spans="2:4" x14ac:dyDescent="0.25">
      <c r="C62" t="s">
        <v>55</v>
      </c>
    </row>
    <row r="63" spans="2:4" x14ac:dyDescent="0.25">
      <c r="D63" t="s">
        <v>56</v>
      </c>
    </row>
    <row r="64" spans="2:4" x14ac:dyDescent="0.25">
      <c r="C64" t="s">
        <v>57</v>
      </c>
    </row>
    <row r="66" spans="2:3" x14ac:dyDescent="0.25">
      <c r="B66" t="s">
        <v>58</v>
      </c>
    </row>
    <row r="67" spans="2:3" x14ac:dyDescent="0.25">
      <c r="C67" t="s">
        <v>59</v>
      </c>
    </row>
    <row r="68" spans="2:3" x14ac:dyDescent="0.25">
      <c r="C68" t="s">
        <v>60</v>
      </c>
    </row>
    <row r="69" spans="2:3" x14ac:dyDescent="0.25">
      <c r="C69" t="s">
        <v>61</v>
      </c>
    </row>
    <row r="71" spans="2:3" x14ac:dyDescent="0.25">
      <c r="B71" t="s">
        <v>63</v>
      </c>
    </row>
    <row r="72" spans="2:3" x14ac:dyDescent="0.25">
      <c r="B72" t="s">
        <v>64</v>
      </c>
    </row>
    <row r="73" spans="2:3" x14ac:dyDescent="0.25">
      <c r="C73" t="s">
        <v>65</v>
      </c>
    </row>
    <row r="74" spans="2:3" x14ac:dyDescent="0.25">
      <c r="C7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5225-9316-4877-91A0-776651148B13}">
  <dimension ref="B1:K26"/>
  <sheetViews>
    <sheetView tabSelected="1" workbookViewId="0">
      <selection activeCell="D27" sqref="D27"/>
    </sheetView>
  </sheetViews>
  <sheetFormatPr defaultRowHeight="15" x14ac:dyDescent="0.25"/>
  <cols>
    <col min="2" max="2" width="25.140625" bestFit="1" customWidth="1"/>
  </cols>
  <sheetData>
    <row r="1" spans="2:11" x14ac:dyDescent="0.25">
      <c r="B1" t="s">
        <v>69</v>
      </c>
    </row>
    <row r="3" spans="2:11" x14ac:dyDescent="0.25">
      <c r="C3" s="4">
        <v>2018</v>
      </c>
      <c r="D3" s="4">
        <f>C3+1</f>
        <v>2019</v>
      </c>
      <c r="E3" s="4">
        <f t="shared" ref="E3:I3" si="0">D3+1</f>
        <v>2020</v>
      </c>
      <c r="F3" s="4">
        <f t="shared" si="0"/>
        <v>2021</v>
      </c>
      <c r="G3" s="4">
        <f t="shared" si="0"/>
        <v>2022</v>
      </c>
      <c r="H3" s="4">
        <f t="shared" si="0"/>
        <v>2023</v>
      </c>
      <c r="I3" s="4">
        <f t="shared" si="0"/>
        <v>2024</v>
      </c>
    </row>
    <row r="4" spans="2:11" x14ac:dyDescent="0.25">
      <c r="B4" t="s">
        <v>68</v>
      </c>
      <c r="D4">
        <v>664</v>
      </c>
      <c r="E4">
        <v>918</v>
      </c>
      <c r="F4">
        <v>1381</v>
      </c>
      <c r="G4">
        <v>2037</v>
      </c>
      <c r="H4">
        <v>2442</v>
      </c>
      <c r="I4">
        <v>2687</v>
      </c>
    </row>
    <row r="5" spans="2:11" x14ac:dyDescent="0.25">
      <c r="B5" t="s">
        <v>71</v>
      </c>
      <c r="D5" s="5">
        <f>D4/D8</f>
        <v>0.94721825962910133</v>
      </c>
      <c r="E5" s="5">
        <f t="shared" ref="E5:F5" si="1">E4/E8</f>
        <v>0.94250513347022591</v>
      </c>
      <c r="F5" s="5">
        <f t="shared" si="1"/>
        <v>0.95044735030970406</v>
      </c>
      <c r="G5" s="5">
        <f>G4/G8</f>
        <v>0.96677740863787376</v>
      </c>
      <c r="H5" s="5">
        <f>H4/H8</f>
        <v>0.97058823529411764</v>
      </c>
      <c r="I5" s="5">
        <f>I4/I8</f>
        <v>0.97284576393917455</v>
      </c>
    </row>
    <row r="6" spans="2:11" x14ac:dyDescent="0.25">
      <c r="B6" t="s">
        <v>74</v>
      </c>
      <c r="D6">
        <v>37</v>
      </c>
      <c r="E6">
        <v>56</v>
      </c>
      <c r="F6">
        <v>72</v>
      </c>
      <c r="G6">
        <v>70</v>
      </c>
      <c r="H6">
        <v>74</v>
      </c>
      <c r="I6">
        <v>75</v>
      </c>
    </row>
    <row r="7" spans="2:11" x14ac:dyDescent="0.25">
      <c r="B7" t="s">
        <v>71</v>
      </c>
      <c r="D7" s="5">
        <f>D6/D8</f>
        <v>5.2781740370898715E-2</v>
      </c>
      <c r="E7" s="5">
        <f t="shared" ref="E7:F7" si="2">E6/E8</f>
        <v>5.7494866529774126E-2</v>
      </c>
      <c r="F7" s="5">
        <f t="shared" si="2"/>
        <v>4.9552649690295943E-2</v>
      </c>
      <c r="G7" s="5">
        <f>G6/G8</f>
        <v>3.3222591362126248E-2</v>
      </c>
      <c r="H7" s="5">
        <f>H6/H8</f>
        <v>2.9411764705882353E-2</v>
      </c>
      <c r="I7" s="5">
        <f>I6/I8</f>
        <v>2.7154236060825489E-2</v>
      </c>
    </row>
    <row r="8" spans="2:11" x14ac:dyDescent="0.25">
      <c r="B8" s="4" t="s">
        <v>70</v>
      </c>
      <c r="D8" s="4">
        <f>SUM(D4,D6)</f>
        <v>701</v>
      </c>
      <c r="E8" s="4">
        <f t="shared" ref="E8:F8" si="3">SUM(E4,E6)</f>
        <v>974</v>
      </c>
      <c r="F8" s="4">
        <f t="shared" si="3"/>
        <v>1453</v>
      </c>
      <c r="G8" s="4">
        <f>SUM(G4,G6)</f>
        <v>2107</v>
      </c>
      <c r="H8" s="4">
        <f>SUM(H4,H6)</f>
        <v>2516</v>
      </c>
      <c r="I8" s="4">
        <f>SUM(I4,I6)</f>
        <v>2762</v>
      </c>
    </row>
    <row r="9" spans="2:11" x14ac:dyDescent="0.25">
      <c r="B9" s="4" t="s">
        <v>88</v>
      </c>
      <c r="D9" s="4"/>
      <c r="E9" s="9">
        <f>E8/D8-1</f>
        <v>0.3894436519258202</v>
      </c>
      <c r="F9" s="9">
        <f t="shared" ref="F9:I9" si="4">F8/E8-1</f>
        <v>0.4917864476386038</v>
      </c>
      <c r="G9" s="9">
        <f t="shared" si="4"/>
        <v>0.45010323468685476</v>
      </c>
      <c r="H9" s="9">
        <f t="shared" si="4"/>
        <v>0.1941148552444234</v>
      </c>
      <c r="I9" s="9">
        <f t="shared" si="4"/>
        <v>9.7774244833068291E-2</v>
      </c>
    </row>
    <row r="10" spans="2:11" x14ac:dyDescent="0.25">
      <c r="B10" t="s">
        <v>72</v>
      </c>
      <c r="D10" s="6">
        <v>-118</v>
      </c>
      <c r="E10" s="6">
        <v>-264</v>
      </c>
      <c r="F10" s="6">
        <v>-260</v>
      </c>
      <c r="G10" s="6">
        <v>-344</v>
      </c>
      <c r="H10" s="6">
        <v>-426</v>
      </c>
      <c r="I10" s="6">
        <v>-460</v>
      </c>
    </row>
    <row r="11" spans="2:11" x14ac:dyDescent="0.25">
      <c r="B11" t="s">
        <v>76</v>
      </c>
      <c r="D11" s="5">
        <f>D10/D14</f>
        <v>0.6113989637305699</v>
      </c>
      <c r="E11" s="5">
        <f t="shared" ref="E11:F11" si="5">E10/E14</f>
        <v>0.76967930029154519</v>
      </c>
      <c r="F11" s="5">
        <f t="shared" si="5"/>
        <v>0.7142857142857143</v>
      </c>
      <c r="G11" s="5">
        <f>G10/G14</f>
        <v>0.7366167023554604</v>
      </c>
      <c r="H11" s="5">
        <f t="shared" ref="H11:I11" si="6">H10/H14</f>
        <v>0.79477611940298509</v>
      </c>
      <c r="I11" s="5">
        <f t="shared" si="6"/>
        <v>0.80279232111692844</v>
      </c>
    </row>
    <row r="12" spans="2:11" x14ac:dyDescent="0.25">
      <c r="B12" t="s">
        <v>73</v>
      </c>
      <c r="D12" s="6">
        <v>-75</v>
      </c>
      <c r="E12" s="6">
        <v>-79</v>
      </c>
      <c r="F12" s="6">
        <v>-104</v>
      </c>
      <c r="G12" s="6">
        <v>-123</v>
      </c>
      <c r="H12" s="6">
        <v>-110</v>
      </c>
      <c r="I12" s="6">
        <v>-113</v>
      </c>
    </row>
    <row r="13" spans="2:11" x14ac:dyDescent="0.25">
      <c r="B13" t="s">
        <v>76</v>
      </c>
      <c r="D13" s="5">
        <f>D12/D14</f>
        <v>0.38860103626943004</v>
      </c>
      <c r="E13" s="5">
        <f t="shared" ref="E13:F13" si="7">E12/E14</f>
        <v>0.23032069970845481</v>
      </c>
      <c r="F13" s="5">
        <f t="shared" si="7"/>
        <v>0.2857142857142857</v>
      </c>
      <c r="G13" s="5">
        <f>G12/G14</f>
        <v>0.2633832976445396</v>
      </c>
      <c r="H13" s="5">
        <f t="shared" ref="H13:I13" si="8">H12/H14</f>
        <v>0.20522388059701493</v>
      </c>
      <c r="I13" s="5">
        <f t="shared" si="8"/>
        <v>0.19720767888307156</v>
      </c>
      <c r="K13">
        <v>-1</v>
      </c>
    </row>
    <row r="14" spans="2:11" x14ac:dyDescent="0.25">
      <c r="B14" s="4" t="s">
        <v>75</v>
      </c>
      <c r="D14" s="7">
        <f>D12+D10</f>
        <v>-193</v>
      </c>
      <c r="E14" s="7">
        <f t="shared" ref="E14:F14" si="9">E12+E10</f>
        <v>-343</v>
      </c>
      <c r="F14" s="7">
        <f t="shared" si="9"/>
        <v>-364</v>
      </c>
      <c r="G14" s="7">
        <f>G12+G10</f>
        <v>-467</v>
      </c>
      <c r="H14" s="7">
        <f t="shared" ref="H14:I14" si="10">H12+H10</f>
        <v>-536</v>
      </c>
      <c r="I14" s="7">
        <f t="shared" si="10"/>
        <v>-573</v>
      </c>
    </row>
    <row r="15" spans="2:11" x14ac:dyDescent="0.25">
      <c r="B15" s="4" t="s">
        <v>77</v>
      </c>
      <c r="D15" s="4">
        <f>D8+D14</f>
        <v>508</v>
      </c>
      <c r="E15" s="4">
        <f t="shared" ref="E15:F15" si="11">E8+E14</f>
        <v>631</v>
      </c>
      <c r="F15" s="4">
        <f t="shared" si="11"/>
        <v>1089</v>
      </c>
      <c r="G15" s="7">
        <f>G8+G14</f>
        <v>1640</v>
      </c>
      <c r="H15" s="7">
        <f t="shared" ref="H15:I15" si="12">H8+H14</f>
        <v>1980</v>
      </c>
      <c r="I15" s="7">
        <f t="shared" si="12"/>
        <v>2189</v>
      </c>
    </row>
    <row r="16" spans="2:11" x14ac:dyDescent="0.25">
      <c r="B16" t="s">
        <v>78</v>
      </c>
      <c r="D16" s="6">
        <v>-540</v>
      </c>
      <c r="E16" s="6">
        <v>-591</v>
      </c>
      <c r="F16" s="6">
        <v>-799</v>
      </c>
      <c r="G16" s="6">
        <v>-1077</v>
      </c>
      <c r="H16" s="6">
        <v>-1243</v>
      </c>
      <c r="I16" s="6">
        <v>-1168</v>
      </c>
    </row>
    <row r="17" spans="2:9" x14ac:dyDescent="0.25">
      <c r="B17" t="s">
        <v>79</v>
      </c>
      <c r="D17" s="6">
        <v>-186</v>
      </c>
      <c r="E17" s="6">
        <v>-186</v>
      </c>
      <c r="F17" s="6">
        <v>-272</v>
      </c>
      <c r="G17" s="6">
        <v>-393</v>
      </c>
      <c r="H17" s="6">
        <v>-481</v>
      </c>
      <c r="I17" s="6">
        <v>-539</v>
      </c>
    </row>
    <row r="18" spans="2:9" x14ac:dyDescent="0.25">
      <c r="B18" t="s">
        <v>80</v>
      </c>
      <c r="D18" s="6">
        <v>-209</v>
      </c>
      <c r="E18" s="6">
        <v>-147</v>
      </c>
      <c r="F18" s="6">
        <v>-193</v>
      </c>
      <c r="G18" s="6">
        <v>-233</v>
      </c>
      <c r="H18" s="6">
        <v>-316</v>
      </c>
      <c r="I18" s="6">
        <v>-420</v>
      </c>
    </row>
    <row r="19" spans="2:9" x14ac:dyDescent="0.25">
      <c r="B19" t="s">
        <v>81</v>
      </c>
      <c r="D19" s="6">
        <v>0</v>
      </c>
      <c r="E19" s="6">
        <v>0</v>
      </c>
      <c r="F19" s="6">
        <v>0</v>
      </c>
      <c r="G19" s="6">
        <v>0</v>
      </c>
      <c r="H19" s="6">
        <v>-28</v>
      </c>
      <c r="I19" s="6">
        <v>-30</v>
      </c>
    </row>
    <row r="20" spans="2:9" x14ac:dyDescent="0.25">
      <c r="B20" s="4" t="s">
        <v>82</v>
      </c>
      <c r="C20" s="4"/>
      <c r="D20" s="7">
        <f>SUM(D16:D19)</f>
        <v>-935</v>
      </c>
      <c r="E20" s="7">
        <f t="shared" ref="E20:F20" si="13">SUM(E16:E19)</f>
        <v>-924</v>
      </c>
      <c r="F20" s="7">
        <f t="shared" si="13"/>
        <v>-1264</v>
      </c>
      <c r="G20" s="7">
        <f>SUM(G16:G19)</f>
        <v>-1703</v>
      </c>
      <c r="H20" s="7">
        <f t="shared" ref="H20:I20" si="14">SUM(H16:H19)</f>
        <v>-2068</v>
      </c>
      <c r="I20" s="7">
        <f t="shared" si="14"/>
        <v>-2157</v>
      </c>
    </row>
    <row r="21" spans="2:9" x14ac:dyDescent="0.25">
      <c r="B21" s="4" t="s">
        <v>83</v>
      </c>
      <c r="D21" s="7">
        <v>-426</v>
      </c>
      <c r="E21" s="7">
        <v>-193</v>
      </c>
      <c r="F21" s="7">
        <v>-173</v>
      </c>
      <c r="G21" s="7">
        <f>G15+G20</f>
        <v>-63</v>
      </c>
      <c r="H21" s="7">
        <f t="shared" ref="H21:I21" si="15">H15+H20</f>
        <v>-88</v>
      </c>
      <c r="I21" s="7">
        <f t="shared" si="15"/>
        <v>32</v>
      </c>
    </row>
    <row r="22" spans="2:9" x14ac:dyDescent="0.25">
      <c r="B22" t="s">
        <v>84</v>
      </c>
      <c r="D22" s="6">
        <v>-11</v>
      </c>
      <c r="E22" s="6">
        <v>-29</v>
      </c>
      <c r="F22" s="6">
        <v>-31</v>
      </c>
      <c r="G22" s="6">
        <v>-6</v>
      </c>
      <c r="H22" s="6">
        <v>-6</v>
      </c>
      <c r="I22" s="6">
        <v>-7</v>
      </c>
    </row>
    <row r="23" spans="2:9" x14ac:dyDescent="0.25">
      <c r="B23" t="s">
        <v>85</v>
      </c>
      <c r="D23" s="6">
        <v>9</v>
      </c>
      <c r="E23" s="6">
        <v>19</v>
      </c>
      <c r="F23" s="6">
        <v>9</v>
      </c>
      <c r="G23" s="6">
        <v>1</v>
      </c>
      <c r="H23" s="6">
        <v>5</v>
      </c>
      <c r="I23" s="6">
        <v>69</v>
      </c>
    </row>
    <row r="24" spans="2:9" x14ac:dyDescent="0.25">
      <c r="B24" t="s">
        <v>86</v>
      </c>
      <c r="D24" s="6">
        <v>2</v>
      </c>
      <c r="E24" s="6">
        <v>-5</v>
      </c>
      <c r="F24" s="6">
        <v>-14</v>
      </c>
      <c r="G24" s="6">
        <v>-3</v>
      </c>
      <c r="H24" s="6">
        <v>-8</v>
      </c>
      <c r="I24" s="6">
        <v>-20</v>
      </c>
    </row>
    <row r="25" spans="2:9" x14ac:dyDescent="0.25">
      <c r="B25" s="4" t="s">
        <v>87</v>
      </c>
      <c r="C25" s="4"/>
      <c r="D25" s="7">
        <f>SUM(D21:D24)</f>
        <v>-426</v>
      </c>
      <c r="E25" s="7">
        <f t="shared" ref="E25" si="16">SUM(E21:E24)</f>
        <v>-208</v>
      </c>
      <c r="F25" s="7">
        <f>SUM(F21:F24)+(-34)</f>
        <v>-243</v>
      </c>
      <c r="G25" s="7">
        <f>SUM(G21:G24)</f>
        <v>-71</v>
      </c>
      <c r="H25" s="7">
        <f t="shared" ref="H25:I25" si="17">SUM(H21:H24)</f>
        <v>-97</v>
      </c>
      <c r="I25" s="7">
        <f t="shared" si="17"/>
        <v>74</v>
      </c>
    </row>
    <row r="26" spans="2:9" x14ac:dyDescent="0.25">
      <c r="B26" t="s">
        <v>89</v>
      </c>
      <c r="D26" s="5">
        <f>D15/D8</f>
        <v>0.72467902995720401</v>
      </c>
      <c r="E26" s="5">
        <f t="shared" ref="E26:I26" si="18">E15/E8</f>
        <v>0.64784394250513344</v>
      </c>
      <c r="F26" s="5">
        <f t="shared" si="18"/>
        <v>0.7494838265657261</v>
      </c>
      <c r="G26" s="5">
        <f t="shared" si="18"/>
        <v>0.77835785476981489</v>
      </c>
      <c r="H26" s="5">
        <f t="shared" si="18"/>
        <v>0.78696343402225755</v>
      </c>
      <c r="I26" s="5">
        <f t="shared" si="18"/>
        <v>0.7925416364952933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2024-08-13T21:20:33Z</dcterms:created>
  <dcterms:modified xsi:type="dcterms:W3CDTF">2024-08-21T01:01:00Z</dcterms:modified>
</cp:coreProperties>
</file>