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8_{96E03170-CCF8-44DB-89C4-797873E17122}" xr6:coauthVersionLast="47" xr6:coauthVersionMax="47" xr10:uidLastSave="{00000000-0000-0000-0000-000000000000}"/>
  <bookViews>
    <workbookView xWindow="19095" yWindow="0" windowWidth="19410" windowHeight="20985" activeTab="1" xr2:uid="{FFF6C3C5-122F-4748-9434-133BA732E9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F28" i="2"/>
  <c r="E28" i="2"/>
  <c r="E24" i="2"/>
  <c r="F24" i="2"/>
  <c r="D24" i="2"/>
  <c r="E22" i="2"/>
  <c r="F22" i="2"/>
  <c r="D22" i="2"/>
  <c r="D20" i="2"/>
  <c r="E19" i="2"/>
  <c r="F19" i="2"/>
  <c r="D19" i="2"/>
  <c r="E18" i="2"/>
  <c r="F18" i="2"/>
  <c r="D18" i="2"/>
  <c r="E9" i="2"/>
  <c r="F9" i="2"/>
  <c r="D9" i="2"/>
  <c r="D10" i="2"/>
  <c r="E10" i="2"/>
  <c r="F10" i="2"/>
  <c r="E11" i="2"/>
  <c r="F11" i="2"/>
  <c r="D11" i="2"/>
  <c r="E8" i="2"/>
  <c r="F8" i="2"/>
  <c r="D8" i="2"/>
  <c r="E5" i="2"/>
  <c r="F5" i="2"/>
  <c r="D5" i="2"/>
  <c r="E2" i="2"/>
  <c r="F2" i="2"/>
  <c r="D2" i="2"/>
  <c r="K5" i="1"/>
</calcChain>
</file>

<file path=xl/sharedStrings.xml><?xml version="1.0" encoding="utf-8"?>
<sst xmlns="http://schemas.openxmlformats.org/spreadsheetml/2006/main" count="72" uniqueCount="71">
  <si>
    <t>Bumble Inc</t>
  </si>
  <si>
    <t>fiscal year ended:</t>
  </si>
  <si>
    <t>Price</t>
  </si>
  <si>
    <t>MC</t>
  </si>
  <si>
    <t>SO</t>
  </si>
  <si>
    <t>Cash</t>
  </si>
  <si>
    <t>Debt</t>
  </si>
  <si>
    <t>EV</t>
  </si>
  <si>
    <t># in millions</t>
  </si>
  <si>
    <t>Business</t>
  </si>
  <si>
    <t>mission</t>
  </si>
  <si>
    <t>create a world where all relationships are healthy and equitable through Kind connectoins</t>
  </si>
  <si>
    <t>brand built with women at the center</t>
  </si>
  <si>
    <t>supposed to be dafe and empowering for women</t>
  </si>
  <si>
    <t>2023 operated 5 apps</t>
  </si>
  <si>
    <t>Bumble App</t>
  </si>
  <si>
    <t>Bumble for Friends app</t>
  </si>
  <si>
    <t>Badoo app</t>
  </si>
  <si>
    <t>Fruitz App</t>
  </si>
  <si>
    <t>Official App</t>
  </si>
  <si>
    <t>2023 users avg</t>
  </si>
  <si>
    <t>42M monthly</t>
  </si>
  <si>
    <t>freemium model</t>
  </si>
  <si>
    <t>abt 2.5M paying users at eoy 2023</t>
  </si>
  <si>
    <t>acquired in 2022</t>
  </si>
  <si>
    <t>acquired in 2023</t>
  </si>
  <si>
    <t>apps share common infrastructure, which allows insights to be stared between apps --&gt; personalized ecperiences</t>
  </si>
  <si>
    <t>bumble boost</t>
  </si>
  <si>
    <t>bumble premium</t>
  </si>
  <si>
    <t>badoo premium</t>
  </si>
  <si>
    <t>badoo premium plus</t>
  </si>
  <si>
    <t>fruitz premium</t>
  </si>
  <si>
    <t>fruitz golden</t>
  </si>
  <si>
    <t>build their apps as distinct brands with complementary but unique user value propositions</t>
  </si>
  <si>
    <t>educate audiences on how women making the first move created healthier relationships</t>
  </si>
  <si>
    <t>helping people overcome self doubt</t>
  </si>
  <si>
    <t>centered around encouraging honesty and transparency by sharing dating intentions from the first touch point</t>
  </si>
  <si>
    <t>helping couples build healthy and equitable relationshiops by facilitating communications, connectino and fun between partners</t>
  </si>
  <si>
    <t>73% of board are women</t>
  </si>
  <si>
    <t>&gt;50% of mgmt team women</t>
  </si>
  <si>
    <t>employees:</t>
  </si>
  <si>
    <t>1200 - dec 2023</t>
  </si>
  <si>
    <t>980 outside of US</t>
  </si>
  <si>
    <t>compete with not only other online dating platforms, but offline dating as well</t>
  </si>
  <si>
    <t>Inc</t>
  </si>
  <si>
    <t>market leader in Europe and Latin America</t>
  </si>
  <si>
    <t>bumble app rev</t>
  </si>
  <si>
    <t>badoo app &amp; other revenuye</t>
  </si>
  <si>
    <t>total rev</t>
  </si>
  <si>
    <t>bumble app paying users</t>
  </si>
  <si>
    <t>badoo &amp; other paying users</t>
  </si>
  <si>
    <t>total paying users</t>
  </si>
  <si>
    <t>total monthlyavg revenue per paying user</t>
  </si>
  <si>
    <t>bumble app avg monthly rev per paying user</t>
  </si>
  <si>
    <t>badoo &amp; other avg monthly rev per paying user</t>
  </si>
  <si>
    <t>op cost &amp; exp:</t>
  </si>
  <si>
    <t>cost of rev</t>
  </si>
  <si>
    <t>s&amp;m</t>
  </si>
  <si>
    <t>g&amp;a</t>
  </si>
  <si>
    <t>product development</t>
  </si>
  <si>
    <t>depreciation &amp; amort exp.</t>
  </si>
  <si>
    <t>total op cost &amp; exp.</t>
  </si>
  <si>
    <t>operating earnings / loss</t>
  </si>
  <si>
    <t>int income / expense</t>
  </si>
  <si>
    <t>other income / expense</t>
  </si>
  <si>
    <t>income / loss before tax</t>
  </si>
  <si>
    <t>income tax benefit / provision</t>
  </si>
  <si>
    <t>net earnings / loss</t>
  </si>
  <si>
    <t>total assets</t>
  </si>
  <si>
    <t>total liabilities</t>
  </si>
  <si>
    <t>total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</si>
</sst>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_([$$-409]* #,##0.00_);_([$$-409]* \(#,##0.00\);_([$$-409]* &quot;-&quot;??_);_(@_)"/>
    <numFmt numFmtId="166" formatCode="0.0_);\(0.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6" fontId="0" fillId="0" borderId="0" xfId="0" applyNumberFormat="1"/>
    <xf numFmtId="8" fontId="0" fillId="0" borderId="0" xfId="0" applyNumberFormat="1"/>
    <xf numFmtId="0" fontId="1" fillId="0" borderId="0" xfId="0" applyFont="1"/>
    <xf numFmtId="17" fontId="0" fillId="0" borderId="0" xfId="0" applyNumberFormat="1"/>
    <xf numFmtId="0" fontId="1" fillId="0" borderId="1" xfId="0" applyFont="1" applyBorder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1D31-EBF8-4252-B6F2-F8205C86CD88}">
  <dimension ref="B1:K38"/>
  <sheetViews>
    <sheetView workbookViewId="0">
      <selection activeCell="K9" sqref="K9"/>
    </sheetView>
  </sheetViews>
  <sheetFormatPr defaultRowHeight="15" x14ac:dyDescent="0.25"/>
  <cols>
    <col min="2" max="2" width="16.5703125" bestFit="1" customWidth="1"/>
    <col min="3" max="3" width="14.28515625" bestFit="1" customWidth="1"/>
    <col min="5" max="5" width="15.5703125" bestFit="1" customWidth="1"/>
    <col min="11" max="11" width="9.85546875" bestFit="1" customWidth="1"/>
  </cols>
  <sheetData>
    <row r="1" spans="2:11" x14ac:dyDescent="0.25">
      <c r="J1" t="s">
        <v>8</v>
      </c>
    </row>
    <row r="2" spans="2:11" ht="31.5" x14ac:dyDescent="0.5">
      <c r="B2" s="1" t="s">
        <v>0</v>
      </c>
    </row>
    <row r="4" spans="2:11" x14ac:dyDescent="0.25">
      <c r="B4" t="s">
        <v>1</v>
      </c>
      <c r="C4" s="2">
        <v>45657</v>
      </c>
      <c r="J4" t="s">
        <v>2</v>
      </c>
      <c r="K4" s="3">
        <v>6.59</v>
      </c>
    </row>
    <row r="5" spans="2:11" x14ac:dyDescent="0.25">
      <c r="B5" t="s">
        <v>38</v>
      </c>
      <c r="J5" t="s">
        <v>3</v>
      </c>
      <c r="K5" s="8">
        <f>K4*K6</f>
        <v>850.11</v>
      </c>
    </row>
    <row r="6" spans="2:11" x14ac:dyDescent="0.25">
      <c r="B6" t="s">
        <v>39</v>
      </c>
      <c r="J6" t="s">
        <v>4</v>
      </c>
      <c r="K6">
        <v>129</v>
      </c>
    </row>
    <row r="7" spans="2:11" x14ac:dyDescent="0.25">
      <c r="B7" t="s">
        <v>40</v>
      </c>
      <c r="C7" t="s">
        <v>41</v>
      </c>
      <c r="D7" t="s">
        <v>42</v>
      </c>
      <c r="J7" t="s">
        <v>5</v>
      </c>
      <c r="K7">
        <v>355.6</v>
      </c>
    </row>
    <row r="8" spans="2:11" x14ac:dyDescent="0.25">
      <c r="B8" t="s">
        <v>44</v>
      </c>
      <c r="C8" s="5">
        <v>44105</v>
      </c>
      <c r="J8" t="s">
        <v>6</v>
      </c>
      <c r="K8">
        <v>244.9</v>
      </c>
    </row>
    <row r="9" spans="2:11" x14ac:dyDescent="0.25">
      <c r="J9" t="s">
        <v>7</v>
      </c>
      <c r="K9" s="8">
        <f>K5-K7+K8</f>
        <v>739.41</v>
      </c>
    </row>
    <row r="11" spans="2:11" x14ac:dyDescent="0.25">
      <c r="B11" s="4" t="s">
        <v>9</v>
      </c>
    </row>
    <row r="12" spans="2:11" x14ac:dyDescent="0.25">
      <c r="B12" t="s">
        <v>10</v>
      </c>
    </row>
    <row r="13" spans="2:11" x14ac:dyDescent="0.25">
      <c r="C13" t="s">
        <v>11</v>
      </c>
    </row>
    <row r="14" spans="2:11" x14ac:dyDescent="0.25">
      <c r="B14" t="s">
        <v>12</v>
      </c>
    </row>
    <row r="15" spans="2:11" x14ac:dyDescent="0.25">
      <c r="C15" t="s">
        <v>13</v>
      </c>
    </row>
    <row r="16" spans="2:11" x14ac:dyDescent="0.25">
      <c r="B16" t="s">
        <v>14</v>
      </c>
      <c r="D16" t="s">
        <v>33</v>
      </c>
    </row>
    <row r="17" spans="3:6" x14ac:dyDescent="0.25">
      <c r="C17" t="s">
        <v>15</v>
      </c>
      <c r="E17">
        <v>2014</v>
      </c>
      <c r="F17" t="s">
        <v>23</v>
      </c>
    </row>
    <row r="18" spans="3:6" x14ac:dyDescent="0.25">
      <c r="D18" t="s">
        <v>34</v>
      </c>
    </row>
    <row r="19" spans="3:6" x14ac:dyDescent="0.25">
      <c r="D19" t="s">
        <v>27</v>
      </c>
    </row>
    <row r="20" spans="3:6" x14ac:dyDescent="0.25">
      <c r="D20" t="s">
        <v>28</v>
      </c>
    </row>
    <row r="21" spans="3:6" x14ac:dyDescent="0.25">
      <c r="C21" t="s">
        <v>16</v>
      </c>
    </row>
    <row r="23" spans="3:6" x14ac:dyDescent="0.25">
      <c r="C23" t="s">
        <v>17</v>
      </c>
      <c r="E23">
        <v>2006</v>
      </c>
    </row>
    <row r="24" spans="3:6" x14ac:dyDescent="0.25">
      <c r="D24" t="s">
        <v>35</v>
      </c>
    </row>
    <row r="25" spans="3:6" x14ac:dyDescent="0.25">
      <c r="D25" t="s">
        <v>45</v>
      </c>
    </row>
    <row r="26" spans="3:6" x14ac:dyDescent="0.25">
      <c r="D26" t="s">
        <v>29</v>
      </c>
    </row>
    <row r="27" spans="3:6" x14ac:dyDescent="0.25">
      <c r="D27" t="s">
        <v>30</v>
      </c>
    </row>
    <row r="28" spans="3:6" x14ac:dyDescent="0.25">
      <c r="C28" t="s">
        <v>18</v>
      </c>
      <c r="E28" t="s">
        <v>24</v>
      </c>
    </row>
    <row r="29" spans="3:6" x14ac:dyDescent="0.25">
      <c r="D29" t="s">
        <v>36</v>
      </c>
    </row>
    <row r="30" spans="3:6" x14ac:dyDescent="0.25">
      <c r="D30" t="s">
        <v>31</v>
      </c>
    </row>
    <row r="31" spans="3:6" x14ac:dyDescent="0.25">
      <c r="D31" t="s">
        <v>32</v>
      </c>
    </row>
    <row r="32" spans="3:6" x14ac:dyDescent="0.25">
      <c r="C32" t="s">
        <v>19</v>
      </c>
      <c r="E32" t="s">
        <v>25</v>
      </c>
    </row>
    <row r="33" spans="2:4" x14ac:dyDescent="0.25">
      <c r="D33" t="s">
        <v>37</v>
      </c>
    </row>
    <row r="34" spans="2:4" x14ac:dyDescent="0.25">
      <c r="B34" t="s">
        <v>20</v>
      </c>
    </row>
    <row r="35" spans="2:4" x14ac:dyDescent="0.25">
      <c r="C35" t="s">
        <v>21</v>
      </c>
    </row>
    <row r="36" spans="2:4" x14ac:dyDescent="0.25">
      <c r="B36" t="s">
        <v>22</v>
      </c>
    </row>
    <row r="37" spans="2:4" x14ac:dyDescent="0.25">
      <c r="B37" t="s">
        <v>26</v>
      </c>
    </row>
    <row r="38" spans="2:4" x14ac:dyDescent="0.25">
      <c r="B38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B4ECB-A171-48CE-BCAA-83DDAD79D878}">
  <dimension ref="A1:G28"/>
  <sheetViews>
    <sheetView tabSelected="1" zoomScale="150" zoomScaleNormal="150" workbookViewId="0">
      <selection activeCell="C29" sqref="C29"/>
    </sheetView>
  </sheetViews>
  <sheetFormatPr defaultRowHeight="15" x14ac:dyDescent="0.25"/>
  <cols>
    <col min="2" max="2" width="34.5703125" bestFit="1" customWidth="1"/>
  </cols>
  <sheetData>
    <row r="1" spans="1:7" x14ac:dyDescent="0.25">
      <c r="A1" t="s">
        <v>8</v>
      </c>
    </row>
    <row r="2" spans="1:7" x14ac:dyDescent="0.25">
      <c r="C2" s="6">
        <v>2020</v>
      </c>
      <c r="D2" s="6">
        <f>C2+1</f>
        <v>2021</v>
      </c>
      <c r="E2" s="6">
        <f t="shared" ref="E2:F2" si="0">D2+1</f>
        <v>2022</v>
      </c>
      <c r="F2" s="6">
        <f t="shared" si="0"/>
        <v>2023</v>
      </c>
    </row>
    <row r="3" spans="1:7" x14ac:dyDescent="0.25">
      <c r="B3" t="s">
        <v>46</v>
      </c>
      <c r="D3">
        <v>528.6</v>
      </c>
      <c r="E3">
        <v>694.3</v>
      </c>
      <c r="F3">
        <v>844.8</v>
      </c>
    </row>
    <row r="4" spans="1:7" x14ac:dyDescent="0.25">
      <c r="B4" t="s">
        <v>47</v>
      </c>
      <c r="D4">
        <v>232.3</v>
      </c>
      <c r="E4">
        <v>209.2</v>
      </c>
      <c r="F4">
        <v>207.1</v>
      </c>
    </row>
    <row r="5" spans="1:7" x14ac:dyDescent="0.25">
      <c r="B5" s="4" t="s">
        <v>48</v>
      </c>
      <c r="C5" s="4"/>
      <c r="D5" s="4">
        <f>SUM(D3,D4)</f>
        <v>760.90000000000009</v>
      </c>
      <c r="E5" s="4">
        <f t="shared" ref="E5:F5" si="1">SUM(E3,E4)</f>
        <v>903.5</v>
      </c>
      <c r="F5" s="4">
        <f t="shared" si="1"/>
        <v>1051.8999999999999</v>
      </c>
    </row>
    <row r="6" spans="1:7" x14ac:dyDescent="0.25">
      <c r="B6" t="s">
        <v>49</v>
      </c>
      <c r="D6">
        <v>1.5</v>
      </c>
      <c r="E6">
        <v>2</v>
      </c>
      <c r="F6">
        <v>2.52</v>
      </c>
    </row>
    <row r="7" spans="1:7" x14ac:dyDescent="0.25">
      <c r="B7" t="s">
        <v>50</v>
      </c>
      <c r="D7">
        <v>1.39</v>
      </c>
      <c r="E7">
        <v>1.18</v>
      </c>
      <c r="F7">
        <v>1.2</v>
      </c>
    </row>
    <row r="8" spans="1:7" x14ac:dyDescent="0.25">
      <c r="B8" t="s">
        <v>51</v>
      </c>
      <c r="D8">
        <f>SUM(D6,D7)</f>
        <v>2.8899999999999997</v>
      </c>
      <c r="E8">
        <f t="shared" ref="E8:F8" si="2">SUM(E6,E7)</f>
        <v>3.1799999999999997</v>
      </c>
      <c r="F8">
        <f t="shared" si="2"/>
        <v>3.7199999999999998</v>
      </c>
    </row>
    <row r="9" spans="1:7" x14ac:dyDescent="0.25">
      <c r="B9" t="s">
        <v>53</v>
      </c>
      <c r="D9" s="7">
        <f>(D3/D6)/12</f>
        <v>29.366666666666671</v>
      </c>
      <c r="E9" s="7">
        <f t="shared" ref="E9:F9" si="3">(E3/E6)/12</f>
        <v>28.929166666666664</v>
      </c>
      <c r="F9" s="7">
        <f t="shared" si="3"/>
        <v>27.936507936507937</v>
      </c>
    </row>
    <row r="10" spans="1:7" x14ac:dyDescent="0.25">
      <c r="B10" t="s">
        <v>54</v>
      </c>
      <c r="D10" s="7">
        <f>(D4/D7)/12</f>
        <v>13.926858513189451</v>
      </c>
      <c r="E10" s="7">
        <f t="shared" ref="E10:F10" si="4">(E4/E7)/12</f>
        <v>14.774011299435029</v>
      </c>
      <c r="F10" s="7">
        <f t="shared" si="4"/>
        <v>14.381944444444445</v>
      </c>
    </row>
    <row r="11" spans="1:7" x14ac:dyDescent="0.25">
      <c r="B11" t="s">
        <v>52</v>
      </c>
      <c r="D11" s="7">
        <f>(D5/D8)/12</f>
        <v>21.940599769319494</v>
      </c>
      <c r="E11" s="7">
        <f t="shared" ref="E11:F11" si="5">(E5/E8)/12</f>
        <v>23.676624737945492</v>
      </c>
      <c r="F11" s="7">
        <f t="shared" si="5"/>
        <v>23.564068100358423</v>
      </c>
    </row>
    <row r="12" spans="1:7" x14ac:dyDescent="0.25">
      <c r="B12" t="s">
        <v>55</v>
      </c>
    </row>
    <row r="13" spans="1:7" x14ac:dyDescent="0.25">
      <c r="B13" t="s">
        <v>56</v>
      </c>
      <c r="D13" s="9">
        <v>-205.6</v>
      </c>
      <c r="E13" s="9">
        <v>-249.5</v>
      </c>
      <c r="F13" s="9">
        <v>-307.8</v>
      </c>
    </row>
    <row r="14" spans="1:7" x14ac:dyDescent="0.25">
      <c r="B14" t="s">
        <v>57</v>
      </c>
      <c r="D14" s="9">
        <v>-211.7</v>
      </c>
      <c r="E14" s="9">
        <v>-249.3</v>
      </c>
      <c r="F14" s="9">
        <v>-270.39999999999998</v>
      </c>
    </row>
    <row r="15" spans="1:7" x14ac:dyDescent="0.25">
      <c r="B15" t="s">
        <v>58</v>
      </c>
      <c r="D15" s="9">
        <v>-257.5</v>
      </c>
      <c r="E15" s="9">
        <v>-308.89999999999998</v>
      </c>
      <c r="F15" s="9">
        <v>-221.64</v>
      </c>
    </row>
    <row r="16" spans="1:7" x14ac:dyDescent="0.25">
      <c r="B16" t="s">
        <v>59</v>
      </c>
      <c r="D16" s="9">
        <v>-113.8</v>
      </c>
      <c r="E16" s="9">
        <v>-109</v>
      </c>
      <c r="F16" s="9">
        <v>-130.6</v>
      </c>
      <c r="G16">
        <v>-1</v>
      </c>
    </row>
    <row r="17" spans="2:6" x14ac:dyDescent="0.25">
      <c r="B17" t="s">
        <v>60</v>
      </c>
      <c r="D17" s="9">
        <v>-107.1</v>
      </c>
      <c r="E17" s="9">
        <v>-89.7</v>
      </c>
      <c r="F17" s="9">
        <v>-68</v>
      </c>
    </row>
    <row r="18" spans="2:6" x14ac:dyDescent="0.25">
      <c r="B18" s="4" t="s">
        <v>61</v>
      </c>
      <c r="C18" s="4"/>
      <c r="D18" s="10">
        <f>SUM(D13:D17)</f>
        <v>-895.69999999999993</v>
      </c>
      <c r="E18" s="10">
        <f t="shared" ref="E18:F18" si="6">SUM(E13:E17)</f>
        <v>-1006.4000000000001</v>
      </c>
      <c r="F18" s="10">
        <f t="shared" si="6"/>
        <v>-998.44</v>
      </c>
    </row>
    <row r="19" spans="2:6" x14ac:dyDescent="0.25">
      <c r="B19" s="4" t="s">
        <v>62</v>
      </c>
      <c r="D19" s="10">
        <f>D5+D18</f>
        <v>-134.79999999999984</v>
      </c>
      <c r="E19" s="10">
        <f t="shared" ref="E19:F19" si="7">E5+E18</f>
        <v>-102.90000000000009</v>
      </c>
      <c r="F19" s="10">
        <f t="shared" si="7"/>
        <v>53.459999999999809</v>
      </c>
    </row>
    <row r="20" spans="2:6" x14ac:dyDescent="0.25">
      <c r="B20" t="s">
        <v>63</v>
      </c>
      <c r="D20" s="9">
        <f>(24.6)*-1</f>
        <v>-24.6</v>
      </c>
      <c r="E20" s="9">
        <v>-24.1</v>
      </c>
      <c r="F20" s="9">
        <v>-21.5</v>
      </c>
    </row>
    <row r="21" spans="2:6" x14ac:dyDescent="0.25">
      <c r="B21" t="s">
        <v>64</v>
      </c>
      <c r="D21" s="9">
        <v>3.2</v>
      </c>
      <c r="E21" s="9">
        <v>16.2</v>
      </c>
      <c r="F21" s="9">
        <v>-26.5</v>
      </c>
    </row>
    <row r="22" spans="2:6" s="4" customFormat="1" x14ac:dyDescent="0.25">
      <c r="B22" s="4" t="s">
        <v>65</v>
      </c>
      <c r="D22" s="10">
        <f>SUM(D19:D21)</f>
        <v>-156.19999999999985</v>
      </c>
      <c r="E22" s="10">
        <f t="shared" ref="E22:F22" si="8">SUM(E19:E21)</f>
        <v>-110.80000000000008</v>
      </c>
      <c r="F22" s="10">
        <f t="shared" si="8"/>
        <v>5.459999999999809</v>
      </c>
    </row>
    <row r="23" spans="2:6" x14ac:dyDescent="0.25">
      <c r="B23" t="s">
        <v>66</v>
      </c>
      <c r="D23" s="9">
        <v>437.8</v>
      </c>
      <c r="E23" s="9">
        <v>-3.4</v>
      </c>
      <c r="F23" s="9">
        <v>-7.2</v>
      </c>
    </row>
    <row r="24" spans="2:6" s="4" customFormat="1" x14ac:dyDescent="0.25">
      <c r="B24" s="4" t="s">
        <v>67</v>
      </c>
      <c r="D24" s="10">
        <f>SUM(D22,D23)</f>
        <v>281.60000000000014</v>
      </c>
      <c r="E24" s="10">
        <f t="shared" ref="E24:F24" si="9">SUM(E22,E23)</f>
        <v>-114.20000000000009</v>
      </c>
      <c r="F24" s="10">
        <f t="shared" si="9"/>
        <v>-1.7400000000001912</v>
      </c>
    </row>
    <row r="26" spans="2:6" x14ac:dyDescent="0.25">
      <c r="B26" s="11" t="s">
        <v>68</v>
      </c>
      <c r="E26">
        <v>3692.6</v>
      </c>
      <c r="F26">
        <v>3625.1</v>
      </c>
    </row>
    <row r="27" spans="2:6" x14ac:dyDescent="0.25">
      <c r="B27" s="11" t="s">
        <v>69</v>
      </c>
      <c r="E27" s="9">
        <v>-1239</v>
      </c>
      <c r="F27" s="9">
        <v>-1287.9000000000001</v>
      </c>
    </row>
    <row r="28" spans="2:6" x14ac:dyDescent="0.25">
      <c r="B28" s="11" t="s">
        <v>70</v>
      </c>
      <c r="E28">
        <f>SUM(E26:E27)</f>
        <v>2453.6</v>
      </c>
      <c r="F28">
        <f>SUM(F26:F27)</f>
        <v>2337.1999999999998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2024-08-28T16:31:15Z</dcterms:created>
  <dcterms:modified xsi:type="dcterms:W3CDTF">2024-08-28T19:07:38Z</dcterms:modified>
</cp:coreProperties>
</file>