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FA14B10F-BD2A-474C-B090-60BECEC8C5CC}" xr6:coauthVersionLast="47" xr6:coauthVersionMax="47" xr10:uidLastSave="{00000000-0000-0000-0000-000000000000}"/>
  <bookViews>
    <workbookView xWindow="-105" yWindow="0" windowWidth="19410" windowHeight="10545" activeTab="1" xr2:uid="{5C058E89-4A40-4E48-B84A-318309E0FF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2" l="1"/>
  <c r="D29" i="2"/>
  <c r="E27" i="2"/>
  <c r="D27" i="2"/>
  <c r="E23" i="2"/>
  <c r="D23" i="2"/>
  <c r="E18" i="2"/>
  <c r="D18" i="2"/>
  <c r="E10" i="2"/>
  <c r="D32" i="2"/>
  <c r="E32" i="2"/>
  <c r="F32" i="2"/>
  <c r="G32" i="2"/>
  <c r="C32" i="2"/>
  <c r="F10" i="2"/>
  <c r="D10" i="2"/>
  <c r="E51" i="2"/>
  <c r="D51" i="2"/>
  <c r="C51" i="2"/>
  <c r="D39" i="2"/>
  <c r="E39" i="2"/>
  <c r="C39" i="2"/>
  <c r="C34" i="2"/>
  <c r="C40" i="2" s="1"/>
  <c r="D34" i="2"/>
  <c r="D40" i="2" s="1"/>
  <c r="E34" i="2"/>
  <c r="E40" i="2" s="1"/>
  <c r="H51" i="2"/>
  <c r="G51" i="2"/>
  <c r="F51" i="2"/>
  <c r="H23" i="2"/>
  <c r="H27" i="2" s="1"/>
  <c r="G23" i="2"/>
  <c r="G27" i="2" s="1"/>
  <c r="H10" i="2"/>
  <c r="H18" i="2" s="1"/>
  <c r="G10" i="2"/>
  <c r="G18" i="2" s="1"/>
  <c r="G39" i="2"/>
  <c r="H39" i="2"/>
  <c r="F39" i="2"/>
  <c r="G34" i="2"/>
  <c r="H34" i="2"/>
  <c r="F34" i="2"/>
  <c r="D2" i="2"/>
  <c r="E2" i="2" s="1"/>
  <c r="F2" i="2" s="1"/>
  <c r="G2" i="2" s="1"/>
  <c r="H2" i="2" s="1"/>
  <c r="M8" i="1"/>
  <c r="M6" i="1"/>
  <c r="M4" i="1"/>
  <c r="M5" i="1" s="1"/>
  <c r="G29" i="2" l="1"/>
  <c r="H29" i="2"/>
  <c r="F40" i="2"/>
  <c r="H40" i="2"/>
  <c r="G40" i="2"/>
</calcChain>
</file>

<file path=xl/sharedStrings.xml><?xml version="1.0" encoding="utf-8"?>
<sst xmlns="http://schemas.openxmlformats.org/spreadsheetml/2006/main" count="134" uniqueCount="133">
  <si>
    <t>MC</t>
  </si>
  <si>
    <t>Shares</t>
  </si>
  <si>
    <t>Cash</t>
  </si>
  <si>
    <t>Debt</t>
  </si>
  <si>
    <t>EV</t>
  </si>
  <si>
    <t>Zoom Video Communications $ZM</t>
  </si>
  <si>
    <t>Mission:</t>
  </si>
  <si>
    <t>provide one platform that delivers limitless human connection</t>
  </si>
  <si>
    <t>Center of hybrid work</t>
  </si>
  <si>
    <t>Growth Strat</t>
  </si>
  <si>
    <t>keep customers happy</t>
  </si>
  <si>
    <t>drive new customer acquisition</t>
  </si>
  <si>
    <t>Innovate platform</t>
  </si>
  <si>
    <t>drive internal expansion</t>
  </si>
  <si>
    <t>expand within existing customers</t>
  </si>
  <si>
    <t>grow developer ecosystm</t>
  </si>
  <si>
    <t xml:space="preserve">Products: </t>
  </si>
  <si>
    <t>Core Communications</t>
  </si>
  <si>
    <t>AI</t>
  </si>
  <si>
    <t>Employee Experience</t>
  </si>
  <si>
    <t>Developer Experience</t>
  </si>
  <si>
    <t>zoom meetings</t>
  </si>
  <si>
    <t>zoom phone</t>
  </si>
  <si>
    <t>zoom team chat</t>
  </si>
  <si>
    <t>zoom mail &amp; calendar</t>
  </si>
  <si>
    <t>zoom scheduler</t>
  </si>
  <si>
    <t>zoom ai companion</t>
  </si>
  <si>
    <t>zoom rooms</t>
  </si>
  <si>
    <t>workspace reservation</t>
  </si>
  <si>
    <t>zoom docs</t>
  </si>
  <si>
    <t>zoom whiteboard</t>
  </si>
  <si>
    <t>zoom notes</t>
  </si>
  <si>
    <t>zoom clips</t>
  </si>
  <si>
    <t>workvivo</t>
  </si>
  <si>
    <t>Customer experience</t>
  </si>
  <si>
    <t>zoom contact center</t>
  </si>
  <si>
    <t>zoom virtual agent</t>
  </si>
  <si>
    <t>zoom workforce engagement management</t>
  </si>
  <si>
    <t>zoom revenue accelerator</t>
  </si>
  <si>
    <t>zoom events</t>
  </si>
  <si>
    <t>zoom sessions</t>
  </si>
  <si>
    <t>zoom webinars</t>
  </si>
  <si>
    <t>zoom developer platform</t>
  </si>
  <si>
    <t>zoom app marketplace</t>
  </si>
  <si>
    <t>zoom apps</t>
  </si>
  <si>
    <t>no individual customert represented more than 10% of revenue</t>
  </si>
  <si>
    <t>largest customer breakdown????</t>
  </si>
  <si>
    <t>competition</t>
  </si>
  <si>
    <t>web  based meeting service providers</t>
  </si>
  <si>
    <t>cisco webex</t>
  </si>
  <si>
    <t>Go To</t>
  </si>
  <si>
    <t>bundled productivity solution providers with video functionality</t>
  </si>
  <si>
    <t>google workspace</t>
  </si>
  <si>
    <t>microsoft teams</t>
  </si>
  <si>
    <t>UCaaS &amp; Legact providers</t>
  </si>
  <si>
    <t>8x8</t>
  </si>
  <si>
    <t>Avaya</t>
  </si>
  <si>
    <t>RingCentral</t>
  </si>
  <si>
    <t>Consumer competition</t>
  </si>
  <si>
    <t>Five9</t>
  </si>
  <si>
    <t>NICE inContact</t>
  </si>
  <si>
    <t>HQ:</t>
  </si>
  <si>
    <t>CEO</t>
  </si>
  <si>
    <t>Employees</t>
  </si>
  <si>
    <t>3797 USA</t>
  </si>
  <si>
    <t>3623 international</t>
  </si>
  <si>
    <t>Founded</t>
  </si>
  <si>
    <t>2011 as Saasbee Inc. Changed name to Zoom Communications Inc in 2012</t>
  </si>
  <si>
    <t>55 Almaden Blvd San Jose, Cali 95113</t>
  </si>
  <si>
    <t>Phone</t>
  </si>
  <si>
    <t>888-799-9666</t>
  </si>
  <si>
    <t>fiscal year ended</t>
  </si>
  <si>
    <t>Share Price</t>
  </si>
  <si>
    <t># in millions</t>
  </si>
  <si>
    <t>revenue</t>
  </si>
  <si>
    <t>cost of revenue</t>
  </si>
  <si>
    <t>gross profit</t>
  </si>
  <si>
    <t>op expenses:</t>
  </si>
  <si>
    <t>r&amp;d</t>
  </si>
  <si>
    <t>s&amp;m</t>
  </si>
  <si>
    <t>g&amp;a</t>
  </si>
  <si>
    <t>total op exp</t>
  </si>
  <si>
    <t>income from op</t>
  </si>
  <si>
    <t>net income</t>
  </si>
  <si>
    <t>cash, equivalents, restricted cash</t>
  </si>
  <si>
    <t>feb 2024, stock repurchase program: $1.5B Class A stock</t>
  </si>
  <si>
    <t>revenue:</t>
  </si>
  <si>
    <t>subscription agreements</t>
  </si>
  <si>
    <t>professional services</t>
  </si>
  <si>
    <t>consulting services</t>
  </si>
  <si>
    <t>online event hosting</t>
  </si>
  <si>
    <t>Balance Sheet</t>
  </si>
  <si>
    <t>Assets:</t>
  </si>
  <si>
    <t>Cash &amp; Cash Equivalents</t>
  </si>
  <si>
    <t>Marketable Securities</t>
  </si>
  <si>
    <t>accs receivable</t>
  </si>
  <si>
    <t>prepaid exp &amp; other curr asset</t>
  </si>
  <si>
    <t>total curr asset</t>
  </si>
  <si>
    <t>deferred contract acq cost, curr</t>
  </si>
  <si>
    <t>deferred contract acq cost, noncurr</t>
  </si>
  <si>
    <t>p&amp;e</t>
  </si>
  <si>
    <t>op lease right of use assets</t>
  </si>
  <si>
    <t>strategic investments</t>
  </si>
  <si>
    <t>goodwill</t>
  </si>
  <si>
    <t>tax assetsd deferred</t>
  </si>
  <si>
    <t>other assets, noncurr</t>
  </si>
  <si>
    <t>total assets</t>
  </si>
  <si>
    <t>current liabilities:</t>
  </si>
  <si>
    <t>accs payable</t>
  </si>
  <si>
    <t>accrued exp &amp; other liabilities</t>
  </si>
  <si>
    <t>deffered revenue, curr</t>
  </si>
  <si>
    <t>total curr liabilities</t>
  </si>
  <si>
    <t>deffered revenue, non curent</t>
  </si>
  <si>
    <t>op leaseliabilities, noncurr</t>
  </si>
  <si>
    <t>other liabilities, noncurr</t>
  </si>
  <si>
    <t>total liabilities</t>
  </si>
  <si>
    <t>equity</t>
  </si>
  <si>
    <t>balance check (rounding errors)</t>
  </si>
  <si>
    <t xml:space="preserve"> net income</t>
  </si>
  <si>
    <t>cash flow from op activities:</t>
  </si>
  <si>
    <t>stock based comp expense</t>
  </si>
  <si>
    <t>deferred income tax</t>
  </si>
  <si>
    <t>amortization deferred contr acq costs</t>
  </si>
  <si>
    <t>enterprise customers: distinct busniess units who have been engaged by either their direct sales team, resellers or strategic partners</t>
  </si>
  <si>
    <t>enterprise customers % of revenue</t>
  </si>
  <si>
    <t>online customers % of revenue</t>
  </si>
  <si>
    <t>online customer monthly churn</t>
  </si>
  <si>
    <t>&lt;-- acquired in april 2023</t>
  </si>
  <si>
    <t>rest of world revenue %</t>
  </si>
  <si>
    <t># of enterprise customers</t>
  </si>
  <si>
    <t>customers contrb more than $100k yearly rev</t>
  </si>
  <si>
    <t>customers contrb more than $100k yearly rev % of total rev</t>
  </si>
  <si>
    <t>rev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</si>
</sst>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quotePrefix="1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1" xfId="0" applyFont="1" applyBorder="1"/>
    <xf numFmtId="0" fontId="4" fillId="0" borderId="0" xfId="0" applyFont="1"/>
    <xf numFmtId="165" fontId="4" fillId="0" borderId="0" xfId="1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A2E7-2E2D-4708-B7CC-D3C86B3A693D}">
  <dimension ref="B1:M71"/>
  <sheetViews>
    <sheetView topLeftCell="A17" zoomScale="130" zoomScaleNormal="130" workbookViewId="0">
      <selection activeCell="E32" sqref="E32"/>
    </sheetView>
  </sheetViews>
  <sheetFormatPr defaultRowHeight="15" x14ac:dyDescent="0.25"/>
  <cols>
    <col min="2" max="2" width="16" bestFit="1" customWidth="1"/>
    <col min="10" max="10" width="10.5703125" bestFit="1" customWidth="1"/>
    <col min="12" max="13" width="10.85546875" bestFit="1" customWidth="1"/>
  </cols>
  <sheetData>
    <row r="1" spans="2:13" x14ac:dyDescent="0.25">
      <c r="M1" t="s">
        <v>73</v>
      </c>
    </row>
    <row r="2" spans="2:13" ht="31.5" x14ac:dyDescent="0.5">
      <c r="B2" s="1" t="s">
        <v>5</v>
      </c>
    </row>
    <row r="3" spans="2:13" x14ac:dyDescent="0.25">
      <c r="L3" t="s">
        <v>72</v>
      </c>
      <c r="M3">
        <v>59</v>
      </c>
    </row>
    <row r="4" spans="2:13" x14ac:dyDescent="0.25">
      <c r="B4" t="s">
        <v>66</v>
      </c>
      <c r="C4" t="s">
        <v>67</v>
      </c>
      <c r="L4" t="s">
        <v>1</v>
      </c>
      <c r="M4">
        <f>261+47</f>
        <v>308</v>
      </c>
    </row>
    <row r="5" spans="2:13" x14ac:dyDescent="0.25">
      <c r="B5" t="s">
        <v>71</v>
      </c>
      <c r="C5" s="4">
        <v>45322</v>
      </c>
      <c r="L5" t="s">
        <v>0</v>
      </c>
      <c r="M5">
        <f>M4*M3</f>
        <v>18172</v>
      </c>
    </row>
    <row r="6" spans="2:13" x14ac:dyDescent="0.25">
      <c r="L6" t="s">
        <v>2</v>
      </c>
      <c r="M6">
        <f>1558+5404</f>
        <v>6962</v>
      </c>
    </row>
    <row r="7" spans="2:13" x14ac:dyDescent="0.25">
      <c r="B7" s="3" t="s">
        <v>61</v>
      </c>
      <c r="C7" t="s">
        <v>68</v>
      </c>
      <c r="L7" t="s">
        <v>3</v>
      </c>
      <c r="M7">
        <v>1762</v>
      </c>
    </row>
    <row r="8" spans="2:13" x14ac:dyDescent="0.25">
      <c r="B8" s="3" t="s">
        <v>69</v>
      </c>
      <c r="C8" t="s">
        <v>70</v>
      </c>
      <c r="L8" t="s">
        <v>4</v>
      </c>
      <c r="M8">
        <f>M5+M7-M6</f>
        <v>12972</v>
      </c>
    </row>
    <row r="9" spans="2:13" x14ac:dyDescent="0.25">
      <c r="B9" s="3" t="s">
        <v>62</v>
      </c>
    </row>
    <row r="10" spans="2:13" x14ac:dyDescent="0.25">
      <c r="B10" s="3" t="s">
        <v>63</v>
      </c>
      <c r="C10">
        <v>7420</v>
      </c>
    </row>
    <row r="11" spans="2:13" x14ac:dyDescent="0.25">
      <c r="C11" t="s">
        <v>64</v>
      </c>
    </row>
    <row r="12" spans="2:13" x14ac:dyDescent="0.25">
      <c r="C12" t="s">
        <v>65</v>
      </c>
    </row>
    <row r="13" spans="2:13" x14ac:dyDescent="0.25">
      <c r="L13" t="s">
        <v>85</v>
      </c>
    </row>
    <row r="14" spans="2:13" x14ac:dyDescent="0.25">
      <c r="B14" t="s">
        <v>6</v>
      </c>
      <c r="C14" t="s">
        <v>7</v>
      </c>
    </row>
    <row r="15" spans="2:13" x14ac:dyDescent="0.25">
      <c r="L15" t="s">
        <v>86</v>
      </c>
    </row>
    <row r="16" spans="2:13" x14ac:dyDescent="0.25">
      <c r="B16" t="s">
        <v>16</v>
      </c>
      <c r="M16" t="s">
        <v>87</v>
      </c>
    </row>
    <row r="17" spans="3:13" x14ac:dyDescent="0.25">
      <c r="C17" s="2" t="s">
        <v>17</v>
      </c>
      <c r="M17" t="s">
        <v>88</v>
      </c>
    </row>
    <row r="18" spans="3:13" x14ac:dyDescent="0.25">
      <c r="C18" s="2"/>
      <c r="D18" t="s">
        <v>21</v>
      </c>
      <c r="M18" t="s">
        <v>89</v>
      </c>
    </row>
    <row r="19" spans="3:13" x14ac:dyDescent="0.25">
      <c r="C19" s="2"/>
      <c r="D19" t="s">
        <v>22</v>
      </c>
      <c r="M19" t="s">
        <v>90</v>
      </c>
    </row>
    <row r="20" spans="3:13" x14ac:dyDescent="0.25">
      <c r="C20" s="2"/>
      <c r="D20" t="s">
        <v>23</v>
      </c>
    </row>
    <row r="21" spans="3:13" x14ac:dyDescent="0.25">
      <c r="C21" s="2"/>
      <c r="D21" t="s">
        <v>24</v>
      </c>
      <c r="L21" t="s">
        <v>123</v>
      </c>
    </row>
    <row r="22" spans="3:13" x14ac:dyDescent="0.25">
      <c r="C22" s="2"/>
      <c r="D22" t="s">
        <v>25</v>
      </c>
    </row>
    <row r="23" spans="3:13" x14ac:dyDescent="0.25">
      <c r="C23" s="2" t="s">
        <v>18</v>
      </c>
    </row>
    <row r="24" spans="3:13" x14ac:dyDescent="0.25">
      <c r="C24" s="2"/>
      <c r="D24" t="s">
        <v>26</v>
      </c>
    </row>
    <row r="25" spans="3:13" x14ac:dyDescent="0.25">
      <c r="C25" s="2" t="s">
        <v>19</v>
      </c>
    </row>
    <row r="26" spans="3:13" x14ac:dyDescent="0.25">
      <c r="C26" s="2"/>
      <c r="D26" t="s">
        <v>27</v>
      </c>
    </row>
    <row r="27" spans="3:13" x14ac:dyDescent="0.25">
      <c r="C27" s="2"/>
      <c r="D27" t="s">
        <v>28</v>
      </c>
    </row>
    <row r="28" spans="3:13" x14ac:dyDescent="0.25">
      <c r="C28" s="2"/>
      <c r="D28" t="s">
        <v>29</v>
      </c>
    </row>
    <row r="29" spans="3:13" x14ac:dyDescent="0.25">
      <c r="C29" s="2"/>
      <c r="D29" t="s">
        <v>30</v>
      </c>
    </row>
    <row r="30" spans="3:13" x14ac:dyDescent="0.25">
      <c r="C30" s="2"/>
      <c r="D30" t="s">
        <v>31</v>
      </c>
    </row>
    <row r="31" spans="3:13" x14ac:dyDescent="0.25">
      <c r="C31" s="2"/>
      <c r="D31" t="s">
        <v>32</v>
      </c>
    </row>
    <row r="32" spans="3:13" x14ac:dyDescent="0.25">
      <c r="C32" s="2"/>
      <c r="D32" t="s">
        <v>33</v>
      </c>
      <c r="E32" t="s">
        <v>127</v>
      </c>
    </row>
    <row r="33" spans="2:4" x14ac:dyDescent="0.25">
      <c r="C33" s="2" t="s">
        <v>34</v>
      </c>
    </row>
    <row r="34" spans="2:4" x14ac:dyDescent="0.25">
      <c r="C34" s="2"/>
      <c r="D34" t="s">
        <v>35</v>
      </c>
    </row>
    <row r="35" spans="2:4" x14ac:dyDescent="0.25">
      <c r="C35" s="2"/>
      <c r="D35" t="s">
        <v>36</v>
      </c>
    </row>
    <row r="36" spans="2:4" x14ac:dyDescent="0.25">
      <c r="C36" s="2"/>
      <c r="D36" t="s">
        <v>37</v>
      </c>
    </row>
    <row r="37" spans="2:4" x14ac:dyDescent="0.25">
      <c r="C37" s="2"/>
      <c r="D37" t="s">
        <v>38</v>
      </c>
    </row>
    <row r="38" spans="2:4" x14ac:dyDescent="0.25">
      <c r="C38" s="2"/>
      <c r="D38" t="s">
        <v>39</v>
      </c>
    </row>
    <row r="39" spans="2:4" x14ac:dyDescent="0.25">
      <c r="C39" s="2"/>
      <c r="D39" t="s">
        <v>40</v>
      </c>
    </row>
    <row r="40" spans="2:4" x14ac:dyDescent="0.25">
      <c r="C40" s="2"/>
      <c r="D40" t="s">
        <v>41</v>
      </c>
    </row>
    <row r="41" spans="2:4" x14ac:dyDescent="0.25">
      <c r="C41" s="2" t="s">
        <v>20</v>
      </c>
    </row>
    <row r="42" spans="2:4" x14ac:dyDescent="0.25">
      <c r="D42" t="s">
        <v>42</v>
      </c>
    </row>
    <row r="43" spans="2:4" x14ac:dyDescent="0.25">
      <c r="D43" t="s">
        <v>43</v>
      </c>
    </row>
    <row r="44" spans="2:4" x14ac:dyDescent="0.25">
      <c r="D44" t="s">
        <v>44</v>
      </c>
    </row>
    <row r="45" spans="2:4" x14ac:dyDescent="0.25">
      <c r="B45" t="s">
        <v>8</v>
      </c>
    </row>
    <row r="47" spans="2:4" x14ac:dyDescent="0.25">
      <c r="B47" t="s">
        <v>9</v>
      </c>
    </row>
    <row r="48" spans="2:4" x14ac:dyDescent="0.25">
      <c r="C48" t="s">
        <v>10</v>
      </c>
    </row>
    <row r="49" spans="2:4" x14ac:dyDescent="0.25">
      <c r="C49" t="s">
        <v>11</v>
      </c>
    </row>
    <row r="50" spans="2:4" x14ac:dyDescent="0.25">
      <c r="C50" t="s">
        <v>12</v>
      </c>
    </row>
    <row r="51" spans="2:4" x14ac:dyDescent="0.25">
      <c r="C51" t="s">
        <v>13</v>
      </c>
    </row>
    <row r="52" spans="2:4" x14ac:dyDescent="0.25">
      <c r="C52" t="s">
        <v>14</v>
      </c>
    </row>
    <row r="53" spans="2:4" x14ac:dyDescent="0.25">
      <c r="C53" t="s">
        <v>15</v>
      </c>
    </row>
    <row r="55" spans="2:4" x14ac:dyDescent="0.25">
      <c r="B55" t="s">
        <v>45</v>
      </c>
    </row>
    <row r="56" spans="2:4" x14ac:dyDescent="0.25">
      <c r="C56" t="s">
        <v>46</v>
      </c>
    </row>
    <row r="58" spans="2:4" x14ac:dyDescent="0.25">
      <c r="B58" t="s">
        <v>47</v>
      </c>
    </row>
    <row r="59" spans="2:4" x14ac:dyDescent="0.25">
      <c r="C59" t="s">
        <v>48</v>
      </c>
    </row>
    <row r="60" spans="2:4" x14ac:dyDescent="0.25">
      <c r="D60" t="s">
        <v>49</v>
      </c>
    </row>
    <row r="61" spans="2:4" x14ac:dyDescent="0.25">
      <c r="D61" t="s">
        <v>50</v>
      </c>
    </row>
    <row r="62" spans="2:4" x14ac:dyDescent="0.25">
      <c r="C62" t="s">
        <v>51</v>
      </c>
    </row>
    <row r="63" spans="2:4" x14ac:dyDescent="0.25">
      <c r="D63" t="s">
        <v>52</v>
      </c>
    </row>
    <row r="64" spans="2:4" x14ac:dyDescent="0.25">
      <c r="D64" t="s">
        <v>53</v>
      </c>
    </row>
    <row r="65" spans="3:4" x14ac:dyDescent="0.25">
      <c r="C65" t="s">
        <v>54</v>
      </c>
    </row>
    <row r="66" spans="3:4" x14ac:dyDescent="0.25">
      <c r="D66" t="s">
        <v>55</v>
      </c>
    </row>
    <row r="67" spans="3:4" x14ac:dyDescent="0.25">
      <c r="D67" t="s">
        <v>56</v>
      </c>
    </row>
    <row r="68" spans="3:4" x14ac:dyDescent="0.25">
      <c r="D68" t="s">
        <v>57</v>
      </c>
    </row>
    <row r="69" spans="3:4" x14ac:dyDescent="0.25">
      <c r="C69" t="s">
        <v>58</v>
      </c>
    </row>
    <row r="70" spans="3:4" x14ac:dyDescent="0.25">
      <c r="D70" t="s">
        <v>59</v>
      </c>
    </row>
    <row r="71" spans="3:4" x14ac:dyDescent="0.25">
      <c r="D7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7FA8-AAB3-4FD4-898A-7852AE7DDC3E}">
  <dimension ref="B1:Q54"/>
  <sheetViews>
    <sheetView tabSelected="1" zoomScale="140" zoomScaleNormal="140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F45" sqref="F45"/>
    </sheetView>
  </sheetViews>
  <sheetFormatPr defaultRowHeight="15" x14ac:dyDescent="0.25"/>
  <cols>
    <col min="2" max="2" width="32.5703125" bestFit="1" customWidth="1"/>
  </cols>
  <sheetData>
    <row r="1" spans="2:8" x14ac:dyDescent="0.25">
      <c r="B1" t="s">
        <v>73</v>
      </c>
    </row>
    <row r="2" spans="2:8" x14ac:dyDescent="0.25">
      <c r="C2" s="3">
        <v>2019</v>
      </c>
      <c r="D2" s="3">
        <f>C2+1</f>
        <v>2020</v>
      </c>
      <c r="E2" s="3">
        <f t="shared" ref="E2:H2" si="0">D2+1</f>
        <v>2021</v>
      </c>
      <c r="F2" s="3">
        <f t="shared" si="0"/>
        <v>2022</v>
      </c>
      <c r="G2" s="3">
        <f t="shared" si="0"/>
        <v>2023</v>
      </c>
      <c r="H2" s="3">
        <f t="shared" si="0"/>
        <v>2024</v>
      </c>
    </row>
    <row r="3" spans="2:8" x14ac:dyDescent="0.25">
      <c r="B3" s="7" t="s">
        <v>91</v>
      </c>
      <c r="C3" s="3"/>
      <c r="D3" s="3"/>
      <c r="E3" s="3"/>
      <c r="F3" s="3"/>
      <c r="G3" s="3"/>
      <c r="H3" s="3"/>
    </row>
    <row r="4" spans="2:8" x14ac:dyDescent="0.25">
      <c r="B4" t="s">
        <v>92</v>
      </c>
      <c r="C4" s="3"/>
      <c r="D4" s="3"/>
      <c r="E4" s="3"/>
      <c r="F4" s="3"/>
      <c r="G4" s="3"/>
      <c r="H4" s="3"/>
    </row>
    <row r="5" spans="2:8" x14ac:dyDescent="0.25">
      <c r="B5" t="s">
        <v>93</v>
      </c>
      <c r="D5">
        <v>283</v>
      </c>
      <c r="E5">
        <v>2240</v>
      </c>
      <c r="G5">
        <v>1086</v>
      </c>
      <c r="H5">
        <v>1558</v>
      </c>
    </row>
    <row r="6" spans="2:8" x14ac:dyDescent="0.25">
      <c r="B6" t="s">
        <v>94</v>
      </c>
      <c r="D6">
        <v>572</v>
      </c>
      <c r="E6">
        <v>2004</v>
      </c>
      <c r="G6">
        <v>4326</v>
      </c>
      <c r="H6">
        <v>5404</v>
      </c>
    </row>
    <row r="7" spans="2:8" x14ac:dyDescent="0.25">
      <c r="B7" t="s">
        <v>95</v>
      </c>
      <c r="D7">
        <v>120</v>
      </c>
      <c r="E7">
        <v>295</v>
      </c>
      <c r="G7">
        <v>557</v>
      </c>
      <c r="H7">
        <v>536</v>
      </c>
    </row>
    <row r="8" spans="2:8" x14ac:dyDescent="0.25">
      <c r="B8" t="s">
        <v>98</v>
      </c>
      <c r="D8">
        <v>44</v>
      </c>
      <c r="E8">
        <v>137</v>
      </c>
      <c r="G8">
        <v>223</v>
      </c>
      <c r="H8">
        <v>208</v>
      </c>
    </row>
    <row r="9" spans="2:8" x14ac:dyDescent="0.25">
      <c r="B9" t="s">
        <v>96</v>
      </c>
      <c r="D9">
        <v>75</v>
      </c>
      <c r="E9">
        <v>117</v>
      </c>
      <c r="G9">
        <v>163</v>
      </c>
      <c r="H9">
        <v>219</v>
      </c>
    </row>
    <row r="10" spans="2:8" s="3" customFormat="1" x14ac:dyDescent="0.25">
      <c r="B10" s="3" t="s">
        <v>97</v>
      </c>
      <c r="D10" s="3">
        <f>SUM(D5:D9)</f>
        <v>1094</v>
      </c>
      <c r="E10" s="3">
        <f t="shared" ref="E10:F10" si="1">SUM(E5:E9)</f>
        <v>4793</v>
      </c>
      <c r="F10" s="3">
        <f t="shared" si="1"/>
        <v>0</v>
      </c>
      <c r="G10" s="3">
        <f>SUM(G5:G9)</f>
        <v>6355</v>
      </c>
      <c r="H10" s="3">
        <f>SUM(H5:H9)</f>
        <v>7925</v>
      </c>
    </row>
    <row r="11" spans="2:8" x14ac:dyDescent="0.25">
      <c r="B11" t="s">
        <v>99</v>
      </c>
      <c r="D11">
        <v>46</v>
      </c>
      <c r="E11">
        <v>157</v>
      </c>
      <c r="G11">
        <v>180</v>
      </c>
      <c r="H11">
        <v>139</v>
      </c>
    </row>
    <row r="12" spans="2:8" x14ac:dyDescent="0.25">
      <c r="B12" t="s">
        <v>100</v>
      </c>
      <c r="D12">
        <v>57</v>
      </c>
      <c r="E12">
        <v>150</v>
      </c>
      <c r="G12">
        <v>253</v>
      </c>
      <c r="H12">
        <v>294</v>
      </c>
    </row>
    <row r="13" spans="2:8" x14ac:dyDescent="0.25">
      <c r="B13" t="s">
        <v>101</v>
      </c>
      <c r="D13">
        <v>69</v>
      </c>
      <c r="E13">
        <v>97</v>
      </c>
      <c r="G13">
        <v>81</v>
      </c>
      <c r="H13">
        <v>59</v>
      </c>
    </row>
    <row r="14" spans="2:8" x14ac:dyDescent="0.25">
      <c r="B14" t="s">
        <v>102</v>
      </c>
      <c r="G14">
        <v>399</v>
      </c>
      <c r="H14">
        <v>409</v>
      </c>
    </row>
    <row r="15" spans="2:8" x14ac:dyDescent="0.25">
      <c r="B15" t="s">
        <v>103</v>
      </c>
      <c r="D15">
        <v>0</v>
      </c>
      <c r="E15">
        <v>24</v>
      </c>
      <c r="G15">
        <v>123</v>
      </c>
      <c r="H15">
        <v>307</v>
      </c>
    </row>
    <row r="16" spans="2:8" x14ac:dyDescent="0.25">
      <c r="B16" t="s">
        <v>104</v>
      </c>
      <c r="G16">
        <v>558</v>
      </c>
      <c r="H16">
        <v>662</v>
      </c>
    </row>
    <row r="17" spans="2:11" x14ac:dyDescent="0.25">
      <c r="B17" t="s">
        <v>105</v>
      </c>
      <c r="D17">
        <v>22</v>
      </c>
      <c r="E17">
        <v>75</v>
      </c>
      <c r="G17">
        <v>178</v>
      </c>
      <c r="H17">
        <v>113</v>
      </c>
    </row>
    <row r="18" spans="2:11" s="3" customFormat="1" x14ac:dyDescent="0.25">
      <c r="B18" s="3" t="s">
        <v>106</v>
      </c>
      <c r="D18" s="3">
        <f>SUM(D10:D17)</f>
        <v>1288</v>
      </c>
      <c r="E18" s="3">
        <f>SUM(E10:E17)</f>
        <v>5296</v>
      </c>
      <c r="G18" s="3">
        <f>SUM(G10:G17)</f>
        <v>8127</v>
      </c>
      <c r="H18" s="3">
        <f>SUM(H10:H17)</f>
        <v>9908</v>
      </c>
    </row>
    <row r="19" spans="2:11" s="3" customFormat="1" x14ac:dyDescent="0.25">
      <c r="B19" t="s">
        <v>107</v>
      </c>
    </row>
    <row r="20" spans="2:11" s="3" customFormat="1" x14ac:dyDescent="0.25">
      <c r="B20" t="s">
        <v>108</v>
      </c>
      <c r="C20"/>
      <c r="D20" s="5">
        <v>-2</v>
      </c>
      <c r="E20" s="5">
        <v>-9</v>
      </c>
      <c r="F20"/>
      <c r="G20" s="5">
        <v>-14</v>
      </c>
      <c r="H20" s="5">
        <v>-10</v>
      </c>
    </row>
    <row r="21" spans="2:11" s="3" customFormat="1" x14ac:dyDescent="0.25">
      <c r="B21" t="s">
        <v>109</v>
      </c>
      <c r="C21"/>
      <c r="D21" s="5">
        <v>-122</v>
      </c>
      <c r="E21" s="5">
        <v>-393</v>
      </c>
      <c r="F21"/>
      <c r="G21" s="5">
        <v>-458</v>
      </c>
      <c r="H21" s="5">
        <v>-500</v>
      </c>
    </row>
    <row r="22" spans="2:11" s="3" customFormat="1" x14ac:dyDescent="0.25">
      <c r="B22" t="s">
        <v>110</v>
      </c>
      <c r="C22"/>
      <c r="D22" s="5">
        <v>-210</v>
      </c>
      <c r="E22" s="5">
        <v>-858</v>
      </c>
      <c r="F22"/>
      <c r="G22" s="5">
        <v>-1267</v>
      </c>
      <c r="H22" s="5">
        <v>-1252</v>
      </c>
    </row>
    <row r="23" spans="2:11" s="3" customFormat="1" x14ac:dyDescent="0.25">
      <c r="B23" s="3" t="s">
        <v>111</v>
      </c>
      <c r="D23" s="6">
        <f>SUM(D20:D22)</f>
        <v>-334</v>
      </c>
      <c r="E23" s="6">
        <f>SUM(E20:E22)</f>
        <v>-1260</v>
      </c>
      <c r="G23" s="6">
        <f>SUM(G20:G22)</f>
        <v>-1739</v>
      </c>
      <c r="H23" s="6">
        <f>SUM(H20:H22)</f>
        <v>-1762</v>
      </c>
    </row>
    <row r="24" spans="2:11" s="3" customFormat="1" x14ac:dyDescent="0.25">
      <c r="B24" t="s">
        <v>112</v>
      </c>
      <c r="C24"/>
      <c r="D24" s="5">
        <v>-21</v>
      </c>
      <c r="E24" s="5">
        <v>-25</v>
      </c>
      <c r="F24"/>
      <c r="G24" s="5">
        <v>-42</v>
      </c>
      <c r="H24" s="5">
        <v>-19</v>
      </c>
    </row>
    <row r="25" spans="2:11" s="3" customFormat="1" x14ac:dyDescent="0.25">
      <c r="B25" t="s">
        <v>113</v>
      </c>
      <c r="C25"/>
      <c r="D25" s="5">
        <v>-65</v>
      </c>
      <c r="E25" s="5">
        <v>-80</v>
      </c>
      <c r="F25"/>
      <c r="G25" s="5">
        <v>-74</v>
      </c>
      <c r="H25" s="5">
        <v>-48</v>
      </c>
    </row>
    <row r="26" spans="2:11" s="3" customFormat="1" x14ac:dyDescent="0.25">
      <c r="B26" t="s">
        <v>114</v>
      </c>
      <c r="C26"/>
      <c r="D26" s="5">
        <v>-36</v>
      </c>
      <c r="E26" s="5">
        <v>-61</v>
      </c>
      <c r="F26"/>
      <c r="G26" s="5">
        <v>-67</v>
      </c>
      <c r="H26" s="5">
        <v>-81</v>
      </c>
    </row>
    <row r="27" spans="2:11" s="3" customFormat="1" x14ac:dyDescent="0.25">
      <c r="B27" s="3" t="s">
        <v>115</v>
      </c>
      <c r="D27" s="6">
        <f>SUM(D24:D26,D23)</f>
        <v>-456</v>
      </c>
      <c r="E27" s="6">
        <f>SUM(E24:E26,E23)</f>
        <v>-1426</v>
      </c>
      <c r="G27" s="6">
        <f>SUM(G24:G26,G23)</f>
        <v>-1922</v>
      </c>
      <c r="H27" s="6">
        <f>SUM(H24:H26,H23)</f>
        <v>-1910</v>
      </c>
    </row>
    <row r="28" spans="2:11" s="3" customFormat="1" x14ac:dyDescent="0.25">
      <c r="B28" s="3" t="s">
        <v>116</v>
      </c>
      <c r="D28" s="3">
        <v>834</v>
      </c>
      <c r="E28" s="3">
        <v>3861</v>
      </c>
      <c r="G28" s="6">
        <v>6207</v>
      </c>
      <c r="H28" s="6">
        <v>8019</v>
      </c>
    </row>
    <row r="29" spans="2:11" s="3" customFormat="1" x14ac:dyDescent="0.25">
      <c r="B29" t="s">
        <v>117</v>
      </c>
      <c r="C29"/>
      <c r="D29" s="5">
        <f>D18+(D27-D28)</f>
        <v>-2</v>
      </c>
      <c r="E29" s="5">
        <f>E18+(E27-E28)</f>
        <v>9</v>
      </c>
      <c r="F29"/>
      <c r="G29" s="5">
        <f>G18+(G27-G28)</f>
        <v>-2</v>
      </c>
      <c r="H29" s="5">
        <f>H18+(H27-H28)</f>
        <v>-21</v>
      </c>
    </row>
    <row r="30" spans="2:11" s="3" customFormat="1" x14ac:dyDescent="0.25">
      <c r="B30"/>
      <c r="C30"/>
      <c r="D30"/>
      <c r="E30"/>
      <c r="F30"/>
      <c r="G30"/>
      <c r="H30"/>
    </row>
    <row r="31" spans="2:11" x14ac:dyDescent="0.25">
      <c r="B31" t="s">
        <v>74</v>
      </c>
      <c r="C31">
        <v>331</v>
      </c>
      <c r="D31">
        <v>623</v>
      </c>
      <c r="E31">
        <v>2651</v>
      </c>
      <c r="F31">
        <v>4100</v>
      </c>
      <c r="G31">
        <v>4393</v>
      </c>
      <c r="H31">
        <v>4527</v>
      </c>
    </row>
    <row r="32" spans="2:11" s="8" customFormat="1" x14ac:dyDescent="0.25">
      <c r="B32" s="8" t="s">
        <v>132</v>
      </c>
      <c r="C32" s="9">
        <f>D31/C31-1</f>
        <v>0.8821752265861027</v>
      </c>
      <c r="D32" s="9">
        <f t="shared" ref="D32:G32" si="2">E31/D31-1</f>
        <v>3.2552166934189408</v>
      </c>
      <c r="E32" s="9">
        <f t="shared" si="2"/>
        <v>0.54658619388909835</v>
      </c>
      <c r="F32" s="9">
        <f t="shared" si="2"/>
        <v>7.1463414634146405E-2</v>
      </c>
      <c r="G32" s="9">
        <f t="shared" si="2"/>
        <v>3.0503073070794473E-2</v>
      </c>
      <c r="K32" s="10"/>
    </row>
    <row r="33" spans="2:10" x14ac:dyDescent="0.25">
      <c r="B33" t="s">
        <v>75</v>
      </c>
      <c r="C33" s="5">
        <v>-61</v>
      </c>
      <c r="D33" s="5">
        <v>-115</v>
      </c>
      <c r="E33" s="5">
        <v>-822</v>
      </c>
      <c r="F33" s="5">
        <v>-1055</v>
      </c>
      <c r="G33" s="5">
        <v>-1100</v>
      </c>
      <c r="H33" s="5">
        <v>-1078</v>
      </c>
      <c r="J33">
        <v>-1</v>
      </c>
    </row>
    <row r="34" spans="2:10" x14ac:dyDescent="0.25">
      <c r="B34" s="3" t="s">
        <v>76</v>
      </c>
      <c r="C34" s="3">
        <f>SUM(C31,C33)</f>
        <v>270</v>
      </c>
      <c r="D34" s="3">
        <f t="shared" ref="D34:E34" si="3">SUM(D31,D33)</f>
        <v>508</v>
      </c>
      <c r="E34" s="3">
        <f t="shared" si="3"/>
        <v>1829</v>
      </c>
      <c r="F34" s="6">
        <f>SUM(F31,F33)</f>
        <v>3045</v>
      </c>
      <c r="G34" s="6">
        <f t="shared" ref="G34:H34" si="4">SUM(G31,G33)</f>
        <v>3293</v>
      </c>
      <c r="H34" s="6">
        <f t="shared" si="4"/>
        <v>3449</v>
      </c>
    </row>
    <row r="35" spans="2:10" x14ac:dyDescent="0.25">
      <c r="B35" t="s">
        <v>77</v>
      </c>
    </row>
    <row r="36" spans="2:10" x14ac:dyDescent="0.25">
      <c r="B36" t="s">
        <v>78</v>
      </c>
      <c r="C36" s="5">
        <v>-33</v>
      </c>
      <c r="D36" s="5">
        <v>-67</v>
      </c>
      <c r="E36" s="5">
        <v>-164</v>
      </c>
      <c r="F36" s="5">
        <v>-363</v>
      </c>
      <c r="G36" s="5">
        <v>-774</v>
      </c>
      <c r="H36" s="5">
        <v>-803</v>
      </c>
    </row>
    <row r="37" spans="2:10" x14ac:dyDescent="0.25">
      <c r="B37" t="s">
        <v>79</v>
      </c>
      <c r="C37" s="5">
        <v>-185</v>
      </c>
      <c r="D37" s="5">
        <v>-340</v>
      </c>
      <c r="E37" s="5">
        <v>-685</v>
      </c>
      <c r="F37" s="5">
        <v>-1136</v>
      </c>
      <c r="G37" s="5">
        <v>-1697</v>
      </c>
      <c r="H37" s="5">
        <v>-1541</v>
      </c>
    </row>
    <row r="38" spans="2:10" x14ac:dyDescent="0.25">
      <c r="B38" t="s">
        <v>80</v>
      </c>
      <c r="C38" s="5">
        <v>-45</v>
      </c>
      <c r="D38" s="5">
        <v>-87</v>
      </c>
      <c r="E38" s="5">
        <v>-320</v>
      </c>
      <c r="F38" s="5">
        <v>-483</v>
      </c>
      <c r="G38" s="5">
        <v>-576</v>
      </c>
      <c r="H38" s="5">
        <v>-579</v>
      </c>
    </row>
    <row r="39" spans="2:10" x14ac:dyDescent="0.25">
      <c r="B39" s="3" t="s">
        <v>81</v>
      </c>
      <c r="C39" s="5">
        <f>SUM(C36:C38)</f>
        <v>-263</v>
      </c>
      <c r="D39" s="5">
        <f t="shared" ref="D39:E39" si="5">SUM(D36:D38)</f>
        <v>-494</v>
      </c>
      <c r="E39" s="5">
        <f t="shared" si="5"/>
        <v>-1169</v>
      </c>
      <c r="F39" s="6">
        <f>SUM(F36:F38)</f>
        <v>-1982</v>
      </c>
      <c r="G39" s="6">
        <f t="shared" ref="G39:H39" si="6">SUM(G36:G38)</f>
        <v>-3047</v>
      </c>
      <c r="H39" s="6">
        <f t="shared" si="6"/>
        <v>-2923</v>
      </c>
    </row>
    <row r="40" spans="2:10" x14ac:dyDescent="0.25">
      <c r="B40" t="s">
        <v>82</v>
      </c>
      <c r="C40">
        <f>C34+C39</f>
        <v>7</v>
      </c>
      <c r="D40">
        <f t="shared" ref="D40:E40" si="7">D34+D39</f>
        <v>14</v>
      </c>
      <c r="E40">
        <f t="shared" si="7"/>
        <v>660</v>
      </c>
      <c r="F40" s="5">
        <f>F34+F39</f>
        <v>1063</v>
      </c>
      <c r="G40" s="5">
        <f t="shared" ref="G40:H40" si="8">G34+G39</f>
        <v>246</v>
      </c>
      <c r="H40" s="5">
        <f t="shared" si="8"/>
        <v>526</v>
      </c>
    </row>
    <row r="41" spans="2:10" x14ac:dyDescent="0.25">
      <c r="B41" s="3" t="s">
        <v>83</v>
      </c>
      <c r="C41" s="3">
        <v>8</v>
      </c>
      <c r="D41" s="3">
        <v>26</v>
      </c>
      <c r="E41" s="3">
        <v>678</v>
      </c>
      <c r="F41" s="6">
        <v>1376</v>
      </c>
      <c r="G41" s="6">
        <v>104</v>
      </c>
      <c r="H41" s="6">
        <v>637</v>
      </c>
    </row>
    <row r="42" spans="2:10" s="8" customFormat="1" x14ac:dyDescent="0.25">
      <c r="B42" s="8" t="s">
        <v>124</v>
      </c>
      <c r="C42" s="9"/>
      <c r="D42" s="9"/>
      <c r="E42" s="9"/>
      <c r="F42" s="9">
        <v>0.47599999999999998</v>
      </c>
      <c r="G42" s="9">
        <v>0.54800000000000004</v>
      </c>
      <c r="H42" s="9">
        <v>0.57899999999999996</v>
      </c>
    </row>
    <row r="43" spans="2:10" s="8" customFormat="1" x14ac:dyDescent="0.25">
      <c r="B43" s="8" t="s">
        <v>125</v>
      </c>
      <c r="C43" s="9"/>
      <c r="D43" s="9"/>
      <c r="E43" s="9"/>
      <c r="F43" s="9">
        <v>0.52400000000000002</v>
      </c>
      <c r="G43" s="9">
        <v>0.45200000000000001</v>
      </c>
      <c r="H43" s="9">
        <v>0.42099999999999999</v>
      </c>
    </row>
    <row r="44" spans="2:10" s="8" customFormat="1" x14ac:dyDescent="0.25">
      <c r="B44" s="8" t="s">
        <v>126</v>
      </c>
      <c r="C44" s="9"/>
      <c r="D44" s="9"/>
      <c r="E44" s="9"/>
      <c r="F44" s="9">
        <v>3.9E-2</v>
      </c>
      <c r="G44" s="9">
        <v>3.4000000000000002E-2</v>
      </c>
      <c r="H44" s="9">
        <v>3.1E-2</v>
      </c>
    </row>
    <row r="45" spans="2:10" s="8" customFormat="1" x14ac:dyDescent="0.25">
      <c r="B45" s="8" t="s">
        <v>128</v>
      </c>
      <c r="C45" s="9">
        <v>0.18</v>
      </c>
      <c r="D45" s="9">
        <v>0.19</v>
      </c>
      <c r="E45" s="9">
        <v>0.31</v>
      </c>
      <c r="F45" s="9">
        <v>0.33300000000000002</v>
      </c>
      <c r="G45" s="9">
        <v>0.30499999999999999</v>
      </c>
      <c r="H45" s="9">
        <v>0.28699999999999998</v>
      </c>
    </row>
    <row r="46" spans="2:10" x14ac:dyDescent="0.25">
      <c r="B46" t="s">
        <v>129</v>
      </c>
      <c r="F46" s="5">
        <v>191</v>
      </c>
      <c r="G46" s="5">
        <v>213</v>
      </c>
      <c r="H46" s="5">
        <v>220</v>
      </c>
    </row>
    <row r="47" spans="2:10" s="8" customFormat="1" ht="30" x14ac:dyDescent="0.25">
      <c r="B47" s="11" t="s">
        <v>131</v>
      </c>
      <c r="C47" s="9">
        <v>0.3</v>
      </c>
      <c r="D47" s="9">
        <v>0.33</v>
      </c>
      <c r="E47" s="9">
        <v>0.2</v>
      </c>
      <c r="F47" s="9">
        <v>0.219</v>
      </c>
      <c r="G47" s="9">
        <v>0.27100000000000002</v>
      </c>
      <c r="H47" s="9">
        <v>0.29199999999999998</v>
      </c>
    </row>
    <row r="48" spans="2:10" x14ac:dyDescent="0.25">
      <c r="B48" t="s">
        <v>130</v>
      </c>
      <c r="F48" s="5">
        <v>2725</v>
      </c>
      <c r="G48" s="5">
        <v>3471</v>
      </c>
      <c r="H48" s="5">
        <v>3810</v>
      </c>
    </row>
    <row r="49" spans="2:17" x14ac:dyDescent="0.25">
      <c r="F49" s="5"/>
      <c r="G49" s="5"/>
      <c r="H49" s="5"/>
      <c r="K49" t="s">
        <v>84</v>
      </c>
      <c r="O49" s="5">
        <v>1073</v>
      </c>
      <c r="P49" s="5">
        <v>1100</v>
      </c>
      <c r="Q49" s="5">
        <v>1565</v>
      </c>
    </row>
    <row r="50" spans="2:17" x14ac:dyDescent="0.25">
      <c r="B50" t="s">
        <v>119</v>
      </c>
      <c r="F50" s="5"/>
      <c r="G50" s="5"/>
      <c r="H50" s="5"/>
    </row>
    <row r="51" spans="2:17" x14ac:dyDescent="0.25">
      <c r="B51" t="s">
        <v>118</v>
      </c>
      <c r="C51">
        <f>$C41</f>
        <v>8</v>
      </c>
      <c r="D51">
        <f>$D41</f>
        <v>26</v>
      </c>
      <c r="E51">
        <f>$E41</f>
        <v>678</v>
      </c>
      <c r="F51" s="5">
        <f>$F41</f>
        <v>1376</v>
      </c>
      <c r="G51" s="5">
        <f>$G41</f>
        <v>104</v>
      </c>
      <c r="H51" s="5">
        <f>$H41</f>
        <v>637</v>
      </c>
    </row>
    <row r="52" spans="2:17" x14ac:dyDescent="0.25">
      <c r="B52" t="s">
        <v>120</v>
      </c>
    </row>
    <row r="53" spans="2:17" x14ac:dyDescent="0.25">
      <c r="B53" t="s">
        <v>121</v>
      </c>
    </row>
    <row r="54" spans="2:17" x14ac:dyDescent="0.25">
      <c r="B54" t="s"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2024-08-21T03:54:06Z</dcterms:created>
  <dcterms:modified xsi:type="dcterms:W3CDTF">2024-08-24T17:09:49Z</dcterms:modified>
</cp:coreProperties>
</file>