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FF579B4E-9D12-4BC7-961E-F622906ACD83}" xr6:coauthVersionLast="47" xr6:coauthVersionMax="47" xr10:uidLastSave="{00000000-0000-0000-0000-000000000000}"/>
  <bookViews>
    <workbookView xWindow="19095" yWindow="0" windowWidth="19410" windowHeight="11385" activeTab="1" xr2:uid="{B1CDE950-0E16-460E-B308-33B10855601E}"/>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D15" i="2"/>
  <c r="E15" i="2"/>
  <c r="C15" i="2"/>
  <c r="D14" i="2"/>
  <c r="E14" i="2"/>
  <c r="C14" i="2"/>
  <c r="D16" i="2"/>
  <c r="E16" i="2"/>
  <c r="C16" i="2"/>
  <c r="D12" i="2"/>
  <c r="E12" i="2"/>
  <c r="C12" i="2"/>
  <c r="D9" i="2"/>
  <c r="D13" i="2" s="1"/>
  <c r="E9" i="2"/>
  <c r="E13" i="2" s="1"/>
  <c r="C9" i="2"/>
  <c r="D2" i="2"/>
  <c r="E2" i="2" s="1"/>
  <c r="F2" i="2" s="1"/>
  <c r="J5" i="1"/>
  <c r="C13" i="2" l="1"/>
  <c r="C20" i="2" s="1"/>
  <c r="E20" i="2"/>
  <c r="D20" i="2"/>
</calcChain>
</file>

<file path=xl/sharedStrings.xml><?xml version="1.0" encoding="utf-8"?>
<sst xmlns="http://schemas.openxmlformats.org/spreadsheetml/2006/main" count="97" uniqueCount="95">
  <si>
    <t>Price</t>
  </si>
  <si>
    <t>SO</t>
  </si>
  <si>
    <t>MC</t>
  </si>
  <si>
    <t>Cash</t>
  </si>
  <si>
    <t>Debt</t>
  </si>
  <si>
    <t>EV</t>
  </si>
  <si>
    <t>Spotify Technology SA</t>
  </si>
  <si>
    <t>Ticker</t>
  </si>
  <si>
    <t>$SPOT</t>
  </si>
  <si>
    <t>Luxemberg</t>
  </si>
  <si>
    <t>Country</t>
  </si>
  <si>
    <t>NYSE</t>
  </si>
  <si>
    <t>Business</t>
  </si>
  <si>
    <t>worlds most popular audio streaming subscription service</t>
  </si>
  <si>
    <t>184 countries and territories</t>
  </si>
  <si>
    <t>615M monthly active users</t>
  </si>
  <si>
    <t>239M premium subs</t>
  </si>
  <si>
    <t>- March 31 '24</t>
  </si>
  <si>
    <t>monetize thru subs and ads</t>
  </si>
  <si>
    <t>f.y</t>
  </si>
  <si>
    <t>MAU</t>
  </si>
  <si>
    <t>Premium subs</t>
  </si>
  <si>
    <t>in millions</t>
  </si>
  <si>
    <t>Ad supported MAU</t>
  </si>
  <si>
    <t>premium service</t>
  </si>
  <si>
    <t>unlimited offline and onligh HQ streaming access to poscasts and music</t>
  </si>
  <si>
    <t>in selet markets, have 15 hrs work of access a month to audiobooks (US UK AUS)</t>
  </si>
  <si>
    <t>can also purchase audiobooks on a n a la carte basis</t>
  </si>
  <si>
    <t xml:space="preserve">sold directly to end users &amp; sold  through partners </t>
  </si>
  <si>
    <t>generally telecommunication companies</t>
  </si>
  <si>
    <t>plans</t>
  </si>
  <si>
    <t>standard</t>
  </si>
  <si>
    <t>family</t>
  </si>
  <si>
    <t>duo</t>
  </si>
  <si>
    <t>student</t>
  </si>
  <si>
    <t>1 primary, 5 additional sub-accounts</t>
  </si>
  <si>
    <t>1 primary, 1 sub acc</t>
  </si>
  <si>
    <t>highest price point per premium sub compared to other plans</t>
  </si>
  <si>
    <t>ad rev thru sale of display, audio, video on mousic and podcast</t>
  </si>
  <si>
    <t xml:space="preserve">ad arrangements sold on a cost-per-thousand basis </t>
  </si>
  <si>
    <t>dependent on # of hours of engagement</t>
  </si>
  <si>
    <t>recognized based on # of impressions delivered</t>
  </si>
  <si>
    <t>SPAN - audio advertising marketplace that connects advertisers to listeners across our owned and exclusinve podcasts</t>
  </si>
  <si>
    <t>provide hosting and ad-insertion capabilities for audio publishers</t>
  </si>
  <si>
    <t>large % of ad supported users are 13-34 y.o</t>
  </si>
  <si>
    <t>cost of rev</t>
  </si>
  <si>
    <t>primariely royalty and distribution costs related to content streaming</t>
  </si>
  <si>
    <t>pay royalty costs to certain record labels, music publishers and other rights holders</t>
  </si>
  <si>
    <t>History</t>
  </si>
  <si>
    <t>Incorporated</t>
  </si>
  <si>
    <t>Luxembourg Public limited liability company</t>
  </si>
  <si>
    <t>Spotify USA Inc issued $1,500M in aggregate principal amt for Exchangable notes</t>
  </si>
  <si>
    <t>acquired Bettly Labs Incorporated - allowed them to explore live audio space</t>
  </si>
  <si>
    <t>acquired Podz Inc - a tech company focused on the podcast discovery experience (45M Euros)</t>
  </si>
  <si>
    <t>acquired In Defense of Growth inc &amp; Charitable Holding Inc - provide imporved podcase ad measurement and analytics services (83M Euros)</t>
  </si>
  <si>
    <t>acquired Findaway World LLC - digital audiobook distribution platform (117M E)</t>
  </si>
  <si>
    <t>Acquired Sonantic = AI voice platform (93M E) - allowd them to expand text to speect capabilities</t>
  </si>
  <si>
    <t>2 sided marketplace</t>
  </si>
  <si>
    <t>EU is their largest region</t>
  </si>
  <si>
    <t>Latin America &amp; Rest of World - fasted growing regions</t>
  </si>
  <si>
    <t>cost of podcast content assets (both produced and licensed)</t>
  </si>
  <si>
    <t>credit card and payment processing fees for subscription rev, ad serving, ad measurement, customer service, certain employee compensation and benfits, coloud compouting, streaming, facility and equipment costs</t>
  </si>
  <si>
    <t>big on r&amp;D</t>
  </si>
  <si>
    <t>drive MAU and refuce churn</t>
  </si>
  <si>
    <t>increased ad opportunites to users</t>
  </si>
  <si>
    <t>engineers a significant portion of employees over forseeable future</t>
  </si>
  <si>
    <t>s&amp;m</t>
  </si>
  <si>
    <t>employee comp and benefits</t>
  </si>
  <si>
    <t>pr</t>
  </si>
  <si>
    <t>branding, consulting expenses, customer acquisision costs, advertising, trade shoes, marketing events,, cost of working with music record labels, publishers, songwriters and artists to promote the aibailability of new releases on their platform, cost of providing free trials</t>
  </si>
  <si>
    <t>KPIs</t>
  </si>
  <si>
    <t>premium subscribers</t>
  </si>
  <si>
    <t>ad -supported MAU</t>
  </si>
  <si>
    <t>premium ARPU</t>
  </si>
  <si>
    <t>monthly measure defined as Premium revenue recognized in the quarter indicated divided by avg daily premium subscribers in such quarter</t>
  </si>
  <si>
    <t>CEO</t>
  </si>
  <si>
    <t>Daniel Ek</t>
  </si>
  <si>
    <t>40 y.o</t>
  </si>
  <si>
    <t>Premum ARPU</t>
  </si>
  <si>
    <t>in euros</t>
  </si>
  <si>
    <t>premium rev</t>
  </si>
  <si>
    <t>ad rev</t>
  </si>
  <si>
    <t>total rev</t>
  </si>
  <si>
    <t>prem cost of rev</t>
  </si>
  <si>
    <t>ad cost of rev</t>
  </si>
  <si>
    <t>total cost of rev</t>
  </si>
  <si>
    <t>r&amp;d</t>
  </si>
  <si>
    <t>g&amp;a</t>
  </si>
  <si>
    <t>gross profit</t>
  </si>
  <si>
    <t>op (loss) income</t>
  </si>
  <si>
    <t>premium gross profit</t>
  </si>
  <si>
    <t>ad gross profit</t>
  </si>
  <si>
    <t>consolidated gross profit</t>
  </si>
  <si>
    <t>&lt;-- in euros</t>
  </si>
  <si>
    <t>euros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</si>
</sst>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_);\(0\)"/>
  </numFmts>
  <fonts count="5" x14ac:knownFonts="1">
    <font>
      <sz val="11"/>
      <color theme="1"/>
      <name val="Aptos Narrow"/>
      <family val="2"/>
      <scheme val="minor"/>
    </font>
    <font>
      <b/>
      <sz val="11"/>
      <color theme="1"/>
      <name val="Aptos Narrow"/>
      <family val="2"/>
      <scheme val="minor"/>
    </font>
    <font>
      <b/>
      <sz val="18"/>
      <color theme="1"/>
      <name val="Aptos Narrow"/>
      <family val="2"/>
      <scheme val="minor"/>
    </font>
    <font>
      <sz val="11"/>
      <color theme="1"/>
      <name val="Aptos Narrow"/>
      <family val="2"/>
      <scheme val="minor"/>
    </font>
    <font>
      <i/>
      <sz val="8"/>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1" fillId="0" borderId="0" xfId="0" applyFont="1"/>
    <xf numFmtId="0" fontId="2" fillId="0" borderId="0" xfId="0" applyFont="1"/>
    <xf numFmtId="6" fontId="0" fillId="0" borderId="0" xfId="0" applyNumberFormat="1"/>
    <xf numFmtId="0" fontId="0" fillId="0" borderId="0" xfId="0" quotePrefix="1"/>
    <xf numFmtId="16" fontId="0" fillId="0" borderId="0" xfId="0" applyNumberFormat="1"/>
    <xf numFmtId="0" fontId="0" fillId="0" borderId="0" xfId="0" applyBorder="1"/>
    <xf numFmtId="17" fontId="0" fillId="0" borderId="0" xfId="0" applyNumberFormat="1"/>
    <xf numFmtId="0" fontId="0" fillId="0" borderId="0" xfId="0" applyFont="1"/>
    <xf numFmtId="164" fontId="0" fillId="0" borderId="0" xfId="0" applyNumberFormat="1"/>
    <xf numFmtId="164" fontId="1" fillId="0" borderId="0" xfId="0" applyNumberFormat="1" applyFont="1"/>
    <xf numFmtId="0" fontId="4" fillId="0" borderId="0" xfId="0" applyFont="1"/>
    <xf numFmtId="9" fontId="4" fillId="0" borderId="0" xfId="1" applyFont="1"/>
    <xf numFmtId="3"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EBBE-16DE-4ED6-83AC-7942E840CD32}">
  <dimension ref="B2:K75"/>
  <sheetViews>
    <sheetView zoomScale="150" zoomScaleNormal="150" workbookViewId="0">
      <selection activeCell="F8" sqref="F8"/>
    </sheetView>
  </sheetViews>
  <sheetFormatPr defaultRowHeight="15" x14ac:dyDescent="0.25"/>
  <cols>
    <col min="2" max="2" width="12.42578125" bestFit="1" customWidth="1"/>
    <col min="10" max="10" width="16" bestFit="1" customWidth="1"/>
  </cols>
  <sheetData>
    <row r="2" spans="2:11" ht="24" x14ac:dyDescent="0.4">
      <c r="B2" s="2" t="s">
        <v>6</v>
      </c>
    </row>
    <row r="3" spans="2:11" x14ac:dyDescent="0.25">
      <c r="I3" t="s">
        <v>0</v>
      </c>
      <c r="J3" s="3">
        <v>296</v>
      </c>
      <c r="K3" t="s">
        <v>93</v>
      </c>
    </row>
    <row r="4" spans="2:11" x14ac:dyDescent="0.25">
      <c r="B4" s="1" t="s">
        <v>7</v>
      </c>
      <c r="C4" t="s">
        <v>8</v>
      </c>
      <c r="D4" t="s">
        <v>11</v>
      </c>
      <c r="I4" t="s">
        <v>1</v>
      </c>
      <c r="J4">
        <v>197143389</v>
      </c>
    </row>
    <row r="5" spans="2:11" x14ac:dyDescent="0.25">
      <c r="B5" s="1" t="s">
        <v>10</v>
      </c>
      <c r="C5" t="s">
        <v>9</v>
      </c>
      <c r="I5" t="s">
        <v>2</v>
      </c>
      <c r="J5" s="13">
        <f>J4*J3</f>
        <v>58354443144</v>
      </c>
    </row>
    <row r="6" spans="2:11" x14ac:dyDescent="0.25">
      <c r="B6" s="1" t="s">
        <v>19</v>
      </c>
      <c r="C6" s="5">
        <v>45657</v>
      </c>
      <c r="I6" t="s">
        <v>3</v>
      </c>
      <c r="J6" s="13">
        <v>4214000000</v>
      </c>
      <c r="K6" t="s">
        <v>94</v>
      </c>
    </row>
    <row r="7" spans="2:11" x14ac:dyDescent="0.25">
      <c r="B7" s="1" t="s">
        <v>75</v>
      </c>
      <c r="C7" s="8" t="s">
        <v>76</v>
      </c>
      <c r="D7" t="s">
        <v>77</v>
      </c>
      <c r="I7" t="s">
        <v>4</v>
      </c>
      <c r="J7" s="13">
        <v>4000000000</v>
      </c>
    </row>
    <row r="8" spans="2:11" x14ac:dyDescent="0.25">
      <c r="I8" t="s">
        <v>5</v>
      </c>
      <c r="J8" s="13">
        <f>J5+J6-J7</f>
        <v>58568443144</v>
      </c>
    </row>
    <row r="10" spans="2:11" x14ac:dyDescent="0.25">
      <c r="B10" s="1" t="s">
        <v>48</v>
      </c>
    </row>
    <row r="11" spans="2:11" x14ac:dyDescent="0.25">
      <c r="B11" s="7">
        <v>39052</v>
      </c>
      <c r="C11" t="s">
        <v>49</v>
      </c>
    </row>
    <row r="12" spans="2:11" x14ac:dyDescent="0.25">
      <c r="B12" s="7">
        <v>39873</v>
      </c>
      <c r="C12" t="s">
        <v>50</v>
      </c>
    </row>
    <row r="13" spans="2:11" x14ac:dyDescent="0.25">
      <c r="B13" s="7">
        <v>44256</v>
      </c>
      <c r="C13" t="s">
        <v>51</v>
      </c>
    </row>
    <row r="14" spans="2:11" x14ac:dyDescent="0.25">
      <c r="B14" s="7">
        <v>44256</v>
      </c>
      <c r="C14" t="s">
        <v>52</v>
      </c>
    </row>
    <row r="15" spans="2:11" x14ac:dyDescent="0.25">
      <c r="B15" s="7">
        <v>44348</v>
      </c>
      <c r="C15" t="s">
        <v>53</v>
      </c>
    </row>
    <row r="16" spans="2:11" x14ac:dyDescent="0.25">
      <c r="B16" s="7">
        <v>44593</v>
      </c>
      <c r="C16" t="s">
        <v>54</v>
      </c>
    </row>
    <row r="17" spans="2:5" x14ac:dyDescent="0.25">
      <c r="B17" s="7">
        <v>44713</v>
      </c>
      <c r="C17" t="s">
        <v>55</v>
      </c>
    </row>
    <row r="18" spans="2:5" x14ac:dyDescent="0.25">
      <c r="B18" s="7">
        <v>44743</v>
      </c>
      <c r="C18" t="s">
        <v>56</v>
      </c>
    </row>
    <row r="21" spans="2:5" s="6" customFormat="1" x14ac:dyDescent="0.25"/>
    <row r="23" spans="2:5" x14ac:dyDescent="0.25">
      <c r="B23" s="1" t="s">
        <v>12</v>
      </c>
    </row>
    <row r="24" spans="2:5" x14ac:dyDescent="0.25">
      <c r="B24" s="1"/>
      <c r="C24" t="s">
        <v>13</v>
      </c>
    </row>
    <row r="25" spans="2:5" x14ac:dyDescent="0.25">
      <c r="D25" t="s">
        <v>14</v>
      </c>
    </row>
    <row r="26" spans="2:5" x14ac:dyDescent="0.25">
      <c r="E26" t="s">
        <v>58</v>
      </c>
    </row>
    <row r="27" spans="2:5" x14ac:dyDescent="0.25">
      <c r="E27" t="s">
        <v>59</v>
      </c>
    </row>
    <row r="28" spans="2:5" x14ac:dyDescent="0.25">
      <c r="C28" t="s">
        <v>15</v>
      </c>
    </row>
    <row r="29" spans="2:5" x14ac:dyDescent="0.25">
      <c r="C29" t="s">
        <v>16</v>
      </c>
      <c r="E29" s="4" t="s">
        <v>17</v>
      </c>
    </row>
    <row r="30" spans="2:5" x14ac:dyDescent="0.25">
      <c r="C30" t="s">
        <v>18</v>
      </c>
    </row>
    <row r="31" spans="2:5" x14ac:dyDescent="0.25">
      <c r="C31" t="s">
        <v>57</v>
      </c>
    </row>
    <row r="34" spans="2:5" x14ac:dyDescent="0.25">
      <c r="B34" t="s">
        <v>24</v>
      </c>
    </row>
    <row r="35" spans="2:5" x14ac:dyDescent="0.25">
      <c r="C35" t="s">
        <v>25</v>
      </c>
    </row>
    <row r="36" spans="2:5" x14ac:dyDescent="0.25">
      <c r="C36" t="s">
        <v>26</v>
      </c>
    </row>
    <row r="37" spans="2:5" x14ac:dyDescent="0.25">
      <c r="C37" t="s">
        <v>27</v>
      </c>
    </row>
    <row r="38" spans="2:5" x14ac:dyDescent="0.25">
      <c r="C38" t="s">
        <v>28</v>
      </c>
    </row>
    <row r="39" spans="2:5" x14ac:dyDescent="0.25">
      <c r="D39" t="s">
        <v>29</v>
      </c>
    </row>
    <row r="40" spans="2:5" x14ac:dyDescent="0.25">
      <c r="C40" t="s">
        <v>30</v>
      </c>
    </row>
    <row r="41" spans="2:5" x14ac:dyDescent="0.25">
      <c r="D41" t="s">
        <v>31</v>
      </c>
    </row>
    <row r="42" spans="2:5" x14ac:dyDescent="0.25">
      <c r="E42" t="s">
        <v>37</v>
      </c>
    </row>
    <row r="43" spans="2:5" x14ac:dyDescent="0.25">
      <c r="D43" t="s">
        <v>32</v>
      </c>
    </row>
    <row r="44" spans="2:5" x14ac:dyDescent="0.25">
      <c r="E44" t="s">
        <v>35</v>
      </c>
    </row>
    <row r="45" spans="2:5" x14ac:dyDescent="0.25">
      <c r="D45" t="s">
        <v>33</v>
      </c>
    </row>
    <row r="46" spans="2:5" x14ac:dyDescent="0.25">
      <c r="E46" t="s">
        <v>36</v>
      </c>
    </row>
    <row r="47" spans="2:5" x14ac:dyDescent="0.25">
      <c r="D47" t="s">
        <v>34</v>
      </c>
    </row>
    <row r="48" spans="2:5" x14ac:dyDescent="0.25">
      <c r="B48" t="s">
        <v>38</v>
      </c>
    </row>
    <row r="49" spans="2:4" x14ac:dyDescent="0.25">
      <c r="C49" t="s">
        <v>39</v>
      </c>
    </row>
    <row r="50" spans="2:4" x14ac:dyDescent="0.25">
      <c r="C50" t="s">
        <v>40</v>
      </c>
    </row>
    <row r="51" spans="2:4" x14ac:dyDescent="0.25">
      <c r="C51" t="s">
        <v>41</v>
      </c>
    </row>
    <row r="52" spans="2:4" x14ac:dyDescent="0.25">
      <c r="C52" t="s">
        <v>42</v>
      </c>
    </row>
    <row r="53" spans="2:4" x14ac:dyDescent="0.25">
      <c r="D53" t="s">
        <v>43</v>
      </c>
    </row>
    <row r="54" spans="2:4" x14ac:dyDescent="0.25">
      <c r="C54" t="s">
        <v>44</v>
      </c>
    </row>
    <row r="55" spans="2:4" x14ac:dyDescent="0.25">
      <c r="B55" t="s">
        <v>45</v>
      </c>
    </row>
    <row r="56" spans="2:4" x14ac:dyDescent="0.25">
      <c r="C56" t="s">
        <v>46</v>
      </c>
    </row>
    <row r="57" spans="2:4" x14ac:dyDescent="0.25">
      <c r="D57" t="s">
        <v>47</v>
      </c>
    </row>
    <row r="58" spans="2:4" x14ac:dyDescent="0.25">
      <c r="C58" t="s">
        <v>60</v>
      </c>
    </row>
    <row r="59" spans="2:4" x14ac:dyDescent="0.25">
      <c r="C59" t="s">
        <v>61</v>
      </c>
    </row>
    <row r="61" spans="2:4" x14ac:dyDescent="0.25">
      <c r="B61" t="s">
        <v>62</v>
      </c>
    </row>
    <row r="62" spans="2:4" x14ac:dyDescent="0.25">
      <c r="C62" t="s">
        <v>63</v>
      </c>
    </row>
    <row r="63" spans="2:4" x14ac:dyDescent="0.25">
      <c r="C63" t="s">
        <v>64</v>
      </c>
    </row>
    <row r="64" spans="2:4" x14ac:dyDescent="0.25">
      <c r="C64" t="s">
        <v>65</v>
      </c>
    </row>
    <row r="66" spans="2:4" x14ac:dyDescent="0.25">
      <c r="B66" t="s">
        <v>66</v>
      </c>
    </row>
    <row r="67" spans="2:4" x14ac:dyDescent="0.25">
      <c r="C67" t="s">
        <v>67</v>
      </c>
    </row>
    <row r="68" spans="2:4" x14ac:dyDescent="0.25">
      <c r="C68" t="s">
        <v>68</v>
      </c>
    </row>
    <row r="69" spans="2:4" x14ac:dyDescent="0.25">
      <c r="C69" t="s">
        <v>69</v>
      </c>
    </row>
    <row r="70" spans="2:4" x14ac:dyDescent="0.25">
      <c r="B70" t="s">
        <v>70</v>
      </c>
    </row>
    <row r="71" spans="2:4" x14ac:dyDescent="0.25">
      <c r="C71" t="s">
        <v>20</v>
      </c>
    </row>
    <row r="72" spans="2:4" x14ac:dyDescent="0.25">
      <c r="C72" t="s">
        <v>71</v>
      </c>
    </row>
    <row r="73" spans="2:4" x14ac:dyDescent="0.25">
      <c r="C73" t="s">
        <v>72</v>
      </c>
    </row>
    <row r="74" spans="2:4" x14ac:dyDescent="0.25">
      <c r="C74" t="s">
        <v>73</v>
      </c>
    </row>
    <row r="75" spans="2:4" x14ac:dyDescent="0.25">
      <c r="D75"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0A1D-B1A0-4996-8C75-B814D3257C67}">
  <dimension ref="B1:F20"/>
  <sheetViews>
    <sheetView tabSelected="1" zoomScale="150" zoomScaleNormal="150" workbookViewId="0">
      <pane xSplit="1" ySplit="2" topLeftCell="B9" activePane="bottomRight" state="frozen"/>
      <selection pane="topRight" activeCell="B1" sqref="B1"/>
      <selection pane="bottomLeft" activeCell="A3" sqref="A3"/>
      <selection pane="bottomRight" activeCell="E17" sqref="E17"/>
    </sheetView>
  </sheetViews>
  <sheetFormatPr defaultRowHeight="15" x14ac:dyDescent="0.25"/>
  <cols>
    <col min="2" max="2" width="23.42578125" bestFit="1" customWidth="1"/>
  </cols>
  <sheetData>
    <row r="1" spans="2:6" x14ac:dyDescent="0.25">
      <c r="E1" t="s">
        <v>22</v>
      </c>
      <c r="F1" t="s">
        <v>79</v>
      </c>
    </row>
    <row r="2" spans="2:6" x14ac:dyDescent="0.25">
      <c r="C2" s="1">
        <v>2021</v>
      </c>
      <c r="D2" s="1">
        <f>C2+1</f>
        <v>2022</v>
      </c>
      <c r="E2" s="1">
        <f t="shared" ref="E2:F2" si="0">D2+1</f>
        <v>2023</v>
      </c>
      <c r="F2" s="1">
        <f t="shared" si="0"/>
        <v>2024</v>
      </c>
    </row>
    <row r="3" spans="2:6" x14ac:dyDescent="0.25">
      <c r="B3" t="s">
        <v>20</v>
      </c>
      <c r="C3">
        <v>406</v>
      </c>
      <c r="D3">
        <v>489</v>
      </c>
      <c r="E3">
        <v>602</v>
      </c>
    </row>
    <row r="4" spans="2:6" x14ac:dyDescent="0.25">
      <c r="B4" t="s">
        <v>23</v>
      </c>
      <c r="C4">
        <v>236</v>
      </c>
      <c r="D4">
        <v>295</v>
      </c>
      <c r="E4">
        <v>379</v>
      </c>
    </row>
    <row r="5" spans="2:6" x14ac:dyDescent="0.25">
      <c r="B5" t="s">
        <v>21</v>
      </c>
      <c r="C5">
        <v>180</v>
      </c>
      <c r="D5">
        <v>205</v>
      </c>
      <c r="E5">
        <v>236</v>
      </c>
    </row>
    <row r="6" spans="2:6" x14ac:dyDescent="0.25">
      <c r="B6" t="s">
        <v>78</v>
      </c>
      <c r="C6">
        <v>4.29</v>
      </c>
      <c r="D6">
        <v>4.5199999999999996</v>
      </c>
      <c r="E6">
        <v>4.3899999999999997</v>
      </c>
    </row>
    <row r="7" spans="2:6" x14ac:dyDescent="0.25">
      <c r="B7" t="s">
        <v>80</v>
      </c>
      <c r="C7">
        <v>8460</v>
      </c>
      <c r="D7">
        <v>10251</v>
      </c>
      <c r="E7">
        <v>11566</v>
      </c>
    </row>
    <row r="8" spans="2:6" x14ac:dyDescent="0.25">
      <c r="B8" t="s">
        <v>81</v>
      </c>
      <c r="C8">
        <v>1208</v>
      </c>
      <c r="D8">
        <v>1476</v>
      </c>
      <c r="E8">
        <v>1681</v>
      </c>
    </row>
    <row r="9" spans="2:6" s="1" customFormat="1" x14ac:dyDescent="0.25">
      <c r="B9" s="1" t="s">
        <v>82</v>
      </c>
      <c r="C9" s="1">
        <f>SUM(C7,C8)</f>
        <v>9668</v>
      </c>
      <c r="D9" s="1">
        <f t="shared" ref="D9:E9" si="1">SUM(D7,D8)</f>
        <v>11727</v>
      </c>
      <c r="E9" s="1">
        <f t="shared" si="1"/>
        <v>13247</v>
      </c>
    </row>
    <row r="10" spans="2:6" x14ac:dyDescent="0.25">
      <c r="B10" t="s">
        <v>83</v>
      </c>
      <c r="C10" s="9">
        <v>-5986</v>
      </c>
      <c r="D10" s="9">
        <v>-7255</v>
      </c>
      <c r="E10" s="9">
        <v>-8231</v>
      </c>
    </row>
    <row r="11" spans="2:6" x14ac:dyDescent="0.25">
      <c r="B11" t="s">
        <v>84</v>
      </c>
      <c r="C11" s="9">
        <v>-1091</v>
      </c>
      <c r="D11" s="9">
        <v>-1446</v>
      </c>
      <c r="E11" s="9">
        <v>-1619</v>
      </c>
    </row>
    <row r="12" spans="2:6" s="1" customFormat="1" x14ac:dyDescent="0.25">
      <c r="B12" s="1" t="s">
        <v>85</v>
      </c>
      <c r="C12" s="10">
        <f>SUM(C10,C11)</f>
        <v>-7077</v>
      </c>
      <c r="D12" s="10">
        <f t="shared" ref="D12:E12" si="2">SUM(D10,D11)</f>
        <v>-8701</v>
      </c>
      <c r="E12" s="10">
        <f t="shared" si="2"/>
        <v>-9850</v>
      </c>
    </row>
    <row r="13" spans="2:6" x14ac:dyDescent="0.25">
      <c r="B13" s="1" t="s">
        <v>88</v>
      </c>
      <c r="C13" s="9">
        <f>C9+C12</f>
        <v>2591</v>
      </c>
      <c r="D13" s="9">
        <f t="shared" ref="D13:E13" si="3">D9+D12</f>
        <v>3026</v>
      </c>
      <c r="E13" s="9">
        <f t="shared" si="3"/>
        <v>3397</v>
      </c>
    </row>
    <row r="14" spans="2:6" x14ac:dyDescent="0.25">
      <c r="B14" s="11" t="s">
        <v>90</v>
      </c>
      <c r="C14" s="12">
        <f>(C7+C10)/C7</f>
        <v>0.29243498817966901</v>
      </c>
      <c r="D14" s="12">
        <f t="shared" ref="D14:E14" si="4">(D7+D10)/D7</f>
        <v>0.29226416934933175</v>
      </c>
      <c r="E14" s="12">
        <f t="shared" si="4"/>
        <v>0.28834514957634444</v>
      </c>
    </row>
    <row r="15" spans="2:6" x14ac:dyDescent="0.25">
      <c r="B15" s="11" t="s">
        <v>91</v>
      </c>
      <c r="C15" s="12">
        <f>(C8+C11)/C8</f>
        <v>9.6854304635761584E-2</v>
      </c>
      <c r="D15" s="12">
        <f t="shared" ref="D15:E15" si="5">(D8+D11)/D8</f>
        <v>2.032520325203252E-2</v>
      </c>
      <c r="E15" s="12">
        <f t="shared" si="5"/>
        <v>3.6882807852468766E-2</v>
      </c>
    </row>
    <row r="16" spans="2:6" x14ac:dyDescent="0.25">
      <c r="B16" s="11" t="s">
        <v>92</v>
      </c>
      <c r="C16" s="12">
        <f>C13/C9</f>
        <v>0.26799751758378154</v>
      </c>
      <c r="D16" s="12">
        <f t="shared" ref="D16:E16" si="6">D13/D9</f>
        <v>0.25803700861260337</v>
      </c>
      <c r="E16" s="12">
        <f t="shared" si="6"/>
        <v>0.25643541934022795</v>
      </c>
    </row>
    <row r="17" spans="2:6" x14ac:dyDescent="0.25">
      <c r="B17" t="s">
        <v>86</v>
      </c>
      <c r="C17" s="9">
        <v>-912</v>
      </c>
      <c r="D17" s="9">
        <v>-1387</v>
      </c>
      <c r="E17" s="9">
        <v>-1725</v>
      </c>
    </row>
    <row r="18" spans="2:6" x14ac:dyDescent="0.25">
      <c r="B18" t="s">
        <v>66</v>
      </c>
      <c r="C18" s="9">
        <v>-1135</v>
      </c>
      <c r="D18" s="9">
        <v>-1572</v>
      </c>
      <c r="E18" s="9">
        <v>-1533</v>
      </c>
      <c r="F18">
        <v>-1</v>
      </c>
    </row>
    <row r="19" spans="2:6" x14ac:dyDescent="0.25">
      <c r="B19" t="s">
        <v>87</v>
      </c>
      <c r="C19" s="9">
        <v>-450</v>
      </c>
      <c r="D19" s="9">
        <v>-626</v>
      </c>
      <c r="E19" s="9">
        <v>-585</v>
      </c>
    </row>
    <row r="20" spans="2:6" x14ac:dyDescent="0.25">
      <c r="B20" s="1" t="s">
        <v>89</v>
      </c>
      <c r="C20" s="10">
        <f>C9+C13+C17+C18+C19</f>
        <v>9762</v>
      </c>
      <c r="D20" s="10">
        <f t="shared" ref="D20:E20" si="7">D9+D13+D17+D18+D19</f>
        <v>11168</v>
      </c>
      <c r="E20" s="10">
        <f t="shared" si="7"/>
        <v>12801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2024-09-05T21:51:31Z</dcterms:created>
  <dcterms:modified xsi:type="dcterms:W3CDTF">2024-09-06T19:35:14Z</dcterms:modified>
</cp:coreProperties>
</file>